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65" windowWidth="18720" windowHeight="6645" tabRatio="904" activeTab="3"/>
  </bookViews>
  <sheets>
    <sheet name="Instructions" sheetId="30" r:id="rId1"/>
    <sheet name="Endpoints" sheetId="29" r:id="rId2"/>
    <sheet name="Data" sheetId="27" r:id="rId3"/>
    <sheet name="Summary" sheetId="46" r:id="rId4"/>
    <sheet name="Dedicated interface report (A)" sheetId="26" r:id="rId5"/>
    <sheet name="Dedicated interface report (B)" sheetId="47" r:id="rId6"/>
    <sheet name="PSU interface report 1" sheetId="31" r:id="rId7"/>
    <sheet name="PSU interface report 2" sheetId="32" r:id="rId8"/>
    <sheet name="Availability" sheetId="34" r:id="rId9"/>
    <sheet name="PISP response" sheetId="36" r:id="rId10"/>
    <sheet name="1. P &amp; A (NCA)" sheetId="20" state="hidden" r:id="rId11"/>
    <sheet name="1B. P &amp; A Benchmarking (NCA)" sheetId="25" state="hidden" r:id="rId12"/>
    <sheet name="AISP response" sheetId="43" r:id="rId13"/>
    <sheet name="CoF response" sheetId="44" r:id="rId14"/>
    <sheet name="Error rate" sheetId="45" r:id="rId15"/>
  </sheets>
  <definedNames>
    <definedName name="_xlnm._FilterDatabase" localSheetId="2" hidden="1">Data!$A$7:$I$13347</definedName>
    <definedName name="_xlnm._FilterDatabase" localSheetId="1" hidden="1">Endpoints!$A$3:$E$145</definedName>
    <definedName name="_xlchart.v1.0" hidden="1">Summary!$A$10</definedName>
    <definedName name="_xlchart.v1.1" hidden="1">Summary!$A$12</definedName>
    <definedName name="_xlchart.v1.10" hidden="1">Summary!$A$12</definedName>
    <definedName name="_xlchart.v1.11" hidden="1">Summary!$A$13</definedName>
    <definedName name="_xlchart.v1.12" hidden="1">Summary!$A$14</definedName>
    <definedName name="_xlchart.v1.13" hidden="1">Summary!$B$10:$D$10</definedName>
    <definedName name="_xlchart.v1.14" hidden="1">Summary!$B$12:$D$12</definedName>
    <definedName name="_xlchart.v1.15" hidden="1">Summary!$B$13:$D$13</definedName>
    <definedName name="_xlchart.v1.16" hidden="1">Summary!$B$14:$D$14</definedName>
    <definedName name="_xlchart.v1.17" hidden="1">Summary!$B$7:$D$7</definedName>
    <definedName name="_xlchart.v1.18" hidden="1">Summary!$A$10</definedName>
    <definedName name="_xlchart.v1.19" hidden="1">Summary!$A$12</definedName>
    <definedName name="_xlchart.v1.2" hidden="1">Summary!$A$13</definedName>
    <definedName name="_xlchart.v1.20" hidden="1">Summary!$A$13</definedName>
    <definedName name="_xlchart.v1.21" hidden="1">Summary!$A$14</definedName>
    <definedName name="_xlchart.v1.22" hidden="1">Summary!$B$10:$D$10</definedName>
    <definedName name="_xlchart.v1.23" hidden="1">Summary!$B$12:$D$12</definedName>
    <definedName name="_xlchart.v1.24" hidden="1">Summary!$B$13:$D$13</definedName>
    <definedName name="_xlchart.v1.25" hidden="1">Summary!$B$14:$D$14</definedName>
    <definedName name="_xlchart.v1.26" hidden="1">Summary!$B$7:$D$7</definedName>
    <definedName name="_xlchart.v1.27" hidden="1">Summary!$A$10</definedName>
    <definedName name="_xlchart.v1.28" hidden="1">Summary!$A$12</definedName>
    <definedName name="_xlchart.v1.29" hidden="1">Summary!$A$13</definedName>
    <definedName name="_xlchart.v1.3" hidden="1">Summary!$A$14</definedName>
    <definedName name="_xlchart.v1.30" hidden="1">Summary!$A$14</definedName>
    <definedName name="_xlchart.v1.31" hidden="1">Summary!$B$10:$D$10</definedName>
    <definedName name="_xlchart.v1.32" hidden="1">Summary!$B$12:$D$12</definedName>
    <definedName name="_xlchart.v1.33" hidden="1">Summary!$B$13:$D$13</definedName>
    <definedName name="_xlchart.v1.34" hidden="1">Summary!$B$14:$D$14</definedName>
    <definedName name="_xlchart.v1.35" hidden="1">Summary!$B$7:$D$7</definedName>
    <definedName name="_xlchart.v1.36" hidden="1">Summary!$A$10</definedName>
    <definedName name="_xlchart.v1.37" hidden="1">Summary!$A$12</definedName>
    <definedName name="_xlchart.v1.38" hidden="1">Summary!$A$13</definedName>
    <definedName name="_xlchart.v1.39" hidden="1">Summary!$A$14</definedName>
    <definedName name="_xlchart.v1.4" hidden="1">Summary!$B$10:$D$10</definedName>
    <definedName name="_xlchart.v1.40" hidden="1">Summary!$B$10:$D$10</definedName>
    <definedName name="_xlchart.v1.41" hidden="1">Summary!$B$12:$D$12</definedName>
    <definedName name="_xlchart.v1.42" hidden="1">Summary!$B$13:$D$13</definedName>
    <definedName name="_xlchart.v1.43" hidden="1">Summary!$B$14:$D$14</definedName>
    <definedName name="_xlchart.v1.44" hidden="1">Summary!$B$7:$D$7</definedName>
    <definedName name="_xlchart.v1.45" hidden="1">Summary!$A$10</definedName>
    <definedName name="_xlchart.v1.46" hidden="1">Summary!$A$12</definedName>
    <definedName name="_xlchart.v1.47" hidden="1">Summary!$A$13</definedName>
    <definedName name="_xlchart.v1.48" hidden="1">Summary!$A$14</definedName>
    <definedName name="_xlchart.v1.49" hidden="1">Summary!$B$10:$D$10</definedName>
    <definedName name="_xlchart.v1.5" hidden="1">Summary!$B$12:$D$12</definedName>
    <definedName name="_xlchart.v1.50" hidden="1">Summary!$B$12:$D$12</definedName>
    <definedName name="_xlchart.v1.51" hidden="1">Summary!$B$13:$D$13</definedName>
    <definedName name="_xlchart.v1.52" hidden="1">Summary!$B$14:$D$14</definedName>
    <definedName name="_xlchart.v1.53" hidden="1">Summary!$B$7:$D$7</definedName>
    <definedName name="_xlchart.v1.54" hidden="1">Summary!$A$10</definedName>
    <definedName name="_xlchart.v1.55" hidden="1">Summary!$A$12</definedName>
    <definedName name="_xlchart.v1.56" hidden="1">Summary!$A$13</definedName>
    <definedName name="_xlchart.v1.57" hidden="1">Summary!$A$14</definedName>
    <definedName name="_xlchart.v1.58" hidden="1">Summary!$B$10:$D$10</definedName>
    <definedName name="_xlchart.v1.59" hidden="1">Summary!$B$12:$D$12</definedName>
    <definedName name="_xlchart.v1.6" hidden="1">Summary!$B$13:$D$13</definedName>
    <definedName name="_xlchart.v1.60" hidden="1">Summary!$B$13:$D$13</definedName>
    <definedName name="_xlchart.v1.61" hidden="1">Summary!$B$14:$D$14</definedName>
    <definedName name="_xlchart.v1.62" hidden="1">Summary!$B$7:$D$7</definedName>
    <definedName name="_xlchart.v1.7" hidden="1">Summary!$B$14:$D$14</definedName>
    <definedName name="_xlchart.v1.8" hidden="1">Summary!$B$7:$D$7</definedName>
    <definedName name="_xlchart.v1.9" hidden="1">Summary!$A$10</definedName>
    <definedName name="data">Data!$A$7:$I$14908</definedName>
    <definedName name="date">Data!$A$7:$A$14908</definedName>
    <definedName name="endpoint_id">Endpoints!$A$3:$A$145</definedName>
    <definedName name="EndpointReported">Data!$B$7:$B$14908</definedName>
    <definedName name="endpoints">Endpoints!$A$3:$E$145</definedName>
    <definedName name="error">Data!$I$7:$I$14908</definedName>
    <definedName name="response">Data!$G$7:$G$14908</definedName>
    <definedName name="service">Data!$E$7:$E$14908</definedName>
    <definedName name="TTLB_1st_page">Data!#REF!</definedName>
    <definedName name="used">Data!$F$7:$F$14908</definedName>
    <definedName name="version">Data!$D$7:$D$14908</definedName>
    <definedName name="volume">Data!$H$7:$H$14908</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1" i="47" l="1"/>
  <c r="E12" i="47"/>
  <c r="E13" i="47"/>
  <c r="E14" i="47"/>
  <c r="E15" i="47"/>
  <c r="E16" i="47"/>
  <c r="E17" i="47"/>
  <c r="E18" i="47"/>
  <c r="E19" i="47"/>
  <c r="E20" i="47"/>
  <c r="E21" i="47"/>
  <c r="E22" i="47"/>
  <c r="E23" i="47"/>
  <c r="E24" i="47"/>
  <c r="E25" i="47"/>
  <c r="E26" i="47"/>
  <c r="E27" i="47"/>
  <c r="E28" i="47"/>
  <c r="E29" i="47"/>
  <c r="E30" i="47"/>
  <c r="E31" i="47"/>
  <c r="E32" i="47"/>
  <c r="E33" i="47"/>
  <c r="E34" i="47"/>
  <c r="E35" i="47"/>
  <c r="E36" i="47"/>
  <c r="E37" i="47"/>
  <c r="E38" i="47"/>
  <c r="E39" i="47"/>
  <c r="E40" i="47"/>
  <c r="E41" i="47"/>
  <c r="E42" i="47"/>
  <c r="E43" i="47"/>
  <c r="E44" i="47"/>
  <c r="E45" i="47"/>
  <c r="E46" i="47"/>
  <c r="E47" i="47"/>
  <c r="E48" i="47"/>
  <c r="E49" i="47"/>
  <c r="E50" i="47"/>
  <c r="E51" i="47"/>
  <c r="E52" i="47"/>
  <c r="E53" i="47"/>
  <c r="E54" i="47"/>
  <c r="E55" i="47"/>
  <c r="E56" i="47"/>
  <c r="E57" i="47"/>
  <c r="E58" i="47"/>
  <c r="E59" i="47"/>
  <c r="E60" i="47"/>
  <c r="E61" i="47"/>
  <c r="E62" i="47"/>
  <c r="E63" i="47"/>
  <c r="E64" i="47"/>
  <c r="E65" i="47"/>
  <c r="E66" i="47"/>
  <c r="E67" i="47"/>
  <c r="E68" i="47"/>
  <c r="E69" i="47"/>
  <c r="E70" i="47"/>
  <c r="E71" i="47"/>
  <c r="E72" i="47"/>
  <c r="E73" i="47"/>
  <c r="E74" i="47"/>
  <c r="E75" i="47"/>
  <c r="E76" i="47"/>
  <c r="E77" i="47"/>
  <c r="E78" i="47"/>
  <c r="E79" i="47"/>
  <c r="E80" i="47"/>
  <c r="E81" i="47"/>
  <c r="E82" i="47"/>
  <c r="E83" i="47"/>
  <c r="E84" i="47"/>
  <c r="E85" i="47"/>
  <c r="E86" i="47"/>
  <c r="E87" i="47"/>
  <c r="E88" i="47"/>
  <c r="E89" i="47"/>
  <c r="E90" i="47"/>
  <c r="E91" i="47"/>
  <c r="E92" i="47"/>
  <c r="E93" i="47"/>
  <c r="E94" i="47"/>
  <c r="E95" i="47"/>
  <c r="E96" i="47"/>
  <c r="E97" i="47"/>
  <c r="E98" i="47"/>
  <c r="E99" i="47"/>
  <c r="E100" i="47"/>
  <c r="E101" i="47"/>
  <c r="E10" i="47"/>
  <c r="E9" i="47"/>
  <c r="E8" i="47"/>
  <c r="E101"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45" i="26"/>
  <c r="E46" i="26"/>
  <c r="E47" i="26"/>
  <c r="E48" i="26"/>
  <c r="E49" i="26"/>
  <c r="E50" i="26"/>
  <c r="E51" i="26"/>
  <c r="E52" i="26"/>
  <c r="E53" i="26"/>
  <c r="E54" i="26"/>
  <c r="E55" i="26"/>
  <c r="E56" i="26"/>
  <c r="E57" i="26"/>
  <c r="E58" i="26"/>
  <c r="E59" i="26"/>
  <c r="E60" i="26"/>
  <c r="E61" i="26"/>
  <c r="E62" i="26"/>
  <c r="E63" i="26"/>
  <c r="E64" i="26"/>
  <c r="E65" i="26"/>
  <c r="E66"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9" i="26"/>
  <c r="E8" i="26"/>
  <c r="T4" i="26"/>
  <c r="C13347" i="27" l="1"/>
  <c r="C13346" i="27"/>
  <c r="C13345" i="27"/>
  <c r="C13344" i="27"/>
  <c r="C13343" i="27"/>
  <c r="C13342" i="27"/>
  <c r="C13341" i="27"/>
  <c r="C13340" i="27"/>
  <c r="C13339" i="27"/>
  <c r="C13338" i="27"/>
  <c r="C13337" i="27"/>
  <c r="C13336" i="27"/>
  <c r="C13335" i="27"/>
  <c r="C13334" i="27"/>
  <c r="C13333" i="27"/>
  <c r="C13332" i="27"/>
  <c r="C13331" i="27"/>
  <c r="C13330" i="27"/>
  <c r="C13329" i="27"/>
  <c r="C13328" i="27"/>
  <c r="C13327" i="27"/>
  <c r="C13326" i="27"/>
  <c r="C13325" i="27"/>
  <c r="C13324" i="27"/>
  <c r="C13323" i="27"/>
  <c r="C13322" i="27"/>
  <c r="C13321" i="27"/>
  <c r="C13320" i="27"/>
  <c r="C13319" i="27"/>
  <c r="C13318" i="27"/>
  <c r="C13317" i="27"/>
  <c r="C13316" i="27"/>
  <c r="C13315" i="27"/>
  <c r="C13314" i="27"/>
  <c r="C13313" i="27"/>
  <c r="C13312" i="27"/>
  <c r="C13311" i="27"/>
  <c r="C13310" i="27"/>
  <c r="C13309" i="27"/>
  <c r="C13308" i="27"/>
  <c r="C13307" i="27"/>
  <c r="C13306" i="27"/>
  <c r="C13305" i="27"/>
  <c r="C13304" i="27"/>
  <c r="C13303" i="27"/>
  <c r="C13302" i="27"/>
  <c r="C13301" i="27"/>
  <c r="C13300" i="27"/>
  <c r="C13299" i="27"/>
  <c r="C13298" i="27"/>
  <c r="C13297" i="27"/>
  <c r="C13296" i="27"/>
  <c r="C13295" i="27"/>
  <c r="C13294" i="27"/>
  <c r="C13293" i="27"/>
  <c r="C13292" i="27"/>
  <c r="C13291" i="27"/>
  <c r="C13290" i="27"/>
  <c r="C13289" i="27"/>
  <c r="C13288" i="27"/>
  <c r="C13287" i="27"/>
  <c r="C13286" i="27"/>
  <c r="C13285" i="27"/>
  <c r="C13284" i="27"/>
  <c r="C13283" i="27"/>
  <c r="C13282" i="27"/>
  <c r="C13281" i="27"/>
  <c r="C13280" i="27"/>
  <c r="C13279" i="27"/>
  <c r="C13278" i="27"/>
  <c r="C13277" i="27"/>
  <c r="C13276" i="27"/>
  <c r="C13275" i="27"/>
  <c r="C13274" i="27"/>
  <c r="C13273" i="27"/>
  <c r="C13272" i="27"/>
  <c r="C13271" i="27"/>
  <c r="C13270" i="27"/>
  <c r="C13269" i="27"/>
  <c r="C13268" i="27"/>
  <c r="C13267" i="27"/>
  <c r="C13266" i="27"/>
  <c r="C13265" i="27"/>
  <c r="C13264" i="27"/>
  <c r="C13263" i="27"/>
  <c r="C13262" i="27"/>
  <c r="C13261" i="27"/>
  <c r="C13260" i="27"/>
  <c r="C13259" i="27"/>
  <c r="C13258" i="27"/>
  <c r="C13257" i="27"/>
  <c r="C13256" i="27"/>
  <c r="C13255" i="27"/>
  <c r="C13254" i="27"/>
  <c r="C13253" i="27"/>
  <c r="C13252" i="27"/>
  <c r="C13251" i="27"/>
  <c r="C13250" i="27"/>
  <c r="C13249" i="27"/>
  <c r="C13248" i="27"/>
  <c r="C13247" i="27"/>
  <c r="C13246" i="27"/>
  <c r="C13245" i="27"/>
  <c r="C13244" i="27"/>
  <c r="C13243" i="27"/>
  <c r="C13242" i="27"/>
  <c r="C13241" i="27"/>
  <c r="C13240" i="27"/>
  <c r="C13239" i="27"/>
  <c r="C13238" i="27"/>
  <c r="C13237" i="27"/>
  <c r="C13236" i="27"/>
  <c r="C13235" i="27"/>
  <c r="C13234" i="27"/>
  <c r="C13233" i="27"/>
  <c r="C13232" i="27"/>
  <c r="C13231" i="27"/>
  <c r="C13230" i="27"/>
  <c r="C13229" i="27"/>
  <c r="C13228" i="27"/>
  <c r="C13227" i="27"/>
  <c r="C13226" i="27"/>
  <c r="C13225" i="27"/>
  <c r="C13224" i="27"/>
  <c r="C13223" i="27"/>
  <c r="C13222" i="27"/>
  <c r="C13221" i="27"/>
  <c r="C13220" i="27"/>
  <c r="C13219" i="27"/>
  <c r="C13218" i="27"/>
  <c r="C13217" i="27"/>
  <c r="C13216" i="27"/>
  <c r="C13215" i="27"/>
  <c r="C13214" i="27"/>
  <c r="C13213" i="27"/>
  <c r="C13212" i="27"/>
  <c r="C13211" i="27"/>
  <c r="C13210" i="27"/>
  <c r="C13209" i="27"/>
  <c r="C13208" i="27"/>
  <c r="C13207" i="27"/>
  <c r="C13206" i="27"/>
  <c r="C13205" i="27"/>
  <c r="C13204" i="27"/>
  <c r="C13203" i="27"/>
  <c r="C13202" i="27"/>
  <c r="C13201" i="27"/>
  <c r="C13200" i="27"/>
  <c r="C13199" i="27"/>
  <c r="C13198" i="27"/>
  <c r="C13197" i="27"/>
  <c r="C13196" i="27"/>
  <c r="C13195" i="27"/>
  <c r="C13194" i="27"/>
  <c r="C13193" i="27"/>
  <c r="C13192" i="27"/>
  <c r="C13191" i="27"/>
  <c r="C13190" i="27"/>
  <c r="C13189" i="27"/>
  <c r="C13188" i="27"/>
  <c r="C13187" i="27"/>
  <c r="C13186" i="27"/>
  <c r="C13185" i="27"/>
  <c r="C13184" i="27"/>
  <c r="C13183" i="27"/>
  <c r="C13182" i="27"/>
  <c r="C13181" i="27"/>
  <c r="C13180" i="27"/>
  <c r="C13179" i="27"/>
  <c r="C13178" i="27"/>
  <c r="C13177" i="27"/>
  <c r="C13176" i="27"/>
  <c r="C13175" i="27"/>
  <c r="C13174" i="27"/>
  <c r="C13173" i="27"/>
  <c r="C13172" i="27"/>
  <c r="C13171" i="27"/>
  <c r="C13170" i="27"/>
  <c r="C13169" i="27"/>
  <c r="C13168" i="27"/>
  <c r="C13167" i="27"/>
  <c r="C13166" i="27"/>
  <c r="C13165" i="27"/>
  <c r="C13164" i="27"/>
  <c r="C13163" i="27"/>
  <c r="C13162" i="27"/>
  <c r="C13161" i="27"/>
  <c r="C13160" i="27"/>
  <c r="C13159" i="27"/>
  <c r="C13158" i="27"/>
  <c r="C13157" i="27"/>
  <c r="C13156" i="27"/>
  <c r="C13155" i="27"/>
  <c r="C13154" i="27"/>
  <c r="C13153" i="27"/>
  <c r="C13152" i="27"/>
  <c r="C13151" i="27"/>
  <c r="C13150" i="27"/>
  <c r="C13149" i="27"/>
  <c r="C13148" i="27"/>
  <c r="C13147" i="27"/>
  <c r="C13146" i="27"/>
  <c r="C13145" i="27"/>
  <c r="C13144" i="27"/>
  <c r="C13143" i="27"/>
  <c r="C13142" i="27"/>
  <c r="C13141" i="27"/>
  <c r="C13140" i="27"/>
  <c r="C13139" i="27"/>
  <c r="C13138" i="27"/>
  <c r="C13137" i="27"/>
  <c r="C13136" i="27"/>
  <c r="C13135" i="27"/>
  <c r="C13134" i="27"/>
  <c r="C13133" i="27"/>
  <c r="C13132" i="27"/>
  <c r="C13131" i="27"/>
  <c r="C13130" i="27"/>
  <c r="C13129" i="27"/>
  <c r="C13128" i="27"/>
  <c r="C13127" i="27"/>
  <c r="C13126" i="27"/>
  <c r="C13125" i="27"/>
  <c r="C13124" i="27"/>
  <c r="C13123" i="27"/>
  <c r="C13122" i="27"/>
  <c r="C13121" i="27"/>
  <c r="C13120" i="27"/>
  <c r="C13119" i="27"/>
  <c r="C13118" i="27"/>
  <c r="C13117" i="27"/>
  <c r="C13116" i="27"/>
  <c r="C13115" i="27"/>
  <c r="C13114" i="27"/>
  <c r="C13113" i="27"/>
  <c r="C13112" i="27"/>
  <c r="C13111" i="27"/>
  <c r="C13110" i="27"/>
  <c r="C13109" i="27"/>
  <c r="C13108" i="27"/>
  <c r="C13107" i="27"/>
  <c r="C13106" i="27"/>
  <c r="C13105" i="27"/>
  <c r="C13104" i="27"/>
  <c r="C13103" i="27"/>
  <c r="C13102" i="27"/>
  <c r="C13101" i="27"/>
  <c r="C13100" i="27"/>
  <c r="C13099" i="27"/>
  <c r="C13098" i="27"/>
  <c r="C13097" i="27"/>
  <c r="C13096" i="27"/>
  <c r="C13095" i="27"/>
  <c r="C13094" i="27"/>
  <c r="C13093" i="27"/>
  <c r="C13092" i="27"/>
  <c r="C13091" i="27"/>
  <c r="C13090" i="27"/>
  <c r="C13089" i="27"/>
  <c r="C13088" i="27"/>
  <c r="C13087" i="27"/>
  <c r="C13086" i="27"/>
  <c r="C13085" i="27"/>
  <c r="C13084" i="27"/>
  <c r="C13083" i="27"/>
  <c r="C13082" i="27"/>
  <c r="C13081" i="27"/>
  <c r="C13080" i="27"/>
  <c r="C13079" i="27"/>
  <c r="C13078" i="27"/>
  <c r="C13077" i="27"/>
  <c r="C13076" i="27"/>
  <c r="C13075" i="27"/>
  <c r="C13074" i="27"/>
  <c r="C13073" i="27"/>
  <c r="C13072" i="27"/>
  <c r="C13071" i="27"/>
  <c r="C13070" i="27"/>
  <c r="C13069" i="27"/>
  <c r="C13068" i="27"/>
  <c r="C13067" i="27"/>
  <c r="C13066" i="27"/>
  <c r="C13065" i="27"/>
  <c r="C13064" i="27"/>
  <c r="C13063" i="27"/>
  <c r="C13062" i="27"/>
  <c r="C13061" i="27"/>
  <c r="C13060" i="27"/>
  <c r="C13059" i="27"/>
  <c r="C13058" i="27"/>
  <c r="C13057" i="27"/>
  <c r="C13056" i="27"/>
  <c r="C13055" i="27"/>
  <c r="C13054" i="27"/>
  <c r="C13053" i="27"/>
  <c r="C13052" i="27"/>
  <c r="C13051" i="27"/>
  <c r="C13050" i="27"/>
  <c r="C13049" i="27"/>
  <c r="C13048" i="27"/>
  <c r="C13047" i="27"/>
  <c r="C13046" i="27"/>
  <c r="C13045" i="27"/>
  <c r="C13044" i="27"/>
  <c r="C13043" i="27"/>
  <c r="C13042" i="27"/>
  <c r="C13041" i="27"/>
  <c r="C13040" i="27"/>
  <c r="C13039" i="27"/>
  <c r="C13038" i="27"/>
  <c r="C13037" i="27"/>
  <c r="C13036" i="27"/>
  <c r="C13035" i="27"/>
  <c r="C13034" i="27"/>
  <c r="C13033" i="27"/>
  <c r="C13032" i="27"/>
  <c r="C13031" i="27"/>
  <c r="C13030" i="27"/>
  <c r="C13029" i="27"/>
  <c r="C13028" i="27"/>
  <c r="C13027" i="27"/>
  <c r="C13026" i="27"/>
  <c r="C13025" i="27"/>
  <c r="C13024" i="27"/>
  <c r="C13023" i="27"/>
  <c r="C13022" i="27"/>
  <c r="C13021" i="27"/>
  <c r="C13020" i="27"/>
  <c r="C13019" i="27"/>
  <c r="C13018" i="27"/>
  <c r="C13017" i="27"/>
  <c r="C13016" i="27"/>
  <c r="C13015" i="27"/>
  <c r="C13014" i="27"/>
  <c r="C13013" i="27"/>
  <c r="C13012" i="27"/>
  <c r="C13011" i="27"/>
  <c r="C13010" i="27"/>
  <c r="C13009" i="27"/>
  <c r="C13008" i="27"/>
  <c r="C13007" i="27"/>
  <c r="C13006" i="27"/>
  <c r="C13005" i="27"/>
  <c r="C13004" i="27"/>
  <c r="C13003" i="27"/>
  <c r="C13002" i="27"/>
  <c r="C13001" i="27"/>
  <c r="C13000" i="27"/>
  <c r="C12999" i="27"/>
  <c r="C12998" i="27"/>
  <c r="C12997" i="27"/>
  <c r="C12996" i="27"/>
  <c r="C12995" i="27"/>
  <c r="C12994" i="27"/>
  <c r="C12993" i="27"/>
  <c r="C12992" i="27"/>
  <c r="C12991" i="27"/>
  <c r="C12990" i="27"/>
  <c r="C12989" i="27"/>
  <c r="C12988" i="27"/>
  <c r="C12987" i="27"/>
  <c r="C12986" i="27"/>
  <c r="C12985" i="27"/>
  <c r="C12984" i="27"/>
  <c r="C12983" i="27"/>
  <c r="C12982" i="27"/>
  <c r="C12981" i="27"/>
  <c r="C12980" i="27"/>
  <c r="C12979" i="27"/>
  <c r="C12978" i="27"/>
  <c r="C12977" i="27"/>
  <c r="C12976" i="27"/>
  <c r="C12975" i="27"/>
  <c r="C12974" i="27"/>
  <c r="C12973" i="27"/>
  <c r="C12972" i="27"/>
  <c r="C12971" i="27"/>
  <c r="C12970" i="27"/>
  <c r="C12969" i="27"/>
  <c r="C12968" i="27"/>
  <c r="C12967" i="27"/>
  <c r="C12966" i="27"/>
  <c r="C12965" i="27"/>
  <c r="C12964" i="27"/>
  <c r="C12963" i="27"/>
  <c r="C12962" i="27"/>
  <c r="C12961" i="27"/>
  <c r="C12960" i="27"/>
  <c r="C12959" i="27"/>
  <c r="C12958" i="27"/>
  <c r="C12957" i="27"/>
  <c r="C12956" i="27"/>
  <c r="C12955" i="27"/>
  <c r="C12954" i="27"/>
  <c r="C12953" i="27"/>
  <c r="C12952" i="27"/>
  <c r="C12951" i="27"/>
  <c r="C12950" i="27"/>
  <c r="C12949" i="27"/>
  <c r="C12948" i="27"/>
  <c r="C12947" i="27"/>
  <c r="C12946" i="27"/>
  <c r="C12945" i="27"/>
  <c r="C12944" i="27"/>
  <c r="C12943" i="27"/>
  <c r="C12942" i="27"/>
  <c r="C12941" i="27"/>
  <c r="C12940" i="27"/>
  <c r="C12939" i="27"/>
  <c r="C12938" i="27"/>
  <c r="C12937" i="27"/>
  <c r="C12936" i="27"/>
  <c r="C12935" i="27"/>
  <c r="C12934" i="27"/>
  <c r="C12933" i="27"/>
  <c r="C12932" i="27"/>
  <c r="C12931" i="27"/>
  <c r="C12930" i="27"/>
  <c r="C12929" i="27"/>
  <c r="C12928" i="27"/>
  <c r="C12927" i="27"/>
  <c r="C12926" i="27"/>
  <c r="C12925" i="27"/>
  <c r="C12924" i="27"/>
  <c r="C12923" i="27"/>
  <c r="C12922" i="27"/>
  <c r="C12921" i="27"/>
  <c r="C12920" i="27"/>
  <c r="C12919" i="27"/>
  <c r="C12918" i="27"/>
  <c r="C12917" i="27"/>
  <c r="C12916" i="27"/>
  <c r="C12915" i="27"/>
  <c r="C12914" i="27"/>
  <c r="C12913" i="27"/>
  <c r="C12912" i="27"/>
  <c r="C12911" i="27"/>
  <c r="C12910" i="27"/>
  <c r="C12909" i="27"/>
  <c r="C12908" i="27"/>
  <c r="C12907" i="27"/>
  <c r="C12906" i="27"/>
  <c r="C12905" i="27"/>
  <c r="C12904" i="27"/>
  <c r="C12903" i="27"/>
  <c r="C12902" i="27"/>
  <c r="C12901" i="27"/>
  <c r="C12900" i="27"/>
  <c r="C12899" i="27"/>
  <c r="C12898" i="27"/>
  <c r="C12897" i="27"/>
  <c r="C12896" i="27"/>
  <c r="C12895" i="27"/>
  <c r="C12894" i="27"/>
  <c r="C12893" i="27"/>
  <c r="C12892" i="27"/>
  <c r="C12891" i="27"/>
  <c r="C12890" i="27"/>
  <c r="C12889" i="27"/>
  <c r="C12888" i="27"/>
  <c r="C12887" i="27"/>
  <c r="C12886" i="27"/>
  <c r="C12885" i="27"/>
  <c r="C12884" i="27"/>
  <c r="C12883" i="27"/>
  <c r="C12882" i="27"/>
  <c r="C12881" i="27"/>
  <c r="C12880" i="27"/>
  <c r="C12879" i="27"/>
  <c r="C12878" i="27"/>
  <c r="C12877" i="27"/>
  <c r="C12876" i="27"/>
  <c r="C12875" i="27"/>
  <c r="C12874" i="27"/>
  <c r="C12873" i="27"/>
  <c r="C12872" i="27"/>
  <c r="C12871" i="27"/>
  <c r="C12870" i="27"/>
  <c r="C12869" i="27"/>
  <c r="C12868" i="27"/>
  <c r="C12867" i="27"/>
  <c r="C12866" i="27"/>
  <c r="C12865" i="27"/>
  <c r="C12864" i="27"/>
  <c r="C12863" i="27"/>
  <c r="C12862" i="27"/>
  <c r="C12861" i="27"/>
  <c r="C12860" i="27"/>
  <c r="C12859" i="27"/>
  <c r="C12858" i="27"/>
  <c r="C12857" i="27"/>
  <c r="C12856" i="27"/>
  <c r="C12855" i="27"/>
  <c r="C12854" i="27"/>
  <c r="C12853" i="27"/>
  <c r="C12852" i="27"/>
  <c r="C12851" i="27"/>
  <c r="C12850" i="27"/>
  <c r="C12849" i="27"/>
  <c r="C12848" i="27"/>
  <c r="C12847" i="27"/>
  <c r="C12846" i="27"/>
  <c r="C12845" i="27"/>
  <c r="C12844" i="27"/>
  <c r="C12843" i="27"/>
  <c r="C12842" i="27"/>
  <c r="C12841" i="27"/>
  <c r="C12840" i="27"/>
  <c r="C12839" i="27"/>
  <c r="C12838" i="27"/>
  <c r="C12837" i="27"/>
  <c r="C12836" i="27"/>
  <c r="C12835" i="27"/>
  <c r="C12834" i="27"/>
  <c r="C12833" i="27"/>
  <c r="C12832" i="27"/>
  <c r="C12831" i="27"/>
  <c r="C12830" i="27"/>
  <c r="C12829" i="27"/>
  <c r="C12828" i="27"/>
  <c r="C12827" i="27"/>
  <c r="C12826" i="27"/>
  <c r="C12825" i="27"/>
  <c r="C12824" i="27"/>
  <c r="C12823" i="27"/>
  <c r="C12822" i="27"/>
  <c r="C12821" i="27"/>
  <c r="C12820" i="27"/>
  <c r="C12819" i="27"/>
  <c r="C12818" i="27"/>
  <c r="C12817" i="27"/>
  <c r="C12816" i="27"/>
  <c r="C12815" i="27"/>
  <c r="C12814" i="27"/>
  <c r="C12813" i="27"/>
  <c r="C12812" i="27"/>
  <c r="C12811" i="27"/>
  <c r="C12810" i="27"/>
  <c r="C12809" i="27"/>
  <c r="C12808" i="27"/>
  <c r="C12807" i="27"/>
  <c r="C12806" i="27"/>
  <c r="C12805" i="27"/>
  <c r="C12804" i="27"/>
  <c r="C12803" i="27"/>
  <c r="C12802" i="27"/>
  <c r="C12801" i="27"/>
  <c r="C12800" i="27"/>
  <c r="C12799" i="27"/>
  <c r="C12798" i="27"/>
  <c r="C12797" i="27"/>
  <c r="C12796" i="27"/>
  <c r="C12795" i="27"/>
  <c r="C12794" i="27"/>
  <c r="C12793" i="27"/>
  <c r="C12792" i="27"/>
  <c r="C12791" i="27"/>
  <c r="C12790" i="27"/>
  <c r="C12789" i="27"/>
  <c r="C12788" i="27"/>
  <c r="C12787" i="27"/>
  <c r="C12786" i="27"/>
  <c r="C12785" i="27"/>
  <c r="C12784" i="27"/>
  <c r="C12783" i="27"/>
  <c r="C12782" i="27"/>
  <c r="C12781" i="27"/>
  <c r="C12780" i="27"/>
  <c r="C12779" i="27"/>
  <c r="C12778" i="27"/>
  <c r="C12777" i="27"/>
  <c r="C12776" i="27"/>
  <c r="C12775" i="27"/>
  <c r="C12774" i="27"/>
  <c r="C12773" i="27"/>
  <c r="C12772" i="27"/>
  <c r="C12771" i="27"/>
  <c r="C12770" i="27"/>
  <c r="C12769" i="27"/>
  <c r="C12768" i="27"/>
  <c r="C12767" i="27"/>
  <c r="C12766" i="27"/>
  <c r="C12765" i="27"/>
  <c r="C12764" i="27"/>
  <c r="C12763" i="27"/>
  <c r="C12762" i="27"/>
  <c r="C12761" i="27"/>
  <c r="C12760" i="27"/>
  <c r="C12759" i="27"/>
  <c r="C12758" i="27"/>
  <c r="C12757" i="27"/>
  <c r="C12756" i="27"/>
  <c r="C12755" i="27"/>
  <c r="C12754" i="27"/>
  <c r="C12753" i="27"/>
  <c r="C12752" i="27"/>
  <c r="C12751" i="27"/>
  <c r="C12750" i="27"/>
  <c r="C12749" i="27"/>
  <c r="C12748" i="27"/>
  <c r="C12747" i="27"/>
  <c r="C12746" i="27"/>
  <c r="C12745" i="27"/>
  <c r="C12744" i="27"/>
  <c r="C12743" i="27"/>
  <c r="C12742" i="27"/>
  <c r="C12741" i="27"/>
  <c r="C12740" i="27"/>
  <c r="C12739" i="27"/>
  <c r="C12738" i="27"/>
  <c r="C12737" i="27"/>
  <c r="C12736" i="27"/>
  <c r="C12735" i="27"/>
  <c r="C12734" i="27"/>
  <c r="C12733" i="27"/>
  <c r="C12732" i="27"/>
  <c r="C12731" i="27"/>
  <c r="C12730" i="27"/>
  <c r="C12729" i="27"/>
  <c r="C12728" i="27"/>
  <c r="C12727" i="27"/>
  <c r="C12726" i="27"/>
  <c r="C12725" i="27"/>
  <c r="C12724" i="27"/>
  <c r="C12723" i="27"/>
  <c r="C12722" i="27"/>
  <c r="C12721" i="27"/>
  <c r="C12720" i="27"/>
  <c r="C12719" i="27"/>
  <c r="C12718" i="27"/>
  <c r="C12717" i="27"/>
  <c r="C12716" i="27"/>
  <c r="C12715" i="27"/>
  <c r="C12714" i="27"/>
  <c r="C12713" i="27"/>
  <c r="C12712" i="27"/>
  <c r="C12711" i="27"/>
  <c r="C12710" i="27"/>
  <c r="C12709" i="27"/>
  <c r="C12708" i="27"/>
  <c r="C12707" i="27"/>
  <c r="C12706" i="27"/>
  <c r="C12705" i="27"/>
  <c r="C12704" i="27"/>
  <c r="C12703" i="27"/>
  <c r="C12702" i="27"/>
  <c r="C12701" i="27"/>
  <c r="C12700" i="27"/>
  <c r="C12699" i="27"/>
  <c r="C12698" i="27"/>
  <c r="C12697" i="27"/>
  <c r="C12696" i="27"/>
  <c r="C12695" i="27"/>
  <c r="C12694" i="27"/>
  <c r="C12693" i="27"/>
  <c r="C12692" i="27"/>
  <c r="C12691" i="27"/>
  <c r="C12690" i="27"/>
  <c r="C12689" i="27"/>
  <c r="C12688" i="27"/>
  <c r="C12687" i="27"/>
  <c r="C12686" i="27"/>
  <c r="C12685" i="27"/>
  <c r="C12684" i="27"/>
  <c r="C12683" i="27"/>
  <c r="C12682" i="27"/>
  <c r="C12681" i="27"/>
  <c r="C12680" i="27"/>
  <c r="C12679" i="27"/>
  <c r="C12678" i="27"/>
  <c r="C12677" i="27"/>
  <c r="C12676" i="27"/>
  <c r="C12675" i="27"/>
  <c r="C12674" i="27"/>
  <c r="C12673" i="27"/>
  <c r="C12672" i="27"/>
  <c r="C12671" i="27"/>
  <c r="C12670" i="27"/>
  <c r="C12669" i="27"/>
  <c r="C12668" i="27"/>
  <c r="C12667" i="27"/>
  <c r="C12666" i="27"/>
  <c r="C12665" i="27"/>
  <c r="C12664" i="27"/>
  <c r="C12663" i="27"/>
  <c r="C12662" i="27"/>
  <c r="C12661" i="27"/>
  <c r="C12660" i="27"/>
  <c r="C12659" i="27"/>
  <c r="C12658" i="27"/>
  <c r="C12657" i="27"/>
  <c r="C12656" i="27"/>
  <c r="C12655" i="27"/>
  <c r="C12654" i="27"/>
  <c r="C12653" i="27"/>
  <c r="C12652" i="27"/>
  <c r="C12651" i="27"/>
  <c r="C12650" i="27"/>
  <c r="C12649" i="27"/>
  <c r="C12648" i="27"/>
  <c r="C12647" i="27"/>
  <c r="C12646" i="27"/>
  <c r="C12645" i="27"/>
  <c r="C12644" i="27"/>
  <c r="C12643" i="27"/>
  <c r="C12642" i="27"/>
  <c r="C12641" i="27"/>
  <c r="C12640" i="27"/>
  <c r="C12639" i="27"/>
  <c r="C12638" i="27"/>
  <c r="C12637" i="27"/>
  <c r="C12636" i="27"/>
  <c r="C12635" i="27"/>
  <c r="C12634" i="27"/>
  <c r="C12633" i="27"/>
  <c r="C12632" i="27"/>
  <c r="C12631" i="27"/>
  <c r="C12630" i="27"/>
  <c r="C12629" i="27"/>
  <c r="C12628" i="27"/>
  <c r="C12627" i="27"/>
  <c r="C12626" i="27"/>
  <c r="C12625" i="27"/>
  <c r="C12624" i="27"/>
  <c r="C12623" i="27"/>
  <c r="C12622" i="27"/>
  <c r="C12621" i="27"/>
  <c r="C12620" i="27"/>
  <c r="C12619" i="27"/>
  <c r="C12618" i="27"/>
  <c r="C12617" i="27"/>
  <c r="C12616" i="27"/>
  <c r="C12615" i="27"/>
  <c r="C12614" i="27"/>
  <c r="C12613" i="27"/>
  <c r="C12612" i="27"/>
  <c r="C12611" i="27"/>
  <c r="C12610" i="27"/>
  <c r="C12609" i="27"/>
  <c r="C12608" i="27"/>
  <c r="C12607" i="27"/>
  <c r="C12606" i="27"/>
  <c r="C12605" i="27"/>
  <c r="C12604" i="27"/>
  <c r="C12603" i="27"/>
  <c r="C12602" i="27"/>
  <c r="C12601" i="27"/>
  <c r="C12600" i="27"/>
  <c r="C12599" i="27"/>
  <c r="C12598" i="27"/>
  <c r="C12597" i="27"/>
  <c r="C12596" i="27"/>
  <c r="C12595" i="27"/>
  <c r="C12594" i="27"/>
  <c r="C12593" i="27"/>
  <c r="C12592" i="27"/>
  <c r="C12591" i="27"/>
  <c r="C12590" i="27"/>
  <c r="C12589" i="27"/>
  <c r="C12588" i="27"/>
  <c r="C12587" i="27"/>
  <c r="C12586" i="27"/>
  <c r="C12585" i="27"/>
  <c r="C12584" i="27"/>
  <c r="C12583" i="27"/>
  <c r="C12582" i="27"/>
  <c r="C12581" i="27"/>
  <c r="C12580" i="27"/>
  <c r="C12579" i="27"/>
  <c r="C12578" i="27"/>
  <c r="C12577" i="27"/>
  <c r="C12576" i="27"/>
  <c r="C12575" i="27"/>
  <c r="C12574" i="27"/>
  <c r="C12573" i="27"/>
  <c r="C12572" i="27"/>
  <c r="C12571" i="27"/>
  <c r="C12570" i="27"/>
  <c r="C12569" i="27"/>
  <c r="C12568" i="27"/>
  <c r="C12567" i="27"/>
  <c r="C12566" i="27"/>
  <c r="C12565" i="27"/>
  <c r="C12564" i="27"/>
  <c r="C12563" i="27"/>
  <c r="C12562" i="27"/>
  <c r="C12561" i="27"/>
  <c r="C12560" i="27"/>
  <c r="C12559" i="27"/>
  <c r="C12558" i="27"/>
  <c r="C12557" i="27"/>
  <c r="C12556" i="27"/>
  <c r="C12555" i="27"/>
  <c r="C12554" i="27"/>
  <c r="C12553" i="27"/>
  <c r="C12552" i="27"/>
  <c r="C12551" i="27"/>
  <c r="C12550" i="27"/>
  <c r="C12549" i="27"/>
  <c r="C12548" i="27"/>
  <c r="C12547" i="27"/>
  <c r="C12546" i="27"/>
  <c r="C12545" i="27"/>
  <c r="C12544" i="27"/>
  <c r="C12543" i="27"/>
  <c r="C12542" i="27"/>
  <c r="C12541" i="27"/>
  <c r="C12540" i="27"/>
  <c r="C12539" i="27"/>
  <c r="C12538" i="27"/>
  <c r="C12537" i="27"/>
  <c r="C12536" i="27"/>
  <c r="C12535" i="27"/>
  <c r="C12534" i="27"/>
  <c r="C12533" i="27"/>
  <c r="C12532" i="27"/>
  <c r="C12531" i="27"/>
  <c r="C12530" i="27"/>
  <c r="C12529" i="27"/>
  <c r="C12528" i="27"/>
  <c r="C12527" i="27"/>
  <c r="C12526" i="27"/>
  <c r="C12525" i="27"/>
  <c r="C12524" i="27"/>
  <c r="C12523" i="27"/>
  <c r="C12522" i="27"/>
  <c r="C12521" i="27"/>
  <c r="C12520" i="27"/>
  <c r="C12519" i="27"/>
  <c r="C12518" i="27"/>
  <c r="C12517" i="27"/>
  <c r="C12516" i="27"/>
  <c r="C12515" i="27"/>
  <c r="C12514" i="27"/>
  <c r="C12513" i="27"/>
  <c r="C12512" i="27"/>
  <c r="C12511" i="27"/>
  <c r="C12510" i="27"/>
  <c r="C12509" i="27"/>
  <c r="C12508" i="27"/>
  <c r="C12507" i="27"/>
  <c r="C12506" i="27"/>
  <c r="C12505" i="27"/>
  <c r="C12504" i="27"/>
  <c r="C12503" i="27"/>
  <c r="C12502" i="27"/>
  <c r="C12501" i="27"/>
  <c r="C12500" i="27"/>
  <c r="C12499" i="27"/>
  <c r="C12498" i="27"/>
  <c r="C12497" i="27"/>
  <c r="C12496" i="27"/>
  <c r="C12495" i="27"/>
  <c r="C12494" i="27"/>
  <c r="C12493" i="27"/>
  <c r="C12492" i="27"/>
  <c r="C12491" i="27"/>
  <c r="C12490" i="27"/>
  <c r="C12489" i="27"/>
  <c r="C12488" i="27"/>
  <c r="C12487" i="27"/>
  <c r="C12486" i="27"/>
  <c r="C12485" i="27"/>
  <c r="C12484" i="27"/>
  <c r="C12483" i="27"/>
  <c r="C12482" i="27"/>
  <c r="C12481" i="27"/>
  <c r="C12480" i="27"/>
  <c r="C12479" i="27"/>
  <c r="C12478" i="27"/>
  <c r="C12477" i="27"/>
  <c r="C12476" i="27"/>
  <c r="C12475" i="27"/>
  <c r="C12474" i="27"/>
  <c r="C12473" i="27"/>
  <c r="C12472" i="27"/>
  <c r="C12471" i="27"/>
  <c r="C12470" i="27"/>
  <c r="C12469" i="27"/>
  <c r="C12468" i="27"/>
  <c r="C12467" i="27"/>
  <c r="C12466" i="27"/>
  <c r="C12465" i="27"/>
  <c r="C12464" i="27"/>
  <c r="C12463" i="27"/>
  <c r="C12462" i="27"/>
  <c r="C12461" i="27"/>
  <c r="C12460" i="27"/>
  <c r="C12459" i="27"/>
  <c r="C12458" i="27"/>
  <c r="C12457" i="27"/>
  <c r="C12456" i="27"/>
  <c r="C12455" i="27"/>
  <c r="C12454" i="27"/>
  <c r="C12453" i="27"/>
  <c r="C12452" i="27"/>
  <c r="C12451" i="27"/>
  <c r="C12450" i="27"/>
  <c r="C12449" i="27"/>
  <c r="C12448" i="27"/>
  <c r="C12447" i="27"/>
  <c r="C12446" i="27"/>
  <c r="C12445" i="27"/>
  <c r="C12444" i="27"/>
  <c r="C12443" i="27"/>
  <c r="C12442" i="27"/>
  <c r="C12441" i="27"/>
  <c r="C12440" i="27"/>
  <c r="C12439" i="27"/>
  <c r="C12438" i="27"/>
  <c r="C12437" i="27"/>
  <c r="C12436" i="27"/>
  <c r="C12435" i="27"/>
  <c r="C12434" i="27"/>
  <c r="C12433" i="27"/>
  <c r="C12432" i="27"/>
  <c r="C12431" i="27"/>
  <c r="C12430" i="27"/>
  <c r="C12429" i="27"/>
  <c r="C12428" i="27"/>
  <c r="C12427" i="27"/>
  <c r="C12426" i="27"/>
  <c r="C12425" i="27"/>
  <c r="C12424" i="27"/>
  <c r="C12423" i="27"/>
  <c r="C12422" i="27"/>
  <c r="C12421" i="27"/>
  <c r="C12420" i="27"/>
  <c r="C12419" i="27"/>
  <c r="C12418" i="27"/>
  <c r="C12417" i="27"/>
  <c r="C12416" i="27"/>
  <c r="C12415" i="27"/>
  <c r="C12414" i="27"/>
  <c r="C12413" i="27"/>
  <c r="C12412" i="27"/>
  <c r="C12411" i="27"/>
  <c r="C12410" i="27"/>
  <c r="C12409" i="27"/>
  <c r="C12408" i="27"/>
  <c r="C12407" i="27"/>
  <c r="C12406" i="27"/>
  <c r="C12405" i="27"/>
  <c r="C12404" i="27"/>
  <c r="C12403" i="27"/>
  <c r="C12402" i="27"/>
  <c r="C12401" i="27"/>
  <c r="C12400" i="27"/>
  <c r="C12399" i="27"/>
  <c r="C12398" i="27"/>
  <c r="C12397" i="27"/>
  <c r="C12396" i="27"/>
  <c r="C12395" i="27"/>
  <c r="C12394" i="27"/>
  <c r="C12393" i="27"/>
  <c r="C12392" i="27"/>
  <c r="C12391" i="27"/>
  <c r="C12390" i="27"/>
  <c r="C12389" i="27"/>
  <c r="C12388" i="27"/>
  <c r="C12387" i="27"/>
  <c r="C12386" i="27"/>
  <c r="C12385" i="27"/>
  <c r="C12384" i="27"/>
  <c r="C12383" i="27"/>
  <c r="C12382" i="27"/>
  <c r="C12381" i="27"/>
  <c r="C12380" i="27"/>
  <c r="C12379" i="27"/>
  <c r="C12378" i="27"/>
  <c r="C12377" i="27"/>
  <c r="C12376" i="27"/>
  <c r="C12375" i="27"/>
  <c r="C12374" i="27"/>
  <c r="C12373" i="27"/>
  <c r="C12372" i="27"/>
  <c r="C12371" i="27"/>
  <c r="C12370" i="27"/>
  <c r="C12369" i="27"/>
  <c r="C12368" i="27"/>
  <c r="C12367" i="27"/>
  <c r="C12366" i="27"/>
  <c r="C12365" i="27"/>
  <c r="C12364" i="27"/>
  <c r="C12363" i="27"/>
  <c r="C12362" i="27"/>
  <c r="C12361" i="27"/>
  <c r="C12360" i="27"/>
  <c r="C12359" i="27"/>
  <c r="C12358" i="27"/>
  <c r="C12357" i="27"/>
  <c r="C12356" i="27"/>
  <c r="C12355" i="27"/>
  <c r="C12354" i="27"/>
  <c r="C12353" i="27"/>
  <c r="C12352" i="27"/>
  <c r="C12351" i="27"/>
  <c r="C12350" i="27"/>
  <c r="C12349" i="27"/>
  <c r="C12348" i="27"/>
  <c r="C12347" i="27"/>
  <c r="C12346" i="27"/>
  <c r="C12345" i="27"/>
  <c r="C12344" i="27"/>
  <c r="C12343" i="27"/>
  <c r="C12342" i="27"/>
  <c r="C12341" i="27"/>
  <c r="C12340" i="27"/>
  <c r="C12339" i="27"/>
  <c r="C12338" i="27"/>
  <c r="C12337" i="27"/>
  <c r="C12336" i="27"/>
  <c r="C12335" i="27"/>
  <c r="C12334" i="27"/>
  <c r="C12333" i="27"/>
  <c r="C12332" i="27"/>
  <c r="C12331" i="27"/>
  <c r="C12330" i="27"/>
  <c r="C12329" i="27"/>
  <c r="C12328" i="27"/>
  <c r="C12327" i="27"/>
  <c r="C12326" i="27"/>
  <c r="C12325" i="27"/>
  <c r="C12324" i="27"/>
  <c r="C12323" i="27"/>
  <c r="C12322" i="27"/>
  <c r="C12321" i="27"/>
  <c r="C12320" i="27"/>
  <c r="C12319" i="27"/>
  <c r="C12318" i="27"/>
  <c r="C12317" i="27"/>
  <c r="C12316" i="27"/>
  <c r="C12315" i="27"/>
  <c r="C12314" i="27"/>
  <c r="C12313" i="27"/>
  <c r="C12312" i="27"/>
  <c r="C12311" i="27"/>
  <c r="C12310" i="27"/>
  <c r="C12309" i="27"/>
  <c r="C12308" i="27"/>
  <c r="C12307" i="27"/>
  <c r="C12306" i="27"/>
  <c r="C12305" i="27"/>
  <c r="C12304" i="27"/>
  <c r="C12303" i="27"/>
  <c r="C12302" i="27"/>
  <c r="C12301" i="27"/>
  <c r="C12300" i="27"/>
  <c r="C12299" i="27"/>
  <c r="C12298" i="27"/>
  <c r="C12297" i="27"/>
  <c r="C12296" i="27"/>
  <c r="C12295" i="27"/>
  <c r="C12294" i="27"/>
  <c r="C12293" i="27"/>
  <c r="C12292" i="27"/>
  <c r="C12291" i="27"/>
  <c r="C12290" i="27"/>
  <c r="C12289" i="27"/>
  <c r="C12288" i="27"/>
  <c r="C12287" i="27"/>
  <c r="C12286" i="27"/>
  <c r="C12285" i="27"/>
  <c r="C12284" i="27"/>
  <c r="C12283" i="27"/>
  <c r="C12282" i="27"/>
  <c r="C12281" i="27"/>
  <c r="C12280" i="27"/>
  <c r="C12279" i="27"/>
  <c r="C12278" i="27"/>
  <c r="C12277" i="27"/>
  <c r="C12276" i="27"/>
  <c r="C12275" i="27"/>
  <c r="C12274" i="27"/>
  <c r="C12273" i="27"/>
  <c r="C12272" i="27"/>
  <c r="C12271" i="27"/>
  <c r="C12270" i="27"/>
  <c r="C12269" i="27"/>
  <c r="C12268" i="27"/>
  <c r="C12267" i="27"/>
  <c r="C12266" i="27"/>
  <c r="C12265" i="27"/>
  <c r="C12264" i="27"/>
  <c r="C12263" i="27"/>
  <c r="C12262" i="27"/>
  <c r="C12261" i="27"/>
  <c r="C12260" i="27"/>
  <c r="C12259" i="27"/>
  <c r="C12258" i="27"/>
  <c r="C12257" i="27"/>
  <c r="C12256" i="27"/>
  <c r="C12255" i="27"/>
  <c r="C12254" i="27"/>
  <c r="C12253" i="27"/>
  <c r="C12252" i="27"/>
  <c r="C12251" i="27"/>
  <c r="C12250" i="27"/>
  <c r="C12249" i="27"/>
  <c r="C12248" i="27"/>
  <c r="C12247" i="27"/>
  <c r="C12246" i="27"/>
  <c r="C12245" i="27"/>
  <c r="C12244" i="27"/>
  <c r="C12243" i="27"/>
  <c r="C12242" i="27"/>
  <c r="C12241" i="27"/>
  <c r="C12240" i="27"/>
  <c r="C12239" i="27"/>
  <c r="C12238" i="27"/>
  <c r="C12237" i="27"/>
  <c r="C12236" i="27"/>
  <c r="C12235" i="27"/>
  <c r="C12234" i="27"/>
  <c r="C12233" i="27"/>
  <c r="C12232" i="27"/>
  <c r="C12231" i="27"/>
  <c r="C12230" i="27"/>
  <c r="C12229" i="27"/>
  <c r="C12228" i="27"/>
  <c r="C12227" i="27"/>
  <c r="C12226" i="27"/>
  <c r="C12225" i="27"/>
  <c r="C12224" i="27"/>
  <c r="C12223" i="27"/>
  <c r="C12222" i="27"/>
  <c r="C12221" i="27"/>
  <c r="C12220" i="27"/>
  <c r="C12219" i="27"/>
  <c r="C12218" i="27"/>
  <c r="C12217" i="27"/>
  <c r="C12216" i="27"/>
  <c r="C12215" i="27"/>
  <c r="C12214" i="27"/>
  <c r="C12213" i="27"/>
  <c r="C12212" i="27"/>
  <c r="C12211" i="27"/>
  <c r="C12210" i="27"/>
  <c r="C12209" i="27"/>
  <c r="C12208" i="27"/>
  <c r="C12207" i="27"/>
  <c r="C12206" i="27"/>
  <c r="C12205" i="27"/>
  <c r="C12204" i="27"/>
  <c r="C12203" i="27"/>
  <c r="C12202" i="27"/>
  <c r="C12201" i="27"/>
  <c r="C12200" i="27"/>
  <c r="C12199" i="27"/>
  <c r="C12198" i="27"/>
  <c r="C12197" i="27"/>
  <c r="C12196" i="27"/>
  <c r="C12195" i="27"/>
  <c r="C12194" i="27"/>
  <c r="C12193" i="27"/>
  <c r="C12192" i="27"/>
  <c r="C12191" i="27"/>
  <c r="C12190" i="27"/>
  <c r="C12189" i="27"/>
  <c r="C12188" i="27"/>
  <c r="C12187" i="27"/>
  <c r="C12186" i="27"/>
  <c r="C12185" i="27"/>
  <c r="C12184" i="27"/>
  <c r="C12183" i="27"/>
  <c r="C12182" i="27"/>
  <c r="C12181" i="27"/>
  <c r="C12180" i="27"/>
  <c r="C12179" i="27"/>
  <c r="C12178" i="27"/>
  <c r="C12177" i="27"/>
  <c r="C12176" i="27"/>
  <c r="C12175" i="27"/>
  <c r="C12174" i="27"/>
  <c r="C12173" i="27"/>
  <c r="C12172" i="27"/>
  <c r="C12171" i="27"/>
  <c r="C12170" i="27"/>
  <c r="C12169" i="27"/>
  <c r="C12168" i="27"/>
  <c r="C12167" i="27"/>
  <c r="C12166" i="27"/>
  <c r="C12165" i="27"/>
  <c r="C12164" i="27"/>
  <c r="C12163" i="27"/>
  <c r="C12162" i="27"/>
  <c r="C12161" i="27"/>
  <c r="C12160" i="27"/>
  <c r="C12159" i="27"/>
  <c r="C12158" i="27"/>
  <c r="C12157" i="27"/>
  <c r="C12156" i="27"/>
  <c r="C12155" i="27"/>
  <c r="C12154" i="27"/>
  <c r="C12153" i="27"/>
  <c r="C12152" i="27"/>
  <c r="C12151" i="27"/>
  <c r="C12150" i="27"/>
  <c r="C12149" i="27"/>
  <c r="C12148" i="27"/>
  <c r="C12147" i="27"/>
  <c r="C12146" i="27"/>
  <c r="C12145" i="27"/>
  <c r="C12144" i="27"/>
  <c r="C12143" i="27"/>
  <c r="C12142" i="27"/>
  <c r="C12141" i="27"/>
  <c r="C12140" i="27"/>
  <c r="C12139" i="27"/>
  <c r="C12138" i="27"/>
  <c r="C12137" i="27"/>
  <c r="C12136" i="27"/>
  <c r="C12135" i="27"/>
  <c r="C12134" i="27"/>
  <c r="C12133" i="27"/>
  <c r="C12132" i="27"/>
  <c r="C12131" i="27"/>
  <c r="C12130" i="27"/>
  <c r="C12129" i="27"/>
  <c r="C12128" i="27"/>
  <c r="C12127" i="27"/>
  <c r="C12126" i="27"/>
  <c r="C12125" i="27"/>
  <c r="C12124" i="27"/>
  <c r="C12123" i="27"/>
  <c r="C12122" i="27"/>
  <c r="C12121" i="27"/>
  <c r="C12120" i="27"/>
  <c r="C12119" i="27"/>
  <c r="C12118" i="27"/>
  <c r="C12117" i="27"/>
  <c r="C12116" i="27"/>
  <c r="C12115" i="27"/>
  <c r="C12114" i="27"/>
  <c r="C12113" i="27"/>
  <c r="C12112" i="27"/>
  <c r="C12111" i="27"/>
  <c r="C12110" i="27"/>
  <c r="C12109" i="27"/>
  <c r="C12108" i="27"/>
  <c r="C12107" i="27"/>
  <c r="C12106" i="27"/>
  <c r="C12105" i="27"/>
  <c r="C12104" i="27"/>
  <c r="C12103" i="27"/>
  <c r="C12102" i="27"/>
  <c r="C12101" i="27"/>
  <c r="C12100" i="27"/>
  <c r="C12099" i="27"/>
  <c r="C12098" i="27"/>
  <c r="C12097" i="27"/>
  <c r="C12096" i="27"/>
  <c r="C12095" i="27"/>
  <c r="C12094" i="27"/>
  <c r="C12093" i="27"/>
  <c r="C12092" i="27"/>
  <c r="C12091" i="27"/>
  <c r="C12090" i="27"/>
  <c r="C12089" i="27"/>
  <c r="C12088" i="27"/>
  <c r="C12087" i="27"/>
  <c r="C12086" i="27"/>
  <c r="C12085" i="27"/>
  <c r="C12084" i="27"/>
  <c r="C12083" i="27"/>
  <c r="C12082" i="27"/>
  <c r="C12081" i="27"/>
  <c r="C12080" i="27"/>
  <c r="C12079" i="27"/>
  <c r="C12078" i="27"/>
  <c r="C12077" i="27"/>
  <c r="C12076" i="27"/>
  <c r="C12075" i="27"/>
  <c r="C12074" i="27"/>
  <c r="C12073" i="27"/>
  <c r="C12072" i="27"/>
  <c r="C12071" i="27"/>
  <c r="C12070" i="27"/>
  <c r="C12069" i="27"/>
  <c r="C12068" i="27"/>
  <c r="C12067" i="27"/>
  <c r="C12066" i="27"/>
  <c r="C12065" i="27"/>
  <c r="C12064" i="27"/>
  <c r="C12063" i="27"/>
  <c r="C12062" i="27"/>
  <c r="C12061" i="27"/>
  <c r="C12060" i="27"/>
  <c r="C12059" i="27"/>
  <c r="C12058" i="27"/>
  <c r="C12057" i="27"/>
  <c r="C12056" i="27"/>
  <c r="C12055" i="27"/>
  <c r="C12054" i="27"/>
  <c r="C12053" i="27"/>
  <c r="C12052" i="27"/>
  <c r="C12051" i="27"/>
  <c r="C12050" i="27"/>
  <c r="C12049" i="27"/>
  <c r="C12048" i="27"/>
  <c r="C12047" i="27"/>
  <c r="C12046" i="27"/>
  <c r="C12045" i="27"/>
  <c r="C12044" i="27"/>
  <c r="C12043" i="27"/>
  <c r="C12042" i="27"/>
  <c r="C12041" i="27"/>
  <c r="C12040" i="27"/>
  <c r="C12039" i="27"/>
  <c r="C12038" i="27"/>
  <c r="C12037" i="27"/>
  <c r="C12036" i="27"/>
  <c r="C12035" i="27"/>
  <c r="C12034" i="27"/>
  <c r="C12033" i="27"/>
  <c r="C12032" i="27"/>
  <c r="C12031" i="27"/>
  <c r="C12030" i="27"/>
  <c r="C12029" i="27"/>
  <c r="C12028" i="27"/>
  <c r="C12027" i="27"/>
  <c r="C12026" i="27"/>
  <c r="C12025" i="27"/>
  <c r="C12024" i="27"/>
  <c r="C12023" i="27"/>
  <c r="C12022" i="27"/>
  <c r="C12021" i="27"/>
  <c r="C12020" i="27"/>
  <c r="C12019" i="27"/>
  <c r="C12018" i="27"/>
  <c r="C12017" i="27"/>
  <c r="C12016" i="27"/>
  <c r="C12015" i="27"/>
  <c r="C12014" i="27"/>
  <c r="C12013" i="27"/>
  <c r="C12012" i="27"/>
  <c r="C12011" i="27"/>
  <c r="C12010" i="27"/>
  <c r="C12009" i="27"/>
  <c r="C12008" i="27"/>
  <c r="C12007" i="27"/>
  <c r="C12006" i="27"/>
  <c r="C12005" i="27"/>
  <c r="C12004" i="27"/>
  <c r="C12003" i="27"/>
  <c r="C12002" i="27"/>
  <c r="C12001" i="27"/>
  <c r="C12000" i="27"/>
  <c r="C11999" i="27"/>
  <c r="C11998" i="27"/>
  <c r="C11997" i="27"/>
  <c r="C11996" i="27"/>
  <c r="C11995" i="27"/>
  <c r="C11994" i="27"/>
  <c r="C11993" i="27"/>
  <c r="C11992" i="27"/>
  <c r="C11991" i="27"/>
  <c r="C11990" i="27"/>
  <c r="C11989" i="27"/>
  <c r="C11988" i="27"/>
  <c r="C11987" i="27"/>
  <c r="C11986" i="27"/>
  <c r="C11985" i="27"/>
  <c r="C11984" i="27"/>
  <c r="C11983" i="27"/>
  <c r="C11982" i="27"/>
  <c r="C11981" i="27"/>
  <c r="C11980" i="27"/>
  <c r="C11979" i="27"/>
  <c r="C11978" i="27"/>
  <c r="C11977" i="27"/>
  <c r="C11976" i="27"/>
  <c r="C11975" i="27"/>
  <c r="C11974" i="27"/>
  <c r="C11973" i="27"/>
  <c r="C11972" i="27"/>
  <c r="C11971" i="27"/>
  <c r="C11970" i="27"/>
  <c r="C11969" i="27"/>
  <c r="C11968" i="27"/>
  <c r="C11967" i="27"/>
  <c r="C11966" i="27"/>
  <c r="C11965" i="27"/>
  <c r="C11964" i="27"/>
  <c r="C11963" i="27"/>
  <c r="C11962" i="27"/>
  <c r="C11961" i="27"/>
  <c r="C11960" i="27"/>
  <c r="C11959" i="27"/>
  <c r="C11958" i="27"/>
  <c r="C11957" i="27"/>
  <c r="C11956" i="27"/>
  <c r="C11955" i="27"/>
  <c r="C11954" i="27"/>
  <c r="C11953" i="27"/>
  <c r="C11952" i="27"/>
  <c r="C11951" i="27"/>
  <c r="C11950" i="27"/>
  <c r="C11949" i="27"/>
  <c r="C11948" i="27"/>
  <c r="C11947" i="27"/>
  <c r="C11946" i="27"/>
  <c r="C11945" i="27"/>
  <c r="C11944" i="27"/>
  <c r="C11943" i="27"/>
  <c r="C11942" i="27"/>
  <c r="C11941" i="27"/>
  <c r="C11940" i="27"/>
  <c r="C11939" i="27"/>
  <c r="C11938" i="27"/>
  <c r="C11937" i="27"/>
  <c r="C11936" i="27"/>
  <c r="C11935" i="27"/>
  <c r="C11934" i="27"/>
  <c r="C11933" i="27"/>
  <c r="C11932" i="27"/>
  <c r="C11931" i="27"/>
  <c r="C11930" i="27"/>
  <c r="C11929" i="27"/>
  <c r="C11928" i="27"/>
  <c r="C11927" i="27"/>
  <c r="C11926" i="27"/>
  <c r="C11925" i="27"/>
  <c r="C11924" i="27"/>
  <c r="C11923" i="27"/>
  <c r="C11922" i="27"/>
  <c r="C11921" i="27"/>
  <c r="C11920" i="27"/>
  <c r="C11919" i="27"/>
  <c r="C11918" i="27"/>
  <c r="C11917" i="27"/>
  <c r="C11916" i="27"/>
  <c r="C11915" i="27"/>
  <c r="C11914" i="27"/>
  <c r="C11913" i="27"/>
  <c r="C11912" i="27"/>
  <c r="C11911" i="27"/>
  <c r="C11910" i="27"/>
  <c r="C11909" i="27"/>
  <c r="C11908" i="27"/>
  <c r="C11907" i="27"/>
  <c r="C11906" i="27"/>
  <c r="C11905" i="27"/>
  <c r="C11904" i="27"/>
  <c r="C11903" i="27"/>
  <c r="C11902" i="27"/>
  <c r="C11901" i="27"/>
  <c r="C11900" i="27"/>
  <c r="C11899" i="27"/>
  <c r="C11898" i="27"/>
  <c r="C11897" i="27"/>
  <c r="C11896" i="27"/>
  <c r="C11895" i="27"/>
  <c r="C11894" i="27"/>
  <c r="C11893" i="27"/>
  <c r="C11892" i="27"/>
  <c r="C11891" i="27"/>
  <c r="C11890" i="27"/>
  <c r="C11889" i="27"/>
  <c r="C11888" i="27"/>
  <c r="C11887" i="27"/>
  <c r="C11886" i="27"/>
  <c r="C11885" i="27"/>
  <c r="C11884" i="27"/>
  <c r="C11883" i="27"/>
  <c r="C11882" i="27"/>
  <c r="C11881" i="27"/>
  <c r="C11880" i="27"/>
  <c r="C11879" i="27"/>
  <c r="C11878" i="27"/>
  <c r="C11877" i="27"/>
  <c r="C11876" i="27"/>
  <c r="C11875" i="27"/>
  <c r="C11874" i="27"/>
  <c r="C11873" i="27"/>
  <c r="C11872" i="27"/>
  <c r="C11871" i="27"/>
  <c r="C11870" i="27"/>
  <c r="C11869" i="27"/>
  <c r="C11868" i="27"/>
  <c r="C11867" i="27"/>
  <c r="C11866" i="27"/>
  <c r="C11865" i="27"/>
  <c r="C11864" i="27"/>
  <c r="C11863" i="27"/>
  <c r="C11862" i="27"/>
  <c r="C11861" i="27"/>
  <c r="C11860" i="27"/>
  <c r="C11859" i="27"/>
  <c r="C11858" i="27"/>
  <c r="C11857" i="27"/>
  <c r="C11856" i="27"/>
  <c r="C11855" i="27"/>
  <c r="C11854" i="27"/>
  <c r="C11853" i="27"/>
  <c r="C11852" i="27"/>
  <c r="C11851" i="27"/>
  <c r="C11850" i="27"/>
  <c r="C11849" i="27"/>
  <c r="C11848" i="27"/>
  <c r="C11847" i="27"/>
  <c r="C11846" i="27"/>
  <c r="C11845" i="27"/>
  <c r="C11844" i="27"/>
  <c r="C11843" i="27"/>
  <c r="C11842" i="27"/>
  <c r="C11841" i="27"/>
  <c r="C11840" i="27"/>
  <c r="C11839" i="27"/>
  <c r="C11838" i="27"/>
  <c r="C11837" i="27"/>
  <c r="C11836" i="27"/>
  <c r="C11835" i="27"/>
  <c r="C11834" i="27"/>
  <c r="C11833" i="27"/>
  <c r="C11832" i="27"/>
  <c r="C11831" i="27"/>
  <c r="C11830" i="27"/>
  <c r="C11829" i="27"/>
  <c r="C11828" i="27"/>
  <c r="C11827" i="27"/>
  <c r="C11826" i="27"/>
  <c r="C11825" i="27"/>
  <c r="C11824" i="27"/>
  <c r="C11823" i="27"/>
  <c r="C11822" i="27"/>
  <c r="C11821" i="27"/>
  <c r="C11820" i="27"/>
  <c r="C11819" i="27"/>
  <c r="C11818" i="27"/>
  <c r="C11817" i="27"/>
  <c r="C11816" i="27"/>
  <c r="C11815" i="27"/>
  <c r="C11814" i="27"/>
  <c r="C11813" i="27"/>
  <c r="C11812" i="27"/>
  <c r="C11811" i="27"/>
  <c r="C11810" i="27"/>
  <c r="C11809" i="27"/>
  <c r="C11808" i="27"/>
  <c r="C11807" i="27"/>
  <c r="C11806" i="27"/>
  <c r="C11805" i="27"/>
  <c r="C11804" i="27"/>
  <c r="C11803" i="27"/>
  <c r="C11802" i="27"/>
  <c r="C11801" i="27"/>
  <c r="C11800" i="27"/>
  <c r="C11799" i="27"/>
  <c r="C11798" i="27"/>
  <c r="C11797" i="27"/>
  <c r="C11796" i="27"/>
  <c r="C11795" i="27"/>
  <c r="C11794" i="27"/>
  <c r="C11793" i="27"/>
  <c r="C11792" i="27"/>
  <c r="C11791" i="27"/>
  <c r="C11790" i="27"/>
  <c r="C11789" i="27"/>
  <c r="C11788" i="27"/>
  <c r="C11787" i="27"/>
  <c r="C11786" i="27"/>
  <c r="C11785" i="27"/>
  <c r="C11784" i="27"/>
  <c r="C11783" i="27"/>
  <c r="C11782" i="27"/>
  <c r="C11781" i="27"/>
  <c r="C11780" i="27"/>
  <c r="C11779" i="27"/>
  <c r="C11778" i="27"/>
  <c r="C11777" i="27"/>
  <c r="C11776" i="27"/>
  <c r="C11775" i="27"/>
  <c r="C11774" i="27"/>
  <c r="C11773" i="27"/>
  <c r="C11772" i="27"/>
  <c r="C11771" i="27"/>
  <c r="C11770" i="27"/>
  <c r="C11769" i="27"/>
  <c r="C11768" i="27"/>
  <c r="C11767" i="27"/>
  <c r="C11766" i="27"/>
  <c r="C11765" i="27"/>
  <c r="C11764" i="27"/>
  <c r="C11763" i="27"/>
  <c r="C11762" i="27"/>
  <c r="C11761" i="27"/>
  <c r="C11760" i="27"/>
  <c r="C11759" i="27"/>
  <c r="C11758" i="27"/>
  <c r="C11757" i="27"/>
  <c r="C11756" i="27"/>
  <c r="C11755" i="27"/>
  <c r="C11754" i="27"/>
  <c r="C11753" i="27"/>
  <c r="C11752" i="27"/>
  <c r="C11751" i="27"/>
  <c r="C11750" i="27"/>
  <c r="C11749" i="27"/>
  <c r="C11748" i="27"/>
  <c r="C11747" i="27"/>
  <c r="C11746" i="27"/>
  <c r="C11745" i="27"/>
  <c r="C11744" i="27"/>
  <c r="C11743" i="27"/>
  <c r="C11742" i="27"/>
  <c r="C11741" i="27"/>
  <c r="C11740" i="27"/>
  <c r="C11739" i="27"/>
  <c r="C11738" i="27"/>
  <c r="C11737" i="27"/>
  <c r="C11736" i="27"/>
  <c r="C11735" i="27"/>
  <c r="C11734" i="27"/>
  <c r="C11733" i="27"/>
  <c r="C11732" i="27"/>
  <c r="C11731" i="27"/>
  <c r="C11730" i="27"/>
  <c r="C11729" i="27"/>
  <c r="C11728" i="27"/>
  <c r="C11727" i="27"/>
  <c r="C11726" i="27"/>
  <c r="C11725" i="27"/>
  <c r="C11724" i="27"/>
  <c r="C11723" i="27"/>
  <c r="C11722" i="27"/>
  <c r="C11721" i="27"/>
  <c r="C11720" i="27"/>
  <c r="C11719" i="27"/>
  <c r="C11718" i="27"/>
  <c r="C11717" i="27"/>
  <c r="C11716" i="27"/>
  <c r="C11715" i="27"/>
  <c r="C11714" i="27"/>
  <c r="C11713" i="27"/>
  <c r="C11712" i="27"/>
  <c r="C11711" i="27"/>
  <c r="C11710" i="27"/>
  <c r="C11709" i="27"/>
  <c r="C11708" i="27"/>
  <c r="C11707" i="27"/>
  <c r="C11706" i="27"/>
  <c r="C11705" i="27"/>
  <c r="C11704" i="27"/>
  <c r="C11703" i="27"/>
  <c r="C11702" i="27"/>
  <c r="C11701" i="27"/>
  <c r="C11700" i="27"/>
  <c r="C11699" i="27"/>
  <c r="C11698" i="27"/>
  <c r="C11697" i="27"/>
  <c r="C11696" i="27"/>
  <c r="C11695" i="27"/>
  <c r="C11694" i="27"/>
  <c r="C11693" i="27"/>
  <c r="C11692" i="27"/>
  <c r="C11691" i="27"/>
  <c r="C11690" i="27"/>
  <c r="C11689" i="27"/>
  <c r="C11688" i="27"/>
  <c r="C11687" i="27"/>
  <c r="C11686" i="27"/>
  <c r="C11685" i="27"/>
  <c r="C11684" i="27"/>
  <c r="C11683" i="27"/>
  <c r="C11682" i="27"/>
  <c r="C11681" i="27"/>
  <c r="C11680" i="27"/>
  <c r="C11679" i="27"/>
  <c r="C11678" i="27"/>
  <c r="C11677" i="27"/>
  <c r="C11676" i="27"/>
  <c r="C11675" i="27"/>
  <c r="C11674" i="27"/>
  <c r="C11673" i="27"/>
  <c r="C11672" i="27"/>
  <c r="C11671" i="27"/>
  <c r="C11670" i="27"/>
  <c r="C11669" i="27"/>
  <c r="C11668" i="27"/>
  <c r="C11667" i="27"/>
  <c r="C11666" i="27"/>
  <c r="C11665" i="27"/>
  <c r="C11664" i="27"/>
  <c r="C11663" i="27"/>
  <c r="C11662" i="27"/>
  <c r="C11661" i="27"/>
  <c r="C11660" i="27"/>
  <c r="C11659" i="27"/>
  <c r="C11658" i="27"/>
  <c r="C11657" i="27"/>
  <c r="C11656" i="27"/>
  <c r="C11655" i="27"/>
  <c r="C11654" i="27"/>
  <c r="C11653" i="27"/>
  <c r="C11652" i="27"/>
  <c r="C11651" i="27"/>
  <c r="C11650" i="27"/>
  <c r="C11649" i="27"/>
  <c r="C11648" i="27"/>
  <c r="C11647" i="27"/>
  <c r="C11646" i="27"/>
  <c r="C11645" i="27"/>
  <c r="C11644" i="27"/>
  <c r="C11643" i="27"/>
  <c r="C11642" i="27"/>
  <c r="C11641" i="27"/>
  <c r="C11640" i="27"/>
  <c r="C11639" i="27"/>
  <c r="C11638" i="27"/>
  <c r="C11637" i="27"/>
  <c r="C11636" i="27"/>
  <c r="C11635" i="27"/>
  <c r="C11634" i="27"/>
  <c r="C11633" i="27"/>
  <c r="C11632" i="27"/>
  <c r="C11631" i="27"/>
  <c r="C11630" i="27"/>
  <c r="C11629" i="27"/>
  <c r="C11628" i="27"/>
  <c r="C11627" i="27"/>
  <c r="C11626" i="27"/>
  <c r="C11625" i="27"/>
  <c r="C11624" i="27"/>
  <c r="C11623" i="27"/>
  <c r="C11622" i="27"/>
  <c r="C11621" i="27"/>
  <c r="C11620" i="27"/>
  <c r="C11619" i="27"/>
  <c r="C11618" i="27"/>
  <c r="C11617" i="27"/>
  <c r="C11616" i="27"/>
  <c r="C11615" i="27"/>
  <c r="C11614" i="27"/>
  <c r="C11613" i="27"/>
  <c r="C11612" i="27"/>
  <c r="C11611" i="27"/>
  <c r="C11610" i="27"/>
  <c r="C11609" i="27"/>
  <c r="C11608" i="27"/>
  <c r="C11607" i="27"/>
  <c r="C11606" i="27"/>
  <c r="C11605" i="27"/>
  <c r="C11604" i="27"/>
  <c r="C11603" i="27"/>
  <c r="C11602" i="27"/>
  <c r="C11601" i="27"/>
  <c r="C11600" i="27"/>
  <c r="C11599" i="27"/>
  <c r="C11598" i="27"/>
  <c r="C11597" i="27"/>
  <c r="C11596" i="27"/>
  <c r="C11595" i="27"/>
  <c r="C11594" i="27"/>
  <c r="C11593" i="27"/>
  <c r="C11592" i="27"/>
  <c r="C11591" i="27"/>
  <c r="C11590" i="27"/>
  <c r="C11589" i="27"/>
  <c r="C11588" i="27"/>
  <c r="C11587" i="27"/>
  <c r="C11586" i="27"/>
  <c r="C11585" i="27"/>
  <c r="C11584" i="27"/>
  <c r="C11583" i="27"/>
  <c r="C11582" i="27"/>
  <c r="C11581" i="27"/>
  <c r="C11580" i="27"/>
  <c r="C11579" i="27"/>
  <c r="C11578" i="27"/>
  <c r="C11577" i="27"/>
  <c r="C11576" i="27"/>
  <c r="C11575" i="27"/>
  <c r="C11574" i="27"/>
  <c r="C11573" i="27"/>
  <c r="C11572" i="27"/>
  <c r="C11571" i="27"/>
  <c r="C11570" i="27"/>
  <c r="C11569" i="27"/>
  <c r="C11568" i="27"/>
  <c r="C11567" i="27"/>
  <c r="C11566" i="27"/>
  <c r="C11565" i="27"/>
  <c r="C11564" i="27"/>
  <c r="C11563" i="27"/>
  <c r="C11562" i="27"/>
  <c r="C11561" i="27"/>
  <c r="C11560" i="27"/>
  <c r="C11559" i="27"/>
  <c r="C11558" i="27"/>
  <c r="C11557" i="27"/>
  <c r="C11556" i="27"/>
  <c r="C11555" i="27"/>
  <c r="C11554" i="27"/>
  <c r="C11553" i="27"/>
  <c r="C11552" i="27"/>
  <c r="C11551" i="27"/>
  <c r="C11550" i="27"/>
  <c r="C11549" i="27"/>
  <c r="C11548" i="27"/>
  <c r="C11547" i="27"/>
  <c r="C11546" i="27"/>
  <c r="C11545" i="27"/>
  <c r="C11544" i="27"/>
  <c r="C11543" i="27"/>
  <c r="C11542" i="27"/>
  <c r="C11541" i="27"/>
  <c r="C11540" i="27"/>
  <c r="C11539" i="27"/>
  <c r="C11538" i="27"/>
  <c r="C11537" i="27"/>
  <c r="C11536" i="27"/>
  <c r="C11535" i="27"/>
  <c r="C11534" i="27"/>
  <c r="C11533" i="27"/>
  <c r="C11532" i="27"/>
  <c r="C11531" i="27"/>
  <c r="C11530" i="27"/>
  <c r="C11529" i="27"/>
  <c r="C11528" i="27"/>
  <c r="C11527" i="27"/>
  <c r="C11526" i="27"/>
  <c r="C11525" i="27"/>
  <c r="C11524" i="27"/>
  <c r="C11523" i="27"/>
  <c r="C11522" i="27"/>
  <c r="C11521" i="27"/>
  <c r="C11520" i="27"/>
  <c r="C11519" i="27"/>
  <c r="C11518" i="27"/>
  <c r="C11517" i="27"/>
  <c r="C11516" i="27"/>
  <c r="C11515" i="27"/>
  <c r="C11514" i="27"/>
  <c r="C11513" i="27"/>
  <c r="C11512" i="27"/>
  <c r="C11511" i="27"/>
  <c r="C11510" i="27"/>
  <c r="C11509" i="27"/>
  <c r="C11508" i="27"/>
  <c r="C11507" i="27"/>
  <c r="C11506" i="27"/>
  <c r="C11505" i="27"/>
  <c r="C11504" i="27"/>
  <c r="C11503" i="27"/>
  <c r="C11502" i="27"/>
  <c r="C11501" i="27"/>
  <c r="C11500" i="27"/>
  <c r="C11499" i="27"/>
  <c r="C11498" i="27"/>
  <c r="C11497" i="27"/>
  <c r="C11496" i="27"/>
  <c r="C11495" i="27"/>
  <c r="C11494" i="27"/>
  <c r="C11493" i="27"/>
  <c r="C11492" i="27"/>
  <c r="C11491" i="27"/>
  <c r="C11490" i="27"/>
  <c r="C11489" i="27"/>
  <c r="C11488" i="27"/>
  <c r="C11487" i="27"/>
  <c r="C11486" i="27"/>
  <c r="C11485" i="27"/>
  <c r="C11484" i="27"/>
  <c r="C11483" i="27"/>
  <c r="C11482" i="27"/>
  <c r="C11481" i="27"/>
  <c r="C11480" i="27"/>
  <c r="C11479" i="27"/>
  <c r="C11478" i="27"/>
  <c r="C11477" i="27"/>
  <c r="C11476" i="27"/>
  <c r="C11475" i="27"/>
  <c r="C11474" i="27"/>
  <c r="C11473" i="27"/>
  <c r="C11472" i="27"/>
  <c r="C11471" i="27"/>
  <c r="C11470" i="27"/>
  <c r="C11469" i="27"/>
  <c r="C11468" i="27"/>
  <c r="C11467" i="27"/>
  <c r="C11466" i="27"/>
  <c r="C11465" i="27"/>
  <c r="C11464" i="27"/>
  <c r="C11463" i="27"/>
  <c r="C11462" i="27"/>
  <c r="C11461" i="27"/>
  <c r="C11460" i="27"/>
  <c r="C11459" i="27"/>
  <c r="C11458" i="27"/>
  <c r="C11457" i="27"/>
  <c r="C11456" i="27"/>
  <c r="C11455" i="27"/>
  <c r="C11454" i="27"/>
  <c r="C11453" i="27"/>
  <c r="C11452" i="27"/>
  <c r="C11451" i="27"/>
  <c r="C11450" i="27"/>
  <c r="C11449" i="27"/>
  <c r="C11448" i="27"/>
  <c r="C11447" i="27"/>
  <c r="C11446" i="27"/>
  <c r="C11445" i="27"/>
  <c r="C11444" i="27"/>
  <c r="C11443" i="27"/>
  <c r="C11442" i="27"/>
  <c r="C11441" i="27"/>
  <c r="C11440" i="27"/>
  <c r="C11439" i="27"/>
  <c r="C11438" i="27"/>
  <c r="C11437" i="27"/>
  <c r="C11436" i="27"/>
  <c r="C11435" i="27"/>
  <c r="C11434" i="27"/>
  <c r="C11433" i="27"/>
  <c r="C11432" i="27"/>
  <c r="C11431" i="27"/>
  <c r="C11430" i="27"/>
  <c r="C11429" i="27"/>
  <c r="C11428" i="27"/>
  <c r="C11427" i="27"/>
  <c r="C11426" i="27"/>
  <c r="C11425" i="27"/>
  <c r="C11424" i="27"/>
  <c r="C11423" i="27"/>
  <c r="C11422" i="27"/>
  <c r="C11421" i="27"/>
  <c r="C11420" i="27"/>
  <c r="C11419" i="27"/>
  <c r="C11418" i="27"/>
  <c r="C11417" i="27"/>
  <c r="C11416" i="27"/>
  <c r="C11415" i="27"/>
  <c r="C11414" i="27"/>
  <c r="C11413" i="27"/>
  <c r="C11412" i="27"/>
  <c r="C11411" i="27"/>
  <c r="C11410" i="27"/>
  <c r="C11409" i="27"/>
  <c r="C11408" i="27"/>
  <c r="C11407" i="27"/>
  <c r="C11406" i="27"/>
  <c r="C11405" i="27"/>
  <c r="C11404" i="27"/>
  <c r="C11403" i="27"/>
  <c r="C11402" i="27"/>
  <c r="C11401" i="27"/>
  <c r="C11400" i="27"/>
  <c r="C11399" i="27"/>
  <c r="C11398" i="27"/>
  <c r="C11397" i="27"/>
  <c r="C11396" i="27"/>
  <c r="C11395" i="27"/>
  <c r="C11394" i="27"/>
  <c r="C11393" i="27"/>
  <c r="C11392" i="27"/>
  <c r="C11391" i="27"/>
  <c r="C11390" i="27"/>
  <c r="C11389" i="27"/>
  <c r="C11388" i="27"/>
  <c r="C11387" i="27"/>
  <c r="C11386" i="27"/>
  <c r="C11385" i="27"/>
  <c r="C11384" i="27"/>
  <c r="C11383" i="27"/>
  <c r="C11382" i="27"/>
  <c r="C11381" i="27"/>
  <c r="C11380" i="27"/>
  <c r="C11379" i="27"/>
  <c r="C11378" i="27"/>
  <c r="C11377" i="27"/>
  <c r="C11376" i="27"/>
  <c r="C11375" i="27"/>
  <c r="C11374" i="27"/>
  <c r="C11373" i="27"/>
  <c r="C11372" i="27"/>
  <c r="C11371" i="27"/>
  <c r="C11370" i="27"/>
  <c r="C11369" i="27"/>
  <c r="C11368" i="27"/>
  <c r="C11367" i="27"/>
  <c r="C11366" i="27"/>
  <c r="C11365" i="27"/>
  <c r="C11364" i="27"/>
  <c r="C11363" i="27"/>
  <c r="C11362" i="27"/>
  <c r="C11361" i="27"/>
  <c r="C11360" i="27"/>
  <c r="C11359" i="27"/>
  <c r="C11358" i="27"/>
  <c r="C11357" i="27"/>
  <c r="C11356" i="27"/>
  <c r="C11355" i="27"/>
  <c r="C11354" i="27"/>
  <c r="C11353" i="27"/>
  <c r="C11352" i="27"/>
  <c r="C11351" i="27"/>
  <c r="C11350" i="27"/>
  <c r="C11349" i="27"/>
  <c r="C11348" i="27"/>
  <c r="C11347" i="27"/>
  <c r="C11346" i="27"/>
  <c r="C11345" i="27"/>
  <c r="C11344" i="27"/>
  <c r="C11343" i="27"/>
  <c r="C11342" i="27"/>
  <c r="C11341" i="27"/>
  <c r="C11340" i="27"/>
  <c r="C11339" i="27"/>
  <c r="C11338" i="27"/>
  <c r="C11337" i="27"/>
  <c r="C11336" i="27"/>
  <c r="C11335" i="27"/>
  <c r="C11334" i="27"/>
  <c r="C11333" i="27"/>
  <c r="C11332" i="27"/>
  <c r="C11331" i="27"/>
  <c r="C11330" i="27"/>
  <c r="C11329" i="27"/>
  <c r="C11328" i="27"/>
  <c r="C11327" i="27"/>
  <c r="C11326" i="27"/>
  <c r="C11325" i="27"/>
  <c r="C11324" i="27"/>
  <c r="C11323" i="27"/>
  <c r="C11322" i="27"/>
  <c r="C11321" i="27"/>
  <c r="C11320" i="27"/>
  <c r="C11319" i="27"/>
  <c r="C11318" i="27"/>
  <c r="C11317" i="27"/>
  <c r="C11316" i="27"/>
  <c r="C11315" i="27"/>
  <c r="C11314" i="27"/>
  <c r="C11313" i="27"/>
  <c r="C11312" i="27"/>
  <c r="C11311" i="27"/>
  <c r="C11310" i="27"/>
  <c r="C11309" i="27"/>
  <c r="C11308" i="27"/>
  <c r="C11307" i="27"/>
  <c r="C11306" i="27"/>
  <c r="C11305" i="27"/>
  <c r="C11304" i="27"/>
  <c r="C11303" i="27"/>
  <c r="C11302" i="27"/>
  <c r="C11301" i="27"/>
  <c r="C11300" i="27"/>
  <c r="C11299" i="27"/>
  <c r="C11298" i="27"/>
  <c r="C11297" i="27"/>
  <c r="C11296" i="27"/>
  <c r="C11295" i="27"/>
  <c r="C11294" i="27"/>
  <c r="C11293" i="27"/>
  <c r="C11292" i="27"/>
  <c r="C11291" i="27"/>
  <c r="C11290" i="27"/>
  <c r="C11289" i="27"/>
  <c r="C11288" i="27"/>
  <c r="C11287" i="27"/>
  <c r="C11286" i="27"/>
  <c r="C11285" i="27"/>
  <c r="C11284" i="27"/>
  <c r="C11283" i="27"/>
  <c r="C11282" i="27"/>
  <c r="C11281" i="27"/>
  <c r="C11280" i="27"/>
  <c r="C11279" i="27"/>
  <c r="C11278" i="27"/>
  <c r="C11277" i="27"/>
  <c r="C11276" i="27"/>
  <c r="C11275" i="27"/>
  <c r="C11274" i="27"/>
  <c r="C11273" i="27"/>
  <c r="C11272" i="27"/>
  <c r="C11271" i="27"/>
  <c r="C11270" i="27"/>
  <c r="C11269" i="27"/>
  <c r="C11268" i="27"/>
  <c r="C11267" i="27"/>
  <c r="C11266" i="27"/>
  <c r="C11265" i="27"/>
  <c r="C11264" i="27"/>
  <c r="C11263" i="27"/>
  <c r="C11262" i="27"/>
  <c r="C11261" i="27"/>
  <c r="C11260" i="27"/>
  <c r="C11259" i="27"/>
  <c r="C11258" i="27"/>
  <c r="C11257" i="27"/>
  <c r="C11256" i="27"/>
  <c r="C11255" i="27"/>
  <c r="C11254" i="27"/>
  <c r="C11253" i="27"/>
  <c r="C11252" i="27"/>
  <c r="C11251" i="27"/>
  <c r="C11250" i="27"/>
  <c r="C11249" i="27"/>
  <c r="C11248" i="27"/>
  <c r="C11247" i="27"/>
  <c r="C11246" i="27"/>
  <c r="C11245" i="27"/>
  <c r="C11244" i="27"/>
  <c r="C11243" i="27"/>
  <c r="C11242" i="27"/>
  <c r="C11241" i="27"/>
  <c r="C11240" i="27"/>
  <c r="C11239" i="27"/>
  <c r="C11238" i="27"/>
  <c r="C11237" i="27"/>
  <c r="C11236" i="27"/>
  <c r="C11235" i="27"/>
  <c r="C11234" i="27"/>
  <c r="C11233" i="27"/>
  <c r="C11232" i="27"/>
  <c r="C11231" i="27"/>
  <c r="C11230" i="27"/>
  <c r="C11229" i="27"/>
  <c r="C11228" i="27"/>
  <c r="C11227" i="27"/>
  <c r="C11226" i="27"/>
  <c r="C11225" i="27"/>
  <c r="C11224" i="27"/>
  <c r="C11223" i="27"/>
  <c r="C11222" i="27"/>
  <c r="C11221" i="27"/>
  <c r="C11220" i="27"/>
  <c r="C11219" i="27"/>
  <c r="C11218" i="27"/>
  <c r="C11217" i="27"/>
  <c r="C11216" i="27"/>
  <c r="C11215" i="27"/>
  <c r="C11214" i="27"/>
  <c r="C11213" i="27"/>
  <c r="C11212" i="27"/>
  <c r="C11211" i="27"/>
  <c r="C11210" i="27"/>
  <c r="C11209" i="27"/>
  <c r="C11208" i="27"/>
  <c r="C11207" i="27"/>
  <c r="C11206" i="27"/>
  <c r="C11205" i="27"/>
  <c r="C11204" i="27"/>
  <c r="C11203" i="27"/>
  <c r="C11202" i="27"/>
  <c r="C11201" i="27"/>
  <c r="C11200" i="27"/>
  <c r="C11199" i="27"/>
  <c r="C11198" i="27"/>
  <c r="C11197" i="27"/>
  <c r="C11196" i="27"/>
  <c r="C11195" i="27"/>
  <c r="C11194" i="27"/>
  <c r="C11193" i="27"/>
  <c r="C11192" i="27"/>
  <c r="C11191" i="27"/>
  <c r="C11190" i="27"/>
  <c r="C11189" i="27"/>
  <c r="C11188" i="27"/>
  <c r="C11187" i="27"/>
  <c r="C11186" i="27"/>
  <c r="C11185" i="27"/>
  <c r="C11184" i="27"/>
  <c r="C11183" i="27"/>
  <c r="C11182" i="27"/>
  <c r="C11181" i="27"/>
  <c r="C11180" i="27"/>
  <c r="C11179" i="27"/>
  <c r="C11178" i="27"/>
  <c r="C11177" i="27"/>
  <c r="C11176" i="27"/>
  <c r="C11175" i="27"/>
  <c r="C11174" i="27"/>
  <c r="C11173" i="27"/>
  <c r="C11172" i="27"/>
  <c r="C11171" i="27"/>
  <c r="C11170" i="27"/>
  <c r="C11169" i="27"/>
  <c r="C11168" i="27"/>
  <c r="C11167" i="27"/>
  <c r="C11166" i="27"/>
  <c r="C11165" i="27"/>
  <c r="C11164" i="27"/>
  <c r="C11163" i="27"/>
  <c r="C11162" i="27"/>
  <c r="C11161" i="27"/>
  <c r="C11160" i="27"/>
  <c r="C11159" i="27"/>
  <c r="C11158" i="27"/>
  <c r="C11157" i="27"/>
  <c r="C11156" i="27"/>
  <c r="C11155" i="27"/>
  <c r="C11154" i="27"/>
  <c r="C11153" i="27"/>
  <c r="C11152" i="27"/>
  <c r="C11151" i="27"/>
  <c r="C11150" i="27"/>
  <c r="C11149" i="27"/>
  <c r="C11148" i="27"/>
  <c r="C11147" i="27"/>
  <c r="C11146" i="27"/>
  <c r="C11145" i="27"/>
  <c r="C11144" i="27"/>
  <c r="C11143" i="27"/>
  <c r="C11142" i="27"/>
  <c r="C11141" i="27"/>
  <c r="C11140" i="27"/>
  <c r="C11139" i="27"/>
  <c r="C11138" i="27"/>
  <c r="C11137" i="27"/>
  <c r="C11136" i="27"/>
  <c r="C11135" i="27"/>
  <c r="C11134" i="27"/>
  <c r="C11133" i="27"/>
  <c r="C11132" i="27"/>
  <c r="C11131" i="27"/>
  <c r="C11130" i="27"/>
  <c r="C11129" i="27"/>
  <c r="C11128" i="27"/>
  <c r="C11127" i="27"/>
  <c r="C11126" i="27"/>
  <c r="C11125" i="27"/>
  <c r="C11124" i="27"/>
  <c r="C11123" i="27"/>
  <c r="C11122" i="27"/>
  <c r="C11121" i="27"/>
  <c r="C11120" i="27"/>
  <c r="C11119" i="27"/>
  <c r="C11118" i="27"/>
  <c r="C11117" i="27"/>
  <c r="C11116" i="27"/>
  <c r="C11115" i="27"/>
  <c r="C11114" i="27"/>
  <c r="C11113" i="27"/>
  <c r="C11112" i="27"/>
  <c r="C11111" i="27"/>
  <c r="C11110" i="27"/>
  <c r="C11109" i="27"/>
  <c r="C11108" i="27"/>
  <c r="C11107" i="27"/>
  <c r="C11106" i="27"/>
  <c r="C11105" i="27"/>
  <c r="C11104" i="27"/>
  <c r="C11103" i="27"/>
  <c r="C11102" i="27"/>
  <c r="C11101" i="27"/>
  <c r="C11100" i="27"/>
  <c r="C11099" i="27"/>
  <c r="C11098" i="27"/>
  <c r="C11097" i="27"/>
  <c r="C11096" i="27"/>
  <c r="C11095" i="27"/>
  <c r="C11094" i="27"/>
  <c r="C11093" i="27"/>
  <c r="C11092" i="27"/>
  <c r="C11091" i="27"/>
  <c r="C11090" i="27"/>
  <c r="C11089" i="27"/>
  <c r="C11088" i="27"/>
  <c r="C11087" i="27"/>
  <c r="C11086" i="27"/>
  <c r="C11085" i="27"/>
  <c r="C11084" i="27"/>
  <c r="C11083" i="27"/>
  <c r="C11082" i="27"/>
  <c r="C11081" i="27"/>
  <c r="C11080" i="27"/>
  <c r="C11079" i="27"/>
  <c r="C11078" i="27"/>
  <c r="C11077" i="27"/>
  <c r="C11076" i="27"/>
  <c r="C11075" i="27"/>
  <c r="C11074" i="27"/>
  <c r="C11073" i="27"/>
  <c r="C11072" i="27"/>
  <c r="C11071" i="27"/>
  <c r="C11070" i="27"/>
  <c r="C11069" i="27"/>
  <c r="C11068" i="27"/>
  <c r="C11067" i="27"/>
  <c r="C11066" i="27"/>
  <c r="C11065" i="27"/>
  <c r="C11064" i="27"/>
  <c r="C11063" i="27"/>
  <c r="C11062" i="27"/>
  <c r="C11061" i="27"/>
  <c r="C11060" i="27"/>
  <c r="C11059" i="27"/>
  <c r="C11058" i="27"/>
  <c r="C11057" i="27"/>
  <c r="C11056" i="27"/>
  <c r="C11055" i="27"/>
  <c r="C11054" i="27"/>
  <c r="C11053" i="27"/>
  <c r="C11052" i="27"/>
  <c r="C11051" i="27"/>
  <c r="C11050" i="27"/>
  <c r="C11049" i="27"/>
  <c r="C11048" i="27"/>
  <c r="C11047" i="27"/>
  <c r="C11046" i="27"/>
  <c r="C11045" i="27"/>
  <c r="C11044" i="27"/>
  <c r="C11043" i="27"/>
  <c r="C11042" i="27"/>
  <c r="C11041" i="27"/>
  <c r="C11040" i="27"/>
  <c r="C11039" i="27"/>
  <c r="C11038" i="27"/>
  <c r="C11037" i="27"/>
  <c r="C11036" i="27"/>
  <c r="C11035" i="27"/>
  <c r="C11034" i="27"/>
  <c r="C11033" i="27"/>
  <c r="C11032" i="27"/>
  <c r="C11031" i="27"/>
  <c r="C11030" i="27"/>
  <c r="C11029" i="27"/>
  <c r="C11028" i="27"/>
  <c r="C11027" i="27"/>
  <c r="C11026" i="27"/>
  <c r="C11025" i="27"/>
  <c r="C11024" i="27"/>
  <c r="C11023" i="27"/>
  <c r="C11022" i="27"/>
  <c r="C11021" i="27"/>
  <c r="C11020" i="27"/>
  <c r="C11019" i="27"/>
  <c r="C11018" i="27"/>
  <c r="C11017" i="27"/>
  <c r="C11016" i="27"/>
  <c r="C11015" i="27"/>
  <c r="C11014" i="27"/>
  <c r="C11013" i="27"/>
  <c r="C11012" i="27"/>
  <c r="C11011" i="27"/>
  <c r="C11010" i="27"/>
  <c r="C11009" i="27"/>
  <c r="C11008" i="27"/>
  <c r="C11007" i="27"/>
  <c r="C11006" i="27"/>
  <c r="C11005" i="27"/>
  <c r="C11004" i="27"/>
  <c r="C11003" i="27"/>
  <c r="C11002" i="27"/>
  <c r="C11001" i="27"/>
  <c r="C11000" i="27"/>
  <c r="C10999" i="27"/>
  <c r="C10998" i="27"/>
  <c r="C10997" i="27"/>
  <c r="C10996" i="27"/>
  <c r="C10995" i="27"/>
  <c r="C10994" i="27"/>
  <c r="C10993" i="27"/>
  <c r="C10992" i="27"/>
  <c r="C10991" i="27"/>
  <c r="C10990" i="27"/>
  <c r="C10989" i="27"/>
  <c r="C10988" i="27"/>
  <c r="C10987" i="27"/>
  <c r="C10986" i="27"/>
  <c r="C10985" i="27"/>
  <c r="C10984" i="27"/>
  <c r="C10983" i="27"/>
  <c r="C10982" i="27"/>
  <c r="C10981" i="27"/>
  <c r="C10980" i="27"/>
  <c r="C10979" i="27"/>
  <c r="C10978" i="27"/>
  <c r="C10977" i="27"/>
  <c r="C10976" i="27"/>
  <c r="C10975" i="27"/>
  <c r="C10974" i="27"/>
  <c r="C10973" i="27"/>
  <c r="C10972" i="27"/>
  <c r="C10971" i="27"/>
  <c r="C10970" i="27"/>
  <c r="C10969" i="27"/>
  <c r="C10968" i="27"/>
  <c r="C10967" i="27"/>
  <c r="C10966" i="27"/>
  <c r="C10965" i="27"/>
  <c r="C10964" i="27"/>
  <c r="C10963" i="27"/>
  <c r="C10962" i="27"/>
  <c r="C10961" i="27"/>
  <c r="C10960" i="27"/>
  <c r="C10959" i="27"/>
  <c r="C10958" i="27"/>
  <c r="C10957" i="27"/>
  <c r="C10956" i="27"/>
  <c r="C10955" i="27"/>
  <c r="C10954" i="27"/>
  <c r="C10953" i="27"/>
  <c r="C10952" i="27"/>
  <c r="C10951" i="27"/>
  <c r="C10950" i="27"/>
  <c r="C10949" i="27"/>
  <c r="C10948" i="27"/>
  <c r="C10947" i="27"/>
  <c r="C10946" i="27"/>
  <c r="C10945" i="27"/>
  <c r="C10944" i="27"/>
  <c r="C10943" i="27"/>
  <c r="C10942" i="27"/>
  <c r="C10941" i="27"/>
  <c r="C10940" i="27"/>
  <c r="C10939" i="27"/>
  <c r="C10938" i="27"/>
  <c r="C10937" i="27"/>
  <c r="C10936" i="27"/>
  <c r="C10935" i="27"/>
  <c r="C10934" i="27"/>
  <c r="C10933" i="27"/>
  <c r="C10932" i="27"/>
  <c r="C10931" i="27"/>
  <c r="C10930" i="27"/>
  <c r="C10929" i="27"/>
  <c r="C10928" i="27"/>
  <c r="C10927" i="27"/>
  <c r="C10926" i="27"/>
  <c r="C10925" i="27"/>
  <c r="C10924" i="27"/>
  <c r="C10923" i="27"/>
  <c r="C10922" i="27"/>
  <c r="C10921" i="27"/>
  <c r="C10920" i="27"/>
  <c r="C10919" i="27"/>
  <c r="C10918" i="27"/>
  <c r="C10917" i="27"/>
  <c r="C10916" i="27"/>
  <c r="C10915" i="27"/>
  <c r="C10914" i="27"/>
  <c r="C10913" i="27"/>
  <c r="C10912" i="27"/>
  <c r="C10911" i="27"/>
  <c r="C10910" i="27"/>
  <c r="C10909" i="27"/>
  <c r="C10908" i="27"/>
  <c r="C10907" i="27"/>
  <c r="C10906" i="27"/>
  <c r="C10905" i="27"/>
  <c r="C10904" i="27"/>
  <c r="C10903" i="27"/>
  <c r="C10902" i="27"/>
  <c r="C10901" i="27"/>
  <c r="C10900" i="27"/>
  <c r="C10899" i="27"/>
  <c r="C10898" i="27"/>
  <c r="C10897" i="27"/>
  <c r="C10896" i="27"/>
  <c r="C10895" i="27"/>
  <c r="C10894" i="27"/>
  <c r="C10893" i="27"/>
  <c r="C10892" i="27"/>
  <c r="C10891" i="27"/>
  <c r="C10890" i="27"/>
  <c r="C10889" i="27"/>
  <c r="C10888" i="27"/>
  <c r="C10887" i="27"/>
  <c r="C10886" i="27"/>
  <c r="C10885" i="27"/>
  <c r="C10884" i="27"/>
  <c r="C10883" i="27"/>
  <c r="C10882" i="27"/>
  <c r="C10881" i="27"/>
  <c r="C10880" i="27"/>
  <c r="C10879" i="27"/>
  <c r="C10878" i="27"/>
  <c r="C10877" i="27"/>
  <c r="C10876" i="27"/>
  <c r="C10875" i="27"/>
  <c r="C10874" i="27"/>
  <c r="C10873" i="27"/>
  <c r="C10872" i="27"/>
  <c r="C10871" i="27"/>
  <c r="C10870" i="27"/>
  <c r="C10869" i="27"/>
  <c r="C10868" i="27"/>
  <c r="C10867" i="27"/>
  <c r="C10866" i="27"/>
  <c r="C10865" i="27"/>
  <c r="C10864" i="27"/>
  <c r="C10863" i="27"/>
  <c r="C10862" i="27"/>
  <c r="C10861" i="27"/>
  <c r="C10860" i="27"/>
  <c r="C10859" i="27"/>
  <c r="C10858" i="27"/>
  <c r="C10857" i="27"/>
  <c r="C10856" i="27"/>
  <c r="C10855" i="27"/>
  <c r="C10854" i="27"/>
  <c r="C10853" i="27"/>
  <c r="C10852" i="27"/>
  <c r="C10851" i="27"/>
  <c r="C10850" i="27"/>
  <c r="C10849" i="27"/>
  <c r="C10848" i="27"/>
  <c r="C10847" i="27"/>
  <c r="C10846" i="27"/>
  <c r="C10845" i="27"/>
  <c r="C10844" i="27"/>
  <c r="C10843" i="27"/>
  <c r="C10842" i="27"/>
  <c r="C10841" i="27"/>
  <c r="C10840" i="27"/>
  <c r="C10839" i="27"/>
  <c r="C10838" i="27"/>
  <c r="C10837" i="27"/>
  <c r="C10836" i="27"/>
  <c r="C10835" i="27"/>
  <c r="C10834" i="27"/>
  <c r="C10833" i="27"/>
  <c r="C10832" i="27"/>
  <c r="C10831" i="27"/>
  <c r="C10830" i="27"/>
  <c r="C10829" i="27"/>
  <c r="C10828" i="27"/>
  <c r="C10827" i="27"/>
  <c r="C10826" i="27"/>
  <c r="C10825" i="27"/>
  <c r="C10824" i="27"/>
  <c r="C10823" i="27"/>
  <c r="C10822" i="27"/>
  <c r="C10821" i="27"/>
  <c r="C10820" i="27"/>
  <c r="C10819" i="27"/>
  <c r="C10818" i="27"/>
  <c r="C10817" i="27"/>
  <c r="C10816" i="27"/>
  <c r="C10815" i="27"/>
  <c r="C10814" i="27"/>
  <c r="C10813" i="27"/>
  <c r="C10812" i="27"/>
  <c r="C10811" i="27"/>
  <c r="C10810" i="27"/>
  <c r="C10809" i="27"/>
  <c r="C10808" i="27"/>
  <c r="C10807" i="27"/>
  <c r="C10806" i="27"/>
  <c r="C10805" i="27"/>
  <c r="C10804" i="27"/>
  <c r="C10803" i="27"/>
  <c r="C10802" i="27"/>
  <c r="C10801" i="27"/>
  <c r="C10800" i="27"/>
  <c r="C10799" i="27"/>
  <c r="C10798" i="27"/>
  <c r="C10797" i="27"/>
  <c r="C10796" i="27"/>
  <c r="C10795" i="27"/>
  <c r="C10794" i="27"/>
  <c r="C10793" i="27"/>
  <c r="C10792" i="27"/>
  <c r="C10791" i="27"/>
  <c r="C10790" i="27"/>
  <c r="C10789" i="27"/>
  <c r="C10788" i="27"/>
  <c r="C10787" i="27"/>
  <c r="C10786" i="27"/>
  <c r="C10785" i="27"/>
  <c r="C10784" i="27"/>
  <c r="C10783" i="27"/>
  <c r="C10782" i="27"/>
  <c r="C10781" i="27"/>
  <c r="C10780" i="27"/>
  <c r="C10779" i="27"/>
  <c r="C10778" i="27"/>
  <c r="C10777" i="27"/>
  <c r="C10776" i="27"/>
  <c r="C10775" i="27"/>
  <c r="C10774" i="27"/>
  <c r="C10773" i="27"/>
  <c r="C10772" i="27"/>
  <c r="C10771" i="27"/>
  <c r="C10770" i="27"/>
  <c r="C10769" i="27"/>
  <c r="C10768" i="27"/>
  <c r="C10767" i="27"/>
  <c r="C10766" i="27"/>
  <c r="C10765" i="27"/>
  <c r="C10764" i="27"/>
  <c r="C10763" i="27"/>
  <c r="C10762" i="27"/>
  <c r="C10761" i="27"/>
  <c r="C10760" i="27"/>
  <c r="C10759" i="27"/>
  <c r="C10758" i="27"/>
  <c r="C10757" i="27"/>
  <c r="C10756" i="27"/>
  <c r="C10755" i="27"/>
  <c r="C10754" i="27"/>
  <c r="C10753" i="27"/>
  <c r="C10752" i="27"/>
  <c r="C10751" i="27"/>
  <c r="C10750" i="27"/>
  <c r="C10749" i="27"/>
  <c r="C10748" i="27"/>
  <c r="C10747" i="27"/>
  <c r="C10746" i="27"/>
  <c r="C10745" i="27"/>
  <c r="C10744" i="27"/>
  <c r="C10743" i="27"/>
  <c r="C10742" i="27"/>
  <c r="C10741" i="27"/>
  <c r="C10740" i="27"/>
  <c r="C10739" i="27"/>
  <c r="C10738" i="27"/>
  <c r="C10737" i="27"/>
  <c r="C10736" i="27"/>
  <c r="C10735" i="27"/>
  <c r="C10734" i="27"/>
  <c r="C10733" i="27"/>
  <c r="C10732" i="27"/>
  <c r="C10731" i="27"/>
  <c r="C10730" i="27"/>
  <c r="C10729" i="27"/>
  <c r="C10728" i="27"/>
  <c r="C10727" i="27"/>
  <c r="C10726" i="27"/>
  <c r="C10725" i="27"/>
  <c r="C10724" i="27"/>
  <c r="C10723" i="27"/>
  <c r="C10722" i="27"/>
  <c r="C10721" i="27"/>
  <c r="C10720" i="27"/>
  <c r="C10719" i="27"/>
  <c r="C10718" i="27"/>
  <c r="C10717" i="27"/>
  <c r="C10716" i="27"/>
  <c r="C10715" i="27"/>
  <c r="C10714" i="27"/>
  <c r="C10713" i="27"/>
  <c r="C10712" i="27"/>
  <c r="C10711" i="27"/>
  <c r="C10710" i="27"/>
  <c r="C10709" i="27"/>
  <c r="C10708" i="27"/>
  <c r="C10707" i="27"/>
  <c r="C10706" i="27"/>
  <c r="C10705" i="27"/>
  <c r="C10704" i="27"/>
  <c r="C10703" i="27"/>
  <c r="C10702" i="27"/>
  <c r="C10701" i="27"/>
  <c r="C10700" i="27"/>
  <c r="C10699" i="27"/>
  <c r="C10698" i="27"/>
  <c r="C10697" i="27"/>
  <c r="C10696" i="27"/>
  <c r="C10695" i="27"/>
  <c r="C10694" i="27"/>
  <c r="C10693" i="27"/>
  <c r="C10692" i="27"/>
  <c r="C10691" i="27"/>
  <c r="C10690" i="27"/>
  <c r="C10689" i="27"/>
  <c r="C10688" i="27"/>
  <c r="C10687" i="27"/>
  <c r="C10686" i="27"/>
  <c r="C10685" i="27"/>
  <c r="C10684" i="27"/>
  <c r="C10683" i="27"/>
  <c r="C10682" i="27"/>
  <c r="C10681" i="27"/>
  <c r="C10680" i="27"/>
  <c r="C10679" i="27"/>
  <c r="C10678" i="27"/>
  <c r="C10677" i="27"/>
  <c r="C10676" i="27"/>
  <c r="C10675" i="27"/>
  <c r="C10674" i="27"/>
  <c r="C10673" i="27"/>
  <c r="C10672" i="27"/>
  <c r="C10671" i="27"/>
  <c r="C10670" i="27"/>
  <c r="C10669" i="27"/>
  <c r="C10668" i="27"/>
  <c r="C10667" i="27"/>
  <c r="C10666" i="27"/>
  <c r="C10665" i="27"/>
  <c r="C10664" i="27"/>
  <c r="C10663" i="27"/>
  <c r="C10662" i="27"/>
  <c r="C10661" i="27"/>
  <c r="C10660" i="27"/>
  <c r="C10659" i="27"/>
  <c r="C10658" i="27"/>
  <c r="C10657" i="27"/>
  <c r="C10656" i="27"/>
  <c r="C10655" i="27"/>
  <c r="C10654" i="27"/>
  <c r="C10653" i="27"/>
  <c r="C10652" i="27"/>
  <c r="C10651" i="27"/>
  <c r="C10650" i="27"/>
  <c r="C10649" i="27"/>
  <c r="C10648" i="27"/>
  <c r="C10647" i="27"/>
  <c r="C10646" i="27"/>
  <c r="C10645" i="27"/>
  <c r="C10644" i="27"/>
  <c r="C10643" i="27"/>
  <c r="C10642" i="27"/>
  <c r="C10641" i="27"/>
  <c r="C10640" i="27"/>
  <c r="C10639" i="27"/>
  <c r="C10638" i="27"/>
  <c r="C10637" i="27"/>
  <c r="C10636" i="27"/>
  <c r="C10635" i="27"/>
  <c r="C10634" i="27"/>
  <c r="C10633" i="27"/>
  <c r="C10632" i="27"/>
  <c r="C10631" i="27"/>
  <c r="C10630" i="27"/>
  <c r="C10629" i="27"/>
  <c r="C10628" i="27"/>
  <c r="C10627" i="27"/>
  <c r="C10626" i="27"/>
  <c r="C10625" i="27"/>
  <c r="C10624" i="27"/>
  <c r="C10623" i="27"/>
  <c r="C10622" i="27"/>
  <c r="C10621" i="27"/>
  <c r="C10620" i="27"/>
  <c r="C10619" i="27"/>
  <c r="C10618" i="27"/>
  <c r="C10617" i="27"/>
  <c r="C10616" i="27"/>
  <c r="C10615" i="27"/>
  <c r="C10614" i="27"/>
  <c r="C10613" i="27"/>
  <c r="C10612" i="27"/>
  <c r="C10611" i="27"/>
  <c r="C10610" i="27"/>
  <c r="C10609" i="27"/>
  <c r="C10608" i="27"/>
  <c r="C10607" i="27"/>
  <c r="C10606" i="27"/>
  <c r="C10605" i="27"/>
  <c r="C10604" i="27"/>
  <c r="C10603" i="27"/>
  <c r="C10602" i="27"/>
  <c r="C10601" i="27"/>
  <c r="C10600" i="27"/>
  <c r="C10599" i="27"/>
  <c r="C10598" i="27"/>
  <c r="C10597" i="27"/>
  <c r="C10596" i="27"/>
  <c r="C10595" i="27"/>
  <c r="C10594" i="27"/>
  <c r="C10593" i="27"/>
  <c r="C10592" i="27"/>
  <c r="C10591" i="27"/>
  <c r="C10590" i="27"/>
  <c r="C10589" i="27"/>
  <c r="C10588" i="27"/>
  <c r="C10587" i="27"/>
  <c r="C10586" i="27"/>
  <c r="C10585" i="27"/>
  <c r="C10584" i="27"/>
  <c r="C10583" i="27"/>
  <c r="C10582" i="27"/>
  <c r="C10581" i="27"/>
  <c r="C10580" i="27"/>
  <c r="C10579" i="27"/>
  <c r="C10578" i="27"/>
  <c r="C10577" i="27"/>
  <c r="C10576" i="27"/>
  <c r="C10575" i="27"/>
  <c r="C10574" i="27"/>
  <c r="C10573" i="27"/>
  <c r="C10572" i="27"/>
  <c r="C10571" i="27"/>
  <c r="C10570" i="27"/>
  <c r="C10569" i="27"/>
  <c r="C10568" i="27"/>
  <c r="C10567" i="27"/>
  <c r="C10566" i="27"/>
  <c r="C10565" i="27"/>
  <c r="C10564" i="27"/>
  <c r="C10563" i="27"/>
  <c r="C10562" i="27"/>
  <c r="C10561" i="27"/>
  <c r="C10560" i="27"/>
  <c r="C10559" i="27"/>
  <c r="C10558" i="27"/>
  <c r="C10557" i="27"/>
  <c r="C10556" i="27"/>
  <c r="C10555" i="27"/>
  <c r="C10554" i="27"/>
  <c r="C10553" i="27"/>
  <c r="C10552" i="27"/>
  <c r="C10551" i="27"/>
  <c r="C10550" i="27"/>
  <c r="C10549" i="27"/>
  <c r="C10548" i="27"/>
  <c r="C10547" i="27"/>
  <c r="C10546" i="27"/>
  <c r="C10545" i="27"/>
  <c r="C10544" i="27"/>
  <c r="C10543" i="27"/>
  <c r="C10542" i="27"/>
  <c r="C10541" i="27"/>
  <c r="C10540" i="27"/>
  <c r="C10539" i="27"/>
  <c r="C10538" i="27"/>
  <c r="C10537" i="27"/>
  <c r="C10536" i="27"/>
  <c r="C10535" i="27"/>
  <c r="C10534" i="27"/>
  <c r="C10533" i="27"/>
  <c r="C10532" i="27"/>
  <c r="C10531" i="27"/>
  <c r="C10530" i="27"/>
  <c r="C10529" i="27"/>
  <c r="C10528" i="27"/>
  <c r="C10527" i="27"/>
  <c r="C10526" i="27"/>
  <c r="C10525" i="27"/>
  <c r="C10524" i="27"/>
  <c r="C10523" i="27"/>
  <c r="C10522" i="27"/>
  <c r="C10521" i="27"/>
  <c r="C10520" i="27"/>
  <c r="C10519" i="27"/>
  <c r="C10518" i="27"/>
  <c r="C10517" i="27"/>
  <c r="C10516" i="27"/>
  <c r="C10515" i="27"/>
  <c r="C10514" i="27"/>
  <c r="C10513" i="27"/>
  <c r="C10512" i="27"/>
  <c r="C10511" i="27"/>
  <c r="C10510" i="27"/>
  <c r="C10509" i="27"/>
  <c r="C10508" i="27"/>
  <c r="C10507" i="27"/>
  <c r="C10506" i="27"/>
  <c r="C10505" i="27"/>
  <c r="C10504" i="27"/>
  <c r="C10503" i="27"/>
  <c r="C10502" i="27"/>
  <c r="C10501" i="27"/>
  <c r="C10500" i="27"/>
  <c r="C10499" i="27"/>
  <c r="C10498" i="27"/>
  <c r="C10497" i="27"/>
  <c r="C10496" i="27"/>
  <c r="C10495" i="27"/>
  <c r="C10494" i="27"/>
  <c r="C10493" i="27"/>
  <c r="C10492" i="27"/>
  <c r="C10491" i="27"/>
  <c r="C10490" i="27"/>
  <c r="C10489" i="27"/>
  <c r="C10488" i="27"/>
  <c r="C10487" i="27"/>
  <c r="C10486" i="27"/>
  <c r="C10485" i="27"/>
  <c r="C10484" i="27"/>
  <c r="C10483" i="27"/>
  <c r="C10482" i="27"/>
  <c r="C10481" i="27"/>
  <c r="C10480" i="27"/>
  <c r="C10479" i="27"/>
  <c r="C10478" i="27"/>
  <c r="C10477" i="27"/>
  <c r="C10476" i="27"/>
  <c r="C10475" i="27"/>
  <c r="C10474" i="27"/>
  <c r="C10473" i="27"/>
  <c r="C10472" i="27"/>
  <c r="C10471" i="27"/>
  <c r="C10470" i="27"/>
  <c r="C10469" i="27"/>
  <c r="C10468" i="27"/>
  <c r="C10467" i="27"/>
  <c r="C10466" i="27"/>
  <c r="C10465" i="27"/>
  <c r="C10464" i="27"/>
  <c r="C10463" i="27"/>
  <c r="C10462" i="27"/>
  <c r="C10461" i="27"/>
  <c r="C10460" i="27"/>
  <c r="C10459" i="27"/>
  <c r="C10458" i="27"/>
  <c r="C10457" i="27"/>
  <c r="C10456" i="27"/>
  <c r="C10455" i="27"/>
  <c r="C10454" i="27"/>
  <c r="C10453" i="27"/>
  <c r="C10452" i="27"/>
  <c r="C10451" i="27"/>
  <c r="C10450" i="27"/>
  <c r="C10449" i="27"/>
  <c r="C10448" i="27"/>
  <c r="C10447" i="27"/>
  <c r="C10446" i="27"/>
  <c r="C10445" i="27"/>
  <c r="C10444" i="27"/>
  <c r="C10443" i="27"/>
  <c r="C10442" i="27"/>
  <c r="C10441" i="27"/>
  <c r="C10440" i="27"/>
  <c r="C10439" i="27"/>
  <c r="C10438" i="27"/>
  <c r="C10437" i="27"/>
  <c r="C10436" i="27"/>
  <c r="C10435" i="27"/>
  <c r="C10434" i="27"/>
  <c r="C10433" i="27"/>
  <c r="C10432" i="27"/>
  <c r="C10431" i="27"/>
  <c r="C10430" i="27"/>
  <c r="C10429" i="27"/>
  <c r="C10428" i="27"/>
  <c r="C10427" i="27"/>
  <c r="C10426" i="27"/>
  <c r="C10425" i="27"/>
  <c r="C10424" i="27"/>
  <c r="C10423" i="27"/>
  <c r="C10422" i="27"/>
  <c r="C10421" i="27"/>
  <c r="C10420" i="27"/>
  <c r="C10419" i="27"/>
  <c r="C10418" i="27"/>
  <c r="C10417" i="27"/>
  <c r="C10416" i="27"/>
  <c r="C10415" i="27"/>
  <c r="C10414" i="27"/>
  <c r="C10413" i="27"/>
  <c r="C10412" i="27"/>
  <c r="C10411" i="27"/>
  <c r="C10410" i="27"/>
  <c r="C10409" i="27"/>
  <c r="C10408" i="27"/>
  <c r="C10407" i="27"/>
  <c r="C10406" i="27"/>
  <c r="C10405" i="27"/>
  <c r="C10404" i="27"/>
  <c r="C10403" i="27"/>
  <c r="C10402" i="27"/>
  <c r="C10401" i="27"/>
  <c r="C10400" i="27"/>
  <c r="C10399" i="27"/>
  <c r="C10398" i="27"/>
  <c r="C10397" i="27"/>
  <c r="C10396" i="27"/>
  <c r="C10395" i="27"/>
  <c r="C10394" i="27"/>
  <c r="C10393" i="27"/>
  <c r="C10392" i="27"/>
  <c r="C10391" i="27"/>
  <c r="C10390" i="27"/>
  <c r="C10389" i="27"/>
  <c r="C10388" i="27"/>
  <c r="C10387" i="27"/>
  <c r="C10386" i="27"/>
  <c r="C10385" i="27"/>
  <c r="C10384" i="27"/>
  <c r="C10383" i="27"/>
  <c r="C10382" i="27"/>
  <c r="C10381" i="27"/>
  <c r="C10380" i="27"/>
  <c r="C10379" i="27"/>
  <c r="C10378" i="27"/>
  <c r="C10377" i="27"/>
  <c r="C10376" i="27"/>
  <c r="C10375" i="27"/>
  <c r="C10374" i="27"/>
  <c r="C10373" i="27"/>
  <c r="C10372" i="27"/>
  <c r="C10371" i="27"/>
  <c r="C10370" i="27"/>
  <c r="C10369" i="27"/>
  <c r="C10368" i="27"/>
  <c r="C10367" i="27"/>
  <c r="C10366" i="27"/>
  <c r="C10365" i="27"/>
  <c r="C10364" i="27"/>
  <c r="C10363" i="27"/>
  <c r="C10362" i="27"/>
  <c r="C10361" i="27"/>
  <c r="C10360" i="27"/>
  <c r="C10359" i="27"/>
  <c r="C10358" i="27"/>
  <c r="C10357" i="27"/>
  <c r="C10356" i="27"/>
  <c r="C10355" i="27"/>
  <c r="C10354" i="27"/>
  <c r="C10353" i="27"/>
  <c r="C10352" i="27"/>
  <c r="C10351" i="27"/>
  <c r="C10350" i="27"/>
  <c r="C10349" i="27"/>
  <c r="C10348" i="27"/>
  <c r="C10347" i="27"/>
  <c r="C10346" i="27"/>
  <c r="C10345" i="27"/>
  <c r="C10344" i="27"/>
  <c r="C10343" i="27"/>
  <c r="C10342" i="27"/>
  <c r="C10341" i="27"/>
  <c r="C10340" i="27"/>
  <c r="C10339" i="27"/>
  <c r="C10338" i="27"/>
  <c r="C10337" i="27"/>
  <c r="C10336" i="27"/>
  <c r="C10335" i="27"/>
  <c r="C10334" i="27"/>
  <c r="C10333" i="27"/>
  <c r="C10332" i="27"/>
  <c r="C10331" i="27"/>
  <c r="C10330" i="27"/>
  <c r="C10329" i="27"/>
  <c r="C10328" i="27"/>
  <c r="C10327" i="27"/>
  <c r="C10326" i="27"/>
  <c r="C10325" i="27"/>
  <c r="C10324" i="27"/>
  <c r="C10323" i="27"/>
  <c r="C10322" i="27"/>
  <c r="C10321" i="27"/>
  <c r="C10320" i="27"/>
  <c r="C10319" i="27"/>
  <c r="C10318" i="27"/>
  <c r="C10317" i="27"/>
  <c r="C10316" i="27"/>
  <c r="C10315" i="27"/>
  <c r="C10314" i="27"/>
  <c r="C10313" i="27"/>
  <c r="C10312" i="27"/>
  <c r="C10311" i="27"/>
  <c r="C10310" i="27"/>
  <c r="C10309" i="27"/>
  <c r="C10308" i="27"/>
  <c r="C10307" i="27"/>
  <c r="C10306" i="27"/>
  <c r="C10305" i="27"/>
  <c r="C10304" i="27"/>
  <c r="C10303" i="27"/>
  <c r="C10302" i="27"/>
  <c r="C10301" i="27"/>
  <c r="C10300" i="27"/>
  <c r="C10299" i="27"/>
  <c r="C10298" i="27"/>
  <c r="C10297" i="27"/>
  <c r="C10296" i="27"/>
  <c r="C10295" i="27"/>
  <c r="C10294" i="27"/>
  <c r="C10293" i="27"/>
  <c r="C10292" i="27"/>
  <c r="C10291" i="27"/>
  <c r="C10290" i="27"/>
  <c r="C10289" i="27"/>
  <c r="C10288" i="27"/>
  <c r="C10287" i="27"/>
  <c r="C10286" i="27"/>
  <c r="C10285" i="27"/>
  <c r="C10284" i="27"/>
  <c r="C10283" i="27"/>
  <c r="C10282" i="27"/>
  <c r="C10281" i="27"/>
  <c r="C10280" i="27"/>
  <c r="C10279" i="27"/>
  <c r="C10278" i="27"/>
  <c r="C10277" i="27"/>
  <c r="C10276" i="27"/>
  <c r="C10275" i="27"/>
  <c r="C10274" i="27"/>
  <c r="C10273" i="27"/>
  <c r="C10272" i="27"/>
  <c r="C10271" i="27"/>
  <c r="C10270" i="27"/>
  <c r="C10269" i="27"/>
  <c r="C10268" i="27"/>
  <c r="C10267" i="27"/>
  <c r="C10266" i="27"/>
  <c r="C10265" i="27"/>
  <c r="C10264" i="27"/>
  <c r="C10263" i="27"/>
  <c r="C10262" i="27"/>
  <c r="C10261" i="27"/>
  <c r="C10260" i="27"/>
  <c r="C10259" i="27"/>
  <c r="C10258" i="27"/>
  <c r="C10257" i="27"/>
  <c r="C10256" i="27"/>
  <c r="C10255" i="27"/>
  <c r="C10254" i="27"/>
  <c r="C10253" i="27"/>
  <c r="C10252" i="27"/>
  <c r="C10251" i="27"/>
  <c r="C10250" i="27"/>
  <c r="C10249" i="27"/>
  <c r="C10248" i="27"/>
  <c r="C10247" i="27"/>
  <c r="C10246" i="27"/>
  <c r="C10245" i="27"/>
  <c r="C10244" i="27"/>
  <c r="C10243" i="27"/>
  <c r="C10242" i="27"/>
  <c r="C10241" i="27"/>
  <c r="C10240" i="27"/>
  <c r="C10239" i="27"/>
  <c r="C10238" i="27"/>
  <c r="C10237" i="27"/>
  <c r="C10236" i="27"/>
  <c r="C10235" i="27"/>
  <c r="C10234" i="27"/>
  <c r="C10233" i="27"/>
  <c r="C10232" i="27"/>
  <c r="C10231" i="27"/>
  <c r="C10230" i="27"/>
  <c r="C10229" i="27"/>
  <c r="C10228" i="27"/>
  <c r="C10227" i="27"/>
  <c r="C10226" i="27"/>
  <c r="C10225" i="27"/>
  <c r="C10224" i="27"/>
  <c r="C10223" i="27"/>
  <c r="C10222" i="27"/>
  <c r="C10221" i="27"/>
  <c r="C10220" i="27"/>
  <c r="C10219" i="27"/>
  <c r="C10218" i="27"/>
  <c r="C10217" i="27"/>
  <c r="C10216" i="27"/>
  <c r="C10215" i="27"/>
  <c r="C10214" i="27"/>
  <c r="C10213" i="27"/>
  <c r="C10212" i="27"/>
  <c r="C10211" i="27"/>
  <c r="C10210" i="27"/>
  <c r="C10209" i="27"/>
  <c r="C10208" i="27"/>
  <c r="C10207" i="27"/>
  <c r="C10206" i="27"/>
  <c r="C10205" i="27"/>
  <c r="C10204" i="27"/>
  <c r="C10203" i="27"/>
  <c r="C10202" i="27"/>
  <c r="C10201" i="27"/>
  <c r="C10200" i="27"/>
  <c r="C10199" i="27"/>
  <c r="C10198" i="27"/>
  <c r="C10197" i="27"/>
  <c r="C10196" i="27"/>
  <c r="C10195" i="27"/>
  <c r="C10194" i="27"/>
  <c r="C10193" i="27"/>
  <c r="C10192" i="27"/>
  <c r="C10191" i="27"/>
  <c r="C10190" i="27"/>
  <c r="C10189" i="27"/>
  <c r="C10188" i="27"/>
  <c r="C10187" i="27"/>
  <c r="C10186" i="27"/>
  <c r="C10185" i="27"/>
  <c r="C10184" i="27"/>
  <c r="C10183" i="27"/>
  <c r="C10182" i="27"/>
  <c r="C10181" i="27"/>
  <c r="C10180" i="27"/>
  <c r="C10179" i="27"/>
  <c r="C10178" i="27"/>
  <c r="C10177" i="27"/>
  <c r="C10176" i="27"/>
  <c r="C10175" i="27"/>
  <c r="C10174" i="27"/>
  <c r="C10173" i="27"/>
  <c r="C10172" i="27"/>
  <c r="C10171" i="27"/>
  <c r="C10170" i="27"/>
  <c r="C10169" i="27"/>
  <c r="C10168" i="27"/>
  <c r="C10167" i="27"/>
  <c r="C10166" i="27"/>
  <c r="C10165" i="27"/>
  <c r="C10164" i="27"/>
  <c r="C10163" i="27"/>
  <c r="C10162" i="27"/>
  <c r="C10161" i="27"/>
  <c r="C10160" i="27"/>
  <c r="C10159" i="27"/>
  <c r="C10158" i="27"/>
  <c r="C10157" i="27"/>
  <c r="C10156" i="27"/>
  <c r="C10155" i="27"/>
  <c r="C10154" i="27"/>
  <c r="C10153" i="27"/>
  <c r="C10152" i="27"/>
  <c r="C10151" i="27"/>
  <c r="C10150" i="27"/>
  <c r="C10149" i="27"/>
  <c r="C10148" i="27"/>
  <c r="C10147" i="27"/>
  <c r="C10146" i="27"/>
  <c r="C10145" i="27"/>
  <c r="C10144" i="27"/>
  <c r="C10143" i="27"/>
  <c r="C10142" i="27"/>
  <c r="C10141" i="27"/>
  <c r="C10140" i="27"/>
  <c r="C10139" i="27"/>
  <c r="C10138" i="27"/>
  <c r="C10137" i="27"/>
  <c r="C10136" i="27"/>
  <c r="C10135" i="27"/>
  <c r="C10134" i="27"/>
  <c r="C10133" i="27"/>
  <c r="C10132" i="27"/>
  <c r="C10131" i="27"/>
  <c r="C10130" i="27"/>
  <c r="C10129" i="27"/>
  <c r="C10128" i="27"/>
  <c r="C10127" i="27"/>
  <c r="C10126" i="27"/>
  <c r="C10125" i="27"/>
  <c r="C10124" i="27"/>
  <c r="C10123" i="27"/>
  <c r="C10122" i="27"/>
  <c r="C10121" i="27"/>
  <c r="C10120" i="27"/>
  <c r="C10119" i="27"/>
  <c r="C10118" i="27"/>
  <c r="C10117" i="27"/>
  <c r="C10116" i="27"/>
  <c r="C10115" i="27"/>
  <c r="C10114" i="27"/>
  <c r="C10113" i="27"/>
  <c r="C10112" i="27"/>
  <c r="C10111" i="27"/>
  <c r="C10110" i="27"/>
  <c r="C10109" i="27"/>
  <c r="C10108" i="27"/>
  <c r="C10107" i="27"/>
  <c r="C10106" i="27"/>
  <c r="C10105" i="27"/>
  <c r="C10104" i="27"/>
  <c r="C10103" i="27"/>
  <c r="C10102" i="27"/>
  <c r="C10101" i="27"/>
  <c r="C10100" i="27"/>
  <c r="C10099" i="27"/>
  <c r="C10098" i="27"/>
  <c r="C10097" i="27"/>
  <c r="C10096" i="27"/>
  <c r="C10095" i="27"/>
  <c r="C10094" i="27"/>
  <c r="C10093" i="27"/>
  <c r="C10092" i="27"/>
  <c r="C10091" i="27"/>
  <c r="C10090" i="27"/>
  <c r="C10089" i="27"/>
  <c r="C10088" i="27"/>
  <c r="C10087" i="27"/>
  <c r="C10086" i="27"/>
  <c r="C10085" i="27"/>
  <c r="C10084" i="27"/>
  <c r="C10083" i="27"/>
  <c r="C10082" i="27"/>
  <c r="C10081" i="27"/>
  <c r="C10080" i="27"/>
  <c r="C10079" i="27"/>
  <c r="C10078" i="27"/>
  <c r="C10077" i="27"/>
  <c r="C10076" i="27"/>
  <c r="C10075" i="27"/>
  <c r="C10074" i="27"/>
  <c r="C10073" i="27"/>
  <c r="C10072" i="27"/>
  <c r="C10071" i="27"/>
  <c r="C10070" i="27"/>
  <c r="C10069" i="27"/>
  <c r="C10068" i="27"/>
  <c r="C10067" i="27"/>
  <c r="C10066" i="27"/>
  <c r="C10065" i="27"/>
  <c r="C10064" i="27"/>
  <c r="C10063" i="27"/>
  <c r="C10062" i="27"/>
  <c r="C10061" i="27"/>
  <c r="C10060" i="27"/>
  <c r="C10059" i="27"/>
  <c r="C10058" i="27"/>
  <c r="C10057" i="27"/>
  <c r="C10056" i="27"/>
  <c r="C10055" i="27"/>
  <c r="C10054" i="27"/>
  <c r="C10053" i="27"/>
  <c r="C10052" i="27"/>
  <c r="C10051" i="27"/>
  <c r="C10050" i="27"/>
  <c r="C10049" i="27"/>
  <c r="C10048" i="27"/>
  <c r="C10047" i="27"/>
  <c r="C10046" i="27"/>
  <c r="C10045" i="27"/>
  <c r="C10044" i="27"/>
  <c r="C10043" i="27"/>
  <c r="C10042" i="27"/>
  <c r="C10041" i="27"/>
  <c r="C10040" i="27"/>
  <c r="C10039" i="27"/>
  <c r="C10038" i="27"/>
  <c r="C10037" i="27"/>
  <c r="C10036" i="27"/>
  <c r="C10035" i="27"/>
  <c r="C10034" i="27"/>
  <c r="C10033" i="27"/>
  <c r="C10032" i="27"/>
  <c r="C10031" i="27"/>
  <c r="C10030" i="27"/>
  <c r="C10029" i="27"/>
  <c r="C10028" i="27"/>
  <c r="C10027" i="27"/>
  <c r="C10026" i="27"/>
  <c r="C10025" i="27"/>
  <c r="C10024" i="27"/>
  <c r="C10023" i="27"/>
  <c r="C10022" i="27"/>
  <c r="C10021" i="27"/>
  <c r="C10020" i="27"/>
  <c r="C10019" i="27"/>
  <c r="C10018" i="27"/>
  <c r="C10017" i="27"/>
  <c r="C10016" i="27"/>
  <c r="C10015" i="27"/>
  <c r="C10014" i="27"/>
  <c r="C10013" i="27"/>
  <c r="C10012" i="27"/>
  <c r="C10011" i="27"/>
  <c r="C10010" i="27"/>
  <c r="C10009" i="27"/>
  <c r="C10008" i="27"/>
  <c r="C10007" i="27"/>
  <c r="C10006" i="27"/>
  <c r="C10005" i="27"/>
  <c r="C10004" i="27"/>
  <c r="C10003" i="27"/>
  <c r="C10002" i="27"/>
  <c r="C10001" i="27"/>
  <c r="C10000" i="27"/>
  <c r="C9999" i="27"/>
  <c r="C9998" i="27"/>
  <c r="C9997" i="27"/>
  <c r="C9996" i="27"/>
  <c r="C9995" i="27"/>
  <c r="C9994" i="27"/>
  <c r="C9993" i="27"/>
  <c r="C9992" i="27"/>
  <c r="C9991" i="27"/>
  <c r="C9990" i="27"/>
  <c r="C9989" i="27"/>
  <c r="C9988" i="27"/>
  <c r="C9987" i="27"/>
  <c r="C9986" i="27"/>
  <c r="C9985" i="27"/>
  <c r="C9984" i="27"/>
  <c r="C9983" i="27"/>
  <c r="C9982" i="27"/>
  <c r="C9981" i="27"/>
  <c r="C9980" i="27"/>
  <c r="C9979" i="27"/>
  <c r="C9978" i="27"/>
  <c r="C9977" i="27"/>
  <c r="C9976" i="27"/>
  <c r="C9975" i="27"/>
  <c r="C9974" i="27"/>
  <c r="C9973" i="27"/>
  <c r="C9972" i="27"/>
  <c r="C9971" i="27"/>
  <c r="C9970" i="27"/>
  <c r="C9969" i="27"/>
  <c r="C9968" i="27"/>
  <c r="C9967" i="27"/>
  <c r="C9966" i="27"/>
  <c r="C9965" i="27"/>
  <c r="C9964" i="27"/>
  <c r="C9963" i="27"/>
  <c r="C9962" i="27"/>
  <c r="C9961" i="27"/>
  <c r="C9960" i="27"/>
  <c r="C9959" i="27"/>
  <c r="C9958" i="27"/>
  <c r="C9957" i="27"/>
  <c r="C9956" i="27"/>
  <c r="C9955" i="27"/>
  <c r="C9954" i="27"/>
  <c r="C9953" i="27"/>
  <c r="C9952" i="27"/>
  <c r="C9951" i="27"/>
  <c r="C9950" i="27"/>
  <c r="C9949" i="27"/>
  <c r="C9948" i="27"/>
  <c r="C9947" i="27"/>
  <c r="C9946" i="27"/>
  <c r="C9945" i="27"/>
  <c r="C9944" i="27"/>
  <c r="C9943" i="27"/>
  <c r="C9942" i="27"/>
  <c r="C9941" i="27"/>
  <c r="C9940" i="27"/>
  <c r="C9939" i="27"/>
  <c r="C9938" i="27"/>
  <c r="C9937" i="27"/>
  <c r="C9936" i="27"/>
  <c r="C9935" i="27"/>
  <c r="C9934" i="27"/>
  <c r="C9933" i="27"/>
  <c r="C9932" i="27"/>
  <c r="C9931" i="27"/>
  <c r="C9930" i="27"/>
  <c r="C9929" i="27"/>
  <c r="C9928" i="27"/>
  <c r="C9927" i="27"/>
  <c r="C9926" i="27"/>
  <c r="C9925" i="27"/>
  <c r="C9924" i="27"/>
  <c r="C9923" i="27"/>
  <c r="C9922" i="27"/>
  <c r="C9921" i="27"/>
  <c r="C9920" i="27"/>
  <c r="C9919" i="27"/>
  <c r="C9918" i="27"/>
  <c r="C9917" i="27"/>
  <c r="C9916" i="27"/>
  <c r="C9915" i="27"/>
  <c r="C9914" i="27"/>
  <c r="C9913" i="27"/>
  <c r="C9912" i="27"/>
  <c r="C9911" i="27"/>
  <c r="C9910" i="27"/>
  <c r="C9909" i="27"/>
  <c r="C9908" i="27"/>
  <c r="C9907" i="27"/>
  <c r="C9906" i="27"/>
  <c r="C9905" i="27"/>
  <c r="C9904" i="27"/>
  <c r="C9903" i="27"/>
  <c r="C9902" i="27"/>
  <c r="C9901" i="27"/>
  <c r="C9900" i="27"/>
  <c r="C9899" i="27"/>
  <c r="C9898" i="27"/>
  <c r="C9897" i="27"/>
  <c r="C9896" i="27"/>
  <c r="C9895" i="27"/>
  <c r="C9894" i="27"/>
  <c r="C9893" i="27"/>
  <c r="C9892" i="27"/>
  <c r="C9891" i="27"/>
  <c r="C9890" i="27"/>
  <c r="C9889" i="27"/>
  <c r="C9888" i="27"/>
  <c r="C9887" i="27"/>
  <c r="C9886" i="27"/>
  <c r="C9885" i="27"/>
  <c r="C9884" i="27"/>
  <c r="C9883" i="27"/>
  <c r="C9882" i="27"/>
  <c r="C9881" i="27"/>
  <c r="C9880" i="27"/>
  <c r="C9879" i="27"/>
  <c r="C9878" i="27"/>
  <c r="C9877" i="27"/>
  <c r="C9876" i="27"/>
  <c r="C9875" i="27"/>
  <c r="C9874" i="27"/>
  <c r="C9873" i="27"/>
  <c r="C9872" i="27"/>
  <c r="C9871" i="27"/>
  <c r="C9870" i="27"/>
  <c r="C9869" i="27"/>
  <c r="C9868" i="27"/>
  <c r="C9867" i="27"/>
  <c r="C9866" i="27"/>
  <c r="C9865" i="27"/>
  <c r="C9864" i="27"/>
  <c r="C9863" i="27"/>
  <c r="C9862" i="27"/>
  <c r="C9861" i="27"/>
  <c r="C9860" i="27"/>
  <c r="C9859" i="27"/>
  <c r="C9858" i="27"/>
  <c r="C9857" i="27"/>
  <c r="C9856" i="27"/>
  <c r="C9855" i="27"/>
  <c r="C9854" i="27"/>
  <c r="C9853" i="27"/>
  <c r="C9852" i="27"/>
  <c r="C9851" i="27"/>
  <c r="C9850" i="27"/>
  <c r="C9849" i="27"/>
  <c r="C9848" i="27"/>
  <c r="C9847" i="27"/>
  <c r="C9846" i="27"/>
  <c r="C9845" i="27"/>
  <c r="C9844" i="27"/>
  <c r="C9843" i="27"/>
  <c r="C9842" i="27"/>
  <c r="C9841" i="27"/>
  <c r="C9840" i="27"/>
  <c r="C9839" i="27"/>
  <c r="C9838" i="27"/>
  <c r="C9837" i="27"/>
  <c r="C9836" i="27"/>
  <c r="C9835" i="27"/>
  <c r="C9834" i="27"/>
  <c r="C9833" i="27"/>
  <c r="C9832" i="27"/>
  <c r="C9831" i="27"/>
  <c r="C9830" i="27"/>
  <c r="C9829" i="27"/>
  <c r="C9828" i="27"/>
  <c r="C9827" i="27"/>
  <c r="C9826" i="27"/>
  <c r="C9825" i="27"/>
  <c r="C9824" i="27"/>
  <c r="C9823" i="27"/>
  <c r="C9822" i="27"/>
  <c r="C9821" i="27"/>
  <c r="C9820" i="27"/>
  <c r="C9819" i="27"/>
  <c r="C9818" i="27"/>
  <c r="C9817" i="27"/>
  <c r="C9816" i="27"/>
  <c r="C9815" i="27"/>
  <c r="C9814" i="27"/>
  <c r="C9813" i="27"/>
  <c r="C9812" i="27"/>
  <c r="C9811" i="27"/>
  <c r="C9810" i="27"/>
  <c r="C9809" i="27"/>
  <c r="C9808" i="27"/>
  <c r="C9807" i="27"/>
  <c r="C9806" i="27"/>
  <c r="C9805" i="27"/>
  <c r="C9804" i="27"/>
  <c r="C9803" i="27"/>
  <c r="C9802" i="27"/>
  <c r="C9801" i="27"/>
  <c r="C9800" i="27"/>
  <c r="C9799" i="27"/>
  <c r="C9798" i="27"/>
  <c r="C9797" i="27"/>
  <c r="C9796" i="27"/>
  <c r="C9795" i="27"/>
  <c r="C9794" i="27"/>
  <c r="C9793" i="27"/>
  <c r="C9792" i="27"/>
  <c r="C9791" i="27"/>
  <c r="C9790" i="27"/>
  <c r="C9789" i="27"/>
  <c r="C9788" i="27"/>
  <c r="C9787" i="27"/>
  <c r="C9786" i="27"/>
  <c r="C9785" i="27"/>
  <c r="C9784" i="27"/>
  <c r="C9783" i="27"/>
  <c r="C9782" i="27"/>
  <c r="C9781" i="27"/>
  <c r="C9780" i="27"/>
  <c r="C9779" i="27"/>
  <c r="C9778" i="27"/>
  <c r="C9777" i="27"/>
  <c r="C9776" i="27"/>
  <c r="C9775" i="27"/>
  <c r="C9774" i="27"/>
  <c r="C9773" i="27"/>
  <c r="C9772" i="27"/>
  <c r="C9771" i="27"/>
  <c r="C9770" i="27"/>
  <c r="C9769" i="27"/>
  <c r="C9768" i="27"/>
  <c r="C9767" i="27"/>
  <c r="C9766" i="27"/>
  <c r="C9765" i="27"/>
  <c r="C9764" i="27"/>
  <c r="C9763" i="27"/>
  <c r="C9762" i="27"/>
  <c r="C9761" i="27"/>
  <c r="C9760" i="27"/>
  <c r="C9759" i="27"/>
  <c r="C9758" i="27"/>
  <c r="C9757" i="27"/>
  <c r="C9756" i="27"/>
  <c r="C9755" i="27"/>
  <c r="C9754" i="27"/>
  <c r="C9753" i="27"/>
  <c r="C9752" i="27"/>
  <c r="C9751" i="27"/>
  <c r="C9750" i="27"/>
  <c r="C9749" i="27"/>
  <c r="C9748" i="27"/>
  <c r="C9747" i="27"/>
  <c r="C9746" i="27"/>
  <c r="C9745" i="27"/>
  <c r="C9744" i="27"/>
  <c r="C9743" i="27"/>
  <c r="C9742" i="27"/>
  <c r="C9741" i="27"/>
  <c r="C9740" i="27"/>
  <c r="C9739" i="27"/>
  <c r="C9738" i="27"/>
  <c r="C9737" i="27"/>
  <c r="C9736" i="27"/>
  <c r="C9735" i="27"/>
  <c r="C9734" i="27"/>
  <c r="C9733" i="27"/>
  <c r="C9732" i="27"/>
  <c r="C9731" i="27"/>
  <c r="C9730" i="27"/>
  <c r="C9729" i="27"/>
  <c r="C9728" i="27"/>
  <c r="C9727" i="27"/>
  <c r="C9726" i="27"/>
  <c r="C9725" i="27"/>
  <c r="C9724" i="27"/>
  <c r="C9723" i="27"/>
  <c r="C9722" i="27"/>
  <c r="C9721" i="27"/>
  <c r="C9720" i="27"/>
  <c r="C9719" i="27"/>
  <c r="C9718" i="27"/>
  <c r="C9717" i="27"/>
  <c r="C9716" i="27"/>
  <c r="C9715" i="27"/>
  <c r="C9714" i="27"/>
  <c r="C9713" i="27"/>
  <c r="C9712" i="27"/>
  <c r="C9711" i="27"/>
  <c r="C9710" i="27"/>
  <c r="C9709" i="27"/>
  <c r="C9708" i="27"/>
  <c r="C9707" i="27"/>
  <c r="C9706" i="27"/>
  <c r="C9705" i="27"/>
  <c r="C9704" i="27"/>
  <c r="C9703" i="27"/>
  <c r="C9702" i="27"/>
  <c r="C9701" i="27"/>
  <c r="C9700" i="27"/>
  <c r="C9699" i="27"/>
  <c r="C9698" i="27"/>
  <c r="C9697" i="27"/>
  <c r="C9696" i="27"/>
  <c r="C9695" i="27"/>
  <c r="C9694" i="27"/>
  <c r="C9693" i="27"/>
  <c r="C9692" i="27"/>
  <c r="C9691" i="27"/>
  <c r="C9690" i="27"/>
  <c r="C9689" i="27"/>
  <c r="C9688" i="27"/>
  <c r="C9687" i="27"/>
  <c r="C9686" i="27"/>
  <c r="C9685" i="27"/>
  <c r="C9684" i="27"/>
  <c r="C9683" i="27"/>
  <c r="C9682" i="27"/>
  <c r="C9681" i="27"/>
  <c r="C9680" i="27"/>
  <c r="C9679" i="27"/>
  <c r="C9678" i="27"/>
  <c r="C9677" i="27"/>
  <c r="C9676" i="27"/>
  <c r="C9675" i="27"/>
  <c r="C9674" i="27"/>
  <c r="C9673" i="27"/>
  <c r="C9672" i="27"/>
  <c r="C9671" i="27"/>
  <c r="C9670" i="27"/>
  <c r="C9669" i="27"/>
  <c r="C9668" i="27"/>
  <c r="C9667" i="27"/>
  <c r="C9666" i="27"/>
  <c r="C9665" i="27"/>
  <c r="C9664" i="27"/>
  <c r="C9663" i="27"/>
  <c r="C9662" i="27"/>
  <c r="C9661" i="27"/>
  <c r="C9660" i="27"/>
  <c r="C9659" i="27"/>
  <c r="C9658" i="27"/>
  <c r="C9657" i="27"/>
  <c r="C9656" i="27"/>
  <c r="C9655" i="27"/>
  <c r="C9654" i="27"/>
  <c r="C9653" i="27"/>
  <c r="C9652" i="27"/>
  <c r="C9651" i="27"/>
  <c r="C9650" i="27"/>
  <c r="C9649" i="27"/>
  <c r="C9648" i="27"/>
  <c r="C9647" i="27"/>
  <c r="C9646" i="27"/>
  <c r="C9645" i="27"/>
  <c r="C9644" i="27"/>
  <c r="C9643" i="27"/>
  <c r="C9642" i="27"/>
  <c r="C9641" i="27"/>
  <c r="C9640" i="27"/>
  <c r="C9639" i="27"/>
  <c r="C9638" i="27"/>
  <c r="C9637" i="27"/>
  <c r="C9636" i="27"/>
  <c r="C9635" i="27"/>
  <c r="C9634" i="27"/>
  <c r="C9633" i="27"/>
  <c r="C9632" i="27"/>
  <c r="C9631" i="27"/>
  <c r="C9630" i="27"/>
  <c r="C9629" i="27"/>
  <c r="C9628" i="27"/>
  <c r="C9627" i="27"/>
  <c r="C9626" i="27"/>
  <c r="C9625" i="27"/>
  <c r="C9624" i="27"/>
  <c r="C9623" i="27"/>
  <c r="C9622" i="27"/>
  <c r="C9621" i="27"/>
  <c r="C9620" i="27"/>
  <c r="C9619" i="27"/>
  <c r="C9618" i="27"/>
  <c r="C9617" i="27"/>
  <c r="C9616" i="27"/>
  <c r="C9615" i="27"/>
  <c r="C9614" i="27"/>
  <c r="C9613" i="27"/>
  <c r="C9612" i="27"/>
  <c r="C9611" i="27"/>
  <c r="C9610" i="27"/>
  <c r="C9609" i="27"/>
  <c r="C9608" i="27"/>
  <c r="C9607" i="27"/>
  <c r="C9606" i="27"/>
  <c r="C9605" i="27"/>
  <c r="C9604" i="27"/>
  <c r="C9603" i="27"/>
  <c r="C9602" i="27"/>
  <c r="C9601" i="27"/>
  <c r="C9600" i="27"/>
  <c r="C9599" i="27"/>
  <c r="C9598" i="27"/>
  <c r="C9597" i="27"/>
  <c r="C9596" i="27"/>
  <c r="C9595" i="27"/>
  <c r="C9594" i="27"/>
  <c r="C9593" i="27"/>
  <c r="C9592" i="27"/>
  <c r="C9591" i="27"/>
  <c r="C9590" i="27"/>
  <c r="C9589" i="27"/>
  <c r="C9588" i="27"/>
  <c r="C9587" i="27"/>
  <c r="C9586" i="27"/>
  <c r="C9585" i="27"/>
  <c r="C9584" i="27"/>
  <c r="C9583" i="27"/>
  <c r="C9582" i="27"/>
  <c r="C9581" i="27"/>
  <c r="C9580" i="27"/>
  <c r="C9579" i="27"/>
  <c r="C9578" i="27"/>
  <c r="C9577" i="27"/>
  <c r="C9576" i="27"/>
  <c r="C9575" i="27"/>
  <c r="C9574" i="27"/>
  <c r="C9573" i="27"/>
  <c r="C9572" i="27"/>
  <c r="C9571" i="27"/>
  <c r="C9570" i="27"/>
  <c r="C9569" i="27"/>
  <c r="C9568" i="27"/>
  <c r="C9567" i="27"/>
  <c r="C9566" i="27"/>
  <c r="C9565" i="27"/>
  <c r="C9564" i="27"/>
  <c r="C9563" i="27"/>
  <c r="C9562" i="27"/>
  <c r="C9561" i="27"/>
  <c r="C9560" i="27"/>
  <c r="C9559" i="27"/>
  <c r="C9558" i="27"/>
  <c r="C9557" i="27"/>
  <c r="C9556" i="27"/>
  <c r="C9555" i="27"/>
  <c r="C9554" i="27"/>
  <c r="C9553" i="27"/>
  <c r="C9552" i="27"/>
  <c r="C9551" i="27"/>
  <c r="C9550" i="27"/>
  <c r="C9549" i="27"/>
  <c r="C9548" i="27"/>
  <c r="C9547" i="27"/>
  <c r="C9546" i="27"/>
  <c r="C9545" i="27"/>
  <c r="C9544" i="27"/>
  <c r="C9543" i="27"/>
  <c r="C9542" i="27"/>
  <c r="C9541" i="27"/>
  <c r="C9540" i="27"/>
  <c r="C9539" i="27"/>
  <c r="C9538" i="27"/>
  <c r="C9537" i="27"/>
  <c r="C9536" i="27"/>
  <c r="C9535" i="27"/>
  <c r="C9534" i="27"/>
  <c r="C9533" i="27"/>
  <c r="C9532" i="27"/>
  <c r="C9531" i="27"/>
  <c r="C9530" i="27"/>
  <c r="C9529" i="27"/>
  <c r="C9528" i="27"/>
  <c r="C9527" i="27"/>
  <c r="C9526" i="27"/>
  <c r="C9525" i="27"/>
  <c r="C9524" i="27"/>
  <c r="C9523" i="27"/>
  <c r="C9522" i="27"/>
  <c r="C9521" i="27"/>
  <c r="C9520" i="27"/>
  <c r="C9519" i="27"/>
  <c r="C9518" i="27"/>
  <c r="C9517" i="27"/>
  <c r="C9516" i="27"/>
  <c r="C9515" i="27"/>
  <c r="C9514" i="27"/>
  <c r="C9513" i="27"/>
  <c r="C9512" i="27"/>
  <c r="C9511" i="27"/>
  <c r="C9510" i="27"/>
  <c r="C9509" i="27"/>
  <c r="C9508" i="27"/>
  <c r="C9507" i="27"/>
  <c r="C9506" i="27"/>
  <c r="C9505" i="27"/>
  <c r="C9504" i="27"/>
  <c r="C9503" i="27"/>
  <c r="C9502" i="27"/>
  <c r="C9501" i="27"/>
  <c r="C9500" i="27"/>
  <c r="C9499" i="27"/>
  <c r="C9498" i="27"/>
  <c r="C9497" i="27"/>
  <c r="C9496" i="27"/>
  <c r="C9495" i="27"/>
  <c r="C9494" i="27"/>
  <c r="C9493" i="27"/>
  <c r="C9492" i="27"/>
  <c r="C9491" i="27"/>
  <c r="C9490" i="27"/>
  <c r="C9489" i="27"/>
  <c r="C9488" i="27"/>
  <c r="C9487" i="27"/>
  <c r="C9486" i="27"/>
  <c r="C9485" i="27"/>
  <c r="C9484" i="27"/>
  <c r="C9483" i="27"/>
  <c r="C9482" i="27"/>
  <c r="C9481" i="27"/>
  <c r="C9480" i="27"/>
  <c r="C9479" i="27"/>
  <c r="C9478" i="27"/>
  <c r="C9477" i="27"/>
  <c r="C9476" i="27"/>
  <c r="C9475" i="27"/>
  <c r="C9474" i="27"/>
  <c r="C9473" i="27"/>
  <c r="C9472" i="27"/>
  <c r="C9471" i="27"/>
  <c r="C9470" i="27"/>
  <c r="C9469" i="27"/>
  <c r="C9468" i="27"/>
  <c r="C9467" i="27"/>
  <c r="C9466" i="27"/>
  <c r="C9465" i="27"/>
  <c r="C9464" i="27"/>
  <c r="C9463" i="27"/>
  <c r="C9462" i="27"/>
  <c r="C9461" i="27"/>
  <c r="C9460" i="27"/>
  <c r="C9459" i="27"/>
  <c r="C9458" i="27"/>
  <c r="C9457" i="27"/>
  <c r="C9456" i="27"/>
  <c r="C9455" i="27"/>
  <c r="C9454" i="27"/>
  <c r="C9453" i="27"/>
  <c r="C9452" i="27"/>
  <c r="C9451" i="27"/>
  <c r="C9450" i="27"/>
  <c r="C9449" i="27"/>
  <c r="C9448" i="27"/>
  <c r="C9447" i="27"/>
  <c r="C9446" i="27"/>
  <c r="C9445" i="27"/>
  <c r="C9444" i="27"/>
  <c r="C9443" i="27"/>
  <c r="C9442" i="27"/>
  <c r="C9441" i="27"/>
  <c r="C9440" i="27"/>
  <c r="C9439" i="27"/>
  <c r="C9438" i="27"/>
  <c r="C9437" i="27"/>
  <c r="C9436" i="27"/>
  <c r="C9435" i="27"/>
  <c r="C9434" i="27"/>
  <c r="C9433" i="27"/>
  <c r="C9432" i="27"/>
  <c r="C9431" i="27"/>
  <c r="C9430" i="27"/>
  <c r="C9429" i="27"/>
  <c r="C9428" i="27"/>
  <c r="C9427" i="27"/>
  <c r="C9426" i="27"/>
  <c r="C9425" i="27"/>
  <c r="C9424" i="27"/>
  <c r="C9423" i="27"/>
  <c r="C9422" i="27"/>
  <c r="C9421" i="27"/>
  <c r="C9420" i="27"/>
  <c r="C9419" i="27"/>
  <c r="C9418" i="27"/>
  <c r="C9417" i="27"/>
  <c r="C9416" i="27"/>
  <c r="C9415" i="27"/>
  <c r="C9414" i="27"/>
  <c r="C9413" i="27"/>
  <c r="C9412" i="27"/>
  <c r="C9411" i="27"/>
  <c r="C9410" i="27"/>
  <c r="C9409" i="27"/>
  <c r="C9408" i="27"/>
  <c r="C9407" i="27"/>
  <c r="C9406" i="27"/>
  <c r="C9405" i="27"/>
  <c r="C9404" i="27"/>
  <c r="C9403" i="27"/>
  <c r="C9402" i="27"/>
  <c r="C9401" i="27"/>
  <c r="C9400" i="27"/>
  <c r="C9399" i="27"/>
  <c r="C9398" i="27"/>
  <c r="C9397" i="27"/>
  <c r="C9396" i="27"/>
  <c r="C9395" i="27"/>
  <c r="C9394" i="27"/>
  <c r="C9393" i="27"/>
  <c r="C9392" i="27"/>
  <c r="C9391" i="27"/>
  <c r="C9390" i="27"/>
  <c r="C9389" i="27"/>
  <c r="C9388" i="27"/>
  <c r="C9387" i="27"/>
  <c r="C9386" i="27"/>
  <c r="C9385" i="27"/>
  <c r="C9384" i="27"/>
  <c r="C9383" i="27"/>
  <c r="C9382" i="27"/>
  <c r="C9381" i="27"/>
  <c r="C9380" i="27"/>
  <c r="C9379" i="27"/>
  <c r="C9378" i="27"/>
  <c r="C9377" i="27"/>
  <c r="C9376" i="27"/>
  <c r="C9375" i="27"/>
  <c r="C9374" i="27"/>
  <c r="C9373" i="27"/>
  <c r="C9372" i="27"/>
  <c r="C9371" i="27"/>
  <c r="C9370" i="27"/>
  <c r="C9369" i="27"/>
  <c r="C9368" i="27"/>
  <c r="C9367" i="27"/>
  <c r="C9366" i="27"/>
  <c r="C9365" i="27"/>
  <c r="C9364" i="27"/>
  <c r="C9363" i="27"/>
  <c r="C9362" i="27"/>
  <c r="C9361" i="27"/>
  <c r="C9360" i="27"/>
  <c r="C9359" i="27"/>
  <c r="C9358" i="27"/>
  <c r="C9357" i="27"/>
  <c r="C9356" i="27"/>
  <c r="C9355" i="27"/>
  <c r="C9354" i="27"/>
  <c r="C9353" i="27"/>
  <c r="C9352" i="27"/>
  <c r="C9351" i="27"/>
  <c r="C9350" i="27"/>
  <c r="C9349" i="27"/>
  <c r="C9348" i="27"/>
  <c r="C9347" i="27"/>
  <c r="C9346" i="27"/>
  <c r="C9345" i="27"/>
  <c r="C9344" i="27"/>
  <c r="C9343" i="27"/>
  <c r="C9342" i="27"/>
  <c r="C9341" i="27"/>
  <c r="C9340" i="27"/>
  <c r="C9339" i="27"/>
  <c r="C9338" i="27"/>
  <c r="C9337" i="27"/>
  <c r="C9336" i="27"/>
  <c r="C9335" i="27"/>
  <c r="C9334" i="27"/>
  <c r="C9333" i="27"/>
  <c r="C9332" i="27"/>
  <c r="C9331" i="27"/>
  <c r="C9330" i="27"/>
  <c r="C9329" i="27"/>
  <c r="C9328" i="27"/>
  <c r="C9327" i="27"/>
  <c r="C9326" i="27"/>
  <c r="C9325" i="27"/>
  <c r="C9324" i="27"/>
  <c r="C9323" i="27"/>
  <c r="C9322" i="27"/>
  <c r="C9321" i="27"/>
  <c r="C9320" i="27"/>
  <c r="C9319" i="27"/>
  <c r="C9318" i="27"/>
  <c r="C9317" i="27"/>
  <c r="C9316" i="27"/>
  <c r="C9315" i="27"/>
  <c r="C9314" i="27"/>
  <c r="C9313" i="27"/>
  <c r="C9312" i="27"/>
  <c r="C9311" i="27"/>
  <c r="C9310" i="27"/>
  <c r="C9309" i="27"/>
  <c r="C9308" i="27"/>
  <c r="C9307" i="27"/>
  <c r="C9306" i="27"/>
  <c r="C9305" i="27"/>
  <c r="C9304" i="27"/>
  <c r="C9303" i="27"/>
  <c r="C9302" i="27"/>
  <c r="C9301" i="27"/>
  <c r="C9300" i="27"/>
  <c r="C9299" i="27"/>
  <c r="C9298" i="27"/>
  <c r="C9297" i="27"/>
  <c r="C9296" i="27"/>
  <c r="C9295" i="27"/>
  <c r="C9294" i="27"/>
  <c r="C9293" i="27"/>
  <c r="C9292" i="27"/>
  <c r="C9291" i="27"/>
  <c r="C9290" i="27"/>
  <c r="C9289" i="27"/>
  <c r="C9288" i="27"/>
  <c r="C9287" i="27"/>
  <c r="C9286" i="27"/>
  <c r="C9285" i="27"/>
  <c r="C9284" i="27"/>
  <c r="C9283" i="27"/>
  <c r="C9282" i="27"/>
  <c r="C9281" i="27"/>
  <c r="C9280" i="27"/>
  <c r="C9279" i="27"/>
  <c r="C9278" i="27"/>
  <c r="C9277" i="27"/>
  <c r="C9276" i="27"/>
  <c r="C9275" i="27"/>
  <c r="C9274" i="27"/>
  <c r="C9273" i="27"/>
  <c r="C9272" i="27"/>
  <c r="C9271" i="27"/>
  <c r="C9270" i="27"/>
  <c r="C9269" i="27"/>
  <c r="C9268" i="27"/>
  <c r="C9267" i="27"/>
  <c r="C9266" i="27"/>
  <c r="C9265" i="27"/>
  <c r="C9264" i="27"/>
  <c r="C9263" i="27"/>
  <c r="C9262" i="27"/>
  <c r="C9261" i="27"/>
  <c r="C9260" i="27"/>
  <c r="C9259" i="27"/>
  <c r="C9258" i="27"/>
  <c r="C9257" i="27"/>
  <c r="C9256" i="27"/>
  <c r="C9255" i="27"/>
  <c r="C9254" i="27"/>
  <c r="C9253" i="27"/>
  <c r="C9252" i="27"/>
  <c r="C9251" i="27"/>
  <c r="C9250" i="27"/>
  <c r="C9249" i="27"/>
  <c r="C9248" i="27"/>
  <c r="C9247" i="27"/>
  <c r="C9246" i="27"/>
  <c r="C9245" i="27"/>
  <c r="C9244" i="27"/>
  <c r="C9243" i="27"/>
  <c r="C9242" i="27"/>
  <c r="C9241" i="27"/>
  <c r="C9240" i="27"/>
  <c r="C9239" i="27"/>
  <c r="C9238" i="27"/>
  <c r="C9237" i="27"/>
  <c r="C9236" i="27"/>
  <c r="C9235" i="27"/>
  <c r="C9234" i="27"/>
  <c r="C9233" i="27"/>
  <c r="C9232" i="27"/>
  <c r="C9231" i="27"/>
  <c r="C9230" i="27"/>
  <c r="C9229" i="27"/>
  <c r="C9228" i="27"/>
  <c r="C9227" i="27"/>
  <c r="C9226" i="27"/>
  <c r="C9225" i="27"/>
  <c r="C9224" i="27"/>
  <c r="C9223" i="27"/>
  <c r="C9222" i="27"/>
  <c r="C9221" i="27"/>
  <c r="C9220" i="27"/>
  <c r="C9219" i="27"/>
  <c r="C9218" i="27"/>
  <c r="C9217" i="27"/>
  <c r="C9216" i="27"/>
  <c r="C9215" i="27"/>
  <c r="C9214" i="27"/>
  <c r="C9213" i="27"/>
  <c r="C9212" i="27"/>
  <c r="C9211" i="27"/>
  <c r="C9210" i="27"/>
  <c r="C9209" i="27"/>
  <c r="C9208" i="27"/>
  <c r="C9207" i="27"/>
  <c r="C9206" i="27"/>
  <c r="C9205" i="27"/>
  <c r="C9204" i="27"/>
  <c r="C9203" i="27"/>
  <c r="C9202" i="27"/>
  <c r="C9201" i="27"/>
  <c r="C9200" i="27"/>
  <c r="C9199" i="27"/>
  <c r="C9198" i="27"/>
  <c r="C9197" i="27"/>
  <c r="C9196" i="27"/>
  <c r="C9195" i="27"/>
  <c r="C9194" i="27"/>
  <c r="C9193" i="27"/>
  <c r="C9192" i="27"/>
  <c r="C9191" i="27"/>
  <c r="C9190" i="27"/>
  <c r="C9189" i="27"/>
  <c r="C9188" i="27"/>
  <c r="C9187" i="27"/>
  <c r="C9186" i="27"/>
  <c r="C9185" i="27"/>
  <c r="C9184" i="27"/>
  <c r="C9183" i="27"/>
  <c r="C9182" i="27"/>
  <c r="C9181" i="27"/>
  <c r="C9180" i="27"/>
  <c r="C9179" i="27"/>
  <c r="C9178" i="27"/>
  <c r="C9177" i="27"/>
  <c r="C9176" i="27"/>
  <c r="C9175" i="27"/>
  <c r="C9174" i="27"/>
  <c r="C9173" i="27"/>
  <c r="C9172" i="27"/>
  <c r="C9171" i="27"/>
  <c r="C9170" i="27"/>
  <c r="C9169" i="27"/>
  <c r="C9168" i="27"/>
  <c r="C9167" i="27"/>
  <c r="C9166" i="27"/>
  <c r="C9165" i="27"/>
  <c r="C9164" i="27"/>
  <c r="C9163" i="27"/>
  <c r="C9162" i="27"/>
  <c r="C9161" i="27"/>
  <c r="C9160" i="27"/>
  <c r="C9159" i="27"/>
  <c r="C9158" i="27"/>
  <c r="C9157" i="27"/>
  <c r="C9156" i="27"/>
  <c r="C9155" i="27"/>
  <c r="C9154" i="27"/>
  <c r="C9153" i="27"/>
  <c r="C9152" i="27"/>
  <c r="C9151" i="27"/>
  <c r="C9150" i="27"/>
  <c r="C9149" i="27"/>
  <c r="C9148" i="27"/>
  <c r="C9147" i="27"/>
  <c r="C9146" i="27"/>
  <c r="C9145" i="27"/>
  <c r="C9144" i="27"/>
  <c r="C9143" i="27"/>
  <c r="C9142" i="27"/>
  <c r="C9141" i="27"/>
  <c r="C9140" i="27"/>
  <c r="C9139" i="27"/>
  <c r="C9138" i="27"/>
  <c r="C9137" i="27"/>
  <c r="C9136" i="27"/>
  <c r="C9135" i="27"/>
  <c r="C9134" i="27"/>
  <c r="C9133" i="27"/>
  <c r="C9132" i="27"/>
  <c r="C9131" i="27"/>
  <c r="C9130" i="27"/>
  <c r="C9129" i="27"/>
  <c r="C9128" i="27"/>
  <c r="C9127" i="27"/>
  <c r="C9126" i="27"/>
  <c r="C9125" i="27"/>
  <c r="C9124" i="27"/>
  <c r="C9123" i="27"/>
  <c r="C9122" i="27"/>
  <c r="C9121" i="27"/>
  <c r="C9120" i="27"/>
  <c r="C9119" i="27"/>
  <c r="C9118" i="27"/>
  <c r="C9117" i="27"/>
  <c r="C9116" i="27"/>
  <c r="C9115" i="27"/>
  <c r="C9114" i="27"/>
  <c r="C9113" i="27"/>
  <c r="C9112" i="27"/>
  <c r="C9111" i="27"/>
  <c r="C9110" i="27"/>
  <c r="C9109" i="27"/>
  <c r="C9108" i="27"/>
  <c r="C9107" i="27"/>
  <c r="C9106" i="27"/>
  <c r="C9105" i="27"/>
  <c r="C9104" i="27"/>
  <c r="C9103" i="27"/>
  <c r="C9102" i="27"/>
  <c r="C9101" i="27"/>
  <c r="C9100" i="27"/>
  <c r="C9099" i="27"/>
  <c r="C9098" i="27"/>
  <c r="C9097" i="27"/>
  <c r="C9096" i="27"/>
  <c r="C9095" i="27"/>
  <c r="C9094" i="27"/>
  <c r="C9093" i="27"/>
  <c r="C9092" i="27"/>
  <c r="C9091" i="27"/>
  <c r="C9090" i="27"/>
  <c r="C9089" i="27"/>
  <c r="C9088" i="27"/>
  <c r="C9087" i="27"/>
  <c r="C9086" i="27"/>
  <c r="C9085" i="27"/>
  <c r="C9084" i="27"/>
  <c r="C9083" i="27"/>
  <c r="C9082" i="27"/>
  <c r="C9081" i="27"/>
  <c r="C9080" i="27"/>
  <c r="C9079" i="27"/>
  <c r="C9078" i="27"/>
  <c r="C9077" i="27"/>
  <c r="C9076" i="27"/>
  <c r="C9075" i="27"/>
  <c r="C9074" i="27"/>
  <c r="C9073" i="27"/>
  <c r="C9072" i="27"/>
  <c r="C9071" i="27"/>
  <c r="C9070" i="27"/>
  <c r="C9069" i="27"/>
  <c r="C9068" i="27"/>
  <c r="C9067" i="27"/>
  <c r="C9066" i="27"/>
  <c r="C9065" i="27"/>
  <c r="C9064" i="27"/>
  <c r="C9063" i="27"/>
  <c r="C9062" i="27"/>
  <c r="C9061" i="27"/>
  <c r="C9060" i="27"/>
  <c r="C9059" i="27"/>
  <c r="C9058" i="27"/>
  <c r="C9057" i="27"/>
  <c r="C9056" i="27"/>
  <c r="C9055" i="27"/>
  <c r="C9054" i="27"/>
  <c r="C9053" i="27"/>
  <c r="C9052" i="27"/>
  <c r="C9051" i="27"/>
  <c r="C9050" i="27"/>
  <c r="C9049" i="27"/>
  <c r="C9048" i="27"/>
  <c r="C9047" i="27"/>
  <c r="C9046" i="27"/>
  <c r="C9045" i="27"/>
  <c r="C9044" i="27"/>
  <c r="C9043" i="27"/>
  <c r="C9042" i="27"/>
  <c r="C9041" i="27"/>
  <c r="C9040" i="27"/>
  <c r="C9039" i="27"/>
  <c r="C9038" i="27"/>
  <c r="C9037" i="27"/>
  <c r="C9036" i="27"/>
  <c r="C9035" i="27"/>
  <c r="C9034" i="27"/>
  <c r="C9033" i="27"/>
  <c r="C9032" i="27"/>
  <c r="C9031" i="27"/>
  <c r="C9030" i="27"/>
  <c r="C9029" i="27"/>
  <c r="C9028" i="27"/>
  <c r="C9027" i="27"/>
  <c r="C9026" i="27"/>
  <c r="C9025" i="27"/>
  <c r="C9024" i="27"/>
  <c r="C9023" i="27"/>
  <c r="C9022" i="27"/>
  <c r="C9021" i="27"/>
  <c r="C9020" i="27"/>
  <c r="C9019" i="27"/>
  <c r="C9018" i="27"/>
  <c r="C9017" i="27"/>
  <c r="C9016" i="27"/>
  <c r="C9015" i="27"/>
  <c r="C9014" i="27"/>
  <c r="C9013" i="27"/>
  <c r="C9012" i="27"/>
  <c r="C9011" i="27"/>
  <c r="C9010" i="27"/>
  <c r="C9009" i="27"/>
  <c r="C9008" i="27"/>
  <c r="C9007" i="27"/>
  <c r="C9006" i="27"/>
  <c r="C9005" i="27"/>
  <c r="C9004" i="27"/>
  <c r="C9003" i="27"/>
  <c r="C9002" i="27"/>
  <c r="C9001" i="27"/>
  <c r="C9000" i="27"/>
  <c r="C8999" i="27"/>
  <c r="C8998" i="27"/>
  <c r="C8997" i="27"/>
  <c r="C8996" i="27"/>
  <c r="C8995" i="27"/>
  <c r="C8994" i="27"/>
  <c r="C8993" i="27"/>
  <c r="C8992" i="27"/>
  <c r="C8991" i="27"/>
  <c r="C8990" i="27"/>
  <c r="C8989" i="27"/>
  <c r="C8988" i="27"/>
  <c r="C8987" i="27"/>
  <c r="C8986" i="27"/>
  <c r="C8985" i="27"/>
  <c r="C8984" i="27"/>
  <c r="C8983" i="27"/>
  <c r="C8982" i="27"/>
  <c r="C8981" i="27"/>
  <c r="C8980" i="27"/>
  <c r="C8979" i="27"/>
  <c r="C8978" i="27"/>
  <c r="C8977" i="27"/>
  <c r="C8976" i="27"/>
  <c r="C8975" i="27"/>
  <c r="C8974" i="27"/>
  <c r="C8973" i="27"/>
  <c r="C8972" i="27"/>
  <c r="C8971" i="27"/>
  <c r="C8970" i="27"/>
  <c r="C8969" i="27"/>
  <c r="C8968" i="27"/>
  <c r="C8967" i="27"/>
  <c r="C8966" i="27"/>
  <c r="C8965" i="27"/>
  <c r="C8964" i="27"/>
  <c r="C8963" i="27"/>
  <c r="C8962" i="27"/>
  <c r="C8961" i="27"/>
  <c r="C8960" i="27"/>
  <c r="C8959" i="27"/>
  <c r="C8958" i="27"/>
  <c r="C8957" i="27"/>
  <c r="C8956" i="27"/>
  <c r="C8955" i="27"/>
  <c r="C8954" i="27"/>
  <c r="C8953" i="27"/>
  <c r="C8952" i="27"/>
  <c r="C8951" i="27"/>
  <c r="C8950" i="27"/>
  <c r="C8949" i="27"/>
  <c r="C8948" i="27"/>
  <c r="C8947" i="27"/>
  <c r="C8946" i="27"/>
  <c r="C8945" i="27"/>
  <c r="C8944" i="27"/>
  <c r="C8943" i="27"/>
  <c r="C8942" i="27"/>
  <c r="C8941" i="27"/>
  <c r="C8940" i="27"/>
  <c r="C8939" i="27"/>
  <c r="C8938" i="27"/>
  <c r="C8937" i="27"/>
  <c r="C8936" i="27"/>
  <c r="C8935" i="27"/>
  <c r="C8934" i="27"/>
  <c r="C8933" i="27"/>
  <c r="C8932" i="27"/>
  <c r="C8931" i="27"/>
  <c r="C8930" i="27"/>
  <c r="C8929" i="27"/>
  <c r="C8928" i="27"/>
  <c r="C8927" i="27"/>
  <c r="C8926" i="27"/>
  <c r="C8925" i="27"/>
  <c r="C8924" i="27"/>
  <c r="C8923" i="27"/>
  <c r="C8922" i="27"/>
  <c r="C8921" i="27"/>
  <c r="C8920" i="27"/>
  <c r="C8919" i="27"/>
  <c r="C8918" i="27"/>
  <c r="C8917" i="27"/>
  <c r="C8916" i="27"/>
  <c r="C8915" i="27"/>
  <c r="C8914" i="27"/>
  <c r="C8913" i="27"/>
  <c r="C8912" i="27"/>
  <c r="C8911" i="27"/>
  <c r="C8910" i="27"/>
  <c r="C8909" i="27"/>
  <c r="C8908" i="27"/>
  <c r="C8907" i="27"/>
  <c r="C8906" i="27"/>
  <c r="C8905" i="27"/>
  <c r="C8904" i="27"/>
  <c r="C8903" i="27"/>
  <c r="C8902" i="27"/>
  <c r="C8901" i="27"/>
  <c r="C8900" i="27"/>
  <c r="C8899" i="27"/>
  <c r="C8898" i="27"/>
  <c r="C8897" i="27"/>
  <c r="C8896" i="27"/>
  <c r="C8895" i="27"/>
  <c r="C8894" i="27"/>
  <c r="C8893" i="27"/>
  <c r="C8892" i="27"/>
  <c r="C8891" i="27"/>
  <c r="C8890" i="27"/>
  <c r="C8889" i="27"/>
  <c r="C8888" i="27"/>
  <c r="C8887" i="27"/>
  <c r="C8886" i="27"/>
  <c r="C8885" i="27"/>
  <c r="C8884" i="27"/>
  <c r="C8883" i="27"/>
  <c r="C8882" i="27"/>
  <c r="C8881" i="27"/>
  <c r="C8880" i="27"/>
  <c r="C8879" i="27"/>
  <c r="C8878" i="27"/>
  <c r="C8877" i="27"/>
  <c r="C8876" i="27"/>
  <c r="C8875" i="27"/>
  <c r="C8874" i="27"/>
  <c r="C8873" i="27"/>
  <c r="C8872" i="27"/>
  <c r="C8871" i="27"/>
  <c r="C8870" i="27"/>
  <c r="C8869" i="27"/>
  <c r="C8868" i="27"/>
  <c r="C8867" i="27"/>
  <c r="C8866" i="27"/>
  <c r="C8865" i="27"/>
  <c r="C8864" i="27"/>
  <c r="C8863" i="27"/>
  <c r="C8862" i="27"/>
  <c r="C8861" i="27"/>
  <c r="C8860" i="27"/>
  <c r="C8859" i="27"/>
  <c r="C8858" i="27"/>
  <c r="C8857" i="27"/>
  <c r="C8856" i="27"/>
  <c r="C8855" i="27"/>
  <c r="C8854" i="27"/>
  <c r="C8853" i="27"/>
  <c r="C8852" i="27"/>
  <c r="C8851" i="27"/>
  <c r="C8850" i="27"/>
  <c r="C8849" i="27"/>
  <c r="C8848" i="27"/>
  <c r="C8847" i="27"/>
  <c r="C8846" i="27"/>
  <c r="C8845" i="27"/>
  <c r="C8844" i="27"/>
  <c r="C8843" i="27"/>
  <c r="C8842" i="27"/>
  <c r="C8841" i="27"/>
  <c r="C8840" i="27"/>
  <c r="C8839" i="27"/>
  <c r="C8838" i="27"/>
  <c r="C8837" i="27"/>
  <c r="C8836" i="27"/>
  <c r="C8835" i="27"/>
  <c r="C8834" i="27"/>
  <c r="C8833" i="27"/>
  <c r="C8832" i="27"/>
  <c r="C8831" i="27"/>
  <c r="C8830" i="27"/>
  <c r="C8829" i="27"/>
  <c r="C8828" i="27"/>
  <c r="C8827" i="27"/>
  <c r="C8826" i="27"/>
  <c r="C8825" i="27"/>
  <c r="C8824" i="27"/>
  <c r="C8823" i="27"/>
  <c r="C8822" i="27"/>
  <c r="C8821" i="27"/>
  <c r="C8820" i="27"/>
  <c r="C8819" i="27"/>
  <c r="C8818" i="27"/>
  <c r="C8817" i="27"/>
  <c r="C8816" i="27"/>
  <c r="C8815" i="27"/>
  <c r="C8814" i="27"/>
  <c r="C8813" i="27"/>
  <c r="C8812" i="27"/>
  <c r="C8811" i="27"/>
  <c r="C8810" i="27"/>
  <c r="C8809" i="27"/>
  <c r="C8808" i="27"/>
  <c r="C8807" i="27"/>
  <c r="C8806" i="27"/>
  <c r="C8805" i="27"/>
  <c r="C8804" i="27"/>
  <c r="C8803" i="27"/>
  <c r="C8802" i="27"/>
  <c r="C8801" i="27"/>
  <c r="C8800" i="27"/>
  <c r="C8799" i="27"/>
  <c r="C8798" i="27"/>
  <c r="C8797" i="27"/>
  <c r="C8796" i="27"/>
  <c r="C8795" i="27"/>
  <c r="C8794" i="27"/>
  <c r="C8793" i="27"/>
  <c r="C8792" i="27"/>
  <c r="C8791" i="27"/>
  <c r="C8790" i="27"/>
  <c r="C8789" i="27"/>
  <c r="C8788" i="27"/>
  <c r="C8787" i="27"/>
  <c r="C8786" i="27"/>
  <c r="C8785" i="27"/>
  <c r="C8784" i="27"/>
  <c r="C8783" i="27"/>
  <c r="C8782" i="27"/>
  <c r="C8781" i="27"/>
  <c r="C8780" i="27"/>
  <c r="C8779" i="27"/>
  <c r="C8778" i="27"/>
  <c r="C8777" i="27"/>
  <c r="C8776" i="27"/>
  <c r="C8775" i="27"/>
  <c r="C8774" i="27"/>
  <c r="C8773" i="27"/>
  <c r="C8772" i="27"/>
  <c r="C8771" i="27"/>
  <c r="C8770" i="27"/>
  <c r="C8769" i="27"/>
  <c r="C8768" i="27"/>
  <c r="C8767" i="27"/>
  <c r="C8766" i="27"/>
  <c r="C8765" i="27"/>
  <c r="C8764" i="27"/>
  <c r="C8763" i="27"/>
  <c r="C8762" i="27"/>
  <c r="C8761" i="27"/>
  <c r="C8760" i="27"/>
  <c r="C8759" i="27"/>
  <c r="C8758" i="27"/>
  <c r="C8757" i="27"/>
  <c r="C8756" i="27"/>
  <c r="C8755" i="27"/>
  <c r="C8754" i="27"/>
  <c r="C8753" i="27"/>
  <c r="C8752" i="27"/>
  <c r="C8751" i="27"/>
  <c r="C8750" i="27"/>
  <c r="C8749" i="27"/>
  <c r="C8748" i="27"/>
  <c r="C8747" i="27"/>
  <c r="C8746" i="27"/>
  <c r="C8745" i="27"/>
  <c r="C8744" i="27"/>
  <c r="C8743" i="27"/>
  <c r="C8742" i="27"/>
  <c r="C8741" i="27"/>
  <c r="C8740" i="27"/>
  <c r="C8739" i="27"/>
  <c r="C8738" i="27"/>
  <c r="C8737" i="27"/>
  <c r="C8736" i="27"/>
  <c r="C8735" i="27"/>
  <c r="C8734" i="27"/>
  <c r="C8733" i="27"/>
  <c r="C8732" i="27"/>
  <c r="C8731" i="27"/>
  <c r="C8730" i="27"/>
  <c r="C8729" i="27"/>
  <c r="C8728" i="27"/>
  <c r="C8727" i="27"/>
  <c r="C8726" i="27"/>
  <c r="C8725" i="27"/>
  <c r="C8724" i="27"/>
  <c r="C8723" i="27"/>
  <c r="C8722" i="27"/>
  <c r="C8721" i="27"/>
  <c r="C8720" i="27"/>
  <c r="C8719" i="27"/>
  <c r="C8718" i="27"/>
  <c r="C8717" i="27"/>
  <c r="C8716" i="27"/>
  <c r="C8715" i="27"/>
  <c r="C8714" i="27"/>
  <c r="C8713" i="27"/>
  <c r="C8712" i="27"/>
  <c r="C8711" i="27"/>
  <c r="C8710" i="27"/>
  <c r="C8709" i="27"/>
  <c r="C8708" i="27"/>
  <c r="C8707" i="27"/>
  <c r="C8706" i="27"/>
  <c r="C8705" i="27"/>
  <c r="C8704" i="27"/>
  <c r="C8703" i="27"/>
  <c r="C8702" i="27"/>
  <c r="C8701" i="27"/>
  <c r="C8700" i="27"/>
  <c r="C8699" i="27"/>
  <c r="C8698" i="27"/>
  <c r="C8697" i="27"/>
  <c r="C8696" i="27"/>
  <c r="C8695" i="27"/>
  <c r="C8694" i="27"/>
  <c r="C8693" i="27"/>
  <c r="C8692" i="27"/>
  <c r="C8691" i="27"/>
  <c r="C8690" i="27"/>
  <c r="C8689" i="27"/>
  <c r="C8688" i="27"/>
  <c r="C8687" i="27"/>
  <c r="C8686" i="27"/>
  <c r="C8685" i="27"/>
  <c r="C8684" i="27"/>
  <c r="C8683" i="27"/>
  <c r="C8682" i="27"/>
  <c r="C8681" i="27"/>
  <c r="C8680" i="27"/>
  <c r="C8679" i="27"/>
  <c r="C8678" i="27"/>
  <c r="C8677" i="27"/>
  <c r="C8676" i="27"/>
  <c r="C8675" i="27"/>
  <c r="C8674" i="27"/>
  <c r="C8673" i="27"/>
  <c r="C8672" i="27"/>
  <c r="C8671" i="27"/>
  <c r="C8670" i="27"/>
  <c r="C8669" i="27"/>
  <c r="C8668" i="27"/>
  <c r="C8667" i="27"/>
  <c r="C8666" i="27"/>
  <c r="C8665" i="27"/>
  <c r="C8664" i="27"/>
  <c r="C8663" i="27"/>
  <c r="C8662" i="27"/>
  <c r="C8661" i="27"/>
  <c r="C8660" i="27"/>
  <c r="C8659" i="27"/>
  <c r="C8658" i="27"/>
  <c r="C8657" i="27"/>
  <c r="C8656" i="27"/>
  <c r="C8655" i="27"/>
  <c r="C8654" i="27"/>
  <c r="C8653" i="27"/>
  <c r="C8652" i="27"/>
  <c r="C8651" i="27"/>
  <c r="C8650" i="27"/>
  <c r="C8649" i="27"/>
  <c r="C8648" i="27"/>
  <c r="C8647" i="27"/>
  <c r="C8646" i="27"/>
  <c r="C8645" i="27"/>
  <c r="C8644" i="27"/>
  <c r="C8643" i="27"/>
  <c r="C8642" i="27"/>
  <c r="C8641" i="27"/>
  <c r="C8640" i="27"/>
  <c r="C8639" i="27"/>
  <c r="C8638" i="27"/>
  <c r="C8637" i="27"/>
  <c r="C8636" i="27"/>
  <c r="C8635" i="27"/>
  <c r="C8634" i="27"/>
  <c r="C8633" i="27"/>
  <c r="C8632" i="27"/>
  <c r="C8631" i="27"/>
  <c r="C8630" i="27"/>
  <c r="C8629" i="27"/>
  <c r="C8628" i="27"/>
  <c r="C8627" i="27"/>
  <c r="C8626" i="27"/>
  <c r="C8625" i="27"/>
  <c r="C8624" i="27"/>
  <c r="C8623" i="27"/>
  <c r="C8622" i="27"/>
  <c r="C8621" i="27"/>
  <c r="C8620" i="27"/>
  <c r="C8619" i="27"/>
  <c r="C8618" i="27"/>
  <c r="C8617" i="27"/>
  <c r="C8616" i="27"/>
  <c r="C8615" i="27"/>
  <c r="C8614" i="27"/>
  <c r="C8613" i="27"/>
  <c r="C8612" i="27"/>
  <c r="C8611" i="27"/>
  <c r="C8610" i="27"/>
  <c r="C8609" i="27"/>
  <c r="C8608" i="27"/>
  <c r="C8607" i="27"/>
  <c r="C8606" i="27"/>
  <c r="C8605" i="27"/>
  <c r="C8604" i="27"/>
  <c r="C8603" i="27"/>
  <c r="C8602" i="27"/>
  <c r="C8601" i="27"/>
  <c r="C8600" i="27"/>
  <c r="C8599" i="27"/>
  <c r="C8598" i="27"/>
  <c r="C8597" i="27"/>
  <c r="C8596" i="27"/>
  <c r="C8595" i="27"/>
  <c r="C8594" i="27"/>
  <c r="C8593" i="27"/>
  <c r="C8592" i="27"/>
  <c r="C8591" i="27"/>
  <c r="C8590" i="27"/>
  <c r="C8589" i="27"/>
  <c r="C8588" i="27"/>
  <c r="C8587" i="27"/>
  <c r="C8586" i="27"/>
  <c r="C8585" i="27"/>
  <c r="C8584" i="27"/>
  <c r="C8583" i="27"/>
  <c r="C8582" i="27"/>
  <c r="C8581" i="27"/>
  <c r="C8580" i="27"/>
  <c r="C8579" i="27"/>
  <c r="C8578" i="27"/>
  <c r="C8577" i="27"/>
  <c r="C8576" i="27"/>
  <c r="C8575" i="27"/>
  <c r="C8574" i="27"/>
  <c r="C8573" i="27"/>
  <c r="C8572" i="27"/>
  <c r="C8571" i="27"/>
  <c r="C8570" i="27"/>
  <c r="C8569" i="27"/>
  <c r="C8568" i="27"/>
  <c r="C8567" i="27"/>
  <c r="C8566" i="27"/>
  <c r="C8565" i="27"/>
  <c r="C8564" i="27"/>
  <c r="C8563" i="27"/>
  <c r="C8562" i="27"/>
  <c r="C8561" i="27"/>
  <c r="C8560" i="27"/>
  <c r="C8559" i="27"/>
  <c r="C8558" i="27"/>
  <c r="C8557" i="27"/>
  <c r="C8556" i="27"/>
  <c r="C8555" i="27"/>
  <c r="C8554" i="27"/>
  <c r="C8553" i="27"/>
  <c r="C8552" i="27"/>
  <c r="C8551" i="27"/>
  <c r="C8550" i="27"/>
  <c r="C8549" i="27"/>
  <c r="C8548" i="27"/>
  <c r="C8547" i="27"/>
  <c r="C8546" i="27"/>
  <c r="C8545" i="27"/>
  <c r="C8544" i="27"/>
  <c r="C8543" i="27"/>
  <c r="C8542" i="27"/>
  <c r="C8541" i="27"/>
  <c r="C8540" i="27"/>
  <c r="C8539" i="27"/>
  <c r="C8538" i="27"/>
  <c r="C8537" i="27"/>
  <c r="C8536" i="27"/>
  <c r="C8535" i="27"/>
  <c r="C8534" i="27"/>
  <c r="C8533" i="27"/>
  <c r="C8532" i="27"/>
  <c r="C8531" i="27"/>
  <c r="C8530" i="27"/>
  <c r="C8529" i="27"/>
  <c r="C8528" i="27"/>
  <c r="C8527" i="27"/>
  <c r="C8526" i="27"/>
  <c r="C8525" i="27"/>
  <c r="C8524" i="27"/>
  <c r="C8523" i="27"/>
  <c r="C8522" i="27"/>
  <c r="C8521" i="27"/>
  <c r="C8520" i="27"/>
  <c r="C8519" i="27"/>
  <c r="C8518" i="27"/>
  <c r="C8517" i="27"/>
  <c r="C8516" i="27"/>
  <c r="C8515" i="27"/>
  <c r="C8514" i="27"/>
  <c r="C8513" i="27"/>
  <c r="C8512" i="27"/>
  <c r="C8511" i="27"/>
  <c r="C8510" i="27"/>
  <c r="C8509" i="27"/>
  <c r="C8508" i="27"/>
  <c r="C8507" i="27"/>
  <c r="C8506" i="27"/>
  <c r="C8505" i="27"/>
  <c r="C8504" i="27"/>
  <c r="C8503" i="27"/>
  <c r="C8502" i="27"/>
  <c r="C8501" i="27"/>
  <c r="C8500" i="27"/>
  <c r="C8499" i="27"/>
  <c r="C8498" i="27"/>
  <c r="C8497" i="27"/>
  <c r="C8496" i="27"/>
  <c r="C8495" i="27"/>
  <c r="C8494" i="27"/>
  <c r="C8493" i="27"/>
  <c r="C8492" i="27"/>
  <c r="C8491" i="27"/>
  <c r="C8490" i="27"/>
  <c r="C8489" i="27"/>
  <c r="C8488" i="27"/>
  <c r="C8487" i="27"/>
  <c r="C8486" i="27"/>
  <c r="C8485" i="27"/>
  <c r="C8484" i="27"/>
  <c r="C8483" i="27"/>
  <c r="C8482" i="27"/>
  <c r="C8481" i="27"/>
  <c r="C8480" i="27"/>
  <c r="C8479" i="27"/>
  <c r="C8478" i="27"/>
  <c r="C8477" i="27"/>
  <c r="C8476" i="27"/>
  <c r="C8475" i="27"/>
  <c r="C8474" i="27"/>
  <c r="C8473" i="27"/>
  <c r="C8472" i="27"/>
  <c r="C8471" i="27"/>
  <c r="C8470" i="27"/>
  <c r="C8469" i="27"/>
  <c r="C8468" i="27"/>
  <c r="C8467" i="27"/>
  <c r="C8466" i="27"/>
  <c r="C8465" i="27"/>
  <c r="C8464" i="27"/>
  <c r="C8463" i="27"/>
  <c r="C8462" i="27"/>
  <c r="C8461" i="27"/>
  <c r="C8460" i="27"/>
  <c r="C8459" i="27"/>
  <c r="C8458" i="27"/>
  <c r="C8457" i="27"/>
  <c r="C8456" i="27"/>
  <c r="C8455" i="27"/>
  <c r="C8454" i="27"/>
  <c r="C8453" i="27"/>
  <c r="C8452" i="27"/>
  <c r="C8451" i="27"/>
  <c r="C8450" i="27"/>
  <c r="C8449" i="27"/>
  <c r="C8448" i="27"/>
  <c r="C8447" i="27"/>
  <c r="C8446" i="27"/>
  <c r="C8445" i="27"/>
  <c r="C8444" i="27"/>
  <c r="C8443" i="27"/>
  <c r="C8442" i="27"/>
  <c r="C8441" i="27"/>
  <c r="C8440" i="27"/>
  <c r="C8439" i="27"/>
  <c r="C8438" i="27"/>
  <c r="C8437" i="27"/>
  <c r="C8436" i="27"/>
  <c r="C8435" i="27"/>
  <c r="C8434" i="27"/>
  <c r="C8433" i="27"/>
  <c r="C8432" i="27"/>
  <c r="C8431" i="27"/>
  <c r="C8430" i="27"/>
  <c r="C8429" i="27"/>
  <c r="C8428" i="27"/>
  <c r="C8427" i="27"/>
  <c r="C8426" i="27"/>
  <c r="C8425" i="27"/>
  <c r="C8424" i="27"/>
  <c r="C8423" i="27"/>
  <c r="C8422" i="27"/>
  <c r="C8421" i="27"/>
  <c r="C8420" i="27"/>
  <c r="C8419" i="27"/>
  <c r="C8418" i="27"/>
  <c r="C8417" i="27"/>
  <c r="C8416" i="27"/>
  <c r="C8415" i="27"/>
  <c r="C8414" i="27"/>
  <c r="C8413" i="27"/>
  <c r="C8412" i="27"/>
  <c r="C8411" i="27"/>
  <c r="C8410" i="27"/>
  <c r="C8409" i="27"/>
  <c r="C8408" i="27"/>
  <c r="C8407" i="27"/>
  <c r="C8406" i="27"/>
  <c r="C8405" i="27"/>
  <c r="C8404" i="27"/>
  <c r="C8403" i="27"/>
  <c r="C8402" i="27"/>
  <c r="C8401" i="27"/>
  <c r="C8400" i="27"/>
  <c r="C8399" i="27"/>
  <c r="C8398" i="27"/>
  <c r="C8397" i="27"/>
  <c r="C8396" i="27"/>
  <c r="C8395" i="27"/>
  <c r="C8394" i="27"/>
  <c r="C8393" i="27"/>
  <c r="C8392" i="27"/>
  <c r="C8391" i="27"/>
  <c r="C8390" i="27"/>
  <c r="C8389" i="27"/>
  <c r="C8388" i="27"/>
  <c r="C8387" i="27"/>
  <c r="C8386" i="27"/>
  <c r="C8385" i="27"/>
  <c r="C8384" i="27"/>
  <c r="C8383" i="27"/>
  <c r="C8382" i="27"/>
  <c r="C8381" i="27"/>
  <c r="C8380" i="27"/>
  <c r="C8379" i="27"/>
  <c r="C8378" i="27"/>
  <c r="C8377" i="27"/>
  <c r="C8376" i="27"/>
  <c r="C8375" i="27"/>
  <c r="C8374" i="27"/>
  <c r="C8373" i="27"/>
  <c r="C8372" i="27"/>
  <c r="C8371" i="27"/>
  <c r="C8370" i="27"/>
  <c r="C8369" i="27"/>
  <c r="C8368" i="27"/>
  <c r="C8367" i="27"/>
  <c r="C8366" i="27"/>
  <c r="C8365" i="27"/>
  <c r="C8364" i="27"/>
  <c r="C8363" i="27"/>
  <c r="C8362" i="27"/>
  <c r="C8361" i="27"/>
  <c r="C8360" i="27"/>
  <c r="C8359" i="27"/>
  <c r="C8358" i="27"/>
  <c r="C8357" i="27"/>
  <c r="C8356" i="27"/>
  <c r="C8355" i="27"/>
  <c r="C8354" i="27"/>
  <c r="C8353" i="27"/>
  <c r="C8352" i="27"/>
  <c r="C8351" i="27"/>
  <c r="C8350" i="27"/>
  <c r="C8349" i="27"/>
  <c r="C8348" i="27"/>
  <c r="C8347" i="27"/>
  <c r="C8346" i="27"/>
  <c r="C8345" i="27"/>
  <c r="C8344" i="27"/>
  <c r="C8343" i="27"/>
  <c r="C8342" i="27"/>
  <c r="C8341" i="27"/>
  <c r="C8340" i="27"/>
  <c r="C8339" i="27"/>
  <c r="C8338" i="27"/>
  <c r="C8337" i="27"/>
  <c r="C8336" i="27"/>
  <c r="C8335" i="27"/>
  <c r="C8334" i="27"/>
  <c r="C8333" i="27"/>
  <c r="C8332" i="27"/>
  <c r="C8331" i="27"/>
  <c r="C8330" i="27"/>
  <c r="C8329" i="27"/>
  <c r="C8328" i="27"/>
  <c r="C8327" i="27"/>
  <c r="C8326" i="27"/>
  <c r="C8325" i="27"/>
  <c r="C8324" i="27"/>
  <c r="C8323" i="27"/>
  <c r="C8322" i="27"/>
  <c r="C8321" i="27"/>
  <c r="C8320" i="27"/>
  <c r="C8319" i="27"/>
  <c r="C8318" i="27"/>
  <c r="C8317" i="27"/>
  <c r="C8316" i="27"/>
  <c r="C8315" i="27"/>
  <c r="C8314" i="27"/>
  <c r="C8313" i="27"/>
  <c r="C8312" i="27"/>
  <c r="C8311" i="27"/>
  <c r="C8310" i="27"/>
  <c r="C8309" i="27"/>
  <c r="C8308" i="27"/>
  <c r="C8307" i="27"/>
  <c r="C8306" i="27"/>
  <c r="C8305" i="27"/>
  <c r="C8304" i="27"/>
  <c r="C8303" i="27"/>
  <c r="C8302" i="27"/>
  <c r="C8301" i="27"/>
  <c r="C8300" i="27"/>
  <c r="C8299" i="27"/>
  <c r="C8298" i="27"/>
  <c r="C8297" i="27"/>
  <c r="C8296" i="27"/>
  <c r="C8295" i="27"/>
  <c r="C8294" i="27"/>
  <c r="C8293" i="27"/>
  <c r="C8292" i="27"/>
  <c r="C8291" i="27"/>
  <c r="C8290" i="27"/>
  <c r="C8289" i="27"/>
  <c r="C8288" i="27"/>
  <c r="C8287" i="27"/>
  <c r="C8286" i="27"/>
  <c r="C8285" i="27"/>
  <c r="C8284" i="27"/>
  <c r="C8283" i="27"/>
  <c r="C8282" i="27"/>
  <c r="C8281" i="27"/>
  <c r="C8280" i="27"/>
  <c r="C8279" i="27"/>
  <c r="C8278" i="27"/>
  <c r="C8277" i="27"/>
  <c r="C8276" i="27"/>
  <c r="C8275" i="27"/>
  <c r="C8274" i="27"/>
  <c r="C8273" i="27"/>
  <c r="C8272" i="27"/>
  <c r="C8271" i="27"/>
  <c r="C8270" i="27"/>
  <c r="C8269" i="27"/>
  <c r="C8268" i="27"/>
  <c r="C8267" i="27"/>
  <c r="C8266" i="27"/>
  <c r="C8265" i="27"/>
  <c r="C8264" i="27"/>
  <c r="C8263" i="27"/>
  <c r="C8262" i="27"/>
  <c r="C8261" i="27"/>
  <c r="C8260" i="27"/>
  <c r="C8259" i="27"/>
  <c r="C8258" i="27"/>
  <c r="C8257" i="27"/>
  <c r="C8256" i="27"/>
  <c r="C8255" i="27"/>
  <c r="C8254" i="27"/>
  <c r="C8253" i="27"/>
  <c r="C8252" i="27"/>
  <c r="C8251" i="27"/>
  <c r="C8250" i="27"/>
  <c r="C8249" i="27"/>
  <c r="C8248" i="27"/>
  <c r="C8247" i="27"/>
  <c r="C8246" i="27"/>
  <c r="C8245" i="27"/>
  <c r="C8244" i="27"/>
  <c r="C8243" i="27"/>
  <c r="C8242" i="27"/>
  <c r="C8241" i="27"/>
  <c r="C8240" i="27"/>
  <c r="C8239" i="27"/>
  <c r="C8238" i="27"/>
  <c r="C8237" i="27"/>
  <c r="C8236" i="27"/>
  <c r="C8235" i="27"/>
  <c r="C8234" i="27"/>
  <c r="C8233" i="27"/>
  <c r="C8232" i="27"/>
  <c r="C8231" i="27"/>
  <c r="C8230" i="27"/>
  <c r="C8229" i="27"/>
  <c r="C8228" i="27"/>
  <c r="C8227" i="27"/>
  <c r="C8226" i="27"/>
  <c r="C8225" i="27"/>
  <c r="C8224" i="27"/>
  <c r="C8223" i="27"/>
  <c r="C8222" i="27"/>
  <c r="C8221" i="27"/>
  <c r="C8220" i="27"/>
  <c r="C8219" i="27"/>
  <c r="C8218" i="27"/>
  <c r="C8217" i="27"/>
  <c r="C8216" i="27"/>
  <c r="C8215" i="27"/>
  <c r="C8214" i="27"/>
  <c r="C8213" i="27"/>
  <c r="C8212" i="27"/>
  <c r="C8211" i="27"/>
  <c r="C8210" i="27"/>
  <c r="C8209" i="27"/>
  <c r="C8208" i="27"/>
  <c r="C8207" i="27"/>
  <c r="C8206" i="27"/>
  <c r="C8205" i="27"/>
  <c r="C8204" i="27"/>
  <c r="C8203" i="27"/>
  <c r="C8202" i="27"/>
  <c r="C8201" i="27"/>
  <c r="C8200" i="27"/>
  <c r="C8199" i="27"/>
  <c r="C8198" i="27"/>
  <c r="C8197" i="27"/>
  <c r="C8196" i="27"/>
  <c r="C8195" i="27"/>
  <c r="C8194" i="27"/>
  <c r="C8193" i="27"/>
  <c r="C8192" i="27"/>
  <c r="C8191" i="27"/>
  <c r="C8190" i="27"/>
  <c r="C8189" i="27"/>
  <c r="C8188" i="27"/>
  <c r="C8187" i="27"/>
  <c r="C8186" i="27"/>
  <c r="C8185" i="27"/>
  <c r="C8184" i="27"/>
  <c r="C8183" i="27"/>
  <c r="C8182" i="27"/>
  <c r="C8181" i="27"/>
  <c r="C8180" i="27"/>
  <c r="C8179" i="27"/>
  <c r="C8178" i="27"/>
  <c r="C8177" i="27"/>
  <c r="C8176" i="27"/>
  <c r="C8175" i="27"/>
  <c r="C8174" i="27"/>
  <c r="C8173" i="27"/>
  <c r="C8172" i="27"/>
  <c r="C8171" i="27"/>
  <c r="C8170" i="27"/>
  <c r="C8169" i="27"/>
  <c r="C8168" i="27"/>
  <c r="C8167" i="27"/>
  <c r="C8166" i="27"/>
  <c r="C8165" i="27"/>
  <c r="C8164" i="27"/>
  <c r="C8163" i="27"/>
  <c r="C8162" i="27"/>
  <c r="C8161" i="27"/>
  <c r="C8160" i="27"/>
  <c r="C8159" i="27"/>
  <c r="C8158" i="27"/>
  <c r="C8157" i="27"/>
  <c r="C8156" i="27"/>
  <c r="C8155" i="27"/>
  <c r="C8154" i="27"/>
  <c r="C8153" i="27"/>
  <c r="C8152" i="27"/>
  <c r="C8151" i="27"/>
  <c r="C8150" i="27"/>
  <c r="C8149" i="27"/>
  <c r="C8148" i="27"/>
  <c r="C8147" i="27"/>
  <c r="C8146" i="27"/>
  <c r="C8145" i="27"/>
  <c r="C8144" i="27"/>
  <c r="C8143" i="27"/>
  <c r="C8142" i="27"/>
  <c r="C8141" i="27"/>
  <c r="C8140" i="27"/>
  <c r="C8139" i="27"/>
  <c r="C8138" i="27"/>
  <c r="C8137" i="27"/>
  <c r="C8136" i="27"/>
  <c r="C8135" i="27"/>
  <c r="C8134" i="27"/>
  <c r="C8133" i="27"/>
  <c r="C8132" i="27"/>
  <c r="C8131" i="27"/>
  <c r="C8130" i="27"/>
  <c r="C8129" i="27"/>
  <c r="C8128" i="27"/>
  <c r="C8127" i="27"/>
  <c r="C8126" i="27"/>
  <c r="C8125" i="27"/>
  <c r="C8124" i="27"/>
  <c r="C8123" i="27"/>
  <c r="C8122" i="27"/>
  <c r="C8121" i="27"/>
  <c r="C8120" i="27"/>
  <c r="C8119" i="27"/>
  <c r="C8118" i="27"/>
  <c r="C8117" i="27"/>
  <c r="C8116" i="27"/>
  <c r="C8115" i="27"/>
  <c r="C8114" i="27"/>
  <c r="C8113" i="27"/>
  <c r="C8112" i="27"/>
  <c r="C8111" i="27"/>
  <c r="C8110" i="27"/>
  <c r="C8109" i="27"/>
  <c r="C8108" i="27"/>
  <c r="C8107" i="27"/>
  <c r="C8106" i="27"/>
  <c r="C8105" i="27"/>
  <c r="C8104" i="27"/>
  <c r="C8103" i="27"/>
  <c r="C8102" i="27"/>
  <c r="C8101" i="27"/>
  <c r="C8100" i="27"/>
  <c r="C8099" i="27"/>
  <c r="C8098" i="27"/>
  <c r="C8097" i="27"/>
  <c r="C8096" i="27"/>
  <c r="C8095" i="27"/>
  <c r="C8094" i="27"/>
  <c r="C8093" i="27"/>
  <c r="C8092" i="27"/>
  <c r="C8091" i="27"/>
  <c r="C8090" i="27"/>
  <c r="C8089" i="27"/>
  <c r="C8088" i="27"/>
  <c r="C8087" i="27"/>
  <c r="C8086" i="27"/>
  <c r="C8085" i="27"/>
  <c r="C8084" i="27"/>
  <c r="C8083" i="27"/>
  <c r="C8082" i="27"/>
  <c r="C8081" i="27"/>
  <c r="C8080" i="27"/>
  <c r="C8079" i="27"/>
  <c r="C8078" i="27"/>
  <c r="C8077" i="27"/>
  <c r="C8076" i="27"/>
  <c r="C8075" i="27"/>
  <c r="C8074" i="27"/>
  <c r="C8073" i="27"/>
  <c r="C8072" i="27"/>
  <c r="C8071" i="27"/>
  <c r="C8070" i="27"/>
  <c r="C8069" i="27"/>
  <c r="C8068" i="27"/>
  <c r="C8067" i="27"/>
  <c r="C8066" i="27"/>
  <c r="C8065" i="27"/>
  <c r="C8064" i="27"/>
  <c r="C8063" i="27"/>
  <c r="C8062" i="27"/>
  <c r="C8061" i="27"/>
  <c r="C8060" i="27"/>
  <c r="C8059" i="27"/>
  <c r="C8058" i="27"/>
  <c r="C8057" i="27"/>
  <c r="C8056" i="27"/>
  <c r="C8055" i="27"/>
  <c r="C8054" i="27"/>
  <c r="C8053" i="27"/>
  <c r="C8052" i="27"/>
  <c r="C8051" i="27"/>
  <c r="C8050" i="27"/>
  <c r="C8049" i="27"/>
  <c r="C8048" i="27"/>
  <c r="C8047" i="27"/>
  <c r="C8046" i="27"/>
  <c r="C8045" i="27"/>
  <c r="C8044" i="27"/>
  <c r="C8043" i="27"/>
  <c r="C8042" i="27"/>
  <c r="C8041" i="27"/>
  <c r="C8040" i="27"/>
  <c r="C8039" i="27"/>
  <c r="C8038" i="27"/>
  <c r="C8037" i="27"/>
  <c r="C8036" i="27"/>
  <c r="C8035" i="27"/>
  <c r="C8034" i="27"/>
  <c r="C8033" i="27"/>
  <c r="C8032" i="27"/>
  <c r="C8031" i="27"/>
  <c r="C8030" i="27"/>
  <c r="C8029" i="27"/>
  <c r="C8028" i="27"/>
  <c r="C8027" i="27"/>
  <c r="C8026" i="27"/>
  <c r="C8025" i="27"/>
  <c r="C8024" i="27"/>
  <c r="C8023" i="27"/>
  <c r="C8022" i="27"/>
  <c r="C8021" i="27"/>
  <c r="C8020" i="27"/>
  <c r="C8019" i="27"/>
  <c r="C8018" i="27"/>
  <c r="C8017" i="27"/>
  <c r="C8016" i="27"/>
  <c r="C8015" i="27"/>
  <c r="C8014" i="27"/>
  <c r="C8013" i="27"/>
  <c r="C8012" i="27"/>
  <c r="C8011" i="27"/>
  <c r="C8010" i="27"/>
  <c r="C8009" i="27"/>
  <c r="C8008" i="27"/>
  <c r="C8007" i="27"/>
  <c r="C8006" i="27"/>
  <c r="C8005" i="27"/>
  <c r="C8004" i="27"/>
  <c r="C8003" i="27"/>
  <c r="C8002" i="27"/>
  <c r="C8001" i="27"/>
  <c r="C8000" i="27"/>
  <c r="C7999" i="27"/>
  <c r="C7998" i="27"/>
  <c r="C7997" i="27"/>
  <c r="C7996" i="27"/>
  <c r="C7995" i="27"/>
  <c r="C7994" i="27"/>
  <c r="C7993" i="27"/>
  <c r="C7992" i="27"/>
  <c r="C7991" i="27"/>
  <c r="C7990" i="27"/>
  <c r="C7989" i="27"/>
  <c r="C7988" i="27"/>
  <c r="C7987" i="27"/>
  <c r="C7986" i="27"/>
  <c r="C7985" i="27"/>
  <c r="C7984" i="27"/>
  <c r="C7983" i="27"/>
  <c r="C7982" i="27"/>
  <c r="C7981" i="27"/>
  <c r="C7980" i="27"/>
  <c r="C7979" i="27"/>
  <c r="C7978" i="27"/>
  <c r="C7977" i="27"/>
  <c r="C7976" i="27"/>
  <c r="C7975" i="27"/>
  <c r="C7974" i="27"/>
  <c r="C7973" i="27"/>
  <c r="C7972" i="27"/>
  <c r="C7971" i="27"/>
  <c r="C7970" i="27"/>
  <c r="C7969" i="27"/>
  <c r="C7968" i="27"/>
  <c r="C7967" i="27"/>
  <c r="C7966" i="27"/>
  <c r="C7965" i="27"/>
  <c r="C7964" i="27"/>
  <c r="C7963" i="27"/>
  <c r="C7962" i="27"/>
  <c r="C7961" i="27"/>
  <c r="C7960" i="27"/>
  <c r="C7959" i="27"/>
  <c r="C7958" i="27"/>
  <c r="C7957" i="27"/>
  <c r="C7956" i="27"/>
  <c r="C7955" i="27"/>
  <c r="C7954" i="27"/>
  <c r="C7953" i="27"/>
  <c r="C7952" i="27"/>
  <c r="C7951" i="27"/>
  <c r="C7950" i="27"/>
  <c r="C7949" i="27"/>
  <c r="C7948" i="27"/>
  <c r="C7947" i="27"/>
  <c r="C7946" i="27"/>
  <c r="C7945" i="27"/>
  <c r="C7944" i="27"/>
  <c r="C7943" i="27"/>
  <c r="C7942" i="27"/>
  <c r="C7941" i="27"/>
  <c r="C7940" i="27"/>
  <c r="C7939" i="27"/>
  <c r="C7938" i="27"/>
  <c r="C7937" i="27"/>
  <c r="C7936" i="27"/>
  <c r="C7935" i="27"/>
  <c r="C7934" i="27"/>
  <c r="C7933" i="27"/>
  <c r="C7932" i="27"/>
  <c r="C7931" i="27"/>
  <c r="C7930" i="27"/>
  <c r="C7929" i="27"/>
  <c r="C7928" i="27"/>
  <c r="C7927" i="27"/>
  <c r="C7926" i="27"/>
  <c r="C7925" i="27"/>
  <c r="C7924" i="27"/>
  <c r="C7923" i="27"/>
  <c r="C7922" i="27"/>
  <c r="C7921" i="27"/>
  <c r="C7920" i="27"/>
  <c r="C7919" i="27"/>
  <c r="C7918" i="27"/>
  <c r="C7917" i="27"/>
  <c r="C7916" i="27"/>
  <c r="C7915" i="27"/>
  <c r="C7914" i="27"/>
  <c r="C7913" i="27"/>
  <c r="C7912" i="27"/>
  <c r="C7911" i="27"/>
  <c r="C7910" i="27"/>
  <c r="C7909" i="27"/>
  <c r="C7908" i="27"/>
  <c r="C7907" i="27"/>
  <c r="C7906" i="27"/>
  <c r="C7905" i="27"/>
  <c r="C7904" i="27"/>
  <c r="C7903" i="27"/>
  <c r="C7902" i="27"/>
  <c r="C7901" i="27"/>
  <c r="C7900" i="27"/>
  <c r="C7899" i="27"/>
  <c r="C7898" i="27"/>
  <c r="C7897" i="27"/>
  <c r="C7896" i="27"/>
  <c r="C7895" i="27"/>
  <c r="C7894" i="27"/>
  <c r="C7893" i="27"/>
  <c r="C7892" i="27"/>
  <c r="C7891" i="27"/>
  <c r="C7890" i="27"/>
  <c r="C7889" i="27"/>
  <c r="C7888" i="27"/>
  <c r="C7887" i="27"/>
  <c r="C7886" i="27"/>
  <c r="C7885" i="27"/>
  <c r="C7884" i="27"/>
  <c r="C7883" i="27"/>
  <c r="C7882" i="27"/>
  <c r="C7881" i="27"/>
  <c r="C7880" i="27"/>
  <c r="C7879" i="27"/>
  <c r="C7878" i="27"/>
  <c r="C7877" i="27"/>
  <c r="C7876" i="27"/>
  <c r="C7875" i="27"/>
  <c r="C7874" i="27"/>
  <c r="C7873" i="27"/>
  <c r="C7872" i="27"/>
  <c r="C7871" i="27"/>
  <c r="C7870" i="27"/>
  <c r="C7869" i="27"/>
  <c r="C7868" i="27"/>
  <c r="C7867" i="27"/>
  <c r="C7866" i="27"/>
  <c r="C7865" i="27"/>
  <c r="C7864" i="27"/>
  <c r="C7863" i="27"/>
  <c r="C7862" i="27"/>
  <c r="C7861" i="27"/>
  <c r="C7860" i="27"/>
  <c r="C7859" i="27"/>
  <c r="C7858" i="27"/>
  <c r="C7857" i="27"/>
  <c r="C7856" i="27"/>
  <c r="C7855" i="27"/>
  <c r="C7854" i="27"/>
  <c r="C7853" i="27"/>
  <c r="C7852" i="27"/>
  <c r="C7851" i="27"/>
  <c r="C7850" i="27"/>
  <c r="C7849" i="27"/>
  <c r="C7848" i="27"/>
  <c r="C7847" i="27"/>
  <c r="C7846" i="27"/>
  <c r="C7845" i="27"/>
  <c r="C7844" i="27"/>
  <c r="C7843" i="27"/>
  <c r="C7842" i="27"/>
  <c r="C7841" i="27"/>
  <c r="C7840" i="27"/>
  <c r="C7839" i="27"/>
  <c r="C7838" i="27"/>
  <c r="C7837" i="27"/>
  <c r="C7836" i="27"/>
  <c r="C7835" i="27"/>
  <c r="C7834" i="27"/>
  <c r="C7833" i="27"/>
  <c r="C7832" i="27"/>
  <c r="C7831" i="27"/>
  <c r="C7830" i="27"/>
  <c r="C7829" i="27"/>
  <c r="C7828" i="27"/>
  <c r="C7827" i="27"/>
  <c r="C7826" i="27"/>
  <c r="C7825" i="27"/>
  <c r="C7824" i="27"/>
  <c r="C7823" i="27"/>
  <c r="C7822" i="27"/>
  <c r="C7821" i="27"/>
  <c r="C7820" i="27"/>
  <c r="C7819" i="27"/>
  <c r="C7818" i="27"/>
  <c r="C7817" i="27"/>
  <c r="C7816" i="27"/>
  <c r="C7815" i="27"/>
  <c r="C7814" i="27"/>
  <c r="C7813" i="27"/>
  <c r="C7812" i="27"/>
  <c r="C7811" i="27"/>
  <c r="C7810" i="27"/>
  <c r="C7809" i="27"/>
  <c r="C7808" i="27"/>
  <c r="C7807" i="27"/>
  <c r="C7806" i="27"/>
  <c r="C7805" i="27"/>
  <c r="C7804" i="27"/>
  <c r="C7803" i="27"/>
  <c r="C7802" i="27"/>
  <c r="C7801" i="27"/>
  <c r="C7800" i="27"/>
  <c r="C7799" i="27"/>
  <c r="C7798" i="27"/>
  <c r="C7797" i="27"/>
  <c r="C7796" i="27"/>
  <c r="C7795" i="27"/>
  <c r="C7794" i="27"/>
  <c r="C7793" i="27"/>
  <c r="C7792" i="27"/>
  <c r="C7791" i="27"/>
  <c r="C7790" i="27"/>
  <c r="C7789" i="27"/>
  <c r="C7788" i="27"/>
  <c r="C7787" i="27"/>
  <c r="C7786" i="27"/>
  <c r="C7785" i="27"/>
  <c r="C7784" i="27"/>
  <c r="C7783" i="27"/>
  <c r="C7782" i="27"/>
  <c r="C7781" i="27"/>
  <c r="C7780" i="27"/>
  <c r="C7779" i="27"/>
  <c r="C7778" i="27"/>
  <c r="C7777" i="27"/>
  <c r="C7776" i="27"/>
  <c r="C7775" i="27"/>
  <c r="C7774" i="27"/>
  <c r="C7773" i="27"/>
  <c r="C7772" i="27"/>
  <c r="C7771" i="27"/>
  <c r="C7770" i="27"/>
  <c r="C7769" i="27"/>
  <c r="C7768" i="27"/>
  <c r="C7767" i="27"/>
  <c r="C7766" i="27"/>
  <c r="C7765" i="27"/>
  <c r="C7764" i="27"/>
  <c r="C7763" i="27"/>
  <c r="C7762" i="27"/>
  <c r="C7761" i="27"/>
  <c r="C7760" i="27"/>
  <c r="C7759" i="27"/>
  <c r="C7758" i="27"/>
  <c r="C7757" i="27"/>
  <c r="C7756" i="27"/>
  <c r="C7755" i="27"/>
  <c r="C7754" i="27"/>
  <c r="C7753" i="27"/>
  <c r="C7752" i="27"/>
  <c r="C7751" i="27"/>
  <c r="C7750" i="27"/>
  <c r="C7749" i="27"/>
  <c r="C7748" i="27"/>
  <c r="C7747" i="27"/>
  <c r="C7746" i="27"/>
  <c r="C7745" i="27"/>
  <c r="C7744" i="27"/>
  <c r="C7743" i="27"/>
  <c r="C7742" i="27"/>
  <c r="C7741" i="27"/>
  <c r="C7740" i="27"/>
  <c r="C7739" i="27"/>
  <c r="C7738" i="27"/>
  <c r="C7737" i="27"/>
  <c r="C7736" i="27"/>
  <c r="C7735" i="27"/>
  <c r="C7734" i="27"/>
  <c r="C7733" i="27"/>
  <c r="C7732" i="27"/>
  <c r="C7731" i="27"/>
  <c r="C7730" i="27"/>
  <c r="C7729" i="27"/>
  <c r="C7728" i="27"/>
  <c r="C7727" i="27"/>
  <c r="C7726" i="27"/>
  <c r="C7725" i="27"/>
  <c r="C7724" i="27"/>
  <c r="C7723" i="27"/>
  <c r="C7722" i="27"/>
  <c r="C7721" i="27"/>
  <c r="C7720" i="27"/>
  <c r="C7719" i="27"/>
  <c r="C7718" i="27"/>
  <c r="C7717" i="27"/>
  <c r="C7716" i="27"/>
  <c r="C7715" i="27"/>
  <c r="C7714" i="27"/>
  <c r="C7713" i="27"/>
  <c r="C7712" i="27"/>
  <c r="C7711" i="27"/>
  <c r="C7710" i="27"/>
  <c r="C7709" i="27"/>
  <c r="C7708" i="27"/>
  <c r="C7707" i="27"/>
  <c r="C7706" i="27"/>
  <c r="C7705" i="27"/>
  <c r="C7704" i="27"/>
  <c r="C7703" i="27"/>
  <c r="C7702" i="27"/>
  <c r="C7701" i="27"/>
  <c r="C7700" i="27"/>
  <c r="C7699" i="27"/>
  <c r="C7698" i="27"/>
  <c r="C7697" i="27"/>
  <c r="C7696" i="27"/>
  <c r="C7695" i="27"/>
  <c r="C7694" i="27"/>
  <c r="C7693" i="27"/>
  <c r="C7692" i="27"/>
  <c r="C7691" i="27"/>
  <c r="C7690" i="27"/>
  <c r="C7689" i="27"/>
  <c r="C7688" i="27"/>
  <c r="C7687" i="27"/>
  <c r="C7686" i="27"/>
  <c r="C7685" i="27"/>
  <c r="C7684" i="27"/>
  <c r="C7683" i="27"/>
  <c r="C7682" i="27"/>
  <c r="C7681" i="27"/>
  <c r="C7680" i="27"/>
  <c r="C7679" i="27"/>
  <c r="C7678" i="27"/>
  <c r="C7677" i="27"/>
  <c r="C7676" i="27"/>
  <c r="C7675" i="27"/>
  <c r="C7674" i="27"/>
  <c r="C7673" i="27"/>
  <c r="C7672" i="27"/>
  <c r="C7671" i="27"/>
  <c r="C7670" i="27"/>
  <c r="C7669" i="27"/>
  <c r="C7668" i="27"/>
  <c r="C7667" i="27"/>
  <c r="C7666" i="27"/>
  <c r="C7665" i="27"/>
  <c r="C7664" i="27"/>
  <c r="C7663" i="27"/>
  <c r="C7662" i="27"/>
  <c r="C7661" i="27"/>
  <c r="C7660" i="27"/>
  <c r="C7659" i="27"/>
  <c r="C7658" i="27"/>
  <c r="C7657" i="27"/>
  <c r="C7656" i="27"/>
  <c r="C7655" i="27"/>
  <c r="C7654" i="27"/>
  <c r="C7653" i="27"/>
  <c r="C7652" i="27"/>
  <c r="C7651" i="27"/>
  <c r="C7650" i="27"/>
  <c r="C7649" i="27"/>
  <c r="C7648" i="27"/>
  <c r="C7647" i="27"/>
  <c r="C7646" i="27"/>
  <c r="C7645" i="27"/>
  <c r="C7644" i="27"/>
  <c r="C7643" i="27"/>
  <c r="C7642" i="27"/>
  <c r="C7641" i="27"/>
  <c r="C7640" i="27"/>
  <c r="C7639" i="27"/>
  <c r="C7638" i="27"/>
  <c r="C7637" i="27"/>
  <c r="C7636" i="27"/>
  <c r="C7635" i="27"/>
  <c r="C7634" i="27"/>
  <c r="C7633" i="27"/>
  <c r="C7632" i="27"/>
  <c r="C7631" i="27"/>
  <c r="C7630" i="27"/>
  <c r="C7629" i="27"/>
  <c r="C7628" i="27"/>
  <c r="C7627" i="27"/>
  <c r="C7626" i="27"/>
  <c r="C7625" i="27"/>
  <c r="C7624" i="27"/>
  <c r="C7623" i="27"/>
  <c r="C7622" i="27"/>
  <c r="C7621" i="27"/>
  <c r="C7620" i="27"/>
  <c r="C7619" i="27"/>
  <c r="C7618" i="27"/>
  <c r="C7617" i="27"/>
  <c r="C7616" i="27"/>
  <c r="C7615" i="27"/>
  <c r="C7614" i="27"/>
  <c r="C7613" i="27"/>
  <c r="C7612" i="27"/>
  <c r="C7611" i="27"/>
  <c r="C7610" i="27"/>
  <c r="C7609" i="27"/>
  <c r="C7608" i="27"/>
  <c r="C7607" i="27"/>
  <c r="C7606" i="27"/>
  <c r="C7605" i="27"/>
  <c r="C7604" i="27"/>
  <c r="C7603" i="27"/>
  <c r="C7602" i="27"/>
  <c r="C7601" i="27"/>
  <c r="C7600" i="27"/>
  <c r="C7599" i="27"/>
  <c r="C7598" i="27"/>
  <c r="C7597" i="27"/>
  <c r="C7596" i="27"/>
  <c r="C7595" i="27"/>
  <c r="C7594" i="27"/>
  <c r="C7593" i="27"/>
  <c r="C7592" i="27"/>
  <c r="C7591" i="27"/>
  <c r="C7590" i="27"/>
  <c r="C7589" i="27"/>
  <c r="C7588" i="27"/>
  <c r="C7587" i="27"/>
  <c r="C7586" i="27"/>
  <c r="C7585" i="27"/>
  <c r="C7584" i="27"/>
  <c r="C7583" i="27"/>
  <c r="C7582" i="27"/>
  <c r="C7581" i="27"/>
  <c r="C7580" i="27"/>
  <c r="C7579" i="27"/>
  <c r="C7578" i="27"/>
  <c r="C7577" i="27"/>
  <c r="C7576" i="27"/>
  <c r="C7575" i="27"/>
  <c r="C7574" i="27"/>
  <c r="C7573" i="27"/>
  <c r="C7572" i="27"/>
  <c r="C7571" i="27"/>
  <c r="C7570" i="27"/>
  <c r="C7569" i="27"/>
  <c r="C7568" i="27"/>
  <c r="C7567" i="27"/>
  <c r="C7566" i="27"/>
  <c r="C7565" i="27"/>
  <c r="C7564" i="27"/>
  <c r="C7563" i="27"/>
  <c r="C7562" i="27"/>
  <c r="C7561" i="27"/>
  <c r="C7560" i="27"/>
  <c r="C7559" i="27"/>
  <c r="C7558" i="27"/>
  <c r="C7557" i="27"/>
  <c r="C7556" i="27"/>
  <c r="C7555" i="27"/>
  <c r="C7554" i="27"/>
  <c r="C7553" i="27"/>
  <c r="C7552" i="27"/>
  <c r="C7551" i="27"/>
  <c r="C7550" i="27"/>
  <c r="C7549" i="27"/>
  <c r="C7548" i="27"/>
  <c r="C7547" i="27"/>
  <c r="C7546" i="27"/>
  <c r="C7545" i="27"/>
  <c r="C7544" i="27"/>
  <c r="C7543" i="27"/>
  <c r="C7542" i="27"/>
  <c r="C7541" i="27"/>
  <c r="C7540" i="27"/>
  <c r="C7539" i="27"/>
  <c r="C7538" i="27"/>
  <c r="C7537" i="27"/>
  <c r="C7536" i="27"/>
  <c r="C7535" i="27"/>
  <c r="C7534" i="27"/>
  <c r="C7533" i="27"/>
  <c r="C7532" i="27"/>
  <c r="C7531" i="27"/>
  <c r="C7530" i="27"/>
  <c r="C7529" i="27"/>
  <c r="C7528" i="27"/>
  <c r="C7527" i="27"/>
  <c r="C7526" i="27"/>
  <c r="C7525" i="27"/>
  <c r="C7524" i="27"/>
  <c r="C7523" i="27"/>
  <c r="C7522" i="27"/>
  <c r="C7521" i="27"/>
  <c r="C7520" i="27"/>
  <c r="C7519" i="27"/>
  <c r="C7518" i="27"/>
  <c r="C7517" i="27"/>
  <c r="C7516" i="27"/>
  <c r="C7515" i="27"/>
  <c r="C7514" i="27"/>
  <c r="C7513" i="27"/>
  <c r="C7512" i="27"/>
  <c r="C7511" i="27"/>
  <c r="C7510" i="27"/>
  <c r="C7509" i="27"/>
  <c r="C7508" i="27"/>
  <c r="C7507" i="27"/>
  <c r="C7506" i="27"/>
  <c r="C7505" i="27"/>
  <c r="C7504" i="27"/>
  <c r="C7503" i="27"/>
  <c r="C7502" i="27"/>
  <c r="C7501" i="27"/>
  <c r="C7500" i="27"/>
  <c r="C7499" i="27"/>
  <c r="C7498" i="27"/>
  <c r="C7497" i="27"/>
  <c r="C7496" i="27"/>
  <c r="C7495" i="27"/>
  <c r="C7494" i="27"/>
  <c r="C7493" i="27"/>
  <c r="C7492" i="27"/>
  <c r="C7491" i="27"/>
  <c r="C7490" i="27"/>
  <c r="C7489" i="27"/>
  <c r="C7488" i="27"/>
  <c r="C7487" i="27"/>
  <c r="C7486" i="27"/>
  <c r="C7485" i="27"/>
  <c r="C7484" i="27"/>
  <c r="C7483" i="27"/>
  <c r="C7482" i="27"/>
  <c r="C7481" i="27"/>
  <c r="C7480" i="27"/>
  <c r="C7479" i="27"/>
  <c r="C7478" i="27"/>
  <c r="C7477" i="27"/>
  <c r="C7476" i="27"/>
  <c r="C7475" i="27"/>
  <c r="C7474" i="27"/>
  <c r="C7473" i="27"/>
  <c r="C7472" i="27"/>
  <c r="C7471" i="27"/>
  <c r="C7470" i="27"/>
  <c r="C7469" i="27"/>
  <c r="C7468" i="27"/>
  <c r="C7467" i="27"/>
  <c r="C7466" i="27"/>
  <c r="C7465" i="27"/>
  <c r="C7464" i="27"/>
  <c r="C7463" i="27"/>
  <c r="C7462" i="27"/>
  <c r="C7461" i="27"/>
  <c r="C7460" i="27"/>
  <c r="C7459" i="27"/>
  <c r="C7458" i="27"/>
  <c r="C7457" i="27"/>
  <c r="C7456" i="27"/>
  <c r="C7455" i="27"/>
  <c r="C7454" i="27"/>
  <c r="C7453" i="27"/>
  <c r="C7452" i="27"/>
  <c r="C7451" i="27"/>
  <c r="C7450" i="27"/>
  <c r="C7449" i="27"/>
  <c r="C7448" i="27"/>
  <c r="C7447" i="27"/>
  <c r="C7446" i="27"/>
  <c r="C7445" i="27"/>
  <c r="C7444" i="27"/>
  <c r="C7443" i="27"/>
  <c r="C7442" i="27"/>
  <c r="C7441" i="27"/>
  <c r="C7440" i="27"/>
  <c r="C7439" i="27"/>
  <c r="C7438" i="27"/>
  <c r="C7437" i="27"/>
  <c r="C7436" i="27"/>
  <c r="C7435" i="27"/>
  <c r="C7434" i="27"/>
  <c r="C7433" i="27"/>
  <c r="C7432" i="27"/>
  <c r="C7431" i="27"/>
  <c r="C7430" i="27"/>
  <c r="C7429" i="27"/>
  <c r="C7428" i="27"/>
  <c r="C7427" i="27"/>
  <c r="C7426" i="27"/>
  <c r="C7425" i="27"/>
  <c r="C7424" i="27"/>
  <c r="C7423" i="27"/>
  <c r="C7422" i="27"/>
  <c r="C7421" i="27"/>
  <c r="C7420" i="27"/>
  <c r="C7419" i="27"/>
  <c r="C7418" i="27"/>
  <c r="C7417" i="27"/>
  <c r="C7416" i="27"/>
  <c r="C7415" i="27"/>
  <c r="C7414" i="27"/>
  <c r="C7413" i="27"/>
  <c r="C7412" i="27"/>
  <c r="C7411" i="27"/>
  <c r="C7410" i="27"/>
  <c r="C7409" i="27"/>
  <c r="C7408" i="27"/>
  <c r="C7407" i="27"/>
  <c r="C7406" i="27"/>
  <c r="C7405" i="27"/>
  <c r="C7404" i="27"/>
  <c r="C7403" i="27"/>
  <c r="C7402" i="27"/>
  <c r="C7401" i="27"/>
  <c r="C7400" i="27"/>
  <c r="C7399" i="27"/>
  <c r="C7398" i="27"/>
  <c r="C7397" i="27"/>
  <c r="C7396" i="27"/>
  <c r="C7395" i="27"/>
  <c r="C7394" i="27"/>
  <c r="C7393" i="27"/>
  <c r="C7392" i="27"/>
  <c r="C7391" i="27"/>
  <c r="C7390" i="27"/>
  <c r="C7389" i="27"/>
  <c r="C7388" i="27"/>
  <c r="C7387" i="27"/>
  <c r="C7386" i="27"/>
  <c r="C7385" i="27"/>
  <c r="C7384" i="27"/>
  <c r="C7383" i="27"/>
  <c r="C7382" i="27"/>
  <c r="C7381" i="27"/>
  <c r="C7380" i="27"/>
  <c r="C7379" i="27"/>
  <c r="C7378" i="27"/>
  <c r="C7377" i="27"/>
  <c r="C7376" i="27"/>
  <c r="C7375" i="27"/>
  <c r="C7374" i="27"/>
  <c r="C7373" i="27"/>
  <c r="C7372" i="27"/>
  <c r="C7371" i="27"/>
  <c r="C7370" i="27"/>
  <c r="C7369" i="27"/>
  <c r="C7368" i="27"/>
  <c r="C7367" i="27"/>
  <c r="C7366" i="27"/>
  <c r="C7365" i="27"/>
  <c r="C7364" i="27"/>
  <c r="C7363" i="27"/>
  <c r="C7362" i="27"/>
  <c r="C7361" i="27"/>
  <c r="C7360" i="27"/>
  <c r="C7359" i="27"/>
  <c r="C7358" i="27"/>
  <c r="C7357" i="27"/>
  <c r="C7356" i="27"/>
  <c r="C7355" i="27"/>
  <c r="C7354" i="27"/>
  <c r="C7353" i="27"/>
  <c r="C7352" i="27"/>
  <c r="C7351" i="27"/>
  <c r="C7350" i="27"/>
  <c r="C7349" i="27"/>
  <c r="C7348" i="27"/>
  <c r="C7347" i="27"/>
  <c r="C7346" i="27"/>
  <c r="C7345" i="27"/>
  <c r="C7344" i="27"/>
  <c r="C7343" i="27"/>
  <c r="C7342" i="27"/>
  <c r="C7341" i="27"/>
  <c r="C7340" i="27"/>
  <c r="C7339" i="27"/>
  <c r="C7338" i="27"/>
  <c r="C7337" i="27"/>
  <c r="C7336" i="27"/>
  <c r="C7335" i="27"/>
  <c r="C7334" i="27"/>
  <c r="C7333" i="27"/>
  <c r="C7332" i="27"/>
  <c r="C7331" i="27"/>
  <c r="C7330" i="27"/>
  <c r="C7329" i="27"/>
  <c r="C7328" i="27"/>
  <c r="C7327" i="27"/>
  <c r="C7326" i="27"/>
  <c r="C7325" i="27"/>
  <c r="C7324" i="27"/>
  <c r="C7323" i="27"/>
  <c r="C7322" i="27"/>
  <c r="C7321" i="27"/>
  <c r="C7320" i="27"/>
  <c r="C7319" i="27"/>
  <c r="C7318" i="27"/>
  <c r="C7317" i="27"/>
  <c r="C7316" i="27"/>
  <c r="C7315" i="27"/>
  <c r="C7314" i="27"/>
  <c r="C7313" i="27"/>
  <c r="C7312" i="27"/>
  <c r="C7311" i="27"/>
  <c r="C7310" i="27"/>
  <c r="C7309" i="27"/>
  <c r="C7308" i="27"/>
  <c r="C7307" i="27"/>
  <c r="C7306" i="27"/>
  <c r="C7305" i="27"/>
  <c r="C7304" i="27"/>
  <c r="C7303" i="27"/>
  <c r="C7302" i="27"/>
  <c r="C7301" i="27"/>
  <c r="C7300" i="27"/>
  <c r="C7299" i="27"/>
  <c r="C7298" i="27"/>
  <c r="C7297" i="27"/>
  <c r="C7296" i="27"/>
  <c r="C7295" i="27"/>
  <c r="C7294" i="27"/>
  <c r="C7293" i="27"/>
  <c r="C7292" i="27"/>
  <c r="C7291" i="27"/>
  <c r="C7290" i="27"/>
  <c r="C7289" i="27"/>
  <c r="C7288" i="27"/>
  <c r="C7287" i="27"/>
  <c r="C7286" i="27"/>
  <c r="C7285" i="27"/>
  <c r="C7284" i="27"/>
  <c r="C7283" i="27"/>
  <c r="C7282" i="27"/>
  <c r="C7281" i="27"/>
  <c r="C7280" i="27"/>
  <c r="C7279" i="27"/>
  <c r="C7278" i="27"/>
  <c r="C7277" i="27"/>
  <c r="C7276" i="27"/>
  <c r="C7275" i="27"/>
  <c r="C7274" i="27"/>
  <c r="C7273" i="27"/>
  <c r="C7272" i="27"/>
  <c r="C7271" i="27"/>
  <c r="C7270" i="27"/>
  <c r="C7269" i="27"/>
  <c r="C7268" i="27"/>
  <c r="C7267" i="27"/>
  <c r="C7266" i="27"/>
  <c r="C7265" i="27"/>
  <c r="C7264" i="27"/>
  <c r="C7263" i="27"/>
  <c r="C7262" i="27"/>
  <c r="C7261" i="27"/>
  <c r="C7260" i="27"/>
  <c r="C7259" i="27"/>
  <c r="C7258" i="27"/>
  <c r="C7257" i="27"/>
  <c r="C7256" i="27"/>
  <c r="C7255" i="27"/>
  <c r="C7254" i="27"/>
  <c r="C7253" i="27"/>
  <c r="C7252" i="27"/>
  <c r="C7251" i="27"/>
  <c r="C7250" i="27"/>
  <c r="C7249" i="27"/>
  <c r="C7248" i="27"/>
  <c r="C7247" i="27"/>
  <c r="C7246" i="27"/>
  <c r="C7245" i="27"/>
  <c r="C7244" i="27"/>
  <c r="C7243" i="27"/>
  <c r="C7242" i="27"/>
  <c r="C7241" i="27"/>
  <c r="C7240" i="27"/>
  <c r="C7239" i="27"/>
  <c r="C7238" i="27"/>
  <c r="C7237" i="27"/>
  <c r="C7236" i="27"/>
  <c r="C7235" i="27"/>
  <c r="C7234" i="27"/>
  <c r="C7233" i="27"/>
  <c r="C7232" i="27"/>
  <c r="C7231" i="27"/>
  <c r="C7230" i="27"/>
  <c r="C7229" i="27"/>
  <c r="C7228" i="27"/>
  <c r="C7227" i="27"/>
  <c r="C7226" i="27"/>
  <c r="C7225" i="27"/>
  <c r="C7224" i="27"/>
  <c r="C7223" i="27"/>
  <c r="C7222" i="27"/>
  <c r="C7221" i="27"/>
  <c r="C7220" i="27"/>
  <c r="C7219" i="27"/>
  <c r="C7218" i="27"/>
  <c r="C7217" i="27"/>
  <c r="C7216" i="27"/>
  <c r="C7215" i="27"/>
  <c r="C7214" i="27"/>
  <c r="C7213" i="27"/>
  <c r="C7212" i="27"/>
  <c r="C7211" i="27"/>
  <c r="C7210" i="27"/>
  <c r="C7209" i="27"/>
  <c r="C7208" i="27"/>
  <c r="C7207" i="27"/>
  <c r="C7206" i="27"/>
  <c r="C7205" i="27"/>
  <c r="C7204" i="27"/>
  <c r="C7203" i="27"/>
  <c r="C7202" i="27"/>
  <c r="C7201" i="27"/>
  <c r="C7200" i="27"/>
  <c r="C7199" i="27"/>
  <c r="C7198" i="27"/>
  <c r="C7197" i="27"/>
  <c r="C7196" i="27"/>
  <c r="C7195" i="27"/>
  <c r="C7194" i="27"/>
  <c r="C7193" i="27"/>
  <c r="C7192" i="27"/>
  <c r="C7191" i="27"/>
  <c r="C7190" i="27"/>
  <c r="C7189" i="27"/>
  <c r="C7188" i="27"/>
  <c r="C7187" i="27"/>
  <c r="C7186" i="27"/>
  <c r="C7185" i="27"/>
  <c r="C7184" i="27"/>
  <c r="C7183" i="27"/>
  <c r="C7182" i="27"/>
  <c r="C7181" i="27"/>
  <c r="C7180" i="27"/>
  <c r="C7179" i="27"/>
  <c r="C7178" i="27"/>
  <c r="C7177" i="27"/>
  <c r="C7176" i="27"/>
  <c r="C7175" i="27"/>
  <c r="C7174" i="27"/>
  <c r="C7173" i="27"/>
  <c r="C7172" i="27"/>
  <c r="C7171" i="27"/>
  <c r="C7170" i="27"/>
  <c r="C7169" i="27"/>
  <c r="C7168" i="27"/>
  <c r="C7167" i="27"/>
  <c r="C7166" i="27"/>
  <c r="C7165" i="27"/>
  <c r="C7164" i="27"/>
  <c r="C7163" i="27"/>
  <c r="C7162" i="27"/>
  <c r="C7161" i="27"/>
  <c r="C7160" i="27"/>
  <c r="C7159" i="27"/>
  <c r="C7158" i="27"/>
  <c r="C7157" i="27"/>
  <c r="C7156" i="27"/>
  <c r="C7155" i="27"/>
  <c r="C7154" i="27"/>
  <c r="C7153" i="27"/>
  <c r="C7152" i="27"/>
  <c r="C7151" i="27"/>
  <c r="C7150" i="27"/>
  <c r="C7149" i="27"/>
  <c r="C7148" i="27"/>
  <c r="C7147" i="27"/>
  <c r="C7146" i="27"/>
  <c r="C7145" i="27"/>
  <c r="C7144" i="27"/>
  <c r="C7143" i="27"/>
  <c r="C7142" i="27"/>
  <c r="C7141" i="27"/>
  <c r="C7140" i="27"/>
  <c r="C7139" i="27"/>
  <c r="C7138" i="27"/>
  <c r="C7137" i="27"/>
  <c r="C7136" i="27"/>
  <c r="C7135" i="27"/>
  <c r="C7134" i="27"/>
  <c r="C7133" i="27"/>
  <c r="C7132" i="27"/>
  <c r="C7131" i="27"/>
  <c r="C7130" i="27"/>
  <c r="C7129" i="27"/>
  <c r="C7128" i="27"/>
  <c r="C7127" i="27"/>
  <c r="C7126" i="27"/>
  <c r="C7125" i="27"/>
  <c r="C7124" i="27"/>
  <c r="C7123" i="27"/>
  <c r="C7122" i="27"/>
  <c r="C7121" i="27"/>
  <c r="C7120" i="27"/>
  <c r="C7119" i="27"/>
  <c r="C7118" i="27"/>
  <c r="C7117" i="27"/>
  <c r="C7116" i="27"/>
  <c r="C7115" i="27"/>
  <c r="C7114" i="27"/>
  <c r="C7113" i="27"/>
  <c r="C7112" i="27"/>
  <c r="C7111" i="27"/>
  <c r="C7110" i="27"/>
  <c r="C7109" i="27"/>
  <c r="C7108" i="27"/>
  <c r="C7107" i="27"/>
  <c r="C7106" i="27"/>
  <c r="C7105" i="27"/>
  <c r="C7104" i="27"/>
  <c r="C7103" i="27"/>
  <c r="C7102" i="27"/>
  <c r="C7101" i="27"/>
  <c r="C7100" i="27"/>
  <c r="C7099" i="27"/>
  <c r="C7098" i="27"/>
  <c r="C7097" i="27"/>
  <c r="C7096" i="27"/>
  <c r="C7095" i="27"/>
  <c r="C7094" i="27"/>
  <c r="C7093" i="27"/>
  <c r="C7092" i="27"/>
  <c r="C7091" i="27"/>
  <c r="C7090" i="27"/>
  <c r="C7089" i="27"/>
  <c r="C7088" i="27"/>
  <c r="C7087" i="27"/>
  <c r="C7086" i="27"/>
  <c r="C7085" i="27"/>
  <c r="C7084" i="27"/>
  <c r="C7083" i="27"/>
  <c r="C7082" i="27"/>
  <c r="C7081" i="27"/>
  <c r="C7080" i="27"/>
  <c r="C7079" i="27"/>
  <c r="C7078" i="27"/>
  <c r="C7077" i="27"/>
  <c r="C7076" i="27"/>
  <c r="C7075" i="27"/>
  <c r="C7074" i="27"/>
  <c r="C7073" i="27"/>
  <c r="C7072" i="27"/>
  <c r="C7071" i="27"/>
  <c r="C7070" i="27"/>
  <c r="C7069" i="27"/>
  <c r="C7068" i="27"/>
  <c r="C7067" i="27"/>
  <c r="C7066" i="27"/>
  <c r="C7065" i="27"/>
  <c r="C7064" i="27"/>
  <c r="C7063" i="27"/>
  <c r="C7062" i="27"/>
  <c r="C7061" i="27"/>
  <c r="C7060" i="27"/>
  <c r="C7059" i="27"/>
  <c r="C7058" i="27"/>
  <c r="C7057" i="27"/>
  <c r="C7056" i="27"/>
  <c r="C7055" i="27"/>
  <c r="C7054" i="27"/>
  <c r="C7053" i="27"/>
  <c r="C7052" i="27"/>
  <c r="C7051" i="27"/>
  <c r="C7050" i="27"/>
  <c r="C7049" i="27"/>
  <c r="C7048" i="27"/>
  <c r="C7047" i="27"/>
  <c r="C7046" i="27"/>
  <c r="C7045" i="27"/>
  <c r="C7044" i="27"/>
  <c r="C7043" i="27"/>
  <c r="C7042" i="27"/>
  <c r="C7041" i="27"/>
  <c r="C7040" i="27"/>
  <c r="C7039" i="27"/>
  <c r="C7038" i="27"/>
  <c r="C7037" i="27"/>
  <c r="C7036" i="27"/>
  <c r="C7035" i="27"/>
  <c r="C7034" i="27"/>
  <c r="C7033" i="27"/>
  <c r="C7032" i="27"/>
  <c r="C7031" i="27"/>
  <c r="C7030" i="27"/>
  <c r="C7029" i="27"/>
  <c r="C7028" i="27"/>
  <c r="C7027" i="27"/>
  <c r="C7026" i="27"/>
  <c r="C7025" i="27"/>
  <c r="C7024" i="27"/>
  <c r="C7023" i="27"/>
  <c r="C7022" i="27"/>
  <c r="C7021" i="27"/>
  <c r="C7020" i="27"/>
  <c r="C7019" i="27"/>
  <c r="C7018" i="27"/>
  <c r="C7017" i="27"/>
  <c r="C7016" i="27"/>
  <c r="C7015" i="27"/>
  <c r="C7014" i="27"/>
  <c r="C7013" i="27"/>
  <c r="C7012" i="27"/>
  <c r="C7011" i="27"/>
  <c r="C7010" i="27"/>
  <c r="C7009" i="27"/>
  <c r="C7008" i="27"/>
  <c r="C7007" i="27"/>
  <c r="C7006" i="27"/>
  <c r="C7005" i="27"/>
  <c r="C7004" i="27"/>
  <c r="C7003" i="27"/>
  <c r="C7002" i="27"/>
  <c r="C7001" i="27"/>
  <c r="C7000" i="27"/>
  <c r="C6999" i="27"/>
  <c r="C6998" i="27"/>
  <c r="C6997" i="27"/>
  <c r="C6996" i="27"/>
  <c r="C6995" i="27"/>
  <c r="C6994" i="27"/>
  <c r="C6993" i="27"/>
  <c r="C6992" i="27"/>
  <c r="C6991" i="27"/>
  <c r="C6990" i="27"/>
  <c r="C6989" i="27"/>
  <c r="C6988" i="27"/>
  <c r="C6987" i="27"/>
  <c r="C6986" i="27"/>
  <c r="C6985" i="27"/>
  <c r="C6984" i="27"/>
  <c r="C6983" i="27"/>
  <c r="C6982" i="27"/>
  <c r="C6981" i="27"/>
  <c r="C6980" i="27"/>
  <c r="C6979" i="27"/>
  <c r="C6978" i="27"/>
  <c r="C6977" i="27"/>
  <c r="C6976" i="27"/>
  <c r="C6975" i="27"/>
  <c r="C6974" i="27"/>
  <c r="C6973" i="27"/>
  <c r="C6972" i="27"/>
  <c r="C6971" i="27"/>
  <c r="C6970" i="27"/>
  <c r="C6969" i="27"/>
  <c r="C6968" i="27"/>
  <c r="C6967" i="27"/>
  <c r="C6966" i="27"/>
  <c r="C6965" i="27"/>
  <c r="C6964" i="27"/>
  <c r="C6963" i="27"/>
  <c r="C6962" i="27"/>
  <c r="C6961" i="27"/>
  <c r="C6960" i="27"/>
  <c r="C6959" i="27"/>
  <c r="C6958" i="27"/>
  <c r="C6957" i="27"/>
  <c r="C6956" i="27"/>
  <c r="C6955" i="27"/>
  <c r="C6954" i="27"/>
  <c r="C6953" i="27"/>
  <c r="C6952" i="27"/>
  <c r="C6951" i="27"/>
  <c r="C6950" i="27"/>
  <c r="C6949" i="27"/>
  <c r="C6948" i="27"/>
  <c r="C6947" i="27"/>
  <c r="C6946" i="27"/>
  <c r="C6945" i="27"/>
  <c r="C6944" i="27"/>
  <c r="C6943" i="27"/>
  <c r="C6942" i="27"/>
  <c r="C6941" i="27"/>
  <c r="C6940" i="27"/>
  <c r="C6939" i="27"/>
  <c r="C6938" i="27"/>
  <c r="C6937" i="27"/>
  <c r="C6936" i="27"/>
  <c r="C6935" i="27"/>
  <c r="C6934" i="27"/>
  <c r="C6933" i="27"/>
  <c r="C6932" i="27"/>
  <c r="C6931" i="27"/>
  <c r="C6930" i="27"/>
  <c r="C6929" i="27"/>
  <c r="C6928" i="27"/>
  <c r="C6927" i="27"/>
  <c r="C6926" i="27"/>
  <c r="C6925" i="27"/>
  <c r="C6924" i="27"/>
  <c r="C6923" i="27"/>
  <c r="C6922" i="27"/>
  <c r="C6921" i="27"/>
  <c r="C6920" i="27"/>
  <c r="C6919" i="27"/>
  <c r="C6918" i="27"/>
  <c r="C6917" i="27"/>
  <c r="C6916" i="27"/>
  <c r="C6915" i="27"/>
  <c r="C6914" i="27"/>
  <c r="C6913" i="27"/>
  <c r="C6912" i="27"/>
  <c r="C6911" i="27"/>
  <c r="C6910" i="27"/>
  <c r="C6909" i="27"/>
  <c r="C6908" i="27"/>
  <c r="C6907" i="27"/>
  <c r="C6906" i="27"/>
  <c r="C6905" i="27"/>
  <c r="C6904" i="27"/>
  <c r="C6903" i="27"/>
  <c r="C6902" i="27"/>
  <c r="C6901" i="27"/>
  <c r="C6900" i="27"/>
  <c r="C6899" i="27"/>
  <c r="C6898" i="27"/>
  <c r="C6897" i="27"/>
  <c r="C6896" i="27"/>
  <c r="C6895" i="27"/>
  <c r="C6894" i="27"/>
  <c r="C6893" i="27"/>
  <c r="C6892" i="27"/>
  <c r="C6891" i="27"/>
  <c r="C6890" i="27"/>
  <c r="C6889" i="27"/>
  <c r="C6888" i="27"/>
  <c r="C6887" i="27"/>
  <c r="C6886" i="27"/>
  <c r="C6885" i="27"/>
  <c r="C6884" i="27"/>
  <c r="C6883" i="27"/>
  <c r="C6882" i="27"/>
  <c r="C6881" i="27"/>
  <c r="C6880" i="27"/>
  <c r="C6879" i="27"/>
  <c r="C6878" i="27"/>
  <c r="C6877" i="27"/>
  <c r="C6876" i="27"/>
  <c r="C6875" i="27"/>
  <c r="C6874" i="27"/>
  <c r="C6873" i="27"/>
  <c r="C6872" i="27"/>
  <c r="C6871" i="27"/>
  <c r="C6870" i="27"/>
  <c r="C6869" i="27"/>
  <c r="C6868" i="27"/>
  <c r="C6867" i="27"/>
  <c r="C6866" i="27"/>
  <c r="C6865" i="27"/>
  <c r="C6864" i="27"/>
  <c r="C6863" i="27"/>
  <c r="C6862" i="27"/>
  <c r="C6861" i="27"/>
  <c r="C6860" i="27"/>
  <c r="C6859" i="27"/>
  <c r="C6858" i="27"/>
  <c r="C6857" i="27"/>
  <c r="C6856" i="27"/>
  <c r="C6855" i="27"/>
  <c r="C6854" i="27"/>
  <c r="C6853" i="27"/>
  <c r="C6852" i="27"/>
  <c r="C6851" i="27"/>
  <c r="C6850" i="27"/>
  <c r="C6849" i="27"/>
  <c r="C6848" i="27"/>
  <c r="C6847" i="27"/>
  <c r="C6846" i="27"/>
  <c r="C6845" i="27"/>
  <c r="C6844" i="27"/>
  <c r="C6843" i="27"/>
  <c r="C6842" i="27"/>
  <c r="C6841" i="27"/>
  <c r="C6840" i="27"/>
  <c r="C6839" i="27"/>
  <c r="C6838" i="27"/>
  <c r="C6837" i="27"/>
  <c r="C6836" i="27"/>
  <c r="C6835" i="27"/>
  <c r="C6834" i="27"/>
  <c r="C6833" i="27"/>
  <c r="C6832" i="27"/>
  <c r="C6831" i="27"/>
  <c r="C6830" i="27"/>
  <c r="C6829" i="27"/>
  <c r="C6828" i="27"/>
  <c r="C6827" i="27"/>
  <c r="C6826" i="27"/>
  <c r="C6825" i="27"/>
  <c r="C6824" i="27"/>
  <c r="C6823" i="27"/>
  <c r="C6822" i="27"/>
  <c r="C6821" i="27"/>
  <c r="C6820" i="27"/>
  <c r="C6819" i="27"/>
  <c r="C6818" i="27"/>
  <c r="C6817" i="27"/>
  <c r="C6816" i="27"/>
  <c r="C6815" i="27"/>
  <c r="C6814" i="27"/>
  <c r="C6813" i="27"/>
  <c r="C6812" i="27"/>
  <c r="C6811" i="27"/>
  <c r="C6810" i="27"/>
  <c r="C6809" i="27"/>
  <c r="C6808" i="27"/>
  <c r="C6807" i="27"/>
  <c r="C6806" i="27"/>
  <c r="C6805" i="27"/>
  <c r="C6804" i="27"/>
  <c r="C6803" i="27"/>
  <c r="C6802" i="27"/>
  <c r="C6801" i="27"/>
  <c r="C6800" i="27"/>
  <c r="C6799" i="27"/>
  <c r="C6798" i="27"/>
  <c r="C6797" i="27"/>
  <c r="C6796" i="27"/>
  <c r="C6795" i="27"/>
  <c r="C6794" i="27"/>
  <c r="C6793" i="27"/>
  <c r="C6792" i="27"/>
  <c r="C6791" i="27"/>
  <c r="C6790" i="27"/>
  <c r="C6789" i="27"/>
  <c r="C6788" i="27"/>
  <c r="C6787" i="27"/>
  <c r="C6786" i="27"/>
  <c r="C6785" i="27"/>
  <c r="C6784" i="27"/>
  <c r="C6783" i="27"/>
  <c r="C6782" i="27"/>
  <c r="C6781" i="27"/>
  <c r="C6780" i="27"/>
  <c r="C6779" i="27"/>
  <c r="C6778" i="27"/>
  <c r="C6777" i="27"/>
  <c r="C6776" i="27"/>
  <c r="C6775" i="27"/>
  <c r="C6774" i="27"/>
  <c r="C6773" i="27"/>
  <c r="C6772" i="27"/>
  <c r="C6771" i="27"/>
  <c r="C6770" i="27"/>
  <c r="C6769" i="27"/>
  <c r="C6768" i="27"/>
  <c r="C6767" i="27"/>
  <c r="C6766" i="27"/>
  <c r="C6765" i="27"/>
  <c r="C6764" i="27"/>
  <c r="C6763" i="27"/>
  <c r="C6762" i="27"/>
  <c r="C6761" i="27"/>
  <c r="C6760" i="27"/>
  <c r="C6759" i="27"/>
  <c r="C6758" i="27"/>
  <c r="C6757" i="27"/>
  <c r="C6756" i="27"/>
  <c r="C6755" i="27"/>
  <c r="C6754" i="27"/>
  <c r="C6753" i="27"/>
  <c r="C6752" i="27"/>
  <c r="C6751" i="27"/>
  <c r="C6750" i="27"/>
  <c r="C6749" i="27"/>
  <c r="C6748" i="27"/>
  <c r="C6747" i="27"/>
  <c r="C6746" i="27"/>
  <c r="C6745" i="27"/>
  <c r="C6744" i="27"/>
  <c r="C6743" i="27"/>
  <c r="C6742" i="27"/>
  <c r="C6741" i="27"/>
  <c r="C6740" i="27"/>
  <c r="C6739" i="27"/>
  <c r="C6738" i="27"/>
  <c r="C6737" i="27"/>
  <c r="C6736" i="27"/>
  <c r="C6735" i="27"/>
  <c r="C6734" i="27"/>
  <c r="C6733" i="27"/>
  <c r="C6732" i="27"/>
  <c r="C6731" i="27"/>
  <c r="C6730" i="27"/>
  <c r="C6729" i="27"/>
  <c r="C6728" i="27"/>
  <c r="C6727" i="27"/>
  <c r="C6726" i="27"/>
  <c r="C6725" i="27"/>
  <c r="C6724" i="27"/>
  <c r="C6723" i="27"/>
  <c r="C6722" i="27"/>
  <c r="C6721" i="27"/>
  <c r="C6720" i="27"/>
  <c r="C6719" i="27"/>
  <c r="C6718" i="27"/>
  <c r="C6717" i="27"/>
  <c r="C6716" i="27"/>
  <c r="C6715" i="27"/>
  <c r="C6714" i="27"/>
  <c r="C6713" i="27"/>
  <c r="C6712" i="27"/>
  <c r="C6711" i="27"/>
  <c r="C6710" i="27"/>
  <c r="C6709" i="27"/>
  <c r="C6708" i="27"/>
  <c r="C6707" i="27"/>
  <c r="C6706" i="27"/>
  <c r="C6705" i="27"/>
  <c r="C6704" i="27"/>
  <c r="C6703" i="27"/>
  <c r="C6702" i="27"/>
  <c r="C6701" i="27"/>
  <c r="C6700" i="27"/>
  <c r="C6699" i="27"/>
  <c r="C6698" i="27"/>
  <c r="C6697" i="27"/>
  <c r="C6696" i="27"/>
  <c r="C6695" i="27"/>
  <c r="C6694" i="27"/>
  <c r="C6693" i="27"/>
  <c r="C6692" i="27"/>
  <c r="C6691" i="27"/>
  <c r="C6690" i="27"/>
  <c r="C6689" i="27"/>
  <c r="C6688" i="27"/>
  <c r="C6687" i="27"/>
  <c r="C6686" i="27"/>
  <c r="C6685" i="27"/>
  <c r="C6684" i="27"/>
  <c r="C6683" i="27"/>
  <c r="C6682" i="27"/>
  <c r="C6681" i="27"/>
  <c r="C6680" i="27"/>
  <c r="C6679" i="27"/>
  <c r="C6678" i="27"/>
  <c r="C6677" i="27"/>
  <c r="C6676" i="27"/>
  <c r="C6675" i="27"/>
  <c r="C6674" i="27"/>
  <c r="C6673" i="27"/>
  <c r="C6672" i="27"/>
  <c r="C6671" i="27"/>
  <c r="C6670" i="27"/>
  <c r="C6669" i="27"/>
  <c r="C6668" i="27"/>
  <c r="C6667" i="27"/>
  <c r="C6666" i="27"/>
  <c r="C6665" i="27"/>
  <c r="C6664" i="27"/>
  <c r="C6663" i="27"/>
  <c r="C6662" i="27"/>
  <c r="C6661" i="27"/>
  <c r="C6660" i="27"/>
  <c r="C6659" i="27"/>
  <c r="C6658" i="27"/>
  <c r="C6657" i="27"/>
  <c r="C6656" i="27"/>
  <c r="C6655" i="27"/>
  <c r="C6654" i="27"/>
  <c r="C6653" i="27"/>
  <c r="C6652" i="27"/>
  <c r="C6651" i="27"/>
  <c r="C6650" i="27"/>
  <c r="C6649" i="27"/>
  <c r="C6648" i="27"/>
  <c r="C6647" i="27"/>
  <c r="C6646" i="27"/>
  <c r="C6645" i="27"/>
  <c r="C6644" i="27"/>
  <c r="C6643" i="27"/>
  <c r="C6642" i="27"/>
  <c r="C6641" i="27"/>
  <c r="C6640" i="27"/>
  <c r="C6639" i="27"/>
  <c r="C6638" i="27"/>
  <c r="C6637" i="27"/>
  <c r="C6636" i="27"/>
  <c r="C6635" i="27"/>
  <c r="C6634" i="27"/>
  <c r="C6633" i="27"/>
  <c r="C6632" i="27"/>
  <c r="C6631" i="27"/>
  <c r="C6630" i="27"/>
  <c r="C6629" i="27"/>
  <c r="C6628" i="27"/>
  <c r="C6627" i="27"/>
  <c r="C6626" i="27"/>
  <c r="C6625" i="27"/>
  <c r="C6624" i="27"/>
  <c r="C6623" i="27"/>
  <c r="C6622" i="27"/>
  <c r="C6621" i="27"/>
  <c r="C6620" i="27"/>
  <c r="C6619" i="27"/>
  <c r="C6618" i="27"/>
  <c r="C6617" i="27"/>
  <c r="C6616" i="27"/>
  <c r="C6615" i="27"/>
  <c r="C6614" i="27"/>
  <c r="C6613" i="27"/>
  <c r="C6612" i="27"/>
  <c r="C6611" i="27"/>
  <c r="C6610" i="27"/>
  <c r="C6609" i="27"/>
  <c r="C6608" i="27"/>
  <c r="C6607" i="27"/>
  <c r="C6606" i="27"/>
  <c r="C6605" i="27"/>
  <c r="C6604" i="27"/>
  <c r="C6603" i="27"/>
  <c r="C6602" i="27"/>
  <c r="C6601" i="27"/>
  <c r="C6600" i="27"/>
  <c r="C6599" i="27"/>
  <c r="C6598" i="27"/>
  <c r="C6597" i="27"/>
  <c r="C6596" i="27"/>
  <c r="C6595" i="27"/>
  <c r="C6594" i="27"/>
  <c r="C6593" i="27"/>
  <c r="C6592" i="27"/>
  <c r="C6591" i="27"/>
  <c r="C6590" i="27"/>
  <c r="C6589" i="27"/>
  <c r="C6588" i="27"/>
  <c r="C6587" i="27"/>
  <c r="C6586" i="27"/>
  <c r="C6585" i="27"/>
  <c r="C6584" i="27"/>
  <c r="C6583" i="27"/>
  <c r="C6582" i="27"/>
  <c r="C6581" i="27"/>
  <c r="C6580" i="27"/>
  <c r="C6579" i="27"/>
  <c r="C6578" i="27"/>
  <c r="C6577" i="27"/>
  <c r="C6576" i="27"/>
  <c r="C6575" i="27"/>
  <c r="C6574" i="27"/>
  <c r="C6573" i="27"/>
  <c r="C6572" i="27"/>
  <c r="C6571" i="27"/>
  <c r="C6570" i="27"/>
  <c r="C6569" i="27"/>
  <c r="C6568" i="27"/>
  <c r="C6567" i="27"/>
  <c r="C6566" i="27"/>
  <c r="C6565" i="27"/>
  <c r="C6564" i="27"/>
  <c r="C6563" i="27"/>
  <c r="C6562" i="27"/>
  <c r="C6561" i="27"/>
  <c r="C6560" i="27"/>
  <c r="C6559" i="27"/>
  <c r="C6558" i="27"/>
  <c r="C6557" i="27"/>
  <c r="C6556" i="27"/>
  <c r="C6555" i="27"/>
  <c r="C6554" i="27"/>
  <c r="C6553" i="27"/>
  <c r="C6552" i="27"/>
  <c r="C6551" i="27"/>
  <c r="C6550" i="27"/>
  <c r="C6549" i="27"/>
  <c r="C6548" i="27"/>
  <c r="C6547" i="27"/>
  <c r="C6546" i="27"/>
  <c r="C6545" i="27"/>
  <c r="C6544" i="27"/>
  <c r="C6543" i="27"/>
  <c r="C6542" i="27"/>
  <c r="C6541" i="27"/>
  <c r="C6540" i="27"/>
  <c r="C6539" i="27"/>
  <c r="C6538" i="27"/>
  <c r="C6537" i="27"/>
  <c r="C6536" i="27"/>
  <c r="C6535" i="27"/>
  <c r="C6534" i="27"/>
  <c r="C6533" i="27"/>
  <c r="C6532" i="27"/>
  <c r="C6531" i="27"/>
  <c r="C6530" i="27"/>
  <c r="C6529" i="27"/>
  <c r="C6528" i="27"/>
  <c r="C6527" i="27"/>
  <c r="C6526" i="27"/>
  <c r="C6525" i="27"/>
  <c r="C6524" i="27"/>
  <c r="C6523" i="27"/>
  <c r="C6522" i="27"/>
  <c r="C6521" i="27"/>
  <c r="C6520" i="27"/>
  <c r="C6519" i="27"/>
  <c r="C6518" i="27"/>
  <c r="C6517" i="27"/>
  <c r="C6516" i="27"/>
  <c r="C6515" i="27"/>
  <c r="C6514" i="27"/>
  <c r="C6513" i="27"/>
  <c r="C6512" i="27"/>
  <c r="C6511" i="27"/>
  <c r="C6510" i="27"/>
  <c r="C6509" i="27"/>
  <c r="C6508" i="27"/>
  <c r="C6507" i="27"/>
  <c r="C6506" i="27"/>
  <c r="C6505" i="27"/>
  <c r="C6504" i="27"/>
  <c r="C6503" i="27"/>
  <c r="C6502" i="27"/>
  <c r="C6501" i="27"/>
  <c r="C6500" i="27"/>
  <c r="C6499" i="27"/>
  <c r="C6498" i="27"/>
  <c r="C6497" i="27"/>
  <c r="C6496" i="27"/>
  <c r="C6495" i="27"/>
  <c r="C6494" i="27"/>
  <c r="C6493" i="27"/>
  <c r="C6492" i="27"/>
  <c r="C6491" i="27"/>
  <c r="C6490" i="27"/>
  <c r="C6489" i="27"/>
  <c r="C6488" i="27"/>
  <c r="C6487" i="27"/>
  <c r="C6486" i="27"/>
  <c r="C6485" i="27"/>
  <c r="C6484" i="27"/>
  <c r="C6483" i="27"/>
  <c r="C6482" i="27"/>
  <c r="C6481" i="27"/>
  <c r="C6480" i="27"/>
  <c r="C6479" i="27"/>
  <c r="C6478" i="27"/>
  <c r="C6477" i="27"/>
  <c r="C6476" i="27"/>
  <c r="C6475" i="27"/>
  <c r="C6474" i="27"/>
  <c r="C6473" i="27"/>
  <c r="C6472" i="27"/>
  <c r="C6471" i="27"/>
  <c r="C6470" i="27"/>
  <c r="C6469" i="27"/>
  <c r="C6468" i="27"/>
  <c r="C6467" i="27"/>
  <c r="C6466" i="27"/>
  <c r="C6465" i="27"/>
  <c r="C6464" i="27"/>
  <c r="C6463" i="27"/>
  <c r="C6462" i="27"/>
  <c r="C6461" i="27"/>
  <c r="C6460" i="27"/>
  <c r="C6459" i="27"/>
  <c r="C6458" i="27"/>
  <c r="C6457" i="27"/>
  <c r="C6456" i="27"/>
  <c r="C6455" i="27"/>
  <c r="C6454" i="27"/>
  <c r="C6453" i="27"/>
  <c r="C6452" i="27"/>
  <c r="C6451" i="27"/>
  <c r="C6450" i="27"/>
  <c r="C6449" i="27"/>
  <c r="C6448" i="27"/>
  <c r="C6447" i="27"/>
  <c r="C6446" i="27"/>
  <c r="C6445" i="27"/>
  <c r="C6444" i="27"/>
  <c r="C6443" i="27"/>
  <c r="C6442" i="27"/>
  <c r="C6441" i="27"/>
  <c r="C6440" i="27"/>
  <c r="C6439" i="27"/>
  <c r="C6438" i="27"/>
  <c r="C6437" i="27"/>
  <c r="C6436" i="27"/>
  <c r="C6435" i="27"/>
  <c r="C6434" i="27"/>
  <c r="C6433" i="27"/>
  <c r="C6432" i="27"/>
  <c r="C6431" i="27"/>
  <c r="C6430" i="27"/>
  <c r="C6429" i="27"/>
  <c r="C6428" i="27"/>
  <c r="C6427" i="27"/>
  <c r="C6426" i="27"/>
  <c r="C6425" i="27"/>
  <c r="C6424" i="27"/>
  <c r="C6423" i="27"/>
  <c r="C6422" i="27"/>
  <c r="C6421" i="27"/>
  <c r="C6420" i="27"/>
  <c r="C6419" i="27"/>
  <c r="C6418" i="27"/>
  <c r="C6417" i="27"/>
  <c r="C6416" i="27"/>
  <c r="C6415" i="27"/>
  <c r="C6414" i="27"/>
  <c r="C6413" i="27"/>
  <c r="C6412" i="27"/>
  <c r="C6411" i="27"/>
  <c r="C6410" i="27"/>
  <c r="C6409" i="27"/>
  <c r="C6408" i="27"/>
  <c r="C6407" i="27"/>
  <c r="C6406" i="27"/>
  <c r="C6405" i="27"/>
  <c r="C6404" i="27"/>
  <c r="C6403" i="27"/>
  <c r="C6402" i="27"/>
  <c r="C6401" i="27"/>
  <c r="C6400" i="27"/>
  <c r="C6399" i="27"/>
  <c r="C6398" i="27"/>
  <c r="C6397" i="27"/>
  <c r="C6396" i="27"/>
  <c r="C6395" i="27"/>
  <c r="C6394" i="27"/>
  <c r="C6393" i="27"/>
  <c r="C6392" i="27"/>
  <c r="C6391" i="27"/>
  <c r="C6390" i="27"/>
  <c r="C6389" i="27"/>
  <c r="C6388" i="27"/>
  <c r="C6387" i="27"/>
  <c r="C6386" i="27"/>
  <c r="C6385" i="27"/>
  <c r="C6384" i="27"/>
  <c r="C6383" i="27"/>
  <c r="C6382" i="27"/>
  <c r="C6381" i="27"/>
  <c r="C6380" i="27"/>
  <c r="C6379" i="27"/>
  <c r="C6378" i="27"/>
  <c r="C6377" i="27"/>
  <c r="C6376" i="27"/>
  <c r="C6375" i="27"/>
  <c r="C6374" i="27"/>
  <c r="C6373" i="27"/>
  <c r="C6372" i="27"/>
  <c r="C6371" i="27"/>
  <c r="C6370" i="27"/>
  <c r="C6369" i="27"/>
  <c r="C6368" i="27"/>
  <c r="C6367" i="27"/>
  <c r="C6366" i="27"/>
  <c r="C6365" i="27"/>
  <c r="C6364" i="27"/>
  <c r="C6363" i="27"/>
  <c r="C6362" i="27"/>
  <c r="C6361" i="27"/>
  <c r="C6360" i="27"/>
  <c r="C6359" i="27"/>
  <c r="C6358" i="27"/>
  <c r="C6357" i="27"/>
  <c r="C6356" i="27"/>
  <c r="C6355" i="27"/>
  <c r="C6354" i="27"/>
  <c r="C6353" i="27"/>
  <c r="C6352" i="27"/>
  <c r="C6351" i="27"/>
  <c r="C6350" i="27"/>
  <c r="C6349" i="27"/>
  <c r="C6348" i="27"/>
  <c r="C6347" i="27"/>
  <c r="C6346" i="27"/>
  <c r="C6345" i="27"/>
  <c r="C6344" i="27"/>
  <c r="C6343" i="27"/>
  <c r="C6342" i="27"/>
  <c r="C6341" i="27"/>
  <c r="C6340" i="27"/>
  <c r="C6339" i="27"/>
  <c r="C6338" i="27"/>
  <c r="C6337" i="27"/>
  <c r="C6336" i="27"/>
  <c r="C6335" i="27"/>
  <c r="C6334" i="27"/>
  <c r="C6333" i="27"/>
  <c r="C6332" i="27"/>
  <c r="C6331" i="27"/>
  <c r="C6330" i="27"/>
  <c r="C6329" i="27"/>
  <c r="C6328" i="27"/>
  <c r="C6327" i="27"/>
  <c r="C6326" i="27"/>
  <c r="C6325" i="27"/>
  <c r="C6324" i="27"/>
  <c r="C6323" i="27"/>
  <c r="C6322" i="27"/>
  <c r="C6321" i="27"/>
  <c r="C6320" i="27"/>
  <c r="C6319" i="27"/>
  <c r="C6318" i="27"/>
  <c r="C6317" i="27"/>
  <c r="C6316" i="27"/>
  <c r="C6315" i="27"/>
  <c r="C6314" i="27"/>
  <c r="C6313" i="27"/>
  <c r="C6312" i="27"/>
  <c r="C6311" i="27"/>
  <c r="C6310" i="27"/>
  <c r="C6309" i="27"/>
  <c r="C6308" i="27"/>
  <c r="C6307" i="27"/>
  <c r="C6306" i="27"/>
  <c r="C6305" i="27"/>
  <c r="C6304" i="27"/>
  <c r="C6303" i="27"/>
  <c r="C6302" i="27"/>
  <c r="C6301" i="27"/>
  <c r="C6300" i="27"/>
  <c r="C6299" i="27"/>
  <c r="C6298" i="27"/>
  <c r="C6297" i="27"/>
  <c r="C6296" i="27"/>
  <c r="C6295" i="27"/>
  <c r="C6294" i="27"/>
  <c r="C6293" i="27"/>
  <c r="C6292" i="27"/>
  <c r="C6291" i="27"/>
  <c r="C6290" i="27"/>
  <c r="C6289" i="27"/>
  <c r="C6288" i="27"/>
  <c r="C6287" i="27"/>
  <c r="C6286" i="27"/>
  <c r="C6285" i="27"/>
  <c r="C6284" i="27"/>
  <c r="C6283" i="27"/>
  <c r="C6282" i="27"/>
  <c r="C6281" i="27"/>
  <c r="C6280" i="27"/>
  <c r="C6279" i="27"/>
  <c r="C6278" i="27"/>
  <c r="C6277" i="27"/>
  <c r="C6276" i="27"/>
  <c r="C6275" i="27"/>
  <c r="C6274" i="27"/>
  <c r="C6273" i="27"/>
  <c r="C6272" i="27"/>
  <c r="C6271" i="27"/>
  <c r="C6270" i="27"/>
  <c r="C6269" i="27"/>
  <c r="C6268" i="27"/>
  <c r="C6267" i="27"/>
  <c r="C6266" i="27"/>
  <c r="C6265" i="27"/>
  <c r="C6264" i="27"/>
  <c r="C6263" i="27"/>
  <c r="C6262" i="27"/>
  <c r="C6261" i="27"/>
  <c r="C6260" i="27"/>
  <c r="C6259" i="27"/>
  <c r="C6258" i="27"/>
  <c r="C6257" i="27"/>
  <c r="C6256" i="27"/>
  <c r="C6255" i="27"/>
  <c r="C6254" i="27"/>
  <c r="C6253" i="27"/>
  <c r="C6252" i="27"/>
  <c r="C6251" i="27"/>
  <c r="C6250" i="27"/>
  <c r="C6249" i="27"/>
  <c r="C6248" i="27"/>
  <c r="C6247" i="27"/>
  <c r="C6246" i="27"/>
  <c r="C6245" i="27"/>
  <c r="C6244" i="27"/>
  <c r="C6243" i="27"/>
  <c r="C6242" i="27"/>
  <c r="C6241" i="27"/>
  <c r="C6240" i="27"/>
  <c r="C6239" i="27"/>
  <c r="C6238" i="27"/>
  <c r="C6237" i="27"/>
  <c r="C6236" i="27"/>
  <c r="C6235" i="27"/>
  <c r="C6234" i="27"/>
  <c r="C6233" i="27"/>
  <c r="C6232" i="27"/>
  <c r="C6231" i="27"/>
  <c r="C6230" i="27"/>
  <c r="C6229" i="27"/>
  <c r="C6228" i="27"/>
  <c r="C6227" i="27"/>
  <c r="C6226" i="27"/>
  <c r="C6225" i="27"/>
  <c r="C6224" i="27"/>
  <c r="C6223" i="27"/>
  <c r="C6222" i="27"/>
  <c r="C6221" i="27"/>
  <c r="C6220" i="27"/>
  <c r="C6219" i="27"/>
  <c r="C6218" i="27"/>
  <c r="C6217" i="27"/>
  <c r="C6216" i="27"/>
  <c r="C6215" i="27"/>
  <c r="C6214" i="27"/>
  <c r="C6213" i="27"/>
  <c r="C6212" i="27"/>
  <c r="C6211" i="27"/>
  <c r="C6210" i="27"/>
  <c r="C6209" i="27"/>
  <c r="C6208" i="27"/>
  <c r="C6207" i="27"/>
  <c r="C6206" i="27"/>
  <c r="C6205" i="27"/>
  <c r="C6204" i="27"/>
  <c r="C6203" i="27"/>
  <c r="C6202" i="27"/>
  <c r="C6201" i="27"/>
  <c r="C6200" i="27"/>
  <c r="C6199" i="27"/>
  <c r="C6198" i="27"/>
  <c r="C6197" i="27"/>
  <c r="C6196" i="27"/>
  <c r="C6195" i="27"/>
  <c r="C6194" i="27"/>
  <c r="C6193" i="27"/>
  <c r="C6192" i="27"/>
  <c r="C6191" i="27"/>
  <c r="C6190" i="27"/>
  <c r="C6189" i="27"/>
  <c r="C6188" i="27"/>
  <c r="C6187" i="27"/>
  <c r="C6186" i="27"/>
  <c r="C6185" i="27"/>
  <c r="C6184" i="27"/>
  <c r="C6183" i="27"/>
  <c r="C6182" i="27"/>
  <c r="C6181" i="27"/>
  <c r="C6180" i="27"/>
  <c r="C6179" i="27"/>
  <c r="C6178" i="27"/>
  <c r="C6177" i="27"/>
  <c r="C6176" i="27"/>
  <c r="C6175" i="27"/>
  <c r="C6174" i="27"/>
  <c r="C6173" i="27"/>
  <c r="C6172" i="27"/>
  <c r="C6171" i="27"/>
  <c r="C6170" i="27"/>
  <c r="C6169" i="27"/>
  <c r="C6168" i="27"/>
  <c r="C6167" i="27"/>
  <c r="C6166" i="27"/>
  <c r="C6165" i="27"/>
  <c r="C6164" i="27"/>
  <c r="C6163" i="27"/>
  <c r="C6162" i="27"/>
  <c r="C6161" i="27"/>
  <c r="C6160" i="27"/>
  <c r="C6159" i="27"/>
  <c r="C6158" i="27"/>
  <c r="C6157" i="27"/>
  <c r="C6156" i="27"/>
  <c r="C6155" i="27"/>
  <c r="C6154" i="27"/>
  <c r="C6153" i="27"/>
  <c r="C6152" i="27"/>
  <c r="C6151" i="27"/>
  <c r="C6150" i="27"/>
  <c r="C6149" i="27"/>
  <c r="C6148" i="27"/>
  <c r="C6147" i="27"/>
  <c r="C6146" i="27"/>
  <c r="C6145" i="27"/>
  <c r="C6144" i="27"/>
  <c r="C6143" i="27"/>
  <c r="C6142" i="27"/>
  <c r="C6141" i="27"/>
  <c r="C6140" i="27"/>
  <c r="C6139" i="27"/>
  <c r="C6138" i="27"/>
  <c r="C6137" i="27"/>
  <c r="C6136" i="27"/>
  <c r="C6135" i="27"/>
  <c r="C6134" i="27"/>
  <c r="C6133" i="27"/>
  <c r="C6132" i="27"/>
  <c r="C6131" i="27"/>
  <c r="C6130" i="27"/>
  <c r="C6129" i="27"/>
  <c r="C6128" i="27"/>
  <c r="C6127" i="27"/>
  <c r="C6126" i="27"/>
  <c r="C6125" i="27"/>
  <c r="C6124" i="27"/>
  <c r="C6123" i="27"/>
  <c r="C6122" i="27"/>
  <c r="C6121" i="27"/>
  <c r="C6120" i="27"/>
  <c r="C6119" i="27"/>
  <c r="C6118" i="27"/>
  <c r="C6117" i="27"/>
  <c r="C6116" i="27"/>
  <c r="C6115" i="27"/>
  <c r="C6114" i="27"/>
  <c r="C6113" i="27"/>
  <c r="C6112" i="27"/>
  <c r="C6111" i="27"/>
  <c r="C6110" i="27"/>
  <c r="C6109" i="27"/>
  <c r="C6108" i="27"/>
  <c r="C6107" i="27"/>
  <c r="C6106" i="27"/>
  <c r="C6105" i="27"/>
  <c r="C6104" i="27"/>
  <c r="C6103" i="27"/>
  <c r="C6102" i="27"/>
  <c r="C6101" i="27"/>
  <c r="C6100" i="27"/>
  <c r="C6099" i="27"/>
  <c r="C6098" i="27"/>
  <c r="C6097" i="27"/>
  <c r="C6096" i="27"/>
  <c r="C6095" i="27"/>
  <c r="C6094" i="27"/>
  <c r="C6093" i="27"/>
  <c r="C6092" i="27"/>
  <c r="C6091" i="27"/>
  <c r="C6090" i="27"/>
  <c r="C6089" i="27"/>
  <c r="C6088" i="27"/>
  <c r="C6087" i="27"/>
  <c r="C6086" i="27"/>
  <c r="C6085" i="27"/>
  <c r="C6084" i="27"/>
  <c r="C6083" i="27"/>
  <c r="C6082" i="27"/>
  <c r="C6081" i="27"/>
  <c r="C6080" i="27"/>
  <c r="C6079" i="27"/>
  <c r="C6078" i="27"/>
  <c r="C6077" i="27"/>
  <c r="C6076" i="27"/>
  <c r="C6075" i="27"/>
  <c r="C6074" i="27"/>
  <c r="C6073" i="27"/>
  <c r="C6072" i="27"/>
  <c r="C6071" i="27"/>
  <c r="C6070" i="27"/>
  <c r="C6069" i="27"/>
  <c r="C6068" i="27"/>
  <c r="C6067" i="27"/>
  <c r="C6066" i="27"/>
  <c r="C6065" i="27"/>
  <c r="C6064" i="27"/>
  <c r="C6063" i="27"/>
  <c r="C6062" i="27"/>
  <c r="C6061" i="27"/>
  <c r="C6060" i="27"/>
  <c r="C6059" i="27"/>
  <c r="C6058" i="27"/>
  <c r="C6057" i="27"/>
  <c r="C6056" i="27"/>
  <c r="C6055" i="27"/>
  <c r="C6054" i="27"/>
  <c r="C6053" i="27"/>
  <c r="C6052" i="27"/>
  <c r="C6051" i="27"/>
  <c r="C6050" i="27"/>
  <c r="C6049" i="27"/>
  <c r="C6048" i="27"/>
  <c r="C6047" i="27"/>
  <c r="C6046" i="27"/>
  <c r="C6045" i="27"/>
  <c r="C6044" i="27"/>
  <c r="C6043" i="27"/>
  <c r="C6042" i="27"/>
  <c r="C6041" i="27"/>
  <c r="C6040" i="27"/>
  <c r="C6039" i="27"/>
  <c r="C6038" i="27"/>
  <c r="C6037" i="27"/>
  <c r="C6036" i="27"/>
  <c r="C6035" i="27"/>
  <c r="C6034" i="27"/>
  <c r="C6033" i="27"/>
  <c r="C6032" i="27"/>
  <c r="C6031" i="27"/>
  <c r="C6030" i="27"/>
  <c r="C6029" i="27"/>
  <c r="C6028" i="27"/>
  <c r="C6027" i="27"/>
  <c r="C6026" i="27"/>
  <c r="C6025" i="27"/>
  <c r="C6024" i="27"/>
  <c r="C6023" i="27"/>
  <c r="C6022" i="27"/>
  <c r="C6021" i="27"/>
  <c r="C6020" i="27"/>
  <c r="C6019" i="27"/>
  <c r="C6018" i="27"/>
  <c r="C6017" i="27"/>
  <c r="C6016" i="27"/>
  <c r="C6015" i="27"/>
  <c r="C6014" i="27"/>
  <c r="C6013" i="27"/>
  <c r="C6012" i="27"/>
  <c r="C6011" i="27"/>
  <c r="C6010" i="27"/>
  <c r="C6009" i="27"/>
  <c r="C6008" i="27"/>
  <c r="C6007" i="27"/>
  <c r="C6006" i="27"/>
  <c r="C6005" i="27"/>
  <c r="C6004" i="27"/>
  <c r="C6003" i="27"/>
  <c r="C6002" i="27"/>
  <c r="C6001" i="27"/>
  <c r="C6000" i="27"/>
  <c r="C5999" i="27"/>
  <c r="C5998" i="27"/>
  <c r="C5997" i="27"/>
  <c r="C5996" i="27"/>
  <c r="C5995" i="27"/>
  <c r="C5994" i="27"/>
  <c r="C5993" i="27"/>
  <c r="C5992" i="27"/>
  <c r="C5991" i="27"/>
  <c r="C5990" i="27"/>
  <c r="C5989" i="27"/>
  <c r="C5988" i="27"/>
  <c r="C5987" i="27"/>
  <c r="C5986" i="27"/>
  <c r="C5985" i="27"/>
  <c r="C5984" i="27"/>
  <c r="C5983" i="27"/>
  <c r="C5982" i="27"/>
  <c r="C5981" i="27"/>
  <c r="C5980" i="27"/>
  <c r="C5979" i="27"/>
  <c r="C5978" i="27"/>
  <c r="C5977" i="27"/>
  <c r="C5976" i="27"/>
  <c r="C5975" i="27"/>
  <c r="C5974" i="27"/>
  <c r="C5973" i="27"/>
  <c r="C5972" i="27"/>
  <c r="C5971" i="27"/>
  <c r="C5970" i="27"/>
  <c r="C5969" i="27"/>
  <c r="C5968" i="27"/>
  <c r="C5967" i="27"/>
  <c r="C5966" i="27"/>
  <c r="C5965" i="27"/>
  <c r="C5964" i="27"/>
  <c r="C5963" i="27"/>
  <c r="C5962" i="27"/>
  <c r="C5961" i="27"/>
  <c r="C5960" i="27"/>
  <c r="C5959" i="27"/>
  <c r="C5958" i="27"/>
  <c r="C5957" i="27"/>
  <c r="C5956" i="27"/>
  <c r="C5955" i="27"/>
  <c r="C5954" i="27"/>
  <c r="C5953" i="27"/>
  <c r="C5952" i="27"/>
  <c r="C5951" i="27"/>
  <c r="C5950" i="27"/>
  <c r="C5949" i="27"/>
  <c r="C5948" i="27"/>
  <c r="C5947" i="27"/>
  <c r="C5946" i="27"/>
  <c r="C5945" i="27"/>
  <c r="C5944" i="27"/>
  <c r="C5943" i="27"/>
  <c r="C5942" i="27"/>
  <c r="C5941" i="27"/>
  <c r="C5940" i="27"/>
  <c r="C5939" i="27"/>
  <c r="C5938" i="27"/>
  <c r="C5937" i="27"/>
  <c r="C5936" i="27"/>
  <c r="C5935" i="27"/>
  <c r="C5934" i="27"/>
  <c r="C5933" i="27"/>
  <c r="C5932" i="27"/>
  <c r="C5931" i="27"/>
  <c r="C5930" i="27"/>
  <c r="C5929" i="27"/>
  <c r="C5928" i="27"/>
  <c r="C5927" i="27"/>
  <c r="C5926" i="27"/>
  <c r="C5925" i="27"/>
  <c r="C5924" i="27"/>
  <c r="C5923" i="27"/>
  <c r="C5922" i="27"/>
  <c r="C5921" i="27"/>
  <c r="C5920" i="27"/>
  <c r="C5919" i="27"/>
  <c r="C5918" i="27"/>
  <c r="C5917" i="27"/>
  <c r="C5916" i="27"/>
  <c r="C5915" i="27"/>
  <c r="C5914" i="27"/>
  <c r="C5913" i="27"/>
  <c r="C5912" i="27"/>
  <c r="C5911" i="27"/>
  <c r="C5910" i="27"/>
  <c r="C5909" i="27"/>
  <c r="C5908" i="27"/>
  <c r="C5907" i="27"/>
  <c r="C5906" i="27"/>
  <c r="C5905" i="27"/>
  <c r="C5904" i="27"/>
  <c r="C5903" i="27"/>
  <c r="C5902" i="27"/>
  <c r="C5901" i="27"/>
  <c r="C5900" i="27"/>
  <c r="C5899" i="27"/>
  <c r="C5898" i="27"/>
  <c r="C5897" i="27"/>
  <c r="C5896" i="27"/>
  <c r="C5895" i="27"/>
  <c r="C5894" i="27"/>
  <c r="C5893" i="27"/>
  <c r="C5892" i="27"/>
  <c r="C5891" i="27"/>
  <c r="C5890" i="27"/>
  <c r="C5889" i="27"/>
  <c r="C5888" i="27"/>
  <c r="C5887" i="27"/>
  <c r="C5886" i="27"/>
  <c r="C5885" i="27"/>
  <c r="C5884" i="27"/>
  <c r="C5883" i="27"/>
  <c r="C5882" i="27"/>
  <c r="C5881" i="27"/>
  <c r="C5880" i="27"/>
  <c r="C5879" i="27"/>
  <c r="C5878" i="27"/>
  <c r="C5877" i="27"/>
  <c r="C5876" i="27"/>
  <c r="C5875" i="27"/>
  <c r="C5874" i="27"/>
  <c r="C5873" i="27"/>
  <c r="C5872" i="27"/>
  <c r="C5871" i="27"/>
  <c r="C5870" i="27"/>
  <c r="C5869" i="27"/>
  <c r="C5868" i="27"/>
  <c r="C5867" i="27"/>
  <c r="C5866" i="27"/>
  <c r="C5865" i="27"/>
  <c r="C5864" i="27"/>
  <c r="C5863" i="27"/>
  <c r="C5862" i="27"/>
  <c r="C5861" i="27"/>
  <c r="C5860" i="27"/>
  <c r="C5859" i="27"/>
  <c r="C5858" i="27"/>
  <c r="C5857" i="27"/>
  <c r="C5856" i="27"/>
  <c r="C5855" i="27"/>
  <c r="C5854" i="27"/>
  <c r="C5853" i="27"/>
  <c r="C5852" i="27"/>
  <c r="C5851" i="27"/>
  <c r="C5850" i="27"/>
  <c r="C5849" i="27"/>
  <c r="C5848" i="27"/>
  <c r="C5847" i="27"/>
  <c r="C5846" i="27"/>
  <c r="C5845" i="27"/>
  <c r="C5844" i="27"/>
  <c r="C5843" i="27"/>
  <c r="C5842" i="27"/>
  <c r="C5841" i="27"/>
  <c r="C5840" i="27"/>
  <c r="C5839" i="27"/>
  <c r="C5838" i="27"/>
  <c r="C5837" i="27"/>
  <c r="C5836" i="27"/>
  <c r="C5835" i="27"/>
  <c r="C5834" i="27"/>
  <c r="C5833" i="27"/>
  <c r="C5832" i="27"/>
  <c r="C5831" i="27"/>
  <c r="C5830" i="27"/>
  <c r="C5829" i="27"/>
  <c r="C5828" i="27"/>
  <c r="C5827" i="27"/>
  <c r="C5826" i="27"/>
  <c r="C5825" i="27"/>
  <c r="C5824" i="27"/>
  <c r="C5823" i="27"/>
  <c r="C5822" i="27"/>
  <c r="C5821" i="27"/>
  <c r="C5820" i="27"/>
  <c r="C5819" i="27"/>
  <c r="C5818" i="27"/>
  <c r="C5817" i="27"/>
  <c r="C5816" i="27"/>
  <c r="C5815" i="27"/>
  <c r="C5814" i="27"/>
  <c r="C5813" i="27"/>
  <c r="C5812" i="27"/>
  <c r="C5811" i="27"/>
  <c r="C5810" i="27"/>
  <c r="C5809" i="27"/>
  <c r="C5808" i="27"/>
  <c r="C5807" i="27"/>
  <c r="C5806" i="27"/>
  <c r="C5805" i="27"/>
  <c r="C5804" i="27"/>
  <c r="C5803" i="27"/>
  <c r="C5802" i="27"/>
  <c r="C5801" i="27"/>
  <c r="C5800" i="27"/>
  <c r="C5799" i="27"/>
  <c r="C5798" i="27"/>
  <c r="C5797" i="27"/>
  <c r="C5796" i="27"/>
  <c r="C5795" i="27"/>
  <c r="C5794" i="27"/>
  <c r="C5793" i="27"/>
  <c r="C5792" i="27"/>
  <c r="C5791" i="27"/>
  <c r="C5790" i="27"/>
  <c r="C5789" i="27"/>
  <c r="C5788" i="27"/>
  <c r="C5787" i="27"/>
  <c r="C5786" i="27"/>
  <c r="C5785" i="27"/>
  <c r="C5784" i="27"/>
  <c r="C5783" i="27"/>
  <c r="C5782" i="27"/>
  <c r="C5781" i="27"/>
  <c r="C5780" i="27"/>
  <c r="C5779" i="27"/>
  <c r="C5778" i="27"/>
  <c r="C5777" i="27"/>
  <c r="C5776" i="27"/>
  <c r="C5775" i="27"/>
  <c r="C5774" i="27"/>
  <c r="C5773" i="27"/>
  <c r="C5772" i="27"/>
  <c r="C5771" i="27"/>
  <c r="C5770" i="27"/>
  <c r="C5769" i="27"/>
  <c r="C5768" i="27"/>
  <c r="C5767" i="27"/>
  <c r="C5766" i="27"/>
  <c r="C5765" i="27"/>
  <c r="C5764" i="27"/>
  <c r="C5763" i="27"/>
  <c r="C5762" i="27"/>
  <c r="C5761" i="27"/>
  <c r="C5760" i="27"/>
  <c r="C5759" i="27"/>
  <c r="C5758" i="27"/>
  <c r="C5757" i="27"/>
  <c r="C5756" i="27"/>
  <c r="C5755" i="27"/>
  <c r="C5754" i="27"/>
  <c r="C5753" i="27"/>
  <c r="C5752" i="27"/>
  <c r="C5751" i="27"/>
  <c r="C5750" i="27"/>
  <c r="C5749" i="27"/>
  <c r="C5748" i="27"/>
  <c r="C5747" i="27"/>
  <c r="C5746" i="27"/>
  <c r="C5745" i="27"/>
  <c r="C5744" i="27"/>
  <c r="C5743" i="27"/>
  <c r="C5742" i="27"/>
  <c r="C5741" i="27"/>
  <c r="C5740" i="27"/>
  <c r="C5739" i="27"/>
  <c r="C5738" i="27"/>
  <c r="C5737" i="27"/>
  <c r="C5736" i="27"/>
  <c r="C5735" i="27"/>
  <c r="C5734" i="27"/>
  <c r="C5733" i="27"/>
  <c r="C5732" i="27"/>
  <c r="C5731" i="27"/>
  <c r="C5730" i="27"/>
  <c r="C5729" i="27"/>
  <c r="C5728" i="27"/>
  <c r="C5727" i="27"/>
  <c r="C5726" i="27"/>
  <c r="C5725" i="27"/>
  <c r="C5724" i="27"/>
  <c r="C5723" i="27"/>
  <c r="C5722" i="27"/>
  <c r="C5721" i="27"/>
  <c r="C5720" i="27"/>
  <c r="C5719" i="27"/>
  <c r="C5718" i="27"/>
  <c r="C5717" i="27"/>
  <c r="C5716" i="27"/>
  <c r="C5715" i="27"/>
  <c r="C5714" i="27"/>
  <c r="C5713" i="27"/>
  <c r="C5712" i="27"/>
  <c r="C5711" i="27"/>
  <c r="C5710" i="27"/>
  <c r="C5709" i="27"/>
  <c r="C5708" i="27"/>
  <c r="C5707" i="27"/>
  <c r="C5706" i="27"/>
  <c r="C5705" i="27"/>
  <c r="C5704" i="27"/>
  <c r="C5703" i="27"/>
  <c r="C5702" i="27"/>
  <c r="C5701" i="27"/>
  <c r="C5700" i="27"/>
  <c r="C5699" i="27"/>
  <c r="C5698" i="27"/>
  <c r="C5697" i="27"/>
  <c r="C5696" i="27"/>
  <c r="C5695" i="27"/>
  <c r="C5694" i="27"/>
  <c r="C5693" i="27"/>
  <c r="C5692" i="27"/>
  <c r="C5691" i="27"/>
  <c r="C5690" i="27"/>
  <c r="C5689" i="27"/>
  <c r="C5688" i="27"/>
  <c r="C5687" i="27"/>
  <c r="C5686" i="27"/>
  <c r="C5685" i="27"/>
  <c r="C5684" i="27"/>
  <c r="C5683" i="27"/>
  <c r="C5682" i="27"/>
  <c r="C5681" i="27"/>
  <c r="C5680" i="27"/>
  <c r="C5679" i="27"/>
  <c r="C5678" i="27"/>
  <c r="C5677" i="27"/>
  <c r="C5676" i="27"/>
  <c r="C5675" i="27"/>
  <c r="C5674" i="27"/>
  <c r="C5673" i="27"/>
  <c r="C5672" i="27"/>
  <c r="C5671" i="27"/>
  <c r="C5670" i="27"/>
  <c r="C5669" i="27"/>
  <c r="C5668" i="27"/>
  <c r="C5667" i="27"/>
  <c r="C5666" i="27"/>
  <c r="C5665" i="27"/>
  <c r="C5664" i="27"/>
  <c r="C5663" i="27"/>
  <c r="C5662" i="27"/>
  <c r="C5661" i="27"/>
  <c r="C5660" i="27"/>
  <c r="C5659" i="27"/>
  <c r="C5658" i="27"/>
  <c r="C5657" i="27"/>
  <c r="C5656" i="27"/>
  <c r="C5655" i="27"/>
  <c r="C5654" i="27"/>
  <c r="C5653" i="27"/>
  <c r="C5652" i="27"/>
  <c r="C5651" i="27"/>
  <c r="C5650" i="27"/>
  <c r="C5649" i="27"/>
  <c r="C5648" i="27"/>
  <c r="C5647" i="27"/>
  <c r="C5646" i="27"/>
  <c r="C5645" i="27"/>
  <c r="C5644" i="27"/>
  <c r="C5643" i="27"/>
  <c r="C5642" i="27"/>
  <c r="C5641" i="27"/>
  <c r="C5640" i="27"/>
  <c r="C5639" i="27"/>
  <c r="C5638" i="27"/>
  <c r="C5637" i="27"/>
  <c r="C5636" i="27"/>
  <c r="C5635" i="27"/>
  <c r="C5634" i="27"/>
  <c r="C5633" i="27"/>
  <c r="C5632" i="27"/>
  <c r="C5631" i="27"/>
  <c r="C5630" i="27"/>
  <c r="C5629" i="27"/>
  <c r="C5628" i="27"/>
  <c r="C5627" i="27"/>
  <c r="C5626" i="27"/>
  <c r="C5625" i="27"/>
  <c r="C5624" i="27"/>
  <c r="C5623" i="27"/>
  <c r="C5622" i="27"/>
  <c r="C5621" i="27"/>
  <c r="C5620" i="27"/>
  <c r="C5619" i="27"/>
  <c r="C5618" i="27"/>
  <c r="C5617" i="27"/>
  <c r="C5616" i="27"/>
  <c r="C5615" i="27"/>
  <c r="C5614" i="27"/>
  <c r="C5613" i="27"/>
  <c r="C5612" i="27"/>
  <c r="C5611" i="27"/>
  <c r="C5610" i="27"/>
  <c r="C5609" i="27"/>
  <c r="C5608" i="27"/>
  <c r="C5607" i="27"/>
  <c r="C5606" i="27"/>
  <c r="C5605" i="27"/>
  <c r="C5604" i="27"/>
  <c r="C5603" i="27"/>
  <c r="C5602" i="27"/>
  <c r="C5601" i="27"/>
  <c r="C5600" i="27"/>
  <c r="C5599" i="27"/>
  <c r="C5598" i="27"/>
  <c r="C5597" i="27"/>
  <c r="C5596" i="27"/>
  <c r="C5595" i="27"/>
  <c r="C5594" i="27"/>
  <c r="C5593" i="27"/>
  <c r="C5592" i="27"/>
  <c r="C5591" i="27"/>
  <c r="C5590" i="27"/>
  <c r="C5589" i="27"/>
  <c r="C5588" i="27"/>
  <c r="C5587" i="27"/>
  <c r="C5586" i="27"/>
  <c r="C5585" i="27"/>
  <c r="C5584" i="27"/>
  <c r="C5583" i="27"/>
  <c r="C5582" i="27"/>
  <c r="C5581" i="27"/>
  <c r="C5580" i="27"/>
  <c r="C5579" i="27"/>
  <c r="C5578" i="27"/>
  <c r="C5577" i="27"/>
  <c r="C5576" i="27"/>
  <c r="C5575" i="27"/>
  <c r="C5574" i="27"/>
  <c r="C5573" i="27"/>
  <c r="C5572" i="27"/>
  <c r="C5571" i="27"/>
  <c r="C5570" i="27"/>
  <c r="C5569" i="27"/>
  <c r="C5568" i="27"/>
  <c r="C5567" i="27"/>
  <c r="C5566" i="27"/>
  <c r="C5565" i="27"/>
  <c r="C5564" i="27"/>
  <c r="C5563" i="27"/>
  <c r="C5562" i="27"/>
  <c r="C5561" i="27"/>
  <c r="C5560" i="27"/>
  <c r="C5559" i="27"/>
  <c r="C5558" i="27"/>
  <c r="C5557" i="27"/>
  <c r="C5556" i="27"/>
  <c r="C5555" i="27"/>
  <c r="C5554" i="27"/>
  <c r="C5553" i="27"/>
  <c r="C5552" i="27"/>
  <c r="C5551" i="27"/>
  <c r="C5550" i="27"/>
  <c r="C5549" i="27"/>
  <c r="C5548" i="27"/>
  <c r="C5547" i="27"/>
  <c r="C5546" i="27"/>
  <c r="C5545" i="27"/>
  <c r="C5544" i="27"/>
  <c r="C5543" i="27"/>
  <c r="C5542" i="27"/>
  <c r="C5541" i="27"/>
  <c r="C5540" i="27"/>
  <c r="C5539" i="27"/>
  <c r="C5538" i="27"/>
  <c r="C5537" i="27"/>
  <c r="C5536" i="27"/>
  <c r="C5535" i="27"/>
  <c r="C5534" i="27"/>
  <c r="C5533" i="27"/>
  <c r="C5532" i="27"/>
  <c r="C5531" i="27"/>
  <c r="C5530" i="27"/>
  <c r="C5529" i="27"/>
  <c r="C5528" i="27"/>
  <c r="C5527" i="27"/>
  <c r="C5526" i="27"/>
  <c r="C5525" i="27"/>
  <c r="C5524" i="27"/>
  <c r="C5523" i="27"/>
  <c r="C5522" i="27"/>
  <c r="C5521" i="27"/>
  <c r="C5520" i="27"/>
  <c r="C5519" i="27"/>
  <c r="C5518" i="27"/>
  <c r="C5517" i="27"/>
  <c r="C5516" i="27"/>
  <c r="C5515" i="27"/>
  <c r="C5514" i="27"/>
  <c r="C5513" i="27"/>
  <c r="C5512" i="27"/>
  <c r="C5511" i="27"/>
  <c r="C5510" i="27"/>
  <c r="C5509" i="27"/>
  <c r="C5508" i="27"/>
  <c r="C5507" i="27"/>
  <c r="C5506" i="27"/>
  <c r="C5505" i="27"/>
  <c r="C5504" i="27"/>
  <c r="C5503" i="27"/>
  <c r="C5502" i="27"/>
  <c r="C5501" i="27"/>
  <c r="C5500" i="27"/>
  <c r="C5499" i="27"/>
  <c r="C5498" i="27"/>
  <c r="C5497" i="27"/>
  <c r="C5496" i="27"/>
  <c r="C5495" i="27"/>
  <c r="C5494" i="27"/>
  <c r="C5493" i="27"/>
  <c r="C5492" i="27"/>
  <c r="C5491" i="27"/>
  <c r="C5490" i="27"/>
  <c r="C5489" i="27"/>
  <c r="C5488" i="27"/>
  <c r="C5487" i="27"/>
  <c r="C5486" i="27"/>
  <c r="C5485" i="27"/>
  <c r="C5484" i="27"/>
  <c r="C5483" i="27"/>
  <c r="C5482" i="27"/>
  <c r="C5481" i="27"/>
  <c r="C5480" i="27"/>
  <c r="C5479" i="27"/>
  <c r="C5478" i="27"/>
  <c r="C5477" i="27"/>
  <c r="C5476" i="27"/>
  <c r="C5475" i="27"/>
  <c r="C5474" i="27"/>
  <c r="C5473" i="27"/>
  <c r="C5472" i="27"/>
  <c r="C5471" i="27"/>
  <c r="C5470" i="27"/>
  <c r="C5469" i="27"/>
  <c r="C5468" i="27"/>
  <c r="C5467" i="27"/>
  <c r="C5466" i="27"/>
  <c r="C5465" i="27"/>
  <c r="C5464" i="27"/>
  <c r="C5463" i="27"/>
  <c r="C5462" i="27"/>
  <c r="C5461" i="27"/>
  <c r="C5460" i="27"/>
  <c r="C5459" i="27"/>
  <c r="C5458" i="27"/>
  <c r="C5457" i="27"/>
  <c r="C5456" i="27"/>
  <c r="C5455" i="27"/>
  <c r="C5454" i="27"/>
  <c r="C5453" i="27"/>
  <c r="C5452" i="27"/>
  <c r="C5451" i="27"/>
  <c r="C5450" i="27"/>
  <c r="C5449" i="27"/>
  <c r="C5448" i="27"/>
  <c r="C5447" i="27"/>
  <c r="C5446" i="27"/>
  <c r="C5445" i="27"/>
  <c r="C5444" i="27"/>
  <c r="C5443" i="27"/>
  <c r="C5442" i="27"/>
  <c r="C5441" i="27"/>
  <c r="C5440" i="27"/>
  <c r="C5439" i="27"/>
  <c r="C5438" i="27"/>
  <c r="C5437" i="27"/>
  <c r="C5436" i="27"/>
  <c r="C5435" i="27"/>
  <c r="C5434" i="27"/>
  <c r="C5433" i="27"/>
  <c r="C5432" i="27"/>
  <c r="C5431" i="27"/>
  <c r="C5430" i="27"/>
  <c r="C5429" i="27"/>
  <c r="C5428" i="27"/>
  <c r="C5427" i="27"/>
  <c r="C5426" i="27"/>
  <c r="C5425" i="27"/>
  <c r="C5424" i="27"/>
  <c r="C5423" i="27"/>
  <c r="C5422" i="27"/>
  <c r="C5421" i="27"/>
  <c r="C5420" i="27"/>
  <c r="C5419" i="27"/>
  <c r="C5418" i="27"/>
  <c r="C5417" i="27"/>
  <c r="C5416" i="27"/>
  <c r="C5415" i="27"/>
  <c r="C5414" i="27"/>
  <c r="C5413" i="27"/>
  <c r="C5412" i="27"/>
  <c r="C5411" i="27"/>
  <c r="C5410" i="27"/>
  <c r="C5409" i="27"/>
  <c r="C5408" i="27"/>
  <c r="C5407" i="27"/>
  <c r="C5406" i="27"/>
  <c r="C5405" i="27"/>
  <c r="C5404" i="27"/>
  <c r="C5403" i="27"/>
  <c r="C5402" i="27"/>
  <c r="C5401" i="27"/>
  <c r="C5400" i="27"/>
  <c r="C5399" i="27"/>
  <c r="C5398" i="27"/>
  <c r="C5397" i="27"/>
  <c r="C5396" i="27"/>
  <c r="C5395" i="27"/>
  <c r="C5394" i="27"/>
  <c r="C5393" i="27"/>
  <c r="C5392" i="27"/>
  <c r="C5391" i="27"/>
  <c r="C5390" i="27"/>
  <c r="C5389" i="27"/>
  <c r="C5388" i="27"/>
  <c r="C5387" i="27"/>
  <c r="C5386" i="27"/>
  <c r="C5385" i="27"/>
  <c r="C5384" i="27"/>
  <c r="C5383" i="27"/>
  <c r="C5382" i="27"/>
  <c r="C5381" i="27"/>
  <c r="C5380" i="27"/>
  <c r="C5379" i="27"/>
  <c r="C5378" i="27"/>
  <c r="C5377" i="27"/>
  <c r="C5376" i="27"/>
  <c r="C5375" i="27"/>
  <c r="C5374" i="27"/>
  <c r="C5373" i="27"/>
  <c r="C5372" i="27"/>
  <c r="C5371" i="27"/>
  <c r="C5370" i="27"/>
  <c r="C5369" i="27"/>
  <c r="C5368" i="27"/>
  <c r="C5367" i="27"/>
  <c r="C5366" i="27"/>
  <c r="C5365" i="27"/>
  <c r="C5364" i="27"/>
  <c r="C5363" i="27"/>
  <c r="C5362" i="27"/>
  <c r="C5361" i="27"/>
  <c r="C5360" i="27"/>
  <c r="C5359" i="27"/>
  <c r="C5358" i="27"/>
  <c r="C5357" i="27"/>
  <c r="C5356" i="27"/>
  <c r="C5355" i="27"/>
  <c r="C5354" i="27"/>
  <c r="C5353" i="27"/>
  <c r="C5352" i="27"/>
  <c r="C5351" i="27"/>
  <c r="C5350" i="27"/>
  <c r="C5349" i="27"/>
  <c r="C5348" i="27"/>
  <c r="C5347" i="27"/>
  <c r="C5346" i="27"/>
  <c r="C5345" i="27"/>
  <c r="C5344" i="27"/>
  <c r="C5343" i="27"/>
  <c r="C5342" i="27"/>
  <c r="C5341" i="27"/>
  <c r="C5340" i="27"/>
  <c r="C5339" i="27"/>
  <c r="C5338" i="27"/>
  <c r="C5337" i="27"/>
  <c r="C5336" i="27"/>
  <c r="C5335" i="27"/>
  <c r="C5334" i="27"/>
  <c r="C5333" i="27"/>
  <c r="C5332" i="27"/>
  <c r="C5331" i="27"/>
  <c r="C5330" i="27"/>
  <c r="C5329" i="27"/>
  <c r="C5328" i="27"/>
  <c r="C5327" i="27"/>
  <c r="C5326" i="27"/>
  <c r="C5325" i="27"/>
  <c r="C5324" i="27"/>
  <c r="C5323" i="27"/>
  <c r="C5322" i="27"/>
  <c r="C5321" i="27"/>
  <c r="C5320" i="27"/>
  <c r="C5319" i="27"/>
  <c r="C5318" i="27"/>
  <c r="C5317" i="27"/>
  <c r="C5316" i="27"/>
  <c r="C5315" i="27"/>
  <c r="C5314" i="27"/>
  <c r="C5313" i="27"/>
  <c r="C5312" i="27"/>
  <c r="C5311" i="27"/>
  <c r="C5310" i="27"/>
  <c r="C5309" i="27"/>
  <c r="C5308" i="27"/>
  <c r="C5307" i="27"/>
  <c r="C5306" i="27"/>
  <c r="C5305" i="27"/>
  <c r="C5304" i="27"/>
  <c r="C5303" i="27"/>
  <c r="C5302" i="27"/>
  <c r="C5301" i="27"/>
  <c r="C5300" i="27"/>
  <c r="C5299" i="27"/>
  <c r="C5298" i="27"/>
  <c r="C5297" i="27"/>
  <c r="C5296" i="27"/>
  <c r="C5295" i="27"/>
  <c r="C5294" i="27"/>
  <c r="C5293" i="27"/>
  <c r="C5292" i="27"/>
  <c r="C5291" i="27"/>
  <c r="C5290" i="27"/>
  <c r="C5289" i="27"/>
  <c r="C5288" i="27"/>
  <c r="C5287" i="27"/>
  <c r="C5286" i="27"/>
  <c r="C5285" i="27"/>
  <c r="C5284" i="27"/>
  <c r="C5283" i="27"/>
  <c r="C5282" i="27"/>
  <c r="C5281" i="27"/>
  <c r="C5280" i="27"/>
  <c r="C5279" i="27"/>
  <c r="C5278" i="27"/>
  <c r="C5277" i="27"/>
  <c r="C5276" i="27"/>
  <c r="C5275" i="27"/>
  <c r="C5274" i="27"/>
  <c r="C5273" i="27"/>
  <c r="C5272" i="27"/>
  <c r="C5271" i="27"/>
  <c r="C5270" i="27"/>
  <c r="C5269" i="27"/>
  <c r="C5268" i="27"/>
  <c r="C5267" i="27"/>
  <c r="C5266" i="27"/>
  <c r="C5265" i="27"/>
  <c r="C5264" i="27"/>
  <c r="C5263" i="27"/>
  <c r="C5262" i="27"/>
  <c r="C5261" i="27"/>
  <c r="C5260" i="27"/>
  <c r="C5259" i="27"/>
  <c r="C5258" i="27"/>
  <c r="C5257" i="27"/>
  <c r="C5256" i="27"/>
  <c r="C5255" i="27"/>
  <c r="C5254" i="27"/>
  <c r="C5253" i="27"/>
  <c r="C5252" i="27"/>
  <c r="C5251" i="27"/>
  <c r="C5250" i="27"/>
  <c r="C5249" i="27"/>
  <c r="C5248" i="27"/>
  <c r="C5247" i="27"/>
  <c r="C5246" i="27"/>
  <c r="C5245" i="27"/>
  <c r="C5244" i="27"/>
  <c r="C5243" i="27"/>
  <c r="C5242" i="27"/>
  <c r="C5241" i="27"/>
  <c r="C5240" i="27"/>
  <c r="C5239" i="27"/>
  <c r="C5238" i="27"/>
  <c r="C5237" i="27"/>
  <c r="C5236" i="27"/>
  <c r="C5235" i="27"/>
  <c r="C5234" i="27"/>
  <c r="C5233" i="27"/>
  <c r="C5232" i="27"/>
  <c r="C5231" i="27"/>
  <c r="C5230" i="27"/>
  <c r="C5229" i="27"/>
  <c r="C5228" i="27"/>
  <c r="C5227" i="27"/>
  <c r="C5226" i="27"/>
  <c r="C5225" i="27"/>
  <c r="C5224" i="27"/>
  <c r="C5223" i="27"/>
  <c r="C5222" i="27"/>
  <c r="C5221" i="27"/>
  <c r="C5220" i="27"/>
  <c r="C5219" i="27"/>
  <c r="C5218" i="27"/>
  <c r="C5217" i="27"/>
  <c r="C5216" i="27"/>
  <c r="C5215" i="27"/>
  <c r="C5214" i="27"/>
  <c r="C5213" i="27"/>
  <c r="C5212" i="27"/>
  <c r="C5211" i="27"/>
  <c r="C5210" i="27"/>
  <c r="C5209" i="27"/>
  <c r="C5208" i="27"/>
  <c r="C5207" i="27"/>
  <c r="C5206" i="27"/>
  <c r="C5205" i="27"/>
  <c r="C5204" i="27"/>
  <c r="C5203" i="27"/>
  <c r="C5202" i="27"/>
  <c r="C5201" i="27"/>
  <c r="C5200" i="27"/>
  <c r="C5199" i="27"/>
  <c r="C5198" i="27"/>
  <c r="C5197" i="27"/>
  <c r="C5196" i="27"/>
  <c r="C5195" i="27"/>
  <c r="C5194" i="27"/>
  <c r="C5193" i="27"/>
  <c r="C5192" i="27"/>
  <c r="C5191" i="27"/>
  <c r="C5190" i="27"/>
  <c r="C5189" i="27"/>
  <c r="C5188" i="27"/>
  <c r="C5187" i="27"/>
  <c r="C5186" i="27"/>
  <c r="C5185" i="27"/>
  <c r="C5184" i="27"/>
  <c r="C5183" i="27"/>
  <c r="C5182" i="27"/>
  <c r="C5181" i="27"/>
  <c r="C5180" i="27"/>
  <c r="C5179" i="27"/>
  <c r="C5178" i="27"/>
  <c r="C5177" i="27"/>
  <c r="C5176" i="27"/>
  <c r="C5175" i="27"/>
  <c r="C5174" i="27"/>
  <c r="C5173" i="27"/>
  <c r="C5172" i="27"/>
  <c r="C5171" i="27"/>
  <c r="C5170" i="27"/>
  <c r="C5169" i="27"/>
  <c r="C5168" i="27"/>
  <c r="C5167" i="27"/>
  <c r="C5166" i="27"/>
  <c r="C5165" i="27"/>
  <c r="C5164" i="27"/>
  <c r="C5163" i="27"/>
  <c r="C5162" i="27"/>
  <c r="C5161" i="27"/>
  <c r="C5160" i="27"/>
  <c r="C5159" i="27"/>
  <c r="C5158" i="27"/>
  <c r="C5157" i="27"/>
  <c r="C5156" i="27"/>
  <c r="C5155" i="27"/>
  <c r="C5154" i="27"/>
  <c r="C5153" i="27"/>
  <c r="C5152" i="27"/>
  <c r="C5151" i="27"/>
  <c r="C5150" i="27"/>
  <c r="C5149" i="27"/>
  <c r="C5148" i="27"/>
  <c r="C5147" i="27"/>
  <c r="C5146" i="27"/>
  <c r="C5145" i="27"/>
  <c r="C5144" i="27"/>
  <c r="C5143" i="27"/>
  <c r="C5142" i="27"/>
  <c r="C5141" i="27"/>
  <c r="C5140" i="27"/>
  <c r="C5139" i="27"/>
  <c r="C5138" i="27"/>
  <c r="C5137" i="27"/>
  <c r="C5136" i="27"/>
  <c r="C5135" i="27"/>
  <c r="C5134" i="27"/>
  <c r="C5133" i="27"/>
  <c r="C5132" i="27"/>
  <c r="C5131" i="27"/>
  <c r="C5130" i="27"/>
  <c r="C5129" i="27"/>
  <c r="C5128" i="27"/>
  <c r="C5127" i="27"/>
  <c r="C5126" i="27"/>
  <c r="C5125" i="27"/>
  <c r="C5124" i="27"/>
  <c r="C5123" i="27"/>
  <c r="C5122" i="27"/>
  <c r="C5121" i="27"/>
  <c r="C5120" i="27"/>
  <c r="C5119" i="27"/>
  <c r="C5118" i="27"/>
  <c r="C5117" i="27"/>
  <c r="C5116" i="27"/>
  <c r="C5115" i="27"/>
  <c r="C5114" i="27"/>
  <c r="C5113" i="27"/>
  <c r="C5112" i="27"/>
  <c r="C5111" i="27"/>
  <c r="C5110" i="27"/>
  <c r="C5109" i="27"/>
  <c r="C5108" i="27"/>
  <c r="C5107" i="27"/>
  <c r="C5106" i="27"/>
  <c r="C5105" i="27"/>
  <c r="C5104" i="27"/>
  <c r="C5103" i="27"/>
  <c r="C5102" i="27"/>
  <c r="C5101" i="27"/>
  <c r="C5100" i="27"/>
  <c r="C5099" i="27"/>
  <c r="C5098" i="27"/>
  <c r="C5097" i="27"/>
  <c r="C5096" i="27"/>
  <c r="C5095" i="27"/>
  <c r="C5094" i="27"/>
  <c r="C5093" i="27"/>
  <c r="C5092" i="27"/>
  <c r="C5091" i="27"/>
  <c r="C5090" i="27"/>
  <c r="C5089" i="27"/>
  <c r="C5088" i="27"/>
  <c r="C5087" i="27"/>
  <c r="C5086" i="27"/>
  <c r="C5085" i="27"/>
  <c r="C5084" i="27"/>
  <c r="C5083" i="27"/>
  <c r="C5082" i="27"/>
  <c r="C5081" i="27"/>
  <c r="C5080" i="27"/>
  <c r="C5079" i="27"/>
  <c r="C5078" i="27"/>
  <c r="C5077" i="27"/>
  <c r="C5076" i="27"/>
  <c r="C5075" i="27"/>
  <c r="C5074" i="27"/>
  <c r="C5073" i="27"/>
  <c r="C5072" i="27"/>
  <c r="C5071" i="27"/>
  <c r="C5070" i="27"/>
  <c r="C5069" i="27"/>
  <c r="C5068" i="27"/>
  <c r="C5067" i="27"/>
  <c r="C5066" i="27"/>
  <c r="C5065" i="27"/>
  <c r="C5064" i="27"/>
  <c r="C5063" i="27"/>
  <c r="C5062" i="27"/>
  <c r="C5061" i="27"/>
  <c r="C5060" i="27"/>
  <c r="C5059" i="27"/>
  <c r="C5058" i="27"/>
  <c r="C5057" i="27"/>
  <c r="C5056" i="27"/>
  <c r="C5055" i="27"/>
  <c r="C5054" i="27"/>
  <c r="C5053" i="27"/>
  <c r="C5052" i="27"/>
  <c r="C5051" i="27"/>
  <c r="C5050" i="27"/>
  <c r="C5049" i="27"/>
  <c r="C5048" i="27"/>
  <c r="C5047" i="27"/>
  <c r="C5046" i="27"/>
  <c r="C5045" i="27"/>
  <c r="C5044" i="27"/>
  <c r="C5043" i="27"/>
  <c r="C5042" i="27"/>
  <c r="C5041" i="27"/>
  <c r="C5040" i="27"/>
  <c r="C5039" i="27"/>
  <c r="C5038" i="27"/>
  <c r="C5037" i="27"/>
  <c r="C5036" i="27"/>
  <c r="C5035" i="27"/>
  <c r="C5034" i="27"/>
  <c r="C5033" i="27"/>
  <c r="C5032" i="27"/>
  <c r="C5031" i="27"/>
  <c r="C5030" i="27"/>
  <c r="C5029" i="27"/>
  <c r="C5028" i="27"/>
  <c r="C5027" i="27"/>
  <c r="C5026" i="27"/>
  <c r="C5025" i="27"/>
  <c r="C5024" i="27"/>
  <c r="C5023" i="27"/>
  <c r="C5022" i="27"/>
  <c r="C5021" i="27"/>
  <c r="C5020" i="27"/>
  <c r="C5019" i="27"/>
  <c r="C5018" i="27"/>
  <c r="C5017" i="27"/>
  <c r="C5016" i="27"/>
  <c r="C5015" i="27"/>
  <c r="C5014" i="27"/>
  <c r="C5013" i="27"/>
  <c r="C5012" i="27"/>
  <c r="C5011" i="27"/>
  <c r="C5010" i="27"/>
  <c r="C5009" i="27"/>
  <c r="C5008" i="27"/>
  <c r="C5007" i="27"/>
  <c r="C5006" i="27"/>
  <c r="C5005" i="27"/>
  <c r="C5004" i="27"/>
  <c r="C5003" i="27"/>
  <c r="C5002" i="27"/>
  <c r="C5001" i="27"/>
  <c r="C5000" i="27"/>
  <c r="C4999" i="27"/>
  <c r="C4998" i="27"/>
  <c r="C4997" i="27"/>
  <c r="C4996" i="27"/>
  <c r="C4995" i="27"/>
  <c r="C4994" i="27"/>
  <c r="C4993" i="27"/>
  <c r="C4992" i="27"/>
  <c r="C4991" i="27"/>
  <c r="C4990" i="27"/>
  <c r="C4989" i="27"/>
  <c r="C4988" i="27"/>
  <c r="C4987" i="27"/>
  <c r="C4986" i="27"/>
  <c r="C4985" i="27"/>
  <c r="C4984" i="27"/>
  <c r="C4983" i="27"/>
  <c r="C4982" i="27"/>
  <c r="C4981" i="27"/>
  <c r="C4980" i="27"/>
  <c r="C4979" i="27"/>
  <c r="C4978" i="27"/>
  <c r="C4977" i="27"/>
  <c r="C4976" i="27"/>
  <c r="C4975" i="27"/>
  <c r="C4974" i="27"/>
  <c r="C4973" i="27"/>
  <c r="C4972" i="27"/>
  <c r="C4971" i="27"/>
  <c r="C4970" i="27"/>
  <c r="C4969" i="27"/>
  <c r="C4968" i="27"/>
  <c r="C4967" i="27"/>
  <c r="C4966" i="27"/>
  <c r="C4965" i="27"/>
  <c r="C4964" i="27"/>
  <c r="C4963" i="27"/>
  <c r="C4962" i="27"/>
  <c r="C4961" i="27"/>
  <c r="C4960" i="27"/>
  <c r="C4959" i="27"/>
  <c r="C4958" i="27"/>
  <c r="C4957" i="27"/>
  <c r="C4956" i="27"/>
  <c r="C4955" i="27"/>
  <c r="C4954" i="27"/>
  <c r="C4953" i="27"/>
  <c r="C4952" i="27"/>
  <c r="C4951" i="27"/>
  <c r="C4950" i="27"/>
  <c r="C4949" i="27"/>
  <c r="C4948" i="27"/>
  <c r="C4947" i="27"/>
  <c r="C4946" i="27"/>
  <c r="C4945" i="27"/>
  <c r="C4944" i="27"/>
  <c r="C4943" i="27"/>
  <c r="C4942" i="27"/>
  <c r="C4941" i="27"/>
  <c r="C4940" i="27"/>
  <c r="C4939" i="27"/>
  <c r="C4938" i="27"/>
  <c r="C4937" i="27"/>
  <c r="C4936" i="27"/>
  <c r="C4935" i="27"/>
  <c r="C4934" i="27"/>
  <c r="C4933" i="27"/>
  <c r="C4932" i="27"/>
  <c r="C4931" i="27"/>
  <c r="C4930" i="27"/>
  <c r="C4929" i="27"/>
  <c r="C4928" i="27"/>
  <c r="C4927" i="27"/>
  <c r="C4926" i="27"/>
  <c r="C4925" i="27"/>
  <c r="C4924" i="27"/>
  <c r="C4923" i="27"/>
  <c r="C4922" i="27"/>
  <c r="C4921" i="27"/>
  <c r="C4920" i="27"/>
  <c r="C4919" i="27"/>
  <c r="C4918" i="27"/>
  <c r="C4917" i="27"/>
  <c r="C4916" i="27"/>
  <c r="C4915" i="27"/>
  <c r="C4914" i="27"/>
  <c r="C4913" i="27"/>
  <c r="C4912" i="27"/>
  <c r="C4911" i="27"/>
  <c r="C4910" i="27"/>
  <c r="C4909" i="27"/>
  <c r="C4908" i="27"/>
  <c r="C4907" i="27"/>
  <c r="C4906" i="27"/>
  <c r="C4905" i="27"/>
  <c r="C4904" i="27"/>
  <c r="C4903" i="27"/>
  <c r="C4902" i="27"/>
  <c r="C4901" i="27"/>
  <c r="C4900" i="27"/>
  <c r="C4899" i="27"/>
  <c r="C4898" i="27"/>
  <c r="C4897" i="27"/>
  <c r="C4896" i="27"/>
  <c r="C4895" i="27"/>
  <c r="C4894" i="27"/>
  <c r="C4893" i="27"/>
  <c r="C4892" i="27"/>
  <c r="C4891" i="27"/>
  <c r="C4890" i="27"/>
  <c r="C4889" i="27"/>
  <c r="C4888" i="27"/>
  <c r="C4887" i="27"/>
  <c r="C4886" i="27"/>
  <c r="C4885" i="27"/>
  <c r="C4884" i="27"/>
  <c r="C4883" i="27"/>
  <c r="C4882" i="27"/>
  <c r="C4881" i="27"/>
  <c r="C4880" i="27"/>
  <c r="C4879" i="27"/>
  <c r="C4878" i="27"/>
  <c r="C4877" i="27"/>
  <c r="C4876" i="27"/>
  <c r="C4875" i="27"/>
  <c r="C4874" i="27"/>
  <c r="C4873" i="27"/>
  <c r="C4872" i="27"/>
  <c r="C4871" i="27"/>
  <c r="C4870" i="27"/>
  <c r="C4869" i="27"/>
  <c r="C4868" i="27"/>
  <c r="C4867" i="27"/>
  <c r="C4866" i="27"/>
  <c r="C4865" i="27"/>
  <c r="C4864" i="27"/>
  <c r="C4863" i="27"/>
  <c r="C4862" i="27"/>
  <c r="C4861" i="27"/>
  <c r="C4860" i="27"/>
  <c r="C4859" i="27"/>
  <c r="C4858" i="27"/>
  <c r="C4857" i="27"/>
  <c r="C4856" i="27"/>
  <c r="C4855" i="27"/>
  <c r="C4854" i="27"/>
  <c r="C4853" i="27"/>
  <c r="C4852" i="27"/>
  <c r="C4851" i="27"/>
  <c r="C4850" i="27"/>
  <c r="C4849" i="27"/>
  <c r="C4848" i="27"/>
  <c r="C4847" i="27"/>
  <c r="C4846" i="27"/>
  <c r="C4845" i="27"/>
  <c r="C4844" i="27"/>
  <c r="C4843" i="27"/>
  <c r="C4842" i="27"/>
  <c r="C4841" i="27"/>
  <c r="C4840" i="27"/>
  <c r="C4839" i="27"/>
  <c r="C4838" i="27"/>
  <c r="C4837" i="27"/>
  <c r="C4836" i="27"/>
  <c r="C4835" i="27"/>
  <c r="C4834" i="27"/>
  <c r="C4833" i="27"/>
  <c r="C4832" i="27"/>
  <c r="C4831" i="27"/>
  <c r="C4830" i="27"/>
  <c r="C4829" i="27"/>
  <c r="C4828" i="27"/>
  <c r="C4827" i="27"/>
  <c r="C4826" i="27"/>
  <c r="C4825" i="27"/>
  <c r="C4824" i="27"/>
  <c r="C4823" i="27"/>
  <c r="C4822" i="27"/>
  <c r="C4821" i="27"/>
  <c r="C4820" i="27"/>
  <c r="C4819" i="27"/>
  <c r="C4818" i="27"/>
  <c r="C4817" i="27"/>
  <c r="C4816" i="27"/>
  <c r="C4815" i="27"/>
  <c r="C4814" i="27"/>
  <c r="C4813" i="27"/>
  <c r="C4812" i="27"/>
  <c r="C4811" i="27"/>
  <c r="C4810" i="27"/>
  <c r="C4809" i="27"/>
  <c r="C4808" i="27"/>
  <c r="C4807" i="27"/>
  <c r="C4806" i="27"/>
  <c r="C4805" i="27"/>
  <c r="C4804" i="27"/>
  <c r="C4803" i="27"/>
  <c r="C4802" i="27"/>
  <c r="C4801" i="27"/>
  <c r="C4800" i="27"/>
  <c r="C4799" i="27"/>
  <c r="C4798" i="27"/>
  <c r="C4797" i="27"/>
  <c r="C4796" i="27"/>
  <c r="C4795" i="27"/>
  <c r="C4794" i="27"/>
  <c r="C4793" i="27"/>
  <c r="C4792" i="27"/>
  <c r="C4791" i="27"/>
  <c r="C4790" i="27"/>
  <c r="C4789" i="27"/>
  <c r="C4788" i="27"/>
  <c r="C4787" i="27"/>
  <c r="C4786" i="27"/>
  <c r="C4785" i="27"/>
  <c r="C4784" i="27"/>
  <c r="C4783" i="27"/>
  <c r="C4782" i="27"/>
  <c r="C4781" i="27"/>
  <c r="C4780" i="27"/>
  <c r="C4779" i="27"/>
  <c r="C4778" i="27"/>
  <c r="C4777" i="27"/>
  <c r="C4776" i="27"/>
  <c r="C4775" i="27"/>
  <c r="C4774" i="27"/>
  <c r="C4773" i="27"/>
  <c r="C4772" i="27"/>
  <c r="C4771" i="27"/>
  <c r="C4770" i="27"/>
  <c r="C4769" i="27"/>
  <c r="C4768" i="27"/>
  <c r="C4767" i="27"/>
  <c r="C4766" i="27"/>
  <c r="C4765" i="27"/>
  <c r="C4764" i="27"/>
  <c r="C4763" i="27"/>
  <c r="C4762" i="27"/>
  <c r="C4761" i="27"/>
  <c r="C4760" i="27"/>
  <c r="C4759" i="27"/>
  <c r="C4758" i="27"/>
  <c r="C4757" i="27"/>
  <c r="C4756" i="27"/>
  <c r="C4755" i="27"/>
  <c r="C4754" i="27"/>
  <c r="C4753" i="27"/>
  <c r="C4752" i="27"/>
  <c r="C4751" i="27"/>
  <c r="C4750" i="27"/>
  <c r="C4749" i="27"/>
  <c r="C4748" i="27"/>
  <c r="C4747" i="27"/>
  <c r="C4746" i="27"/>
  <c r="C4745" i="27"/>
  <c r="C4744" i="27"/>
  <c r="C4743" i="27"/>
  <c r="C4742" i="27"/>
  <c r="C4741" i="27"/>
  <c r="C4740" i="27"/>
  <c r="C4739" i="27"/>
  <c r="C4738" i="27"/>
  <c r="C4737" i="27"/>
  <c r="C4736" i="27"/>
  <c r="C4735" i="27"/>
  <c r="C4734" i="27"/>
  <c r="C4733" i="27"/>
  <c r="C4732" i="27"/>
  <c r="C4731" i="27"/>
  <c r="C4730" i="27"/>
  <c r="C4729" i="27"/>
  <c r="C4728" i="27"/>
  <c r="C4727" i="27"/>
  <c r="C4726" i="27"/>
  <c r="C4725" i="27"/>
  <c r="C4724" i="27"/>
  <c r="C4723" i="27"/>
  <c r="C4722" i="27"/>
  <c r="C4721" i="27"/>
  <c r="C4720" i="27"/>
  <c r="C4719" i="27"/>
  <c r="C4718" i="27"/>
  <c r="C4717" i="27"/>
  <c r="C4716" i="27"/>
  <c r="C4715" i="27"/>
  <c r="C4714" i="27"/>
  <c r="C4713" i="27"/>
  <c r="C4712" i="27"/>
  <c r="C4711" i="27"/>
  <c r="C4710" i="27"/>
  <c r="C4709" i="27"/>
  <c r="C4708" i="27"/>
  <c r="C4707" i="27"/>
  <c r="C4706" i="27"/>
  <c r="C4705" i="27"/>
  <c r="C4704" i="27"/>
  <c r="C4703" i="27"/>
  <c r="C4702" i="27"/>
  <c r="C4701" i="27"/>
  <c r="C4700" i="27"/>
  <c r="C4699" i="27"/>
  <c r="C4698" i="27"/>
  <c r="C4697" i="27"/>
  <c r="C4696" i="27"/>
  <c r="C4695" i="27"/>
  <c r="C4694" i="27"/>
  <c r="C4693" i="27"/>
  <c r="C4692" i="27"/>
  <c r="C4691" i="27"/>
  <c r="C4690" i="27"/>
  <c r="C4689" i="27"/>
  <c r="C4688" i="27"/>
  <c r="C4687" i="27"/>
  <c r="C4686" i="27"/>
  <c r="C4685" i="27"/>
  <c r="C4684" i="27"/>
  <c r="C4683" i="27"/>
  <c r="C4682" i="27"/>
  <c r="C4681" i="27"/>
  <c r="C4680" i="27"/>
  <c r="C4679" i="27"/>
  <c r="C4678" i="27"/>
  <c r="C4677" i="27"/>
  <c r="C4676" i="27"/>
  <c r="C4675" i="27"/>
  <c r="C4674" i="27"/>
  <c r="C4673" i="27"/>
  <c r="C4672" i="27"/>
  <c r="C4671" i="27"/>
  <c r="C4670" i="27"/>
  <c r="C4669" i="27"/>
  <c r="C4668" i="27"/>
  <c r="C4667" i="27"/>
  <c r="C4666" i="27"/>
  <c r="C4665" i="27"/>
  <c r="C4664" i="27"/>
  <c r="C4663" i="27"/>
  <c r="C4662" i="27"/>
  <c r="C4661" i="27"/>
  <c r="C4660" i="27"/>
  <c r="C4659" i="27"/>
  <c r="C4658" i="27"/>
  <c r="C4657" i="27"/>
  <c r="C4656" i="27"/>
  <c r="C4655" i="27"/>
  <c r="C4654" i="27"/>
  <c r="C4653" i="27"/>
  <c r="C4652" i="27"/>
  <c r="C4651" i="27"/>
  <c r="C4650" i="27"/>
  <c r="C4649" i="27"/>
  <c r="C4648" i="27"/>
  <c r="C4647" i="27"/>
  <c r="C4646" i="27"/>
  <c r="C4645" i="27"/>
  <c r="C4644" i="27"/>
  <c r="C4643" i="27"/>
  <c r="C4642" i="27"/>
  <c r="C4641" i="27"/>
  <c r="C4640" i="27"/>
  <c r="C4639" i="27"/>
  <c r="C4638" i="27"/>
  <c r="C4637" i="27"/>
  <c r="C4636" i="27"/>
  <c r="C4635" i="27"/>
  <c r="C4634" i="27"/>
  <c r="C4633" i="27"/>
  <c r="C4632" i="27"/>
  <c r="C4631" i="27"/>
  <c r="C4630" i="27"/>
  <c r="C4629" i="27"/>
  <c r="C4628" i="27"/>
  <c r="C4627" i="27"/>
  <c r="C4626" i="27"/>
  <c r="C4625" i="27"/>
  <c r="C4624" i="27"/>
  <c r="C4623" i="27"/>
  <c r="C4622" i="27"/>
  <c r="C4621" i="27"/>
  <c r="C4620" i="27"/>
  <c r="C4619" i="27"/>
  <c r="C4618" i="27"/>
  <c r="C4617" i="27"/>
  <c r="C4616" i="27"/>
  <c r="C4615" i="27"/>
  <c r="C4614" i="27"/>
  <c r="C4613" i="27"/>
  <c r="C4612" i="27"/>
  <c r="C4611" i="27"/>
  <c r="C4610" i="27"/>
  <c r="C4609" i="27"/>
  <c r="C4608" i="27"/>
  <c r="C4607" i="27"/>
  <c r="C4606" i="27"/>
  <c r="C4605" i="27"/>
  <c r="C4604" i="27"/>
  <c r="C4603" i="27"/>
  <c r="C4602" i="27"/>
  <c r="C4601" i="27"/>
  <c r="C4600" i="27"/>
  <c r="C4599" i="27"/>
  <c r="C4598" i="27"/>
  <c r="C4597" i="27"/>
  <c r="C4596" i="27"/>
  <c r="C4595" i="27"/>
  <c r="C4594" i="27"/>
  <c r="C4593" i="27"/>
  <c r="C4592" i="27"/>
  <c r="C4591" i="27"/>
  <c r="C4590" i="27"/>
  <c r="C4589" i="27"/>
  <c r="C4588" i="27"/>
  <c r="C4587" i="27"/>
  <c r="C4586" i="27"/>
  <c r="C4585" i="27"/>
  <c r="C4584" i="27"/>
  <c r="C4583" i="27"/>
  <c r="C4582" i="27"/>
  <c r="C4581" i="27"/>
  <c r="C4580" i="27"/>
  <c r="C4579" i="27"/>
  <c r="C4578" i="27"/>
  <c r="C4577" i="27"/>
  <c r="C4576" i="27"/>
  <c r="C4575" i="27"/>
  <c r="C4574" i="27"/>
  <c r="C4573" i="27"/>
  <c r="C4572" i="27"/>
  <c r="C4571" i="27"/>
  <c r="C4570" i="27"/>
  <c r="C4569" i="27"/>
  <c r="C4568" i="27"/>
  <c r="C4567" i="27"/>
  <c r="C4566" i="27"/>
  <c r="C4565" i="27"/>
  <c r="C4564" i="27"/>
  <c r="C4563" i="27"/>
  <c r="C4562" i="27"/>
  <c r="C4561" i="27"/>
  <c r="C4560" i="27"/>
  <c r="C4559" i="27"/>
  <c r="C4558" i="27"/>
  <c r="C4557" i="27"/>
  <c r="C4556" i="27"/>
  <c r="C4555" i="27"/>
  <c r="C4554" i="27"/>
  <c r="C4553" i="27"/>
  <c r="C4552" i="27"/>
  <c r="C4551" i="27"/>
  <c r="C4550" i="27"/>
  <c r="C4549" i="27"/>
  <c r="C4548" i="27"/>
  <c r="C4547" i="27"/>
  <c r="C4546" i="27"/>
  <c r="C4545" i="27"/>
  <c r="C4544" i="27"/>
  <c r="C4543" i="27"/>
  <c r="C4542" i="27"/>
  <c r="C4541" i="27"/>
  <c r="C4540" i="27"/>
  <c r="C4539" i="27"/>
  <c r="C4538" i="27"/>
  <c r="C4537" i="27"/>
  <c r="C4536" i="27"/>
  <c r="C4535" i="27"/>
  <c r="C4534" i="27"/>
  <c r="C4533" i="27"/>
  <c r="C4532" i="27"/>
  <c r="C4531" i="27"/>
  <c r="C4530" i="27"/>
  <c r="C4529" i="27"/>
  <c r="C4528" i="27"/>
  <c r="C4527" i="27"/>
  <c r="C4526" i="27"/>
  <c r="C4525" i="27"/>
  <c r="C4524" i="27"/>
  <c r="C4523" i="27"/>
  <c r="C4522" i="27"/>
  <c r="C4521" i="27"/>
  <c r="C4520" i="27"/>
  <c r="C4519" i="27"/>
  <c r="C4518" i="27"/>
  <c r="C4517" i="27"/>
  <c r="C4516" i="27"/>
  <c r="C4515" i="27"/>
  <c r="C4514" i="27"/>
  <c r="C4513" i="27"/>
  <c r="C4512" i="27"/>
  <c r="C4511" i="27"/>
  <c r="C4510" i="27"/>
  <c r="C4509" i="27"/>
  <c r="C4508" i="27"/>
  <c r="C4507" i="27"/>
  <c r="C4506" i="27"/>
  <c r="C4505" i="27"/>
  <c r="C4504" i="27"/>
  <c r="C4503" i="27"/>
  <c r="C4502" i="27"/>
  <c r="C4501" i="27"/>
  <c r="C4500" i="27"/>
  <c r="C4499" i="27"/>
  <c r="C4498" i="27"/>
  <c r="C4497" i="27"/>
  <c r="C4496" i="27"/>
  <c r="C4495" i="27"/>
  <c r="C4494" i="27"/>
  <c r="C4493" i="27"/>
  <c r="C4492" i="27"/>
  <c r="C4491" i="27"/>
  <c r="C4490" i="27"/>
  <c r="C4489" i="27"/>
  <c r="C4488" i="27"/>
  <c r="C4487" i="27"/>
  <c r="C4486" i="27"/>
  <c r="C4485" i="27"/>
  <c r="C4484" i="27"/>
  <c r="C4483" i="27"/>
  <c r="C4482" i="27"/>
  <c r="C4481" i="27"/>
  <c r="C4480" i="27"/>
  <c r="C4479" i="27"/>
  <c r="C4478" i="27"/>
  <c r="C4477" i="27"/>
  <c r="C4476" i="27"/>
  <c r="C4475" i="27"/>
  <c r="C4474" i="27"/>
  <c r="C4473" i="27"/>
  <c r="C4472" i="27"/>
  <c r="C4471" i="27"/>
  <c r="C4470" i="27"/>
  <c r="C4469" i="27"/>
  <c r="C4468" i="27"/>
  <c r="C4467" i="27"/>
  <c r="C4466" i="27"/>
  <c r="C4465" i="27"/>
  <c r="C4464" i="27"/>
  <c r="C4463" i="27"/>
  <c r="C4462" i="27"/>
  <c r="C4461" i="27"/>
  <c r="C4460" i="27"/>
  <c r="C4459" i="27"/>
  <c r="C4458" i="27"/>
  <c r="C4457" i="27"/>
  <c r="C4456" i="27"/>
  <c r="C4455" i="27"/>
  <c r="C4454" i="27"/>
  <c r="C4453" i="27"/>
  <c r="C4452" i="27"/>
  <c r="C4451" i="27"/>
  <c r="C4450" i="27"/>
  <c r="C4449" i="27"/>
  <c r="C4448" i="27"/>
  <c r="C4447" i="27"/>
  <c r="C4446" i="27"/>
  <c r="C4445" i="27"/>
  <c r="C4444" i="27"/>
  <c r="C4443" i="27"/>
  <c r="C4442" i="27"/>
  <c r="C4441" i="27"/>
  <c r="C4440" i="27"/>
  <c r="C4439" i="27"/>
  <c r="C4438" i="27"/>
  <c r="C4437" i="27"/>
  <c r="C4436" i="27"/>
  <c r="C4435" i="27"/>
  <c r="C4434" i="27"/>
  <c r="C4433" i="27"/>
  <c r="C4432" i="27"/>
  <c r="C4431" i="27"/>
  <c r="C4430" i="27"/>
  <c r="C4429" i="27"/>
  <c r="C4428" i="27"/>
  <c r="C4427" i="27"/>
  <c r="C4426" i="27"/>
  <c r="C4425" i="27"/>
  <c r="C4424" i="27"/>
  <c r="C4423" i="27"/>
  <c r="C4422" i="27"/>
  <c r="C4421" i="27"/>
  <c r="C4420" i="27"/>
  <c r="C4419" i="27"/>
  <c r="C4418" i="27"/>
  <c r="C4417" i="27"/>
  <c r="C4416" i="27"/>
  <c r="C4415" i="27"/>
  <c r="C4414" i="27"/>
  <c r="C4413" i="27"/>
  <c r="C4412" i="27"/>
  <c r="C4411" i="27"/>
  <c r="C4410" i="27"/>
  <c r="C4409" i="27"/>
  <c r="C4408" i="27"/>
  <c r="C4407" i="27"/>
  <c r="C4406" i="27"/>
  <c r="C4405" i="27"/>
  <c r="C4404" i="27"/>
  <c r="C4403" i="27"/>
  <c r="C4402" i="27"/>
  <c r="C4401" i="27"/>
  <c r="C4400" i="27"/>
  <c r="C4399" i="27"/>
  <c r="C4398" i="27"/>
  <c r="C4397" i="27"/>
  <c r="C4396" i="27"/>
  <c r="C4395" i="27"/>
  <c r="C4394" i="27"/>
  <c r="C4393" i="27"/>
  <c r="C4392" i="27"/>
  <c r="C4391" i="27"/>
  <c r="C4390" i="27"/>
  <c r="C4389" i="27"/>
  <c r="C4388" i="27"/>
  <c r="C4387" i="27"/>
  <c r="C4386" i="27"/>
  <c r="C4385" i="27"/>
  <c r="C4384" i="27"/>
  <c r="C4383" i="27"/>
  <c r="C4382" i="27"/>
  <c r="C4381" i="27"/>
  <c r="C4380" i="27"/>
  <c r="C4379" i="27"/>
  <c r="C4378" i="27"/>
  <c r="C4377" i="27"/>
  <c r="C4376" i="27"/>
  <c r="C4375" i="27"/>
  <c r="C4374" i="27"/>
  <c r="C4373" i="27"/>
  <c r="C4372" i="27"/>
  <c r="C4371" i="27"/>
  <c r="C4370" i="27"/>
  <c r="C4369" i="27"/>
  <c r="C4368" i="27"/>
  <c r="C4367" i="27"/>
  <c r="C4366" i="27"/>
  <c r="C4365" i="27"/>
  <c r="C4364" i="27"/>
  <c r="C4363" i="27"/>
  <c r="C4362" i="27"/>
  <c r="C4361" i="27"/>
  <c r="C4360" i="27"/>
  <c r="C4359" i="27"/>
  <c r="C4358" i="27"/>
  <c r="C4357" i="27"/>
  <c r="C4356" i="27"/>
  <c r="C4355" i="27"/>
  <c r="C4354" i="27"/>
  <c r="C4353" i="27"/>
  <c r="C4352" i="27"/>
  <c r="C4351" i="27"/>
  <c r="C4350" i="27"/>
  <c r="C4349" i="27"/>
  <c r="C4348" i="27"/>
  <c r="C4347" i="27"/>
  <c r="C4346" i="27"/>
  <c r="C4345" i="27"/>
  <c r="C4344" i="27"/>
  <c r="C4343" i="27"/>
  <c r="C4342" i="27"/>
  <c r="C4341" i="27"/>
  <c r="C4340" i="27"/>
  <c r="C4339" i="27"/>
  <c r="C4338" i="27"/>
  <c r="C4337" i="27"/>
  <c r="C4336" i="27"/>
  <c r="C4335" i="27"/>
  <c r="C4334" i="27"/>
  <c r="C4333" i="27"/>
  <c r="C4332" i="27"/>
  <c r="C4331" i="27"/>
  <c r="C4330" i="27"/>
  <c r="C4329" i="27"/>
  <c r="C4328" i="27"/>
  <c r="C4327" i="27"/>
  <c r="C4326" i="27"/>
  <c r="C4325" i="27"/>
  <c r="C4324" i="27"/>
  <c r="C4323" i="27"/>
  <c r="C4322" i="27"/>
  <c r="C4321" i="27"/>
  <c r="C4320" i="27"/>
  <c r="C4319" i="27"/>
  <c r="C4318" i="27"/>
  <c r="C4317" i="27"/>
  <c r="C4316" i="27"/>
  <c r="C4315" i="27"/>
  <c r="C4314" i="27"/>
  <c r="C4313" i="27"/>
  <c r="C4312" i="27"/>
  <c r="C4311" i="27"/>
  <c r="C4310" i="27"/>
  <c r="C4309" i="27"/>
  <c r="C4308" i="27"/>
  <c r="C4307" i="27"/>
  <c r="C4306" i="27"/>
  <c r="C4305" i="27"/>
  <c r="C4304" i="27"/>
  <c r="C4303" i="27"/>
  <c r="C4302" i="27"/>
  <c r="C4301" i="27"/>
  <c r="C4300" i="27"/>
  <c r="C4299" i="27"/>
  <c r="C4298" i="27"/>
  <c r="C4297" i="27"/>
  <c r="C4296" i="27"/>
  <c r="C4295" i="27"/>
  <c r="C4294" i="27"/>
  <c r="C4293" i="27"/>
  <c r="C4292" i="27"/>
  <c r="C4291" i="27"/>
  <c r="C4290" i="27"/>
  <c r="C4289" i="27"/>
  <c r="C4288" i="27"/>
  <c r="C4287" i="27"/>
  <c r="C4286" i="27"/>
  <c r="C4285" i="27"/>
  <c r="C4284" i="27"/>
  <c r="C4283" i="27"/>
  <c r="C4282" i="27"/>
  <c r="C4281" i="27"/>
  <c r="C4280" i="27"/>
  <c r="C4279" i="27"/>
  <c r="C4278" i="27"/>
  <c r="C4277" i="27"/>
  <c r="C4276" i="27"/>
  <c r="C4275" i="27"/>
  <c r="C4274" i="27"/>
  <c r="C4273" i="27"/>
  <c r="C4272" i="27"/>
  <c r="C4271" i="27"/>
  <c r="C4270" i="27"/>
  <c r="C4269" i="27"/>
  <c r="C4268" i="27"/>
  <c r="C4267" i="27"/>
  <c r="C4266" i="27"/>
  <c r="C4265" i="27"/>
  <c r="C4264" i="27"/>
  <c r="C4263" i="27"/>
  <c r="C4262" i="27"/>
  <c r="C4261" i="27"/>
  <c r="C4260" i="27"/>
  <c r="C4259" i="27"/>
  <c r="C4258" i="27"/>
  <c r="C4257" i="27"/>
  <c r="C4256" i="27"/>
  <c r="C4255" i="27"/>
  <c r="C4254" i="27"/>
  <c r="C4253" i="27"/>
  <c r="C4252" i="27"/>
  <c r="C4251" i="27"/>
  <c r="C4250" i="27"/>
  <c r="C4249" i="27"/>
  <c r="C4248" i="27"/>
  <c r="C4247" i="27"/>
  <c r="C4246" i="27"/>
  <c r="C4245" i="27"/>
  <c r="C4244" i="27"/>
  <c r="C4243" i="27"/>
  <c r="C4242" i="27"/>
  <c r="C4241" i="27"/>
  <c r="C4240" i="27"/>
  <c r="C4239" i="27"/>
  <c r="C4238" i="27"/>
  <c r="C4237" i="27"/>
  <c r="C4236" i="27"/>
  <c r="C4235" i="27"/>
  <c r="C4234" i="27"/>
  <c r="C4233" i="27"/>
  <c r="C4232" i="27"/>
  <c r="C4231" i="27"/>
  <c r="C4230" i="27"/>
  <c r="C4229" i="27"/>
  <c r="C4228" i="27"/>
  <c r="C4227" i="27"/>
  <c r="C4226" i="27"/>
  <c r="C4225" i="27"/>
  <c r="C4224" i="27"/>
  <c r="C4223" i="27"/>
  <c r="C4222" i="27"/>
  <c r="C4221" i="27"/>
  <c r="C4220" i="27"/>
  <c r="C4219" i="27"/>
  <c r="C4218" i="27"/>
  <c r="C4217" i="27"/>
  <c r="C4216" i="27"/>
  <c r="C4215" i="27"/>
  <c r="C4214" i="27"/>
  <c r="C4213" i="27"/>
  <c r="C4212" i="27"/>
  <c r="C4211" i="27"/>
  <c r="C4210" i="27"/>
  <c r="C4209" i="27"/>
  <c r="C4208" i="27"/>
  <c r="C4207" i="27"/>
  <c r="C4206" i="27"/>
  <c r="C4205" i="27"/>
  <c r="C4204" i="27"/>
  <c r="C4203" i="27"/>
  <c r="C4202" i="27"/>
  <c r="C4201" i="27"/>
  <c r="C4200" i="27"/>
  <c r="C4199" i="27"/>
  <c r="C4198" i="27"/>
  <c r="C4197" i="27"/>
  <c r="C4196" i="27"/>
  <c r="C4195" i="27"/>
  <c r="C4194" i="27"/>
  <c r="C4193" i="27"/>
  <c r="C4192" i="27"/>
  <c r="C4191" i="27"/>
  <c r="C4190" i="27"/>
  <c r="C4189" i="27"/>
  <c r="C4188" i="27"/>
  <c r="C4187" i="27"/>
  <c r="C4186" i="27"/>
  <c r="C4185" i="27"/>
  <c r="C4184" i="27"/>
  <c r="C4183" i="27"/>
  <c r="C4182" i="27"/>
  <c r="C4181" i="27"/>
  <c r="C4180" i="27"/>
  <c r="C4179" i="27"/>
  <c r="C4178" i="27"/>
  <c r="C4177" i="27"/>
  <c r="C4176" i="27"/>
  <c r="C4175" i="27"/>
  <c r="C4174" i="27"/>
  <c r="C4173" i="27"/>
  <c r="C4172" i="27"/>
  <c r="C4171" i="27"/>
  <c r="C4170" i="27"/>
  <c r="C4169" i="27"/>
  <c r="C4168" i="27"/>
  <c r="C4167" i="27"/>
  <c r="C4166" i="27"/>
  <c r="C4165" i="27"/>
  <c r="C4164" i="27"/>
  <c r="C4163" i="27"/>
  <c r="C4162" i="27"/>
  <c r="C4161" i="27"/>
  <c r="C4160" i="27"/>
  <c r="C4159" i="27"/>
  <c r="C4158" i="27"/>
  <c r="C4157" i="27"/>
  <c r="C4156" i="27"/>
  <c r="C4155" i="27"/>
  <c r="C4154" i="27"/>
  <c r="C4153" i="27"/>
  <c r="C4152" i="27"/>
  <c r="C4151" i="27"/>
  <c r="C4150" i="27"/>
  <c r="C4149" i="27"/>
  <c r="C4148" i="27"/>
  <c r="C4147" i="27"/>
  <c r="C4146" i="27"/>
  <c r="C4145" i="27"/>
  <c r="C4144" i="27"/>
  <c r="C4143" i="27"/>
  <c r="C4142" i="27"/>
  <c r="C4141" i="27"/>
  <c r="C4140" i="27"/>
  <c r="C4139" i="27"/>
  <c r="C4138" i="27"/>
  <c r="C4137" i="27"/>
  <c r="C4136" i="27"/>
  <c r="C4135" i="27"/>
  <c r="C4134" i="27"/>
  <c r="C4133" i="27"/>
  <c r="C4132" i="27"/>
  <c r="C4131" i="27"/>
  <c r="C4130" i="27"/>
  <c r="C4129" i="27"/>
  <c r="C4128" i="27"/>
  <c r="C4127" i="27"/>
  <c r="C4126" i="27"/>
  <c r="C4125" i="27"/>
  <c r="C4124" i="27"/>
  <c r="C4123" i="27"/>
  <c r="C4122" i="27"/>
  <c r="C4121" i="27"/>
  <c r="C4120" i="27"/>
  <c r="C4119" i="27"/>
  <c r="C4118" i="27"/>
  <c r="C4117" i="27"/>
  <c r="C4116" i="27"/>
  <c r="C4115" i="27"/>
  <c r="C4114" i="27"/>
  <c r="C4113" i="27"/>
  <c r="C4112" i="27"/>
  <c r="C4111" i="27"/>
  <c r="C4110" i="27"/>
  <c r="C4109" i="27"/>
  <c r="C4108" i="27"/>
  <c r="C4107" i="27"/>
  <c r="C4106" i="27"/>
  <c r="C4105" i="27"/>
  <c r="C4104" i="27"/>
  <c r="C4103" i="27"/>
  <c r="C4102" i="27"/>
  <c r="C4101" i="27"/>
  <c r="C4100" i="27"/>
  <c r="C4099" i="27"/>
  <c r="C4098" i="27"/>
  <c r="C4097" i="27"/>
  <c r="C4096" i="27"/>
  <c r="C4095" i="27"/>
  <c r="C4094" i="27"/>
  <c r="C4093" i="27"/>
  <c r="C4092" i="27"/>
  <c r="C4091" i="27"/>
  <c r="C4090" i="27"/>
  <c r="C4089" i="27"/>
  <c r="C4088" i="27"/>
  <c r="C4087" i="27"/>
  <c r="C4086" i="27"/>
  <c r="C4085" i="27"/>
  <c r="C4084" i="27"/>
  <c r="C4083" i="27"/>
  <c r="C4082" i="27"/>
  <c r="C4081" i="27"/>
  <c r="C4080" i="27"/>
  <c r="C4079" i="27"/>
  <c r="C4078" i="27"/>
  <c r="C4077" i="27"/>
  <c r="C4076" i="27"/>
  <c r="C4075" i="27"/>
  <c r="C4074" i="27"/>
  <c r="C4073" i="27"/>
  <c r="C4072" i="27"/>
  <c r="C4071" i="27"/>
  <c r="C4070" i="27"/>
  <c r="C4069" i="27"/>
  <c r="C4068" i="27"/>
  <c r="C4067" i="27"/>
  <c r="C4066" i="27"/>
  <c r="C4065" i="27"/>
  <c r="C4064" i="27"/>
  <c r="C4063" i="27"/>
  <c r="C4062" i="27"/>
  <c r="C4061" i="27"/>
  <c r="C4060" i="27"/>
  <c r="C4059" i="27"/>
  <c r="C4058" i="27"/>
  <c r="C4057" i="27"/>
  <c r="C4056" i="27"/>
  <c r="C4055" i="27"/>
  <c r="C4054" i="27"/>
  <c r="C4053" i="27"/>
  <c r="C4052" i="27"/>
  <c r="C4051" i="27"/>
  <c r="C4050" i="27"/>
  <c r="C4049" i="27"/>
  <c r="C4048" i="27"/>
  <c r="C4047" i="27"/>
  <c r="C4046" i="27"/>
  <c r="C4045" i="27"/>
  <c r="C4044" i="27"/>
  <c r="C4043" i="27"/>
  <c r="C4042" i="27"/>
  <c r="C4041" i="27"/>
  <c r="C4040" i="27"/>
  <c r="C4039" i="27"/>
  <c r="C4038" i="27"/>
  <c r="C4037" i="27"/>
  <c r="C4036" i="27"/>
  <c r="C4035" i="27"/>
  <c r="C4034" i="27"/>
  <c r="C4033" i="27"/>
  <c r="C4032" i="27"/>
  <c r="C4031" i="27"/>
  <c r="C4030" i="27"/>
  <c r="C4029" i="27"/>
  <c r="C4028" i="27"/>
  <c r="C4027" i="27"/>
  <c r="C4026" i="27"/>
  <c r="C4025" i="27"/>
  <c r="C4024" i="27"/>
  <c r="C4023" i="27"/>
  <c r="C4022" i="27"/>
  <c r="C4021" i="27"/>
  <c r="C4020" i="27"/>
  <c r="C4019" i="27"/>
  <c r="C4018" i="27"/>
  <c r="C4017" i="27"/>
  <c r="C4016" i="27"/>
  <c r="C4015" i="27"/>
  <c r="C4014" i="27"/>
  <c r="C4013" i="27"/>
  <c r="C4012" i="27"/>
  <c r="C4011" i="27"/>
  <c r="C4010" i="27"/>
  <c r="C4009" i="27"/>
  <c r="C4008" i="27"/>
  <c r="C4007" i="27"/>
  <c r="C4006" i="27"/>
  <c r="C4005" i="27"/>
  <c r="C4004" i="27"/>
  <c r="C4003" i="27"/>
  <c r="C4002" i="27"/>
  <c r="C4001" i="27"/>
  <c r="C4000" i="27"/>
  <c r="C3999" i="27"/>
  <c r="C3998" i="27"/>
  <c r="C3997" i="27"/>
  <c r="C3996" i="27"/>
  <c r="C3995" i="27"/>
  <c r="C3994" i="27"/>
  <c r="C3993" i="27"/>
  <c r="C3992" i="27"/>
  <c r="C3991" i="27"/>
  <c r="C3990" i="27"/>
  <c r="C3989" i="27"/>
  <c r="C3988" i="27"/>
  <c r="C3987" i="27"/>
  <c r="C3986" i="27"/>
  <c r="C3985" i="27"/>
  <c r="C3984" i="27"/>
  <c r="C3983" i="27"/>
  <c r="C3982" i="27"/>
  <c r="C3981" i="27"/>
  <c r="C3980" i="27"/>
  <c r="C3979" i="27"/>
  <c r="C3978" i="27"/>
  <c r="C3977" i="27"/>
  <c r="C3976" i="27"/>
  <c r="C3975" i="27"/>
  <c r="C3974" i="27"/>
  <c r="C3973" i="27"/>
  <c r="C3972" i="27"/>
  <c r="C3971" i="27"/>
  <c r="C3970" i="27"/>
  <c r="C3969" i="27"/>
  <c r="C3968" i="27"/>
  <c r="C3967" i="27"/>
  <c r="C3966" i="27"/>
  <c r="C3965" i="27"/>
  <c r="C3964" i="27"/>
  <c r="C3963" i="27"/>
  <c r="C3962" i="27"/>
  <c r="C3961" i="27"/>
  <c r="C3960" i="27"/>
  <c r="C3959" i="27"/>
  <c r="C3958" i="27"/>
  <c r="C3957" i="27"/>
  <c r="C3956" i="27"/>
  <c r="C3955" i="27"/>
  <c r="C3954" i="27"/>
  <c r="C3953" i="27"/>
  <c r="C3952" i="27"/>
  <c r="C3951" i="27"/>
  <c r="C3950" i="27"/>
  <c r="C3949" i="27"/>
  <c r="C3948" i="27"/>
  <c r="C3947" i="27"/>
  <c r="C3946" i="27"/>
  <c r="C3945" i="27"/>
  <c r="C3944" i="27"/>
  <c r="C3943" i="27"/>
  <c r="C3942" i="27"/>
  <c r="C3941" i="27"/>
  <c r="C3940" i="27"/>
  <c r="C3939" i="27"/>
  <c r="C3938" i="27"/>
  <c r="C3937" i="27"/>
  <c r="C3936" i="27"/>
  <c r="C3935" i="27"/>
  <c r="C3934" i="27"/>
  <c r="C3933" i="27"/>
  <c r="C3932" i="27"/>
  <c r="C3931" i="27"/>
  <c r="C3930" i="27"/>
  <c r="C3929" i="27"/>
  <c r="C3928" i="27"/>
  <c r="C3927" i="27"/>
  <c r="C3926" i="27"/>
  <c r="C3925" i="27"/>
  <c r="C3924" i="27"/>
  <c r="C3923" i="27"/>
  <c r="C3922" i="27"/>
  <c r="C3921" i="27"/>
  <c r="C3920" i="27"/>
  <c r="C3919" i="27"/>
  <c r="C3918" i="27"/>
  <c r="C3917" i="27"/>
  <c r="C3916" i="27"/>
  <c r="C3915" i="27"/>
  <c r="C3914" i="27"/>
  <c r="C3913" i="27"/>
  <c r="C3912" i="27"/>
  <c r="C3911" i="27"/>
  <c r="C3910" i="27"/>
  <c r="C3909" i="27"/>
  <c r="C3908" i="27"/>
  <c r="C3907" i="27"/>
  <c r="C3906" i="27"/>
  <c r="C3905" i="27"/>
  <c r="C3904" i="27"/>
  <c r="C3903" i="27"/>
  <c r="C3902" i="27"/>
  <c r="C3901" i="27"/>
  <c r="C3900" i="27"/>
  <c r="C3899" i="27"/>
  <c r="C3898" i="27"/>
  <c r="C3897" i="27"/>
  <c r="C3896" i="27"/>
  <c r="C3895" i="27"/>
  <c r="C3894" i="27"/>
  <c r="C3893" i="27"/>
  <c r="C3892" i="27"/>
  <c r="C3891" i="27"/>
  <c r="C3890" i="27"/>
  <c r="C3889" i="27"/>
  <c r="C3888" i="27"/>
  <c r="C3887" i="27"/>
  <c r="C3886" i="27"/>
  <c r="C3885" i="27"/>
  <c r="C3884" i="27"/>
  <c r="C3883" i="27"/>
  <c r="C3882" i="27"/>
  <c r="C3881" i="27"/>
  <c r="C3880" i="27"/>
  <c r="C3879" i="27"/>
  <c r="C3878" i="27"/>
  <c r="C3877" i="27"/>
  <c r="C3876" i="27"/>
  <c r="C3875" i="27"/>
  <c r="C3874" i="27"/>
  <c r="C3873" i="27"/>
  <c r="C3872" i="27"/>
  <c r="C3871" i="27"/>
  <c r="C3870" i="27"/>
  <c r="C3869" i="27"/>
  <c r="C3868" i="27"/>
  <c r="C3867" i="27"/>
  <c r="C3866" i="27"/>
  <c r="C3865" i="27"/>
  <c r="C3864" i="27"/>
  <c r="C3863" i="27"/>
  <c r="C3862" i="27"/>
  <c r="C3861" i="27"/>
  <c r="C3860" i="27"/>
  <c r="C3859" i="27"/>
  <c r="C3858" i="27"/>
  <c r="C3857" i="27"/>
  <c r="C3856" i="27"/>
  <c r="C3855" i="27"/>
  <c r="C3854" i="27"/>
  <c r="C3853" i="27"/>
  <c r="C3852" i="27"/>
  <c r="C3851" i="27"/>
  <c r="C3850" i="27"/>
  <c r="C3849" i="27"/>
  <c r="C3848" i="27"/>
  <c r="C3847" i="27"/>
  <c r="C3846" i="27"/>
  <c r="C3845" i="27"/>
  <c r="C3844" i="27"/>
  <c r="C3843" i="27"/>
  <c r="C3842" i="27"/>
  <c r="C3841" i="27"/>
  <c r="C3840" i="27"/>
  <c r="C3839" i="27"/>
  <c r="C3838" i="27"/>
  <c r="C3837" i="27"/>
  <c r="C3836" i="27"/>
  <c r="C3835" i="27"/>
  <c r="C3834" i="27"/>
  <c r="C3833" i="27"/>
  <c r="C3832" i="27"/>
  <c r="C3831" i="27"/>
  <c r="C3830" i="27"/>
  <c r="C3829" i="27"/>
  <c r="C3828" i="27"/>
  <c r="C3827" i="27"/>
  <c r="C3826" i="27"/>
  <c r="C3825" i="27"/>
  <c r="C3824" i="27"/>
  <c r="C3823" i="27"/>
  <c r="C3822" i="27"/>
  <c r="C3821" i="27"/>
  <c r="C3820" i="27"/>
  <c r="C3819" i="27"/>
  <c r="C3818" i="27"/>
  <c r="C3817" i="27"/>
  <c r="C3816" i="27"/>
  <c r="C3815" i="27"/>
  <c r="C3814" i="27"/>
  <c r="C3813" i="27"/>
  <c r="C3812" i="27"/>
  <c r="C3811" i="27"/>
  <c r="C3810" i="27"/>
  <c r="C3809" i="27"/>
  <c r="C3808" i="27"/>
  <c r="C3807" i="27"/>
  <c r="C3806" i="27"/>
  <c r="C3805" i="27"/>
  <c r="C3804" i="27"/>
  <c r="C3803" i="27"/>
  <c r="C3802" i="27"/>
  <c r="C3801" i="27"/>
  <c r="C3800" i="27"/>
  <c r="C3799" i="27"/>
  <c r="C3798" i="27"/>
  <c r="C3797" i="27"/>
  <c r="C3796" i="27"/>
  <c r="C3795" i="27"/>
  <c r="C3794" i="27"/>
  <c r="C3793" i="27"/>
  <c r="C3792" i="27"/>
  <c r="C3791" i="27"/>
  <c r="C3790" i="27"/>
  <c r="C3789" i="27"/>
  <c r="C3788" i="27"/>
  <c r="C3787" i="27"/>
  <c r="C3786" i="27"/>
  <c r="C3785" i="27"/>
  <c r="C3784" i="27"/>
  <c r="C3783" i="27"/>
  <c r="C3782" i="27"/>
  <c r="C3781" i="27"/>
  <c r="C3780" i="27"/>
  <c r="C3779" i="27"/>
  <c r="C3778" i="27"/>
  <c r="C3777" i="27"/>
  <c r="C3776" i="27"/>
  <c r="C3775" i="27"/>
  <c r="C3774" i="27"/>
  <c r="C3773" i="27"/>
  <c r="C3772" i="27"/>
  <c r="C3771" i="27"/>
  <c r="C3770" i="27"/>
  <c r="C3769" i="27"/>
  <c r="C3768" i="27"/>
  <c r="C3767" i="27"/>
  <c r="C3766" i="27"/>
  <c r="C3765" i="27"/>
  <c r="C3764" i="27"/>
  <c r="C3763" i="27"/>
  <c r="C3762" i="27"/>
  <c r="C3761" i="27"/>
  <c r="C3760" i="27"/>
  <c r="C3759" i="27"/>
  <c r="C3758" i="27"/>
  <c r="C3757" i="27"/>
  <c r="C3756" i="27"/>
  <c r="C3755" i="27"/>
  <c r="C3754" i="27"/>
  <c r="C3753" i="27"/>
  <c r="C3752" i="27"/>
  <c r="C3751" i="27"/>
  <c r="C3750" i="27"/>
  <c r="C3749" i="27"/>
  <c r="C3748" i="27"/>
  <c r="C3747" i="27"/>
  <c r="C3746" i="27"/>
  <c r="C3745" i="27"/>
  <c r="C3744" i="27"/>
  <c r="C3743" i="27"/>
  <c r="C3742" i="27"/>
  <c r="C3741" i="27"/>
  <c r="C3740" i="27"/>
  <c r="C3739" i="27"/>
  <c r="C3738" i="27"/>
  <c r="C3737" i="27"/>
  <c r="C3736" i="27"/>
  <c r="C3735" i="27"/>
  <c r="C3734" i="27"/>
  <c r="C3733" i="27"/>
  <c r="C3732" i="27"/>
  <c r="C3731" i="27"/>
  <c r="C3730" i="27"/>
  <c r="C3729" i="27"/>
  <c r="C3728" i="27"/>
  <c r="C3727" i="27"/>
  <c r="C3726" i="27"/>
  <c r="C3725" i="27"/>
  <c r="C3724" i="27"/>
  <c r="C3723" i="27"/>
  <c r="C3722" i="27"/>
  <c r="C3721" i="27"/>
  <c r="C3720" i="27"/>
  <c r="C3719" i="27"/>
  <c r="C3718" i="27"/>
  <c r="C3717" i="27"/>
  <c r="C3716" i="27"/>
  <c r="C3715" i="27"/>
  <c r="C3714" i="27"/>
  <c r="C3713" i="27"/>
  <c r="C3712" i="27"/>
  <c r="C3711" i="27"/>
  <c r="C3710" i="27"/>
  <c r="C3709" i="27"/>
  <c r="C3708" i="27"/>
  <c r="C3707" i="27"/>
  <c r="C3706" i="27"/>
  <c r="C3705" i="27"/>
  <c r="C3704" i="27"/>
  <c r="C3703" i="27"/>
  <c r="C3702" i="27"/>
  <c r="C3701" i="27"/>
  <c r="C3700" i="27"/>
  <c r="C3699" i="27"/>
  <c r="C3698" i="27"/>
  <c r="C3697" i="27"/>
  <c r="C3696" i="27"/>
  <c r="C3695" i="27"/>
  <c r="C3694" i="27"/>
  <c r="C3693" i="27"/>
  <c r="C3692" i="27"/>
  <c r="C3691" i="27"/>
  <c r="C3690" i="27"/>
  <c r="C3689" i="27"/>
  <c r="C3688" i="27"/>
  <c r="C3687" i="27"/>
  <c r="C3686" i="27"/>
  <c r="C3685" i="27"/>
  <c r="C3684" i="27"/>
  <c r="C3683" i="27"/>
  <c r="C3682" i="27"/>
  <c r="C3681" i="27"/>
  <c r="C3680" i="27"/>
  <c r="C3679" i="27"/>
  <c r="C3678" i="27"/>
  <c r="C3677" i="27"/>
  <c r="C3676" i="27"/>
  <c r="C3675" i="27"/>
  <c r="C3674" i="27"/>
  <c r="C3673" i="27"/>
  <c r="C3672" i="27"/>
  <c r="C3671" i="27"/>
  <c r="C3670" i="27"/>
  <c r="C3669" i="27"/>
  <c r="C3668" i="27"/>
  <c r="C3667" i="27"/>
  <c r="C3666" i="27"/>
  <c r="C3665" i="27"/>
  <c r="C3664" i="27"/>
  <c r="C3663" i="27"/>
  <c r="C3662" i="27"/>
  <c r="C3661" i="27"/>
  <c r="C3660" i="27"/>
  <c r="C3659" i="27"/>
  <c r="C3658" i="27"/>
  <c r="C3657" i="27"/>
  <c r="C3656" i="27"/>
  <c r="C3655" i="27"/>
  <c r="C3654" i="27"/>
  <c r="C3653" i="27"/>
  <c r="C3652" i="27"/>
  <c r="C3651" i="27"/>
  <c r="C3650" i="27"/>
  <c r="C3649" i="27"/>
  <c r="C3648" i="27"/>
  <c r="C3647" i="27"/>
  <c r="C3646" i="27"/>
  <c r="C3645" i="27"/>
  <c r="C3644" i="27"/>
  <c r="C3643" i="27"/>
  <c r="C3642" i="27"/>
  <c r="C3641" i="27"/>
  <c r="C3640" i="27"/>
  <c r="C3639" i="27"/>
  <c r="C3638" i="27"/>
  <c r="C3637" i="27"/>
  <c r="C3636" i="27"/>
  <c r="C3635" i="27"/>
  <c r="C3634" i="27"/>
  <c r="C3633" i="27"/>
  <c r="C3632" i="27"/>
  <c r="C3631" i="27"/>
  <c r="C3630" i="27"/>
  <c r="C3629" i="27"/>
  <c r="C3628" i="27"/>
  <c r="C3627" i="27"/>
  <c r="C3626" i="27"/>
  <c r="C3625" i="27"/>
  <c r="C3624" i="27"/>
  <c r="C3623" i="27"/>
  <c r="C3622" i="27"/>
  <c r="C3621" i="27"/>
  <c r="C3620" i="27"/>
  <c r="C3619" i="27"/>
  <c r="C3618" i="27"/>
  <c r="C3617" i="27"/>
  <c r="C3616" i="27"/>
  <c r="C3615" i="27"/>
  <c r="C3614" i="27"/>
  <c r="C3613" i="27"/>
  <c r="C3612" i="27"/>
  <c r="C3611" i="27"/>
  <c r="C3610" i="27"/>
  <c r="C3609" i="27"/>
  <c r="C3608" i="27"/>
  <c r="C3607" i="27"/>
  <c r="C3606" i="27"/>
  <c r="C3605" i="27"/>
  <c r="C3604" i="27"/>
  <c r="C3603" i="27"/>
  <c r="C3602" i="27"/>
  <c r="C3601" i="27"/>
  <c r="C3600" i="27"/>
  <c r="C3599" i="27"/>
  <c r="C3598" i="27"/>
  <c r="C3597" i="27"/>
  <c r="C3596" i="27"/>
  <c r="C3595" i="27"/>
  <c r="C3594" i="27"/>
  <c r="C3593" i="27"/>
  <c r="C3592" i="27"/>
  <c r="C3591" i="27"/>
  <c r="C3590" i="27"/>
  <c r="C3589" i="27"/>
  <c r="C3588" i="27"/>
  <c r="C3587" i="27"/>
  <c r="C3586" i="27"/>
  <c r="C3585" i="27"/>
  <c r="C3584" i="27"/>
  <c r="C3583" i="27"/>
  <c r="C3582" i="27"/>
  <c r="C3581" i="27"/>
  <c r="C3580" i="27"/>
  <c r="C3579" i="27"/>
  <c r="C3578" i="27"/>
  <c r="C3577" i="27"/>
  <c r="C3576" i="27"/>
  <c r="C3575" i="27"/>
  <c r="C3574" i="27"/>
  <c r="C3573" i="27"/>
  <c r="C3572" i="27"/>
  <c r="C3571" i="27"/>
  <c r="C3570" i="27"/>
  <c r="C3569" i="27"/>
  <c r="C3568" i="27"/>
  <c r="C3567" i="27"/>
  <c r="C3566" i="27"/>
  <c r="C3565" i="27"/>
  <c r="C3564" i="27"/>
  <c r="C3563" i="27"/>
  <c r="C3562" i="27"/>
  <c r="C3561" i="27"/>
  <c r="C3560" i="27"/>
  <c r="C3559" i="27"/>
  <c r="C3558" i="27"/>
  <c r="C3557" i="27"/>
  <c r="C3556" i="27"/>
  <c r="C3555" i="27"/>
  <c r="C3554" i="27"/>
  <c r="C3553" i="27"/>
  <c r="C3552" i="27"/>
  <c r="C3551" i="27"/>
  <c r="C3550" i="27"/>
  <c r="C3549" i="27"/>
  <c r="C3548" i="27"/>
  <c r="C3547" i="27"/>
  <c r="C3546" i="27"/>
  <c r="C3545" i="27"/>
  <c r="C3544" i="27"/>
  <c r="C3543" i="27"/>
  <c r="C3542" i="27"/>
  <c r="C3541" i="27"/>
  <c r="C3540" i="27"/>
  <c r="C3539" i="27"/>
  <c r="C3538" i="27"/>
  <c r="C3537" i="27"/>
  <c r="C3536" i="27"/>
  <c r="C3535" i="27"/>
  <c r="C3534" i="27"/>
  <c r="C3533" i="27"/>
  <c r="C3532" i="27"/>
  <c r="C3531" i="27"/>
  <c r="C3530" i="27"/>
  <c r="C3529" i="27"/>
  <c r="C3528" i="27"/>
  <c r="C3527" i="27"/>
  <c r="C3526" i="27"/>
  <c r="C3525" i="27"/>
  <c r="C3524" i="27"/>
  <c r="C3523" i="27"/>
  <c r="C3522" i="27"/>
  <c r="C3521" i="27"/>
  <c r="C3520" i="27"/>
  <c r="C3519" i="27"/>
  <c r="C3518" i="27"/>
  <c r="C3517" i="27"/>
  <c r="C3516" i="27"/>
  <c r="C3515" i="27"/>
  <c r="C3514" i="27"/>
  <c r="C3513" i="27"/>
  <c r="C3512" i="27"/>
  <c r="C3511" i="27"/>
  <c r="C3510" i="27"/>
  <c r="C3509" i="27"/>
  <c r="C3508" i="27"/>
  <c r="C3507" i="27"/>
  <c r="C3506" i="27"/>
  <c r="C3505" i="27"/>
  <c r="C3504" i="27"/>
  <c r="C3503" i="27"/>
  <c r="C3502" i="27"/>
  <c r="C3501" i="27"/>
  <c r="C3500" i="27"/>
  <c r="C3499" i="27"/>
  <c r="C3498" i="27"/>
  <c r="C3497" i="27"/>
  <c r="C3496" i="27"/>
  <c r="C3495" i="27"/>
  <c r="C3494" i="27"/>
  <c r="C3493" i="27"/>
  <c r="C3492" i="27"/>
  <c r="C3491" i="27"/>
  <c r="C3490" i="27"/>
  <c r="C3489" i="27"/>
  <c r="C3488" i="27"/>
  <c r="C3487" i="27"/>
  <c r="C3486" i="27"/>
  <c r="C3485" i="27"/>
  <c r="C3484" i="27"/>
  <c r="C3483" i="27"/>
  <c r="C3482" i="27"/>
  <c r="C3481" i="27"/>
  <c r="C3480" i="27"/>
  <c r="C3479" i="27"/>
  <c r="C3478" i="27"/>
  <c r="C3477" i="27"/>
  <c r="C3476" i="27"/>
  <c r="C3475" i="27"/>
  <c r="C3474" i="27"/>
  <c r="C3473" i="27"/>
  <c r="C3472" i="27"/>
  <c r="C3471" i="27"/>
  <c r="C3470" i="27"/>
  <c r="C3469" i="27"/>
  <c r="C3468" i="27"/>
  <c r="C3467" i="27"/>
  <c r="C3466" i="27"/>
  <c r="C3465" i="27"/>
  <c r="C3464" i="27"/>
  <c r="C3463" i="27"/>
  <c r="C3462" i="27"/>
  <c r="C3461" i="27"/>
  <c r="C3460" i="27"/>
  <c r="C3459" i="27"/>
  <c r="C3458" i="27"/>
  <c r="C3457" i="27"/>
  <c r="C3456" i="27"/>
  <c r="C3455" i="27"/>
  <c r="C3454" i="27"/>
  <c r="C3453" i="27"/>
  <c r="C3452" i="27"/>
  <c r="C3451" i="27"/>
  <c r="C3450" i="27"/>
  <c r="C3449" i="27"/>
  <c r="C3448" i="27"/>
  <c r="C3447" i="27"/>
  <c r="C3446" i="27"/>
  <c r="C3445" i="27"/>
  <c r="C3444" i="27"/>
  <c r="C3443" i="27"/>
  <c r="C3442" i="27"/>
  <c r="C3441" i="27"/>
  <c r="C3440" i="27"/>
  <c r="C3439" i="27"/>
  <c r="C3438" i="27"/>
  <c r="C3437" i="27"/>
  <c r="C3436" i="27"/>
  <c r="C3435" i="27"/>
  <c r="C3434" i="27"/>
  <c r="C3433" i="27"/>
  <c r="C3432" i="27"/>
  <c r="C3431" i="27"/>
  <c r="C3430" i="27"/>
  <c r="C3429" i="27"/>
  <c r="C3428" i="27"/>
  <c r="C3427" i="27"/>
  <c r="C3426" i="27"/>
  <c r="C3425" i="27"/>
  <c r="C3424" i="27"/>
  <c r="C3423" i="27"/>
  <c r="C3422" i="27"/>
  <c r="C3421" i="27"/>
  <c r="C3420" i="27"/>
  <c r="C3419" i="27"/>
  <c r="C3418" i="27"/>
  <c r="C3417" i="27"/>
  <c r="C3416" i="27"/>
  <c r="C3415" i="27"/>
  <c r="C3414" i="27"/>
  <c r="C3413" i="27"/>
  <c r="C3412" i="27"/>
  <c r="C3411" i="27"/>
  <c r="C3410" i="27"/>
  <c r="C3409" i="27"/>
  <c r="C3408" i="27"/>
  <c r="C3407" i="27"/>
  <c r="C3406" i="27"/>
  <c r="C3405" i="27"/>
  <c r="C3404" i="27"/>
  <c r="C3403" i="27"/>
  <c r="C3402" i="27"/>
  <c r="C3401" i="27"/>
  <c r="C3400" i="27"/>
  <c r="C3399" i="27"/>
  <c r="C3398" i="27"/>
  <c r="C3397" i="27"/>
  <c r="C3396" i="27"/>
  <c r="C3395" i="27"/>
  <c r="C3394" i="27"/>
  <c r="C3393" i="27"/>
  <c r="C3392" i="27"/>
  <c r="C3391" i="27"/>
  <c r="C3390" i="27"/>
  <c r="C3389" i="27"/>
  <c r="C3388" i="27"/>
  <c r="C3387" i="27"/>
  <c r="C3386" i="27"/>
  <c r="C3385" i="27"/>
  <c r="C3384" i="27"/>
  <c r="C3383" i="27"/>
  <c r="C3382" i="27"/>
  <c r="C3381" i="27"/>
  <c r="C3380" i="27"/>
  <c r="C3379" i="27"/>
  <c r="C3378" i="27"/>
  <c r="C3377" i="27"/>
  <c r="C3376" i="27"/>
  <c r="C3375" i="27"/>
  <c r="C3374" i="27"/>
  <c r="C3373" i="27"/>
  <c r="C3372" i="27"/>
  <c r="C3371" i="27"/>
  <c r="C3370" i="27"/>
  <c r="C3369" i="27"/>
  <c r="C3368" i="27"/>
  <c r="C3367" i="27"/>
  <c r="C3366" i="27"/>
  <c r="C3365" i="27"/>
  <c r="C3364" i="27"/>
  <c r="C3363" i="27"/>
  <c r="C3362" i="27"/>
  <c r="C3361" i="27"/>
  <c r="C3360" i="27"/>
  <c r="C3359" i="27"/>
  <c r="C3358" i="27"/>
  <c r="C3357" i="27"/>
  <c r="C3356" i="27"/>
  <c r="C3355" i="27"/>
  <c r="C3354" i="27"/>
  <c r="C3353" i="27"/>
  <c r="C3352" i="27"/>
  <c r="C3351" i="27"/>
  <c r="C3350" i="27"/>
  <c r="C3349" i="27"/>
  <c r="C3348" i="27"/>
  <c r="C3347" i="27"/>
  <c r="C3346" i="27"/>
  <c r="C3345" i="27"/>
  <c r="C3344" i="27"/>
  <c r="C3343" i="27"/>
  <c r="C3342" i="27"/>
  <c r="C3341" i="27"/>
  <c r="C3340" i="27"/>
  <c r="C3339" i="27"/>
  <c r="C3338" i="27"/>
  <c r="C3337" i="27"/>
  <c r="C3336" i="27"/>
  <c r="C3335" i="27"/>
  <c r="C3334" i="27"/>
  <c r="C3333" i="27"/>
  <c r="C3332" i="27"/>
  <c r="C3331" i="27"/>
  <c r="C3330" i="27"/>
  <c r="C3329" i="27"/>
  <c r="C3328" i="27"/>
  <c r="C3327" i="27"/>
  <c r="C3326" i="27"/>
  <c r="C3325" i="27"/>
  <c r="C3324" i="27"/>
  <c r="C3323" i="27"/>
  <c r="C3322" i="27"/>
  <c r="C3321" i="27"/>
  <c r="C3320" i="27"/>
  <c r="C3319" i="27"/>
  <c r="C3318" i="27"/>
  <c r="C3317" i="27"/>
  <c r="C3316" i="27"/>
  <c r="C3315" i="27"/>
  <c r="C3314" i="27"/>
  <c r="C3313" i="27"/>
  <c r="C3312" i="27"/>
  <c r="C3311" i="27"/>
  <c r="C3310" i="27"/>
  <c r="C3309" i="27"/>
  <c r="C3308" i="27"/>
  <c r="C3307" i="27"/>
  <c r="C3306" i="27"/>
  <c r="C3305" i="27"/>
  <c r="C3304" i="27"/>
  <c r="C3303" i="27"/>
  <c r="C3302" i="27"/>
  <c r="C3301" i="27"/>
  <c r="C3300" i="27"/>
  <c r="C3299" i="27"/>
  <c r="C3298" i="27"/>
  <c r="C3297" i="27"/>
  <c r="C3296" i="27"/>
  <c r="C3295" i="27"/>
  <c r="C3294" i="27"/>
  <c r="C3293" i="27"/>
  <c r="C3292" i="27"/>
  <c r="C3291" i="27"/>
  <c r="C3290" i="27"/>
  <c r="C3289" i="27"/>
  <c r="C3288" i="27"/>
  <c r="C3287" i="27"/>
  <c r="C3286" i="27"/>
  <c r="C3285" i="27"/>
  <c r="C3284" i="27"/>
  <c r="C3283" i="27"/>
  <c r="C3282" i="27"/>
  <c r="C3281" i="27"/>
  <c r="C3280" i="27"/>
  <c r="C3279" i="27"/>
  <c r="C3278" i="27"/>
  <c r="C3277" i="27"/>
  <c r="C3276" i="27"/>
  <c r="C3275" i="27"/>
  <c r="C3274" i="27"/>
  <c r="C3273" i="27"/>
  <c r="C3272" i="27"/>
  <c r="C3271" i="27"/>
  <c r="C3270" i="27"/>
  <c r="C3269" i="27"/>
  <c r="C3268" i="27"/>
  <c r="C3267" i="27"/>
  <c r="C3266" i="27"/>
  <c r="C3265" i="27"/>
  <c r="C3264" i="27"/>
  <c r="C3263" i="27"/>
  <c r="C3262" i="27"/>
  <c r="C3261" i="27"/>
  <c r="C3260" i="27"/>
  <c r="C3259" i="27"/>
  <c r="C3258" i="27"/>
  <c r="C3257" i="27"/>
  <c r="C3256" i="27"/>
  <c r="C3255" i="27"/>
  <c r="C3254" i="27"/>
  <c r="C3253" i="27"/>
  <c r="C3252" i="27"/>
  <c r="C3251" i="27"/>
  <c r="C3250" i="27"/>
  <c r="C3249" i="27"/>
  <c r="C3248" i="27"/>
  <c r="C3247" i="27"/>
  <c r="C3246" i="27"/>
  <c r="C3245" i="27"/>
  <c r="C3244" i="27"/>
  <c r="C3243" i="27"/>
  <c r="C3242" i="27"/>
  <c r="C3241" i="27"/>
  <c r="C3240" i="27"/>
  <c r="C3239" i="27"/>
  <c r="C3238" i="27"/>
  <c r="C3237" i="27"/>
  <c r="C3236" i="27"/>
  <c r="C3235" i="27"/>
  <c r="C3234" i="27"/>
  <c r="C3233" i="27"/>
  <c r="C3232" i="27"/>
  <c r="C3231" i="27"/>
  <c r="C3230" i="27"/>
  <c r="C3229" i="27"/>
  <c r="C3228" i="27"/>
  <c r="C3227" i="27"/>
  <c r="C3226" i="27"/>
  <c r="C3225" i="27"/>
  <c r="C3224" i="27"/>
  <c r="C3223" i="27"/>
  <c r="C3222" i="27"/>
  <c r="C3221" i="27"/>
  <c r="C3220" i="27"/>
  <c r="C3219" i="27"/>
  <c r="C3218" i="27"/>
  <c r="C3217" i="27"/>
  <c r="C3216" i="27"/>
  <c r="C3215" i="27"/>
  <c r="C3214" i="27"/>
  <c r="C3213" i="27"/>
  <c r="C3212" i="27"/>
  <c r="C3211" i="27"/>
  <c r="C3210" i="27"/>
  <c r="C3209" i="27"/>
  <c r="C3208" i="27"/>
  <c r="C3207" i="27"/>
  <c r="C3206" i="27"/>
  <c r="C3205" i="27"/>
  <c r="C3204" i="27"/>
  <c r="C3203" i="27"/>
  <c r="C3202" i="27"/>
  <c r="C3201" i="27"/>
  <c r="C3200" i="27"/>
  <c r="C3199" i="27"/>
  <c r="C3198" i="27"/>
  <c r="C3197" i="27"/>
  <c r="C3196" i="27"/>
  <c r="C3195" i="27"/>
  <c r="C3194" i="27"/>
  <c r="C3193" i="27"/>
  <c r="C3192" i="27"/>
  <c r="C3191" i="27"/>
  <c r="C3190" i="27"/>
  <c r="C3189" i="27"/>
  <c r="C3188" i="27"/>
  <c r="C3187" i="27"/>
  <c r="C3186" i="27"/>
  <c r="C3185" i="27"/>
  <c r="C3184" i="27"/>
  <c r="C3183" i="27"/>
  <c r="C3182" i="27"/>
  <c r="C3181" i="27"/>
  <c r="C3180" i="27"/>
  <c r="C3179" i="27"/>
  <c r="C3178" i="27"/>
  <c r="C3177" i="27"/>
  <c r="C3176" i="27"/>
  <c r="C3175" i="27"/>
  <c r="C3174" i="27"/>
  <c r="C3173" i="27"/>
  <c r="C3172" i="27"/>
  <c r="C3171" i="27"/>
  <c r="C3170" i="27"/>
  <c r="C3169" i="27"/>
  <c r="C3168" i="27"/>
  <c r="C3167" i="27"/>
  <c r="C3166" i="27"/>
  <c r="C3165" i="27"/>
  <c r="C3164" i="27"/>
  <c r="C3163" i="27"/>
  <c r="C3162" i="27"/>
  <c r="C3161" i="27"/>
  <c r="C3160" i="27"/>
  <c r="C3159" i="27"/>
  <c r="C3158" i="27"/>
  <c r="C3157" i="27"/>
  <c r="C3156" i="27"/>
  <c r="C3155" i="27"/>
  <c r="C3154" i="27"/>
  <c r="C3153" i="27"/>
  <c r="C3152" i="27"/>
  <c r="C3151" i="27"/>
  <c r="C3150" i="27"/>
  <c r="C3149" i="27"/>
  <c r="C3148" i="27"/>
  <c r="C3147" i="27"/>
  <c r="C3146" i="27"/>
  <c r="C3145" i="27"/>
  <c r="C3144" i="27"/>
  <c r="C3143" i="27"/>
  <c r="C3142" i="27"/>
  <c r="C3141" i="27"/>
  <c r="C3140" i="27"/>
  <c r="C3139" i="27"/>
  <c r="C3138" i="27"/>
  <c r="C3137" i="27"/>
  <c r="C3136" i="27"/>
  <c r="C3135" i="27"/>
  <c r="C3134" i="27"/>
  <c r="C3133" i="27"/>
  <c r="C3132" i="27"/>
  <c r="C3131" i="27"/>
  <c r="C3130" i="27"/>
  <c r="C3129" i="27"/>
  <c r="C3128" i="27"/>
  <c r="C3127" i="27"/>
  <c r="C3126" i="27"/>
  <c r="C3125" i="27"/>
  <c r="C3124" i="27"/>
  <c r="C3123" i="27"/>
  <c r="C3122" i="27"/>
  <c r="C3121" i="27"/>
  <c r="C3120" i="27"/>
  <c r="C3119" i="27"/>
  <c r="C3118" i="27"/>
  <c r="C3117" i="27"/>
  <c r="C3116" i="27"/>
  <c r="C3115" i="27"/>
  <c r="C3114" i="27"/>
  <c r="C3113" i="27"/>
  <c r="C3112" i="27"/>
  <c r="C3111" i="27"/>
  <c r="C3110" i="27"/>
  <c r="C3109" i="27"/>
  <c r="C3108" i="27"/>
  <c r="C3107" i="27"/>
  <c r="C3106" i="27"/>
  <c r="C3105" i="27"/>
  <c r="C3104" i="27"/>
  <c r="C3103" i="27"/>
  <c r="C3102" i="27"/>
  <c r="C3101" i="27"/>
  <c r="C3100" i="27"/>
  <c r="C3099" i="27"/>
  <c r="C3098" i="27"/>
  <c r="C3097" i="27"/>
  <c r="C3096" i="27"/>
  <c r="C3095" i="27"/>
  <c r="C3094" i="27"/>
  <c r="C3093" i="27"/>
  <c r="C3092" i="27"/>
  <c r="C3091" i="27"/>
  <c r="C3090" i="27"/>
  <c r="C3089" i="27"/>
  <c r="C3088" i="27"/>
  <c r="C3087" i="27"/>
  <c r="C3086" i="27"/>
  <c r="C3085" i="27"/>
  <c r="C3084" i="27"/>
  <c r="C3083" i="27"/>
  <c r="C3082" i="27"/>
  <c r="C3081" i="27"/>
  <c r="C3080" i="27"/>
  <c r="C3079" i="27"/>
  <c r="C3078" i="27"/>
  <c r="C3077" i="27"/>
  <c r="C3076" i="27"/>
  <c r="C3075" i="27"/>
  <c r="C3074" i="27"/>
  <c r="C3073" i="27"/>
  <c r="C3072" i="27"/>
  <c r="C3071" i="27"/>
  <c r="C3070" i="27"/>
  <c r="C3069" i="27"/>
  <c r="C3068" i="27"/>
  <c r="C3067" i="27"/>
  <c r="C3066" i="27"/>
  <c r="C3065" i="27"/>
  <c r="C3064" i="27"/>
  <c r="C3063" i="27"/>
  <c r="C3062" i="27"/>
  <c r="C3061" i="27"/>
  <c r="C3060" i="27"/>
  <c r="C3059" i="27"/>
  <c r="C3058" i="27"/>
  <c r="C3057" i="27"/>
  <c r="C3056" i="27"/>
  <c r="C3055" i="27"/>
  <c r="C3054" i="27"/>
  <c r="C3053" i="27"/>
  <c r="C3052" i="27"/>
  <c r="C3051" i="27"/>
  <c r="C3050" i="27"/>
  <c r="C3049" i="27"/>
  <c r="C3048" i="27"/>
  <c r="C3047" i="27"/>
  <c r="C3046" i="27"/>
  <c r="C3045" i="27"/>
  <c r="C3044" i="27"/>
  <c r="C3043" i="27"/>
  <c r="C3042" i="27"/>
  <c r="C3041" i="27"/>
  <c r="C3040" i="27"/>
  <c r="C3039" i="27"/>
  <c r="C3038" i="27"/>
  <c r="C3037" i="27"/>
  <c r="C3036" i="27"/>
  <c r="C3035" i="27"/>
  <c r="C3034" i="27"/>
  <c r="C3033" i="27"/>
  <c r="C3032" i="27"/>
  <c r="C3031" i="27"/>
  <c r="C3030" i="27"/>
  <c r="C3029" i="27"/>
  <c r="C3028" i="27"/>
  <c r="C3027" i="27"/>
  <c r="C3026" i="27"/>
  <c r="C3025" i="27"/>
  <c r="C3024" i="27"/>
  <c r="C3023" i="27"/>
  <c r="C3022" i="27"/>
  <c r="C3021" i="27"/>
  <c r="C3020" i="27"/>
  <c r="C3019" i="27"/>
  <c r="C3018" i="27"/>
  <c r="C3017" i="27"/>
  <c r="C3016" i="27"/>
  <c r="C3015" i="27"/>
  <c r="C3014" i="27"/>
  <c r="C3013" i="27"/>
  <c r="C3012" i="27"/>
  <c r="C3011" i="27"/>
  <c r="C3010" i="27"/>
  <c r="C3009" i="27"/>
  <c r="C3008" i="27"/>
  <c r="C3007" i="27"/>
  <c r="C3006" i="27"/>
  <c r="C3005" i="27"/>
  <c r="C3004" i="27"/>
  <c r="C3003" i="27"/>
  <c r="C3002" i="27"/>
  <c r="C3001" i="27"/>
  <c r="C3000" i="27"/>
  <c r="C2999" i="27"/>
  <c r="C2998" i="27"/>
  <c r="C2997" i="27"/>
  <c r="C2996" i="27"/>
  <c r="C2995" i="27"/>
  <c r="C2994" i="27"/>
  <c r="C2993" i="27"/>
  <c r="C2992" i="27"/>
  <c r="C2991" i="27"/>
  <c r="C2990" i="27"/>
  <c r="C2989" i="27"/>
  <c r="C2988" i="27"/>
  <c r="C2987" i="27"/>
  <c r="C2986" i="27"/>
  <c r="C2985" i="27"/>
  <c r="C2984" i="27"/>
  <c r="C2983" i="27"/>
  <c r="C2982" i="27"/>
  <c r="C2981" i="27"/>
  <c r="C2980" i="27"/>
  <c r="C2979" i="27"/>
  <c r="C2978" i="27"/>
  <c r="C2977" i="27"/>
  <c r="C2976" i="27"/>
  <c r="C2975" i="27"/>
  <c r="C2974" i="27"/>
  <c r="C2973" i="27"/>
  <c r="C2972" i="27"/>
  <c r="C2971" i="27"/>
  <c r="C2970" i="27"/>
  <c r="C2969" i="27"/>
  <c r="C2968" i="27"/>
  <c r="C2967" i="27"/>
  <c r="C2966" i="27"/>
  <c r="C2965" i="27"/>
  <c r="C2964" i="27"/>
  <c r="C2963" i="27"/>
  <c r="C2962" i="27"/>
  <c r="C2961" i="27"/>
  <c r="C2960" i="27"/>
  <c r="C2959" i="27"/>
  <c r="C2958" i="27"/>
  <c r="C2957" i="27"/>
  <c r="C2956" i="27"/>
  <c r="C2955" i="27"/>
  <c r="C2954" i="27"/>
  <c r="C2953" i="27"/>
  <c r="C2952" i="27"/>
  <c r="C2951" i="27"/>
  <c r="C2950" i="27"/>
  <c r="C2949" i="27"/>
  <c r="C2948" i="27"/>
  <c r="C2947" i="27"/>
  <c r="C2946" i="27"/>
  <c r="C2945" i="27"/>
  <c r="C2944" i="27"/>
  <c r="C2943" i="27"/>
  <c r="C2942" i="27"/>
  <c r="C2941" i="27"/>
  <c r="C2940" i="27"/>
  <c r="C2939" i="27"/>
  <c r="C2938" i="27"/>
  <c r="C2937" i="27"/>
  <c r="C2936" i="27"/>
  <c r="C2935" i="27"/>
  <c r="C2934" i="27"/>
  <c r="C2933" i="27"/>
  <c r="C2932" i="27"/>
  <c r="C2931" i="27"/>
  <c r="C2930" i="27"/>
  <c r="C2929" i="27"/>
  <c r="C2928" i="27"/>
  <c r="C2927" i="27"/>
  <c r="C2926" i="27"/>
  <c r="C2925" i="27"/>
  <c r="C2924" i="27"/>
  <c r="C2923" i="27"/>
  <c r="C2922" i="27"/>
  <c r="C2921" i="27"/>
  <c r="C2920" i="27"/>
  <c r="C2919" i="27"/>
  <c r="C2918" i="27"/>
  <c r="C2917" i="27"/>
  <c r="C2916" i="27"/>
  <c r="C2915" i="27"/>
  <c r="C2914" i="27"/>
  <c r="C2913" i="27"/>
  <c r="C2912" i="27"/>
  <c r="C2911" i="27"/>
  <c r="C2910" i="27"/>
  <c r="C2909" i="27"/>
  <c r="C2908" i="27"/>
  <c r="C2907" i="27"/>
  <c r="C2906" i="27"/>
  <c r="C2905" i="27"/>
  <c r="C2904" i="27"/>
  <c r="C2903" i="27"/>
  <c r="C2902" i="27"/>
  <c r="C2901" i="27"/>
  <c r="C2900" i="27"/>
  <c r="C2899" i="27"/>
  <c r="C2898" i="27"/>
  <c r="C2897" i="27"/>
  <c r="C2896" i="27"/>
  <c r="C2895" i="27"/>
  <c r="C2894" i="27"/>
  <c r="C2893" i="27"/>
  <c r="C2892" i="27"/>
  <c r="C2891" i="27"/>
  <c r="C2890" i="27"/>
  <c r="C2889" i="27"/>
  <c r="C2888" i="27"/>
  <c r="C2887" i="27"/>
  <c r="C2886" i="27"/>
  <c r="C2885" i="27"/>
  <c r="C2884" i="27"/>
  <c r="C2883" i="27"/>
  <c r="C2882" i="27"/>
  <c r="C2881" i="27"/>
  <c r="C2880" i="27"/>
  <c r="C2879" i="27"/>
  <c r="C2878" i="27"/>
  <c r="C2877" i="27"/>
  <c r="C2876" i="27"/>
  <c r="C2875" i="27"/>
  <c r="C2874" i="27"/>
  <c r="C2873" i="27"/>
  <c r="C2872" i="27"/>
  <c r="C2871" i="27"/>
  <c r="C2870" i="27"/>
  <c r="C2869" i="27"/>
  <c r="C2868" i="27"/>
  <c r="C2867" i="27"/>
  <c r="C2866" i="27"/>
  <c r="C2865" i="27"/>
  <c r="C2864" i="27"/>
  <c r="C2863" i="27"/>
  <c r="C2862" i="27"/>
  <c r="C2861" i="27"/>
  <c r="C2860" i="27"/>
  <c r="C2859" i="27"/>
  <c r="C2858" i="27"/>
  <c r="C2857" i="27"/>
  <c r="C2856" i="27"/>
  <c r="C2855" i="27"/>
  <c r="C2854" i="27"/>
  <c r="C2853" i="27"/>
  <c r="C2852" i="27"/>
  <c r="C2851" i="27"/>
  <c r="C2850" i="27"/>
  <c r="C2849" i="27"/>
  <c r="C2848" i="27"/>
  <c r="C2847" i="27"/>
  <c r="C2846" i="27"/>
  <c r="C2845" i="27"/>
  <c r="C2844" i="27"/>
  <c r="C2843" i="27"/>
  <c r="C2842" i="27"/>
  <c r="C2841" i="27"/>
  <c r="C2840" i="27"/>
  <c r="C2839" i="27"/>
  <c r="C2838" i="27"/>
  <c r="C2837" i="27"/>
  <c r="C2836" i="27"/>
  <c r="C2835" i="27"/>
  <c r="C2834" i="27"/>
  <c r="C2833" i="27"/>
  <c r="C2832" i="27"/>
  <c r="C2831" i="27"/>
  <c r="C2830" i="27"/>
  <c r="C2829" i="27"/>
  <c r="C2828" i="27"/>
  <c r="C2827" i="27"/>
  <c r="C2826" i="27"/>
  <c r="C2825" i="27"/>
  <c r="C2824" i="27"/>
  <c r="C2823" i="27"/>
  <c r="C2822" i="27"/>
  <c r="C2821" i="27"/>
  <c r="C2820" i="27"/>
  <c r="C2819" i="27"/>
  <c r="C2818" i="27"/>
  <c r="C2817" i="27"/>
  <c r="C2816" i="27"/>
  <c r="C2815" i="27"/>
  <c r="C2814" i="27"/>
  <c r="C2813" i="27"/>
  <c r="C2812" i="27"/>
  <c r="C2811" i="27"/>
  <c r="C2810" i="27"/>
  <c r="C2809" i="27"/>
  <c r="C2808" i="27"/>
  <c r="C2807" i="27"/>
  <c r="C2806" i="27"/>
  <c r="C2805" i="27"/>
  <c r="C2804" i="27"/>
  <c r="C2803" i="27"/>
  <c r="C2802" i="27"/>
  <c r="C2801" i="27"/>
  <c r="C2800" i="27"/>
  <c r="C2799" i="27"/>
  <c r="C2798" i="27"/>
  <c r="C2797" i="27"/>
  <c r="C2796" i="27"/>
  <c r="C2795" i="27"/>
  <c r="C2794" i="27"/>
  <c r="C2793" i="27"/>
  <c r="C2792" i="27"/>
  <c r="C2791" i="27"/>
  <c r="C2790" i="27"/>
  <c r="C2789" i="27"/>
  <c r="C2788" i="27"/>
  <c r="C2787" i="27"/>
  <c r="C2786" i="27"/>
  <c r="C2785" i="27"/>
  <c r="C2784" i="27"/>
  <c r="C2783" i="27"/>
  <c r="C2782" i="27"/>
  <c r="C2781" i="27"/>
  <c r="C2780" i="27"/>
  <c r="C2779" i="27"/>
  <c r="C2778" i="27"/>
  <c r="C2777" i="27"/>
  <c r="C2776" i="27"/>
  <c r="C2775" i="27"/>
  <c r="C2774" i="27"/>
  <c r="C2773" i="27"/>
  <c r="C2772" i="27"/>
  <c r="C2771" i="27"/>
  <c r="C2770" i="27"/>
  <c r="C2769" i="27"/>
  <c r="C2768" i="27"/>
  <c r="C2767" i="27"/>
  <c r="C2766" i="27"/>
  <c r="C2765" i="27"/>
  <c r="C2764" i="27"/>
  <c r="C2763" i="27"/>
  <c r="C2762" i="27"/>
  <c r="C2761" i="27"/>
  <c r="C2760" i="27"/>
  <c r="C2759" i="27"/>
  <c r="C2758" i="27"/>
  <c r="C2757" i="27"/>
  <c r="C2756" i="27"/>
  <c r="C2755" i="27"/>
  <c r="C2754" i="27"/>
  <c r="C2753" i="27"/>
  <c r="C2752" i="27"/>
  <c r="C2751" i="27"/>
  <c r="C2750" i="27"/>
  <c r="C2749" i="27"/>
  <c r="C2748" i="27"/>
  <c r="C2747" i="27"/>
  <c r="C2746" i="27"/>
  <c r="C2745" i="27"/>
  <c r="C2744" i="27"/>
  <c r="C2743" i="27"/>
  <c r="C2742" i="27"/>
  <c r="C2741" i="27"/>
  <c r="C2740" i="27"/>
  <c r="C2739" i="27"/>
  <c r="C2738" i="27"/>
  <c r="C2737" i="27"/>
  <c r="C2736" i="27"/>
  <c r="C2735" i="27"/>
  <c r="C2734" i="27"/>
  <c r="C2733" i="27"/>
  <c r="C2732" i="27"/>
  <c r="C2731" i="27"/>
  <c r="C2730" i="27"/>
  <c r="C2729" i="27"/>
  <c r="C2728" i="27"/>
  <c r="C2727" i="27"/>
  <c r="C2726" i="27"/>
  <c r="C2725" i="27"/>
  <c r="C2724" i="27"/>
  <c r="C2723" i="27"/>
  <c r="C2722" i="27"/>
  <c r="C2721" i="27"/>
  <c r="C2720" i="27"/>
  <c r="C2719" i="27"/>
  <c r="C2718" i="27"/>
  <c r="C2717" i="27"/>
  <c r="C2716" i="27"/>
  <c r="C2715" i="27"/>
  <c r="C2714" i="27"/>
  <c r="C2713" i="27"/>
  <c r="C2712" i="27"/>
  <c r="C2711" i="27"/>
  <c r="C2710" i="27"/>
  <c r="C2709" i="27"/>
  <c r="C2708" i="27"/>
  <c r="C2707" i="27"/>
  <c r="C2706" i="27"/>
  <c r="C2705" i="27"/>
  <c r="C2704" i="27"/>
  <c r="C2703" i="27"/>
  <c r="C2702" i="27"/>
  <c r="C2701" i="27"/>
  <c r="C2700" i="27"/>
  <c r="C2699" i="27"/>
  <c r="C2698" i="27"/>
  <c r="C2697" i="27"/>
  <c r="C2696" i="27"/>
  <c r="C2695" i="27"/>
  <c r="C2694" i="27"/>
  <c r="C2693" i="27"/>
  <c r="C2692" i="27"/>
  <c r="C2691" i="27"/>
  <c r="C2690" i="27"/>
  <c r="C2689" i="27"/>
  <c r="C2688" i="27"/>
  <c r="C2687" i="27"/>
  <c r="C2686" i="27"/>
  <c r="C2685" i="27"/>
  <c r="C2684" i="27"/>
  <c r="C2683" i="27"/>
  <c r="C2682" i="27"/>
  <c r="C2681" i="27"/>
  <c r="C2680" i="27"/>
  <c r="C2679" i="27"/>
  <c r="C2678" i="27"/>
  <c r="C2677" i="27"/>
  <c r="C2676" i="27"/>
  <c r="C2675" i="27"/>
  <c r="C2674" i="27"/>
  <c r="C2673" i="27"/>
  <c r="C2672" i="27"/>
  <c r="C2671" i="27"/>
  <c r="C2670" i="27"/>
  <c r="C2669" i="27"/>
  <c r="C2668" i="27"/>
  <c r="C2667" i="27"/>
  <c r="C2666" i="27"/>
  <c r="C2665" i="27"/>
  <c r="C2664" i="27"/>
  <c r="C2663" i="27"/>
  <c r="C2662" i="27"/>
  <c r="C2661" i="27"/>
  <c r="C2660" i="27"/>
  <c r="C2659" i="27"/>
  <c r="C2658" i="27"/>
  <c r="C2657" i="27"/>
  <c r="C2656" i="27"/>
  <c r="C2655" i="27"/>
  <c r="C2654" i="27"/>
  <c r="C2653" i="27"/>
  <c r="C2652" i="27"/>
  <c r="C2651" i="27"/>
  <c r="C2650" i="27"/>
  <c r="C2649" i="27"/>
  <c r="C2648" i="27"/>
  <c r="C2647" i="27"/>
  <c r="C2646" i="27"/>
  <c r="C2645" i="27"/>
  <c r="C2644" i="27"/>
  <c r="C2643" i="27"/>
  <c r="C2642" i="27"/>
  <c r="C2641" i="27"/>
  <c r="C2640" i="27"/>
  <c r="C2639" i="27"/>
  <c r="C2638" i="27"/>
  <c r="C2637" i="27"/>
  <c r="C2636" i="27"/>
  <c r="C2635" i="27"/>
  <c r="C2634" i="27"/>
  <c r="C2633" i="27"/>
  <c r="C2632" i="27"/>
  <c r="C2631" i="27"/>
  <c r="C2630" i="27"/>
  <c r="C2629" i="27"/>
  <c r="C2628" i="27"/>
  <c r="C2627" i="27"/>
  <c r="C2626" i="27"/>
  <c r="C2625" i="27"/>
  <c r="C2624" i="27"/>
  <c r="C2623" i="27"/>
  <c r="C2622" i="27"/>
  <c r="C2621" i="27"/>
  <c r="C2620" i="27"/>
  <c r="C2619" i="27"/>
  <c r="C2618" i="27"/>
  <c r="C2617" i="27"/>
  <c r="C2616" i="27"/>
  <c r="C2615" i="27"/>
  <c r="C2614" i="27"/>
  <c r="C2613" i="27"/>
  <c r="C2612" i="27"/>
  <c r="C2611" i="27"/>
  <c r="C2610" i="27"/>
  <c r="C2609" i="27"/>
  <c r="C2608" i="27"/>
  <c r="C2607" i="27"/>
  <c r="C2606" i="27"/>
  <c r="C2605" i="27"/>
  <c r="C2604" i="27"/>
  <c r="C2603" i="27"/>
  <c r="C2602" i="27"/>
  <c r="C2601" i="27"/>
  <c r="C2600" i="27"/>
  <c r="C2599" i="27"/>
  <c r="C2598" i="27"/>
  <c r="C2597" i="27"/>
  <c r="C2596" i="27"/>
  <c r="C2595" i="27"/>
  <c r="C2594" i="27"/>
  <c r="C2593" i="27"/>
  <c r="C2592" i="27"/>
  <c r="C2591" i="27"/>
  <c r="C2590" i="27"/>
  <c r="C2589" i="27"/>
  <c r="C2588" i="27"/>
  <c r="C2587" i="27"/>
  <c r="C2586" i="27"/>
  <c r="C2585" i="27"/>
  <c r="C2584" i="27"/>
  <c r="C2583" i="27"/>
  <c r="C2582" i="27"/>
  <c r="C2581" i="27"/>
  <c r="C2580" i="27"/>
  <c r="C2579" i="27"/>
  <c r="C2578" i="27"/>
  <c r="C2577" i="27"/>
  <c r="C2576" i="27"/>
  <c r="C2575" i="27"/>
  <c r="C2574" i="27"/>
  <c r="C2573" i="27"/>
  <c r="C2572" i="27"/>
  <c r="C2571" i="27"/>
  <c r="C2570" i="27"/>
  <c r="C2569" i="27"/>
  <c r="C2568" i="27"/>
  <c r="C2567" i="27"/>
  <c r="C2566" i="27"/>
  <c r="C2565" i="27"/>
  <c r="C2564" i="27"/>
  <c r="C2563" i="27"/>
  <c r="C2562" i="27"/>
  <c r="C2561" i="27"/>
  <c r="C2560" i="27"/>
  <c r="C2559" i="27"/>
  <c r="C2558" i="27"/>
  <c r="C2557" i="27"/>
  <c r="C2556" i="27"/>
  <c r="C2555" i="27"/>
  <c r="C2554" i="27"/>
  <c r="C2553" i="27"/>
  <c r="C2552" i="27"/>
  <c r="C2551" i="27"/>
  <c r="C2550" i="27"/>
  <c r="C2549" i="27"/>
  <c r="C2548" i="27"/>
  <c r="C2547" i="27"/>
  <c r="C2546" i="27"/>
  <c r="C2545" i="27"/>
  <c r="C2544" i="27"/>
  <c r="C2543" i="27"/>
  <c r="C2542" i="27"/>
  <c r="C2541" i="27"/>
  <c r="C2540" i="27"/>
  <c r="C2539" i="27"/>
  <c r="C2538" i="27"/>
  <c r="C2537" i="27"/>
  <c r="C2536" i="27"/>
  <c r="C2535" i="27"/>
  <c r="C2534" i="27"/>
  <c r="C2533" i="27"/>
  <c r="C2532" i="27"/>
  <c r="C2531" i="27"/>
  <c r="C2530" i="27"/>
  <c r="C2529" i="27"/>
  <c r="C2528" i="27"/>
  <c r="C2527" i="27"/>
  <c r="C2526" i="27"/>
  <c r="C2525" i="27"/>
  <c r="C2524" i="27"/>
  <c r="C2523" i="27"/>
  <c r="C2522" i="27"/>
  <c r="C2521" i="27"/>
  <c r="C2520" i="27"/>
  <c r="C2519" i="27"/>
  <c r="C2518" i="27"/>
  <c r="C2517" i="27"/>
  <c r="C2516" i="27"/>
  <c r="C2515" i="27"/>
  <c r="C2514" i="27"/>
  <c r="C2513" i="27"/>
  <c r="C2512" i="27"/>
  <c r="C2511" i="27"/>
  <c r="C2510" i="27"/>
  <c r="C2509" i="27"/>
  <c r="C2508" i="27"/>
  <c r="C2507" i="27"/>
  <c r="C2506" i="27"/>
  <c r="C2505" i="27"/>
  <c r="C2504" i="27"/>
  <c r="C2503" i="27"/>
  <c r="C2502" i="27"/>
  <c r="C2501" i="27"/>
  <c r="C2500" i="27"/>
  <c r="C2499" i="27"/>
  <c r="C2498" i="27"/>
  <c r="C2497" i="27"/>
  <c r="C2496" i="27"/>
  <c r="C2495" i="27"/>
  <c r="C2494" i="27"/>
  <c r="C2493" i="27"/>
  <c r="C2492" i="27"/>
  <c r="C2491" i="27"/>
  <c r="C2490" i="27"/>
  <c r="C2489" i="27"/>
  <c r="C2488" i="27"/>
  <c r="C2487" i="27"/>
  <c r="C2486" i="27"/>
  <c r="C2485" i="27"/>
  <c r="C2484" i="27"/>
  <c r="C2483" i="27"/>
  <c r="C2482" i="27"/>
  <c r="C2481" i="27"/>
  <c r="C2480" i="27"/>
  <c r="C2479" i="27"/>
  <c r="C2478" i="27"/>
  <c r="C2477" i="27"/>
  <c r="C2476" i="27"/>
  <c r="C2475" i="27"/>
  <c r="C2474" i="27"/>
  <c r="C2473" i="27"/>
  <c r="C2472" i="27"/>
  <c r="C2471" i="27"/>
  <c r="C2470" i="27"/>
  <c r="C2469" i="27"/>
  <c r="C2468" i="27"/>
  <c r="C2467" i="27"/>
  <c r="C2466" i="27"/>
  <c r="C2465" i="27"/>
  <c r="C2464" i="27"/>
  <c r="C2463" i="27"/>
  <c r="C2462" i="27"/>
  <c r="C2461" i="27"/>
  <c r="C2460" i="27"/>
  <c r="C2459" i="27"/>
  <c r="C2458" i="27"/>
  <c r="C2457" i="27"/>
  <c r="C2456" i="27"/>
  <c r="C2455" i="27"/>
  <c r="C2454" i="27"/>
  <c r="C2453" i="27"/>
  <c r="C2452" i="27"/>
  <c r="C2451" i="27"/>
  <c r="C2450" i="27"/>
  <c r="C2449" i="27"/>
  <c r="C2448" i="27"/>
  <c r="C2447" i="27"/>
  <c r="C2446" i="27"/>
  <c r="C2445" i="27"/>
  <c r="C2444" i="27"/>
  <c r="C2443" i="27"/>
  <c r="C2442" i="27"/>
  <c r="C2441" i="27"/>
  <c r="C2440" i="27"/>
  <c r="C2439" i="27"/>
  <c r="C2438" i="27"/>
  <c r="C2437" i="27"/>
  <c r="C2436" i="27"/>
  <c r="C2435" i="27"/>
  <c r="C2434" i="27"/>
  <c r="C2433" i="27"/>
  <c r="C2432" i="27"/>
  <c r="C2431" i="27"/>
  <c r="C2430" i="27"/>
  <c r="C2429" i="27"/>
  <c r="C2428" i="27"/>
  <c r="C2427" i="27"/>
  <c r="C2426" i="27"/>
  <c r="C2425" i="27"/>
  <c r="C2424" i="27"/>
  <c r="C2423" i="27"/>
  <c r="C2422" i="27"/>
  <c r="C2421" i="27"/>
  <c r="C2420" i="27"/>
  <c r="C2419" i="27"/>
  <c r="C2418" i="27"/>
  <c r="C2417" i="27"/>
  <c r="C2416" i="27"/>
  <c r="C2415" i="27"/>
  <c r="C2414" i="27"/>
  <c r="C2413" i="27"/>
  <c r="C2412" i="27"/>
  <c r="C2411" i="27"/>
  <c r="C2410" i="27"/>
  <c r="C2409" i="27"/>
  <c r="C2408" i="27"/>
  <c r="C2407" i="27"/>
  <c r="C2406" i="27"/>
  <c r="C2405" i="27"/>
  <c r="C2404" i="27"/>
  <c r="C2403" i="27"/>
  <c r="C2402" i="27"/>
  <c r="C2401" i="27"/>
  <c r="C2400" i="27"/>
  <c r="C2399" i="27"/>
  <c r="C2398" i="27"/>
  <c r="C2397" i="27"/>
  <c r="C2396" i="27"/>
  <c r="C2395" i="27"/>
  <c r="C2394" i="27"/>
  <c r="C2393" i="27"/>
  <c r="C2392" i="27"/>
  <c r="C2391" i="27"/>
  <c r="C2390" i="27"/>
  <c r="C2389" i="27"/>
  <c r="C2388" i="27"/>
  <c r="C2387" i="27"/>
  <c r="C2386" i="27"/>
  <c r="C2385" i="27"/>
  <c r="C2384" i="27"/>
  <c r="C2383" i="27"/>
  <c r="C2382" i="27"/>
  <c r="C2381" i="27"/>
  <c r="C2380" i="27"/>
  <c r="C2379" i="27"/>
  <c r="C2378" i="27"/>
  <c r="C2377" i="27"/>
  <c r="C2376" i="27"/>
  <c r="C2375" i="27"/>
  <c r="C2374" i="27"/>
  <c r="C2373" i="27"/>
  <c r="C2372" i="27"/>
  <c r="C2371" i="27"/>
  <c r="C2370" i="27"/>
  <c r="C2369" i="27"/>
  <c r="C2368" i="27"/>
  <c r="C2367" i="27"/>
  <c r="C2366" i="27"/>
  <c r="C2365" i="27"/>
  <c r="C2364" i="27"/>
  <c r="C2363" i="27"/>
  <c r="C2362" i="27"/>
  <c r="C2361" i="27"/>
  <c r="C2360" i="27"/>
  <c r="C2359" i="27"/>
  <c r="C2358" i="27"/>
  <c r="C2357" i="27"/>
  <c r="C2356" i="27"/>
  <c r="C2355" i="27"/>
  <c r="C2354" i="27"/>
  <c r="C2353" i="27"/>
  <c r="C2352" i="27"/>
  <c r="C2351" i="27"/>
  <c r="C2350" i="27"/>
  <c r="C2349" i="27"/>
  <c r="C2348" i="27"/>
  <c r="C2347" i="27"/>
  <c r="C2346" i="27"/>
  <c r="C2345" i="27"/>
  <c r="C2344" i="27"/>
  <c r="C2343" i="27"/>
  <c r="C2342" i="27"/>
  <c r="C2341" i="27"/>
  <c r="C2340" i="27"/>
  <c r="C2339" i="27"/>
  <c r="C2338" i="27"/>
  <c r="C2337" i="27"/>
  <c r="C2336" i="27"/>
  <c r="C2335" i="27"/>
  <c r="C2334" i="27"/>
  <c r="C2333" i="27"/>
  <c r="C2332" i="27"/>
  <c r="C2331" i="27"/>
  <c r="C2330" i="27"/>
  <c r="C2329" i="27"/>
  <c r="C2328" i="27"/>
  <c r="C2327" i="27"/>
  <c r="C2326" i="27"/>
  <c r="C2325" i="27"/>
  <c r="C2324" i="27"/>
  <c r="C2323" i="27"/>
  <c r="C2322" i="27"/>
  <c r="C2321" i="27"/>
  <c r="C2320" i="27"/>
  <c r="C2319" i="27"/>
  <c r="C2318" i="27"/>
  <c r="C2317" i="27"/>
  <c r="C2316" i="27"/>
  <c r="C2315" i="27"/>
  <c r="C2314" i="27"/>
  <c r="C2313" i="27"/>
  <c r="C2312" i="27"/>
  <c r="C2311" i="27"/>
  <c r="C2310" i="27"/>
  <c r="C2309" i="27"/>
  <c r="C2308" i="27"/>
  <c r="C2307" i="27"/>
  <c r="C2306" i="27"/>
  <c r="C2305" i="27"/>
  <c r="C2304" i="27"/>
  <c r="C2303" i="27"/>
  <c r="C2302" i="27"/>
  <c r="C2301" i="27"/>
  <c r="C2300" i="27"/>
  <c r="C2299" i="27"/>
  <c r="C2298" i="27"/>
  <c r="C2297" i="27"/>
  <c r="C2296" i="27"/>
  <c r="C2295" i="27"/>
  <c r="C2294" i="27"/>
  <c r="C2293" i="27"/>
  <c r="C2292" i="27"/>
  <c r="C2291" i="27"/>
  <c r="C2290" i="27"/>
  <c r="C2289" i="27"/>
  <c r="C2288" i="27"/>
  <c r="C2287" i="27"/>
  <c r="C2286" i="27"/>
  <c r="C2285" i="27"/>
  <c r="C2284" i="27"/>
  <c r="C2283" i="27"/>
  <c r="C2282" i="27"/>
  <c r="C2281" i="27"/>
  <c r="C2280" i="27"/>
  <c r="C2279" i="27"/>
  <c r="C2278" i="27"/>
  <c r="C2277" i="27"/>
  <c r="C2276" i="27"/>
  <c r="C2275" i="27"/>
  <c r="C2274" i="27"/>
  <c r="C2273" i="27"/>
  <c r="C2272" i="27"/>
  <c r="C2271" i="27"/>
  <c r="C2270" i="27"/>
  <c r="C2269" i="27"/>
  <c r="C2268" i="27"/>
  <c r="C2267" i="27"/>
  <c r="C2266" i="27"/>
  <c r="C2265" i="27"/>
  <c r="C2264" i="27"/>
  <c r="C2263" i="27"/>
  <c r="C2262" i="27"/>
  <c r="C2261" i="27"/>
  <c r="C2260" i="27"/>
  <c r="C2259" i="27"/>
  <c r="C2258" i="27"/>
  <c r="C2257" i="27"/>
  <c r="C2256" i="27"/>
  <c r="C2255" i="27"/>
  <c r="C2254" i="27"/>
  <c r="C2253" i="27"/>
  <c r="C2252" i="27"/>
  <c r="C2251" i="27"/>
  <c r="C2250" i="27"/>
  <c r="C2249" i="27"/>
  <c r="C2248" i="27"/>
  <c r="C2247" i="27"/>
  <c r="C2246" i="27"/>
  <c r="C2245" i="27"/>
  <c r="C2244" i="27"/>
  <c r="C2243" i="27"/>
  <c r="C2242" i="27"/>
  <c r="C2241" i="27"/>
  <c r="C2240" i="27"/>
  <c r="C2239" i="27"/>
  <c r="C2238" i="27"/>
  <c r="C2237" i="27"/>
  <c r="C2236" i="27"/>
  <c r="C2235" i="27"/>
  <c r="C2234" i="27"/>
  <c r="C2233" i="27"/>
  <c r="C2232" i="27"/>
  <c r="C2231" i="27"/>
  <c r="C2230" i="27"/>
  <c r="C2229" i="27"/>
  <c r="C2228" i="27"/>
  <c r="C2227" i="27"/>
  <c r="C2226" i="27"/>
  <c r="C2225" i="27"/>
  <c r="C2224" i="27"/>
  <c r="C2223" i="27"/>
  <c r="C2222" i="27"/>
  <c r="C2221" i="27"/>
  <c r="C2220" i="27"/>
  <c r="C2219" i="27"/>
  <c r="C2218" i="27"/>
  <c r="C2217" i="27"/>
  <c r="C2216" i="27"/>
  <c r="C2215" i="27"/>
  <c r="C2214" i="27"/>
  <c r="C2213" i="27"/>
  <c r="C2212" i="27"/>
  <c r="C2211" i="27"/>
  <c r="C2210" i="27"/>
  <c r="C2209" i="27"/>
  <c r="C2208" i="27"/>
  <c r="C2207" i="27"/>
  <c r="C2206" i="27"/>
  <c r="C2205" i="27"/>
  <c r="C2204" i="27"/>
  <c r="C2203" i="27"/>
  <c r="C2202" i="27"/>
  <c r="C2201" i="27"/>
  <c r="C2200" i="27"/>
  <c r="C2199" i="27"/>
  <c r="C2198" i="27"/>
  <c r="C2197" i="27"/>
  <c r="C2196" i="27"/>
  <c r="C2195" i="27"/>
  <c r="C2194" i="27"/>
  <c r="C2193" i="27"/>
  <c r="C2192" i="27"/>
  <c r="C2191" i="27"/>
  <c r="C2190" i="27"/>
  <c r="C2189" i="27"/>
  <c r="C2188" i="27"/>
  <c r="C2187" i="27"/>
  <c r="C2186" i="27"/>
  <c r="C2185" i="27"/>
  <c r="C2184" i="27"/>
  <c r="C2183" i="27"/>
  <c r="C2182" i="27"/>
  <c r="C2181" i="27"/>
  <c r="C2180" i="27"/>
  <c r="C2179" i="27"/>
  <c r="C2178" i="27"/>
  <c r="C2177" i="27"/>
  <c r="C2176" i="27"/>
  <c r="C2175" i="27"/>
  <c r="C2174" i="27"/>
  <c r="C2173" i="27"/>
  <c r="C2172" i="27"/>
  <c r="C2171" i="27"/>
  <c r="C2170" i="27"/>
  <c r="C2169" i="27"/>
  <c r="C2168" i="27"/>
  <c r="C2167" i="27"/>
  <c r="C2166" i="27"/>
  <c r="C2165" i="27"/>
  <c r="C2164" i="27"/>
  <c r="C2163" i="27"/>
  <c r="C2162" i="27"/>
  <c r="C2161" i="27"/>
  <c r="C2160" i="27"/>
  <c r="C2159" i="27"/>
  <c r="C2158" i="27"/>
  <c r="C2157" i="27"/>
  <c r="C2156" i="27"/>
  <c r="C2155" i="27"/>
  <c r="C2154" i="27"/>
  <c r="C2153" i="27"/>
  <c r="C2152" i="27"/>
  <c r="C2151" i="27"/>
  <c r="C2150" i="27"/>
  <c r="C2149" i="27"/>
  <c r="C2148" i="27"/>
  <c r="C2147" i="27"/>
  <c r="C2146" i="27"/>
  <c r="C2145" i="27"/>
  <c r="C2144" i="27"/>
  <c r="C2143" i="27"/>
  <c r="C2142" i="27"/>
  <c r="C2141" i="27"/>
  <c r="C2140" i="27"/>
  <c r="C2139" i="27"/>
  <c r="C2138" i="27"/>
  <c r="C2137" i="27"/>
  <c r="C2136" i="27"/>
  <c r="C2135" i="27"/>
  <c r="C2134" i="27"/>
  <c r="C2133" i="27"/>
  <c r="C2132" i="27"/>
  <c r="C2131" i="27"/>
  <c r="C2130" i="27"/>
  <c r="C2129" i="27"/>
  <c r="C2128" i="27"/>
  <c r="C2127" i="27"/>
  <c r="C2126" i="27"/>
  <c r="C2125" i="27"/>
  <c r="C2124" i="27"/>
  <c r="C2123" i="27"/>
  <c r="C2122" i="27"/>
  <c r="C2121" i="27"/>
  <c r="C2120" i="27"/>
  <c r="C2119" i="27"/>
  <c r="C2118" i="27"/>
  <c r="C2117" i="27"/>
  <c r="C2116" i="27"/>
  <c r="C2115" i="27"/>
  <c r="C2114" i="27"/>
  <c r="C2113" i="27"/>
  <c r="C2112" i="27"/>
  <c r="C2111" i="27"/>
  <c r="C2110" i="27"/>
  <c r="C2109" i="27"/>
  <c r="C2108" i="27"/>
  <c r="C2107" i="27"/>
  <c r="C2106" i="27"/>
  <c r="C2105" i="27"/>
  <c r="C2104" i="27"/>
  <c r="C2103" i="27"/>
  <c r="C2102" i="27"/>
  <c r="C2101" i="27"/>
  <c r="C2100" i="27"/>
  <c r="C2099" i="27"/>
  <c r="C2098" i="27"/>
  <c r="C2097" i="27"/>
  <c r="C2096" i="27"/>
  <c r="C2095" i="27"/>
  <c r="C2094" i="27"/>
  <c r="C2093" i="27"/>
  <c r="C2092" i="27"/>
  <c r="C2091" i="27"/>
  <c r="C2090" i="27"/>
  <c r="C2089" i="27"/>
  <c r="C2088" i="27"/>
  <c r="C2087" i="27"/>
  <c r="C2086" i="27"/>
  <c r="C2085" i="27"/>
  <c r="C2084" i="27"/>
  <c r="C2083" i="27"/>
  <c r="C2082" i="27"/>
  <c r="C2081" i="27"/>
  <c r="C2080" i="27"/>
  <c r="C2079" i="27"/>
  <c r="C2078" i="27"/>
  <c r="C2077" i="27"/>
  <c r="C2076" i="27"/>
  <c r="C2075" i="27"/>
  <c r="C2074" i="27"/>
  <c r="C2073" i="27"/>
  <c r="C2072" i="27"/>
  <c r="C2071" i="27"/>
  <c r="C2070" i="27"/>
  <c r="C2069" i="27"/>
  <c r="C2068" i="27"/>
  <c r="C2067" i="27"/>
  <c r="C2066" i="27"/>
  <c r="C2065" i="27"/>
  <c r="C2064" i="27"/>
  <c r="C2063" i="27"/>
  <c r="C2062" i="27"/>
  <c r="C2061" i="27"/>
  <c r="C2060" i="27"/>
  <c r="C2059" i="27"/>
  <c r="C2058" i="27"/>
  <c r="C2057" i="27"/>
  <c r="C2056" i="27"/>
  <c r="C2055" i="27"/>
  <c r="C2054" i="27"/>
  <c r="C2053" i="27"/>
  <c r="C2052" i="27"/>
  <c r="C2051" i="27"/>
  <c r="C2050" i="27"/>
  <c r="C2049" i="27"/>
  <c r="C2048" i="27"/>
  <c r="C2047" i="27"/>
  <c r="C2046" i="27"/>
  <c r="C2045" i="27"/>
  <c r="C2044" i="27"/>
  <c r="C2043" i="27"/>
  <c r="C2042" i="27"/>
  <c r="C2041" i="27"/>
  <c r="C2040" i="27"/>
  <c r="C2039" i="27"/>
  <c r="C2038" i="27"/>
  <c r="C2037" i="27"/>
  <c r="C2036" i="27"/>
  <c r="C2035" i="27"/>
  <c r="C2034" i="27"/>
  <c r="C2033" i="27"/>
  <c r="C2032" i="27"/>
  <c r="C2031" i="27"/>
  <c r="C2030" i="27"/>
  <c r="C2029" i="27"/>
  <c r="C2028" i="27"/>
  <c r="C2027" i="27"/>
  <c r="C2026" i="27"/>
  <c r="C2025" i="27"/>
  <c r="C2024" i="27"/>
  <c r="C2023" i="27"/>
  <c r="C2022" i="27"/>
  <c r="C2021" i="27"/>
  <c r="C2020" i="27"/>
  <c r="C2019" i="27"/>
  <c r="C2018" i="27"/>
  <c r="C2017" i="27"/>
  <c r="C2016" i="27"/>
  <c r="C2015" i="27"/>
  <c r="C2014" i="27"/>
  <c r="C2013" i="27"/>
  <c r="C2012" i="27"/>
  <c r="C2011" i="27"/>
  <c r="C2010" i="27"/>
  <c r="C2009" i="27"/>
  <c r="C2008" i="27"/>
  <c r="C2007" i="27"/>
  <c r="C2006" i="27"/>
  <c r="C2005" i="27"/>
  <c r="C2004" i="27"/>
  <c r="C2003" i="27"/>
  <c r="C2002" i="27"/>
  <c r="C2001" i="27"/>
  <c r="C2000" i="27"/>
  <c r="C1999" i="27"/>
  <c r="C1998" i="27"/>
  <c r="C1997" i="27"/>
  <c r="C1996" i="27"/>
  <c r="C1995" i="27"/>
  <c r="C1994" i="27"/>
  <c r="C1993" i="27"/>
  <c r="C1992" i="27"/>
  <c r="C1991" i="27"/>
  <c r="C1990" i="27"/>
  <c r="C1989" i="27"/>
  <c r="C1988" i="27"/>
  <c r="C1987" i="27"/>
  <c r="C1986" i="27"/>
  <c r="C1985" i="27"/>
  <c r="C1984" i="27"/>
  <c r="C1983" i="27"/>
  <c r="C1982" i="27"/>
  <c r="C1981" i="27"/>
  <c r="C1980" i="27"/>
  <c r="C1979" i="27"/>
  <c r="C1978" i="27"/>
  <c r="C1977" i="27"/>
  <c r="C1976" i="27"/>
  <c r="C1975" i="27"/>
  <c r="C1974" i="27"/>
  <c r="C1973" i="27"/>
  <c r="C1972" i="27"/>
  <c r="C1971" i="27"/>
  <c r="C1970" i="27"/>
  <c r="C1969" i="27"/>
  <c r="C1968" i="27"/>
  <c r="C1967" i="27"/>
  <c r="C1966" i="27"/>
  <c r="C1965" i="27"/>
  <c r="C1964" i="27"/>
  <c r="C1963" i="27"/>
  <c r="C1962" i="27"/>
  <c r="C1961" i="27"/>
  <c r="C1960" i="27"/>
  <c r="C1959" i="27"/>
  <c r="C1958" i="27"/>
  <c r="C1957" i="27"/>
  <c r="C1956" i="27"/>
  <c r="C1955" i="27"/>
  <c r="C1954" i="27"/>
  <c r="C1953" i="27"/>
  <c r="C1952" i="27"/>
  <c r="C1951" i="27"/>
  <c r="C1950" i="27"/>
  <c r="C1949" i="27"/>
  <c r="C1948" i="27"/>
  <c r="C1947" i="27"/>
  <c r="C1946" i="27"/>
  <c r="C1945" i="27"/>
  <c r="C1944" i="27"/>
  <c r="C1943" i="27"/>
  <c r="C1942" i="27"/>
  <c r="C1941" i="27"/>
  <c r="C1940" i="27"/>
  <c r="C1939" i="27"/>
  <c r="C1938" i="27"/>
  <c r="C1937" i="27"/>
  <c r="C1936" i="27"/>
  <c r="C1935" i="27"/>
  <c r="C1934" i="27"/>
  <c r="C1933" i="27"/>
  <c r="C1932" i="27"/>
  <c r="C1931" i="27"/>
  <c r="C1930" i="27"/>
  <c r="C1929" i="27"/>
  <c r="C1928" i="27"/>
  <c r="C1927" i="27"/>
  <c r="C1926" i="27"/>
  <c r="C1925" i="27"/>
  <c r="C1924" i="27"/>
  <c r="C1923" i="27"/>
  <c r="C1922" i="27"/>
  <c r="C1921" i="27"/>
  <c r="C1920" i="27"/>
  <c r="C1919" i="27"/>
  <c r="C1918" i="27"/>
  <c r="C1917" i="27"/>
  <c r="C1916" i="27"/>
  <c r="C1915" i="27"/>
  <c r="C1914" i="27"/>
  <c r="C1913" i="27"/>
  <c r="C1912" i="27"/>
  <c r="C1911" i="27"/>
  <c r="C1910" i="27"/>
  <c r="C1909" i="27"/>
  <c r="C1908" i="27"/>
  <c r="C1907" i="27"/>
  <c r="C1906" i="27"/>
  <c r="C1905" i="27"/>
  <c r="C1904" i="27"/>
  <c r="C1903" i="27"/>
  <c r="C1902" i="27"/>
  <c r="C1901" i="27"/>
  <c r="C1900" i="27"/>
  <c r="C1899" i="27"/>
  <c r="C1898" i="27"/>
  <c r="C1897" i="27"/>
  <c r="C1896" i="27"/>
  <c r="C1895" i="27"/>
  <c r="C1894" i="27"/>
  <c r="C1893" i="27"/>
  <c r="C1892" i="27"/>
  <c r="C1891" i="27"/>
  <c r="C1890" i="27"/>
  <c r="C1889" i="27"/>
  <c r="C1888" i="27"/>
  <c r="C1887" i="27"/>
  <c r="C1886" i="27"/>
  <c r="C1885" i="27"/>
  <c r="C1884" i="27"/>
  <c r="C1883" i="27"/>
  <c r="C1882" i="27"/>
  <c r="C1881" i="27"/>
  <c r="C1880" i="27"/>
  <c r="C1879" i="27"/>
  <c r="C1878" i="27"/>
  <c r="C1877" i="27"/>
  <c r="C1876" i="27"/>
  <c r="C1875" i="27"/>
  <c r="C1874" i="27"/>
  <c r="C1873" i="27"/>
  <c r="C1872" i="27"/>
  <c r="C1871" i="27"/>
  <c r="C1870" i="27"/>
  <c r="C1869" i="27"/>
  <c r="C1868" i="27"/>
  <c r="C1867" i="27"/>
  <c r="C1866" i="27"/>
  <c r="C1865" i="27"/>
  <c r="C1864" i="27"/>
  <c r="C1863" i="27"/>
  <c r="C1862" i="27"/>
  <c r="C1861" i="27"/>
  <c r="C1860" i="27"/>
  <c r="C1859" i="27"/>
  <c r="C1858" i="27"/>
  <c r="C1857" i="27"/>
  <c r="C1856" i="27"/>
  <c r="C1855" i="27"/>
  <c r="C1854" i="27"/>
  <c r="C1853" i="27"/>
  <c r="C1852" i="27"/>
  <c r="C1851" i="27"/>
  <c r="C1850" i="27"/>
  <c r="C1849" i="27"/>
  <c r="C1848" i="27"/>
  <c r="C1847" i="27"/>
  <c r="C1846" i="27"/>
  <c r="C1845" i="27"/>
  <c r="C1844" i="27"/>
  <c r="C1843" i="27"/>
  <c r="C1842" i="27"/>
  <c r="C1841" i="27"/>
  <c r="C1840" i="27"/>
  <c r="C1839" i="27"/>
  <c r="C1838" i="27"/>
  <c r="C1837" i="27"/>
  <c r="C1836" i="27"/>
  <c r="C1835" i="27"/>
  <c r="C1834" i="27"/>
  <c r="C1833" i="27"/>
  <c r="C1832" i="27"/>
  <c r="C1831" i="27"/>
  <c r="C1830" i="27"/>
  <c r="C1829" i="27"/>
  <c r="C1828" i="27"/>
  <c r="C1827" i="27"/>
  <c r="C1826" i="27"/>
  <c r="C1825" i="27"/>
  <c r="C1824" i="27"/>
  <c r="C1823" i="27"/>
  <c r="C1822" i="27"/>
  <c r="C1821" i="27"/>
  <c r="C1820" i="27"/>
  <c r="C1819" i="27"/>
  <c r="C1818" i="27"/>
  <c r="C1817" i="27"/>
  <c r="C1816" i="27"/>
  <c r="C1815" i="27"/>
  <c r="C1814" i="27"/>
  <c r="C1813" i="27"/>
  <c r="C1812" i="27"/>
  <c r="C1811" i="27"/>
  <c r="C1810" i="27"/>
  <c r="C1809" i="27"/>
  <c r="C1808" i="27"/>
  <c r="C1807" i="27"/>
  <c r="C1806" i="27"/>
  <c r="C1805" i="27"/>
  <c r="C1804" i="27"/>
  <c r="C1803" i="27"/>
  <c r="C1802" i="27"/>
  <c r="C1801" i="27"/>
  <c r="C1800" i="27"/>
  <c r="C1799" i="27"/>
  <c r="C1798" i="27"/>
  <c r="C1797" i="27"/>
  <c r="C1796" i="27"/>
  <c r="C1795" i="27"/>
  <c r="C1794" i="27"/>
  <c r="C1793" i="27"/>
  <c r="C1792" i="27"/>
  <c r="C1791" i="27"/>
  <c r="C1790" i="27"/>
  <c r="C1789" i="27"/>
  <c r="C1788" i="27"/>
  <c r="C1787" i="27"/>
  <c r="C1786" i="27"/>
  <c r="C1785" i="27"/>
  <c r="C1784" i="27"/>
  <c r="C1783" i="27"/>
  <c r="C1782" i="27"/>
  <c r="C1781" i="27"/>
  <c r="C1780" i="27"/>
  <c r="C1779" i="27"/>
  <c r="C1778" i="27"/>
  <c r="C1777" i="27"/>
  <c r="C1776" i="27"/>
  <c r="C1775" i="27"/>
  <c r="C1774" i="27"/>
  <c r="C1773" i="27"/>
  <c r="C1772" i="27"/>
  <c r="C1771" i="27"/>
  <c r="C1770" i="27"/>
  <c r="C1769" i="27"/>
  <c r="C1768" i="27"/>
  <c r="C1767" i="27"/>
  <c r="C1766" i="27"/>
  <c r="C1765" i="27"/>
  <c r="C1764" i="27"/>
  <c r="C1763" i="27"/>
  <c r="C1762" i="27"/>
  <c r="C1761" i="27"/>
  <c r="C1760" i="27"/>
  <c r="C1759" i="27"/>
  <c r="C1758" i="27"/>
  <c r="C1757" i="27"/>
  <c r="C1756" i="27"/>
  <c r="C1755" i="27"/>
  <c r="C1754" i="27"/>
  <c r="C1753" i="27"/>
  <c r="C1752" i="27"/>
  <c r="C1751" i="27"/>
  <c r="C1750" i="27"/>
  <c r="C1749" i="27"/>
  <c r="C1748" i="27"/>
  <c r="C1747" i="27"/>
  <c r="C1746" i="27"/>
  <c r="C1745" i="27"/>
  <c r="C1744" i="27"/>
  <c r="C1743" i="27"/>
  <c r="C1742" i="27"/>
  <c r="C1741" i="27"/>
  <c r="C1740" i="27"/>
  <c r="C1739" i="27"/>
  <c r="C1738" i="27"/>
  <c r="C1737" i="27"/>
  <c r="C1736" i="27"/>
  <c r="C1735" i="27"/>
  <c r="C1734" i="27"/>
  <c r="C1733" i="27"/>
  <c r="C1732" i="27"/>
  <c r="C1731" i="27"/>
  <c r="C1730" i="27"/>
  <c r="C1729" i="27"/>
  <c r="C1728" i="27"/>
  <c r="C1727" i="27"/>
  <c r="C1726" i="27"/>
  <c r="C1725" i="27"/>
  <c r="C1724" i="27"/>
  <c r="C1723" i="27"/>
  <c r="C1722" i="27"/>
  <c r="C1721" i="27"/>
  <c r="C1720" i="27"/>
  <c r="C1719" i="27"/>
  <c r="C1718" i="27"/>
  <c r="C1717" i="27"/>
  <c r="C1716" i="27"/>
  <c r="C1715" i="27"/>
  <c r="C1714" i="27"/>
  <c r="C1713" i="27"/>
  <c r="C1712" i="27"/>
  <c r="C1711" i="27"/>
  <c r="C1710" i="27"/>
  <c r="C1709" i="27"/>
  <c r="C1708" i="27"/>
  <c r="C1707" i="27"/>
  <c r="C1706" i="27"/>
  <c r="C1705" i="27"/>
  <c r="C1704" i="27"/>
  <c r="C1703" i="27"/>
  <c r="C1702" i="27"/>
  <c r="C1701" i="27"/>
  <c r="C1700" i="27"/>
  <c r="C1699" i="27"/>
  <c r="C1698" i="27"/>
  <c r="C1697" i="27"/>
  <c r="C1696" i="27"/>
  <c r="C1695" i="27"/>
  <c r="C1694" i="27"/>
  <c r="C1693" i="27"/>
  <c r="C1692" i="27"/>
  <c r="C1691" i="27"/>
  <c r="C1690" i="27"/>
  <c r="C1689" i="27"/>
  <c r="C1688" i="27"/>
  <c r="C1687" i="27"/>
  <c r="C1686" i="27"/>
  <c r="C1685" i="27"/>
  <c r="C1684" i="27"/>
  <c r="C1683" i="27"/>
  <c r="C1682" i="27"/>
  <c r="C1681" i="27"/>
  <c r="C1680" i="27"/>
  <c r="C1679" i="27"/>
  <c r="C1678" i="27"/>
  <c r="C1677" i="27"/>
  <c r="C1676" i="27"/>
  <c r="C1675" i="27"/>
  <c r="C1674" i="27"/>
  <c r="C1673" i="27"/>
  <c r="C1672" i="27"/>
  <c r="C1671" i="27"/>
  <c r="C1670" i="27"/>
  <c r="C1669" i="27"/>
  <c r="C1668" i="27"/>
  <c r="C1667" i="27"/>
  <c r="C1666" i="27"/>
  <c r="C1665" i="27"/>
  <c r="C1664" i="27"/>
  <c r="C1663" i="27"/>
  <c r="C1662" i="27"/>
  <c r="C1661" i="27"/>
  <c r="C1660" i="27"/>
  <c r="C1659" i="27"/>
  <c r="C1658" i="27"/>
  <c r="C1657" i="27"/>
  <c r="C1656" i="27"/>
  <c r="C1655" i="27"/>
  <c r="C1654" i="27"/>
  <c r="C1653" i="27"/>
  <c r="C1652" i="27"/>
  <c r="C1651" i="27"/>
  <c r="C1650" i="27"/>
  <c r="C1649" i="27"/>
  <c r="C1648" i="27"/>
  <c r="C1647" i="27"/>
  <c r="C1646" i="27"/>
  <c r="C1645" i="27"/>
  <c r="C1644" i="27"/>
  <c r="C1643" i="27"/>
  <c r="C1642" i="27"/>
  <c r="C1641" i="27"/>
  <c r="C1640" i="27"/>
  <c r="C1639" i="27"/>
  <c r="C1638" i="27"/>
  <c r="C1637" i="27"/>
  <c r="C1636" i="27"/>
  <c r="C1635" i="27"/>
  <c r="C1634" i="27"/>
  <c r="C1633" i="27"/>
  <c r="C1632" i="27"/>
  <c r="C1631" i="27"/>
  <c r="C1630" i="27"/>
  <c r="C1629" i="27"/>
  <c r="C1628" i="27"/>
  <c r="C1627" i="27"/>
  <c r="C1626" i="27"/>
  <c r="C1625" i="27"/>
  <c r="C1624" i="27"/>
  <c r="C1623" i="27"/>
  <c r="C1622" i="27"/>
  <c r="C1621" i="27"/>
  <c r="C1620" i="27"/>
  <c r="C1619" i="27"/>
  <c r="C1618" i="27"/>
  <c r="C1617" i="27"/>
  <c r="C1616" i="27"/>
  <c r="C1615" i="27"/>
  <c r="C1614" i="27"/>
  <c r="C1613" i="27"/>
  <c r="C1612" i="27"/>
  <c r="C1611" i="27"/>
  <c r="C1610" i="27"/>
  <c r="C1609" i="27"/>
  <c r="C1608" i="27"/>
  <c r="C1607" i="27"/>
  <c r="C1606" i="27"/>
  <c r="C1605" i="27"/>
  <c r="C1604" i="27"/>
  <c r="C1603" i="27"/>
  <c r="C1602" i="27"/>
  <c r="C1601" i="27"/>
  <c r="C1600" i="27"/>
  <c r="C1599" i="27"/>
  <c r="C1598" i="27"/>
  <c r="C1597" i="27"/>
  <c r="C1596" i="27"/>
  <c r="C1595" i="27"/>
  <c r="C1594" i="27"/>
  <c r="C1593" i="27"/>
  <c r="C1592" i="27"/>
  <c r="C1591" i="27"/>
  <c r="C1590" i="27"/>
  <c r="C1589" i="27"/>
  <c r="C1588" i="27"/>
  <c r="C1587" i="27"/>
  <c r="C1586" i="27"/>
  <c r="C1585" i="27"/>
  <c r="C1584" i="27"/>
  <c r="C1583" i="27"/>
  <c r="C1582" i="27"/>
  <c r="C1581" i="27"/>
  <c r="C1580" i="27"/>
  <c r="C1579" i="27"/>
  <c r="C1578" i="27"/>
  <c r="C1577" i="27"/>
  <c r="C1576" i="27"/>
  <c r="C1575" i="27"/>
  <c r="C1574" i="27"/>
  <c r="C1573" i="27"/>
  <c r="C1572" i="27"/>
  <c r="C1571" i="27"/>
  <c r="C1570" i="27"/>
  <c r="C1569" i="27"/>
  <c r="C1568" i="27"/>
  <c r="C1567" i="27"/>
  <c r="C1566" i="27"/>
  <c r="C1565" i="27"/>
  <c r="C1564" i="27"/>
  <c r="C1563" i="27"/>
  <c r="C1562" i="27"/>
  <c r="C1561" i="27"/>
  <c r="C1560" i="27"/>
  <c r="C1559" i="27"/>
  <c r="C1558" i="27"/>
  <c r="C1557" i="27"/>
  <c r="C1556" i="27"/>
  <c r="C1555" i="27"/>
  <c r="C1554" i="27"/>
  <c r="C1553" i="27"/>
  <c r="C1552" i="27"/>
  <c r="C1551" i="27"/>
  <c r="C1550" i="27"/>
  <c r="C1549" i="27"/>
  <c r="C1548" i="27"/>
  <c r="C1547" i="27"/>
  <c r="C1546" i="27"/>
  <c r="C1545" i="27"/>
  <c r="C1544" i="27"/>
  <c r="C1543" i="27"/>
  <c r="C1542" i="27"/>
  <c r="C1541" i="27"/>
  <c r="C1540" i="27"/>
  <c r="C1539" i="27"/>
  <c r="C1538" i="27"/>
  <c r="C1537" i="27"/>
  <c r="C1536" i="27"/>
  <c r="C1535" i="27"/>
  <c r="C1534" i="27"/>
  <c r="C1533" i="27"/>
  <c r="C1532" i="27"/>
  <c r="C1531" i="27"/>
  <c r="C1530" i="27"/>
  <c r="C1529" i="27"/>
  <c r="C1528" i="27"/>
  <c r="C1527" i="27"/>
  <c r="C1526" i="27"/>
  <c r="C1525" i="27"/>
  <c r="C1524" i="27"/>
  <c r="C1523" i="27"/>
  <c r="C1522" i="27"/>
  <c r="C1521" i="27"/>
  <c r="C1520" i="27"/>
  <c r="C1519" i="27"/>
  <c r="C1518" i="27"/>
  <c r="C1517" i="27"/>
  <c r="C1516" i="27"/>
  <c r="C1515" i="27"/>
  <c r="C1514" i="27"/>
  <c r="C1513" i="27"/>
  <c r="C1512" i="27"/>
  <c r="C1511" i="27"/>
  <c r="C1510" i="27"/>
  <c r="C1509" i="27"/>
  <c r="C1508" i="27"/>
  <c r="C1507" i="27"/>
  <c r="C1506" i="27"/>
  <c r="C1505" i="27"/>
  <c r="C1504" i="27"/>
  <c r="C1503" i="27"/>
  <c r="C1502" i="27"/>
  <c r="C1501" i="27"/>
  <c r="C1500" i="27"/>
  <c r="C1499" i="27"/>
  <c r="C1498" i="27"/>
  <c r="C1497" i="27"/>
  <c r="C1496" i="27"/>
  <c r="C1495" i="27"/>
  <c r="C1494" i="27"/>
  <c r="C1493" i="27"/>
  <c r="C1492" i="27"/>
  <c r="C1491" i="27"/>
  <c r="C1490" i="27"/>
  <c r="C1489" i="27"/>
  <c r="C1488" i="27"/>
  <c r="C1487" i="27"/>
  <c r="C1486" i="27"/>
  <c r="C1485" i="27"/>
  <c r="C1484" i="27"/>
  <c r="C1483" i="27"/>
  <c r="C1482" i="27"/>
  <c r="C1481" i="27"/>
  <c r="C1480" i="27"/>
  <c r="C1479" i="27"/>
  <c r="C1478" i="27"/>
  <c r="C1477" i="27"/>
  <c r="C1476" i="27"/>
  <c r="C1475" i="27"/>
  <c r="C1474" i="27"/>
  <c r="C1473" i="27"/>
  <c r="C1472" i="27"/>
  <c r="C1471" i="27"/>
  <c r="C1470" i="27"/>
  <c r="C1469" i="27"/>
  <c r="C1468" i="27"/>
  <c r="C1467" i="27"/>
  <c r="C1466" i="27"/>
  <c r="C1465" i="27"/>
  <c r="C1464" i="27"/>
  <c r="C1463" i="27"/>
  <c r="C1462" i="27"/>
  <c r="C1461" i="27"/>
  <c r="C1460" i="27"/>
  <c r="C1459" i="27"/>
  <c r="C1458" i="27"/>
  <c r="C1457" i="27"/>
  <c r="C1456" i="27"/>
  <c r="C1455" i="27"/>
  <c r="C1454" i="27"/>
  <c r="C1453" i="27"/>
  <c r="C1452" i="27"/>
  <c r="C1451" i="27"/>
  <c r="C1450" i="27"/>
  <c r="C1449" i="27"/>
  <c r="C1448" i="27"/>
  <c r="C1447" i="27"/>
  <c r="C1446" i="27"/>
  <c r="C1445" i="27"/>
  <c r="C1444" i="27"/>
  <c r="C1443" i="27"/>
  <c r="C1442" i="27"/>
  <c r="C1441" i="27"/>
  <c r="C1440" i="27"/>
  <c r="C1439" i="27"/>
  <c r="C1438" i="27"/>
  <c r="C1437" i="27"/>
  <c r="C1436" i="27"/>
  <c r="C1435" i="27"/>
  <c r="C1434" i="27"/>
  <c r="C1433" i="27"/>
  <c r="C1432" i="27"/>
  <c r="C1431" i="27"/>
  <c r="C1430" i="27"/>
  <c r="C1429" i="27"/>
  <c r="C1428" i="27"/>
  <c r="C1427" i="27"/>
  <c r="C1426" i="27"/>
  <c r="C1425" i="27"/>
  <c r="C1424" i="27"/>
  <c r="C1423" i="27"/>
  <c r="C1422" i="27"/>
  <c r="C1421" i="27"/>
  <c r="C1420" i="27"/>
  <c r="C1419" i="27"/>
  <c r="C1418" i="27"/>
  <c r="C1417" i="27"/>
  <c r="C1416" i="27"/>
  <c r="C1415" i="27"/>
  <c r="C1414" i="27"/>
  <c r="C1413" i="27"/>
  <c r="C1412" i="27"/>
  <c r="C1411" i="27"/>
  <c r="C1410" i="27"/>
  <c r="C1409" i="27"/>
  <c r="C1408" i="27"/>
  <c r="C1407" i="27"/>
  <c r="C1406" i="27"/>
  <c r="C1405" i="27"/>
  <c r="C1404" i="27"/>
  <c r="C1403" i="27"/>
  <c r="C1402" i="27"/>
  <c r="C1401" i="27"/>
  <c r="C1400" i="27"/>
  <c r="C1399" i="27"/>
  <c r="C1398" i="27"/>
  <c r="C1397" i="27"/>
  <c r="C1396" i="27"/>
  <c r="C1395" i="27"/>
  <c r="C1394" i="27"/>
  <c r="C1393" i="27"/>
  <c r="C1392" i="27"/>
  <c r="C1391" i="27"/>
  <c r="C1390" i="27"/>
  <c r="C1389" i="27"/>
  <c r="C1388" i="27"/>
  <c r="C1387" i="27"/>
  <c r="C1386" i="27"/>
  <c r="C1385" i="27"/>
  <c r="C1384" i="27"/>
  <c r="C1383" i="27"/>
  <c r="C1382" i="27"/>
  <c r="C1381" i="27"/>
  <c r="C1380" i="27"/>
  <c r="C1379" i="27"/>
  <c r="C1378" i="27"/>
  <c r="C1377" i="27"/>
  <c r="C1376" i="27"/>
  <c r="C1375" i="27"/>
  <c r="C1374" i="27"/>
  <c r="C1373" i="27"/>
  <c r="C1372" i="27"/>
  <c r="C1371" i="27"/>
  <c r="C1370" i="27"/>
  <c r="C1369" i="27"/>
  <c r="C1368" i="27"/>
  <c r="C1367" i="27"/>
  <c r="C1366" i="27"/>
  <c r="C1365" i="27"/>
  <c r="C1364" i="27"/>
  <c r="C1363" i="27"/>
  <c r="C1362" i="27"/>
  <c r="C1361" i="27"/>
  <c r="C1360" i="27"/>
  <c r="C1359" i="27"/>
  <c r="C1358" i="27"/>
  <c r="C1357" i="27"/>
  <c r="C1356" i="27"/>
  <c r="C1355" i="27"/>
  <c r="C1354" i="27"/>
  <c r="C1353" i="27"/>
  <c r="C1352" i="27"/>
  <c r="C1351" i="27"/>
  <c r="C1350" i="27"/>
  <c r="C1349" i="27"/>
  <c r="C1348" i="27"/>
  <c r="C1347" i="27"/>
  <c r="C1346" i="27"/>
  <c r="C1345" i="27"/>
  <c r="C1344" i="27"/>
  <c r="C1343" i="27"/>
  <c r="C1342" i="27"/>
  <c r="C1341" i="27"/>
  <c r="C1340" i="27"/>
  <c r="C1339" i="27"/>
  <c r="C1338" i="27"/>
  <c r="C1337" i="27"/>
  <c r="C1336" i="27"/>
  <c r="C1335" i="27"/>
  <c r="C1334" i="27"/>
  <c r="C1333" i="27"/>
  <c r="C1332" i="27"/>
  <c r="C1331" i="27"/>
  <c r="C1330" i="27"/>
  <c r="C1329" i="27"/>
  <c r="C1328" i="27"/>
  <c r="C1327" i="27"/>
  <c r="C1326" i="27"/>
  <c r="C1325" i="27"/>
  <c r="C1324" i="27"/>
  <c r="C1323" i="27"/>
  <c r="C1322" i="27"/>
  <c r="C1321" i="27"/>
  <c r="C1320" i="27"/>
  <c r="C1319" i="27"/>
  <c r="C1318" i="27"/>
  <c r="C1317" i="27"/>
  <c r="C1316" i="27"/>
  <c r="C1315" i="27"/>
  <c r="C1314" i="27"/>
  <c r="C1313" i="27"/>
  <c r="C1312" i="27"/>
  <c r="C1311" i="27"/>
  <c r="C1310" i="27"/>
  <c r="C1309" i="27"/>
  <c r="C1308" i="27"/>
  <c r="C1307" i="27"/>
  <c r="C1306" i="27"/>
  <c r="C1305" i="27"/>
  <c r="C1304" i="27"/>
  <c r="C1303" i="27"/>
  <c r="C1302" i="27"/>
  <c r="C1301" i="27"/>
  <c r="C1300" i="27"/>
  <c r="C1299" i="27"/>
  <c r="C1298" i="27"/>
  <c r="C1297" i="27"/>
  <c r="C1296" i="27"/>
  <c r="C1295" i="27"/>
  <c r="C1294" i="27"/>
  <c r="C1293" i="27"/>
  <c r="C1292" i="27"/>
  <c r="C1291" i="27"/>
  <c r="C1290" i="27"/>
  <c r="C1289" i="27"/>
  <c r="C1288" i="27"/>
  <c r="C1287" i="27"/>
  <c r="C1286" i="27"/>
  <c r="C1285" i="27"/>
  <c r="C1284" i="27"/>
  <c r="C1283" i="27"/>
  <c r="C1282" i="27"/>
  <c r="C1281" i="27"/>
  <c r="C1280" i="27"/>
  <c r="C1279" i="27"/>
  <c r="C1278" i="27"/>
  <c r="C1277" i="27"/>
  <c r="C1276" i="27"/>
  <c r="C1275" i="27"/>
  <c r="C1274" i="27"/>
  <c r="C1273" i="27"/>
  <c r="C1272" i="27"/>
  <c r="C1271" i="27"/>
  <c r="C1270" i="27"/>
  <c r="C1269" i="27"/>
  <c r="C1268" i="27"/>
  <c r="C1267" i="27"/>
  <c r="C1266" i="27"/>
  <c r="C1265" i="27"/>
  <c r="C1264" i="27"/>
  <c r="C1263" i="27"/>
  <c r="C1262" i="27"/>
  <c r="C1261" i="27"/>
  <c r="C1260" i="27"/>
  <c r="C1259" i="27"/>
  <c r="C1258" i="27"/>
  <c r="C1257" i="27"/>
  <c r="C1256" i="27"/>
  <c r="C1255" i="27"/>
  <c r="C1254" i="27"/>
  <c r="C1253" i="27"/>
  <c r="C1252" i="27"/>
  <c r="C1251" i="27"/>
  <c r="C1250" i="27"/>
  <c r="C1249" i="27"/>
  <c r="C1248" i="27"/>
  <c r="C1247" i="27"/>
  <c r="C1246" i="27"/>
  <c r="C1245" i="27"/>
  <c r="C1244" i="27"/>
  <c r="C1243" i="27"/>
  <c r="C1242" i="27"/>
  <c r="C1241" i="27"/>
  <c r="C1240" i="27"/>
  <c r="C1239" i="27"/>
  <c r="C1238" i="27"/>
  <c r="C1237" i="27"/>
  <c r="C1236" i="27"/>
  <c r="C1235" i="27"/>
  <c r="C1234" i="27"/>
  <c r="C1233" i="27"/>
  <c r="C1232" i="27"/>
  <c r="C1231" i="27"/>
  <c r="C1230" i="27"/>
  <c r="C1229" i="27"/>
  <c r="C1228" i="27"/>
  <c r="C1227" i="27"/>
  <c r="C1226" i="27"/>
  <c r="C1225" i="27"/>
  <c r="C1224" i="27"/>
  <c r="C1223" i="27"/>
  <c r="C1222" i="27"/>
  <c r="C1221" i="27"/>
  <c r="C1220" i="27"/>
  <c r="C1219" i="27"/>
  <c r="C1218" i="27"/>
  <c r="C1217" i="27"/>
  <c r="C1216" i="27"/>
  <c r="C1215" i="27"/>
  <c r="C1214" i="27"/>
  <c r="C1213" i="27"/>
  <c r="C1212" i="27"/>
  <c r="C1211" i="27"/>
  <c r="C1210" i="27"/>
  <c r="C1209" i="27"/>
  <c r="C1208" i="27"/>
  <c r="C1207" i="27"/>
  <c r="C1206" i="27"/>
  <c r="C1205" i="27"/>
  <c r="C1204" i="27"/>
  <c r="C1203" i="27"/>
  <c r="C1202" i="27"/>
  <c r="C1201" i="27"/>
  <c r="C1200" i="27"/>
  <c r="C1199" i="27"/>
  <c r="C1198" i="27"/>
  <c r="C1197" i="27"/>
  <c r="C1196" i="27"/>
  <c r="C1195" i="27"/>
  <c r="C1194" i="27"/>
  <c r="C1193" i="27"/>
  <c r="C1192" i="27"/>
  <c r="C1191" i="27"/>
  <c r="C1190" i="27"/>
  <c r="C1189" i="27"/>
  <c r="C1188" i="27"/>
  <c r="C1187" i="27"/>
  <c r="C1186" i="27"/>
  <c r="C1185" i="27"/>
  <c r="C1184" i="27"/>
  <c r="C1183" i="27"/>
  <c r="C1182" i="27"/>
  <c r="C1181" i="27"/>
  <c r="C1180" i="27"/>
  <c r="C1179" i="27"/>
  <c r="C1178" i="27"/>
  <c r="C1177" i="27"/>
  <c r="C1176" i="27"/>
  <c r="C1175" i="27"/>
  <c r="C1174" i="27"/>
  <c r="C1173" i="27"/>
  <c r="C1172" i="27"/>
  <c r="C1171" i="27"/>
  <c r="C1170" i="27"/>
  <c r="C1169" i="27"/>
  <c r="C1168" i="27"/>
  <c r="C1167" i="27"/>
  <c r="C1166" i="27"/>
  <c r="C1165" i="27"/>
  <c r="C1164" i="27"/>
  <c r="C1163" i="27"/>
  <c r="C1162" i="27"/>
  <c r="C1161" i="27"/>
  <c r="C1160" i="27"/>
  <c r="C1159" i="27"/>
  <c r="C1158" i="27"/>
  <c r="C1157" i="27"/>
  <c r="C1156" i="27"/>
  <c r="C1155" i="27"/>
  <c r="C1154" i="27"/>
  <c r="C1153" i="27"/>
  <c r="C1152" i="27"/>
  <c r="C1151" i="27"/>
  <c r="C1150" i="27"/>
  <c r="C1149" i="27"/>
  <c r="C1148" i="27"/>
  <c r="C1147" i="27"/>
  <c r="C1146" i="27"/>
  <c r="C1145" i="27"/>
  <c r="C1144" i="27"/>
  <c r="C1143" i="27"/>
  <c r="C1142" i="27"/>
  <c r="C1141" i="27"/>
  <c r="C1140" i="27"/>
  <c r="C1139" i="27"/>
  <c r="C1138" i="27"/>
  <c r="C1137" i="27"/>
  <c r="C1136" i="27"/>
  <c r="C1135" i="27"/>
  <c r="C1134" i="27"/>
  <c r="C1133" i="27"/>
  <c r="C1132" i="27"/>
  <c r="C1131" i="27"/>
  <c r="C1130" i="27"/>
  <c r="C1129" i="27"/>
  <c r="C1128" i="27"/>
  <c r="C1127" i="27"/>
  <c r="C1126" i="27"/>
  <c r="C1125" i="27"/>
  <c r="C1124" i="27"/>
  <c r="C1123" i="27"/>
  <c r="C1122" i="27"/>
  <c r="C1121" i="27"/>
  <c r="C1120" i="27"/>
  <c r="C1119" i="27"/>
  <c r="C1118" i="27"/>
  <c r="C1117" i="27"/>
  <c r="C1116" i="27"/>
  <c r="C1115" i="27"/>
  <c r="C1114" i="27"/>
  <c r="C1113" i="27"/>
  <c r="C1112" i="27"/>
  <c r="C1111" i="27"/>
  <c r="C1110" i="27"/>
  <c r="C1109" i="27"/>
  <c r="C1108" i="27"/>
  <c r="C1107" i="27"/>
  <c r="C1106" i="27"/>
  <c r="C1105" i="27"/>
  <c r="C1104" i="27"/>
  <c r="C1103" i="27"/>
  <c r="C1102" i="27"/>
  <c r="C1101" i="27"/>
  <c r="C1100" i="27"/>
  <c r="C1099" i="27"/>
  <c r="C1098" i="27"/>
  <c r="C1097" i="27"/>
  <c r="C1096" i="27"/>
  <c r="C1095" i="27"/>
  <c r="C1094" i="27"/>
  <c r="C1093" i="27"/>
  <c r="C1092" i="27"/>
  <c r="C1091" i="27"/>
  <c r="C1090" i="27"/>
  <c r="C1089" i="27"/>
  <c r="C1088" i="27"/>
  <c r="C1087" i="27"/>
  <c r="C1086" i="27"/>
  <c r="C1085" i="27"/>
  <c r="C1084" i="27"/>
  <c r="C1083" i="27"/>
  <c r="C1082" i="27"/>
  <c r="C1081" i="27"/>
  <c r="C1080" i="27"/>
  <c r="C1079" i="27"/>
  <c r="C1078" i="27"/>
  <c r="C1077" i="27"/>
  <c r="C1076" i="27"/>
  <c r="C1075" i="27"/>
  <c r="C1074" i="27"/>
  <c r="C1073" i="27"/>
  <c r="C1072" i="27"/>
  <c r="C1071" i="27"/>
  <c r="C1070" i="27"/>
  <c r="C1069" i="27"/>
  <c r="C1068" i="27"/>
  <c r="C1067" i="27"/>
  <c r="C1066" i="27"/>
  <c r="C1065" i="27"/>
  <c r="C1064" i="27"/>
  <c r="C1063" i="27"/>
  <c r="C1062" i="27"/>
  <c r="C1061" i="27"/>
  <c r="C1060" i="27"/>
  <c r="C1059" i="27"/>
  <c r="C1058" i="27"/>
  <c r="C1057" i="27"/>
  <c r="C1056" i="27"/>
  <c r="C1055" i="27"/>
  <c r="C1054" i="27"/>
  <c r="C1053" i="27"/>
  <c r="C1052" i="27"/>
  <c r="C1051" i="27"/>
  <c r="C1050" i="27"/>
  <c r="C1049" i="27"/>
  <c r="C1048" i="27"/>
  <c r="C1047" i="27"/>
  <c r="C1046" i="27"/>
  <c r="C1045" i="27"/>
  <c r="C1044" i="27"/>
  <c r="C1043" i="27"/>
  <c r="C1042" i="27"/>
  <c r="C1041" i="27"/>
  <c r="C1040" i="27"/>
  <c r="C1039" i="27"/>
  <c r="C1038" i="27"/>
  <c r="C1037" i="27"/>
  <c r="C1036" i="27"/>
  <c r="C1035" i="27"/>
  <c r="C1034" i="27"/>
  <c r="C1033" i="27"/>
  <c r="C1032" i="27"/>
  <c r="C1031" i="27"/>
  <c r="C1030" i="27"/>
  <c r="C1029" i="27"/>
  <c r="C1028" i="27"/>
  <c r="C1027" i="27"/>
  <c r="C1026" i="27"/>
  <c r="C1025" i="27"/>
  <c r="C1024" i="27"/>
  <c r="C1023" i="27"/>
  <c r="C1022" i="27"/>
  <c r="C1021" i="27"/>
  <c r="C1020" i="27"/>
  <c r="C1019" i="27"/>
  <c r="C1018" i="27"/>
  <c r="C1017" i="27"/>
  <c r="C1016" i="27"/>
  <c r="C1015" i="27"/>
  <c r="C1014" i="27"/>
  <c r="C1013" i="27"/>
  <c r="C1012" i="27"/>
  <c r="C1011" i="27"/>
  <c r="C1010" i="27"/>
  <c r="C1009" i="27"/>
  <c r="C1008" i="27"/>
  <c r="C1007" i="27"/>
  <c r="C1006" i="27"/>
  <c r="C1005" i="27"/>
  <c r="C1004" i="27"/>
  <c r="C1003" i="27"/>
  <c r="C1002" i="27"/>
  <c r="C1001" i="27"/>
  <c r="C1000" i="27"/>
  <c r="C999" i="27"/>
  <c r="C998" i="27"/>
  <c r="C997" i="27"/>
  <c r="C996" i="27"/>
  <c r="C995" i="27"/>
  <c r="C994" i="27"/>
  <c r="C993" i="27"/>
  <c r="C992" i="27"/>
  <c r="C991" i="27"/>
  <c r="C990" i="27"/>
  <c r="C989" i="27"/>
  <c r="C988" i="27"/>
  <c r="C987" i="27"/>
  <c r="C986" i="27"/>
  <c r="C985" i="27"/>
  <c r="C984" i="27"/>
  <c r="C983" i="27"/>
  <c r="C982" i="27"/>
  <c r="C981" i="27"/>
  <c r="C980" i="27"/>
  <c r="C979" i="27"/>
  <c r="C978" i="27"/>
  <c r="C977" i="27"/>
  <c r="C976" i="27"/>
  <c r="C975" i="27"/>
  <c r="C974" i="27"/>
  <c r="C973" i="27"/>
  <c r="C972" i="27"/>
  <c r="C971" i="27"/>
  <c r="C970" i="27"/>
  <c r="C969" i="27"/>
  <c r="C968" i="27"/>
  <c r="C967" i="27"/>
  <c r="C966" i="27"/>
  <c r="C965" i="27"/>
  <c r="C964" i="27"/>
  <c r="C963" i="27"/>
  <c r="C962" i="27"/>
  <c r="C961" i="27"/>
  <c r="C960" i="27"/>
  <c r="C959" i="27"/>
  <c r="C958" i="27"/>
  <c r="C957" i="27"/>
  <c r="C956" i="27"/>
  <c r="C955" i="27"/>
  <c r="C954" i="27"/>
  <c r="C953" i="27"/>
  <c r="C952" i="27"/>
  <c r="C951" i="27"/>
  <c r="C950" i="27"/>
  <c r="C949" i="27"/>
  <c r="C948" i="27"/>
  <c r="C947" i="27"/>
  <c r="C946" i="27"/>
  <c r="C945" i="27"/>
  <c r="C944" i="27"/>
  <c r="C943" i="27"/>
  <c r="C942" i="27"/>
  <c r="C941" i="27"/>
  <c r="C940" i="27"/>
  <c r="C939" i="27"/>
  <c r="C938" i="27"/>
  <c r="C937" i="27"/>
  <c r="C936" i="27"/>
  <c r="C935" i="27"/>
  <c r="C934" i="27"/>
  <c r="C933" i="27"/>
  <c r="C932" i="27"/>
  <c r="C931" i="27"/>
  <c r="C930" i="27"/>
  <c r="C929" i="27"/>
  <c r="C928" i="27"/>
  <c r="C927" i="27"/>
  <c r="C926" i="27"/>
  <c r="C925" i="27"/>
  <c r="C924" i="27"/>
  <c r="C923" i="27"/>
  <c r="C922" i="27"/>
  <c r="C921" i="27"/>
  <c r="C920" i="27"/>
  <c r="C919" i="27"/>
  <c r="C918" i="27"/>
  <c r="C917" i="27"/>
  <c r="C916" i="27"/>
  <c r="C915" i="27"/>
  <c r="C914" i="27"/>
  <c r="C913" i="27"/>
  <c r="C912" i="27"/>
  <c r="C911" i="27"/>
  <c r="C910" i="27"/>
  <c r="C909" i="27"/>
  <c r="C908" i="27"/>
  <c r="C907" i="27"/>
  <c r="C906" i="27"/>
  <c r="C905" i="27"/>
  <c r="C904" i="27"/>
  <c r="C903" i="27"/>
  <c r="C902" i="27"/>
  <c r="C901" i="27"/>
  <c r="C900" i="27"/>
  <c r="C899" i="27"/>
  <c r="C898" i="27"/>
  <c r="C897" i="27"/>
  <c r="C896" i="27"/>
  <c r="C895" i="27"/>
  <c r="C894" i="27"/>
  <c r="C893" i="27"/>
  <c r="C892" i="27"/>
  <c r="C891" i="27"/>
  <c r="C890" i="27"/>
  <c r="C889" i="27"/>
  <c r="C888" i="27"/>
  <c r="C887" i="27"/>
  <c r="C886" i="27"/>
  <c r="C885" i="27"/>
  <c r="C884" i="27"/>
  <c r="C883" i="27"/>
  <c r="C882" i="27"/>
  <c r="C881" i="27"/>
  <c r="C880" i="27"/>
  <c r="C879" i="27"/>
  <c r="C878" i="27"/>
  <c r="C877" i="27"/>
  <c r="C876" i="27"/>
  <c r="C875" i="27"/>
  <c r="C874" i="27"/>
  <c r="C873" i="27"/>
  <c r="C872" i="27"/>
  <c r="C871" i="27"/>
  <c r="C870" i="27"/>
  <c r="C869" i="27"/>
  <c r="C868" i="27"/>
  <c r="C867" i="27"/>
  <c r="C866" i="27"/>
  <c r="C865" i="27"/>
  <c r="C864" i="27"/>
  <c r="C863" i="27"/>
  <c r="C862" i="27"/>
  <c r="C861" i="27"/>
  <c r="C860" i="27"/>
  <c r="C859" i="27"/>
  <c r="C858" i="27"/>
  <c r="C857" i="27"/>
  <c r="C856" i="27"/>
  <c r="C855" i="27"/>
  <c r="C854" i="27"/>
  <c r="C853" i="27"/>
  <c r="C852" i="27"/>
  <c r="C851" i="27"/>
  <c r="C850" i="27"/>
  <c r="C849" i="27"/>
  <c r="C848" i="27"/>
  <c r="C847" i="27"/>
  <c r="C846" i="27"/>
  <c r="C845" i="27"/>
  <c r="C844" i="27"/>
  <c r="C843" i="27"/>
  <c r="C842" i="27"/>
  <c r="C841" i="27"/>
  <c r="C840" i="27"/>
  <c r="C839" i="27"/>
  <c r="C838" i="27"/>
  <c r="C837" i="27"/>
  <c r="C836" i="27"/>
  <c r="C835" i="27"/>
  <c r="C834" i="27"/>
  <c r="C833" i="27"/>
  <c r="C832" i="27"/>
  <c r="C831" i="27"/>
  <c r="C830" i="27"/>
  <c r="C829" i="27"/>
  <c r="C828" i="27"/>
  <c r="C827" i="27"/>
  <c r="C826" i="27"/>
  <c r="C825" i="27"/>
  <c r="C824" i="27"/>
  <c r="C823" i="27"/>
  <c r="C822" i="27"/>
  <c r="C821" i="27"/>
  <c r="C820" i="27"/>
  <c r="C819" i="27"/>
  <c r="C818" i="27"/>
  <c r="C817" i="27"/>
  <c r="C816" i="27"/>
  <c r="C815" i="27"/>
  <c r="C814" i="27"/>
  <c r="C813" i="27"/>
  <c r="C812" i="27"/>
  <c r="C811" i="27"/>
  <c r="C810" i="27"/>
  <c r="C809" i="27"/>
  <c r="C808" i="27"/>
  <c r="C807" i="27"/>
  <c r="C806" i="27"/>
  <c r="C805" i="27"/>
  <c r="C804" i="27"/>
  <c r="C803" i="27"/>
  <c r="C802" i="27"/>
  <c r="C801" i="27"/>
  <c r="C800" i="27"/>
  <c r="C799" i="27"/>
  <c r="C798" i="27"/>
  <c r="C797" i="27"/>
  <c r="C796" i="27"/>
  <c r="C795" i="27"/>
  <c r="C794" i="27"/>
  <c r="C793" i="27"/>
  <c r="C792" i="27"/>
  <c r="C791" i="27"/>
  <c r="C790" i="27"/>
  <c r="C789" i="27"/>
  <c r="C788" i="27"/>
  <c r="C787" i="27"/>
  <c r="C786" i="27"/>
  <c r="C785" i="27"/>
  <c r="C784" i="27"/>
  <c r="C783" i="27"/>
  <c r="C782" i="27"/>
  <c r="C781" i="27"/>
  <c r="C780" i="27"/>
  <c r="C779" i="27"/>
  <c r="C778" i="27"/>
  <c r="C777" i="27"/>
  <c r="C776" i="27"/>
  <c r="C775" i="27"/>
  <c r="C774" i="27"/>
  <c r="C773" i="27"/>
  <c r="C772" i="27"/>
  <c r="C771" i="27"/>
  <c r="C770" i="27"/>
  <c r="C769" i="27"/>
  <c r="C768" i="27"/>
  <c r="C767" i="27"/>
  <c r="C766" i="27"/>
  <c r="C765" i="27"/>
  <c r="C764" i="27"/>
  <c r="C763" i="27"/>
  <c r="C762" i="27"/>
  <c r="C761" i="27"/>
  <c r="C760" i="27"/>
  <c r="C759" i="27"/>
  <c r="C758" i="27"/>
  <c r="C757" i="27"/>
  <c r="C756" i="27"/>
  <c r="C755" i="27"/>
  <c r="C754" i="27"/>
  <c r="C753" i="27"/>
  <c r="C752" i="27"/>
  <c r="C751" i="27"/>
  <c r="C750" i="27"/>
  <c r="C749" i="27"/>
  <c r="C748" i="27"/>
  <c r="C747" i="27"/>
  <c r="C746" i="27"/>
  <c r="C745" i="27"/>
  <c r="C744" i="27"/>
  <c r="C743" i="27"/>
  <c r="C742" i="27"/>
  <c r="C741" i="27"/>
  <c r="C740" i="27"/>
  <c r="C739" i="27"/>
  <c r="C738" i="27"/>
  <c r="C737" i="27"/>
  <c r="C736" i="27"/>
  <c r="C735" i="27"/>
  <c r="C734" i="27"/>
  <c r="C733" i="27"/>
  <c r="C732" i="27"/>
  <c r="C731" i="27"/>
  <c r="C730" i="27"/>
  <c r="C729" i="27"/>
  <c r="C728" i="27"/>
  <c r="C727" i="27"/>
  <c r="C726" i="27"/>
  <c r="C725" i="27"/>
  <c r="C724" i="27"/>
  <c r="C723" i="27"/>
  <c r="C722" i="27"/>
  <c r="C721" i="27"/>
  <c r="C720" i="27"/>
  <c r="C719" i="27"/>
  <c r="C718" i="27"/>
  <c r="C717" i="27"/>
  <c r="C716" i="27"/>
  <c r="C715" i="27"/>
  <c r="C714" i="27"/>
  <c r="C713" i="27"/>
  <c r="C712" i="27"/>
  <c r="C711" i="27"/>
  <c r="C710" i="27"/>
  <c r="C709" i="27"/>
  <c r="C708" i="27"/>
  <c r="C707" i="27"/>
  <c r="C706" i="27"/>
  <c r="C705" i="27"/>
  <c r="C704" i="27"/>
  <c r="C703" i="27"/>
  <c r="C702" i="27"/>
  <c r="C701" i="27"/>
  <c r="C700" i="27"/>
  <c r="C699" i="27"/>
  <c r="C698" i="27"/>
  <c r="C697" i="27"/>
  <c r="C696" i="27"/>
  <c r="C695" i="27"/>
  <c r="C694" i="27"/>
  <c r="C693" i="27"/>
  <c r="C692" i="27"/>
  <c r="C691" i="27"/>
  <c r="C690" i="27"/>
  <c r="C689" i="27"/>
  <c r="C688" i="27"/>
  <c r="C687" i="27"/>
  <c r="C686" i="27"/>
  <c r="C685" i="27"/>
  <c r="C684" i="27"/>
  <c r="C683" i="27"/>
  <c r="C682" i="27"/>
  <c r="C681" i="27"/>
  <c r="C680" i="27"/>
  <c r="C679" i="27"/>
  <c r="C678" i="27"/>
  <c r="C677" i="27"/>
  <c r="C676" i="27"/>
  <c r="C675" i="27"/>
  <c r="C674" i="27"/>
  <c r="C673" i="27"/>
  <c r="C672" i="27"/>
  <c r="C671" i="27"/>
  <c r="C670" i="27"/>
  <c r="C669" i="27"/>
  <c r="C668" i="27"/>
  <c r="C667" i="27"/>
  <c r="C666" i="27"/>
  <c r="C665" i="27"/>
  <c r="C664" i="27"/>
  <c r="C663" i="27"/>
  <c r="C662" i="27"/>
  <c r="C661" i="27"/>
  <c r="C660" i="27"/>
  <c r="C659" i="27"/>
  <c r="C658" i="27"/>
  <c r="C657" i="27"/>
  <c r="C656" i="27"/>
  <c r="C655" i="27"/>
  <c r="C654" i="27"/>
  <c r="C653" i="27"/>
  <c r="C652" i="27"/>
  <c r="C651" i="27"/>
  <c r="C650" i="27"/>
  <c r="C649" i="27"/>
  <c r="C648" i="27"/>
  <c r="C647" i="27"/>
  <c r="C646" i="27"/>
  <c r="C645" i="27"/>
  <c r="C644" i="27"/>
  <c r="C643" i="27"/>
  <c r="C642" i="27"/>
  <c r="C641" i="27"/>
  <c r="C640" i="27"/>
  <c r="C639" i="27"/>
  <c r="C638" i="27"/>
  <c r="C637" i="27"/>
  <c r="C636" i="27"/>
  <c r="C635" i="27"/>
  <c r="C634" i="27"/>
  <c r="C633" i="27"/>
  <c r="C632" i="27"/>
  <c r="C631" i="27"/>
  <c r="C630" i="27"/>
  <c r="C629" i="27"/>
  <c r="C628" i="27"/>
  <c r="C627" i="27"/>
  <c r="C626" i="27"/>
  <c r="C625" i="27"/>
  <c r="C624" i="27"/>
  <c r="C623" i="27"/>
  <c r="C622" i="27"/>
  <c r="C621" i="27"/>
  <c r="C620" i="27"/>
  <c r="C619" i="27"/>
  <c r="C618" i="27"/>
  <c r="C617" i="27"/>
  <c r="C616" i="27"/>
  <c r="C615" i="27"/>
  <c r="C614" i="27"/>
  <c r="C613" i="27"/>
  <c r="C612" i="27"/>
  <c r="C611" i="27"/>
  <c r="C610" i="27"/>
  <c r="C609" i="27"/>
  <c r="C608" i="27"/>
  <c r="C607" i="27"/>
  <c r="C606" i="27"/>
  <c r="C605" i="27"/>
  <c r="C604" i="27"/>
  <c r="C603" i="27"/>
  <c r="C602" i="27"/>
  <c r="C601" i="27"/>
  <c r="C600" i="27"/>
  <c r="C599" i="27"/>
  <c r="C598" i="27"/>
  <c r="C597" i="27"/>
  <c r="C596" i="27"/>
  <c r="C595" i="27"/>
  <c r="C594" i="27"/>
  <c r="C593" i="27"/>
  <c r="C592" i="27"/>
  <c r="C591" i="27"/>
  <c r="C590" i="27"/>
  <c r="C589" i="27"/>
  <c r="C588" i="27"/>
  <c r="C587" i="27"/>
  <c r="C586" i="27"/>
  <c r="C585" i="27"/>
  <c r="C584" i="27"/>
  <c r="C583" i="27"/>
  <c r="C582" i="27"/>
  <c r="C581" i="27"/>
  <c r="C580" i="27"/>
  <c r="C579" i="27"/>
  <c r="C578" i="27"/>
  <c r="C577" i="27"/>
  <c r="C576" i="27"/>
  <c r="C575" i="27"/>
  <c r="C574" i="27"/>
  <c r="C573" i="27"/>
  <c r="C572" i="27"/>
  <c r="C571" i="27"/>
  <c r="C570" i="27"/>
  <c r="C569" i="27"/>
  <c r="C568" i="27"/>
  <c r="C567" i="27"/>
  <c r="C566" i="27"/>
  <c r="C565" i="27"/>
  <c r="C564" i="27"/>
  <c r="C563" i="27"/>
  <c r="C562" i="27"/>
  <c r="C561" i="27"/>
  <c r="C560" i="27"/>
  <c r="C559" i="27"/>
  <c r="C558" i="27"/>
  <c r="C557" i="27"/>
  <c r="C556" i="27"/>
  <c r="C555" i="27"/>
  <c r="C554" i="27"/>
  <c r="C553" i="27"/>
  <c r="C552" i="27"/>
  <c r="C551" i="27"/>
  <c r="C550" i="27"/>
  <c r="C549" i="27"/>
  <c r="C548" i="27"/>
  <c r="C547" i="27"/>
  <c r="C546" i="27"/>
  <c r="C545" i="27"/>
  <c r="C544" i="27"/>
  <c r="C543" i="27"/>
  <c r="C542" i="27"/>
  <c r="C541" i="27"/>
  <c r="C540" i="27"/>
  <c r="C539" i="27"/>
  <c r="C538" i="27"/>
  <c r="C537" i="27"/>
  <c r="C536" i="27"/>
  <c r="C535" i="27"/>
  <c r="C534" i="27"/>
  <c r="C533" i="27"/>
  <c r="C532" i="27"/>
  <c r="C531" i="27"/>
  <c r="C530" i="27"/>
  <c r="C529" i="27"/>
  <c r="C528" i="27"/>
  <c r="C527" i="27"/>
  <c r="C526" i="27"/>
  <c r="C525" i="27"/>
  <c r="C524" i="27"/>
  <c r="C523" i="27"/>
  <c r="C522" i="27"/>
  <c r="C521" i="27"/>
  <c r="C520" i="27"/>
  <c r="C519" i="27"/>
  <c r="C518" i="27"/>
  <c r="C517" i="27"/>
  <c r="C516" i="27"/>
  <c r="C515" i="27"/>
  <c r="C514" i="27"/>
  <c r="C513" i="27"/>
  <c r="C512" i="27"/>
  <c r="C511" i="27"/>
  <c r="C510" i="27"/>
  <c r="C509" i="27"/>
  <c r="C508" i="27"/>
  <c r="C507" i="27"/>
  <c r="C506" i="27"/>
  <c r="C505" i="27"/>
  <c r="C504" i="27"/>
  <c r="C503" i="27"/>
  <c r="C502" i="27"/>
  <c r="C501" i="27"/>
  <c r="C500" i="27"/>
  <c r="C499" i="27"/>
  <c r="C498" i="27"/>
  <c r="C497" i="27"/>
  <c r="C496" i="27"/>
  <c r="C495" i="27"/>
  <c r="C494" i="27"/>
  <c r="C493" i="27"/>
  <c r="C492" i="27"/>
  <c r="C491" i="27"/>
  <c r="C490" i="27"/>
  <c r="C489" i="27"/>
  <c r="C488" i="27"/>
  <c r="C487" i="27"/>
  <c r="C486" i="27"/>
  <c r="C485" i="27"/>
  <c r="C484" i="27"/>
  <c r="C483" i="27"/>
  <c r="C482" i="27"/>
  <c r="C481" i="27"/>
  <c r="C480" i="27"/>
  <c r="C479" i="27"/>
  <c r="C478" i="27"/>
  <c r="C477" i="27"/>
  <c r="C476" i="27"/>
  <c r="C475" i="27"/>
  <c r="C474" i="27"/>
  <c r="C473" i="27"/>
  <c r="C472" i="27"/>
  <c r="C471" i="27"/>
  <c r="C470" i="27"/>
  <c r="C469" i="27"/>
  <c r="C468" i="27"/>
  <c r="C467" i="27"/>
  <c r="C466" i="27"/>
  <c r="C465" i="27"/>
  <c r="C464" i="27"/>
  <c r="C463" i="27"/>
  <c r="C462" i="27"/>
  <c r="C461" i="27"/>
  <c r="C460" i="27"/>
  <c r="C459" i="27"/>
  <c r="C458" i="27"/>
  <c r="C457" i="27"/>
  <c r="C456" i="27"/>
  <c r="C455" i="27"/>
  <c r="C454" i="27"/>
  <c r="C453" i="27"/>
  <c r="C452" i="27"/>
  <c r="C451" i="27"/>
  <c r="C450" i="27"/>
  <c r="C449" i="27"/>
  <c r="C448" i="27"/>
  <c r="C447" i="27"/>
  <c r="C446" i="27"/>
  <c r="C445" i="27"/>
  <c r="C444" i="27"/>
  <c r="C443" i="27"/>
  <c r="C442" i="27"/>
  <c r="C441" i="27"/>
  <c r="C440" i="27"/>
  <c r="C439" i="27"/>
  <c r="C438" i="27"/>
  <c r="C437" i="27"/>
  <c r="C436" i="27"/>
  <c r="C435" i="27"/>
  <c r="C434" i="27"/>
  <c r="C433" i="27"/>
  <c r="C432" i="27"/>
  <c r="C431" i="27"/>
  <c r="C430" i="27"/>
  <c r="C429" i="27"/>
  <c r="C428" i="27"/>
  <c r="C427" i="27"/>
  <c r="C426" i="27"/>
  <c r="C425" i="27"/>
  <c r="C424" i="27"/>
  <c r="C423" i="27"/>
  <c r="C422" i="27"/>
  <c r="C421" i="27"/>
  <c r="C420" i="27"/>
  <c r="C419" i="27"/>
  <c r="C418" i="27"/>
  <c r="C417" i="27"/>
  <c r="C416" i="27"/>
  <c r="C415" i="27"/>
  <c r="C414" i="27"/>
  <c r="C413" i="27"/>
  <c r="C412" i="27"/>
  <c r="C411" i="27"/>
  <c r="C410" i="27"/>
  <c r="C409" i="27"/>
  <c r="C408" i="27"/>
  <c r="C407" i="27"/>
  <c r="C406" i="27"/>
  <c r="C405" i="27"/>
  <c r="C404" i="27"/>
  <c r="C403" i="27"/>
  <c r="C402" i="27"/>
  <c r="C401" i="27"/>
  <c r="C400" i="27"/>
  <c r="C399" i="27"/>
  <c r="C398" i="27"/>
  <c r="C397" i="27"/>
  <c r="C396" i="27"/>
  <c r="C395" i="27"/>
  <c r="C394" i="27"/>
  <c r="C393" i="27"/>
  <c r="C392" i="27"/>
  <c r="C391" i="27"/>
  <c r="C390" i="27"/>
  <c r="C389" i="27"/>
  <c r="C388" i="27"/>
  <c r="C387" i="27"/>
  <c r="C386" i="27"/>
  <c r="C385" i="27"/>
  <c r="C384" i="27"/>
  <c r="C383" i="27"/>
  <c r="C382" i="27"/>
  <c r="C381" i="27"/>
  <c r="C380" i="27"/>
  <c r="C379" i="27"/>
  <c r="C378" i="27"/>
  <c r="C377" i="27"/>
  <c r="C376" i="27"/>
  <c r="C375" i="27"/>
  <c r="C374" i="27"/>
  <c r="C373" i="27"/>
  <c r="C372" i="27"/>
  <c r="C371" i="27"/>
  <c r="C370" i="27"/>
  <c r="C369" i="27"/>
  <c r="C368" i="27"/>
  <c r="C367" i="27"/>
  <c r="C366" i="27"/>
  <c r="C365" i="27"/>
  <c r="C364" i="27"/>
  <c r="C363" i="27"/>
  <c r="C362" i="27"/>
  <c r="C361" i="27"/>
  <c r="C360" i="27"/>
  <c r="C359" i="27"/>
  <c r="C358" i="27"/>
  <c r="C357" i="27"/>
  <c r="C356" i="27"/>
  <c r="C355" i="27"/>
  <c r="C354" i="27"/>
  <c r="C353" i="27"/>
  <c r="C352" i="27"/>
  <c r="C351" i="27"/>
  <c r="C350" i="27"/>
  <c r="C349" i="27"/>
  <c r="C348" i="27"/>
  <c r="C347" i="27"/>
  <c r="C346" i="27"/>
  <c r="C345" i="27"/>
  <c r="C344" i="27"/>
  <c r="C343" i="27"/>
  <c r="C342" i="27"/>
  <c r="C341" i="27"/>
  <c r="C340" i="27"/>
  <c r="C339" i="27"/>
  <c r="C338" i="27"/>
  <c r="C337" i="27"/>
  <c r="C336" i="27"/>
  <c r="C335" i="27"/>
  <c r="C334" i="27"/>
  <c r="C333" i="27"/>
  <c r="C332" i="27"/>
  <c r="C331" i="27"/>
  <c r="C330" i="27"/>
  <c r="C329" i="27"/>
  <c r="C328" i="27"/>
  <c r="C327" i="27"/>
  <c r="C326" i="27"/>
  <c r="C325" i="27"/>
  <c r="C324" i="27"/>
  <c r="C323" i="27"/>
  <c r="C322" i="27"/>
  <c r="C321" i="27"/>
  <c r="C320" i="27"/>
  <c r="C319" i="27"/>
  <c r="C318" i="27"/>
  <c r="C317" i="27"/>
  <c r="C316" i="27"/>
  <c r="C315" i="27"/>
  <c r="C314" i="27"/>
  <c r="C313" i="27"/>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2" i="27"/>
  <c r="C211" i="27"/>
  <c r="C210" i="27"/>
  <c r="C209" i="27"/>
  <c r="C208" i="27"/>
  <c r="C207" i="27"/>
  <c r="C206" i="27"/>
  <c r="C205" i="27"/>
  <c r="C204" i="27"/>
  <c r="C203" i="27"/>
  <c r="C202" i="27"/>
  <c r="C201" i="27"/>
  <c r="C200" i="27"/>
  <c r="C199" i="27"/>
  <c r="C198" i="27"/>
  <c r="C197" i="27"/>
  <c r="C196" i="27"/>
  <c r="C195" i="27"/>
  <c r="C194" i="27"/>
  <c r="C193" i="27"/>
  <c r="C192" i="27"/>
  <c r="C191" i="27"/>
  <c r="C190" i="27"/>
  <c r="C189" i="27"/>
  <c r="C188" i="27"/>
  <c r="C187" i="27"/>
  <c r="C186" i="27"/>
  <c r="C185" i="27"/>
  <c r="C184" i="27"/>
  <c r="C183" i="27"/>
  <c r="C182" i="27"/>
  <c r="C181" i="27"/>
  <c r="C180" i="27"/>
  <c r="C179" i="27"/>
  <c r="C178" i="27"/>
  <c r="C177" i="27"/>
  <c r="C176" i="27"/>
  <c r="C175" i="27"/>
  <c r="C174" i="27"/>
  <c r="C173" i="27"/>
  <c r="C172" i="27"/>
  <c r="C171" i="27"/>
  <c r="C170" i="27"/>
  <c r="C169" i="27"/>
  <c r="C168" i="27"/>
  <c r="C167" i="27"/>
  <c r="C166" i="27"/>
  <c r="C165" i="27"/>
  <c r="C164" i="27"/>
  <c r="C163" i="27"/>
  <c r="C162" i="27"/>
  <c r="C161" i="27"/>
  <c r="C160" i="27"/>
  <c r="C159" i="27"/>
  <c r="C158" i="27"/>
  <c r="C157" i="27"/>
  <c r="C156" i="27"/>
  <c r="C155" i="27"/>
  <c r="C154" i="27"/>
  <c r="C153" i="27"/>
  <c r="C152" i="27"/>
  <c r="C151" i="27"/>
  <c r="C150" i="27"/>
  <c r="C149" i="27"/>
  <c r="C148" i="27"/>
  <c r="C147" i="27"/>
  <c r="C146" i="27"/>
  <c r="C145" i="27"/>
  <c r="C144" i="27"/>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2" i="27"/>
  <c r="C101" i="27"/>
  <c r="C100" i="27"/>
  <c r="C99" i="27"/>
  <c r="C98" i="27"/>
  <c r="C97" i="27"/>
  <c r="C96" i="27"/>
  <c r="C95" i="27"/>
  <c r="C94"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61" i="27"/>
  <c r="C60" i="27"/>
  <c r="C59" i="27"/>
  <c r="C58" i="27"/>
  <c r="C57" i="27"/>
  <c r="C56" i="27"/>
  <c r="C55" i="27"/>
  <c r="C54" i="27"/>
  <c r="C53" i="27"/>
  <c r="C52" i="27"/>
  <c r="C51" i="27"/>
  <c r="C50" i="27"/>
  <c r="C49" i="27"/>
  <c r="C48" i="27"/>
  <c r="C47" i="27"/>
  <c r="C46" i="27"/>
  <c r="C45" i="27"/>
  <c r="C44" i="27"/>
  <c r="C29" i="27"/>
  <c r="C30" i="27"/>
  <c r="C31" i="27"/>
  <c r="C32" i="27"/>
  <c r="C33" i="27"/>
  <c r="C34" i="27"/>
  <c r="C35" i="27"/>
  <c r="C36" i="27"/>
  <c r="C37" i="27"/>
  <c r="C38" i="27"/>
  <c r="C39" i="27"/>
  <c r="C40" i="27"/>
  <c r="C41" i="27"/>
  <c r="C42" i="27"/>
  <c r="C43" i="27"/>
  <c r="C13" i="27"/>
  <c r="C14" i="27"/>
  <c r="C15" i="27"/>
  <c r="C16" i="27"/>
  <c r="C17" i="27"/>
  <c r="C18" i="27"/>
  <c r="C19" i="27"/>
  <c r="C20" i="27"/>
  <c r="C21" i="27"/>
  <c r="C22" i="27"/>
  <c r="C23" i="27"/>
  <c r="C24" i="27"/>
  <c r="C25" i="27"/>
  <c r="C26" i="27"/>
  <c r="C27" i="27"/>
  <c r="C28" i="27"/>
  <c r="C9" i="27"/>
  <c r="C10" i="27"/>
  <c r="C11" i="27"/>
  <c r="C12" i="27"/>
  <c r="E9" i="27" l="1"/>
  <c r="F9" i="27"/>
  <c r="E10" i="27"/>
  <c r="F10" i="27"/>
  <c r="E11" i="27"/>
  <c r="F11" i="27"/>
  <c r="E12" i="27"/>
  <c r="F12" i="27"/>
  <c r="E13" i="27"/>
  <c r="F13" i="27"/>
  <c r="E14" i="27"/>
  <c r="F14" i="27"/>
  <c r="E15" i="27"/>
  <c r="F15" i="27"/>
  <c r="E16" i="27"/>
  <c r="F16" i="27"/>
  <c r="E17" i="27"/>
  <c r="F17" i="27"/>
  <c r="E18" i="27"/>
  <c r="F18" i="27"/>
  <c r="E19" i="27"/>
  <c r="F19" i="27"/>
  <c r="E20" i="27"/>
  <c r="F20" i="27"/>
  <c r="E21" i="27"/>
  <c r="F21" i="27"/>
  <c r="E22" i="27"/>
  <c r="F22" i="27"/>
  <c r="E23" i="27"/>
  <c r="F23" i="27"/>
  <c r="E24" i="27"/>
  <c r="F24" i="27"/>
  <c r="E25" i="27"/>
  <c r="F25" i="27"/>
  <c r="E26" i="27"/>
  <c r="F26" i="27"/>
  <c r="E27" i="27"/>
  <c r="F27" i="27"/>
  <c r="E28" i="27"/>
  <c r="F28" i="27"/>
  <c r="E29" i="27"/>
  <c r="F29" i="27"/>
  <c r="E30" i="27"/>
  <c r="F30" i="27"/>
  <c r="E31" i="27"/>
  <c r="F31" i="27"/>
  <c r="E32" i="27"/>
  <c r="F32" i="27"/>
  <c r="E33" i="27"/>
  <c r="F33" i="27"/>
  <c r="E34" i="27"/>
  <c r="F34" i="27"/>
  <c r="E35" i="27"/>
  <c r="F35" i="27"/>
  <c r="E36" i="27"/>
  <c r="F36" i="27"/>
  <c r="E37" i="27"/>
  <c r="F37" i="27"/>
  <c r="E38" i="27"/>
  <c r="F38" i="27"/>
  <c r="E39" i="27"/>
  <c r="F39" i="27"/>
  <c r="E40" i="27"/>
  <c r="F40" i="27"/>
  <c r="E41" i="27"/>
  <c r="F41" i="27"/>
  <c r="E42" i="27"/>
  <c r="F42" i="27"/>
  <c r="E43" i="27"/>
  <c r="F43" i="27"/>
  <c r="E44" i="27"/>
  <c r="F44" i="27"/>
  <c r="E45" i="27"/>
  <c r="F45" i="27"/>
  <c r="E46" i="27"/>
  <c r="F46" i="27"/>
  <c r="E47" i="27"/>
  <c r="F47" i="27"/>
  <c r="E48" i="27"/>
  <c r="F48" i="27"/>
  <c r="E49" i="27"/>
  <c r="F49" i="27"/>
  <c r="E50" i="27"/>
  <c r="F50" i="27"/>
  <c r="E51" i="27"/>
  <c r="F51" i="27"/>
  <c r="E52" i="27"/>
  <c r="F52" i="27"/>
  <c r="E53" i="27"/>
  <c r="F53" i="27"/>
  <c r="E54" i="27"/>
  <c r="F54" i="27"/>
  <c r="E55" i="27"/>
  <c r="F55" i="27"/>
  <c r="E56" i="27"/>
  <c r="F56" i="27"/>
  <c r="E57" i="27"/>
  <c r="F57" i="27"/>
  <c r="E58" i="27"/>
  <c r="F58" i="27"/>
  <c r="E59" i="27"/>
  <c r="F59" i="27"/>
  <c r="E60" i="27"/>
  <c r="F60" i="27"/>
  <c r="E61" i="27"/>
  <c r="F61" i="27"/>
  <c r="E62" i="27"/>
  <c r="F62" i="27"/>
  <c r="E63" i="27"/>
  <c r="F63" i="27"/>
  <c r="E64" i="27"/>
  <c r="F64" i="27"/>
  <c r="E65" i="27"/>
  <c r="F65" i="27"/>
  <c r="E66" i="27"/>
  <c r="F66" i="27"/>
  <c r="E67" i="27"/>
  <c r="F67" i="27"/>
  <c r="E68" i="27"/>
  <c r="F68" i="27"/>
  <c r="E69" i="27"/>
  <c r="F69" i="27"/>
  <c r="E70" i="27"/>
  <c r="F70" i="27"/>
  <c r="E71" i="27"/>
  <c r="F71" i="27"/>
  <c r="E73" i="27"/>
  <c r="F73" i="27"/>
  <c r="E74" i="27"/>
  <c r="F74" i="27"/>
  <c r="E75" i="27"/>
  <c r="F75" i="27"/>
  <c r="E76" i="27"/>
  <c r="F76" i="27"/>
  <c r="E77" i="27"/>
  <c r="F77" i="27"/>
  <c r="E78" i="27"/>
  <c r="F78" i="27"/>
  <c r="E79" i="27"/>
  <c r="F79" i="27"/>
  <c r="E80" i="27"/>
  <c r="F80" i="27"/>
  <c r="E81" i="27"/>
  <c r="F81" i="27"/>
  <c r="E82" i="27"/>
  <c r="F82" i="27"/>
  <c r="E83" i="27"/>
  <c r="F83" i="27"/>
  <c r="E84" i="27"/>
  <c r="F84" i="27"/>
  <c r="E85" i="27"/>
  <c r="F85" i="27"/>
  <c r="E86" i="27"/>
  <c r="F86" i="27"/>
  <c r="E87" i="27"/>
  <c r="F87" i="27"/>
  <c r="E88" i="27"/>
  <c r="F88" i="27"/>
  <c r="E89" i="27"/>
  <c r="F89" i="27"/>
  <c r="E90" i="27"/>
  <c r="F90" i="27"/>
  <c r="E91" i="27"/>
  <c r="F91" i="27"/>
  <c r="E92" i="27"/>
  <c r="F92" i="27"/>
  <c r="E93" i="27"/>
  <c r="F93" i="27"/>
  <c r="E94" i="27"/>
  <c r="F94" i="27"/>
  <c r="E95" i="27"/>
  <c r="F95" i="27"/>
  <c r="E96" i="27"/>
  <c r="F96" i="27"/>
  <c r="E97" i="27"/>
  <c r="F97" i="27"/>
  <c r="E98" i="27"/>
  <c r="F98" i="27"/>
  <c r="E99" i="27"/>
  <c r="F99" i="27"/>
  <c r="E100" i="27"/>
  <c r="F100" i="27"/>
  <c r="E101" i="27"/>
  <c r="F101" i="27"/>
  <c r="E102" i="27"/>
  <c r="F102" i="27"/>
  <c r="E103" i="27"/>
  <c r="F103" i="27"/>
  <c r="E104" i="27"/>
  <c r="F104" i="27"/>
  <c r="E105" i="27"/>
  <c r="F105" i="27"/>
  <c r="E106" i="27"/>
  <c r="F106" i="27"/>
  <c r="E107" i="27"/>
  <c r="F107" i="27"/>
  <c r="E108" i="27"/>
  <c r="F108" i="27"/>
  <c r="E109" i="27"/>
  <c r="F109" i="27"/>
  <c r="E110" i="27"/>
  <c r="F110" i="27"/>
  <c r="E111" i="27"/>
  <c r="F111" i="27"/>
  <c r="E112" i="27"/>
  <c r="F112" i="27"/>
  <c r="E113" i="27"/>
  <c r="F113" i="27"/>
  <c r="E114" i="27"/>
  <c r="F114" i="27"/>
  <c r="E115" i="27"/>
  <c r="F115" i="27"/>
  <c r="E116" i="27"/>
  <c r="F116" i="27"/>
  <c r="E117" i="27"/>
  <c r="F117" i="27"/>
  <c r="E118" i="27"/>
  <c r="F118" i="27"/>
  <c r="E119" i="27"/>
  <c r="F119" i="27"/>
  <c r="E120" i="27"/>
  <c r="F120" i="27"/>
  <c r="E121" i="27"/>
  <c r="F121" i="27"/>
  <c r="E122" i="27"/>
  <c r="F122" i="27"/>
  <c r="E123" i="27"/>
  <c r="F123" i="27"/>
  <c r="E124" i="27"/>
  <c r="F124" i="27"/>
  <c r="E125" i="27"/>
  <c r="F125" i="27"/>
  <c r="E126" i="27"/>
  <c r="F126" i="27"/>
  <c r="E127" i="27"/>
  <c r="F127" i="27"/>
  <c r="E128" i="27"/>
  <c r="F128" i="27"/>
  <c r="E129" i="27"/>
  <c r="F129" i="27"/>
  <c r="E130" i="27"/>
  <c r="F130" i="27"/>
  <c r="E131" i="27"/>
  <c r="F131" i="27"/>
  <c r="E132" i="27"/>
  <c r="F132" i="27"/>
  <c r="E133" i="27"/>
  <c r="F133" i="27"/>
  <c r="E134" i="27"/>
  <c r="F134" i="27"/>
  <c r="E135" i="27"/>
  <c r="F135" i="27"/>
  <c r="E136" i="27"/>
  <c r="F136" i="27"/>
  <c r="E137" i="27"/>
  <c r="F137" i="27"/>
  <c r="E138" i="27"/>
  <c r="F138" i="27"/>
  <c r="E139" i="27"/>
  <c r="F139" i="27"/>
  <c r="E140" i="27"/>
  <c r="F140" i="27"/>
  <c r="E141" i="27"/>
  <c r="F141" i="27"/>
  <c r="E142" i="27"/>
  <c r="F142" i="27"/>
  <c r="E143" i="27"/>
  <c r="F143" i="27"/>
  <c r="E144" i="27"/>
  <c r="F144" i="27"/>
  <c r="E145" i="27"/>
  <c r="F145" i="27"/>
  <c r="E146" i="27"/>
  <c r="F146" i="27"/>
  <c r="E147" i="27"/>
  <c r="F147" i="27"/>
  <c r="E148" i="27"/>
  <c r="F148" i="27"/>
  <c r="E149" i="27"/>
  <c r="F149" i="27"/>
  <c r="E150" i="27"/>
  <c r="F150" i="27"/>
  <c r="E151" i="27"/>
  <c r="F151" i="27"/>
  <c r="E152" i="27"/>
  <c r="F152" i="27"/>
  <c r="E153" i="27"/>
  <c r="F153" i="27"/>
  <c r="E154" i="27"/>
  <c r="F154" i="27"/>
  <c r="E155" i="27"/>
  <c r="F155" i="27"/>
  <c r="E156" i="27"/>
  <c r="F156" i="27"/>
  <c r="E157" i="27"/>
  <c r="F157" i="27"/>
  <c r="E158" i="27"/>
  <c r="F158" i="27"/>
  <c r="E159" i="27"/>
  <c r="F159" i="27"/>
  <c r="E160" i="27"/>
  <c r="F160" i="27"/>
  <c r="E161" i="27"/>
  <c r="F161" i="27"/>
  <c r="E162" i="27"/>
  <c r="F162" i="27"/>
  <c r="E163" i="27"/>
  <c r="F163" i="27"/>
  <c r="E164" i="27"/>
  <c r="F164" i="27"/>
  <c r="E165" i="27"/>
  <c r="F165" i="27"/>
  <c r="E166" i="27"/>
  <c r="F166" i="27"/>
  <c r="E167" i="27"/>
  <c r="F167" i="27"/>
  <c r="E168" i="27"/>
  <c r="F168" i="27"/>
  <c r="E169" i="27"/>
  <c r="F169" i="27"/>
  <c r="E170" i="27"/>
  <c r="F170" i="27"/>
  <c r="E171" i="27"/>
  <c r="F171" i="27"/>
  <c r="E172" i="27"/>
  <c r="F172" i="27"/>
  <c r="E173" i="27"/>
  <c r="F173" i="27"/>
  <c r="E174" i="27"/>
  <c r="F174" i="27"/>
  <c r="E175" i="27"/>
  <c r="F175" i="27"/>
  <c r="E176" i="27"/>
  <c r="F176" i="27"/>
  <c r="E177" i="27"/>
  <c r="F177" i="27"/>
  <c r="E178" i="27"/>
  <c r="F178" i="27"/>
  <c r="E179" i="27"/>
  <c r="F179" i="27"/>
  <c r="E180" i="27"/>
  <c r="F180" i="27"/>
  <c r="E181" i="27"/>
  <c r="F181" i="27"/>
  <c r="E182" i="27"/>
  <c r="F182" i="27"/>
  <c r="E183" i="27"/>
  <c r="F183" i="27"/>
  <c r="E184" i="27"/>
  <c r="F184" i="27"/>
  <c r="E185" i="27"/>
  <c r="F185" i="27"/>
  <c r="E186" i="27"/>
  <c r="F186" i="27"/>
  <c r="E187" i="27"/>
  <c r="F187" i="27"/>
  <c r="E188" i="27"/>
  <c r="F188" i="27"/>
  <c r="E189" i="27"/>
  <c r="F189" i="27"/>
  <c r="E190" i="27"/>
  <c r="F190" i="27"/>
  <c r="E191" i="27"/>
  <c r="F191" i="27"/>
  <c r="E192" i="27"/>
  <c r="F192" i="27"/>
  <c r="E193" i="27"/>
  <c r="F193" i="27"/>
  <c r="E194" i="27"/>
  <c r="F194" i="27"/>
  <c r="E195" i="27"/>
  <c r="F195" i="27"/>
  <c r="E196" i="27"/>
  <c r="F196" i="27"/>
  <c r="E197" i="27"/>
  <c r="F197" i="27"/>
  <c r="E198" i="27"/>
  <c r="F198" i="27"/>
  <c r="E199" i="27"/>
  <c r="F199" i="27"/>
  <c r="E200" i="27"/>
  <c r="F200" i="27"/>
  <c r="E201" i="27"/>
  <c r="F201" i="27"/>
  <c r="E202" i="27"/>
  <c r="F202" i="27"/>
  <c r="E203" i="27"/>
  <c r="F203" i="27"/>
  <c r="E204" i="27"/>
  <c r="F204" i="27"/>
  <c r="E205" i="27"/>
  <c r="F205" i="27"/>
  <c r="E206" i="27"/>
  <c r="F206" i="27"/>
  <c r="E207" i="27"/>
  <c r="F207" i="27"/>
  <c r="E208" i="27"/>
  <c r="F208" i="27"/>
  <c r="E209" i="27"/>
  <c r="F209" i="27"/>
  <c r="E210" i="27"/>
  <c r="F210" i="27"/>
  <c r="E211" i="27"/>
  <c r="F211" i="27"/>
  <c r="E212" i="27"/>
  <c r="F212" i="27"/>
  <c r="E213" i="27"/>
  <c r="F213" i="27"/>
  <c r="E214" i="27"/>
  <c r="F214" i="27"/>
  <c r="E215" i="27"/>
  <c r="F215" i="27"/>
  <c r="E216" i="27"/>
  <c r="F216" i="27"/>
  <c r="E218" i="27"/>
  <c r="F218" i="27"/>
  <c r="E219" i="27"/>
  <c r="F219" i="27"/>
  <c r="E220" i="27"/>
  <c r="F220" i="27"/>
  <c r="E221" i="27"/>
  <c r="F221" i="27"/>
  <c r="E222" i="27"/>
  <c r="F222" i="27"/>
  <c r="E223" i="27"/>
  <c r="F223" i="27"/>
  <c r="E224" i="27"/>
  <c r="F224" i="27"/>
  <c r="E225" i="27"/>
  <c r="F225" i="27"/>
  <c r="E226" i="27"/>
  <c r="F226" i="27"/>
  <c r="E227" i="27"/>
  <c r="F227" i="27"/>
  <c r="E228" i="27"/>
  <c r="F228" i="27"/>
  <c r="E229" i="27"/>
  <c r="F229" i="27"/>
  <c r="E230" i="27"/>
  <c r="F230" i="27"/>
  <c r="E231" i="27"/>
  <c r="F231" i="27"/>
  <c r="E232" i="27"/>
  <c r="F232" i="27"/>
  <c r="E233" i="27"/>
  <c r="F233" i="27"/>
  <c r="E234" i="27"/>
  <c r="F234" i="27"/>
  <c r="E235" i="27"/>
  <c r="F235" i="27"/>
  <c r="E236" i="27"/>
  <c r="F236" i="27"/>
  <c r="E237" i="27"/>
  <c r="F237" i="27"/>
  <c r="E238" i="27"/>
  <c r="F238" i="27"/>
  <c r="E239" i="27"/>
  <c r="F239" i="27"/>
  <c r="E240" i="27"/>
  <c r="F240" i="27"/>
  <c r="E241" i="27"/>
  <c r="F241" i="27"/>
  <c r="E242" i="27"/>
  <c r="F242" i="27"/>
  <c r="E243" i="27"/>
  <c r="F243" i="27"/>
  <c r="E244" i="27"/>
  <c r="F244" i="27"/>
  <c r="E245" i="27"/>
  <c r="F245" i="27"/>
  <c r="E246" i="27"/>
  <c r="F246" i="27"/>
  <c r="E247" i="27"/>
  <c r="F247" i="27"/>
  <c r="E248" i="27"/>
  <c r="F248" i="27"/>
  <c r="E249" i="27"/>
  <c r="F249" i="27"/>
  <c r="E250" i="27"/>
  <c r="F250" i="27"/>
  <c r="E251" i="27"/>
  <c r="F251" i="27"/>
  <c r="E252" i="27"/>
  <c r="F252" i="27"/>
  <c r="E253" i="27"/>
  <c r="F253" i="27"/>
  <c r="E254" i="27"/>
  <c r="F254" i="27"/>
  <c r="E255" i="27"/>
  <c r="F255" i="27"/>
  <c r="E256" i="27"/>
  <c r="F256" i="27"/>
  <c r="E257" i="27"/>
  <c r="F257" i="27"/>
  <c r="E258" i="27"/>
  <c r="F258" i="27"/>
  <c r="E259" i="27"/>
  <c r="F259" i="27"/>
  <c r="E260" i="27"/>
  <c r="F260" i="27"/>
  <c r="E261" i="27"/>
  <c r="F261" i="27"/>
  <c r="E262" i="27"/>
  <c r="F262" i="27"/>
  <c r="E263" i="27"/>
  <c r="F263" i="27"/>
  <c r="E264" i="27"/>
  <c r="F264" i="27"/>
  <c r="E265" i="27"/>
  <c r="F265" i="27"/>
  <c r="E266" i="27"/>
  <c r="F266" i="27"/>
  <c r="E267" i="27"/>
  <c r="F267" i="27"/>
  <c r="E268" i="27"/>
  <c r="F268" i="27"/>
  <c r="E269" i="27"/>
  <c r="F269" i="27"/>
  <c r="E270" i="27"/>
  <c r="F270" i="27"/>
  <c r="E271" i="27"/>
  <c r="F271" i="27"/>
  <c r="E272" i="27"/>
  <c r="F272" i="27"/>
  <c r="E273" i="27"/>
  <c r="F273" i="27"/>
  <c r="E274" i="27"/>
  <c r="F274" i="27"/>
  <c r="E275" i="27"/>
  <c r="F275" i="27"/>
  <c r="E276" i="27"/>
  <c r="F276" i="27"/>
  <c r="E277" i="27"/>
  <c r="F277" i="27"/>
  <c r="E278" i="27"/>
  <c r="F278" i="27"/>
  <c r="E279" i="27"/>
  <c r="F279" i="27"/>
  <c r="E280" i="27"/>
  <c r="F280" i="27"/>
  <c r="E281" i="27"/>
  <c r="F281" i="27"/>
  <c r="E282" i="27"/>
  <c r="F282" i="27"/>
  <c r="E283" i="27"/>
  <c r="F283" i="27"/>
  <c r="E284" i="27"/>
  <c r="F284" i="27"/>
  <c r="E285" i="27"/>
  <c r="F285" i="27"/>
  <c r="E286" i="27"/>
  <c r="F286" i="27"/>
  <c r="E287" i="27"/>
  <c r="F287" i="27"/>
  <c r="E288" i="27"/>
  <c r="F288" i="27"/>
  <c r="E289" i="27"/>
  <c r="F289" i="27"/>
  <c r="E290" i="27"/>
  <c r="F290" i="27"/>
  <c r="E291" i="27"/>
  <c r="F291" i="27"/>
  <c r="E292" i="27"/>
  <c r="F292" i="27"/>
  <c r="E293" i="27"/>
  <c r="F293" i="27"/>
  <c r="E294" i="27"/>
  <c r="F294" i="27"/>
  <c r="E295" i="27"/>
  <c r="F295" i="27"/>
  <c r="E296" i="27"/>
  <c r="F296" i="27"/>
  <c r="E297" i="27"/>
  <c r="F297" i="27"/>
  <c r="E298" i="27"/>
  <c r="F298" i="27"/>
  <c r="E299" i="27"/>
  <c r="F299" i="27"/>
  <c r="E300" i="27"/>
  <c r="F300" i="27"/>
  <c r="E301" i="27"/>
  <c r="F301" i="27"/>
  <c r="E302" i="27"/>
  <c r="F302" i="27"/>
  <c r="E303" i="27"/>
  <c r="F303" i="27"/>
  <c r="E304" i="27"/>
  <c r="F304" i="27"/>
  <c r="E305" i="27"/>
  <c r="F305" i="27"/>
  <c r="E306" i="27"/>
  <c r="F306" i="27"/>
  <c r="E307" i="27"/>
  <c r="F307" i="27"/>
  <c r="E308" i="27"/>
  <c r="F308" i="27"/>
  <c r="E309" i="27"/>
  <c r="F309" i="27"/>
  <c r="E310" i="27"/>
  <c r="F310" i="27"/>
  <c r="E311" i="27"/>
  <c r="F311" i="27"/>
  <c r="E312" i="27"/>
  <c r="F312" i="27"/>
  <c r="E313" i="27"/>
  <c r="F313" i="27"/>
  <c r="E314" i="27"/>
  <c r="F314" i="27"/>
  <c r="E315" i="27"/>
  <c r="F315" i="27"/>
  <c r="E316" i="27"/>
  <c r="F316" i="27"/>
  <c r="E317" i="27"/>
  <c r="F317" i="27"/>
  <c r="E318" i="27"/>
  <c r="F318" i="27"/>
  <c r="E319" i="27"/>
  <c r="F319" i="27"/>
  <c r="E320" i="27"/>
  <c r="F320" i="27"/>
  <c r="E321" i="27"/>
  <c r="F321" i="27"/>
  <c r="E322" i="27"/>
  <c r="F322" i="27"/>
  <c r="E323" i="27"/>
  <c r="F323" i="27"/>
  <c r="E324" i="27"/>
  <c r="F324" i="27"/>
  <c r="E325" i="27"/>
  <c r="F325" i="27"/>
  <c r="E326" i="27"/>
  <c r="F326" i="27"/>
  <c r="E327" i="27"/>
  <c r="F327" i="27"/>
  <c r="E328" i="27"/>
  <c r="F328" i="27"/>
  <c r="E329" i="27"/>
  <c r="F329" i="27"/>
  <c r="E330" i="27"/>
  <c r="F330" i="27"/>
  <c r="E331" i="27"/>
  <c r="F331" i="27"/>
  <c r="E332" i="27"/>
  <c r="F332" i="27"/>
  <c r="E333" i="27"/>
  <c r="F333" i="27"/>
  <c r="E334" i="27"/>
  <c r="F334" i="27"/>
  <c r="E335" i="27"/>
  <c r="F335" i="27"/>
  <c r="E336" i="27"/>
  <c r="F336" i="27"/>
  <c r="E337" i="27"/>
  <c r="F337" i="27"/>
  <c r="E338" i="27"/>
  <c r="F338" i="27"/>
  <c r="E339" i="27"/>
  <c r="F339" i="27"/>
  <c r="E340" i="27"/>
  <c r="F340" i="27"/>
  <c r="E341" i="27"/>
  <c r="F341" i="27"/>
  <c r="E342" i="27"/>
  <c r="F342" i="27"/>
  <c r="E343" i="27"/>
  <c r="F343" i="27"/>
  <c r="E344" i="27"/>
  <c r="F344" i="27"/>
  <c r="E345" i="27"/>
  <c r="F345" i="27"/>
  <c r="E346" i="27"/>
  <c r="F346" i="27"/>
  <c r="E347" i="27"/>
  <c r="F347" i="27"/>
  <c r="E348" i="27"/>
  <c r="F348" i="27"/>
  <c r="E349" i="27"/>
  <c r="F349" i="27"/>
  <c r="E350" i="27"/>
  <c r="F350" i="27"/>
  <c r="E351" i="27"/>
  <c r="F351" i="27"/>
  <c r="E352" i="27"/>
  <c r="F352" i="27"/>
  <c r="E353" i="27"/>
  <c r="F353" i="27"/>
  <c r="E354" i="27"/>
  <c r="F354" i="27"/>
  <c r="E355" i="27"/>
  <c r="F355" i="27"/>
  <c r="E356" i="27"/>
  <c r="F356" i="27"/>
  <c r="E357" i="27"/>
  <c r="F357" i="27"/>
  <c r="E358" i="27"/>
  <c r="F358" i="27"/>
  <c r="E359" i="27"/>
  <c r="F359" i="27"/>
  <c r="E360" i="27"/>
  <c r="F360" i="27"/>
  <c r="E361" i="27"/>
  <c r="F361" i="27"/>
  <c r="E363" i="27"/>
  <c r="F363" i="27"/>
  <c r="E364" i="27"/>
  <c r="F364" i="27"/>
  <c r="E365" i="27"/>
  <c r="F365" i="27"/>
  <c r="E366" i="27"/>
  <c r="F366" i="27"/>
  <c r="E367" i="27"/>
  <c r="F367" i="27"/>
  <c r="E368" i="27"/>
  <c r="F368" i="27"/>
  <c r="E369" i="27"/>
  <c r="F369" i="27"/>
  <c r="E370" i="27"/>
  <c r="F370" i="27"/>
  <c r="E371" i="27"/>
  <c r="F371" i="27"/>
  <c r="E372" i="27"/>
  <c r="F372" i="27"/>
  <c r="E373" i="27"/>
  <c r="F373" i="27"/>
  <c r="E374" i="27"/>
  <c r="F374" i="27"/>
  <c r="E375" i="27"/>
  <c r="F375" i="27"/>
  <c r="E376" i="27"/>
  <c r="F376" i="27"/>
  <c r="E377" i="27"/>
  <c r="F377" i="27"/>
  <c r="E378" i="27"/>
  <c r="F378" i="27"/>
  <c r="E379" i="27"/>
  <c r="F379" i="27"/>
  <c r="E380" i="27"/>
  <c r="F380" i="27"/>
  <c r="E381" i="27"/>
  <c r="F381" i="27"/>
  <c r="E382" i="27"/>
  <c r="F382" i="27"/>
  <c r="E383" i="27"/>
  <c r="F383" i="27"/>
  <c r="E384" i="27"/>
  <c r="F384" i="27"/>
  <c r="E385" i="27"/>
  <c r="F385" i="27"/>
  <c r="E386" i="27"/>
  <c r="F386" i="27"/>
  <c r="E387" i="27"/>
  <c r="F387" i="27"/>
  <c r="E388" i="27"/>
  <c r="F388" i="27"/>
  <c r="E389" i="27"/>
  <c r="F389" i="27"/>
  <c r="E390" i="27"/>
  <c r="F390" i="27"/>
  <c r="E391" i="27"/>
  <c r="F391" i="27"/>
  <c r="E392" i="27"/>
  <c r="F392" i="27"/>
  <c r="E393" i="27"/>
  <c r="F393" i="27"/>
  <c r="E394" i="27"/>
  <c r="F394" i="27"/>
  <c r="E395" i="27"/>
  <c r="F395" i="27"/>
  <c r="E396" i="27"/>
  <c r="F396" i="27"/>
  <c r="E397" i="27"/>
  <c r="F397" i="27"/>
  <c r="E398" i="27"/>
  <c r="F398" i="27"/>
  <c r="E399" i="27"/>
  <c r="F399" i="27"/>
  <c r="E400" i="27"/>
  <c r="F400" i="27"/>
  <c r="E401" i="27"/>
  <c r="F401" i="27"/>
  <c r="E402" i="27"/>
  <c r="F402" i="27"/>
  <c r="E403" i="27"/>
  <c r="F403" i="27"/>
  <c r="E404" i="27"/>
  <c r="F404" i="27"/>
  <c r="E405" i="27"/>
  <c r="F405" i="27"/>
  <c r="E406" i="27"/>
  <c r="F406" i="27"/>
  <c r="E407" i="27"/>
  <c r="F407" i="27"/>
  <c r="E408" i="27"/>
  <c r="F408" i="27"/>
  <c r="E409" i="27"/>
  <c r="F409" i="27"/>
  <c r="E410" i="27"/>
  <c r="F410" i="27"/>
  <c r="E411" i="27"/>
  <c r="F411" i="27"/>
  <c r="E412" i="27"/>
  <c r="F412" i="27"/>
  <c r="E413" i="27"/>
  <c r="F413" i="27"/>
  <c r="E414" i="27"/>
  <c r="F414" i="27"/>
  <c r="E415" i="27"/>
  <c r="F415" i="27"/>
  <c r="E416" i="27"/>
  <c r="F416" i="27"/>
  <c r="E417" i="27"/>
  <c r="F417" i="27"/>
  <c r="E418" i="27"/>
  <c r="F418" i="27"/>
  <c r="E419" i="27"/>
  <c r="F419" i="27"/>
  <c r="E420" i="27"/>
  <c r="F420" i="27"/>
  <c r="E421" i="27"/>
  <c r="F421" i="27"/>
  <c r="E422" i="27"/>
  <c r="F422" i="27"/>
  <c r="E423" i="27"/>
  <c r="F423" i="27"/>
  <c r="E424" i="27"/>
  <c r="F424" i="27"/>
  <c r="E425" i="27"/>
  <c r="F425" i="27"/>
  <c r="E426" i="27"/>
  <c r="F426" i="27"/>
  <c r="E427" i="27"/>
  <c r="F427" i="27"/>
  <c r="E428" i="27"/>
  <c r="F428" i="27"/>
  <c r="E429" i="27"/>
  <c r="F429" i="27"/>
  <c r="E430" i="27"/>
  <c r="F430" i="27"/>
  <c r="E431" i="27"/>
  <c r="F431" i="27"/>
  <c r="E432" i="27"/>
  <c r="F432" i="27"/>
  <c r="E433" i="27"/>
  <c r="F433" i="27"/>
  <c r="E434" i="27"/>
  <c r="F434" i="27"/>
  <c r="E435" i="27"/>
  <c r="F435" i="27"/>
  <c r="E436" i="27"/>
  <c r="F436" i="27"/>
  <c r="E437" i="27"/>
  <c r="F437" i="27"/>
  <c r="E438" i="27"/>
  <c r="F438" i="27"/>
  <c r="E439" i="27"/>
  <c r="F439" i="27"/>
  <c r="E440" i="27"/>
  <c r="F440" i="27"/>
  <c r="E441" i="27"/>
  <c r="F441" i="27"/>
  <c r="E442" i="27"/>
  <c r="F442" i="27"/>
  <c r="E443" i="27"/>
  <c r="F443" i="27"/>
  <c r="E444" i="27"/>
  <c r="F444" i="27"/>
  <c r="E445" i="27"/>
  <c r="F445" i="27"/>
  <c r="E446" i="27"/>
  <c r="F446" i="27"/>
  <c r="E447" i="27"/>
  <c r="F447" i="27"/>
  <c r="E448" i="27"/>
  <c r="F448" i="27"/>
  <c r="E449" i="27"/>
  <c r="F449" i="27"/>
  <c r="E450" i="27"/>
  <c r="F450" i="27"/>
  <c r="E451" i="27"/>
  <c r="F451" i="27"/>
  <c r="E452" i="27"/>
  <c r="F452" i="27"/>
  <c r="E453" i="27"/>
  <c r="F453" i="27"/>
  <c r="E454" i="27"/>
  <c r="F454" i="27"/>
  <c r="E455" i="27"/>
  <c r="F455" i="27"/>
  <c r="E456" i="27"/>
  <c r="F456" i="27"/>
  <c r="E457" i="27"/>
  <c r="F457" i="27"/>
  <c r="E458" i="27"/>
  <c r="F458" i="27"/>
  <c r="E459" i="27"/>
  <c r="F459" i="27"/>
  <c r="E460" i="27"/>
  <c r="F460" i="27"/>
  <c r="E461" i="27"/>
  <c r="F461" i="27"/>
  <c r="E462" i="27"/>
  <c r="F462" i="27"/>
  <c r="E463" i="27"/>
  <c r="F463" i="27"/>
  <c r="E464" i="27"/>
  <c r="F464" i="27"/>
  <c r="E465" i="27"/>
  <c r="F465" i="27"/>
  <c r="E466" i="27"/>
  <c r="F466" i="27"/>
  <c r="E467" i="27"/>
  <c r="F467" i="27"/>
  <c r="E468" i="27"/>
  <c r="F468" i="27"/>
  <c r="E469" i="27"/>
  <c r="F469" i="27"/>
  <c r="E470" i="27"/>
  <c r="F470" i="27"/>
  <c r="E471" i="27"/>
  <c r="F471" i="27"/>
  <c r="E472" i="27"/>
  <c r="F472" i="27"/>
  <c r="E473" i="27"/>
  <c r="F473" i="27"/>
  <c r="E474" i="27"/>
  <c r="F474" i="27"/>
  <c r="E475" i="27"/>
  <c r="F475" i="27"/>
  <c r="E476" i="27"/>
  <c r="F476" i="27"/>
  <c r="E477" i="27"/>
  <c r="F477" i="27"/>
  <c r="E478" i="27"/>
  <c r="F478" i="27"/>
  <c r="E479" i="27"/>
  <c r="F479" i="27"/>
  <c r="E480" i="27"/>
  <c r="F480" i="27"/>
  <c r="E481" i="27"/>
  <c r="F481" i="27"/>
  <c r="E482" i="27"/>
  <c r="F482" i="27"/>
  <c r="E483" i="27"/>
  <c r="F483" i="27"/>
  <c r="E484" i="27"/>
  <c r="F484" i="27"/>
  <c r="E485" i="27"/>
  <c r="F485" i="27"/>
  <c r="E486" i="27"/>
  <c r="F486" i="27"/>
  <c r="E487" i="27"/>
  <c r="F487" i="27"/>
  <c r="E488" i="27"/>
  <c r="F488" i="27"/>
  <c r="E489" i="27"/>
  <c r="F489" i="27"/>
  <c r="E490" i="27"/>
  <c r="F490" i="27"/>
  <c r="E491" i="27"/>
  <c r="F491" i="27"/>
  <c r="E492" i="27"/>
  <c r="F492" i="27"/>
  <c r="E493" i="27"/>
  <c r="F493" i="27"/>
  <c r="E494" i="27"/>
  <c r="F494" i="27"/>
  <c r="E495" i="27"/>
  <c r="F495" i="27"/>
  <c r="E496" i="27"/>
  <c r="F496" i="27"/>
  <c r="E497" i="27"/>
  <c r="F497" i="27"/>
  <c r="E498" i="27"/>
  <c r="F498" i="27"/>
  <c r="E499" i="27"/>
  <c r="F499" i="27"/>
  <c r="E500" i="27"/>
  <c r="F500" i="27"/>
  <c r="E501" i="27"/>
  <c r="F501" i="27"/>
  <c r="E502" i="27"/>
  <c r="F502" i="27"/>
  <c r="E503" i="27"/>
  <c r="F503" i="27"/>
  <c r="E504" i="27"/>
  <c r="F504" i="27"/>
  <c r="E505" i="27"/>
  <c r="F505" i="27"/>
  <c r="E506" i="27"/>
  <c r="F506" i="27"/>
  <c r="E508" i="27"/>
  <c r="F508" i="27"/>
  <c r="E509" i="27"/>
  <c r="F509" i="27"/>
  <c r="E510" i="27"/>
  <c r="F510" i="27"/>
  <c r="E511" i="27"/>
  <c r="F511" i="27"/>
  <c r="E512" i="27"/>
  <c r="F512" i="27"/>
  <c r="E513" i="27"/>
  <c r="F513" i="27"/>
  <c r="E514" i="27"/>
  <c r="F514" i="27"/>
  <c r="E515" i="27"/>
  <c r="F515" i="27"/>
  <c r="E516" i="27"/>
  <c r="F516" i="27"/>
  <c r="E517" i="27"/>
  <c r="F517" i="27"/>
  <c r="E518" i="27"/>
  <c r="F518" i="27"/>
  <c r="E519" i="27"/>
  <c r="F519" i="27"/>
  <c r="E520" i="27"/>
  <c r="F520" i="27"/>
  <c r="E521" i="27"/>
  <c r="F521" i="27"/>
  <c r="E522" i="27"/>
  <c r="F522" i="27"/>
  <c r="E523" i="27"/>
  <c r="F523" i="27"/>
  <c r="E524" i="27"/>
  <c r="F524" i="27"/>
  <c r="E525" i="27"/>
  <c r="F525" i="27"/>
  <c r="E526" i="27"/>
  <c r="F526" i="27"/>
  <c r="E527" i="27"/>
  <c r="F527" i="27"/>
  <c r="E528" i="27"/>
  <c r="F528" i="27"/>
  <c r="E529" i="27"/>
  <c r="F529" i="27"/>
  <c r="E530" i="27"/>
  <c r="F530" i="27"/>
  <c r="E531" i="27"/>
  <c r="F531" i="27"/>
  <c r="E532" i="27"/>
  <c r="F532" i="27"/>
  <c r="E533" i="27"/>
  <c r="F533" i="27"/>
  <c r="E534" i="27"/>
  <c r="F534" i="27"/>
  <c r="E535" i="27"/>
  <c r="F535" i="27"/>
  <c r="E536" i="27"/>
  <c r="F536" i="27"/>
  <c r="E537" i="27"/>
  <c r="F537" i="27"/>
  <c r="E538" i="27"/>
  <c r="F538" i="27"/>
  <c r="E539" i="27"/>
  <c r="F539" i="27"/>
  <c r="E540" i="27"/>
  <c r="F540" i="27"/>
  <c r="E541" i="27"/>
  <c r="F541" i="27"/>
  <c r="E542" i="27"/>
  <c r="F542" i="27"/>
  <c r="E543" i="27"/>
  <c r="F543" i="27"/>
  <c r="E544" i="27"/>
  <c r="F544" i="27"/>
  <c r="E545" i="27"/>
  <c r="F545" i="27"/>
  <c r="E546" i="27"/>
  <c r="F546" i="27"/>
  <c r="E547" i="27"/>
  <c r="F547" i="27"/>
  <c r="E548" i="27"/>
  <c r="F548" i="27"/>
  <c r="E549" i="27"/>
  <c r="F549" i="27"/>
  <c r="E550" i="27"/>
  <c r="F550" i="27"/>
  <c r="E551" i="27"/>
  <c r="F551" i="27"/>
  <c r="E552" i="27"/>
  <c r="F552" i="27"/>
  <c r="E553" i="27"/>
  <c r="F553" i="27"/>
  <c r="E554" i="27"/>
  <c r="F554" i="27"/>
  <c r="E555" i="27"/>
  <c r="F555" i="27"/>
  <c r="E556" i="27"/>
  <c r="F556" i="27"/>
  <c r="E557" i="27"/>
  <c r="F557" i="27"/>
  <c r="E558" i="27"/>
  <c r="F558" i="27"/>
  <c r="E559" i="27"/>
  <c r="F559" i="27"/>
  <c r="E560" i="27"/>
  <c r="F560" i="27"/>
  <c r="E561" i="27"/>
  <c r="F561" i="27"/>
  <c r="E562" i="27"/>
  <c r="F562" i="27"/>
  <c r="E563" i="27"/>
  <c r="F563" i="27"/>
  <c r="E564" i="27"/>
  <c r="F564" i="27"/>
  <c r="E565" i="27"/>
  <c r="F565" i="27"/>
  <c r="E566" i="27"/>
  <c r="F566" i="27"/>
  <c r="E567" i="27"/>
  <c r="F567" i="27"/>
  <c r="E568" i="27"/>
  <c r="F568" i="27"/>
  <c r="E569" i="27"/>
  <c r="F569" i="27"/>
  <c r="E570" i="27"/>
  <c r="F570" i="27"/>
  <c r="E571" i="27"/>
  <c r="F571" i="27"/>
  <c r="E572" i="27"/>
  <c r="F572" i="27"/>
  <c r="E573" i="27"/>
  <c r="F573" i="27"/>
  <c r="E574" i="27"/>
  <c r="F574" i="27"/>
  <c r="E575" i="27"/>
  <c r="F575" i="27"/>
  <c r="E576" i="27"/>
  <c r="F576" i="27"/>
  <c r="E577" i="27"/>
  <c r="F577" i="27"/>
  <c r="E578" i="27"/>
  <c r="F578" i="27"/>
  <c r="E579" i="27"/>
  <c r="F579" i="27"/>
  <c r="E580" i="27"/>
  <c r="F580" i="27"/>
  <c r="E581" i="27"/>
  <c r="F581" i="27"/>
  <c r="E582" i="27"/>
  <c r="F582" i="27"/>
  <c r="E583" i="27"/>
  <c r="F583" i="27"/>
  <c r="E584" i="27"/>
  <c r="F584" i="27"/>
  <c r="E585" i="27"/>
  <c r="F585" i="27"/>
  <c r="E586" i="27"/>
  <c r="F586" i="27"/>
  <c r="E587" i="27"/>
  <c r="F587" i="27"/>
  <c r="E588" i="27"/>
  <c r="F588" i="27"/>
  <c r="E589" i="27"/>
  <c r="F589" i="27"/>
  <c r="E590" i="27"/>
  <c r="F590" i="27"/>
  <c r="E591" i="27"/>
  <c r="F591" i="27"/>
  <c r="E592" i="27"/>
  <c r="F592" i="27"/>
  <c r="E593" i="27"/>
  <c r="F593" i="27"/>
  <c r="E594" i="27"/>
  <c r="F594" i="27"/>
  <c r="E595" i="27"/>
  <c r="F595" i="27"/>
  <c r="E596" i="27"/>
  <c r="F596" i="27"/>
  <c r="E597" i="27"/>
  <c r="F597" i="27"/>
  <c r="E598" i="27"/>
  <c r="F598" i="27"/>
  <c r="E599" i="27"/>
  <c r="F599" i="27"/>
  <c r="E600" i="27"/>
  <c r="F600" i="27"/>
  <c r="E601" i="27"/>
  <c r="F601" i="27"/>
  <c r="E602" i="27"/>
  <c r="F602" i="27"/>
  <c r="E603" i="27"/>
  <c r="F603" i="27"/>
  <c r="E604" i="27"/>
  <c r="F604" i="27"/>
  <c r="E605" i="27"/>
  <c r="F605" i="27"/>
  <c r="E606" i="27"/>
  <c r="F606" i="27"/>
  <c r="E607" i="27"/>
  <c r="F607" i="27"/>
  <c r="E608" i="27"/>
  <c r="F608" i="27"/>
  <c r="E609" i="27"/>
  <c r="F609" i="27"/>
  <c r="E610" i="27"/>
  <c r="F610" i="27"/>
  <c r="E611" i="27"/>
  <c r="F611" i="27"/>
  <c r="E612" i="27"/>
  <c r="F612" i="27"/>
  <c r="E613" i="27"/>
  <c r="F613" i="27"/>
  <c r="E614" i="27"/>
  <c r="F614" i="27"/>
  <c r="E615" i="27"/>
  <c r="F615" i="27"/>
  <c r="E616" i="27"/>
  <c r="F616" i="27"/>
  <c r="E617" i="27"/>
  <c r="F617" i="27"/>
  <c r="E618" i="27"/>
  <c r="F618" i="27"/>
  <c r="E619" i="27"/>
  <c r="F619" i="27"/>
  <c r="E620" i="27"/>
  <c r="F620" i="27"/>
  <c r="E621" i="27"/>
  <c r="F621" i="27"/>
  <c r="E622" i="27"/>
  <c r="F622" i="27"/>
  <c r="E623" i="27"/>
  <c r="F623" i="27"/>
  <c r="E624" i="27"/>
  <c r="F624" i="27"/>
  <c r="E625" i="27"/>
  <c r="F625" i="27"/>
  <c r="E626" i="27"/>
  <c r="F626" i="27"/>
  <c r="E627" i="27"/>
  <c r="F627" i="27"/>
  <c r="E628" i="27"/>
  <c r="F628" i="27"/>
  <c r="E629" i="27"/>
  <c r="F629" i="27"/>
  <c r="E630" i="27"/>
  <c r="F630" i="27"/>
  <c r="E631" i="27"/>
  <c r="F631" i="27"/>
  <c r="E632" i="27"/>
  <c r="F632" i="27"/>
  <c r="E633" i="27"/>
  <c r="F633" i="27"/>
  <c r="E634" i="27"/>
  <c r="F634" i="27"/>
  <c r="E635" i="27"/>
  <c r="F635" i="27"/>
  <c r="E636" i="27"/>
  <c r="F636" i="27"/>
  <c r="E637" i="27"/>
  <c r="F637" i="27"/>
  <c r="E638" i="27"/>
  <c r="F638" i="27"/>
  <c r="E639" i="27"/>
  <c r="F639" i="27"/>
  <c r="E640" i="27"/>
  <c r="F640" i="27"/>
  <c r="E641" i="27"/>
  <c r="F641" i="27"/>
  <c r="E642" i="27"/>
  <c r="F642" i="27"/>
  <c r="E643" i="27"/>
  <c r="F643" i="27"/>
  <c r="E644" i="27"/>
  <c r="F644" i="27"/>
  <c r="E645" i="27"/>
  <c r="F645" i="27"/>
  <c r="E646" i="27"/>
  <c r="F646" i="27"/>
  <c r="E647" i="27"/>
  <c r="F647" i="27"/>
  <c r="E648" i="27"/>
  <c r="F648" i="27"/>
  <c r="E649" i="27"/>
  <c r="F649" i="27"/>
  <c r="E650" i="27"/>
  <c r="F650" i="27"/>
  <c r="E651" i="27"/>
  <c r="F651" i="27"/>
  <c r="E653" i="27"/>
  <c r="F653" i="27"/>
  <c r="E654" i="27"/>
  <c r="F654" i="27"/>
  <c r="E655" i="27"/>
  <c r="F655" i="27"/>
  <c r="E656" i="27"/>
  <c r="F656" i="27"/>
  <c r="E657" i="27"/>
  <c r="F657" i="27"/>
  <c r="E658" i="27"/>
  <c r="F658" i="27"/>
  <c r="E659" i="27"/>
  <c r="F659" i="27"/>
  <c r="E660" i="27"/>
  <c r="F660" i="27"/>
  <c r="E661" i="27"/>
  <c r="F661" i="27"/>
  <c r="E662" i="27"/>
  <c r="F662" i="27"/>
  <c r="E663" i="27"/>
  <c r="F663" i="27"/>
  <c r="E664" i="27"/>
  <c r="F664" i="27"/>
  <c r="E665" i="27"/>
  <c r="F665" i="27"/>
  <c r="E666" i="27"/>
  <c r="F666" i="27"/>
  <c r="E667" i="27"/>
  <c r="F667" i="27"/>
  <c r="E668" i="27"/>
  <c r="F668" i="27"/>
  <c r="E669" i="27"/>
  <c r="F669" i="27"/>
  <c r="E670" i="27"/>
  <c r="F670" i="27"/>
  <c r="E671" i="27"/>
  <c r="F671" i="27"/>
  <c r="E672" i="27"/>
  <c r="F672" i="27"/>
  <c r="E673" i="27"/>
  <c r="F673" i="27"/>
  <c r="E674" i="27"/>
  <c r="F674" i="27"/>
  <c r="E675" i="27"/>
  <c r="F675" i="27"/>
  <c r="E676" i="27"/>
  <c r="F676" i="27"/>
  <c r="E677" i="27"/>
  <c r="F677" i="27"/>
  <c r="E678" i="27"/>
  <c r="F678" i="27"/>
  <c r="E679" i="27"/>
  <c r="F679" i="27"/>
  <c r="E680" i="27"/>
  <c r="F680" i="27"/>
  <c r="E681" i="27"/>
  <c r="F681" i="27"/>
  <c r="E682" i="27"/>
  <c r="F682" i="27"/>
  <c r="E683" i="27"/>
  <c r="F683" i="27"/>
  <c r="E684" i="27"/>
  <c r="F684" i="27"/>
  <c r="E685" i="27"/>
  <c r="F685" i="27"/>
  <c r="E686" i="27"/>
  <c r="F686" i="27"/>
  <c r="E687" i="27"/>
  <c r="F687" i="27"/>
  <c r="E688" i="27"/>
  <c r="F688" i="27"/>
  <c r="E689" i="27"/>
  <c r="F689" i="27"/>
  <c r="E690" i="27"/>
  <c r="F690" i="27"/>
  <c r="E691" i="27"/>
  <c r="F691" i="27"/>
  <c r="E692" i="27"/>
  <c r="F692" i="27"/>
  <c r="E693" i="27"/>
  <c r="F693" i="27"/>
  <c r="E694" i="27"/>
  <c r="F694" i="27"/>
  <c r="E695" i="27"/>
  <c r="F695" i="27"/>
  <c r="E696" i="27"/>
  <c r="F696" i="27"/>
  <c r="E697" i="27"/>
  <c r="F697" i="27"/>
  <c r="E698" i="27"/>
  <c r="F698" i="27"/>
  <c r="E699" i="27"/>
  <c r="F699" i="27"/>
  <c r="E700" i="27"/>
  <c r="F700" i="27"/>
  <c r="E701" i="27"/>
  <c r="F701" i="27"/>
  <c r="E702" i="27"/>
  <c r="F702" i="27"/>
  <c r="E703" i="27"/>
  <c r="F703" i="27"/>
  <c r="E704" i="27"/>
  <c r="F704" i="27"/>
  <c r="E705" i="27"/>
  <c r="F705" i="27"/>
  <c r="E706" i="27"/>
  <c r="F706" i="27"/>
  <c r="E707" i="27"/>
  <c r="F707" i="27"/>
  <c r="E708" i="27"/>
  <c r="F708" i="27"/>
  <c r="E709" i="27"/>
  <c r="F709" i="27"/>
  <c r="E710" i="27"/>
  <c r="F710" i="27"/>
  <c r="E711" i="27"/>
  <c r="F711" i="27"/>
  <c r="E712" i="27"/>
  <c r="F712" i="27"/>
  <c r="E713" i="27"/>
  <c r="F713" i="27"/>
  <c r="E714" i="27"/>
  <c r="F714" i="27"/>
  <c r="E715" i="27"/>
  <c r="F715" i="27"/>
  <c r="E716" i="27"/>
  <c r="F716" i="27"/>
  <c r="E717" i="27"/>
  <c r="F717" i="27"/>
  <c r="E718" i="27"/>
  <c r="F718" i="27"/>
  <c r="E719" i="27"/>
  <c r="F719" i="27"/>
  <c r="E720" i="27"/>
  <c r="F720" i="27"/>
  <c r="E721" i="27"/>
  <c r="F721" i="27"/>
  <c r="E722" i="27"/>
  <c r="F722" i="27"/>
  <c r="E723" i="27"/>
  <c r="F723" i="27"/>
  <c r="E724" i="27"/>
  <c r="F724" i="27"/>
  <c r="E725" i="27"/>
  <c r="F725" i="27"/>
  <c r="E726" i="27"/>
  <c r="F726" i="27"/>
  <c r="E727" i="27"/>
  <c r="F727" i="27"/>
  <c r="E728" i="27"/>
  <c r="F728" i="27"/>
  <c r="E729" i="27"/>
  <c r="F729" i="27"/>
  <c r="E730" i="27"/>
  <c r="F730" i="27"/>
  <c r="E731" i="27"/>
  <c r="F731" i="27"/>
  <c r="E732" i="27"/>
  <c r="F732" i="27"/>
  <c r="E733" i="27"/>
  <c r="F733" i="27"/>
  <c r="E734" i="27"/>
  <c r="F734" i="27"/>
  <c r="E735" i="27"/>
  <c r="F735" i="27"/>
  <c r="E736" i="27"/>
  <c r="F736" i="27"/>
  <c r="E737" i="27"/>
  <c r="F737" i="27"/>
  <c r="E738" i="27"/>
  <c r="F738" i="27"/>
  <c r="E739" i="27"/>
  <c r="F739" i="27"/>
  <c r="E740" i="27"/>
  <c r="F740" i="27"/>
  <c r="E741" i="27"/>
  <c r="F741" i="27"/>
  <c r="E742" i="27"/>
  <c r="F742" i="27"/>
  <c r="E743" i="27"/>
  <c r="F743" i="27"/>
  <c r="E744" i="27"/>
  <c r="F744" i="27"/>
  <c r="E745" i="27"/>
  <c r="F745" i="27"/>
  <c r="E746" i="27"/>
  <c r="F746" i="27"/>
  <c r="E747" i="27"/>
  <c r="F747" i="27"/>
  <c r="E748" i="27"/>
  <c r="F748" i="27"/>
  <c r="E749" i="27"/>
  <c r="F749" i="27"/>
  <c r="E750" i="27"/>
  <c r="F750" i="27"/>
  <c r="E751" i="27"/>
  <c r="F751" i="27"/>
  <c r="E752" i="27"/>
  <c r="F752" i="27"/>
  <c r="E753" i="27"/>
  <c r="F753" i="27"/>
  <c r="E754" i="27"/>
  <c r="F754" i="27"/>
  <c r="E755" i="27"/>
  <c r="F755" i="27"/>
  <c r="E756" i="27"/>
  <c r="F756" i="27"/>
  <c r="E757" i="27"/>
  <c r="F757" i="27"/>
  <c r="E758" i="27"/>
  <c r="F758" i="27"/>
  <c r="E759" i="27"/>
  <c r="F759" i="27"/>
  <c r="E760" i="27"/>
  <c r="F760" i="27"/>
  <c r="E761" i="27"/>
  <c r="F761" i="27"/>
  <c r="E762" i="27"/>
  <c r="F762" i="27"/>
  <c r="E763" i="27"/>
  <c r="F763" i="27"/>
  <c r="E764" i="27"/>
  <c r="F764" i="27"/>
  <c r="E765" i="27"/>
  <c r="F765" i="27"/>
  <c r="E766" i="27"/>
  <c r="F766" i="27"/>
  <c r="E767" i="27"/>
  <c r="F767" i="27"/>
  <c r="E768" i="27"/>
  <c r="F768" i="27"/>
  <c r="E769" i="27"/>
  <c r="F769" i="27"/>
  <c r="E770" i="27"/>
  <c r="F770" i="27"/>
  <c r="E771" i="27"/>
  <c r="F771" i="27"/>
  <c r="E772" i="27"/>
  <c r="F772" i="27"/>
  <c r="E773" i="27"/>
  <c r="F773" i="27"/>
  <c r="E774" i="27"/>
  <c r="F774" i="27"/>
  <c r="E775" i="27"/>
  <c r="F775" i="27"/>
  <c r="E776" i="27"/>
  <c r="F776" i="27"/>
  <c r="E777" i="27"/>
  <c r="F777" i="27"/>
  <c r="E778" i="27"/>
  <c r="F778" i="27"/>
  <c r="E779" i="27"/>
  <c r="F779" i="27"/>
  <c r="E780" i="27"/>
  <c r="F780" i="27"/>
  <c r="E781" i="27"/>
  <c r="F781" i="27"/>
  <c r="E782" i="27"/>
  <c r="F782" i="27"/>
  <c r="E783" i="27"/>
  <c r="F783" i="27"/>
  <c r="E784" i="27"/>
  <c r="F784" i="27"/>
  <c r="E785" i="27"/>
  <c r="F785" i="27"/>
  <c r="E786" i="27"/>
  <c r="F786" i="27"/>
  <c r="E787" i="27"/>
  <c r="F787" i="27"/>
  <c r="E788" i="27"/>
  <c r="F788" i="27"/>
  <c r="E789" i="27"/>
  <c r="F789" i="27"/>
  <c r="E790" i="27"/>
  <c r="F790" i="27"/>
  <c r="E791" i="27"/>
  <c r="F791" i="27"/>
  <c r="E792" i="27"/>
  <c r="F792" i="27"/>
  <c r="E793" i="27"/>
  <c r="F793" i="27"/>
  <c r="E794" i="27"/>
  <c r="F794" i="27"/>
  <c r="E795" i="27"/>
  <c r="F795" i="27"/>
  <c r="E796" i="27"/>
  <c r="F796" i="27"/>
  <c r="E798" i="27"/>
  <c r="F798" i="27"/>
  <c r="E799" i="27"/>
  <c r="F799" i="27"/>
  <c r="E800" i="27"/>
  <c r="F800" i="27"/>
  <c r="E801" i="27"/>
  <c r="F801" i="27"/>
  <c r="E802" i="27"/>
  <c r="F802" i="27"/>
  <c r="E803" i="27"/>
  <c r="F803" i="27"/>
  <c r="E804" i="27"/>
  <c r="F804" i="27"/>
  <c r="E805" i="27"/>
  <c r="F805" i="27"/>
  <c r="E806" i="27"/>
  <c r="F806" i="27"/>
  <c r="E807" i="27"/>
  <c r="F807" i="27"/>
  <c r="E808" i="27"/>
  <c r="F808" i="27"/>
  <c r="E809" i="27"/>
  <c r="F809" i="27"/>
  <c r="E810" i="27"/>
  <c r="F810" i="27"/>
  <c r="E811" i="27"/>
  <c r="F811" i="27"/>
  <c r="E812" i="27"/>
  <c r="F812" i="27"/>
  <c r="E813" i="27"/>
  <c r="F813" i="27"/>
  <c r="E814" i="27"/>
  <c r="F814" i="27"/>
  <c r="E815" i="27"/>
  <c r="F815" i="27"/>
  <c r="E816" i="27"/>
  <c r="F816" i="27"/>
  <c r="E817" i="27"/>
  <c r="F817" i="27"/>
  <c r="E818" i="27"/>
  <c r="F818" i="27"/>
  <c r="E819" i="27"/>
  <c r="F819" i="27"/>
  <c r="E820" i="27"/>
  <c r="F820" i="27"/>
  <c r="E821" i="27"/>
  <c r="F821" i="27"/>
  <c r="E822" i="27"/>
  <c r="F822" i="27"/>
  <c r="E823" i="27"/>
  <c r="F823" i="27"/>
  <c r="E824" i="27"/>
  <c r="F824" i="27"/>
  <c r="E825" i="27"/>
  <c r="F825" i="27"/>
  <c r="E826" i="27"/>
  <c r="F826" i="27"/>
  <c r="E827" i="27"/>
  <c r="F827" i="27"/>
  <c r="E828" i="27"/>
  <c r="F828" i="27"/>
  <c r="E829" i="27"/>
  <c r="F829" i="27"/>
  <c r="E830" i="27"/>
  <c r="F830" i="27"/>
  <c r="E831" i="27"/>
  <c r="F831" i="27"/>
  <c r="E832" i="27"/>
  <c r="F832" i="27"/>
  <c r="E833" i="27"/>
  <c r="F833" i="27"/>
  <c r="E834" i="27"/>
  <c r="F834" i="27"/>
  <c r="E835" i="27"/>
  <c r="F835" i="27"/>
  <c r="E836" i="27"/>
  <c r="F836" i="27"/>
  <c r="E837" i="27"/>
  <c r="F837" i="27"/>
  <c r="E838" i="27"/>
  <c r="F838" i="27"/>
  <c r="E839" i="27"/>
  <c r="F839" i="27"/>
  <c r="E840" i="27"/>
  <c r="F840" i="27"/>
  <c r="E841" i="27"/>
  <c r="F841" i="27"/>
  <c r="E842" i="27"/>
  <c r="F842" i="27"/>
  <c r="E843" i="27"/>
  <c r="F843" i="27"/>
  <c r="E844" i="27"/>
  <c r="F844" i="27"/>
  <c r="E845" i="27"/>
  <c r="F845" i="27"/>
  <c r="E846" i="27"/>
  <c r="F846" i="27"/>
  <c r="E847" i="27"/>
  <c r="F847" i="27"/>
  <c r="E848" i="27"/>
  <c r="F848" i="27"/>
  <c r="E849" i="27"/>
  <c r="F849" i="27"/>
  <c r="E850" i="27"/>
  <c r="F850" i="27"/>
  <c r="E851" i="27"/>
  <c r="F851" i="27"/>
  <c r="E852" i="27"/>
  <c r="F852" i="27"/>
  <c r="E853" i="27"/>
  <c r="F853" i="27"/>
  <c r="E854" i="27"/>
  <c r="F854" i="27"/>
  <c r="E855" i="27"/>
  <c r="F855" i="27"/>
  <c r="E856" i="27"/>
  <c r="F856" i="27"/>
  <c r="E857" i="27"/>
  <c r="F857" i="27"/>
  <c r="E858" i="27"/>
  <c r="F858" i="27"/>
  <c r="E859" i="27"/>
  <c r="F859" i="27"/>
  <c r="E860" i="27"/>
  <c r="F860" i="27"/>
  <c r="E861" i="27"/>
  <c r="F861" i="27"/>
  <c r="E862" i="27"/>
  <c r="F862" i="27"/>
  <c r="E863" i="27"/>
  <c r="F863" i="27"/>
  <c r="E864" i="27"/>
  <c r="F864" i="27"/>
  <c r="E865" i="27"/>
  <c r="F865" i="27"/>
  <c r="E866" i="27"/>
  <c r="F866" i="27"/>
  <c r="E867" i="27"/>
  <c r="F867" i="27"/>
  <c r="E868" i="27"/>
  <c r="F868" i="27"/>
  <c r="E869" i="27"/>
  <c r="F869" i="27"/>
  <c r="E870" i="27"/>
  <c r="F870" i="27"/>
  <c r="E871" i="27"/>
  <c r="F871" i="27"/>
  <c r="E872" i="27"/>
  <c r="F872" i="27"/>
  <c r="E873" i="27"/>
  <c r="F873" i="27"/>
  <c r="E874" i="27"/>
  <c r="F874" i="27"/>
  <c r="E875" i="27"/>
  <c r="F875" i="27"/>
  <c r="E876" i="27"/>
  <c r="F876" i="27"/>
  <c r="E877" i="27"/>
  <c r="F877" i="27"/>
  <c r="E878" i="27"/>
  <c r="F878" i="27"/>
  <c r="E879" i="27"/>
  <c r="F879" i="27"/>
  <c r="E880" i="27"/>
  <c r="F880" i="27"/>
  <c r="E881" i="27"/>
  <c r="F881" i="27"/>
  <c r="E882" i="27"/>
  <c r="F882" i="27"/>
  <c r="E883" i="27"/>
  <c r="F883" i="27"/>
  <c r="E884" i="27"/>
  <c r="F884" i="27"/>
  <c r="E885" i="27"/>
  <c r="F885" i="27"/>
  <c r="E886" i="27"/>
  <c r="F886" i="27"/>
  <c r="E887" i="27"/>
  <c r="F887" i="27"/>
  <c r="E888" i="27"/>
  <c r="F888" i="27"/>
  <c r="E889" i="27"/>
  <c r="F889" i="27"/>
  <c r="E890" i="27"/>
  <c r="F890" i="27"/>
  <c r="E891" i="27"/>
  <c r="F891" i="27"/>
  <c r="E892" i="27"/>
  <c r="F892" i="27"/>
  <c r="E893" i="27"/>
  <c r="F893" i="27"/>
  <c r="E894" i="27"/>
  <c r="F894" i="27"/>
  <c r="E895" i="27"/>
  <c r="F895" i="27"/>
  <c r="E896" i="27"/>
  <c r="F896" i="27"/>
  <c r="E897" i="27"/>
  <c r="F897" i="27"/>
  <c r="E898" i="27"/>
  <c r="F898" i="27"/>
  <c r="E899" i="27"/>
  <c r="F899" i="27"/>
  <c r="E900" i="27"/>
  <c r="F900" i="27"/>
  <c r="E901" i="27"/>
  <c r="F901" i="27"/>
  <c r="E902" i="27"/>
  <c r="F902" i="27"/>
  <c r="E903" i="27"/>
  <c r="F903" i="27"/>
  <c r="E904" i="27"/>
  <c r="F904" i="27"/>
  <c r="E905" i="27"/>
  <c r="F905" i="27"/>
  <c r="E906" i="27"/>
  <c r="F906" i="27"/>
  <c r="E907" i="27"/>
  <c r="F907" i="27"/>
  <c r="E908" i="27"/>
  <c r="F908" i="27"/>
  <c r="E909" i="27"/>
  <c r="F909" i="27"/>
  <c r="E910" i="27"/>
  <c r="F910" i="27"/>
  <c r="E911" i="27"/>
  <c r="F911" i="27"/>
  <c r="E912" i="27"/>
  <c r="F912" i="27"/>
  <c r="E913" i="27"/>
  <c r="F913" i="27"/>
  <c r="E914" i="27"/>
  <c r="F914" i="27"/>
  <c r="E915" i="27"/>
  <c r="F915" i="27"/>
  <c r="E916" i="27"/>
  <c r="F916" i="27"/>
  <c r="E917" i="27"/>
  <c r="F917" i="27"/>
  <c r="E918" i="27"/>
  <c r="F918" i="27"/>
  <c r="E919" i="27"/>
  <c r="F919" i="27"/>
  <c r="E920" i="27"/>
  <c r="F920" i="27"/>
  <c r="E921" i="27"/>
  <c r="F921" i="27"/>
  <c r="E922" i="27"/>
  <c r="F922" i="27"/>
  <c r="E923" i="27"/>
  <c r="F923" i="27"/>
  <c r="E924" i="27"/>
  <c r="F924" i="27"/>
  <c r="E925" i="27"/>
  <c r="F925" i="27"/>
  <c r="E926" i="27"/>
  <c r="F926" i="27"/>
  <c r="E927" i="27"/>
  <c r="F927" i="27"/>
  <c r="E928" i="27"/>
  <c r="F928" i="27"/>
  <c r="E929" i="27"/>
  <c r="F929" i="27"/>
  <c r="E930" i="27"/>
  <c r="F930" i="27"/>
  <c r="E931" i="27"/>
  <c r="F931" i="27"/>
  <c r="E932" i="27"/>
  <c r="F932" i="27"/>
  <c r="E933" i="27"/>
  <c r="F933" i="27"/>
  <c r="E934" i="27"/>
  <c r="F934" i="27"/>
  <c r="E935" i="27"/>
  <c r="F935" i="27"/>
  <c r="E936" i="27"/>
  <c r="F936" i="27"/>
  <c r="E937" i="27"/>
  <c r="F937" i="27"/>
  <c r="E938" i="27"/>
  <c r="F938" i="27"/>
  <c r="E939" i="27"/>
  <c r="F939" i="27"/>
  <c r="E940" i="27"/>
  <c r="F940" i="27"/>
  <c r="E941" i="27"/>
  <c r="F941" i="27"/>
  <c r="E943" i="27"/>
  <c r="F943" i="27"/>
  <c r="E944" i="27"/>
  <c r="F944" i="27"/>
  <c r="E945" i="27"/>
  <c r="F945" i="27"/>
  <c r="E946" i="27"/>
  <c r="F946" i="27"/>
  <c r="E947" i="27"/>
  <c r="F947" i="27"/>
  <c r="E948" i="27"/>
  <c r="F948" i="27"/>
  <c r="E949" i="27"/>
  <c r="F949" i="27"/>
  <c r="E950" i="27"/>
  <c r="F950" i="27"/>
  <c r="E951" i="27"/>
  <c r="F951" i="27"/>
  <c r="E952" i="27"/>
  <c r="F952" i="27"/>
  <c r="E953" i="27"/>
  <c r="F953" i="27"/>
  <c r="E954" i="27"/>
  <c r="F954" i="27"/>
  <c r="E955" i="27"/>
  <c r="F955" i="27"/>
  <c r="E956" i="27"/>
  <c r="F956" i="27"/>
  <c r="E957" i="27"/>
  <c r="F957" i="27"/>
  <c r="E958" i="27"/>
  <c r="F958" i="27"/>
  <c r="E959" i="27"/>
  <c r="F959" i="27"/>
  <c r="E960" i="27"/>
  <c r="F960" i="27"/>
  <c r="E961" i="27"/>
  <c r="F961" i="27"/>
  <c r="E962" i="27"/>
  <c r="F962" i="27"/>
  <c r="E963" i="27"/>
  <c r="F963" i="27"/>
  <c r="E964" i="27"/>
  <c r="F964" i="27"/>
  <c r="E965" i="27"/>
  <c r="F965" i="27"/>
  <c r="E966" i="27"/>
  <c r="F966" i="27"/>
  <c r="E967" i="27"/>
  <c r="F967" i="27"/>
  <c r="E968" i="27"/>
  <c r="F968" i="27"/>
  <c r="E969" i="27"/>
  <c r="F969" i="27"/>
  <c r="E970" i="27"/>
  <c r="F970" i="27"/>
  <c r="E971" i="27"/>
  <c r="F971" i="27"/>
  <c r="E972" i="27"/>
  <c r="F972" i="27"/>
  <c r="E973" i="27"/>
  <c r="F973" i="27"/>
  <c r="E974" i="27"/>
  <c r="F974" i="27"/>
  <c r="E975" i="27"/>
  <c r="F975" i="27"/>
  <c r="E976" i="27"/>
  <c r="F976" i="27"/>
  <c r="E977" i="27"/>
  <c r="F977" i="27"/>
  <c r="E978" i="27"/>
  <c r="F978" i="27"/>
  <c r="E979" i="27"/>
  <c r="F979" i="27"/>
  <c r="E980" i="27"/>
  <c r="F980" i="27"/>
  <c r="E981" i="27"/>
  <c r="F981" i="27"/>
  <c r="E982" i="27"/>
  <c r="F982" i="27"/>
  <c r="E983" i="27"/>
  <c r="F983" i="27"/>
  <c r="E984" i="27"/>
  <c r="F984" i="27"/>
  <c r="E985" i="27"/>
  <c r="F985" i="27"/>
  <c r="E986" i="27"/>
  <c r="F986" i="27"/>
  <c r="E987" i="27"/>
  <c r="F987" i="27"/>
  <c r="E988" i="27"/>
  <c r="F988" i="27"/>
  <c r="E989" i="27"/>
  <c r="F989" i="27"/>
  <c r="E990" i="27"/>
  <c r="F990" i="27"/>
  <c r="E991" i="27"/>
  <c r="F991" i="27"/>
  <c r="E992" i="27"/>
  <c r="F992" i="27"/>
  <c r="E993" i="27"/>
  <c r="F993" i="27"/>
  <c r="E994" i="27"/>
  <c r="F994" i="27"/>
  <c r="E995" i="27"/>
  <c r="F995" i="27"/>
  <c r="E996" i="27"/>
  <c r="F996" i="27"/>
  <c r="E997" i="27"/>
  <c r="F997" i="27"/>
  <c r="E998" i="27"/>
  <c r="F998" i="27"/>
  <c r="E999" i="27"/>
  <c r="F999" i="27"/>
  <c r="E1000" i="27"/>
  <c r="F1000" i="27"/>
  <c r="E1001" i="27"/>
  <c r="F1001" i="27"/>
  <c r="E1002" i="27"/>
  <c r="F1002" i="27"/>
  <c r="E1003" i="27"/>
  <c r="F1003" i="27"/>
  <c r="E1004" i="27"/>
  <c r="F1004" i="27"/>
  <c r="E1005" i="27"/>
  <c r="F1005" i="27"/>
  <c r="E1006" i="27"/>
  <c r="F1006" i="27"/>
  <c r="E1007" i="27"/>
  <c r="F1007" i="27"/>
  <c r="E1008" i="27"/>
  <c r="F1008" i="27"/>
  <c r="E1009" i="27"/>
  <c r="F1009" i="27"/>
  <c r="E1010" i="27"/>
  <c r="F1010" i="27"/>
  <c r="E1011" i="27"/>
  <c r="F1011" i="27"/>
  <c r="E1012" i="27"/>
  <c r="F1012" i="27"/>
  <c r="E1013" i="27"/>
  <c r="F1013" i="27"/>
  <c r="E1014" i="27"/>
  <c r="F1014" i="27"/>
  <c r="E1015" i="27"/>
  <c r="F1015" i="27"/>
  <c r="E1016" i="27"/>
  <c r="F1016" i="27"/>
  <c r="E1017" i="27"/>
  <c r="F1017" i="27"/>
  <c r="E1018" i="27"/>
  <c r="F1018" i="27"/>
  <c r="E1019" i="27"/>
  <c r="F1019" i="27"/>
  <c r="E1020" i="27"/>
  <c r="F1020" i="27"/>
  <c r="E1021" i="27"/>
  <c r="F1021" i="27"/>
  <c r="E1022" i="27"/>
  <c r="F1022" i="27"/>
  <c r="E1023" i="27"/>
  <c r="F1023" i="27"/>
  <c r="E1024" i="27"/>
  <c r="F1024" i="27"/>
  <c r="E1025" i="27"/>
  <c r="F1025" i="27"/>
  <c r="E1026" i="27"/>
  <c r="F1026" i="27"/>
  <c r="E1027" i="27"/>
  <c r="F1027" i="27"/>
  <c r="E1028" i="27"/>
  <c r="F1028" i="27"/>
  <c r="E1029" i="27"/>
  <c r="F1029" i="27"/>
  <c r="E1030" i="27"/>
  <c r="F1030" i="27"/>
  <c r="E1031" i="27"/>
  <c r="F1031" i="27"/>
  <c r="E1032" i="27"/>
  <c r="F1032" i="27"/>
  <c r="E1033" i="27"/>
  <c r="F1033" i="27"/>
  <c r="E1034" i="27"/>
  <c r="F1034" i="27"/>
  <c r="E1035" i="27"/>
  <c r="F1035" i="27"/>
  <c r="E1036" i="27"/>
  <c r="F1036" i="27"/>
  <c r="E1037" i="27"/>
  <c r="F1037" i="27"/>
  <c r="E1038" i="27"/>
  <c r="F1038" i="27"/>
  <c r="E1039" i="27"/>
  <c r="F1039" i="27"/>
  <c r="E1040" i="27"/>
  <c r="F1040" i="27"/>
  <c r="E1041" i="27"/>
  <c r="F1041" i="27"/>
  <c r="E1042" i="27"/>
  <c r="F1042" i="27"/>
  <c r="E1043" i="27"/>
  <c r="F1043" i="27"/>
  <c r="E1044" i="27"/>
  <c r="F1044" i="27"/>
  <c r="E1045" i="27"/>
  <c r="F1045" i="27"/>
  <c r="E1046" i="27"/>
  <c r="F1046" i="27"/>
  <c r="E1047" i="27"/>
  <c r="F1047" i="27"/>
  <c r="E1048" i="27"/>
  <c r="F1048" i="27"/>
  <c r="E1049" i="27"/>
  <c r="F1049" i="27"/>
  <c r="E1050" i="27"/>
  <c r="F1050" i="27"/>
  <c r="E1051" i="27"/>
  <c r="F1051" i="27"/>
  <c r="E1052" i="27"/>
  <c r="F1052" i="27"/>
  <c r="E1053" i="27"/>
  <c r="F1053" i="27"/>
  <c r="E1054" i="27"/>
  <c r="F1054" i="27"/>
  <c r="E1055" i="27"/>
  <c r="F1055" i="27"/>
  <c r="E1056" i="27"/>
  <c r="F1056" i="27"/>
  <c r="E1057" i="27"/>
  <c r="F1057" i="27"/>
  <c r="E1058" i="27"/>
  <c r="F1058" i="27"/>
  <c r="E1059" i="27"/>
  <c r="F1059" i="27"/>
  <c r="E1060" i="27"/>
  <c r="F1060" i="27"/>
  <c r="E1061" i="27"/>
  <c r="F1061" i="27"/>
  <c r="E1062" i="27"/>
  <c r="F1062" i="27"/>
  <c r="E1063" i="27"/>
  <c r="F1063" i="27"/>
  <c r="E1064" i="27"/>
  <c r="F1064" i="27"/>
  <c r="E1065" i="27"/>
  <c r="F1065" i="27"/>
  <c r="E1066" i="27"/>
  <c r="F1066" i="27"/>
  <c r="E1067" i="27"/>
  <c r="F1067" i="27"/>
  <c r="E1068" i="27"/>
  <c r="F1068" i="27"/>
  <c r="E1069" i="27"/>
  <c r="F1069" i="27"/>
  <c r="E1070" i="27"/>
  <c r="F1070" i="27"/>
  <c r="E1071" i="27"/>
  <c r="F1071" i="27"/>
  <c r="E1072" i="27"/>
  <c r="F1072" i="27"/>
  <c r="E1073" i="27"/>
  <c r="F1073" i="27"/>
  <c r="E1074" i="27"/>
  <c r="F1074" i="27"/>
  <c r="E1075" i="27"/>
  <c r="F1075" i="27"/>
  <c r="E1076" i="27"/>
  <c r="F1076" i="27"/>
  <c r="E1077" i="27"/>
  <c r="F1077" i="27"/>
  <c r="E1078" i="27"/>
  <c r="F1078" i="27"/>
  <c r="E1079" i="27"/>
  <c r="F1079" i="27"/>
  <c r="E1080" i="27"/>
  <c r="F1080" i="27"/>
  <c r="E1081" i="27"/>
  <c r="F1081" i="27"/>
  <c r="E1082" i="27"/>
  <c r="F1082" i="27"/>
  <c r="E1083" i="27"/>
  <c r="F1083" i="27"/>
  <c r="E1084" i="27"/>
  <c r="F1084" i="27"/>
  <c r="E1085" i="27"/>
  <c r="F1085" i="27"/>
  <c r="E1086" i="27"/>
  <c r="F1086" i="27"/>
  <c r="E1088" i="27"/>
  <c r="F1088" i="27"/>
  <c r="E1089" i="27"/>
  <c r="F1089" i="27"/>
  <c r="E1090" i="27"/>
  <c r="F1090" i="27"/>
  <c r="E1091" i="27"/>
  <c r="F1091" i="27"/>
  <c r="E1092" i="27"/>
  <c r="F1092" i="27"/>
  <c r="E1093" i="27"/>
  <c r="F1093" i="27"/>
  <c r="E1094" i="27"/>
  <c r="F1094" i="27"/>
  <c r="E1095" i="27"/>
  <c r="F1095" i="27"/>
  <c r="E1096" i="27"/>
  <c r="F1096" i="27"/>
  <c r="E1097" i="27"/>
  <c r="F1097" i="27"/>
  <c r="E1098" i="27"/>
  <c r="F1098" i="27"/>
  <c r="E1099" i="27"/>
  <c r="F1099" i="27"/>
  <c r="E1100" i="27"/>
  <c r="F1100" i="27"/>
  <c r="E1101" i="27"/>
  <c r="F1101" i="27"/>
  <c r="E1102" i="27"/>
  <c r="F1102" i="27"/>
  <c r="E1103" i="27"/>
  <c r="F1103" i="27"/>
  <c r="E1104" i="27"/>
  <c r="F1104" i="27"/>
  <c r="E1105" i="27"/>
  <c r="F1105" i="27"/>
  <c r="E1106" i="27"/>
  <c r="F1106" i="27"/>
  <c r="E1107" i="27"/>
  <c r="F1107" i="27"/>
  <c r="E1108" i="27"/>
  <c r="F1108" i="27"/>
  <c r="E1109" i="27"/>
  <c r="F1109" i="27"/>
  <c r="E1110" i="27"/>
  <c r="F1110" i="27"/>
  <c r="E1111" i="27"/>
  <c r="F1111" i="27"/>
  <c r="E1112" i="27"/>
  <c r="F1112" i="27"/>
  <c r="E1113" i="27"/>
  <c r="F1113" i="27"/>
  <c r="E1114" i="27"/>
  <c r="F1114" i="27"/>
  <c r="E1115" i="27"/>
  <c r="F1115" i="27"/>
  <c r="E1116" i="27"/>
  <c r="F1116" i="27"/>
  <c r="E1117" i="27"/>
  <c r="F1117" i="27"/>
  <c r="E1118" i="27"/>
  <c r="F1118" i="27"/>
  <c r="E1119" i="27"/>
  <c r="F1119" i="27"/>
  <c r="E1120" i="27"/>
  <c r="F1120" i="27"/>
  <c r="E1121" i="27"/>
  <c r="F1121" i="27"/>
  <c r="E1122" i="27"/>
  <c r="F1122" i="27"/>
  <c r="E1123" i="27"/>
  <c r="F1123" i="27"/>
  <c r="E1124" i="27"/>
  <c r="F1124" i="27"/>
  <c r="E1125" i="27"/>
  <c r="F1125" i="27"/>
  <c r="E1126" i="27"/>
  <c r="F1126" i="27"/>
  <c r="E1127" i="27"/>
  <c r="F1127" i="27"/>
  <c r="E1128" i="27"/>
  <c r="F1128" i="27"/>
  <c r="E1129" i="27"/>
  <c r="F1129" i="27"/>
  <c r="E1130" i="27"/>
  <c r="F1130" i="27"/>
  <c r="E1131" i="27"/>
  <c r="F1131" i="27"/>
  <c r="E1132" i="27"/>
  <c r="F1132" i="27"/>
  <c r="E1133" i="27"/>
  <c r="F1133" i="27"/>
  <c r="E1134" i="27"/>
  <c r="F1134" i="27"/>
  <c r="E1135" i="27"/>
  <c r="F1135" i="27"/>
  <c r="E1136" i="27"/>
  <c r="F1136" i="27"/>
  <c r="E1137" i="27"/>
  <c r="F1137" i="27"/>
  <c r="E1138" i="27"/>
  <c r="F1138" i="27"/>
  <c r="E1139" i="27"/>
  <c r="F1139" i="27"/>
  <c r="E1140" i="27"/>
  <c r="F1140" i="27"/>
  <c r="E1141" i="27"/>
  <c r="F1141" i="27"/>
  <c r="E1142" i="27"/>
  <c r="F1142" i="27"/>
  <c r="E1143" i="27"/>
  <c r="F1143" i="27"/>
  <c r="E1144" i="27"/>
  <c r="F1144" i="27"/>
  <c r="E1145" i="27"/>
  <c r="F1145" i="27"/>
  <c r="E1146" i="27"/>
  <c r="F1146" i="27"/>
  <c r="E1147" i="27"/>
  <c r="F1147" i="27"/>
  <c r="E1148" i="27"/>
  <c r="F1148" i="27"/>
  <c r="E1149" i="27"/>
  <c r="F1149" i="27"/>
  <c r="E1150" i="27"/>
  <c r="F1150" i="27"/>
  <c r="E1151" i="27"/>
  <c r="F1151" i="27"/>
  <c r="E1152" i="27"/>
  <c r="F1152" i="27"/>
  <c r="E1153" i="27"/>
  <c r="F1153" i="27"/>
  <c r="E1154" i="27"/>
  <c r="F1154" i="27"/>
  <c r="E1155" i="27"/>
  <c r="F1155" i="27"/>
  <c r="E1156" i="27"/>
  <c r="F1156" i="27"/>
  <c r="E1157" i="27"/>
  <c r="F1157" i="27"/>
  <c r="E1158" i="27"/>
  <c r="F1158" i="27"/>
  <c r="E1159" i="27"/>
  <c r="F1159" i="27"/>
  <c r="E1160" i="27"/>
  <c r="F1160" i="27"/>
  <c r="E1161" i="27"/>
  <c r="F1161" i="27"/>
  <c r="E1162" i="27"/>
  <c r="F1162" i="27"/>
  <c r="E1163" i="27"/>
  <c r="F1163" i="27"/>
  <c r="E1164" i="27"/>
  <c r="F1164" i="27"/>
  <c r="E1165" i="27"/>
  <c r="F1165" i="27"/>
  <c r="E1166" i="27"/>
  <c r="F1166" i="27"/>
  <c r="E1167" i="27"/>
  <c r="F1167" i="27"/>
  <c r="E1168" i="27"/>
  <c r="F1168" i="27"/>
  <c r="E1169" i="27"/>
  <c r="F1169" i="27"/>
  <c r="E1170" i="27"/>
  <c r="F1170" i="27"/>
  <c r="E1171" i="27"/>
  <c r="F1171" i="27"/>
  <c r="E1172" i="27"/>
  <c r="F1172" i="27"/>
  <c r="E1173" i="27"/>
  <c r="F1173" i="27"/>
  <c r="E1174" i="27"/>
  <c r="F1174" i="27"/>
  <c r="E1175" i="27"/>
  <c r="F1175" i="27"/>
  <c r="E1176" i="27"/>
  <c r="F1176" i="27"/>
  <c r="E1177" i="27"/>
  <c r="F1177" i="27"/>
  <c r="E1178" i="27"/>
  <c r="F1178" i="27"/>
  <c r="E1179" i="27"/>
  <c r="F1179" i="27"/>
  <c r="E1180" i="27"/>
  <c r="F1180" i="27"/>
  <c r="E1181" i="27"/>
  <c r="F1181" i="27"/>
  <c r="E1182" i="27"/>
  <c r="F1182" i="27"/>
  <c r="E1183" i="27"/>
  <c r="F1183" i="27"/>
  <c r="E1184" i="27"/>
  <c r="F1184" i="27"/>
  <c r="E1185" i="27"/>
  <c r="F1185" i="27"/>
  <c r="E1186" i="27"/>
  <c r="F1186" i="27"/>
  <c r="E1187" i="27"/>
  <c r="F1187" i="27"/>
  <c r="E1188" i="27"/>
  <c r="F1188" i="27"/>
  <c r="E1189" i="27"/>
  <c r="F1189" i="27"/>
  <c r="E1190" i="27"/>
  <c r="F1190" i="27"/>
  <c r="E1191" i="27"/>
  <c r="F1191" i="27"/>
  <c r="E1192" i="27"/>
  <c r="F1192" i="27"/>
  <c r="E1193" i="27"/>
  <c r="F1193" i="27"/>
  <c r="E1194" i="27"/>
  <c r="F1194" i="27"/>
  <c r="E1195" i="27"/>
  <c r="F1195" i="27"/>
  <c r="E1196" i="27"/>
  <c r="F1196" i="27"/>
  <c r="E1197" i="27"/>
  <c r="F1197" i="27"/>
  <c r="E1198" i="27"/>
  <c r="F1198" i="27"/>
  <c r="E1199" i="27"/>
  <c r="F1199" i="27"/>
  <c r="E1200" i="27"/>
  <c r="F1200" i="27"/>
  <c r="E1201" i="27"/>
  <c r="F1201" i="27"/>
  <c r="E1202" i="27"/>
  <c r="F1202" i="27"/>
  <c r="E1203" i="27"/>
  <c r="F1203" i="27"/>
  <c r="E1204" i="27"/>
  <c r="F1204" i="27"/>
  <c r="E1205" i="27"/>
  <c r="F1205" i="27"/>
  <c r="E1206" i="27"/>
  <c r="F1206" i="27"/>
  <c r="E1207" i="27"/>
  <c r="F1207" i="27"/>
  <c r="E1208" i="27"/>
  <c r="F1208" i="27"/>
  <c r="E1209" i="27"/>
  <c r="F1209" i="27"/>
  <c r="E1210" i="27"/>
  <c r="F1210" i="27"/>
  <c r="E1211" i="27"/>
  <c r="F1211" i="27"/>
  <c r="E1212" i="27"/>
  <c r="F1212" i="27"/>
  <c r="E1213" i="27"/>
  <c r="F1213" i="27"/>
  <c r="E1214" i="27"/>
  <c r="F1214" i="27"/>
  <c r="E1215" i="27"/>
  <c r="F1215" i="27"/>
  <c r="E1216" i="27"/>
  <c r="F1216" i="27"/>
  <c r="E1217" i="27"/>
  <c r="F1217" i="27"/>
  <c r="E1218" i="27"/>
  <c r="F1218" i="27"/>
  <c r="E1219" i="27"/>
  <c r="F1219" i="27"/>
  <c r="E1220" i="27"/>
  <c r="F1220" i="27"/>
  <c r="E1221" i="27"/>
  <c r="F1221" i="27"/>
  <c r="E1222" i="27"/>
  <c r="F1222" i="27"/>
  <c r="E1223" i="27"/>
  <c r="F1223" i="27"/>
  <c r="E1224" i="27"/>
  <c r="F1224" i="27"/>
  <c r="E1225" i="27"/>
  <c r="F1225" i="27"/>
  <c r="E1226" i="27"/>
  <c r="F1226" i="27"/>
  <c r="E1227" i="27"/>
  <c r="F1227" i="27"/>
  <c r="E1228" i="27"/>
  <c r="F1228" i="27"/>
  <c r="E1229" i="27"/>
  <c r="F1229" i="27"/>
  <c r="E1230" i="27"/>
  <c r="F1230" i="27"/>
  <c r="E1231" i="27"/>
  <c r="F1231" i="27"/>
  <c r="E1233" i="27"/>
  <c r="F1233" i="27"/>
  <c r="E1234" i="27"/>
  <c r="F1234" i="27"/>
  <c r="E1235" i="27"/>
  <c r="F1235" i="27"/>
  <c r="E1236" i="27"/>
  <c r="F1236" i="27"/>
  <c r="E1237" i="27"/>
  <c r="F1237" i="27"/>
  <c r="E1238" i="27"/>
  <c r="F1238" i="27"/>
  <c r="E1239" i="27"/>
  <c r="F1239" i="27"/>
  <c r="E1240" i="27"/>
  <c r="F1240" i="27"/>
  <c r="E1241" i="27"/>
  <c r="F1241" i="27"/>
  <c r="E1242" i="27"/>
  <c r="F1242" i="27"/>
  <c r="E1243" i="27"/>
  <c r="F1243" i="27"/>
  <c r="E1244" i="27"/>
  <c r="F1244" i="27"/>
  <c r="E1245" i="27"/>
  <c r="F1245" i="27"/>
  <c r="E1246" i="27"/>
  <c r="F1246" i="27"/>
  <c r="E1247" i="27"/>
  <c r="F1247" i="27"/>
  <c r="E1248" i="27"/>
  <c r="F1248" i="27"/>
  <c r="E1249" i="27"/>
  <c r="F1249" i="27"/>
  <c r="E1250" i="27"/>
  <c r="F1250" i="27"/>
  <c r="E1251" i="27"/>
  <c r="F1251" i="27"/>
  <c r="E1252" i="27"/>
  <c r="F1252" i="27"/>
  <c r="E1253" i="27"/>
  <c r="F1253" i="27"/>
  <c r="E1254" i="27"/>
  <c r="F1254" i="27"/>
  <c r="E1255" i="27"/>
  <c r="F1255" i="27"/>
  <c r="E1256" i="27"/>
  <c r="F1256" i="27"/>
  <c r="E1257" i="27"/>
  <c r="F1257" i="27"/>
  <c r="E1258" i="27"/>
  <c r="F1258" i="27"/>
  <c r="E1259" i="27"/>
  <c r="F1259" i="27"/>
  <c r="E1260" i="27"/>
  <c r="F1260" i="27"/>
  <c r="E1261" i="27"/>
  <c r="F1261" i="27"/>
  <c r="E1262" i="27"/>
  <c r="F1262" i="27"/>
  <c r="E1263" i="27"/>
  <c r="F1263" i="27"/>
  <c r="E1264" i="27"/>
  <c r="F1264" i="27"/>
  <c r="E1265" i="27"/>
  <c r="F1265" i="27"/>
  <c r="E1266" i="27"/>
  <c r="F1266" i="27"/>
  <c r="E1267" i="27"/>
  <c r="F1267" i="27"/>
  <c r="E1268" i="27"/>
  <c r="F1268" i="27"/>
  <c r="E1269" i="27"/>
  <c r="F1269" i="27"/>
  <c r="E1270" i="27"/>
  <c r="F1270" i="27"/>
  <c r="E1271" i="27"/>
  <c r="F1271" i="27"/>
  <c r="E1272" i="27"/>
  <c r="F1272" i="27"/>
  <c r="E1273" i="27"/>
  <c r="F1273" i="27"/>
  <c r="E1274" i="27"/>
  <c r="F1274" i="27"/>
  <c r="E1275" i="27"/>
  <c r="F1275" i="27"/>
  <c r="E1276" i="27"/>
  <c r="F1276" i="27"/>
  <c r="E1277" i="27"/>
  <c r="F1277" i="27"/>
  <c r="E1278" i="27"/>
  <c r="F1278" i="27"/>
  <c r="E1279" i="27"/>
  <c r="F1279" i="27"/>
  <c r="E1280" i="27"/>
  <c r="F1280" i="27"/>
  <c r="E1281" i="27"/>
  <c r="F1281" i="27"/>
  <c r="E1282" i="27"/>
  <c r="F1282" i="27"/>
  <c r="E1283" i="27"/>
  <c r="F1283" i="27"/>
  <c r="E1284" i="27"/>
  <c r="F1284" i="27"/>
  <c r="E1285" i="27"/>
  <c r="F1285" i="27"/>
  <c r="E1286" i="27"/>
  <c r="F1286" i="27"/>
  <c r="E1287" i="27"/>
  <c r="F1287" i="27"/>
  <c r="E1288" i="27"/>
  <c r="F1288" i="27"/>
  <c r="E1289" i="27"/>
  <c r="F1289" i="27"/>
  <c r="E1290" i="27"/>
  <c r="F1290" i="27"/>
  <c r="E1291" i="27"/>
  <c r="F1291" i="27"/>
  <c r="E1292" i="27"/>
  <c r="F1292" i="27"/>
  <c r="E1293" i="27"/>
  <c r="F1293" i="27"/>
  <c r="E1294" i="27"/>
  <c r="F1294" i="27"/>
  <c r="E1295" i="27"/>
  <c r="F1295" i="27"/>
  <c r="E1296" i="27"/>
  <c r="F1296" i="27"/>
  <c r="E1297" i="27"/>
  <c r="F1297" i="27"/>
  <c r="E1298" i="27"/>
  <c r="F1298" i="27"/>
  <c r="E1299" i="27"/>
  <c r="F1299" i="27"/>
  <c r="E1300" i="27"/>
  <c r="F1300" i="27"/>
  <c r="E1301" i="27"/>
  <c r="F1301" i="27"/>
  <c r="E1302" i="27"/>
  <c r="F1302" i="27"/>
  <c r="E1303" i="27"/>
  <c r="F1303" i="27"/>
  <c r="E1304" i="27"/>
  <c r="F1304" i="27"/>
  <c r="E1305" i="27"/>
  <c r="F1305" i="27"/>
  <c r="E1306" i="27"/>
  <c r="F1306" i="27"/>
  <c r="E1307" i="27"/>
  <c r="F1307" i="27"/>
  <c r="E1308" i="27"/>
  <c r="F1308" i="27"/>
  <c r="E1309" i="27"/>
  <c r="F1309" i="27"/>
  <c r="E1310" i="27"/>
  <c r="F1310" i="27"/>
  <c r="E1311" i="27"/>
  <c r="F1311" i="27"/>
  <c r="E1312" i="27"/>
  <c r="F1312" i="27"/>
  <c r="E1313" i="27"/>
  <c r="F1313" i="27"/>
  <c r="E1314" i="27"/>
  <c r="F1314" i="27"/>
  <c r="E1315" i="27"/>
  <c r="F1315" i="27"/>
  <c r="E1316" i="27"/>
  <c r="F1316" i="27"/>
  <c r="E1317" i="27"/>
  <c r="F1317" i="27"/>
  <c r="E1318" i="27"/>
  <c r="F1318" i="27"/>
  <c r="E1319" i="27"/>
  <c r="F1319" i="27"/>
  <c r="E1320" i="27"/>
  <c r="F1320" i="27"/>
  <c r="E1321" i="27"/>
  <c r="F1321" i="27"/>
  <c r="E1322" i="27"/>
  <c r="F1322" i="27"/>
  <c r="E1323" i="27"/>
  <c r="F1323" i="27"/>
  <c r="E1324" i="27"/>
  <c r="F1324" i="27"/>
  <c r="E1325" i="27"/>
  <c r="F1325" i="27"/>
  <c r="E1326" i="27"/>
  <c r="F1326" i="27"/>
  <c r="E1327" i="27"/>
  <c r="F1327" i="27"/>
  <c r="E1328" i="27"/>
  <c r="F1328" i="27"/>
  <c r="E1329" i="27"/>
  <c r="F1329" i="27"/>
  <c r="E1330" i="27"/>
  <c r="F1330" i="27"/>
  <c r="E1331" i="27"/>
  <c r="F1331" i="27"/>
  <c r="E1332" i="27"/>
  <c r="F1332" i="27"/>
  <c r="E1333" i="27"/>
  <c r="F1333" i="27"/>
  <c r="E1334" i="27"/>
  <c r="F1334" i="27"/>
  <c r="E1335" i="27"/>
  <c r="F1335" i="27"/>
  <c r="E1336" i="27"/>
  <c r="F1336" i="27"/>
  <c r="E1337" i="27"/>
  <c r="F1337" i="27"/>
  <c r="E1338" i="27"/>
  <c r="F1338" i="27"/>
  <c r="E1339" i="27"/>
  <c r="F1339" i="27"/>
  <c r="E1340" i="27"/>
  <c r="F1340" i="27"/>
  <c r="E1341" i="27"/>
  <c r="F1341" i="27"/>
  <c r="E1342" i="27"/>
  <c r="F1342" i="27"/>
  <c r="E1343" i="27"/>
  <c r="F1343" i="27"/>
  <c r="E1344" i="27"/>
  <c r="F1344" i="27"/>
  <c r="E1345" i="27"/>
  <c r="F1345" i="27"/>
  <c r="E1346" i="27"/>
  <c r="F1346" i="27"/>
  <c r="E1347" i="27"/>
  <c r="F1347" i="27"/>
  <c r="E1348" i="27"/>
  <c r="F1348" i="27"/>
  <c r="E1349" i="27"/>
  <c r="F1349" i="27"/>
  <c r="E1350" i="27"/>
  <c r="F1350" i="27"/>
  <c r="E1351" i="27"/>
  <c r="F1351" i="27"/>
  <c r="E1352" i="27"/>
  <c r="F1352" i="27"/>
  <c r="E1353" i="27"/>
  <c r="F1353" i="27"/>
  <c r="E1354" i="27"/>
  <c r="F1354" i="27"/>
  <c r="E1355" i="27"/>
  <c r="F1355" i="27"/>
  <c r="E1356" i="27"/>
  <c r="F1356" i="27"/>
  <c r="E1357" i="27"/>
  <c r="F1357" i="27"/>
  <c r="E1358" i="27"/>
  <c r="F1358" i="27"/>
  <c r="E1359" i="27"/>
  <c r="F1359" i="27"/>
  <c r="E1360" i="27"/>
  <c r="F1360" i="27"/>
  <c r="E1361" i="27"/>
  <c r="F1361" i="27"/>
  <c r="E1362" i="27"/>
  <c r="F1362" i="27"/>
  <c r="E1363" i="27"/>
  <c r="F1363" i="27"/>
  <c r="E1364" i="27"/>
  <c r="F1364" i="27"/>
  <c r="E1365" i="27"/>
  <c r="F1365" i="27"/>
  <c r="E1366" i="27"/>
  <c r="F1366" i="27"/>
  <c r="E1367" i="27"/>
  <c r="F1367" i="27"/>
  <c r="E1368" i="27"/>
  <c r="F1368" i="27"/>
  <c r="E1369" i="27"/>
  <c r="F1369" i="27"/>
  <c r="E1370" i="27"/>
  <c r="F1370" i="27"/>
  <c r="E1371" i="27"/>
  <c r="F1371" i="27"/>
  <c r="E1372" i="27"/>
  <c r="F1372" i="27"/>
  <c r="E1373" i="27"/>
  <c r="F1373" i="27"/>
  <c r="E1374" i="27"/>
  <c r="F1374" i="27"/>
  <c r="E1375" i="27"/>
  <c r="F1375" i="27"/>
  <c r="E1376" i="27"/>
  <c r="F1376" i="27"/>
  <c r="E1378" i="27"/>
  <c r="F1378" i="27"/>
  <c r="E1379" i="27"/>
  <c r="F1379" i="27"/>
  <c r="E1380" i="27"/>
  <c r="F1380" i="27"/>
  <c r="E1381" i="27"/>
  <c r="F1381" i="27"/>
  <c r="E1382" i="27"/>
  <c r="F1382" i="27"/>
  <c r="E1383" i="27"/>
  <c r="F1383" i="27"/>
  <c r="E1384" i="27"/>
  <c r="F1384" i="27"/>
  <c r="E1385" i="27"/>
  <c r="F1385" i="27"/>
  <c r="E1386" i="27"/>
  <c r="F1386" i="27"/>
  <c r="E1387" i="27"/>
  <c r="F1387" i="27"/>
  <c r="E1388" i="27"/>
  <c r="F1388" i="27"/>
  <c r="E1389" i="27"/>
  <c r="F1389" i="27"/>
  <c r="E1390" i="27"/>
  <c r="F1390" i="27"/>
  <c r="E1391" i="27"/>
  <c r="F1391" i="27"/>
  <c r="E1392" i="27"/>
  <c r="F1392" i="27"/>
  <c r="E1393" i="27"/>
  <c r="F1393" i="27"/>
  <c r="E1394" i="27"/>
  <c r="F1394" i="27"/>
  <c r="E1395" i="27"/>
  <c r="F1395" i="27"/>
  <c r="E1396" i="27"/>
  <c r="F1396" i="27"/>
  <c r="E1397" i="27"/>
  <c r="F1397" i="27"/>
  <c r="E1398" i="27"/>
  <c r="F1398" i="27"/>
  <c r="E1399" i="27"/>
  <c r="F1399" i="27"/>
  <c r="E1400" i="27"/>
  <c r="F1400" i="27"/>
  <c r="E1401" i="27"/>
  <c r="F1401" i="27"/>
  <c r="E1402" i="27"/>
  <c r="F1402" i="27"/>
  <c r="E1403" i="27"/>
  <c r="F1403" i="27"/>
  <c r="E1404" i="27"/>
  <c r="F1404" i="27"/>
  <c r="E1405" i="27"/>
  <c r="F1405" i="27"/>
  <c r="E1406" i="27"/>
  <c r="F1406" i="27"/>
  <c r="E1407" i="27"/>
  <c r="F1407" i="27"/>
  <c r="E1408" i="27"/>
  <c r="F1408" i="27"/>
  <c r="E1409" i="27"/>
  <c r="F1409" i="27"/>
  <c r="E1410" i="27"/>
  <c r="F1410" i="27"/>
  <c r="E1411" i="27"/>
  <c r="F1411" i="27"/>
  <c r="E1412" i="27"/>
  <c r="F1412" i="27"/>
  <c r="E1413" i="27"/>
  <c r="F1413" i="27"/>
  <c r="E1414" i="27"/>
  <c r="F1414" i="27"/>
  <c r="E1415" i="27"/>
  <c r="F1415" i="27"/>
  <c r="E1416" i="27"/>
  <c r="F1416" i="27"/>
  <c r="E1417" i="27"/>
  <c r="F1417" i="27"/>
  <c r="E1418" i="27"/>
  <c r="F1418" i="27"/>
  <c r="E1419" i="27"/>
  <c r="F1419" i="27"/>
  <c r="E1420" i="27"/>
  <c r="F1420" i="27"/>
  <c r="E1421" i="27"/>
  <c r="F1421" i="27"/>
  <c r="E1422" i="27"/>
  <c r="F1422" i="27"/>
  <c r="E1423" i="27"/>
  <c r="F1423" i="27"/>
  <c r="E1424" i="27"/>
  <c r="F1424" i="27"/>
  <c r="E1425" i="27"/>
  <c r="F1425" i="27"/>
  <c r="E1426" i="27"/>
  <c r="F1426" i="27"/>
  <c r="E1427" i="27"/>
  <c r="F1427" i="27"/>
  <c r="E1428" i="27"/>
  <c r="F1428" i="27"/>
  <c r="E1429" i="27"/>
  <c r="F1429" i="27"/>
  <c r="E1430" i="27"/>
  <c r="F1430" i="27"/>
  <c r="E1431" i="27"/>
  <c r="F1431" i="27"/>
  <c r="E1432" i="27"/>
  <c r="F1432" i="27"/>
  <c r="E1433" i="27"/>
  <c r="F1433" i="27"/>
  <c r="E1434" i="27"/>
  <c r="F1434" i="27"/>
  <c r="E1435" i="27"/>
  <c r="F1435" i="27"/>
  <c r="E1436" i="27"/>
  <c r="F1436" i="27"/>
  <c r="E1437" i="27"/>
  <c r="F1437" i="27"/>
  <c r="E1438" i="27"/>
  <c r="F1438" i="27"/>
  <c r="E1439" i="27"/>
  <c r="F1439" i="27"/>
  <c r="E1440" i="27"/>
  <c r="F1440" i="27"/>
  <c r="E1441" i="27"/>
  <c r="F1441" i="27"/>
  <c r="E1442" i="27"/>
  <c r="F1442" i="27"/>
  <c r="E1443" i="27"/>
  <c r="F1443" i="27"/>
  <c r="E1444" i="27"/>
  <c r="F1444" i="27"/>
  <c r="E1445" i="27"/>
  <c r="F1445" i="27"/>
  <c r="E1446" i="27"/>
  <c r="F1446" i="27"/>
  <c r="E1447" i="27"/>
  <c r="F1447" i="27"/>
  <c r="E1448" i="27"/>
  <c r="F1448" i="27"/>
  <c r="E1449" i="27"/>
  <c r="F1449" i="27"/>
  <c r="E1450" i="27"/>
  <c r="F1450" i="27"/>
  <c r="E1451" i="27"/>
  <c r="F1451" i="27"/>
  <c r="E1452" i="27"/>
  <c r="F1452" i="27"/>
  <c r="E1453" i="27"/>
  <c r="F1453" i="27"/>
  <c r="E1454" i="27"/>
  <c r="F1454" i="27"/>
  <c r="E1455" i="27"/>
  <c r="F1455" i="27"/>
  <c r="E1456" i="27"/>
  <c r="F1456" i="27"/>
  <c r="E1457" i="27"/>
  <c r="F1457" i="27"/>
  <c r="E1458" i="27"/>
  <c r="F1458" i="27"/>
  <c r="E1459" i="27"/>
  <c r="F1459" i="27"/>
  <c r="E1460" i="27"/>
  <c r="F1460" i="27"/>
  <c r="E1461" i="27"/>
  <c r="F1461" i="27"/>
  <c r="E1462" i="27"/>
  <c r="F1462" i="27"/>
  <c r="E1463" i="27"/>
  <c r="F1463" i="27"/>
  <c r="E1464" i="27"/>
  <c r="F1464" i="27"/>
  <c r="E1465" i="27"/>
  <c r="F1465" i="27"/>
  <c r="E1466" i="27"/>
  <c r="F1466" i="27"/>
  <c r="E1467" i="27"/>
  <c r="F1467" i="27"/>
  <c r="E1468" i="27"/>
  <c r="F1468" i="27"/>
  <c r="E1469" i="27"/>
  <c r="F1469" i="27"/>
  <c r="E1470" i="27"/>
  <c r="F1470" i="27"/>
  <c r="E1471" i="27"/>
  <c r="F1471" i="27"/>
  <c r="E1472" i="27"/>
  <c r="F1472" i="27"/>
  <c r="E1473" i="27"/>
  <c r="F1473" i="27"/>
  <c r="E1474" i="27"/>
  <c r="F1474" i="27"/>
  <c r="E1475" i="27"/>
  <c r="F1475" i="27"/>
  <c r="E1476" i="27"/>
  <c r="F1476" i="27"/>
  <c r="E1477" i="27"/>
  <c r="F1477" i="27"/>
  <c r="E1478" i="27"/>
  <c r="F1478" i="27"/>
  <c r="E1479" i="27"/>
  <c r="F1479" i="27"/>
  <c r="E1480" i="27"/>
  <c r="F1480" i="27"/>
  <c r="E1481" i="27"/>
  <c r="F1481" i="27"/>
  <c r="E1482" i="27"/>
  <c r="F1482" i="27"/>
  <c r="E1483" i="27"/>
  <c r="F1483" i="27"/>
  <c r="E1484" i="27"/>
  <c r="F1484" i="27"/>
  <c r="E1485" i="27"/>
  <c r="F1485" i="27"/>
  <c r="E1486" i="27"/>
  <c r="F1486" i="27"/>
  <c r="E1487" i="27"/>
  <c r="F1487" i="27"/>
  <c r="E1488" i="27"/>
  <c r="F1488" i="27"/>
  <c r="E1489" i="27"/>
  <c r="F1489" i="27"/>
  <c r="E1490" i="27"/>
  <c r="F1490" i="27"/>
  <c r="E1491" i="27"/>
  <c r="F1491" i="27"/>
  <c r="E1492" i="27"/>
  <c r="F1492" i="27"/>
  <c r="E1493" i="27"/>
  <c r="F1493" i="27"/>
  <c r="E1494" i="27"/>
  <c r="F1494" i="27"/>
  <c r="E1495" i="27"/>
  <c r="F1495" i="27"/>
  <c r="E1496" i="27"/>
  <c r="F1496" i="27"/>
  <c r="E1497" i="27"/>
  <c r="F1497" i="27"/>
  <c r="E1498" i="27"/>
  <c r="F1498" i="27"/>
  <c r="E1499" i="27"/>
  <c r="F1499" i="27"/>
  <c r="E1500" i="27"/>
  <c r="F1500" i="27"/>
  <c r="E1501" i="27"/>
  <c r="F1501" i="27"/>
  <c r="E1502" i="27"/>
  <c r="F1502" i="27"/>
  <c r="E1503" i="27"/>
  <c r="F1503" i="27"/>
  <c r="E1504" i="27"/>
  <c r="F1504" i="27"/>
  <c r="E1505" i="27"/>
  <c r="F1505" i="27"/>
  <c r="E1506" i="27"/>
  <c r="F1506" i="27"/>
  <c r="E1507" i="27"/>
  <c r="F1507" i="27"/>
  <c r="E1508" i="27"/>
  <c r="F1508" i="27"/>
  <c r="E1509" i="27"/>
  <c r="F1509" i="27"/>
  <c r="E1510" i="27"/>
  <c r="F1510" i="27"/>
  <c r="E1511" i="27"/>
  <c r="F1511" i="27"/>
  <c r="E1512" i="27"/>
  <c r="F1512" i="27"/>
  <c r="E1513" i="27"/>
  <c r="F1513" i="27"/>
  <c r="E1514" i="27"/>
  <c r="F1514" i="27"/>
  <c r="E1515" i="27"/>
  <c r="F1515" i="27"/>
  <c r="E1516" i="27"/>
  <c r="F1516" i="27"/>
  <c r="E1517" i="27"/>
  <c r="F1517" i="27"/>
  <c r="E1518" i="27"/>
  <c r="F1518" i="27"/>
  <c r="E1519" i="27"/>
  <c r="F1519" i="27"/>
  <c r="E1520" i="27"/>
  <c r="F1520" i="27"/>
  <c r="E1521" i="27"/>
  <c r="F1521" i="27"/>
  <c r="E1523" i="27"/>
  <c r="F1523" i="27"/>
  <c r="E1524" i="27"/>
  <c r="F1524" i="27"/>
  <c r="E1525" i="27"/>
  <c r="F1525" i="27"/>
  <c r="E1526" i="27"/>
  <c r="F1526" i="27"/>
  <c r="E1527" i="27"/>
  <c r="F1527" i="27"/>
  <c r="E1528" i="27"/>
  <c r="F1528" i="27"/>
  <c r="E1529" i="27"/>
  <c r="F1529" i="27"/>
  <c r="E1530" i="27"/>
  <c r="F1530" i="27"/>
  <c r="E1531" i="27"/>
  <c r="F1531" i="27"/>
  <c r="E1532" i="27"/>
  <c r="F1532" i="27"/>
  <c r="E1533" i="27"/>
  <c r="F1533" i="27"/>
  <c r="E1534" i="27"/>
  <c r="F1534" i="27"/>
  <c r="E1535" i="27"/>
  <c r="F1535" i="27"/>
  <c r="E1536" i="27"/>
  <c r="F1536" i="27"/>
  <c r="E1537" i="27"/>
  <c r="F1537" i="27"/>
  <c r="E1538" i="27"/>
  <c r="F1538" i="27"/>
  <c r="E1539" i="27"/>
  <c r="F1539" i="27"/>
  <c r="E1540" i="27"/>
  <c r="F1540" i="27"/>
  <c r="E1541" i="27"/>
  <c r="F1541" i="27"/>
  <c r="E1542" i="27"/>
  <c r="F1542" i="27"/>
  <c r="E1543" i="27"/>
  <c r="F1543" i="27"/>
  <c r="E1544" i="27"/>
  <c r="F1544" i="27"/>
  <c r="E1545" i="27"/>
  <c r="F1545" i="27"/>
  <c r="E1546" i="27"/>
  <c r="F1546" i="27"/>
  <c r="E1547" i="27"/>
  <c r="F1547" i="27"/>
  <c r="E1548" i="27"/>
  <c r="F1548" i="27"/>
  <c r="E1549" i="27"/>
  <c r="F1549" i="27"/>
  <c r="E1550" i="27"/>
  <c r="F1550" i="27"/>
  <c r="E1551" i="27"/>
  <c r="F1551" i="27"/>
  <c r="E1552" i="27"/>
  <c r="F1552" i="27"/>
  <c r="E1553" i="27"/>
  <c r="F1553" i="27"/>
  <c r="E1554" i="27"/>
  <c r="F1554" i="27"/>
  <c r="E1555" i="27"/>
  <c r="F1555" i="27"/>
  <c r="E1556" i="27"/>
  <c r="F1556" i="27"/>
  <c r="E1557" i="27"/>
  <c r="F1557" i="27"/>
  <c r="E1558" i="27"/>
  <c r="F1558" i="27"/>
  <c r="E1559" i="27"/>
  <c r="F1559" i="27"/>
  <c r="E1560" i="27"/>
  <c r="F1560" i="27"/>
  <c r="E1561" i="27"/>
  <c r="F1561" i="27"/>
  <c r="E1562" i="27"/>
  <c r="F1562" i="27"/>
  <c r="E1563" i="27"/>
  <c r="F1563" i="27"/>
  <c r="E1564" i="27"/>
  <c r="F1564" i="27"/>
  <c r="E1565" i="27"/>
  <c r="F1565" i="27"/>
  <c r="E1566" i="27"/>
  <c r="F1566" i="27"/>
  <c r="E1567" i="27"/>
  <c r="F1567" i="27"/>
  <c r="E1568" i="27"/>
  <c r="F1568" i="27"/>
  <c r="E1569" i="27"/>
  <c r="F1569" i="27"/>
  <c r="E1570" i="27"/>
  <c r="F1570" i="27"/>
  <c r="E1571" i="27"/>
  <c r="F1571" i="27"/>
  <c r="E1572" i="27"/>
  <c r="F1572" i="27"/>
  <c r="E1573" i="27"/>
  <c r="F1573" i="27"/>
  <c r="E1574" i="27"/>
  <c r="F1574" i="27"/>
  <c r="E1575" i="27"/>
  <c r="F1575" i="27"/>
  <c r="E1576" i="27"/>
  <c r="F1576" i="27"/>
  <c r="E1577" i="27"/>
  <c r="F1577" i="27"/>
  <c r="E1578" i="27"/>
  <c r="F1578" i="27"/>
  <c r="E1579" i="27"/>
  <c r="F1579" i="27"/>
  <c r="E1580" i="27"/>
  <c r="F1580" i="27"/>
  <c r="E1581" i="27"/>
  <c r="F1581" i="27"/>
  <c r="E1582" i="27"/>
  <c r="F1582" i="27"/>
  <c r="E1583" i="27"/>
  <c r="F1583" i="27"/>
  <c r="E1584" i="27"/>
  <c r="F1584" i="27"/>
  <c r="E1585" i="27"/>
  <c r="F1585" i="27"/>
  <c r="E1586" i="27"/>
  <c r="F1586" i="27"/>
  <c r="E1587" i="27"/>
  <c r="F1587" i="27"/>
  <c r="E1588" i="27"/>
  <c r="F1588" i="27"/>
  <c r="E1589" i="27"/>
  <c r="F1589" i="27"/>
  <c r="E1590" i="27"/>
  <c r="F1590" i="27"/>
  <c r="E1591" i="27"/>
  <c r="F1591" i="27"/>
  <c r="E1592" i="27"/>
  <c r="F1592" i="27"/>
  <c r="E1593" i="27"/>
  <c r="F1593" i="27"/>
  <c r="E1594" i="27"/>
  <c r="F1594" i="27"/>
  <c r="E1595" i="27"/>
  <c r="F1595" i="27"/>
  <c r="E1596" i="27"/>
  <c r="F1596" i="27"/>
  <c r="E1597" i="27"/>
  <c r="F1597" i="27"/>
  <c r="E1598" i="27"/>
  <c r="F1598" i="27"/>
  <c r="E1599" i="27"/>
  <c r="F1599" i="27"/>
  <c r="E1600" i="27"/>
  <c r="F1600" i="27"/>
  <c r="E1601" i="27"/>
  <c r="F1601" i="27"/>
  <c r="E1602" i="27"/>
  <c r="F1602" i="27"/>
  <c r="E1603" i="27"/>
  <c r="F1603" i="27"/>
  <c r="E1604" i="27"/>
  <c r="F1604" i="27"/>
  <c r="E1605" i="27"/>
  <c r="F1605" i="27"/>
  <c r="E1606" i="27"/>
  <c r="F1606" i="27"/>
  <c r="E1607" i="27"/>
  <c r="F1607" i="27"/>
  <c r="E1608" i="27"/>
  <c r="F1608" i="27"/>
  <c r="E1609" i="27"/>
  <c r="F1609" i="27"/>
  <c r="E1610" i="27"/>
  <c r="F1610" i="27"/>
  <c r="E1611" i="27"/>
  <c r="F1611" i="27"/>
  <c r="E1612" i="27"/>
  <c r="F1612" i="27"/>
  <c r="E1613" i="27"/>
  <c r="F1613" i="27"/>
  <c r="E1614" i="27"/>
  <c r="F1614" i="27"/>
  <c r="E1615" i="27"/>
  <c r="F1615" i="27"/>
  <c r="E1616" i="27"/>
  <c r="F1616" i="27"/>
  <c r="E1617" i="27"/>
  <c r="F1617" i="27"/>
  <c r="E1618" i="27"/>
  <c r="F1618" i="27"/>
  <c r="E1619" i="27"/>
  <c r="F1619" i="27"/>
  <c r="E1620" i="27"/>
  <c r="F1620" i="27"/>
  <c r="E1621" i="27"/>
  <c r="F1621" i="27"/>
  <c r="E1622" i="27"/>
  <c r="F1622" i="27"/>
  <c r="E1623" i="27"/>
  <c r="F1623" i="27"/>
  <c r="E1624" i="27"/>
  <c r="F1624" i="27"/>
  <c r="E1625" i="27"/>
  <c r="F1625" i="27"/>
  <c r="E1626" i="27"/>
  <c r="F1626" i="27"/>
  <c r="E1627" i="27"/>
  <c r="F1627" i="27"/>
  <c r="E1628" i="27"/>
  <c r="F1628" i="27"/>
  <c r="E1629" i="27"/>
  <c r="F1629" i="27"/>
  <c r="E1630" i="27"/>
  <c r="F1630" i="27"/>
  <c r="E1631" i="27"/>
  <c r="F1631" i="27"/>
  <c r="E1632" i="27"/>
  <c r="F1632" i="27"/>
  <c r="E1633" i="27"/>
  <c r="F1633" i="27"/>
  <c r="E1634" i="27"/>
  <c r="F1634" i="27"/>
  <c r="E1635" i="27"/>
  <c r="F1635" i="27"/>
  <c r="E1636" i="27"/>
  <c r="F1636" i="27"/>
  <c r="E1637" i="27"/>
  <c r="F1637" i="27"/>
  <c r="E1638" i="27"/>
  <c r="F1638" i="27"/>
  <c r="E1639" i="27"/>
  <c r="F1639" i="27"/>
  <c r="E1640" i="27"/>
  <c r="F1640" i="27"/>
  <c r="E1641" i="27"/>
  <c r="F1641" i="27"/>
  <c r="E1642" i="27"/>
  <c r="F1642" i="27"/>
  <c r="E1643" i="27"/>
  <c r="F1643" i="27"/>
  <c r="E1644" i="27"/>
  <c r="F1644" i="27"/>
  <c r="E1645" i="27"/>
  <c r="F1645" i="27"/>
  <c r="E1646" i="27"/>
  <c r="F1646" i="27"/>
  <c r="E1647" i="27"/>
  <c r="F1647" i="27"/>
  <c r="E1648" i="27"/>
  <c r="F1648" i="27"/>
  <c r="E1649" i="27"/>
  <c r="F1649" i="27"/>
  <c r="E1650" i="27"/>
  <c r="F1650" i="27"/>
  <c r="E1651" i="27"/>
  <c r="F1651" i="27"/>
  <c r="E1652" i="27"/>
  <c r="F1652" i="27"/>
  <c r="E1653" i="27"/>
  <c r="F1653" i="27"/>
  <c r="E1654" i="27"/>
  <c r="F1654" i="27"/>
  <c r="E1655" i="27"/>
  <c r="F1655" i="27"/>
  <c r="E1656" i="27"/>
  <c r="F1656" i="27"/>
  <c r="E1657" i="27"/>
  <c r="F1657" i="27"/>
  <c r="E1658" i="27"/>
  <c r="F1658" i="27"/>
  <c r="E1659" i="27"/>
  <c r="F1659" i="27"/>
  <c r="E1660" i="27"/>
  <c r="F1660" i="27"/>
  <c r="E1661" i="27"/>
  <c r="F1661" i="27"/>
  <c r="E1662" i="27"/>
  <c r="F1662" i="27"/>
  <c r="E1663" i="27"/>
  <c r="F1663" i="27"/>
  <c r="E1664" i="27"/>
  <c r="F1664" i="27"/>
  <c r="E1665" i="27"/>
  <c r="F1665" i="27"/>
  <c r="E1666" i="27"/>
  <c r="F1666" i="27"/>
  <c r="E1668" i="27"/>
  <c r="F1668" i="27"/>
  <c r="E1669" i="27"/>
  <c r="F1669" i="27"/>
  <c r="E1670" i="27"/>
  <c r="F1670" i="27"/>
  <c r="E1671" i="27"/>
  <c r="F1671" i="27"/>
  <c r="E1672" i="27"/>
  <c r="F1672" i="27"/>
  <c r="E1673" i="27"/>
  <c r="F1673" i="27"/>
  <c r="E1674" i="27"/>
  <c r="F1674" i="27"/>
  <c r="E1675" i="27"/>
  <c r="F1675" i="27"/>
  <c r="E1676" i="27"/>
  <c r="F1676" i="27"/>
  <c r="E1677" i="27"/>
  <c r="F1677" i="27"/>
  <c r="E1678" i="27"/>
  <c r="F1678" i="27"/>
  <c r="E1679" i="27"/>
  <c r="F1679" i="27"/>
  <c r="E1680" i="27"/>
  <c r="F1680" i="27"/>
  <c r="E1681" i="27"/>
  <c r="F1681" i="27"/>
  <c r="E1682" i="27"/>
  <c r="F1682" i="27"/>
  <c r="E1683" i="27"/>
  <c r="F1683" i="27"/>
  <c r="E1684" i="27"/>
  <c r="F1684" i="27"/>
  <c r="E1685" i="27"/>
  <c r="F1685" i="27"/>
  <c r="E1686" i="27"/>
  <c r="F1686" i="27"/>
  <c r="E1687" i="27"/>
  <c r="F1687" i="27"/>
  <c r="E1688" i="27"/>
  <c r="F1688" i="27"/>
  <c r="E1689" i="27"/>
  <c r="F1689" i="27"/>
  <c r="E1690" i="27"/>
  <c r="F1690" i="27"/>
  <c r="E1691" i="27"/>
  <c r="F1691" i="27"/>
  <c r="E1692" i="27"/>
  <c r="F1692" i="27"/>
  <c r="E1693" i="27"/>
  <c r="F1693" i="27"/>
  <c r="E1694" i="27"/>
  <c r="F1694" i="27"/>
  <c r="E1695" i="27"/>
  <c r="F1695" i="27"/>
  <c r="E1696" i="27"/>
  <c r="F1696" i="27"/>
  <c r="E1697" i="27"/>
  <c r="F1697" i="27"/>
  <c r="E1698" i="27"/>
  <c r="F1698" i="27"/>
  <c r="E1699" i="27"/>
  <c r="F1699" i="27"/>
  <c r="E1700" i="27"/>
  <c r="F1700" i="27"/>
  <c r="E1701" i="27"/>
  <c r="F1701" i="27"/>
  <c r="E1702" i="27"/>
  <c r="F1702" i="27"/>
  <c r="E1703" i="27"/>
  <c r="F1703" i="27"/>
  <c r="E1704" i="27"/>
  <c r="F1704" i="27"/>
  <c r="E1705" i="27"/>
  <c r="F1705" i="27"/>
  <c r="E1706" i="27"/>
  <c r="F1706" i="27"/>
  <c r="E1707" i="27"/>
  <c r="F1707" i="27"/>
  <c r="E1708" i="27"/>
  <c r="F1708" i="27"/>
  <c r="E1709" i="27"/>
  <c r="F1709" i="27"/>
  <c r="E1710" i="27"/>
  <c r="F1710" i="27"/>
  <c r="E1711" i="27"/>
  <c r="F1711" i="27"/>
  <c r="E1712" i="27"/>
  <c r="F1712" i="27"/>
  <c r="E1713" i="27"/>
  <c r="F1713" i="27"/>
  <c r="E1714" i="27"/>
  <c r="F1714" i="27"/>
  <c r="E1715" i="27"/>
  <c r="F1715" i="27"/>
  <c r="E1716" i="27"/>
  <c r="F1716" i="27"/>
  <c r="E1717" i="27"/>
  <c r="F1717" i="27"/>
  <c r="E1718" i="27"/>
  <c r="F1718" i="27"/>
  <c r="E1719" i="27"/>
  <c r="F1719" i="27"/>
  <c r="E1720" i="27"/>
  <c r="F1720" i="27"/>
  <c r="E1721" i="27"/>
  <c r="F1721" i="27"/>
  <c r="E1722" i="27"/>
  <c r="F1722" i="27"/>
  <c r="E1723" i="27"/>
  <c r="F1723" i="27"/>
  <c r="E1724" i="27"/>
  <c r="F1724" i="27"/>
  <c r="E1725" i="27"/>
  <c r="F1725" i="27"/>
  <c r="E1726" i="27"/>
  <c r="F1726" i="27"/>
  <c r="E1727" i="27"/>
  <c r="F1727" i="27"/>
  <c r="E1728" i="27"/>
  <c r="F1728" i="27"/>
  <c r="E1729" i="27"/>
  <c r="F1729" i="27"/>
  <c r="E1730" i="27"/>
  <c r="F1730" i="27"/>
  <c r="E1731" i="27"/>
  <c r="F1731" i="27"/>
  <c r="E1732" i="27"/>
  <c r="F1732" i="27"/>
  <c r="E1733" i="27"/>
  <c r="F1733" i="27"/>
  <c r="E1734" i="27"/>
  <c r="F1734" i="27"/>
  <c r="E1735" i="27"/>
  <c r="F1735" i="27"/>
  <c r="E1736" i="27"/>
  <c r="F1736" i="27"/>
  <c r="E1737" i="27"/>
  <c r="F1737" i="27"/>
  <c r="E1738" i="27"/>
  <c r="F1738" i="27"/>
  <c r="E1739" i="27"/>
  <c r="F1739" i="27"/>
  <c r="E1740" i="27"/>
  <c r="F1740" i="27"/>
  <c r="E1741" i="27"/>
  <c r="F1741" i="27"/>
  <c r="E1742" i="27"/>
  <c r="F1742" i="27"/>
  <c r="E1743" i="27"/>
  <c r="F1743" i="27"/>
  <c r="E1744" i="27"/>
  <c r="F1744" i="27"/>
  <c r="E1745" i="27"/>
  <c r="F1745" i="27"/>
  <c r="E1746" i="27"/>
  <c r="F1746" i="27"/>
  <c r="E1747" i="27"/>
  <c r="F1747" i="27"/>
  <c r="E1748" i="27"/>
  <c r="F1748" i="27"/>
  <c r="E1749" i="27"/>
  <c r="F1749" i="27"/>
  <c r="E1750" i="27"/>
  <c r="F1750" i="27"/>
  <c r="E1751" i="27"/>
  <c r="F1751" i="27"/>
  <c r="E1752" i="27"/>
  <c r="F1752" i="27"/>
  <c r="E1753" i="27"/>
  <c r="F1753" i="27"/>
  <c r="E1754" i="27"/>
  <c r="F1754" i="27"/>
  <c r="E1755" i="27"/>
  <c r="F1755" i="27"/>
  <c r="E1756" i="27"/>
  <c r="F1756" i="27"/>
  <c r="E1757" i="27"/>
  <c r="F1757" i="27"/>
  <c r="E1758" i="27"/>
  <c r="F1758" i="27"/>
  <c r="E1759" i="27"/>
  <c r="F1759" i="27"/>
  <c r="E1760" i="27"/>
  <c r="F1760" i="27"/>
  <c r="E1761" i="27"/>
  <c r="F1761" i="27"/>
  <c r="E1762" i="27"/>
  <c r="F1762" i="27"/>
  <c r="E1763" i="27"/>
  <c r="F1763" i="27"/>
  <c r="E1764" i="27"/>
  <c r="F1764" i="27"/>
  <c r="E1765" i="27"/>
  <c r="F1765" i="27"/>
  <c r="E1766" i="27"/>
  <c r="F1766" i="27"/>
  <c r="E1767" i="27"/>
  <c r="F1767" i="27"/>
  <c r="E1768" i="27"/>
  <c r="F1768" i="27"/>
  <c r="E1769" i="27"/>
  <c r="F1769" i="27"/>
  <c r="E1770" i="27"/>
  <c r="F1770" i="27"/>
  <c r="E1771" i="27"/>
  <c r="F1771" i="27"/>
  <c r="E1772" i="27"/>
  <c r="F1772" i="27"/>
  <c r="E1773" i="27"/>
  <c r="F1773" i="27"/>
  <c r="E1774" i="27"/>
  <c r="F1774" i="27"/>
  <c r="E1775" i="27"/>
  <c r="F1775" i="27"/>
  <c r="E1776" i="27"/>
  <c r="F1776" i="27"/>
  <c r="E1777" i="27"/>
  <c r="F1777" i="27"/>
  <c r="E1778" i="27"/>
  <c r="F1778" i="27"/>
  <c r="E1779" i="27"/>
  <c r="F1779" i="27"/>
  <c r="E1780" i="27"/>
  <c r="F1780" i="27"/>
  <c r="E1781" i="27"/>
  <c r="F1781" i="27"/>
  <c r="E1782" i="27"/>
  <c r="F1782" i="27"/>
  <c r="E1783" i="27"/>
  <c r="F1783" i="27"/>
  <c r="E1784" i="27"/>
  <c r="F1784" i="27"/>
  <c r="E1785" i="27"/>
  <c r="F1785" i="27"/>
  <c r="E1786" i="27"/>
  <c r="F1786" i="27"/>
  <c r="E1787" i="27"/>
  <c r="F1787" i="27"/>
  <c r="E1788" i="27"/>
  <c r="F1788" i="27"/>
  <c r="E1789" i="27"/>
  <c r="F1789" i="27"/>
  <c r="E1790" i="27"/>
  <c r="F1790" i="27"/>
  <c r="E1791" i="27"/>
  <c r="F1791" i="27"/>
  <c r="E1792" i="27"/>
  <c r="F1792" i="27"/>
  <c r="E1793" i="27"/>
  <c r="F1793" i="27"/>
  <c r="E1794" i="27"/>
  <c r="F1794" i="27"/>
  <c r="E1795" i="27"/>
  <c r="F1795" i="27"/>
  <c r="E1796" i="27"/>
  <c r="F1796" i="27"/>
  <c r="E1797" i="27"/>
  <c r="F1797" i="27"/>
  <c r="E1798" i="27"/>
  <c r="F1798" i="27"/>
  <c r="E1799" i="27"/>
  <c r="F1799" i="27"/>
  <c r="E1800" i="27"/>
  <c r="F1800" i="27"/>
  <c r="E1801" i="27"/>
  <c r="F1801" i="27"/>
  <c r="E1802" i="27"/>
  <c r="F1802" i="27"/>
  <c r="E1803" i="27"/>
  <c r="F1803" i="27"/>
  <c r="E1804" i="27"/>
  <c r="F1804" i="27"/>
  <c r="E1805" i="27"/>
  <c r="F1805" i="27"/>
  <c r="E1806" i="27"/>
  <c r="F1806" i="27"/>
  <c r="E1807" i="27"/>
  <c r="F1807" i="27"/>
  <c r="E1808" i="27"/>
  <c r="F1808" i="27"/>
  <c r="E1809" i="27"/>
  <c r="F1809" i="27"/>
  <c r="E1810" i="27"/>
  <c r="F1810" i="27"/>
  <c r="E1811" i="27"/>
  <c r="F1811" i="27"/>
  <c r="E1813" i="27"/>
  <c r="F1813" i="27"/>
  <c r="E1814" i="27"/>
  <c r="F1814" i="27"/>
  <c r="E1815" i="27"/>
  <c r="F1815" i="27"/>
  <c r="E1816" i="27"/>
  <c r="F1816" i="27"/>
  <c r="E1817" i="27"/>
  <c r="F1817" i="27"/>
  <c r="E1818" i="27"/>
  <c r="F1818" i="27"/>
  <c r="E1819" i="27"/>
  <c r="F1819" i="27"/>
  <c r="E1820" i="27"/>
  <c r="F1820" i="27"/>
  <c r="E1821" i="27"/>
  <c r="F1821" i="27"/>
  <c r="E1822" i="27"/>
  <c r="F1822" i="27"/>
  <c r="E1823" i="27"/>
  <c r="F1823" i="27"/>
  <c r="E1824" i="27"/>
  <c r="F1824" i="27"/>
  <c r="E1825" i="27"/>
  <c r="F1825" i="27"/>
  <c r="E1826" i="27"/>
  <c r="F1826" i="27"/>
  <c r="E1827" i="27"/>
  <c r="F1827" i="27"/>
  <c r="E1828" i="27"/>
  <c r="F1828" i="27"/>
  <c r="E1829" i="27"/>
  <c r="F1829" i="27"/>
  <c r="E1830" i="27"/>
  <c r="F1830" i="27"/>
  <c r="E1831" i="27"/>
  <c r="F1831" i="27"/>
  <c r="E1832" i="27"/>
  <c r="F1832" i="27"/>
  <c r="E1833" i="27"/>
  <c r="F1833" i="27"/>
  <c r="E1834" i="27"/>
  <c r="F1834" i="27"/>
  <c r="E1835" i="27"/>
  <c r="F1835" i="27"/>
  <c r="E1836" i="27"/>
  <c r="F1836" i="27"/>
  <c r="E1837" i="27"/>
  <c r="F1837" i="27"/>
  <c r="E1838" i="27"/>
  <c r="F1838" i="27"/>
  <c r="E1839" i="27"/>
  <c r="F1839" i="27"/>
  <c r="E1840" i="27"/>
  <c r="F1840" i="27"/>
  <c r="E1841" i="27"/>
  <c r="F1841" i="27"/>
  <c r="E1842" i="27"/>
  <c r="F1842" i="27"/>
  <c r="E1843" i="27"/>
  <c r="F1843" i="27"/>
  <c r="E1844" i="27"/>
  <c r="F1844" i="27"/>
  <c r="E1845" i="27"/>
  <c r="F1845" i="27"/>
  <c r="E1846" i="27"/>
  <c r="F1846" i="27"/>
  <c r="E1847" i="27"/>
  <c r="F1847" i="27"/>
  <c r="E1848" i="27"/>
  <c r="F1848" i="27"/>
  <c r="E1849" i="27"/>
  <c r="F1849" i="27"/>
  <c r="E1850" i="27"/>
  <c r="F1850" i="27"/>
  <c r="E1851" i="27"/>
  <c r="F1851" i="27"/>
  <c r="E1852" i="27"/>
  <c r="F1852" i="27"/>
  <c r="E1853" i="27"/>
  <c r="F1853" i="27"/>
  <c r="E1854" i="27"/>
  <c r="F1854" i="27"/>
  <c r="E1855" i="27"/>
  <c r="F1855" i="27"/>
  <c r="E1856" i="27"/>
  <c r="F1856" i="27"/>
  <c r="E1857" i="27"/>
  <c r="F1857" i="27"/>
  <c r="E1858" i="27"/>
  <c r="F1858" i="27"/>
  <c r="E1859" i="27"/>
  <c r="F1859" i="27"/>
  <c r="E1860" i="27"/>
  <c r="F1860" i="27"/>
  <c r="E1861" i="27"/>
  <c r="F1861" i="27"/>
  <c r="E1862" i="27"/>
  <c r="F1862" i="27"/>
  <c r="E1863" i="27"/>
  <c r="F1863" i="27"/>
  <c r="E1864" i="27"/>
  <c r="F1864" i="27"/>
  <c r="E1865" i="27"/>
  <c r="F1865" i="27"/>
  <c r="E1866" i="27"/>
  <c r="F1866" i="27"/>
  <c r="E1867" i="27"/>
  <c r="F1867" i="27"/>
  <c r="E1868" i="27"/>
  <c r="F1868" i="27"/>
  <c r="E1869" i="27"/>
  <c r="F1869" i="27"/>
  <c r="E1870" i="27"/>
  <c r="F1870" i="27"/>
  <c r="E1871" i="27"/>
  <c r="F1871" i="27"/>
  <c r="E1872" i="27"/>
  <c r="F1872" i="27"/>
  <c r="E1873" i="27"/>
  <c r="F1873" i="27"/>
  <c r="E1874" i="27"/>
  <c r="F1874" i="27"/>
  <c r="E1875" i="27"/>
  <c r="F1875" i="27"/>
  <c r="E1876" i="27"/>
  <c r="F1876" i="27"/>
  <c r="E1877" i="27"/>
  <c r="F1877" i="27"/>
  <c r="E1878" i="27"/>
  <c r="F1878" i="27"/>
  <c r="E1879" i="27"/>
  <c r="F1879" i="27"/>
  <c r="E1880" i="27"/>
  <c r="F1880" i="27"/>
  <c r="E1881" i="27"/>
  <c r="F1881" i="27"/>
  <c r="E1882" i="27"/>
  <c r="F1882" i="27"/>
  <c r="E1883" i="27"/>
  <c r="F1883" i="27"/>
  <c r="E1884" i="27"/>
  <c r="F1884" i="27"/>
  <c r="E1885" i="27"/>
  <c r="F1885" i="27"/>
  <c r="E1886" i="27"/>
  <c r="F1886" i="27"/>
  <c r="E1887" i="27"/>
  <c r="F1887" i="27"/>
  <c r="E1888" i="27"/>
  <c r="F1888" i="27"/>
  <c r="E1889" i="27"/>
  <c r="F1889" i="27"/>
  <c r="E1890" i="27"/>
  <c r="F1890" i="27"/>
  <c r="E1891" i="27"/>
  <c r="F1891" i="27"/>
  <c r="E1892" i="27"/>
  <c r="F1892" i="27"/>
  <c r="E1893" i="27"/>
  <c r="F1893" i="27"/>
  <c r="E1894" i="27"/>
  <c r="F1894" i="27"/>
  <c r="E1895" i="27"/>
  <c r="F1895" i="27"/>
  <c r="E1896" i="27"/>
  <c r="F1896" i="27"/>
  <c r="E1897" i="27"/>
  <c r="F1897" i="27"/>
  <c r="E1898" i="27"/>
  <c r="F1898" i="27"/>
  <c r="E1899" i="27"/>
  <c r="F1899" i="27"/>
  <c r="E1900" i="27"/>
  <c r="F1900" i="27"/>
  <c r="E1901" i="27"/>
  <c r="F1901" i="27"/>
  <c r="E1902" i="27"/>
  <c r="F1902" i="27"/>
  <c r="E1903" i="27"/>
  <c r="F1903" i="27"/>
  <c r="E1904" i="27"/>
  <c r="F1904" i="27"/>
  <c r="E1905" i="27"/>
  <c r="F1905" i="27"/>
  <c r="E1906" i="27"/>
  <c r="F1906" i="27"/>
  <c r="E1907" i="27"/>
  <c r="F1907" i="27"/>
  <c r="E1908" i="27"/>
  <c r="F1908" i="27"/>
  <c r="E1909" i="27"/>
  <c r="F1909" i="27"/>
  <c r="E1910" i="27"/>
  <c r="F1910" i="27"/>
  <c r="E1911" i="27"/>
  <c r="F1911" i="27"/>
  <c r="E1912" i="27"/>
  <c r="F1912" i="27"/>
  <c r="E1913" i="27"/>
  <c r="F1913" i="27"/>
  <c r="E1914" i="27"/>
  <c r="F1914" i="27"/>
  <c r="E1915" i="27"/>
  <c r="F1915" i="27"/>
  <c r="E1916" i="27"/>
  <c r="F1916" i="27"/>
  <c r="E1917" i="27"/>
  <c r="F1917" i="27"/>
  <c r="E1918" i="27"/>
  <c r="F1918" i="27"/>
  <c r="E1919" i="27"/>
  <c r="F1919" i="27"/>
  <c r="E1920" i="27"/>
  <c r="F1920" i="27"/>
  <c r="E1921" i="27"/>
  <c r="F1921" i="27"/>
  <c r="E1922" i="27"/>
  <c r="F1922" i="27"/>
  <c r="E1923" i="27"/>
  <c r="F1923" i="27"/>
  <c r="E1924" i="27"/>
  <c r="F1924" i="27"/>
  <c r="E1925" i="27"/>
  <c r="F1925" i="27"/>
  <c r="E1926" i="27"/>
  <c r="F1926" i="27"/>
  <c r="E1927" i="27"/>
  <c r="F1927" i="27"/>
  <c r="E1928" i="27"/>
  <c r="F1928" i="27"/>
  <c r="E1929" i="27"/>
  <c r="F1929" i="27"/>
  <c r="E1930" i="27"/>
  <c r="F1930" i="27"/>
  <c r="E1931" i="27"/>
  <c r="F1931" i="27"/>
  <c r="E1932" i="27"/>
  <c r="F1932" i="27"/>
  <c r="E1933" i="27"/>
  <c r="F1933" i="27"/>
  <c r="E1934" i="27"/>
  <c r="F1934" i="27"/>
  <c r="E1935" i="27"/>
  <c r="F1935" i="27"/>
  <c r="E1936" i="27"/>
  <c r="F1936" i="27"/>
  <c r="E1937" i="27"/>
  <c r="F1937" i="27"/>
  <c r="E1938" i="27"/>
  <c r="F1938" i="27"/>
  <c r="E1939" i="27"/>
  <c r="F1939" i="27"/>
  <c r="E1940" i="27"/>
  <c r="F1940" i="27"/>
  <c r="E1941" i="27"/>
  <c r="F1941" i="27"/>
  <c r="E1942" i="27"/>
  <c r="F1942" i="27"/>
  <c r="E1943" i="27"/>
  <c r="F1943" i="27"/>
  <c r="E1944" i="27"/>
  <c r="F1944" i="27"/>
  <c r="E1945" i="27"/>
  <c r="F1945" i="27"/>
  <c r="E1946" i="27"/>
  <c r="F1946" i="27"/>
  <c r="E1947" i="27"/>
  <c r="F1947" i="27"/>
  <c r="E1948" i="27"/>
  <c r="F1948" i="27"/>
  <c r="E1949" i="27"/>
  <c r="F1949" i="27"/>
  <c r="E1950" i="27"/>
  <c r="F1950" i="27"/>
  <c r="E1951" i="27"/>
  <c r="F1951" i="27"/>
  <c r="E1952" i="27"/>
  <c r="F1952" i="27"/>
  <c r="E1953" i="27"/>
  <c r="F1953" i="27"/>
  <c r="E1954" i="27"/>
  <c r="F1954" i="27"/>
  <c r="E1955" i="27"/>
  <c r="F1955" i="27"/>
  <c r="E1956" i="27"/>
  <c r="F1956" i="27"/>
  <c r="E1958" i="27"/>
  <c r="F1958" i="27"/>
  <c r="E1959" i="27"/>
  <c r="F1959" i="27"/>
  <c r="E1960" i="27"/>
  <c r="F1960" i="27"/>
  <c r="E1961" i="27"/>
  <c r="F1961" i="27"/>
  <c r="E1962" i="27"/>
  <c r="F1962" i="27"/>
  <c r="E1963" i="27"/>
  <c r="F1963" i="27"/>
  <c r="E1964" i="27"/>
  <c r="F1964" i="27"/>
  <c r="E1965" i="27"/>
  <c r="F1965" i="27"/>
  <c r="E1966" i="27"/>
  <c r="F1966" i="27"/>
  <c r="E1967" i="27"/>
  <c r="F1967" i="27"/>
  <c r="E1968" i="27"/>
  <c r="F1968" i="27"/>
  <c r="E1969" i="27"/>
  <c r="F1969" i="27"/>
  <c r="E1970" i="27"/>
  <c r="F1970" i="27"/>
  <c r="E1971" i="27"/>
  <c r="F1971" i="27"/>
  <c r="E1972" i="27"/>
  <c r="F1972" i="27"/>
  <c r="E1973" i="27"/>
  <c r="F1973" i="27"/>
  <c r="E1974" i="27"/>
  <c r="F1974" i="27"/>
  <c r="E1975" i="27"/>
  <c r="F1975" i="27"/>
  <c r="E1976" i="27"/>
  <c r="F1976" i="27"/>
  <c r="E1977" i="27"/>
  <c r="F1977" i="27"/>
  <c r="E1978" i="27"/>
  <c r="F1978" i="27"/>
  <c r="E1979" i="27"/>
  <c r="F1979" i="27"/>
  <c r="E1980" i="27"/>
  <c r="F1980" i="27"/>
  <c r="E1981" i="27"/>
  <c r="F1981" i="27"/>
  <c r="E1982" i="27"/>
  <c r="F1982" i="27"/>
  <c r="E1983" i="27"/>
  <c r="F1983" i="27"/>
  <c r="E1984" i="27"/>
  <c r="F1984" i="27"/>
  <c r="E1985" i="27"/>
  <c r="F1985" i="27"/>
  <c r="E1986" i="27"/>
  <c r="F1986" i="27"/>
  <c r="E1987" i="27"/>
  <c r="F1987" i="27"/>
  <c r="E1988" i="27"/>
  <c r="F1988" i="27"/>
  <c r="E1989" i="27"/>
  <c r="F1989" i="27"/>
  <c r="E1990" i="27"/>
  <c r="F1990" i="27"/>
  <c r="E1991" i="27"/>
  <c r="F1991" i="27"/>
  <c r="E1992" i="27"/>
  <c r="F1992" i="27"/>
  <c r="E1993" i="27"/>
  <c r="F1993" i="27"/>
  <c r="E1994" i="27"/>
  <c r="F1994" i="27"/>
  <c r="E1995" i="27"/>
  <c r="F1995" i="27"/>
  <c r="E1996" i="27"/>
  <c r="F1996" i="27"/>
  <c r="E1997" i="27"/>
  <c r="F1997" i="27"/>
  <c r="E1998" i="27"/>
  <c r="F1998" i="27"/>
  <c r="E1999" i="27"/>
  <c r="F1999" i="27"/>
  <c r="E2000" i="27"/>
  <c r="F2000" i="27"/>
  <c r="E2001" i="27"/>
  <c r="F2001" i="27"/>
  <c r="E2002" i="27"/>
  <c r="F2002" i="27"/>
  <c r="E2003" i="27"/>
  <c r="F2003" i="27"/>
  <c r="E2004" i="27"/>
  <c r="F2004" i="27"/>
  <c r="E2005" i="27"/>
  <c r="F2005" i="27"/>
  <c r="E2006" i="27"/>
  <c r="F2006" i="27"/>
  <c r="E2007" i="27"/>
  <c r="F2007" i="27"/>
  <c r="E2008" i="27"/>
  <c r="F2008" i="27"/>
  <c r="E2009" i="27"/>
  <c r="F2009" i="27"/>
  <c r="E2010" i="27"/>
  <c r="F2010" i="27"/>
  <c r="E2011" i="27"/>
  <c r="F2011" i="27"/>
  <c r="E2012" i="27"/>
  <c r="F2012" i="27"/>
  <c r="E2013" i="27"/>
  <c r="F2013" i="27"/>
  <c r="E2014" i="27"/>
  <c r="F2014" i="27"/>
  <c r="E2015" i="27"/>
  <c r="F2015" i="27"/>
  <c r="E2016" i="27"/>
  <c r="F2016" i="27"/>
  <c r="E2017" i="27"/>
  <c r="F2017" i="27"/>
  <c r="E2018" i="27"/>
  <c r="F2018" i="27"/>
  <c r="E2019" i="27"/>
  <c r="F2019" i="27"/>
  <c r="E2020" i="27"/>
  <c r="F2020" i="27"/>
  <c r="E2021" i="27"/>
  <c r="F2021" i="27"/>
  <c r="E2022" i="27"/>
  <c r="F2022" i="27"/>
  <c r="E2023" i="27"/>
  <c r="F2023" i="27"/>
  <c r="E2024" i="27"/>
  <c r="F2024" i="27"/>
  <c r="E2025" i="27"/>
  <c r="F2025" i="27"/>
  <c r="E2026" i="27"/>
  <c r="F2026" i="27"/>
  <c r="E2027" i="27"/>
  <c r="F2027" i="27"/>
  <c r="E2028" i="27"/>
  <c r="F2028" i="27"/>
  <c r="E2029" i="27"/>
  <c r="F2029" i="27"/>
  <c r="E2030" i="27"/>
  <c r="F2030" i="27"/>
  <c r="E2031" i="27"/>
  <c r="F2031" i="27"/>
  <c r="E2032" i="27"/>
  <c r="F2032" i="27"/>
  <c r="E2033" i="27"/>
  <c r="F2033" i="27"/>
  <c r="E2034" i="27"/>
  <c r="F2034" i="27"/>
  <c r="E2035" i="27"/>
  <c r="F2035" i="27"/>
  <c r="E2036" i="27"/>
  <c r="F2036" i="27"/>
  <c r="E2037" i="27"/>
  <c r="F2037" i="27"/>
  <c r="E2038" i="27"/>
  <c r="F2038" i="27"/>
  <c r="E2039" i="27"/>
  <c r="F2039" i="27"/>
  <c r="E2040" i="27"/>
  <c r="F2040" i="27"/>
  <c r="E2041" i="27"/>
  <c r="F2041" i="27"/>
  <c r="E2042" i="27"/>
  <c r="F2042" i="27"/>
  <c r="E2043" i="27"/>
  <c r="F2043" i="27"/>
  <c r="E2044" i="27"/>
  <c r="F2044" i="27"/>
  <c r="E2045" i="27"/>
  <c r="F2045" i="27"/>
  <c r="E2046" i="27"/>
  <c r="F2046" i="27"/>
  <c r="E2047" i="27"/>
  <c r="F2047" i="27"/>
  <c r="E2048" i="27"/>
  <c r="F2048" i="27"/>
  <c r="E2049" i="27"/>
  <c r="F2049" i="27"/>
  <c r="E2050" i="27"/>
  <c r="F2050" i="27"/>
  <c r="E2051" i="27"/>
  <c r="F2051" i="27"/>
  <c r="E2052" i="27"/>
  <c r="F2052" i="27"/>
  <c r="E2053" i="27"/>
  <c r="F2053" i="27"/>
  <c r="E2054" i="27"/>
  <c r="F2054" i="27"/>
  <c r="E2055" i="27"/>
  <c r="F2055" i="27"/>
  <c r="E2056" i="27"/>
  <c r="F2056" i="27"/>
  <c r="E2057" i="27"/>
  <c r="F2057" i="27"/>
  <c r="E2058" i="27"/>
  <c r="F2058" i="27"/>
  <c r="E2059" i="27"/>
  <c r="F2059" i="27"/>
  <c r="E2060" i="27"/>
  <c r="F2060" i="27"/>
  <c r="E2061" i="27"/>
  <c r="F2061" i="27"/>
  <c r="E2062" i="27"/>
  <c r="F2062" i="27"/>
  <c r="E2063" i="27"/>
  <c r="F2063" i="27"/>
  <c r="E2064" i="27"/>
  <c r="F2064" i="27"/>
  <c r="E2065" i="27"/>
  <c r="F2065" i="27"/>
  <c r="E2066" i="27"/>
  <c r="F2066" i="27"/>
  <c r="E2067" i="27"/>
  <c r="F2067" i="27"/>
  <c r="E2068" i="27"/>
  <c r="F2068" i="27"/>
  <c r="E2069" i="27"/>
  <c r="F2069" i="27"/>
  <c r="E2070" i="27"/>
  <c r="F2070" i="27"/>
  <c r="E2071" i="27"/>
  <c r="F2071" i="27"/>
  <c r="E2072" i="27"/>
  <c r="F2072" i="27"/>
  <c r="E2073" i="27"/>
  <c r="F2073" i="27"/>
  <c r="E2074" i="27"/>
  <c r="F2074" i="27"/>
  <c r="E2075" i="27"/>
  <c r="F2075" i="27"/>
  <c r="E2076" i="27"/>
  <c r="F2076" i="27"/>
  <c r="E2077" i="27"/>
  <c r="F2077" i="27"/>
  <c r="E2078" i="27"/>
  <c r="F2078" i="27"/>
  <c r="E2079" i="27"/>
  <c r="F2079" i="27"/>
  <c r="E2080" i="27"/>
  <c r="F2080" i="27"/>
  <c r="E2081" i="27"/>
  <c r="F2081" i="27"/>
  <c r="E2082" i="27"/>
  <c r="F2082" i="27"/>
  <c r="E2083" i="27"/>
  <c r="F2083" i="27"/>
  <c r="E2084" i="27"/>
  <c r="F2084" i="27"/>
  <c r="E2085" i="27"/>
  <c r="F2085" i="27"/>
  <c r="E2086" i="27"/>
  <c r="F2086" i="27"/>
  <c r="E2087" i="27"/>
  <c r="F2087" i="27"/>
  <c r="E2088" i="27"/>
  <c r="F2088" i="27"/>
  <c r="E2089" i="27"/>
  <c r="F2089" i="27"/>
  <c r="E2090" i="27"/>
  <c r="F2090" i="27"/>
  <c r="E2091" i="27"/>
  <c r="F2091" i="27"/>
  <c r="E2092" i="27"/>
  <c r="F2092" i="27"/>
  <c r="E2093" i="27"/>
  <c r="F2093" i="27"/>
  <c r="E2094" i="27"/>
  <c r="F2094" i="27"/>
  <c r="E2095" i="27"/>
  <c r="F2095" i="27"/>
  <c r="E2096" i="27"/>
  <c r="F2096" i="27"/>
  <c r="E2097" i="27"/>
  <c r="F2097" i="27"/>
  <c r="E2098" i="27"/>
  <c r="F2098" i="27"/>
  <c r="E2099" i="27"/>
  <c r="F2099" i="27"/>
  <c r="E2100" i="27"/>
  <c r="F2100" i="27"/>
  <c r="E2101" i="27"/>
  <c r="F2101" i="27"/>
  <c r="E2103" i="27"/>
  <c r="F2103" i="27"/>
  <c r="E2104" i="27"/>
  <c r="F2104" i="27"/>
  <c r="E2105" i="27"/>
  <c r="F2105" i="27"/>
  <c r="E2106" i="27"/>
  <c r="F2106" i="27"/>
  <c r="E2107" i="27"/>
  <c r="F2107" i="27"/>
  <c r="E2108" i="27"/>
  <c r="F2108" i="27"/>
  <c r="E2109" i="27"/>
  <c r="F2109" i="27"/>
  <c r="E2110" i="27"/>
  <c r="F2110" i="27"/>
  <c r="E2111" i="27"/>
  <c r="F2111" i="27"/>
  <c r="E2112" i="27"/>
  <c r="F2112" i="27"/>
  <c r="E2113" i="27"/>
  <c r="F2113" i="27"/>
  <c r="E2114" i="27"/>
  <c r="F2114" i="27"/>
  <c r="E2115" i="27"/>
  <c r="F2115" i="27"/>
  <c r="E2116" i="27"/>
  <c r="F2116" i="27"/>
  <c r="E2117" i="27"/>
  <c r="F2117" i="27"/>
  <c r="E2118" i="27"/>
  <c r="F2118" i="27"/>
  <c r="E2119" i="27"/>
  <c r="F2119" i="27"/>
  <c r="E2120" i="27"/>
  <c r="F2120" i="27"/>
  <c r="E2121" i="27"/>
  <c r="F2121" i="27"/>
  <c r="E2122" i="27"/>
  <c r="F2122" i="27"/>
  <c r="E2123" i="27"/>
  <c r="F2123" i="27"/>
  <c r="E2124" i="27"/>
  <c r="F2124" i="27"/>
  <c r="E2125" i="27"/>
  <c r="F2125" i="27"/>
  <c r="E2126" i="27"/>
  <c r="F2126" i="27"/>
  <c r="E2127" i="27"/>
  <c r="F2127" i="27"/>
  <c r="E2128" i="27"/>
  <c r="F2128" i="27"/>
  <c r="E2129" i="27"/>
  <c r="F2129" i="27"/>
  <c r="E2130" i="27"/>
  <c r="F2130" i="27"/>
  <c r="E2131" i="27"/>
  <c r="F2131" i="27"/>
  <c r="E2132" i="27"/>
  <c r="F2132" i="27"/>
  <c r="E2133" i="27"/>
  <c r="F2133" i="27"/>
  <c r="E2134" i="27"/>
  <c r="F2134" i="27"/>
  <c r="E2135" i="27"/>
  <c r="F2135" i="27"/>
  <c r="E2136" i="27"/>
  <c r="F2136" i="27"/>
  <c r="E2137" i="27"/>
  <c r="F2137" i="27"/>
  <c r="E2138" i="27"/>
  <c r="F2138" i="27"/>
  <c r="E2139" i="27"/>
  <c r="F2139" i="27"/>
  <c r="E2140" i="27"/>
  <c r="F2140" i="27"/>
  <c r="E2141" i="27"/>
  <c r="F2141" i="27"/>
  <c r="E2142" i="27"/>
  <c r="F2142" i="27"/>
  <c r="E2143" i="27"/>
  <c r="F2143" i="27"/>
  <c r="E2144" i="27"/>
  <c r="F2144" i="27"/>
  <c r="E2145" i="27"/>
  <c r="F2145" i="27"/>
  <c r="E2146" i="27"/>
  <c r="F2146" i="27"/>
  <c r="E2147" i="27"/>
  <c r="F2147" i="27"/>
  <c r="E2148" i="27"/>
  <c r="F2148" i="27"/>
  <c r="E2149" i="27"/>
  <c r="F2149" i="27"/>
  <c r="E2150" i="27"/>
  <c r="F2150" i="27"/>
  <c r="E2151" i="27"/>
  <c r="F2151" i="27"/>
  <c r="E2152" i="27"/>
  <c r="F2152" i="27"/>
  <c r="E2153" i="27"/>
  <c r="F2153" i="27"/>
  <c r="E2154" i="27"/>
  <c r="F2154" i="27"/>
  <c r="E2155" i="27"/>
  <c r="F2155" i="27"/>
  <c r="E2156" i="27"/>
  <c r="F2156" i="27"/>
  <c r="E2157" i="27"/>
  <c r="F2157" i="27"/>
  <c r="E2158" i="27"/>
  <c r="F2158" i="27"/>
  <c r="E2159" i="27"/>
  <c r="F2159" i="27"/>
  <c r="E2160" i="27"/>
  <c r="F2160" i="27"/>
  <c r="E2161" i="27"/>
  <c r="F2161" i="27"/>
  <c r="E2162" i="27"/>
  <c r="F2162" i="27"/>
  <c r="E2163" i="27"/>
  <c r="F2163" i="27"/>
  <c r="E2164" i="27"/>
  <c r="F2164" i="27"/>
  <c r="E2165" i="27"/>
  <c r="F2165" i="27"/>
  <c r="E2166" i="27"/>
  <c r="F2166" i="27"/>
  <c r="E2167" i="27"/>
  <c r="F2167" i="27"/>
  <c r="E2168" i="27"/>
  <c r="F2168" i="27"/>
  <c r="E2169" i="27"/>
  <c r="F2169" i="27"/>
  <c r="E2170" i="27"/>
  <c r="F2170" i="27"/>
  <c r="E2171" i="27"/>
  <c r="F2171" i="27"/>
  <c r="E2172" i="27"/>
  <c r="F2172" i="27"/>
  <c r="E2173" i="27"/>
  <c r="F2173" i="27"/>
  <c r="E2174" i="27"/>
  <c r="F2174" i="27"/>
  <c r="E2175" i="27"/>
  <c r="F2175" i="27"/>
  <c r="E2176" i="27"/>
  <c r="F2176" i="27"/>
  <c r="E2177" i="27"/>
  <c r="F2177" i="27"/>
  <c r="E2178" i="27"/>
  <c r="F2178" i="27"/>
  <c r="E2179" i="27"/>
  <c r="F2179" i="27"/>
  <c r="E2180" i="27"/>
  <c r="F2180" i="27"/>
  <c r="E2181" i="27"/>
  <c r="F2181" i="27"/>
  <c r="E2182" i="27"/>
  <c r="F2182" i="27"/>
  <c r="E2183" i="27"/>
  <c r="F2183" i="27"/>
  <c r="E2184" i="27"/>
  <c r="F2184" i="27"/>
  <c r="E2185" i="27"/>
  <c r="F2185" i="27"/>
  <c r="E2186" i="27"/>
  <c r="F2186" i="27"/>
  <c r="E2187" i="27"/>
  <c r="F2187" i="27"/>
  <c r="E2188" i="27"/>
  <c r="F2188" i="27"/>
  <c r="E2189" i="27"/>
  <c r="F2189" i="27"/>
  <c r="E2190" i="27"/>
  <c r="F2190" i="27"/>
  <c r="E2191" i="27"/>
  <c r="F2191" i="27"/>
  <c r="E2192" i="27"/>
  <c r="F2192" i="27"/>
  <c r="E2193" i="27"/>
  <c r="F2193" i="27"/>
  <c r="E2194" i="27"/>
  <c r="F2194" i="27"/>
  <c r="E2195" i="27"/>
  <c r="F2195" i="27"/>
  <c r="E2196" i="27"/>
  <c r="F2196" i="27"/>
  <c r="E2197" i="27"/>
  <c r="F2197" i="27"/>
  <c r="E2198" i="27"/>
  <c r="F2198" i="27"/>
  <c r="E2199" i="27"/>
  <c r="F2199" i="27"/>
  <c r="E2200" i="27"/>
  <c r="F2200" i="27"/>
  <c r="E2201" i="27"/>
  <c r="F2201" i="27"/>
  <c r="E2202" i="27"/>
  <c r="F2202" i="27"/>
  <c r="E2203" i="27"/>
  <c r="F2203" i="27"/>
  <c r="E2204" i="27"/>
  <c r="F2204" i="27"/>
  <c r="E2205" i="27"/>
  <c r="F2205" i="27"/>
  <c r="E2206" i="27"/>
  <c r="F2206" i="27"/>
  <c r="E2207" i="27"/>
  <c r="F2207" i="27"/>
  <c r="E2208" i="27"/>
  <c r="F2208" i="27"/>
  <c r="E2209" i="27"/>
  <c r="F2209" i="27"/>
  <c r="E2210" i="27"/>
  <c r="F2210" i="27"/>
  <c r="E2211" i="27"/>
  <c r="F2211" i="27"/>
  <c r="E2212" i="27"/>
  <c r="F2212" i="27"/>
  <c r="E2213" i="27"/>
  <c r="F2213" i="27"/>
  <c r="E2214" i="27"/>
  <c r="F2214" i="27"/>
  <c r="E2215" i="27"/>
  <c r="F2215" i="27"/>
  <c r="E2216" i="27"/>
  <c r="F2216" i="27"/>
  <c r="E2217" i="27"/>
  <c r="F2217" i="27"/>
  <c r="E2218" i="27"/>
  <c r="F2218" i="27"/>
  <c r="E2219" i="27"/>
  <c r="F2219" i="27"/>
  <c r="E2220" i="27"/>
  <c r="F2220" i="27"/>
  <c r="E2221" i="27"/>
  <c r="F2221" i="27"/>
  <c r="E2222" i="27"/>
  <c r="F2222" i="27"/>
  <c r="E2223" i="27"/>
  <c r="F2223" i="27"/>
  <c r="E2224" i="27"/>
  <c r="F2224" i="27"/>
  <c r="E2225" i="27"/>
  <c r="F2225" i="27"/>
  <c r="E2226" i="27"/>
  <c r="F2226" i="27"/>
  <c r="E2227" i="27"/>
  <c r="F2227" i="27"/>
  <c r="E2228" i="27"/>
  <c r="F2228" i="27"/>
  <c r="E2229" i="27"/>
  <c r="F2229" i="27"/>
  <c r="E2230" i="27"/>
  <c r="F2230" i="27"/>
  <c r="E2231" i="27"/>
  <c r="F2231" i="27"/>
  <c r="E2232" i="27"/>
  <c r="F2232" i="27"/>
  <c r="E2233" i="27"/>
  <c r="F2233" i="27"/>
  <c r="E2234" i="27"/>
  <c r="F2234" i="27"/>
  <c r="E2235" i="27"/>
  <c r="F2235" i="27"/>
  <c r="E2236" i="27"/>
  <c r="F2236" i="27"/>
  <c r="E2237" i="27"/>
  <c r="F2237" i="27"/>
  <c r="E2238" i="27"/>
  <c r="F2238" i="27"/>
  <c r="E2239" i="27"/>
  <c r="F2239" i="27"/>
  <c r="E2240" i="27"/>
  <c r="F2240" i="27"/>
  <c r="E2241" i="27"/>
  <c r="F2241" i="27"/>
  <c r="E2242" i="27"/>
  <c r="F2242" i="27"/>
  <c r="E2243" i="27"/>
  <c r="F2243" i="27"/>
  <c r="E2244" i="27"/>
  <c r="F2244" i="27"/>
  <c r="E2245" i="27"/>
  <c r="F2245" i="27"/>
  <c r="E2246" i="27"/>
  <c r="F2246" i="27"/>
  <c r="E2248" i="27"/>
  <c r="F2248" i="27"/>
  <c r="E2249" i="27"/>
  <c r="F2249" i="27"/>
  <c r="E2250" i="27"/>
  <c r="F2250" i="27"/>
  <c r="E2251" i="27"/>
  <c r="F2251" i="27"/>
  <c r="E2252" i="27"/>
  <c r="F2252" i="27"/>
  <c r="E2253" i="27"/>
  <c r="F2253" i="27"/>
  <c r="E2254" i="27"/>
  <c r="F2254" i="27"/>
  <c r="E2255" i="27"/>
  <c r="F2255" i="27"/>
  <c r="E2256" i="27"/>
  <c r="F2256" i="27"/>
  <c r="E2257" i="27"/>
  <c r="F2257" i="27"/>
  <c r="E2258" i="27"/>
  <c r="F2258" i="27"/>
  <c r="E2259" i="27"/>
  <c r="F2259" i="27"/>
  <c r="E2260" i="27"/>
  <c r="F2260" i="27"/>
  <c r="E2261" i="27"/>
  <c r="F2261" i="27"/>
  <c r="E2262" i="27"/>
  <c r="F2262" i="27"/>
  <c r="E2263" i="27"/>
  <c r="F2263" i="27"/>
  <c r="E2264" i="27"/>
  <c r="F2264" i="27"/>
  <c r="E2265" i="27"/>
  <c r="F2265" i="27"/>
  <c r="E2266" i="27"/>
  <c r="F2266" i="27"/>
  <c r="E2267" i="27"/>
  <c r="F2267" i="27"/>
  <c r="E2268" i="27"/>
  <c r="F2268" i="27"/>
  <c r="E2269" i="27"/>
  <c r="F2269" i="27"/>
  <c r="E2270" i="27"/>
  <c r="F2270" i="27"/>
  <c r="E2271" i="27"/>
  <c r="F2271" i="27"/>
  <c r="E2272" i="27"/>
  <c r="F2272" i="27"/>
  <c r="E2273" i="27"/>
  <c r="F2273" i="27"/>
  <c r="E2274" i="27"/>
  <c r="F2274" i="27"/>
  <c r="E2275" i="27"/>
  <c r="F2275" i="27"/>
  <c r="E2276" i="27"/>
  <c r="F2276" i="27"/>
  <c r="E2277" i="27"/>
  <c r="F2277" i="27"/>
  <c r="E2278" i="27"/>
  <c r="F2278" i="27"/>
  <c r="E2279" i="27"/>
  <c r="F2279" i="27"/>
  <c r="E2280" i="27"/>
  <c r="F2280" i="27"/>
  <c r="E2281" i="27"/>
  <c r="F2281" i="27"/>
  <c r="E2282" i="27"/>
  <c r="F2282" i="27"/>
  <c r="E2283" i="27"/>
  <c r="F2283" i="27"/>
  <c r="E2284" i="27"/>
  <c r="F2284" i="27"/>
  <c r="E2285" i="27"/>
  <c r="F2285" i="27"/>
  <c r="E2286" i="27"/>
  <c r="F2286" i="27"/>
  <c r="E2287" i="27"/>
  <c r="F2287" i="27"/>
  <c r="E2288" i="27"/>
  <c r="F2288" i="27"/>
  <c r="E2289" i="27"/>
  <c r="F2289" i="27"/>
  <c r="E2290" i="27"/>
  <c r="F2290" i="27"/>
  <c r="E2291" i="27"/>
  <c r="F2291" i="27"/>
  <c r="E2292" i="27"/>
  <c r="F2292" i="27"/>
  <c r="E2293" i="27"/>
  <c r="F2293" i="27"/>
  <c r="E2294" i="27"/>
  <c r="F2294" i="27"/>
  <c r="E2295" i="27"/>
  <c r="F2295" i="27"/>
  <c r="E2296" i="27"/>
  <c r="F2296" i="27"/>
  <c r="E2297" i="27"/>
  <c r="F2297" i="27"/>
  <c r="E2298" i="27"/>
  <c r="F2298" i="27"/>
  <c r="E2299" i="27"/>
  <c r="F2299" i="27"/>
  <c r="E2300" i="27"/>
  <c r="F2300" i="27"/>
  <c r="E2301" i="27"/>
  <c r="F2301" i="27"/>
  <c r="E2302" i="27"/>
  <c r="F2302" i="27"/>
  <c r="E2303" i="27"/>
  <c r="F2303" i="27"/>
  <c r="E2304" i="27"/>
  <c r="F2304" i="27"/>
  <c r="E2305" i="27"/>
  <c r="F2305" i="27"/>
  <c r="E2306" i="27"/>
  <c r="F2306" i="27"/>
  <c r="E2307" i="27"/>
  <c r="F2307" i="27"/>
  <c r="E2308" i="27"/>
  <c r="F2308" i="27"/>
  <c r="E2309" i="27"/>
  <c r="F2309" i="27"/>
  <c r="E2310" i="27"/>
  <c r="F2310" i="27"/>
  <c r="E2311" i="27"/>
  <c r="F2311" i="27"/>
  <c r="E2312" i="27"/>
  <c r="F2312" i="27"/>
  <c r="E2313" i="27"/>
  <c r="F2313" i="27"/>
  <c r="E2314" i="27"/>
  <c r="F2314" i="27"/>
  <c r="E2315" i="27"/>
  <c r="F2315" i="27"/>
  <c r="E2316" i="27"/>
  <c r="F2316" i="27"/>
  <c r="E2317" i="27"/>
  <c r="F2317" i="27"/>
  <c r="E2318" i="27"/>
  <c r="F2318" i="27"/>
  <c r="E2319" i="27"/>
  <c r="F2319" i="27"/>
  <c r="E2320" i="27"/>
  <c r="F2320" i="27"/>
  <c r="E2321" i="27"/>
  <c r="F2321" i="27"/>
  <c r="E2322" i="27"/>
  <c r="F2322" i="27"/>
  <c r="E2323" i="27"/>
  <c r="F2323" i="27"/>
  <c r="E2324" i="27"/>
  <c r="F2324" i="27"/>
  <c r="E2325" i="27"/>
  <c r="F2325" i="27"/>
  <c r="E2326" i="27"/>
  <c r="F2326" i="27"/>
  <c r="E2327" i="27"/>
  <c r="F2327" i="27"/>
  <c r="E2328" i="27"/>
  <c r="F2328" i="27"/>
  <c r="E2329" i="27"/>
  <c r="F2329" i="27"/>
  <c r="E2330" i="27"/>
  <c r="F2330" i="27"/>
  <c r="E2331" i="27"/>
  <c r="F2331" i="27"/>
  <c r="E2332" i="27"/>
  <c r="F2332" i="27"/>
  <c r="E2333" i="27"/>
  <c r="F2333" i="27"/>
  <c r="E2334" i="27"/>
  <c r="F2334" i="27"/>
  <c r="E2335" i="27"/>
  <c r="F2335" i="27"/>
  <c r="E2336" i="27"/>
  <c r="F2336" i="27"/>
  <c r="E2337" i="27"/>
  <c r="F2337" i="27"/>
  <c r="E2338" i="27"/>
  <c r="F2338" i="27"/>
  <c r="E2339" i="27"/>
  <c r="F2339" i="27"/>
  <c r="E2340" i="27"/>
  <c r="F2340" i="27"/>
  <c r="E2341" i="27"/>
  <c r="F2341" i="27"/>
  <c r="E2342" i="27"/>
  <c r="F2342" i="27"/>
  <c r="E2343" i="27"/>
  <c r="F2343" i="27"/>
  <c r="E2344" i="27"/>
  <c r="F2344" i="27"/>
  <c r="E2345" i="27"/>
  <c r="F2345" i="27"/>
  <c r="E2346" i="27"/>
  <c r="F2346" i="27"/>
  <c r="E2347" i="27"/>
  <c r="F2347" i="27"/>
  <c r="E2348" i="27"/>
  <c r="F2348" i="27"/>
  <c r="E2349" i="27"/>
  <c r="F2349" i="27"/>
  <c r="E2350" i="27"/>
  <c r="F2350" i="27"/>
  <c r="E2351" i="27"/>
  <c r="F2351" i="27"/>
  <c r="E2352" i="27"/>
  <c r="F2352" i="27"/>
  <c r="E2353" i="27"/>
  <c r="F2353" i="27"/>
  <c r="E2354" i="27"/>
  <c r="F2354" i="27"/>
  <c r="E2355" i="27"/>
  <c r="F2355" i="27"/>
  <c r="E2356" i="27"/>
  <c r="F2356" i="27"/>
  <c r="E2357" i="27"/>
  <c r="F2357" i="27"/>
  <c r="E2358" i="27"/>
  <c r="F2358" i="27"/>
  <c r="E2359" i="27"/>
  <c r="F2359" i="27"/>
  <c r="E2360" i="27"/>
  <c r="F2360" i="27"/>
  <c r="E2361" i="27"/>
  <c r="F2361" i="27"/>
  <c r="E2362" i="27"/>
  <c r="F2362" i="27"/>
  <c r="E2363" i="27"/>
  <c r="F2363" i="27"/>
  <c r="E2364" i="27"/>
  <c r="F2364" i="27"/>
  <c r="E2365" i="27"/>
  <c r="F2365" i="27"/>
  <c r="E2366" i="27"/>
  <c r="F2366" i="27"/>
  <c r="E2367" i="27"/>
  <c r="F2367" i="27"/>
  <c r="E2368" i="27"/>
  <c r="F2368" i="27"/>
  <c r="E2369" i="27"/>
  <c r="F2369" i="27"/>
  <c r="E2370" i="27"/>
  <c r="F2370" i="27"/>
  <c r="E2371" i="27"/>
  <c r="F2371" i="27"/>
  <c r="E2372" i="27"/>
  <c r="F2372" i="27"/>
  <c r="E2373" i="27"/>
  <c r="F2373" i="27"/>
  <c r="E2374" i="27"/>
  <c r="F2374" i="27"/>
  <c r="E2375" i="27"/>
  <c r="F2375" i="27"/>
  <c r="E2376" i="27"/>
  <c r="F2376" i="27"/>
  <c r="E2377" i="27"/>
  <c r="F2377" i="27"/>
  <c r="E2378" i="27"/>
  <c r="F2378" i="27"/>
  <c r="E2379" i="27"/>
  <c r="F2379" i="27"/>
  <c r="E2380" i="27"/>
  <c r="F2380" i="27"/>
  <c r="E2381" i="27"/>
  <c r="F2381" i="27"/>
  <c r="E2382" i="27"/>
  <c r="F2382" i="27"/>
  <c r="E2383" i="27"/>
  <c r="F2383" i="27"/>
  <c r="E2384" i="27"/>
  <c r="F2384" i="27"/>
  <c r="E2385" i="27"/>
  <c r="F2385" i="27"/>
  <c r="E2386" i="27"/>
  <c r="F2386" i="27"/>
  <c r="E2387" i="27"/>
  <c r="F2387" i="27"/>
  <c r="E2388" i="27"/>
  <c r="F2388" i="27"/>
  <c r="E2389" i="27"/>
  <c r="F2389" i="27"/>
  <c r="E2390" i="27"/>
  <c r="F2390" i="27"/>
  <c r="E2391" i="27"/>
  <c r="F2391" i="27"/>
  <c r="E2393" i="27"/>
  <c r="F2393" i="27"/>
  <c r="E2394" i="27"/>
  <c r="F2394" i="27"/>
  <c r="E2395" i="27"/>
  <c r="F2395" i="27"/>
  <c r="E2396" i="27"/>
  <c r="F2396" i="27"/>
  <c r="E2397" i="27"/>
  <c r="F2397" i="27"/>
  <c r="E2398" i="27"/>
  <c r="F2398" i="27"/>
  <c r="E2399" i="27"/>
  <c r="F2399" i="27"/>
  <c r="E2400" i="27"/>
  <c r="F2400" i="27"/>
  <c r="E2401" i="27"/>
  <c r="F2401" i="27"/>
  <c r="E2402" i="27"/>
  <c r="F2402" i="27"/>
  <c r="E2403" i="27"/>
  <c r="F2403" i="27"/>
  <c r="E2404" i="27"/>
  <c r="F2404" i="27"/>
  <c r="E2405" i="27"/>
  <c r="F2405" i="27"/>
  <c r="E2406" i="27"/>
  <c r="F2406" i="27"/>
  <c r="E2407" i="27"/>
  <c r="F2407" i="27"/>
  <c r="E2408" i="27"/>
  <c r="F2408" i="27"/>
  <c r="E2409" i="27"/>
  <c r="F2409" i="27"/>
  <c r="E2410" i="27"/>
  <c r="F2410" i="27"/>
  <c r="E2411" i="27"/>
  <c r="F2411" i="27"/>
  <c r="E2412" i="27"/>
  <c r="F2412" i="27"/>
  <c r="E2413" i="27"/>
  <c r="F2413" i="27"/>
  <c r="E2414" i="27"/>
  <c r="F2414" i="27"/>
  <c r="E2415" i="27"/>
  <c r="F2415" i="27"/>
  <c r="E2416" i="27"/>
  <c r="F2416" i="27"/>
  <c r="E2417" i="27"/>
  <c r="F2417" i="27"/>
  <c r="E2418" i="27"/>
  <c r="F2418" i="27"/>
  <c r="E2419" i="27"/>
  <c r="F2419" i="27"/>
  <c r="E2420" i="27"/>
  <c r="F2420" i="27"/>
  <c r="E2421" i="27"/>
  <c r="F2421" i="27"/>
  <c r="E2422" i="27"/>
  <c r="F2422" i="27"/>
  <c r="E2423" i="27"/>
  <c r="F2423" i="27"/>
  <c r="E2424" i="27"/>
  <c r="F2424" i="27"/>
  <c r="E2425" i="27"/>
  <c r="F2425" i="27"/>
  <c r="E2426" i="27"/>
  <c r="F2426" i="27"/>
  <c r="E2427" i="27"/>
  <c r="F2427" i="27"/>
  <c r="E2428" i="27"/>
  <c r="F2428" i="27"/>
  <c r="E2429" i="27"/>
  <c r="F2429" i="27"/>
  <c r="E2430" i="27"/>
  <c r="F2430" i="27"/>
  <c r="E2431" i="27"/>
  <c r="F2431" i="27"/>
  <c r="E2432" i="27"/>
  <c r="F2432" i="27"/>
  <c r="E2433" i="27"/>
  <c r="F2433" i="27"/>
  <c r="E2434" i="27"/>
  <c r="F2434" i="27"/>
  <c r="E2435" i="27"/>
  <c r="F2435" i="27"/>
  <c r="E2436" i="27"/>
  <c r="F2436" i="27"/>
  <c r="E2437" i="27"/>
  <c r="F2437" i="27"/>
  <c r="E2438" i="27"/>
  <c r="F2438" i="27"/>
  <c r="E2439" i="27"/>
  <c r="F2439" i="27"/>
  <c r="E2440" i="27"/>
  <c r="F2440" i="27"/>
  <c r="E2441" i="27"/>
  <c r="F2441" i="27"/>
  <c r="E2442" i="27"/>
  <c r="F2442" i="27"/>
  <c r="E2443" i="27"/>
  <c r="F2443" i="27"/>
  <c r="E2444" i="27"/>
  <c r="F2444" i="27"/>
  <c r="E2445" i="27"/>
  <c r="F2445" i="27"/>
  <c r="E2446" i="27"/>
  <c r="F2446" i="27"/>
  <c r="E2447" i="27"/>
  <c r="F2447" i="27"/>
  <c r="E2448" i="27"/>
  <c r="F2448" i="27"/>
  <c r="E2449" i="27"/>
  <c r="F2449" i="27"/>
  <c r="E2450" i="27"/>
  <c r="F2450" i="27"/>
  <c r="E2451" i="27"/>
  <c r="F2451" i="27"/>
  <c r="E2452" i="27"/>
  <c r="F2452" i="27"/>
  <c r="E2453" i="27"/>
  <c r="F2453" i="27"/>
  <c r="E2454" i="27"/>
  <c r="F2454" i="27"/>
  <c r="E2455" i="27"/>
  <c r="F2455" i="27"/>
  <c r="E2456" i="27"/>
  <c r="F2456" i="27"/>
  <c r="E2457" i="27"/>
  <c r="F2457" i="27"/>
  <c r="E2458" i="27"/>
  <c r="F2458" i="27"/>
  <c r="E2459" i="27"/>
  <c r="F2459" i="27"/>
  <c r="E2460" i="27"/>
  <c r="F2460" i="27"/>
  <c r="E2461" i="27"/>
  <c r="F2461" i="27"/>
  <c r="E2462" i="27"/>
  <c r="F2462" i="27"/>
  <c r="E2463" i="27"/>
  <c r="F2463" i="27"/>
  <c r="E2464" i="27"/>
  <c r="F2464" i="27"/>
  <c r="E2465" i="27"/>
  <c r="F2465" i="27"/>
  <c r="E2466" i="27"/>
  <c r="F2466" i="27"/>
  <c r="E2467" i="27"/>
  <c r="F2467" i="27"/>
  <c r="E2468" i="27"/>
  <c r="F2468" i="27"/>
  <c r="E2469" i="27"/>
  <c r="F2469" i="27"/>
  <c r="E2470" i="27"/>
  <c r="F2470" i="27"/>
  <c r="E2471" i="27"/>
  <c r="F2471" i="27"/>
  <c r="E2472" i="27"/>
  <c r="F2472" i="27"/>
  <c r="E2473" i="27"/>
  <c r="F2473" i="27"/>
  <c r="E2474" i="27"/>
  <c r="F2474" i="27"/>
  <c r="E2475" i="27"/>
  <c r="F2475" i="27"/>
  <c r="E2476" i="27"/>
  <c r="F2476" i="27"/>
  <c r="E2477" i="27"/>
  <c r="F2477" i="27"/>
  <c r="E2478" i="27"/>
  <c r="F2478" i="27"/>
  <c r="E2479" i="27"/>
  <c r="F2479" i="27"/>
  <c r="E2480" i="27"/>
  <c r="F2480" i="27"/>
  <c r="E2481" i="27"/>
  <c r="F2481" i="27"/>
  <c r="E2482" i="27"/>
  <c r="F2482" i="27"/>
  <c r="E2483" i="27"/>
  <c r="F2483" i="27"/>
  <c r="E2484" i="27"/>
  <c r="F2484" i="27"/>
  <c r="E2485" i="27"/>
  <c r="F2485" i="27"/>
  <c r="E2486" i="27"/>
  <c r="F2486" i="27"/>
  <c r="E2487" i="27"/>
  <c r="F2487" i="27"/>
  <c r="E2488" i="27"/>
  <c r="F2488" i="27"/>
  <c r="E2489" i="27"/>
  <c r="F2489" i="27"/>
  <c r="E2490" i="27"/>
  <c r="F2490" i="27"/>
  <c r="E2491" i="27"/>
  <c r="F2491" i="27"/>
  <c r="E2492" i="27"/>
  <c r="F2492" i="27"/>
  <c r="E2493" i="27"/>
  <c r="F2493" i="27"/>
  <c r="E2494" i="27"/>
  <c r="F2494" i="27"/>
  <c r="E2495" i="27"/>
  <c r="F2495" i="27"/>
  <c r="E2496" i="27"/>
  <c r="F2496" i="27"/>
  <c r="E2497" i="27"/>
  <c r="F2497" i="27"/>
  <c r="E2498" i="27"/>
  <c r="F2498" i="27"/>
  <c r="E2499" i="27"/>
  <c r="F2499" i="27"/>
  <c r="E2500" i="27"/>
  <c r="F2500" i="27"/>
  <c r="E2501" i="27"/>
  <c r="F2501" i="27"/>
  <c r="E2502" i="27"/>
  <c r="F2502" i="27"/>
  <c r="E2503" i="27"/>
  <c r="F2503" i="27"/>
  <c r="E2504" i="27"/>
  <c r="F2504" i="27"/>
  <c r="E2505" i="27"/>
  <c r="F2505" i="27"/>
  <c r="E2506" i="27"/>
  <c r="F2506" i="27"/>
  <c r="E2507" i="27"/>
  <c r="F2507" i="27"/>
  <c r="E2508" i="27"/>
  <c r="F2508" i="27"/>
  <c r="E2509" i="27"/>
  <c r="F2509" i="27"/>
  <c r="E2510" i="27"/>
  <c r="F2510" i="27"/>
  <c r="E2511" i="27"/>
  <c r="F2511" i="27"/>
  <c r="E2512" i="27"/>
  <c r="F2512" i="27"/>
  <c r="E2513" i="27"/>
  <c r="F2513" i="27"/>
  <c r="E2514" i="27"/>
  <c r="F2514" i="27"/>
  <c r="E2515" i="27"/>
  <c r="F2515" i="27"/>
  <c r="E2516" i="27"/>
  <c r="F2516" i="27"/>
  <c r="E2517" i="27"/>
  <c r="F2517" i="27"/>
  <c r="E2518" i="27"/>
  <c r="F2518" i="27"/>
  <c r="E2519" i="27"/>
  <c r="F2519" i="27"/>
  <c r="E2520" i="27"/>
  <c r="F2520" i="27"/>
  <c r="E2521" i="27"/>
  <c r="F2521" i="27"/>
  <c r="E2522" i="27"/>
  <c r="F2522" i="27"/>
  <c r="E2523" i="27"/>
  <c r="F2523" i="27"/>
  <c r="E2524" i="27"/>
  <c r="F2524" i="27"/>
  <c r="E2525" i="27"/>
  <c r="F2525" i="27"/>
  <c r="E2526" i="27"/>
  <c r="F2526" i="27"/>
  <c r="E2527" i="27"/>
  <c r="F2527" i="27"/>
  <c r="E2528" i="27"/>
  <c r="F2528" i="27"/>
  <c r="E2529" i="27"/>
  <c r="F2529" i="27"/>
  <c r="E2530" i="27"/>
  <c r="F2530" i="27"/>
  <c r="E2531" i="27"/>
  <c r="F2531" i="27"/>
  <c r="E2532" i="27"/>
  <c r="F2532" i="27"/>
  <c r="E2533" i="27"/>
  <c r="F2533" i="27"/>
  <c r="E2534" i="27"/>
  <c r="F2534" i="27"/>
  <c r="E2535" i="27"/>
  <c r="F2535" i="27"/>
  <c r="E2536" i="27"/>
  <c r="F2536" i="27"/>
  <c r="E2538" i="27"/>
  <c r="F2538" i="27"/>
  <c r="E2539" i="27"/>
  <c r="F2539" i="27"/>
  <c r="E2540" i="27"/>
  <c r="F2540" i="27"/>
  <c r="E2541" i="27"/>
  <c r="F2541" i="27"/>
  <c r="E2542" i="27"/>
  <c r="F2542" i="27"/>
  <c r="E2543" i="27"/>
  <c r="F2543" i="27"/>
  <c r="E2544" i="27"/>
  <c r="F2544" i="27"/>
  <c r="E2545" i="27"/>
  <c r="F2545" i="27"/>
  <c r="E2546" i="27"/>
  <c r="F2546" i="27"/>
  <c r="E2547" i="27"/>
  <c r="F2547" i="27"/>
  <c r="E2548" i="27"/>
  <c r="F2548" i="27"/>
  <c r="E2549" i="27"/>
  <c r="F2549" i="27"/>
  <c r="E2550" i="27"/>
  <c r="F2550" i="27"/>
  <c r="E2551" i="27"/>
  <c r="F2551" i="27"/>
  <c r="E2552" i="27"/>
  <c r="F2552" i="27"/>
  <c r="E2553" i="27"/>
  <c r="F2553" i="27"/>
  <c r="E2554" i="27"/>
  <c r="F2554" i="27"/>
  <c r="E2555" i="27"/>
  <c r="F2555" i="27"/>
  <c r="E2556" i="27"/>
  <c r="F2556" i="27"/>
  <c r="E2557" i="27"/>
  <c r="F2557" i="27"/>
  <c r="E2558" i="27"/>
  <c r="F2558" i="27"/>
  <c r="E2559" i="27"/>
  <c r="F2559" i="27"/>
  <c r="E2560" i="27"/>
  <c r="F2560" i="27"/>
  <c r="E2561" i="27"/>
  <c r="F2561" i="27"/>
  <c r="E2562" i="27"/>
  <c r="F2562" i="27"/>
  <c r="E2563" i="27"/>
  <c r="F2563" i="27"/>
  <c r="E2564" i="27"/>
  <c r="F2564" i="27"/>
  <c r="E2565" i="27"/>
  <c r="F2565" i="27"/>
  <c r="E2566" i="27"/>
  <c r="F2566" i="27"/>
  <c r="E2567" i="27"/>
  <c r="F2567" i="27"/>
  <c r="E2568" i="27"/>
  <c r="F2568" i="27"/>
  <c r="E2569" i="27"/>
  <c r="F2569" i="27"/>
  <c r="E2570" i="27"/>
  <c r="F2570" i="27"/>
  <c r="E2571" i="27"/>
  <c r="F2571" i="27"/>
  <c r="E2572" i="27"/>
  <c r="F2572" i="27"/>
  <c r="E2573" i="27"/>
  <c r="F2573" i="27"/>
  <c r="E2574" i="27"/>
  <c r="F2574" i="27"/>
  <c r="E2575" i="27"/>
  <c r="F2575" i="27"/>
  <c r="E2576" i="27"/>
  <c r="F2576" i="27"/>
  <c r="E2577" i="27"/>
  <c r="F2577" i="27"/>
  <c r="E2578" i="27"/>
  <c r="F2578" i="27"/>
  <c r="E2579" i="27"/>
  <c r="F2579" i="27"/>
  <c r="E2580" i="27"/>
  <c r="F2580" i="27"/>
  <c r="E2581" i="27"/>
  <c r="F2581" i="27"/>
  <c r="E2582" i="27"/>
  <c r="F2582" i="27"/>
  <c r="E2583" i="27"/>
  <c r="F2583" i="27"/>
  <c r="E2584" i="27"/>
  <c r="F2584" i="27"/>
  <c r="E2585" i="27"/>
  <c r="F2585" i="27"/>
  <c r="E2586" i="27"/>
  <c r="F2586" i="27"/>
  <c r="E2587" i="27"/>
  <c r="F2587" i="27"/>
  <c r="E2588" i="27"/>
  <c r="F2588" i="27"/>
  <c r="E2589" i="27"/>
  <c r="F2589" i="27"/>
  <c r="E2590" i="27"/>
  <c r="F2590" i="27"/>
  <c r="E2591" i="27"/>
  <c r="F2591" i="27"/>
  <c r="E2592" i="27"/>
  <c r="F2592" i="27"/>
  <c r="E2593" i="27"/>
  <c r="F2593" i="27"/>
  <c r="E2594" i="27"/>
  <c r="F2594" i="27"/>
  <c r="E2595" i="27"/>
  <c r="F2595" i="27"/>
  <c r="E2596" i="27"/>
  <c r="F2596" i="27"/>
  <c r="E2597" i="27"/>
  <c r="F2597" i="27"/>
  <c r="E2598" i="27"/>
  <c r="F2598" i="27"/>
  <c r="E2599" i="27"/>
  <c r="F2599" i="27"/>
  <c r="E2600" i="27"/>
  <c r="F2600" i="27"/>
  <c r="E2601" i="27"/>
  <c r="F2601" i="27"/>
  <c r="E2602" i="27"/>
  <c r="F2602" i="27"/>
  <c r="E2603" i="27"/>
  <c r="F2603" i="27"/>
  <c r="E2604" i="27"/>
  <c r="F2604" i="27"/>
  <c r="E2605" i="27"/>
  <c r="F2605" i="27"/>
  <c r="E2606" i="27"/>
  <c r="F2606" i="27"/>
  <c r="E2607" i="27"/>
  <c r="F2607" i="27"/>
  <c r="E2608" i="27"/>
  <c r="F2608" i="27"/>
  <c r="E2609" i="27"/>
  <c r="F2609" i="27"/>
  <c r="E2610" i="27"/>
  <c r="F2610" i="27"/>
  <c r="E2611" i="27"/>
  <c r="F2611" i="27"/>
  <c r="E2612" i="27"/>
  <c r="F2612" i="27"/>
  <c r="E2613" i="27"/>
  <c r="F2613" i="27"/>
  <c r="E2614" i="27"/>
  <c r="F2614" i="27"/>
  <c r="E2615" i="27"/>
  <c r="F2615" i="27"/>
  <c r="E2616" i="27"/>
  <c r="F2616" i="27"/>
  <c r="E2617" i="27"/>
  <c r="F2617" i="27"/>
  <c r="E2618" i="27"/>
  <c r="F2618" i="27"/>
  <c r="E2619" i="27"/>
  <c r="F2619" i="27"/>
  <c r="E2620" i="27"/>
  <c r="F2620" i="27"/>
  <c r="E2621" i="27"/>
  <c r="F2621" i="27"/>
  <c r="E2622" i="27"/>
  <c r="F2622" i="27"/>
  <c r="E2623" i="27"/>
  <c r="F2623" i="27"/>
  <c r="E2624" i="27"/>
  <c r="F2624" i="27"/>
  <c r="E2625" i="27"/>
  <c r="F2625" i="27"/>
  <c r="E2626" i="27"/>
  <c r="F2626" i="27"/>
  <c r="E2627" i="27"/>
  <c r="F2627" i="27"/>
  <c r="E2628" i="27"/>
  <c r="F2628" i="27"/>
  <c r="E2629" i="27"/>
  <c r="F2629" i="27"/>
  <c r="E2630" i="27"/>
  <c r="F2630" i="27"/>
  <c r="E2631" i="27"/>
  <c r="F2631" i="27"/>
  <c r="E2632" i="27"/>
  <c r="F2632" i="27"/>
  <c r="E2633" i="27"/>
  <c r="F2633" i="27"/>
  <c r="E2634" i="27"/>
  <c r="F2634" i="27"/>
  <c r="E2635" i="27"/>
  <c r="F2635" i="27"/>
  <c r="E2636" i="27"/>
  <c r="F2636" i="27"/>
  <c r="E2637" i="27"/>
  <c r="F2637" i="27"/>
  <c r="E2638" i="27"/>
  <c r="F2638" i="27"/>
  <c r="E2639" i="27"/>
  <c r="F2639" i="27"/>
  <c r="E2640" i="27"/>
  <c r="F2640" i="27"/>
  <c r="E2641" i="27"/>
  <c r="F2641" i="27"/>
  <c r="E2642" i="27"/>
  <c r="F2642" i="27"/>
  <c r="E2643" i="27"/>
  <c r="F2643" i="27"/>
  <c r="E2644" i="27"/>
  <c r="F2644" i="27"/>
  <c r="E2645" i="27"/>
  <c r="F2645" i="27"/>
  <c r="E2646" i="27"/>
  <c r="F2646" i="27"/>
  <c r="E2647" i="27"/>
  <c r="F2647" i="27"/>
  <c r="E2648" i="27"/>
  <c r="F2648" i="27"/>
  <c r="E2649" i="27"/>
  <c r="F2649" i="27"/>
  <c r="E2650" i="27"/>
  <c r="F2650" i="27"/>
  <c r="E2651" i="27"/>
  <c r="F2651" i="27"/>
  <c r="E2652" i="27"/>
  <c r="F2652" i="27"/>
  <c r="E2653" i="27"/>
  <c r="F2653" i="27"/>
  <c r="E2654" i="27"/>
  <c r="F2654" i="27"/>
  <c r="E2655" i="27"/>
  <c r="F2655" i="27"/>
  <c r="E2656" i="27"/>
  <c r="F2656" i="27"/>
  <c r="E2657" i="27"/>
  <c r="F2657" i="27"/>
  <c r="E2658" i="27"/>
  <c r="F2658" i="27"/>
  <c r="E2659" i="27"/>
  <c r="F2659" i="27"/>
  <c r="E2660" i="27"/>
  <c r="F2660" i="27"/>
  <c r="E2661" i="27"/>
  <c r="F2661" i="27"/>
  <c r="E2662" i="27"/>
  <c r="F2662" i="27"/>
  <c r="E2663" i="27"/>
  <c r="F2663" i="27"/>
  <c r="E2664" i="27"/>
  <c r="F2664" i="27"/>
  <c r="E2665" i="27"/>
  <c r="F2665" i="27"/>
  <c r="E2666" i="27"/>
  <c r="F2666" i="27"/>
  <c r="E2667" i="27"/>
  <c r="F2667" i="27"/>
  <c r="E2668" i="27"/>
  <c r="F2668" i="27"/>
  <c r="E2669" i="27"/>
  <c r="F2669" i="27"/>
  <c r="E2670" i="27"/>
  <c r="F2670" i="27"/>
  <c r="E2671" i="27"/>
  <c r="F2671" i="27"/>
  <c r="E2672" i="27"/>
  <c r="F2672" i="27"/>
  <c r="E2673" i="27"/>
  <c r="F2673" i="27"/>
  <c r="E2674" i="27"/>
  <c r="F2674" i="27"/>
  <c r="E2675" i="27"/>
  <c r="F2675" i="27"/>
  <c r="E2676" i="27"/>
  <c r="F2676" i="27"/>
  <c r="E2677" i="27"/>
  <c r="F2677" i="27"/>
  <c r="E2678" i="27"/>
  <c r="F2678" i="27"/>
  <c r="E2679" i="27"/>
  <c r="F2679" i="27"/>
  <c r="E2680" i="27"/>
  <c r="F2680" i="27"/>
  <c r="E2681" i="27"/>
  <c r="F2681" i="27"/>
  <c r="E2683" i="27"/>
  <c r="F2683" i="27"/>
  <c r="E2684" i="27"/>
  <c r="F2684" i="27"/>
  <c r="E2685" i="27"/>
  <c r="F2685" i="27"/>
  <c r="E2686" i="27"/>
  <c r="F2686" i="27"/>
  <c r="E2687" i="27"/>
  <c r="F2687" i="27"/>
  <c r="E2688" i="27"/>
  <c r="F2688" i="27"/>
  <c r="E2689" i="27"/>
  <c r="F2689" i="27"/>
  <c r="E2690" i="27"/>
  <c r="F2690" i="27"/>
  <c r="E2691" i="27"/>
  <c r="F2691" i="27"/>
  <c r="E2692" i="27"/>
  <c r="F2692" i="27"/>
  <c r="E2693" i="27"/>
  <c r="F2693" i="27"/>
  <c r="E2694" i="27"/>
  <c r="F2694" i="27"/>
  <c r="E2695" i="27"/>
  <c r="F2695" i="27"/>
  <c r="E2696" i="27"/>
  <c r="F2696" i="27"/>
  <c r="E2697" i="27"/>
  <c r="F2697" i="27"/>
  <c r="E2698" i="27"/>
  <c r="F2698" i="27"/>
  <c r="E2699" i="27"/>
  <c r="F2699" i="27"/>
  <c r="E2700" i="27"/>
  <c r="F2700" i="27"/>
  <c r="E2701" i="27"/>
  <c r="F2701" i="27"/>
  <c r="E2702" i="27"/>
  <c r="F2702" i="27"/>
  <c r="E2703" i="27"/>
  <c r="F2703" i="27"/>
  <c r="E2704" i="27"/>
  <c r="F2704" i="27"/>
  <c r="E2705" i="27"/>
  <c r="F2705" i="27"/>
  <c r="E2706" i="27"/>
  <c r="F2706" i="27"/>
  <c r="E2707" i="27"/>
  <c r="F2707" i="27"/>
  <c r="E2708" i="27"/>
  <c r="F2708" i="27"/>
  <c r="E2709" i="27"/>
  <c r="F2709" i="27"/>
  <c r="E2710" i="27"/>
  <c r="F2710" i="27"/>
  <c r="E2711" i="27"/>
  <c r="F2711" i="27"/>
  <c r="E2712" i="27"/>
  <c r="F2712" i="27"/>
  <c r="E2713" i="27"/>
  <c r="F2713" i="27"/>
  <c r="E2714" i="27"/>
  <c r="F2714" i="27"/>
  <c r="E2715" i="27"/>
  <c r="F2715" i="27"/>
  <c r="E2716" i="27"/>
  <c r="F2716" i="27"/>
  <c r="E2717" i="27"/>
  <c r="F2717" i="27"/>
  <c r="E2718" i="27"/>
  <c r="F2718" i="27"/>
  <c r="E2719" i="27"/>
  <c r="F2719" i="27"/>
  <c r="E2720" i="27"/>
  <c r="F2720" i="27"/>
  <c r="E2721" i="27"/>
  <c r="F2721" i="27"/>
  <c r="E2722" i="27"/>
  <c r="F2722" i="27"/>
  <c r="E2723" i="27"/>
  <c r="F2723" i="27"/>
  <c r="E2724" i="27"/>
  <c r="F2724" i="27"/>
  <c r="E2725" i="27"/>
  <c r="F2725" i="27"/>
  <c r="E2726" i="27"/>
  <c r="F2726" i="27"/>
  <c r="E2727" i="27"/>
  <c r="F2727" i="27"/>
  <c r="E2728" i="27"/>
  <c r="F2728" i="27"/>
  <c r="E2729" i="27"/>
  <c r="F2729" i="27"/>
  <c r="E2730" i="27"/>
  <c r="F2730" i="27"/>
  <c r="E2731" i="27"/>
  <c r="F2731" i="27"/>
  <c r="E2732" i="27"/>
  <c r="F2732" i="27"/>
  <c r="E2733" i="27"/>
  <c r="F2733" i="27"/>
  <c r="E2734" i="27"/>
  <c r="F2734" i="27"/>
  <c r="E2735" i="27"/>
  <c r="F2735" i="27"/>
  <c r="E2736" i="27"/>
  <c r="F2736" i="27"/>
  <c r="E2737" i="27"/>
  <c r="F2737" i="27"/>
  <c r="E2738" i="27"/>
  <c r="F2738" i="27"/>
  <c r="E2739" i="27"/>
  <c r="F2739" i="27"/>
  <c r="E2740" i="27"/>
  <c r="F2740" i="27"/>
  <c r="E2741" i="27"/>
  <c r="F2741" i="27"/>
  <c r="E2742" i="27"/>
  <c r="F2742" i="27"/>
  <c r="E2743" i="27"/>
  <c r="F2743" i="27"/>
  <c r="E2744" i="27"/>
  <c r="F2744" i="27"/>
  <c r="E2745" i="27"/>
  <c r="F2745" i="27"/>
  <c r="E2746" i="27"/>
  <c r="F2746" i="27"/>
  <c r="E2747" i="27"/>
  <c r="F2747" i="27"/>
  <c r="E2748" i="27"/>
  <c r="F2748" i="27"/>
  <c r="E2749" i="27"/>
  <c r="F2749" i="27"/>
  <c r="E2750" i="27"/>
  <c r="F2750" i="27"/>
  <c r="E2751" i="27"/>
  <c r="F2751" i="27"/>
  <c r="E2752" i="27"/>
  <c r="F2752" i="27"/>
  <c r="E2753" i="27"/>
  <c r="F2753" i="27"/>
  <c r="E2754" i="27"/>
  <c r="F2754" i="27"/>
  <c r="E2755" i="27"/>
  <c r="F2755" i="27"/>
  <c r="E2756" i="27"/>
  <c r="F2756" i="27"/>
  <c r="E2757" i="27"/>
  <c r="F2757" i="27"/>
  <c r="E2758" i="27"/>
  <c r="F2758" i="27"/>
  <c r="E2759" i="27"/>
  <c r="F2759" i="27"/>
  <c r="E2760" i="27"/>
  <c r="F2760" i="27"/>
  <c r="E2761" i="27"/>
  <c r="F2761" i="27"/>
  <c r="E2762" i="27"/>
  <c r="F2762" i="27"/>
  <c r="E2763" i="27"/>
  <c r="F2763" i="27"/>
  <c r="E2764" i="27"/>
  <c r="F2764" i="27"/>
  <c r="E2765" i="27"/>
  <c r="F2765" i="27"/>
  <c r="E2766" i="27"/>
  <c r="F2766" i="27"/>
  <c r="E2767" i="27"/>
  <c r="F2767" i="27"/>
  <c r="E2768" i="27"/>
  <c r="F2768" i="27"/>
  <c r="E2769" i="27"/>
  <c r="F2769" i="27"/>
  <c r="E2770" i="27"/>
  <c r="F2770" i="27"/>
  <c r="E2771" i="27"/>
  <c r="F2771" i="27"/>
  <c r="E2772" i="27"/>
  <c r="F2772" i="27"/>
  <c r="E2773" i="27"/>
  <c r="F2773" i="27"/>
  <c r="E2774" i="27"/>
  <c r="F2774" i="27"/>
  <c r="E2775" i="27"/>
  <c r="F2775" i="27"/>
  <c r="E2776" i="27"/>
  <c r="F2776" i="27"/>
  <c r="E2777" i="27"/>
  <c r="F2777" i="27"/>
  <c r="E2778" i="27"/>
  <c r="F2778" i="27"/>
  <c r="E2779" i="27"/>
  <c r="F2779" i="27"/>
  <c r="E2780" i="27"/>
  <c r="F2780" i="27"/>
  <c r="E2781" i="27"/>
  <c r="F2781" i="27"/>
  <c r="E2782" i="27"/>
  <c r="F2782" i="27"/>
  <c r="E2783" i="27"/>
  <c r="F2783" i="27"/>
  <c r="E2784" i="27"/>
  <c r="F2784" i="27"/>
  <c r="E2785" i="27"/>
  <c r="F2785" i="27"/>
  <c r="E2786" i="27"/>
  <c r="F2786" i="27"/>
  <c r="E2787" i="27"/>
  <c r="F2787" i="27"/>
  <c r="E2788" i="27"/>
  <c r="F2788" i="27"/>
  <c r="E2789" i="27"/>
  <c r="F2789" i="27"/>
  <c r="E2790" i="27"/>
  <c r="F2790" i="27"/>
  <c r="E2791" i="27"/>
  <c r="F2791" i="27"/>
  <c r="E2792" i="27"/>
  <c r="F2792" i="27"/>
  <c r="E2793" i="27"/>
  <c r="F2793" i="27"/>
  <c r="E2794" i="27"/>
  <c r="F2794" i="27"/>
  <c r="E2795" i="27"/>
  <c r="F2795" i="27"/>
  <c r="E2796" i="27"/>
  <c r="F2796" i="27"/>
  <c r="E2797" i="27"/>
  <c r="F2797" i="27"/>
  <c r="E2798" i="27"/>
  <c r="F2798" i="27"/>
  <c r="E2799" i="27"/>
  <c r="F2799" i="27"/>
  <c r="E2800" i="27"/>
  <c r="F2800" i="27"/>
  <c r="E2801" i="27"/>
  <c r="F2801" i="27"/>
  <c r="E2802" i="27"/>
  <c r="F2802" i="27"/>
  <c r="E2803" i="27"/>
  <c r="F2803" i="27"/>
  <c r="E2804" i="27"/>
  <c r="F2804" i="27"/>
  <c r="E2805" i="27"/>
  <c r="F2805" i="27"/>
  <c r="E2806" i="27"/>
  <c r="F2806" i="27"/>
  <c r="E2807" i="27"/>
  <c r="F2807" i="27"/>
  <c r="E2808" i="27"/>
  <c r="F2808" i="27"/>
  <c r="E2809" i="27"/>
  <c r="F2809" i="27"/>
  <c r="E2810" i="27"/>
  <c r="F2810" i="27"/>
  <c r="E2811" i="27"/>
  <c r="F2811" i="27"/>
  <c r="E2812" i="27"/>
  <c r="F2812" i="27"/>
  <c r="E2813" i="27"/>
  <c r="F2813" i="27"/>
  <c r="E2814" i="27"/>
  <c r="F2814" i="27"/>
  <c r="E2815" i="27"/>
  <c r="F2815" i="27"/>
  <c r="E2816" i="27"/>
  <c r="F2816" i="27"/>
  <c r="E2817" i="27"/>
  <c r="F2817" i="27"/>
  <c r="E2818" i="27"/>
  <c r="F2818" i="27"/>
  <c r="E2819" i="27"/>
  <c r="F2819" i="27"/>
  <c r="E2820" i="27"/>
  <c r="F2820" i="27"/>
  <c r="E2821" i="27"/>
  <c r="F2821" i="27"/>
  <c r="E2822" i="27"/>
  <c r="F2822" i="27"/>
  <c r="E2823" i="27"/>
  <c r="F2823" i="27"/>
  <c r="E2824" i="27"/>
  <c r="F2824" i="27"/>
  <c r="E2825" i="27"/>
  <c r="F2825" i="27"/>
  <c r="E2826" i="27"/>
  <c r="F2826" i="27"/>
  <c r="E2828" i="27"/>
  <c r="F2828" i="27"/>
  <c r="E2829" i="27"/>
  <c r="F2829" i="27"/>
  <c r="E2830" i="27"/>
  <c r="F2830" i="27"/>
  <c r="E2831" i="27"/>
  <c r="F2831" i="27"/>
  <c r="E2832" i="27"/>
  <c r="F2832" i="27"/>
  <c r="E2833" i="27"/>
  <c r="F2833" i="27"/>
  <c r="E2834" i="27"/>
  <c r="F2834" i="27"/>
  <c r="E2835" i="27"/>
  <c r="F2835" i="27"/>
  <c r="E2836" i="27"/>
  <c r="F2836" i="27"/>
  <c r="E2837" i="27"/>
  <c r="F2837" i="27"/>
  <c r="E2838" i="27"/>
  <c r="F2838" i="27"/>
  <c r="E2839" i="27"/>
  <c r="F2839" i="27"/>
  <c r="E2840" i="27"/>
  <c r="F2840" i="27"/>
  <c r="E2841" i="27"/>
  <c r="F2841" i="27"/>
  <c r="E2842" i="27"/>
  <c r="F2842" i="27"/>
  <c r="E2843" i="27"/>
  <c r="F2843" i="27"/>
  <c r="E2844" i="27"/>
  <c r="F2844" i="27"/>
  <c r="E2845" i="27"/>
  <c r="F2845" i="27"/>
  <c r="E2846" i="27"/>
  <c r="F2846" i="27"/>
  <c r="E2847" i="27"/>
  <c r="F2847" i="27"/>
  <c r="E2848" i="27"/>
  <c r="F2848" i="27"/>
  <c r="E2849" i="27"/>
  <c r="F2849" i="27"/>
  <c r="E2850" i="27"/>
  <c r="F2850" i="27"/>
  <c r="E2851" i="27"/>
  <c r="F2851" i="27"/>
  <c r="E2852" i="27"/>
  <c r="F2852" i="27"/>
  <c r="E2853" i="27"/>
  <c r="F2853" i="27"/>
  <c r="E2854" i="27"/>
  <c r="F2854" i="27"/>
  <c r="E2855" i="27"/>
  <c r="F2855" i="27"/>
  <c r="E2856" i="27"/>
  <c r="F2856" i="27"/>
  <c r="E2857" i="27"/>
  <c r="F2857" i="27"/>
  <c r="E2858" i="27"/>
  <c r="F2858" i="27"/>
  <c r="E2859" i="27"/>
  <c r="F2859" i="27"/>
  <c r="E2860" i="27"/>
  <c r="F2860" i="27"/>
  <c r="E2861" i="27"/>
  <c r="F2861" i="27"/>
  <c r="E2862" i="27"/>
  <c r="F2862" i="27"/>
  <c r="E2863" i="27"/>
  <c r="F2863" i="27"/>
  <c r="E2864" i="27"/>
  <c r="F2864" i="27"/>
  <c r="E2865" i="27"/>
  <c r="F2865" i="27"/>
  <c r="E2866" i="27"/>
  <c r="F2866" i="27"/>
  <c r="E2867" i="27"/>
  <c r="F2867" i="27"/>
  <c r="E2868" i="27"/>
  <c r="F2868" i="27"/>
  <c r="E2869" i="27"/>
  <c r="F2869" i="27"/>
  <c r="E2870" i="27"/>
  <c r="F2870" i="27"/>
  <c r="E2871" i="27"/>
  <c r="F2871" i="27"/>
  <c r="E2872" i="27"/>
  <c r="F2872" i="27"/>
  <c r="E2873" i="27"/>
  <c r="F2873" i="27"/>
  <c r="E2874" i="27"/>
  <c r="F2874" i="27"/>
  <c r="E2875" i="27"/>
  <c r="F2875" i="27"/>
  <c r="E2876" i="27"/>
  <c r="F2876" i="27"/>
  <c r="E2877" i="27"/>
  <c r="F2877" i="27"/>
  <c r="E2878" i="27"/>
  <c r="F2878" i="27"/>
  <c r="E2879" i="27"/>
  <c r="F2879" i="27"/>
  <c r="E2880" i="27"/>
  <c r="F2880" i="27"/>
  <c r="E2881" i="27"/>
  <c r="F2881" i="27"/>
  <c r="E2882" i="27"/>
  <c r="F2882" i="27"/>
  <c r="E2883" i="27"/>
  <c r="F2883" i="27"/>
  <c r="E2884" i="27"/>
  <c r="F2884" i="27"/>
  <c r="E2885" i="27"/>
  <c r="F2885" i="27"/>
  <c r="E2886" i="27"/>
  <c r="F2886" i="27"/>
  <c r="E2887" i="27"/>
  <c r="F2887" i="27"/>
  <c r="E2888" i="27"/>
  <c r="F2888" i="27"/>
  <c r="E2889" i="27"/>
  <c r="F2889" i="27"/>
  <c r="E2890" i="27"/>
  <c r="F2890" i="27"/>
  <c r="E2891" i="27"/>
  <c r="F2891" i="27"/>
  <c r="E2892" i="27"/>
  <c r="F2892" i="27"/>
  <c r="E2893" i="27"/>
  <c r="F2893" i="27"/>
  <c r="E2894" i="27"/>
  <c r="F2894" i="27"/>
  <c r="E2895" i="27"/>
  <c r="F2895" i="27"/>
  <c r="E2896" i="27"/>
  <c r="F2896" i="27"/>
  <c r="E2897" i="27"/>
  <c r="F2897" i="27"/>
  <c r="E2898" i="27"/>
  <c r="F2898" i="27"/>
  <c r="E2899" i="27"/>
  <c r="F2899" i="27"/>
  <c r="E2900" i="27"/>
  <c r="F2900" i="27"/>
  <c r="E2901" i="27"/>
  <c r="F2901" i="27"/>
  <c r="E2902" i="27"/>
  <c r="F2902" i="27"/>
  <c r="E2903" i="27"/>
  <c r="F2903" i="27"/>
  <c r="E2904" i="27"/>
  <c r="F2904" i="27"/>
  <c r="E2905" i="27"/>
  <c r="F2905" i="27"/>
  <c r="E2906" i="27"/>
  <c r="F2906" i="27"/>
  <c r="E2907" i="27"/>
  <c r="F2907" i="27"/>
  <c r="E2908" i="27"/>
  <c r="F2908" i="27"/>
  <c r="E2909" i="27"/>
  <c r="F2909" i="27"/>
  <c r="E2910" i="27"/>
  <c r="F2910" i="27"/>
  <c r="E2911" i="27"/>
  <c r="F2911" i="27"/>
  <c r="E2912" i="27"/>
  <c r="F2912" i="27"/>
  <c r="E2913" i="27"/>
  <c r="F2913" i="27"/>
  <c r="E2914" i="27"/>
  <c r="F2914" i="27"/>
  <c r="E2915" i="27"/>
  <c r="F2915" i="27"/>
  <c r="E2916" i="27"/>
  <c r="F2916" i="27"/>
  <c r="E2917" i="27"/>
  <c r="F2917" i="27"/>
  <c r="E2918" i="27"/>
  <c r="F2918" i="27"/>
  <c r="E2919" i="27"/>
  <c r="F2919" i="27"/>
  <c r="E2920" i="27"/>
  <c r="F2920" i="27"/>
  <c r="E2921" i="27"/>
  <c r="F2921" i="27"/>
  <c r="E2922" i="27"/>
  <c r="F2922" i="27"/>
  <c r="E2923" i="27"/>
  <c r="F2923" i="27"/>
  <c r="E2924" i="27"/>
  <c r="F2924" i="27"/>
  <c r="E2925" i="27"/>
  <c r="F2925" i="27"/>
  <c r="E2926" i="27"/>
  <c r="F2926" i="27"/>
  <c r="E2927" i="27"/>
  <c r="F2927" i="27"/>
  <c r="E2928" i="27"/>
  <c r="F2928" i="27"/>
  <c r="E2929" i="27"/>
  <c r="F2929" i="27"/>
  <c r="E2930" i="27"/>
  <c r="F2930" i="27"/>
  <c r="E2931" i="27"/>
  <c r="F2931" i="27"/>
  <c r="E2932" i="27"/>
  <c r="F2932" i="27"/>
  <c r="E2933" i="27"/>
  <c r="F2933" i="27"/>
  <c r="E2934" i="27"/>
  <c r="F2934" i="27"/>
  <c r="E2935" i="27"/>
  <c r="F2935" i="27"/>
  <c r="E2936" i="27"/>
  <c r="F2936" i="27"/>
  <c r="E2937" i="27"/>
  <c r="F2937" i="27"/>
  <c r="E2938" i="27"/>
  <c r="F2938" i="27"/>
  <c r="E2939" i="27"/>
  <c r="F2939" i="27"/>
  <c r="E2940" i="27"/>
  <c r="F2940" i="27"/>
  <c r="E2941" i="27"/>
  <c r="F2941" i="27"/>
  <c r="E2942" i="27"/>
  <c r="F2942" i="27"/>
  <c r="E2943" i="27"/>
  <c r="F2943" i="27"/>
  <c r="E2944" i="27"/>
  <c r="F2944" i="27"/>
  <c r="E2945" i="27"/>
  <c r="F2945" i="27"/>
  <c r="E2946" i="27"/>
  <c r="F2946" i="27"/>
  <c r="E2947" i="27"/>
  <c r="F2947" i="27"/>
  <c r="E2948" i="27"/>
  <c r="F2948" i="27"/>
  <c r="E2949" i="27"/>
  <c r="F2949" i="27"/>
  <c r="E2950" i="27"/>
  <c r="F2950" i="27"/>
  <c r="E2951" i="27"/>
  <c r="F2951" i="27"/>
  <c r="E2952" i="27"/>
  <c r="F2952" i="27"/>
  <c r="E2953" i="27"/>
  <c r="F2953" i="27"/>
  <c r="E2954" i="27"/>
  <c r="F2954" i="27"/>
  <c r="E2955" i="27"/>
  <c r="F2955" i="27"/>
  <c r="E2956" i="27"/>
  <c r="F2956" i="27"/>
  <c r="E2957" i="27"/>
  <c r="F2957" i="27"/>
  <c r="E2958" i="27"/>
  <c r="F2958" i="27"/>
  <c r="E2959" i="27"/>
  <c r="F2959" i="27"/>
  <c r="E2960" i="27"/>
  <c r="F2960" i="27"/>
  <c r="E2961" i="27"/>
  <c r="F2961" i="27"/>
  <c r="E2962" i="27"/>
  <c r="F2962" i="27"/>
  <c r="E2963" i="27"/>
  <c r="F2963" i="27"/>
  <c r="E2964" i="27"/>
  <c r="F2964" i="27"/>
  <c r="E2965" i="27"/>
  <c r="F2965" i="27"/>
  <c r="E2966" i="27"/>
  <c r="F2966" i="27"/>
  <c r="E2967" i="27"/>
  <c r="F2967" i="27"/>
  <c r="E2968" i="27"/>
  <c r="F2968" i="27"/>
  <c r="E2969" i="27"/>
  <c r="F2969" i="27"/>
  <c r="E2970" i="27"/>
  <c r="F2970" i="27"/>
  <c r="E2971" i="27"/>
  <c r="F2971" i="27"/>
  <c r="E2973" i="27"/>
  <c r="F2973" i="27"/>
  <c r="E2974" i="27"/>
  <c r="F2974" i="27"/>
  <c r="E2975" i="27"/>
  <c r="F2975" i="27"/>
  <c r="E2976" i="27"/>
  <c r="F2976" i="27"/>
  <c r="E2977" i="27"/>
  <c r="F2977" i="27"/>
  <c r="E2978" i="27"/>
  <c r="F2978" i="27"/>
  <c r="E2979" i="27"/>
  <c r="F2979" i="27"/>
  <c r="E2980" i="27"/>
  <c r="F2980" i="27"/>
  <c r="E2981" i="27"/>
  <c r="F2981" i="27"/>
  <c r="E2982" i="27"/>
  <c r="F2982" i="27"/>
  <c r="E2983" i="27"/>
  <c r="F2983" i="27"/>
  <c r="E2984" i="27"/>
  <c r="F2984" i="27"/>
  <c r="E2985" i="27"/>
  <c r="F2985" i="27"/>
  <c r="E2986" i="27"/>
  <c r="F2986" i="27"/>
  <c r="E2987" i="27"/>
  <c r="F2987" i="27"/>
  <c r="E2988" i="27"/>
  <c r="F2988" i="27"/>
  <c r="E2989" i="27"/>
  <c r="F2989" i="27"/>
  <c r="E2990" i="27"/>
  <c r="F2990" i="27"/>
  <c r="E2991" i="27"/>
  <c r="F2991" i="27"/>
  <c r="E2992" i="27"/>
  <c r="F2992" i="27"/>
  <c r="E2993" i="27"/>
  <c r="F2993" i="27"/>
  <c r="E2994" i="27"/>
  <c r="F2994" i="27"/>
  <c r="E2995" i="27"/>
  <c r="F2995" i="27"/>
  <c r="E2996" i="27"/>
  <c r="F2996" i="27"/>
  <c r="E2997" i="27"/>
  <c r="F2997" i="27"/>
  <c r="E2998" i="27"/>
  <c r="F2998" i="27"/>
  <c r="E2999" i="27"/>
  <c r="F2999" i="27"/>
  <c r="E3000" i="27"/>
  <c r="F3000" i="27"/>
  <c r="E3001" i="27"/>
  <c r="F3001" i="27"/>
  <c r="E3002" i="27"/>
  <c r="F3002" i="27"/>
  <c r="E3003" i="27"/>
  <c r="F3003" i="27"/>
  <c r="E3004" i="27"/>
  <c r="F3004" i="27"/>
  <c r="E3005" i="27"/>
  <c r="F3005" i="27"/>
  <c r="E3006" i="27"/>
  <c r="F3006" i="27"/>
  <c r="E3007" i="27"/>
  <c r="F3007" i="27"/>
  <c r="E3008" i="27"/>
  <c r="F3008" i="27"/>
  <c r="E3009" i="27"/>
  <c r="F3009" i="27"/>
  <c r="E3010" i="27"/>
  <c r="F3010" i="27"/>
  <c r="E3011" i="27"/>
  <c r="F3011" i="27"/>
  <c r="E3012" i="27"/>
  <c r="F3012" i="27"/>
  <c r="E3013" i="27"/>
  <c r="F3013" i="27"/>
  <c r="E3014" i="27"/>
  <c r="F3014" i="27"/>
  <c r="E3015" i="27"/>
  <c r="F3015" i="27"/>
  <c r="E3016" i="27"/>
  <c r="F3016" i="27"/>
  <c r="E3017" i="27"/>
  <c r="F3017" i="27"/>
  <c r="E3018" i="27"/>
  <c r="F3018" i="27"/>
  <c r="E3019" i="27"/>
  <c r="F3019" i="27"/>
  <c r="E3020" i="27"/>
  <c r="F3020" i="27"/>
  <c r="E3021" i="27"/>
  <c r="F3021" i="27"/>
  <c r="E3022" i="27"/>
  <c r="F3022" i="27"/>
  <c r="E3023" i="27"/>
  <c r="F3023" i="27"/>
  <c r="E3024" i="27"/>
  <c r="F3024" i="27"/>
  <c r="E3025" i="27"/>
  <c r="F3025" i="27"/>
  <c r="E3026" i="27"/>
  <c r="F3026" i="27"/>
  <c r="E3027" i="27"/>
  <c r="F3027" i="27"/>
  <c r="E3028" i="27"/>
  <c r="F3028" i="27"/>
  <c r="E3029" i="27"/>
  <c r="F3029" i="27"/>
  <c r="E3030" i="27"/>
  <c r="F3030" i="27"/>
  <c r="E3031" i="27"/>
  <c r="F3031" i="27"/>
  <c r="E3032" i="27"/>
  <c r="F3032" i="27"/>
  <c r="E3033" i="27"/>
  <c r="F3033" i="27"/>
  <c r="E3034" i="27"/>
  <c r="F3034" i="27"/>
  <c r="E3035" i="27"/>
  <c r="F3035" i="27"/>
  <c r="E3036" i="27"/>
  <c r="F3036" i="27"/>
  <c r="E3037" i="27"/>
  <c r="F3037" i="27"/>
  <c r="E3038" i="27"/>
  <c r="F3038" i="27"/>
  <c r="E3039" i="27"/>
  <c r="F3039" i="27"/>
  <c r="E3040" i="27"/>
  <c r="F3040" i="27"/>
  <c r="E3041" i="27"/>
  <c r="F3041" i="27"/>
  <c r="E3042" i="27"/>
  <c r="F3042" i="27"/>
  <c r="E3043" i="27"/>
  <c r="F3043" i="27"/>
  <c r="E3044" i="27"/>
  <c r="F3044" i="27"/>
  <c r="E3045" i="27"/>
  <c r="F3045" i="27"/>
  <c r="E3046" i="27"/>
  <c r="F3046" i="27"/>
  <c r="E3047" i="27"/>
  <c r="F3047" i="27"/>
  <c r="E3048" i="27"/>
  <c r="F3048" i="27"/>
  <c r="E3049" i="27"/>
  <c r="F3049" i="27"/>
  <c r="E3050" i="27"/>
  <c r="F3050" i="27"/>
  <c r="E3051" i="27"/>
  <c r="F3051" i="27"/>
  <c r="E3052" i="27"/>
  <c r="F3052" i="27"/>
  <c r="E3053" i="27"/>
  <c r="F3053" i="27"/>
  <c r="E3054" i="27"/>
  <c r="F3054" i="27"/>
  <c r="E3055" i="27"/>
  <c r="F3055" i="27"/>
  <c r="E3056" i="27"/>
  <c r="F3056" i="27"/>
  <c r="E3057" i="27"/>
  <c r="F3057" i="27"/>
  <c r="E3058" i="27"/>
  <c r="F3058" i="27"/>
  <c r="E3059" i="27"/>
  <c r="F3059" i="27"/>
  <c r="E3060" i="27"/>
  <c r="F3060" i="27"/>
  <c r="E3061" i="27"/>
  <c r="F3061" i="27"/>
  <c r="E3062" i="27"/>
  <c r="F3062" i="27"/>
  <c r="E3063" i="27"/>
  <c r="F3063" i="27"/>
  <c r="E3064" i="27"/>
  <c r="F3064" i="27"/>
  <c r="E3065" i="27"/>
  <c r="F3065" i="27"/>
  <c r="E3066" i="27"/>
  <c r="F3066" i="27"/>
  <c r="E3067" i="27"/>
  <c r="F3067" i="27"/>
  <c r="E3068" i="27"/>
  <c r="F3068" i="27"/>
  <c r="E3069" i="27"/>
  <c r="F3069" i="27"/>
  <c r="E3070" i="27"/>
  <c r="F3070" i="27"/>
  <c r="E3071" i="27"/>
  <c r="F3071" i="27"/>
  <c r="E3072" i="27"/>
  <c r="F3072" i="27"/>
  <c r="E3073" i="27"/>
  <c r="F3073" i="27"/>
  <c r="E3074" i="27"/>
  <c r="F3074" i="27"/>
  <c r="E3075" i="27"/>
  <c r="F3075" i="27"/>
  <c r="E3076" i="27"/>
  <c r="F3076" i="27"/>
  <c r="E3077" i="27"/>
  <c r="F3077" i="27"/>
  <c r="E3078" i="27"/>
  <c r="F3078" i="27"/>
  <c r="E3079" i="27"/>
  <c r="F3079" i="27"/>
  <c r="E3080" i="27"/>
  <c r="F3080" i="27"/>
  <c r="E3081" i="27"/>
  <c r="F3081" i="27"/>
  <c r="E3082" i="27"/>
  <c r="F3082" i="27"/>
  <c r="E3083" i="27"/>
  <c r="F3083" i="27"/>
  <c r="E3084" i="27"/>
  <c r="F3084" i="27"/>
  <c r="E3085" i="27"/>
  <c r="F3085" i="27"/>
  <c r="E3086" i="27"/>
  <c r="F3086" i="27"/>
  <c r="E3087" i="27"/>
  <c r="F3087" i="27"/>
  <c r="E3088" i="27"/>
  <c r="F3088" i="27"/>
  <c r="E3089" i="27"/>
  <c r="F3089" i="27"/>
  <c r="E3090" i="27"/>
  <c r="F3090" i="27"/>
  <c r="E3091" i="27"/>
  <c r="F3091" i="27"/>
  <c r="E3092" i="27"/>
  <c r="F3092" i="27"/>
  <c r="E3093" i="27"/>
  <c r="F3093" i="27"/>
  <c r="E3094" i="27"/>
  <c r="F3094" i="27"/>
  <c r="E3095" i="27"/>
  <c r="F3095" i="27"/>
  <c r="E3096" i="27"/>
  <c r="F3096" i="27"/>
  <c r="E3097" i="27"/>
  <c r="F3097" i="27"/>
  <c r="E3098" i="27"/>
  <c r="F3098" i="27"/>
  <c r="E3099" i="27"/>
  <c r="F3099" i="27"/>
  <c r="E3100" i="27"/>
  <c r="F3100" i="27"/>
  <c r="E3101" i="27"/>
  <c r="F3101" i="27"/>
  <c r="E3102" i="27"/>
  <c r="F3102" i="27"/>
  <c r="E3103" i="27"/>
  <c r="F3103" i="27"/>
  <c r="E3104" i="27"/>
  <c r="F3104" i="27"/>
  <c r="E3105" i="27"/>
  <c r="F3105" i="27"/>
  <c r="E3106" i="27"/>
  <c r="F3106" i="27"/>
  <c r="E3107" i="27"/>
  <c r="F3107" i="27"/>
  <c r="E3108" i="27"/>
  <c r="F3108" i="27"/>
  <c r="E3109" i="27"/>
  <c r="F3109" i="27"/>
  <c r="E3110" i="27"/>
  <c r="F3110" i="27"/>
  <c r="E3111" i="27"/>
  <c r="F3111" i="27"/>
  <c r="E3112" i="27"/>
  <c r="F3112" i="27"/>
  <c r="E3113" i="27"/>
  <c r="F3113" i="27"/>
  <c r="E3114" i="27"/>
  <c r="F3114" i="27"/>
  <c r="E3115" i="27"/>
  <c r="F3115" i="27"/>
  <c r="E3116" i="27"/>
  <c r="F3116" i="27"/>
  <c r="E3118" i="27"/>
  <c r="F3118" i="27"/>
  <c r="E3119" i="27"/>
  <c r="F3119" i="27"/>
  <c r="E3120" i="27"/>
  <c r="F3120" i="27"/>
  <c r="E3121" i="27"/>
  <c r="F3121" i="27"/>
  <c r="E3122" i="27"/>
  <c r="F3122" i="27"/>
  <c r="E3123" i="27"/>
  <c r="F3123" i="27"/>
  <c r="E3124" i="27"/>
  <c r="F3124" i="27"/>
  <c r="E3125" i="27"/>
  <c r="F3125" i="27"/>
  <c r="E3126" i="27"/>
  <c r="F3126" i="27"/>
  <c r="E3127" i="27"/>
  <c r="F3127" i="27"/>
  <c r="E3128" i="27"/>
  <c r="F3128" i="27"/>
  <c r="E3129" i="27"/>
  <c r="F3129" i="27"/>
  <c r="E3130" i="27"/>
  <c r="F3130" i="27"/>
  <c r="E3131" i="27"/>
  <c r="F3131" i="27"/>
  <c r="E3132" i="27"/>
  <c r="F3132" i="27"/>
  <c r="E3133" i="27"/>
  <c r="F3133" i="27"/>
  <c r="E3134" i="27"/>
  <c r="F3134" i="27"/>
  <c r="E3135" i="27"/>
  <c r="F3135" i="27"/>
  <c r="E3136" i="27"/>
  <c r="F3136" i="27"/>
  <c r="E3137" i="27"/>
  <c r="F3137" i="27"/>
  <c r="E3138" i="27"/>
  <c r="F3138" i="27"/>
  <c r="E3139" i="27"/>
  <c r="F3139" i="27"/>
  <c r="E3140" i="27"/>
  <c r="F3140" i="27"/>
  <c r="E3141" i="27"/>
  <c r="F3141" i="27"/>
  <c r="E3142" i="27"/>
  <c r="F3142" i="27"/>
  <c r="E3143" i="27"/>
  <c r="F3143" i="27"/>
  <c r="E3144" i="27"/>
  <c r="F3144" i="27"/>
  <c r="E3145" i="27"/>
  <c r="F3145" i="27"/>
  <c r="E3146" i="27"/>
  <c r="F3146" i="27"/>
  <c r="E3147" i="27"/>
  <c r="F3147" i="27"/>
  <c r="E3148" i="27"/>
  <c r="F3148" i="27"/>
  <c r="E3149" i="27"/>
  <c r="F3149" i="27"/>
  <c r="E3150" i="27"/>
  <c r="F3150" i="27"/>
  <c r="E3151" i="27"/>
  <c r="F3151" i="27"/>
  <c r="E3152" i="27"/>
  <c r="F3152" i="27"/>
  <c r="E3153" i="27"/>
  <c r="F3153" i="27"/>
  <c r="E3154" i="27"/>
  <c r="F3154" i="27"/>
  <c r="E3155" i="27"/>
  <c r="F3155" i="27"/>
  <c r="E3156" i="27"/>
  <c r="F3156" i="27"/>
  <c r="E3157" i="27"/>
  <c r="F3157" i="27"/>
  <c r="E3158" i="27"/>
  <c r="F3158" i="27"/>
  <c r="E3159" i="27"/>
  <c r="F3159" i="27"/>
  <c r="E3160" i="27"/>
  <c r="F3160" i="27"/>
  <c r="E3161" i="27"/>
  <c r="F3161" i="27"/>
  <c r="E3162" i="27"/>
  <c r="F3162" i="27"/>
  <c r="E3163" i="27"/>
  <c r="F3163" i="27"/>
  <c r="E3164" i="27"/>
  <c r="F3164" i="27"/>
  <c r="E3165" i="27"/>
  <c r="F3165" i="27"/>
  <c r="E3166" i="27"/>
  <c r="F3166" i="27"/>
  <c r="E3167" i="27"/>
  <c r="F3167" i="27"/>
  <c r="E3168" i="27"/>
  <c r="F3168" i="27"/>
  <c r="E3169" i="27"/>
  <c r="F3169" i="27"/>
  <c r="E3170" i="27"/>
  <c r="F3170" i="27"/>
  <c r="E3171" i="27"/>
  <c r="F3171" i="27"/>
  <c r="E3172" i="27"/>
  <c r="F3172" i="27"/>
  <c r="E3173" i="27"/>
  <c r="F3173" i="27"/>
  <c r="E3174" i="27"/>
  <c r="F3174" i="27"/>
  <c r="E3175" i="27"/>
  <c r="F3175" i="27"/>
  <c r="E3176" i="27"/>
  <c r="F3176" i="27"/>
  <c r="E3177" i="27"/>
  <c r="F3177" i="27"/>
  <c r="E3178" i="27"/>
  <c r="F3178" i="27"/>
  <c r="E3179" i="27"/>
  <c r="F3179" i="27"/>
  <c r="E3180" i="27"/>
  <c r="F3180" i="27"/>
  <c r="E3181" i="27"/>
  <c r="F3181" i="27"/>
  <c r="E3182" i="27"/>
  <c r="F3182" i="27"/>
  <c r="E3183" i="27"/>
  <c r="F3183" i="27"/>
  <c r="E3184" i="27"/>
  <c r="F3184" i="27"/>
  <c r="E3185" i="27"/>
  <c r="F3185" i="27"/>
  <c r="E3186" i="27"/>
  <c r="F3186" i="27"/>
  <c r="E3187" i="27"/>
  <c r="F3187" i="27"/>
  <c r="E3188" i="27"/>
  <c r="F3188" i="27"/>
  <c r="E3189" i="27"/>
  <c r="F3189" i="27"/>
  <c r="E3190" i="27"/>
  <c r="F3190" i="27"/>
  <c r="E3191" i="27"/>
  <c r="F3191" i="27"/>
  <c r="E3192" i="27"/>
  <c r="F3192" i="27"/>
  <c r="E3193" i="27"/>
  <c r="F3193" i="27"/>
  <c r="E3194" i="27"/>
  <c r="F3194" i="27"/>
  <c r="E3195" i="27"/>
  <c r="F3195" i="27"/>
  <c r="E3196" i="27"/>
  <c r="F3196" i="27"/>
  <c r="E3197" i="27"/>
  <c r="F3197" i="27"/>
  <c r="E3198" i="27"/>
  <c r="F3198" i="27"/>
  <c r="E3199" i="27"/>
  <c r="F3199" i="27"/>
  <c r="E3200" i="27"/>
  <c r="F3200" i="27"/>
  <c r="E3201" i="27"/>
  <c r="F3201" i="27"/>
  <c r="E3202" i="27"/>
  <c r="F3202" i="27"/>
  <c r="E3203" i="27"/>
  <c r="F3203" i="27"/>
  <c r="E3204" i="27"/>
  <c r="F3204" i="27"/>
  <c r="E3205" i="27"/>
  <c r="F3205" i="27"/>
  <c r="E3206" i="27"/>
  <c r="F3206" i="27"/>
  <c r="E3207" i="27"/>
  <c r="F3207" i="27"/>
  <c r="E3208" i="27"/>
  <c r="F3208" i="27"/>
  <c r="E3209" i="27"/>
  <c r="F3209" i="27"/>
  <c r="E3210" i="27"/>
  <c r="F3210" i="27"/>
  <c r="E3211" i="27"/>
  <c r="F3211" i="27"/>
  <c r="E3212" i="27"/>
  <c r="F3212" i="27"/>
  <c r="E3213" i="27"/>
  <c r="F3213" i="27"/>
  <c r="E3214" i="27"/>
  <c r="F3214" i="27"/>
  <c r="E3215" i="27"/>
  <c r="F3215" i="27"/>
  <c r="E3216" i="27"/>
  <c r="F3216" i="27"/>
  <c r="E3217" i="27"/>
  <c r="F3217" i="27"/>
  <c r="E3218" i="27"/>
  <c r="F3218" i="27"/>
  <c r="E3219" i="27"/>
  <c r="F3219" i="27"/>
  <c r="E3220" i="27"/>
  <c r="F3220" i="27"/>
  <c r="E3221" i="27"/>
  <c r="F3221" i="27"/>
  <c r="E3222" i="27"/>
  <c r="F3222" i="27"/>
  <c r="E3223" i="27"/>
  <c r="F3223" i="27"/>
  <c r="E3224" i="27"/>
  <c r="F3224" i="27"/>
  <c r="E3225" i="27"/>
  <c r="F3225" i="27"/>
  <c r="E3226" i="27"/>
  <c r="F3226" i="27"/>
  <c r="E3227" i="27"/>
  <c r="F3227" i="27"/>
  <c r="E3228" i="27"/>
  <c r="F3228" i="27"/>
  <c r="E3229" i="27"/>
  <c r="F3229" i="27"/>
  <c r="E3230" i="27"/>
  <c r="F3230" i="27"/>
  <c r="E3231" i="27"/>
  <c r="F3231" i="27"/>
  <c r="E3232" i="27"/>
  <c r="F3232" i="27"/>
  <c r="E3233" i="27"/>
  <c r="F3233" i="27"/>
  <c r="E3234" i="27"/>
  <c r="F3234" i="27"/>
  <c r="E3235" i="27"/>
  <c r="F3235" i="27"/>
  <c r="E3236" i="27"/>
  <c r="F3236" i="27"/>
  <c r="E3237" i="27"/>
  <c r="F3237" i="27"/>
  <c r="E3238" i="27"/>
  <c r="F3238" i="27"/>
  <c r="E3239" i="27"/>
  <c r="F3239" i="27"/>
  <c r="E3240" i="27"/>
  <c r="F3240" i="27"/>
  <c r="E3241" i="27"/>
  <c r="F3241" i="27"/>
  <c r="E3242" i="27"/>
  <c r="F3242" i="27"/>
  <c r="E3243" i="27"/>
  <c r="F3243" i="27"/>
  <c r="E3244" i="27"/>
  <c r="F3244" i="27"/>
  <c r="E3245" i="27"/>
  <c r="F3245" i="27"/>
  <c r="E3246" i="27"/>
  <c r="F3246" i="27"/>
  <c r="E3247" i="27"/>
  <c r="F3247" i="27"/>
  <c r="E3248" i="27"/>
  <c r="F3248" i="27"/>
  <c r="E3249" i="27"/>
  <c r="F3249" i="27"/>
  <c r="E3250" i="27"/>
  <c r="F3250" i="27"/>
  <c r="E3251" i="27"/>
  <c r="F3251" i="27"/>
  <c r="E3252" i="27"/>
  <c r="F3252" i="27"/>
  <c r="E3253" i="27"/>
  <c r="F3253" i="27"/>
  <c r="E3254" i="27"/>
  <c r="F3254" i="27"/>
  <c r="E3255" i="27"/>
  <c r="F3255" i="27"/>
  <c r="E3256" i="27"/>
  <c r="F3256" i="27"/>
  <c r="E3257" i="27"/>
  <c r="F3257" i="27"/>
  <c r="E3258" i="27"/>
  <c r="F3258" i="27"/>
  <c r="E3259" i="27"/>
  <c r="F3259" i="27"/>
  <c r="E3260" i="27"/>
  <c r="F3260" i="27"/>
  <c r="E3261" i="27"/>
  <c r="F3261" i="27"/>
  <c r="E3263" i="27"/>
  <c r="F3263" i="27"/>
  <c r="E3264" i="27"/>
  <c r="F3264" i="27"/>
  <c r="E3265" i="27"/>
  <c r="F3265" i="27"/>
  <c r="E3266" i="27"/>
  <c r="F3266" i="27"/>
  <c r="E3267" i="27"/>
  <c r="F3267" i="27"/>
  <c r="E3268" i="27"/>
  <c r="F3268" i="27"/>
  <c r="E3269" i="27"/>
  <c r="F3269" i="27"/>
  <c r="E3270" i="27"/>
  <c r="F3270" i="27"/>
  <c r="E3271" i="27"/>
  <c r="F3271" i="27"/>
  <c r="E3272" i="27"/>
  <c r="F3272" i="27"/>
  <c r="E3273" i="27"/>
  <c r="F3273" i="27"/>
  <c r="E3274" i="27"/>
  <c r="F3274" i="27"/>
  <c r="E3275" i="27"/>
  <c r="F3275" i="27"/>
  <c r="E3276" i="27"/>
  <c r="F3276" i="27"/>
  <c r="E3277" i="27"/>
  <c r="F3277" i="27"/>
  <c r="E3278" i="27"/>
  <c r="F3278" i="27"/>
  <c r="E3279" i="27"/>
  <c r="F3279" i="27"/>
  <c r="E3280" i="27"/>
  <c r="F3280" i="27"/>
  <c r="E3281" i="27"/>
  <c r="F3281" i="27"/>
  <c r="E3282" i="27"/>
  <c r="F3282" i="27"/>
  <c r="E3283" i="27"/>
  <c r="F3283" i="27"/>
  <c r="E3284" i="27"/>
  <c r="F3284" i="27"/>
  <c r="E3285" i="27"/>
  <c r="F3285" i="27"/>
  <c r="E3286" i="27"/>
  <c r="F3286" i="27"/>
  <c r="E3287" i="27"/>
  <c r="F3287" i="27"/>
  <c r="E3288" i="27"/>
  <c r="F3288" i="27"/>
  <c r="E3289" i="27"/>
  <c r="F3289" i="27"/>
  <c r="E3290" i="27"/>
  <c r="F3290" i="27"/>
  <c r="E3291" i="27"/>
  <c r="F3291" i="27"/>
  <c r="E3292" i="27"/>
  <c r="F3292" i="27"/>
  <c r="E3293" i="27"/>
  <c r="F3293" i="27"/>
  <c r="E3294" i="27"/>
  <c r="F3294" i="27"/>
  <c r="E3295" i="27"/>
  <c r="F3295" i="27"/>
  <c r="E3296" i="27"/>
  <c r="F3296" i="27"/>
  <c r="E3297" i="27"/>
  <c r="F3297" i="27"/>
  <c r="E3298" i="27"/>
  <c r="F3298" i="27"/>
  <c r="E3299" i="27"/>
  <c r="F3299" i="27"/>
  <c r="E3300" i="27"/>
  <c r="F3300" i="27"/>
  <c r="E3301" i="27"/>
  <c r="F3301" i="27"/>
  <c r="E3302" i="27"/>
  <c r="F3302" i="27"/>
  <c r="E3303" i="27"/>
  <c r="F3303" i="27"/>
  <c r="E3304" i="27"/>
  <c r="F3304" i="27"/>
  <c r="E3305" i="27"/>
  <c r="F3305" i="27"/>
  <c r="E3306" i="27"/>
  <c r="F3306" i="27"/>
  <c r="E3307" i="27"/>
  <c r="F3307" i="27"/>
  <c r="E3308" i="27"/>
  <c r="F3308" i="27"/>
  <c r="E3309" i="27"/>
  <c r="F3309" i="27"/>
  <c r="E3310" i="27"/>
  <c r="F3310" i="27"/>
  <c r="E3311" i="27"/>
  <c r="F3311" i="27"/>
  <c r="E3312" i="27"/>
  <c r="F3312" i="27"/>
  <c r="E3313" i="27"/>
  <c r="F3313" i="27"/>
  <c r="E3314" i="27"/>
  <c r="F3314" i="27"/>
  <c r="E3315" i="27"/>
  <c r="F3315" i="27"/>
  <c r="E3316" i="27"/>
  <c r="F3316" i="27"/>
  <c r="E3317" i="27"/>
  <c r="F3317" i="27"/>
  <c r="E3318" i="27"/>
  <c r="F3318" i="27"/>
  <c r="E3319" i="27"/>
  <c r="F3319" i="27"/>
  <c r="E3320" i="27"/>
  <c r="F3320" i="27"/>
  <c r="E3321" i="27"/>
  <c r="F3321" i="27"/>
  <c r="E3322" i="27"/>
  <c r="F3322" i="27"/>
  <c r="E3323" i="27"/>
  <c r="F3323" i="27"/>
  <c r="E3324" i="27"/>
  <c r="F3324" i="27"/>
  <c r="E3325" i="27"/>
  <c r="F3325" i="27"/>
  <c r="E3326" i="27"/>
  <c r="F3326" i="27"/>
  <c r="E3327" i="27"/>
  <c r="F3327" i="27"/>
  <c r="E3328" i="27"/>
  <c r="F3328" i="27"/>
  <c r="E3329" i="27"/>
  <c r="F3329" i="27"/>
  <c r="E3330" i="27"/>
  <c r="F3330" i="27"/>
  <c r="E3331" i="27"/>
  <c r="F3331" i="27"/>
  <c r="E3332" i="27"/>
  <c r="F3332" i="27"/>
  <c r="E3333" i="27"/>
  <c r="F3333" i="27"/>
  <c r="E3334" i="27"/>
  <c r="F3334" i="27"/>
  <c r="E3335" i="27"/>
  <c r="F3335" i="27"/>
  <c r="E3336" i="27"/>
  <c r="F3336" i="27"/>
  <c r="E3337" i="27"/>
  <c r="F3337" i="27"/>
  <c r="E3338" i="27"/>
  <c r="F3338" i="27"/>
  <c r="E3339" i="27"/>
  <c r="F3339" i="27"/>
  <c r="E3340" i="27"/>
  <c r="F3340" i="27"/>
  <c r="E3341" i="27"/>
  <c r="F3341" i="27"/>
  <c r="E3342" i="27"/>
  <c r="F3342" i="27"/>
  <c r="E3343" i="27"/>
  <c r="F3343" i="27"/>
  <c r="E3344" i="27"/>
  <c r="F3344" i="27"/>
  <c r="E3345" i="27"/>
  <c r="F3345" i="27"/>
  <c r="E3346" i="27"/>
  <c r="F3346" i="27"/>
  <c r="E3347" i="27"/>
  <c r="F3347" i="27"/>
  <c r="E3348" i="27"/>
  <c r="F3348" i="27"/>
  <c r="E3349" i="27"/>
  <c r="F3349" i="27"/>
  <c r="E3350" i="27"/>
  <c r="F3350" i="27"/>
  <c r="E3351" i="27"/>
  <c r="F3351" i="27"/>
  <c r="E3352" i="27"/>
  <c r="F3352" i="27"/>
  <c r="E3353" i="27"/>
  <c r="F3353" i="27"/>
  <c r="E3354" i="27"/>
  <c r="F3354" i="27"/>
  <c r="E3355" i="27"/>
  <c r="F3355" i="27"/>
  <c r="E3356" i="27"/>
  <c r="F3356" i="27"/>
  <c r="E3357" i="27"/>
  <c r="F3357" i="27"/>
  <c r="E3358" i="27"/>
  <c r="F3358" i="27"/>
  <c r="E3359" i="27"/>
  <c r="F3359" i="27"/>
  <c r="E3360" i="27"/>
  <c r="F3360" i="27"/>
  <c r="E3361" i="27"/>
  <c r="F3361" i="27"/>
  <c r="E3362" i="27"/>
  <c r="F3362" i="27"/>
  <c r="E3363" i="27"/>
  <c r="F3363" i="27"/>
  <c r="E3364" i="27"/>
  <c r="F3364" i="27"/>
  <c r="E3365" i="27"/>
  <c r="F3365" i="27"/>
  <c r="E3366" i="27"/>
  <c r="F3366" i="27"/>
  <c r="E3367" i="27"/>
  <c r="F3367" i="27"/>
  <c r="E3368" i="27"/>
  <c r="F3368" i="27"/>
  <c r="E3369" i="27"/>
  <c r="F3369" i="27"/>
  <c r="E3370" i="27"/>
  <c r="F3370" i="27"/>
  <c r="E3371" i="27"/>
  <c r="F3371" i="27"/>
  <c r="E3372" i="27"/>
  <c r="F3372" i="27"/>
  <c r="E3373" i="27"/>
  <c r="F3373" i="27"/>
  <c r="E3374" i="27"/>
  <c r="F3374" i="27"/>
  <c r="E3375" i="27"/>
  <c r="F3375" i="27"/>
  <c r="E3376" i="27"/>
  <c r="F3376" i="27"/>
  <c r="E3377" i="27"/>
  <c r="F3377" i="27"/>
  <c r="E3378" i="27"/>
  <c r="F3378" i="27"/>
  <c r="E3379" i="27"/>
  <c r="F3379" i="27"/>
  <c r="E3380" i="27"/>
  <c r="F3380" i="27"/>
  <c r="E3381" i="27"/>
  <c r="F3381" i="27"/>
  <c r="E3382" i="27"/>
  <c r="F3382" i="27"/>
  <c r="E3383" i="27"/>
  <c r="F3383" i="27"/>
  <c r="E3384" i="27"/>
  <c r="F3384" i="27"/>
  <c r="E3385" i="27"/>
  <c r="F3385" i="27"/>
  <c r="E3386" i="27"/>
  <c r="F3386" i="27"/>
  <c r="E3387" i="27"/>
  <c r="F3387" i="27"/>
  <c r="E3388" i="27"/>
  <c r="F3388" i="27"/>
  <c r="E3389" i="27"/>
  <c r="F3389" i="27"/>
  <c r="E3390" i="27"/>
  <c r="F3390" i="27"/>
  <c r="E3391" i="27"/>
  <c r="F3391" i="27"/>
  <c r="E3392" i="27"/>
  <c r="F3392" i="27"/>
  <c r="E3393" i="27"/>
  <c r="F3393" i="27"/>
  <c r="E3394" i="27"/>
  <c r="F3394" i="27"/>
  <c r="E3395" i="27"/>
  <c r="F3395" i="27"/>
  <c r="E3396" i="27"/>
  <c r="F3396" i="27"/>
  <c r="E3397" i="27"/>
  <c r="F3397" i="27"/>
  <c r="E3398" i="27"/>
  <c r="F3398" i="27"/>
  <c r="E3399" i="27"/>
  <c r="F3399" i="27"/>
  <c r="E3400" i="27"/>
  <c r="F3400" i="27"/>
  <c r="E3401" i="27"/>
  <c r="F3401" i="27"/>
  <c r="E3402" i="27"/>
  <c r="F3402" i="27"/>
  <c r="E3403" i="27"/>
  <c r="F3403" i="27"/>
  <c r="E3404" i="27"/>
  <c r="F3404" i="27"/>
  <c r="E3405" i="27"/>
  <c r="F3405" i="27"/>
  <c r="E3406" i="27"/>
  <c r="F3406" i="27"/>
  <c r="E3408" i="27"/>
  <c r="F3408" i="27"/>
  <c r="E3409" i="27"/>
  <c r="F3409" i="27"/>
  <c r="E3410" i="27"/>
  <c r="F3410" i="27"/>
  <c r="E3411" i="27"/>
  <c r="F3411" i="27"/>
  <c r="E3412" i="27"/>
  <c r="F3412" i="27"/>
  <c r="E3413" i="27"/>
  <c r="F3413" i="27"/>
  <c r="E3414" i="27"/>
  <c r="F3414" i="27"/>
  <c r="E3415" i="27"/>
  <c r="F3415" i="27"/>
  <c r="E3416" i="27"/>
  <c r="F3416" i="27"/>
  <c r="E3417" i="27"/>
  <c r="F3417" i="27"/>
  <c r="E3418" i="27"/>
  <c r="F3418" i="27"/>
  <c r="E3419" i="27"/>
  <c r="F3419" i="27"/>
  <c r="E3420" i="27"/>
  <c r="F3420" i="27"/>
  <c r="E3421" i="27"/>
  <c r="F3421" i="27"/>
  <c r="E3422" i="27"/>
  <c r="F3422" i="27"/>
  <c r="E3423" i="27"/>
  <c r="F3423" i="27"/>
  <c r="E3424" i="27"/>
  <c r="F3424" i="27"/>
  <c r="E3425" i="27"/>
  <c r="F3425" i="27"/>
  <c r="E3426" i="27"/>
  <c r="F3426" i="27"/>
  <c r="E3427" i="27"/>
  <c r="F3427" i="27"/>
  <c r="E3428" i="27"/>
  <c r="F3428" i="27"/>
  <c r="E3429" i="27"/>
  <c r="F3429" i="27"/>
  <c r="E3430" i="27"/>
  <c r="F3430" i="27"/>
  <c r="E3431" i="27"/>
  <c r="F3431" i="27"/>
  <c r="E3432" i="27"/>
  <c r="F3432" i="27"/>
  <c r="E3433" i="27"/>
  <c r="F3433" i="27"/>
  <c r="E3434" i="27"/>
  <c r="F3434" i="27"/>
  <c r="E3435" i="27"/>
  <c r="F3435" i="27"/>
  <c r="E3436" i="27"/>
  <c r="F3436" i="27"/>
  <c r="E3437" i="27"/>
  <c r="F3437" i="27"/>
  <c r="E3438" i="27"/>
  <c r="F3438" i="27"/>
  <c r="E3439" i="27"/>
  <c r="F3439" i="27"/>
  <c r="E3440" i="27"/>
  <c r="F3440" i="27"/>
  <c r="E3441" i="27"/>
  <c r="F3441" i="27"/>
  <c r="E3442" i="27"/>
  <c r="F3442" i="27"/>
  <c r="E3443" i="27"/>
  <c r="F3443" i="27"/>
  <c r="E3444" i="27"/>
  <c r="F3444" i="27"/>
  <c r="E3445" i="27"/>
  <c r="F3445" i="27"/>
  <c r="E3446" i="27"/>
  <c r="F3446" i="27"/>
  <c r="E3447" i="27"/>
  <c r="F3447" i="27"/>
  <c r="E3448" i="27"/>
  <c r="F3448" i="27"/>
  <c r="E3449" i="27"/>
  <c r="F3449" i="27"/>
  <c r="E3450" i="27"/>
  <c r="F3450" i="27"/>
  <c r="E3451" i="27"/>
  <c r="F3451" i="27"/>
  <c r="E3452" i="27"/>
  <c r="F3452" i="27"/>
  <c r="E3453" i="27"/>
  <c r="F3453" i="27"/>
  <c r="E3454" i="27"/>
  <c r="F3454" i="27"/>
  <c r="E3455" i="27"/>
  <c r="F3455" i="27"/>
  <c r="E3456" i="27"/>
  <c r="F3456" i="27"/>
  <c r="E3457" i="27"/>
  <c r="F3457" i="27"/>
  <c r="E3458" i="27"/>
  <c r="F3458" i="27"/>
  <c r="E3459" i="27"/>
  <c r="F3459" i="27"/>
  <c r="E3460" i="27"/>
  <c r="F3460" i="27"/>
  <c r="E3461" i="27"/>
  <c r="F3461" i="27"/>
  <c r="E3462" i="27"/>
  <c r="F3462" i="27"/>
  <c r="E3463" i="27"/>
  <c r="F3463" i="27"/>
  <c r="E3464" i="27"/>
  <c r="F3464" i="27"/>
  <c r="E3465" i="27"/>
  <c r="F3465" i="27"/>
  <c r="E3466" i="27"/>
  <c r="F3466" i="27"/>
  <c r="E3467" i="27"/>
  <c r="F3467" i="27"/>
  <c r="E3468" i="27"/>
  <c r="F3468" i="27"/>
  <c r="E3469" i="27"/>
  <c r="F3469" i="27"/>
  <c r="E3470" i="27"/>
  <c r="F3470" i="27"/>
  <c r="E3471" i="27"/>
  <c r="F3471" i="27"/>
  <c r="E3472" i="27"/>
  <c r="F3472" i="27"/>
  <c r="E3473" i="27"/>
  <c r="F3473" i="27"/>
  <c r="E3474" i="27"/>
  <c r="F3474" i="27"/>
  <c r="E3475" i="27"/>
  <c r="F3475" i="27"/>
  <c r="E3476" i="27"/>
  <c r="F3476" i="27"/>
  <c r="E3477" i="27"/>
  <c r="F3477" i="27"/>
  <c r="E3478" i="27"/>
  <c r="F3478" i="27"/>
  <c r="E3479" i="27"/>
  <c r="F3479" i="27"/>
  <c r="E3480" i="27"/>
  <c r="F3480" i="27"/>
  <c r="E3481" i="27"/>
  <c r="F3481" i="27"/>
  <c r="E3482" i="27"/>
  <c r="F3482" i="27"/>
  <c r="E3483" i="27"/>
  <c r="F3483" i="27"/>
  <c r="E3484" i="27"/>
  <c r="F3484" i="27"/>
  <c r="E3485" i="27"/>
  <c r="F3485" i="27"/>
  <c r="E3486" i="27"/>
  <c r="F3486" i="27"/>
  <c r="E3487" i="27"/>
  <c r="F3487" i="27"/>
  <c r="E3488" i="27"/>
  <c r="F3488" i="27"/>
  <c r="E3489" i="27"/>
  <c r="F3489" i="27"/>
  <c r="E3490" i="27"/>
  <c r="F3490" i="27"/>
  <c r="E3491" i="27"/>
  <c r="F3491" i="27"/>
  <c r="E3492" i="27"/>
  <c r="F3492" i="27"/>
  <c r="E3493" i="27"/>
  <c r="F3493" i="27"/>
  <c r="E3494" i="27"/>
  <c r="F3494" i="27"/>
  <c r="E3495" i="27"/>
  <c r="F3495" i="27"/>
  <c r="E3496" i="27"/>
  <c r="F3496" i="27"/>
  <c r="E3497" i="27"/>
  <c r="F3497" i="27"/>
  <c r="E3498" i="27"/>
  <c r="F3498" i="27"/>
  <c r="E3499" i="27"/>
  <c r="F3499" i="27"/>
  <c r="E3500" i="27"/>
  <c r="F3500" i="27"/>
  <c r="E3501" i="27"/>
  <c r="F3501" i="27"/>
  <c r="E3502" i="27"/>
  <c r="F3502" i="27"/>
  <c r="E3503" i="27"/>
  <c r="F3503" i="27"/>
  <c r="E3504" i="27"/>
  <c r="F3504" i="27"/>
  <c r="E3505" i="27"/>
  <c r="F3505" i="27"/>
  <c r="E3506" i="27"/>
  <c r="F3506" i="27"/>
  <c r="E3507" i="27"/>
  <c r="F3507" i="27"/>
  <c r="E3508" i="27"/>
  <c r="F3508" i="27"/>
  <c r="E3509" i="27"/>
  <c r="F3509" i="27"/>
  <c r="E3510" i="27"/>
  <c r="F3510" i="27"/>
  <c r="E3511" i="27"/>
  <c r="F3511" i="27"/>
  <c r="E3512" i="27"/>
  <c r="F3512" i="27"/>
  <c r="E3513" i="27"/>
  <c r="F3513" i="27"/>
  <c r="E3514" i="27"/>
  <c r="F3514" i="27"/>
  <c r="E3515" i="27"/>
  <c r="F3515" i="27"/>
  <c r="E3516" i="27"/>
  <c r="F3516" i="27"/>
  <c r="E3517" i="27"/>
  <c r="F3517" i="27"/>
  <c r="E3518" i="27"/>
  <c r="F3518" i="27"/>
  <c r="E3519" i="27"/>
  <c r="F3519" i="27"/>
  <c r="E3520" i="27"/>
  <c r="F3520" i="27"/>
  <c r="E3521" i="27"/>
  <c r="F3521" i="27"/>
  <c r="E3522" i="27"/>
  <c r="F3522" i="27"/>
  <c r="E3523" i="27"/>
  <c r="F3523" i="27"/>
  <c r="E3524" i="27"/>
  <c r="F3524" i="27"/>
  <c r="E3525" i="27"/>
  <c r="F3525" i="27"/>
  <c r="E3526" i="27"/>
  <c r="F3526" i="27"/>
  <c r="E3527" i="27"/>
  <c r="F3527" i="27"/>
  <c r="E3528" i="27"/>
  <c r="F3528" i="27"/>
  <c r="E3529" i="27"/>
  <c r="F3529" i="27"/>
  <c r="E3530" i="27"/>
  <c r="F3530" i="27"/>
  <c r="E3531" i="27"/>
  <c r="F3531" i="27"/>
  <c r="E3532" i="27"/>
  <c r="F3532" i="27"/>
  <c r="E3533" i="27"/>
  <c r="F3533" i="27"/>
  <c r="E3534" i="27"/>
  <c r="F3534" i="27"/>
  <c r="E3535" i="27"/>
  <c r="F3535" i="27"/>
  <c r="E3536" i="27"/>
  <c r="F3536" i="27"/>
  <c r="E3537" i="27"/>
  <c r="F3537" i="27"/>
  <c r="E3538" i="27"/>
  <c r="F3538" i="27"/>
  <c r="E3539" i="27"/>
  <c r="F3539" i="27"/>
  <c r="E3540" i="27"/>
  <c r="F3540" i="27"/>
  <c r="E3541" i="27"/>
  <c r="F3541" i="27"/>
  <c r="E3542" i="27"/>
  <c r="F3542" i="27"/>
  <c r="E3543" i="27"/>
  <c r="F3543" i="27"/>
  <c r="E3544" i="27"/>
  <c r="F3544" i="27"/>
  <c r="E3545" i="27"/>
  <c r="F3545" i="27"/>
  <c r="E3546" i="27"/>
  <c r="F3546" i="27"/>
  <c r="E3547" i="27"/>
  <c r="F3547" i="27"/>
  <c r="E3548" i="27"/>
  <c r="F3548" i="27"/>
  <c r="E3549" i="27"/>
  <c r="F3549" i="27"/>
  <c r="E3550" i="27"/>
  <c r="F3550" i="27"/>
  <c r="E3551" i="27"/>
  <c r="F3551" i="27"/>
  <c r="E3553" i="27"/>
  <c r="F3553" i="27"/>
  <c r="E3554" i="27"/>
  <c r="F3554" i="27"/>
  <c r="E3555" i="27"/>
  <c r="F3555" i="27"/>
  <c r="E3556" i="27"/>
  <c r="F3556" i="27"/>
  <c r="E3557" i="27"/>
  <c r="F3557" i="27"/>
  <c r="E3558" i="27"/>
  <c r="F3558" i="27"/>
  <c r="E3559" i="27"/>
  <c r="F3559" i="27"/>
  <c r="E3560" i="27"/>
  <c r="F3560" i="27"/>
  <c r="E3561" i="27"/>
  <c r="F3561" i="27"/>
  <c r="E3562" i="27"/>
  <c r="F3562" i="27"/>
  <c r="E3563" i="27"/>
  <c r="F3563" i="27"/>
  <c r="E3564" i="27"/>
  <c r="F3564" i="27"/>
  <c r="E3565" i="27"/>
  <c r="F3565" i="27"/>
  <c r="E3566" i="27"/>
  <c r="F3566" i="27"/>
  <c r="E3567" i="27"/>
  <c r="F3567" i="27"/>
  <c r="E3568" i="27"/>
  <c r="F3568" i="27"/>
  <c r="E3569" i="27"/>
  <c r="F3569" i="27"/>
  <c r="E3570" i="27"/>
  <c r="F3570" i="27"/>
  <c r="E3571" i="27"/>
  <c r="F3571" i="27"/>
  <c r="E3572" i="27"/>
  <c r="F3572" i="27"/>
  <c r="E3573" i="27"/>
  <c r="F3573" i="27"/>
  <c r="E3574" i="27"/>
  <c r="F3574" i="27"/>
  <c r="E3575" i="27"/>
  <c r="F3575" i="27"/>
  <c r="E3576" i="27"/>
  <c r="F3576" i="27"/>
  <c r="E3577" i="27"/>
  <c r="F3577" i="27"/>
  <c r="E3578" i="27"/>
  <c r="F3578" i="27"/>
  <c r="E3579" i="27"/>
  <c r="F3579" i="27"/>
  <c r="E3580" i="27"/>
  <c r="F3580" i="27"/>
  <c r="E3581" i="27"/>
  <c r="F3581" i="27"/>
  <c r="E3582" i="27"/>
  <c r="F3582" i="27"/>
  <c r="E3583" i="27"/>
  <c r="F3583" i="27"/>
  <c r="E3584" i="27"/>
  <c r="F3584" i="27"/>
  <c r="E3585" i="27"/>
  <c r="F3585" i="27"/>
  <c r="E3586" i="27"/>
  <c r="F3586" i="27"/>
  <c r="E3587" i="27"/>
  <c r="F3587" i="27"/>
  <c r="E3588" i="27"/>
  <c r="F3588" i="27"/>
  <c r="E3589" i="27"/>
  <c r="F3589" i="27"/>
  <c r="E3590" i="27"/>
  <c r="F3590" i="27"/>
  <c r="E3591" i="27"/>
  <c r="F3591" i="27"/>
  <c r="E3592" i="27"/>
  <c r="F3592" i="27"/>
  <c r="E3593" i="27"/>
  <c r="F3593" i="27"/>
  <c r="E3594" i="27"/>
  <c r="F3594" i="27"/>
  <c r="E3595" i="27"/>
  <c r="F3595" i="27"/>
  <c r="E3596" i="27"/>
  <c r="F3596" i="27"/>
  <c r="E3597" i="27"/>
  <c r="F3597" i="27"/>
  <c r="E3598" i="27"/>
  <c r="F3598" i="27"/>
  <c r="E3599" i="27"/>
  <c r="F3599" i="27"/>
  <c r="E3600" i="27"/>
  <c r="F3600" i="27"/>
  <c r="E3601" i="27"/>
  <c r="F3601" i="27"/>
  <c r="E3602" i="27"/>
  <c r="F3602" i="27"/>
  <c r="E3603" i="27"/>
  <c r="F3603" i="27"/>
  <c r="E3604" i="27"/>
  <c r="F3604" i="27"/>
  <c r="E3605" i="27"/>
  <c r="F3605" i="27"/>
  <c r="E3606" i="27"/>
  <c r="F3606" i="27"/>
  <c r="E3607" i="27"/>
  <c r="F3607" i="27"/>
  <c r="E3608" i="27"/>
  <c r="F3608" i="27"/>
  <c r="E3609" i="27"/>
  <c r="F3609" i="27"/>
  <c r="E3610" i="27"/>
  <c r="F3610" i="27"/>
  <c r="E3611" i="27"/>
  <c r="F3611" i="27"/>
  <c r="E3612" i="27"/>
  <c r="F3612" i="27"/>
  <c r="E3613" i="27"/>
  <c r="F3613" i="27"/>
  <c r="E3614" i="27"/>
  <c r="F3614" i="27"/>
  <c r="E3615" i="27"/>
  <c r="F3615" i="27"/>
  <c r="E3616" i="27"/>
  <c r="F3616" i="27"/>
  <c r="E3617" i="27"/>
  <c r="F3617" i="27"/>
  <c r="E3618" i="27"/>
  <c r="F3618" i="27"/>
  <c r="E3619" i="27"/>
  <c r="F3619" i="27"/>
  <c r="E3620" i="27"/>
  <c r="F3620" i="27"/>
  <c r="E3621" i="27"/>
  <c r="F3621" i="27"/>
  <c r="E3622" i="27"/>
  <c r="F3622" i="27"/>
  <c r="E3623" i="27"/>
  <c r="F3623" i="27"/>
  <c r="E3624" i="27"/>
  <c r="F3624" i="27"/>
  <c r="E3625" i="27"/>
  <c r="F3625" i="27"/>
  <c r="E3626" i="27"/>
  <c r="F3626" i="27"/>
  <c r="E3627" i="27"/>
  <c r="F3627" i="27"/>
  <c r="E3628" i="27"/>
  <c r="F3628" i="27"/>
  <c r="E3629" i="27"/>
  <c r="F3629" i="27"/>
  <c r="E3630" i="27"/>
  <c r="F3630" i="27"/>
  <c r="E3631" i="27"/>
  <c r="F3631" i="27"/>
  <c r="E3632" i="27"/>
  <c r="F3632" i="27"/>
  <c r="E3633" i="27"/>
  <c r="F3633" i="27"/>
  <c r="E3634" i="27"/>
  <c r="F3634" i="27"/>
  <c r="E3635" i="27"/>
  <c r="F3635" i="27"/>
  <c r="E3636" i="27"/>
  <c r="F3636" i="27"/>
  <c r="E3637" i="27"/>
  <c r="F3637" i="27"/>
  <c r="E3638" i="27"/>
  <c r="F3638" i="27"/>
  <c r="E3639" i="27"/>
  <c r="F3639" i="27"/>
  <c r="E3640" i="27"/>
  <c r="F3640" i="27"/>
  <c r="E3641" i="27"/>
  <c r="F3641" i="27"/>
  <c r="E3642" i="27"/>
  <c r="F3642" i="27"/>
  <c r="E3643" i="27"/>
  <c r="F3643" i="27"/>
  <c r="E3644" i="27"/>
  <c r="F3644" i="27"/>
  <c r="E3645" i="27"/>
  <c r="F3645" i="27"/>
  <c r="E3646" i="27"/>
  <c r="F3646" i="27"/>
  <c r="E3647" i="27"/>
  <c r="F3647" i="27"/>
  <c r="E3648" i="27"/>
  <c r="F3648" i="27"/>
  <c r="E3649" i="27"/>
  <c r="F3649" i="27"/>
  <c r="E3650" i="27"/>
  <c r="F3650" i="27"/>
  <c r="E3651" i="27"/>
  <c r="F3651" i="27"/>
  <c r="E3652" i="27"/>
  <c r="F3652" i="27"/>
  <c r="E3653" i="27"/>
  <c r="F3653" i="27"/>
  <c r="E3654" i="27"/>
  <c r="F3654" i="27"/>
  <c r="E3655" i="27"/>
  <c r="F3655" i="27"/>
  <c r="E3656" i="27"/>
  <c r="F3656" i="27"/>
  <c r="E3657" i="27"/>
  <c r="F3657" i="27"/>
  <c r="E3658" i="27"/>
  <c r="F3658" i="27"/>
  <c r="E3659" i="27"/>
  <c r="F3659" i="27"/>
  <c r="E3660" i="27"/>
  <c r="F3660" i="27"/>
  <c r="E3661" i="27"/>
  <c r="F3661" i="27"/>
  <c r="E3662" i="27"/>
  <c r="F3662" i="27"/>
  <c r="E3663" i="27"/>
  <c r="F3663" i="27"/>
  <c r="E3664" i="27"/>
  <c r="F3664" i="27"/>
  <c r="E3665" i="27"/>
  <c r="F3665" i="27"/>
  <c r="E3666" i="27"/>
  <c r="F3666" i="27"/>
  <c r="E3667" i="27"/>
  <c r="F3667" i="27"/>
  <c r="E3668" i="27"/>
  <c r="F3668" i="27"/>
  <c r="E3669" i="27"/>
  <c r="F3669" i="27"/>
  <c r="E3670" i="27"/>
  <c r="F3670" i="27"/>
  <c r="E3671" i="27"/>
  <c r="F3671" i="27"/>
  <c r="E3672" i="27"/>
  <c r="F3672" i="27"/>
  <c r="E3673" i="27"/>
  <c r="F3673" i="27"/>
  <c r="E3674" i="27"/>
  <c r="F3674" i="27"/>
  <c r="E3675" i="27"/>
  <c r="F3675" i="27"/>
  <c r="E3676" i="27"/>
  <c r="F3676" i="27"/>
  <c r="E3677" i="27"/>
  <c r="F3677" i="27"/>
  <c r="E3678" i="27"/>
  <c r="F3678" i="27"/>
  <c r="E3679" i="27"/>
  <c r="F3679" i="27"/>
  <c r="E3680" i="27"/>
  <c r="F3680" i="27"/>
  <c r="E3681" i="27"/>
  <c r="F3681" i="27"/>
  <c r="E3682" i="27"/>
  <c r="F3682" i="27"/>
  <c r="E3683" i="27"/>
  <c r="F3683" i="27"/>
  <c r="E3684" i="27"/>
  <c r="F3684" i="27"/>
  <c r="E3685" i="27"/>
  <c r="F3685" i="27"/>
  <c r="E3686" i="27"/>
  <c r="F3686" i="27"/>
  <c r="E3687" i="27"/>
  <c r="F3687" i="27"/>
  <c r="E3688" i="27"/>
  <c r="F3688" i="27"/>
  <c r="E3689" i="27"/>
  <c r="F3689" i="27"/>
  <c r="E3690" i="27"/>
  <c r="F3690" i="27"/>
  <c r="E3691" i="27"/>
  <c r="F3691" i="27"/>
  <c r="E3692" i="27"/>
  <c r="F3692" i="27"/>
  <c r="E3693" i="27"/>
  <c r="F3693" i="27"/>
  <c r="E3694" i="27"/>
  <c r="F3694" i="27"/>
  <c r="E3695" i="27"/>
  <c r="F3695" i="27"/>
  <c r="E3696" i="27"/>
  <c r="F3696" i="27"/>
  <c r="E3698" i="27"/>
  <c r="F3698" i="27"/>
  <c r="E3699" i="27"/>
  <c r="F3699" i="27"/>
  <c r="E3700" i="27"/>
  <c r="F3700" i="27"/>
  <c r="E3701" i="27"/>
  <c r="F3701" i="27"/>
  <c r="E3702" i="27"/>
  <c r="F3702" i="27"/>
  <c r="E3703" i="27"/>
  <c r="F3703" i="27"/>
  <c r="E3704" i="27"/>
  <c r="F3704" i="27"/>
  <c r="E3705" i="27"/>
  <c r="F3705" i="27"/>
  <c r="E3706" i="27"/>
  <c r="F3706" i="27"/>
  <c r="E3707" i="27"/>
  <c r="F3707" i="27"/>
  <c r="E3708" i="27"/>
  <c r="F3708" i="27"/>
  <c r="E3709" i="27"/>
  <c r="F3709" i="27"/>
  <c r="E3710" i="27"/>
  <c r="F3710" i="27"/>
  <c r="E3711" i="27"/>
  <c r="F3711" i="27"/>
  <c r="E3712" i="27"/>
  <c r="F3712" i="27"/>
  <c r="E3713" i="27"/>
  <c r="F3713" i="27"/>
  <c r="E3714" i="27"/>
  <c r="F3714" i="27"/>
  <c r="E3715" i="27"/>
  <c r="F3715" i="27"/>
  <c r="E3716" i="27"/>
  <c r="F3716" i="27"/>
  <c r="E3717" i="27"/>
  <c r="F3717" i="27"/>
  <c r="E3718" i="27"/>
  <c r="F3718" i="27"/>
  <c r="E3719" i="27"/>
  <c r="F3719" i="27"/>
  <c r="E3720" i="27"/>
  <c r="F3720" i="27"/>
  <c r="E3721" i="27"/>
  <c r="F3721" i="27"/>
  <c r="E3722" i="27"/>
  <c r="F3722" i="27"/>
  <c r="E3723" i="27"/>
  <c r="F3723" i="27"/>
  <c r="E3724" i="27"/>
  <c r="F3724" i="27"/>
  <c r="E3725" i="27"/>
  <c r="F3725" i="27"/>
  <c r="E3726" i="27"/>
  <c r="F3726" i="27"/>
  <c r="E3727" i="27"/>
  <c r="F3727" i="27"/>
  <c r="E3728" i="27"/>
  <c r="F3728" i="27"/>
  <c r="E3729" i="27"/>
  <c r="F3729" i="27"/>
  <c r="E3730" i="27"/>
  <c r="F3730" i="27"/>
  <c r="E3731" i="27"/>
  <c r="F3731" i="27"/>
  <c r="E3732" i="27"/>
  <c r="F3732" i="27"/>
  <c r="E3733" i="27"/>
  <c r="F3733" i="27"/>
  <c r="E3734" i="27"/>
  <c r="F3734" i="27"/>
  <c r="E3735" i="27"/>
  <c r="F3735" i="27"/>
  <c r="E3736" i="27"/>
  <c r="F3736" i="27"/>
  <c r="E3737" i="27"/>
  <c r="F3737" i="27"/>
  <c r="E3738" i="27"/>
  <c r="F3738" i="27"/>
  <c r="E3739" i="27"/>
  <c r="F3739" i="27"/>
  <c r="E3740" i="27"/>
  <c r="F3740" i="27"/>
  <c r="E3741" i="27"/>
  <c r="F3741" i="27"/>
  <c r="E3742" i="27"/>
  <c r="F3742" i="27"/>
  <c r="E3743" i="27"/>
  <c r="F3743" i="27"/>
  <c r="E3744" i="27"/>
  <c r="F3744" i="27"/>
  <c r="E3745" i="27"/>
  <c r="F3745" i="27"/>
  <c r="E3746" i="27"/>
  <c r="F3746" i="27"/>
  <c r="E3747" i="27"/>
  <c r="F3747" i="27"/>
  <c r="E3748" i="27"/>
  <c r="F3748" i="27"/>
  <c r="E3749" i="27"/>
  <c r="F3749" i="27"/>
  <c r="E3750" i="27"/>
  <c r="F3750" i="27"/>
  <c r="E3751" i="27"/>
  <c r="F3751" i="27"/>
  <c r="E3752" i="27"/>
  <c r="F3752" i="27"/>
  <c r="E3753" i="27"/>
  <c r="F3753" i="27"/>
  <c r="E3754" i="27"/>
  <c r="F3754" i="27"/>
  <c r="E3755" i="27"/>
  <c r="F3755" i="27"/>
  <c r="E3756" i="27"/>
  <c r="F3756" i="27"/>
  <c r="E3757" i="27"/>
  <c r="F3757" i="27"/>
  <c r="E3758" i="27"/>
  <c r="F3758" i="27"/>
  <c r="E3759" i="27"/>
  <c r="F3759" i="27"/>
  <c r="E3760" i="27"/>
  <c r="F3760" i="27"/>
  <c r="E3761" i="27"/>
  <c r="F3761" i="27"/>
  <c r="E3762" i="27"/>
  <c r="F3762" i="27"/>
  <c r="E3763" i="27"/>
  <c r="F3763" i="27"/>
  <c r="E3764" i="27"/>
  <c r="F3764" i="27"/>
  <c r="E3765" i="27"/>
  <c r="F3765" i="27"/>
  <c r="E3766" i="27"/>
  <c r="F3766" i="27"/>
  <c r="E3767" i="27"/>
  <c r="F3767" i="27"/>
  <c r="E3768" i="27"/>
  <c r="F3768" i="27"/>
  <c r="E3769" i="27"/>
  <c r="F3769" i="27"/>
  <c r="E3770" i="27"/>
  <c r="F3770" i="27"/>
  <c r="E3771" i="27"/>
  <c r="F3771" i="27"/>
  <c r="E3772" i="27"/>
  <c r="F3772" i="27"/>
  <c r="E3773" i="27"/>
  <c r="F3773" i="27"/>
  <c r="E3774" i="27"/>
  <c r="F3774" i="27"/>
  <c r="E3775" i="27"/>
  <c r="F3775" i="27"/>
  <c r="E3776" i="27"/>
  <c r="F3776" i="27"/>
  <c r="E3777" i="27"/>
  <c r="F3777" i="27"/>
  <c r="E3778" i="27"/>
  <c r="F3778" i="27"/>
  <c r="E3779" i="27"/>
  <c r="F3779" i="27"/>
  <c r="E3780" i="27"/>
  <c r="F3780" i="27"/>
  <c r="E3781" i="27"/>
  <c r="F3781" i="27"/>
  <c r="E3782" i="27"/>
  <c r="F3782" i="27"/>
  <c r="E3783" i="27"/>
  <c r="F3783" i="27"/>
  <c r="E3784" i="27"/>
  <c r="F3784" i="27"/>
  <c r="E3785" i="27"/>
  <c r="F3785" i="27"/>
  <c r="E3786" i="27"/>
  <c r="F3786" i="27"/>
  <c r="E3787" i="27"/>
  <c r="F3787" i="27"/>
  <c r="E3788" i="27"/>
  <c r="F3788" i="27"/>
  <c r="E3789" i="27"/>
  <c r="F3789" i="27"/>
  <c r="E3790" i="27"/>
  <c r="F3790" i="27"/>
  <c r="E3791" i="27"/>
  <c r="F3791" i="27"/>
  <c r="E3792" i="27"/>
  <c r="F3792" i="27"/>
  <c r="E3793" i="27"/>
  <c r="F3793" i="27"/>
  <c r="E3794" i="27"/>
  <c r="F3794" i="27"/>
  <c r="E3795" i="27"/>
  <c r="F3795" i="27"/>
  <c r="E3796" i="27"/>
  <c r="F3796" i="27"/>
  <c r="E3797" i="27"/>
  <c r="F3797" i="27"/>
  <c r="E3798" i="27"/>
  <c r="F3798" i="27"/>
  <c r="E3799" i="27"/>
  <c r="F3799" i="27"/>
  <c r="E3800" i="27"/>
  <c r="F3800" i="27"/>
  <c r="E3801" i="27"/>
  <c r="F3801" i="27"/>
  <c r="E3802" i="27"/>
  <c r="F3802" i="27"/>
  <c r="E3803" i="27"/>
  <c r="F3803" i="27"/>
  <c r="E3804" i="27"/>
  <c r="F3804" i="27"/>
  <c r="E3805" i="27"/>
  <c r="F3805" i="27"/>
  <c r="E3806" i="27"/>
  <c r="F3806" i="27"/>
  <c r="E3807" i="27"/>
  <c r="F3807" i="27"/>
  <c r="E3808" i="27"/>
  <c r="F3808" i="27"/>
  <c r="E3809" i="27"/>
  <c r="F3809" i="27"/>
  <c r="E3810" i="27"/>
  <c r="F3810" i="27"/>
  <c r="E3811" i="27"/>
  <c r="F3811" i="27"/>
  <c r="E3812" i="27"/>
  <c r="F3812" i="27"/>
  <c r="E3813" i="27"/>
  <c r="F3813" i="27"/>
  <c r="E3814" i="27"/>
  <c r="F3814" i="27"/>
  <c r="E3815" i="27"/>
  <c r="F3815" i="27"/>
  <c r="E3816" i="27"/>
  <c r="F3816" i="27"/>
  <c r="E3817" i="27"/>
  <c r="F3817" i="27"/>
  <c r="E3818" i="27"/>
  <c r="F3818" i="27"/>
  <c r="E3819" i="27"/>
  <c r="F3819" i="27"/>
  <c r="E3820" i="27"/>
  <c r="F3820" i="27"/>
  <c r="E3821" i="27"/>
  <c r="F3821" i="27"/>
  <c r="E3822" i="27"/>
  <c r="F3822" i="27"/>
  <c r="E3823" i="27"/>
  <c r="F3823" i="27"/>
  <c r="E3824" i="27"/>
  <c r="F3824" i="27"/>
  <c r="E3825" i="27"/>
  <c r="F3825" i="27"/>
  <c r="E3826" i="27"/>
  <c r="F3826" i="27"/>
  <c r="E3827" i="27"/>
  <c r="F3827" i="27"/>
  <c r="E3828" i="27"/>
  <c r="F3828" i="27"/>
  <c r="E3829" i="27"/>
  <c r="F3829" i="27"/>
  <c r="E3830" i="27"/>
  <c r="F3830" i="27"/>
  <c r="E3831" i="27"/>
  <c r="F3831" i="27"/>
  <c r="E3832" i="27"/>
  <c r="F3832" i="27"/>
  <c r="E3833" i="27"/>
  <c r="F3833" i="27"/>
  <c r="E3834" i="27"/>
  <c r="F3834" i="27"/>
  <c r="E3835" i="27"/>
  <c r="F3835" i="27"/>
  <c r="E3836" i="27"/>
  <c r="F3836" i="27"/>
  <c r="E3837" i="27"/>
  <c r="F3837" i="27"/>
  <c r="E3838" i="27"/>
  <c r="F3838" i="27"/>
  <c r="E3839" i="27"/>
  <c r="F3839" i="27"/>
  <c r="E3840" i="27"/>
  <c r="F3840" i="27"/>
  <c r="E3841" i="27"/>
  <c r="F3841" i="27"/>
  <c r="E3843" i="27"/>
  <c r="F3843" i="27"/>
  <c r="E3844" i="27"/>
  <c r="F3844" i="27"/>
  <c r="E3845" i="27"/>
  <c r="F3845" i="27"/>
  <c r="E3846" i="27"/>
  <c r="F3846" i="27"/>
  <c r="E3847" i="27"/>
  <c r="F3847" i="27"/>
  <c r="E3848" i="27"/>
  <c r="F3848" i="27"/>
  <c r="E3849" i="27"/>
  <c r="F3849" i="27"/>
  <c r="E3850" i="27"/>
  <c r="F3850" i="27"/>
  <c r="E3851" i="27"/>
  <c r="F3851" i="27"/>
  <c r="E3852" i="27"/>
  <c r="F3852" i="27"/>
  <c r="E3853" i="27"/>
  <c r="F3853" i="27"/>
  <c r="E3854" i="27"/>
  <c r="F3854" i="27"/>
  <c r="E3855" i="27"/>
  <c r="F3855" i="27"/>
  <c r="E3856" i="27"/>
  <c r="F3856" i="27"/>
  <c r="E3857" i="27"/>
  <c r="F3857" i="27"/>
  <c r="E3858" i="27"/>
  <c r="F3858" i="27"/>
  <c r="E3859" i="27"/>
  <c r="F3859" i="27"/>
  <c r="E3860" i="27"/>
  <c r="F3860" i="27"/>
  <c r="E3861" i="27"/>
  <c r="F3861" i="27"/>
  <c r="E3862" i="27"/>
  <c r="F3862" i="27"/>
  <c r="E3863" i="27"/>
  <c r="F3863" i="27"/>
  <c r="E3864" i="27"/>
  <c r="F3864" i="27"/>
  <c r="E3865" i="27"/>
  <c r="F3865" i="27"/>
  <c r="E3866" i="27"/>
  <c r="F3866" i="27"/>
  <c r="E3867" i="27"/>
  <c r="F3867" i="27"/>
  <c r="E3868" i="27"/>
  <c r="F3868" i="27"/>
  <c r="E3869" i="27"/>
  <c r="F3869" i="27"/>
  <c r="E3870" i="27"/>
  <c r="F3870" i="27"/>
  <c r="E3871" i="27"/>
  <c r="F3871" i="27"/>
  <c r="E3872" i="27"/>
  <c r="F3872" i="27"/>
  <c r="E3873" i="27"/>
  <c r="F3873" i="27"/>
  <c r="E3874" i="27"/>
  <c r="F3874" i="27"/>
  <c r="E3875" i="27"/>
  <c r="F3875" i="27"/>
  <c r="E3876" i="27"/>
  <c r="F3876" i="27"/>
  <c r="E3877" i="27"/>
  <c r="F3877" i="27"/>
  <c r="E3878" i="27"/>
  <c r="F3878" i="27"/>
  <c r="E3879" i="27"/>
  <c r="F3879" i="27"/>
  <c r="E3880" i="27"/>
  <c r="F3880" i="27"/>
  <c r="E3881" i="27"/>
  <c r="F3881" i="27"/>
  <c r="E3882" i="27"/>
  <c r="F3882" i="27"/>
  <c r="E3883" i="27"/>
  <c r="F3883" i="27"/>
  <c r="E3884" i="27"/>
  <c r="F3884" i="27"/>
  <c r="E3885" i="27"/>
  <c r="F3885" i="27"/>
  <c r="E3886" i="27"/>
  <c r="F3886" i="27"/>
  <c r="E3887" i="27"/>
  <c r="F3887" i="27"/>
  <c r="E3888" i="27"/>
  <c r="F3888" i="27"/>
  <c r="E3889" i="27"/>
  <c r="F3889" i="27"/>
  <c r="E3890" i="27"/>
  <c r="F3890" i="27"/>
  <c r="E3891" i="27"/>
  <c r="F3891" i="27"/>
  <c r="E3892" i="27"/>
  <c r="F3892" i="27"/>
  <c r="E3893" i="27"/>
  <c r="F3893" i="27"/>
  <c r="E3894" i="27"/>
  <c r="F3894" i="27"/>
  <c r="E3895" i="27"/>
  <c r="F3895" i="27"/>
  <c r="E3896" i="27"/>
  <c r="F3896" i="27"/>
  <c r="E3897" i="27"/>
  <c r="F3897" i="27"/>
  <c r="E3898" i="27"/>
  <c r="F3898" i="27"/>
  <c r="E3899" i="27"/>
  <c r="F3899" i="27"/>
  <c r="E3900" i="27"/>
  <c r="F3900" i="27"/>
  <c r="E3901" i="27"/>
  <c r="F3901" i="27"/>
  <c r="E3902" i="27"/>
  <c r="F3902" i="27"/>
  <c r="E3903" i="27"/>
  <c r="F3903" i="27"/>
  <c r="E3904" i="27"/>
  <c r="F3904" i="27"/>
  <c r="E3905" i="27"/>
  <c r="F3905" i="27"/>
  <c r="E3906" i="27"/>
  <c r="F3906" i="27"/>
  <c r="E3907" i="27"/>
  <c r="F3907" i="27"/>
  <c r="E3908" i="27"/>
  <c r="F3908" i="27"/>
  <c r="E3909" i="27"/>
  <c r="F3909" i="27"/>
  <c r="E3910" i="27"/>
  <c r="F3910" i="27"/>
  <c r="E3911" i="27"/>
  <c r="F3911" i="27"/>
  <c r="E3912" i="27"/>
  <c r="F3912" i="27"/>
  <c r="E3913" i="27"/>
  <c r="F3913" i="27"/>
  <c r="E3914" i="27"/>
  <c r="F3914" i="27"/>
  <c r="E3915" i="27"/>
  <c r="F3915" i="27"/>
  <c r="E3916" i="27"/>
  <c r="F3916" i="27"/>
  <c r="E3917" i="27"/>
  <c r="F3917" i="27"/>
  <c r="E3918" i="27"/>
  <c r="F3918" i="27"/>
  <c r="E3919" i="27"/>
  <c r="F3919" i="27"/>
  <c r="E3920" i="27"/>
  <c r="F3920" i="27"/>
  <c r="E3921" i="27"/>
  <c r="F3921" i="27"/>
  <c r="E3922" i="27"/>
  <c r="F3922" i="27"/>
  <c r="E3923" i="27"/>
  <c r="F3923" i="27"/>
  <c r="E3924" i="27"/>
  <c r="F3924" i="27"/>
  <c r="E3925" i="27"/>
  <c r="F3925" i="27"/>
  <c r="E3926" i="27"/>
  <c r="F3926" i="27"/>
  <c r="E3927" i="27"/>
  <c r="F3927" i="27"/>
  <c r="E3928" i="27"/>
  <c r="F3928" i="27"/>
  <c r="E3929" i="27"/>
  <c r="F3929" i="27"/>
  <c r="E3930" i="27"/>
  <c r="F3930" i="27"/>
  <c r="E3931" i="27"/>
  <c r="F3931" i="27"/>
  <c r="E3932" i="27"/>
  <c r="F3932" i="27"/>
  <c r="E3933" i="27"/>
  <c r="F3933" i="27"/>
  <c r="E3934" i="27"/>
  <c r="F3934" i="27"/>
  <c r="E3935" i="27"/>
  <c r="F3935" i="27"/>
  <c r="E3936" i="27"/>
  <c r="F3936" i="27"/>
  <c r="E3937" i="27"/>
  <c r="F3937" i="27"/>
  <c r="E3938" i="27"/>
  <c r="F3938" i="27"/>
  <c r="E3939" i="27"/>
  <c r="F3939" i="27"/>
  <c r="E3940" i="27"/>
  <c r="F3940" i="27"/>
  <c r="E3941" i="27"/>
  <c r="F3941" i="27"/>
  <c r="E3942" i="27"/>
  <c r="F3942" i="27"/>
  <c r="E3943" i="27"/>
  <c r="F3943" i="27"/>
  <c r="E3944" i="27"/>
  <c r="F3944" i="27"/>
  <c r="E3945" i="27"/>
  <c r="F3945" i="27"/>
  <c r="E3946" i="27"/>
  <c r="F3946" i="27"/>
  <c r="E3947" i="27"/>
  <c r="F3947" i="27"/>
  <c r="E3948" i="27"/>
  <c r="F3948" i="27"/>
  <c r="E3949" i="27"/>
  <c r="F3949" i="27"/>
  <c r="E3950" i="27"/>
  <c r="F3950" i="27"/>
  <c r="E3951" i="27"/>
  <c r="F3951" i="27"/>
  <c r="E3952" i="27"/>
  <c r="F3952" i="27"/>
  <c r="E3953" i="27"/>
  <c r="F3953" i="27"/>
  <c r="E3954" i="27"/>
  <c r="F3954" i="27"/>
  <c r="E3955" i="27"/>
  <c r="F3955" i="27"/>
  <c r="E3956" i="27"/>
  <c r="F3956" i="27"/>
  <c r="E3957" i="27"/>
  <c r="F3957" i="27"/>
  <c r="E3958" i="27"/>
  <c r="F3958" i="27"/>
  <c r="E3959" i="27"/>
  <c r="F3959" i="27"/>
  <c r="E3960" i="27"/>
  <c r="F3960" i="27"/>
  <c r="E3961" i="27"/>
  <c r="F3961" i="27"/>
  <c r="E3962" i="27"/>
  <c r="F3962" i="27"/>
  <c r="E3963" i="27"/>
  <c r="F3963" i="27"/>
  <c r="E3964" i="27"/>
  <c r="F3964" i="27"/>
  <c r="E3965" i="27"/>
  <c r="F3965" i="27"/>
  <c r="E3966" i="27"/>
  <c r="F3966" i="27"/>
  <c r="E3967" i="27"/>
  <c r="F3967" i="27"/>
  <c r="E3968" i="27"/>
  <c r="F3968" i="27"/>
  <c r="E3969" i="27"/>
  <c r="F3969" i="27"/>
  <c r="E3970" i="27"/>
  <c r="F3970" i="27"/>
  <c r="E3971" i="27"/>
  <c r="F3971" i="27"/>
  <c r="E3972" i="27"/>
  <c r="F3972" i="27"/>
  <c r="E3973" i="27"/>
  <c r="F3973" i="27"/>
  <c r="E3974" i="27"/>
  <c r="F3974" i="27"/>
  <c r="E3975" i="27"/>
  <c r="F3975" i="27"/>
  <c r="E3976" i="27"/>
  <c r="F3976" i="27"/>
  <c r="E3977" i="27"/>
  <c r="F3977" i="27"/>
  <c r="E3978" i="27"/>
  <c r="F3978" i="27"/>
  <c r="E3979" i="27"/>
  <c r="F3979" i="27"/>
  <c r="E3980" i="27"/>
  <c r="F3980" i="27"/>
  <c r="E3981" i="27"/>
  <c r="F3981" i="27"/>
  <c r="E3982" i="27"/>
  <c r="F3982" i="27"/>
  <c r="E3983" i="27"/>
  <c r="F3983" i="27"/>
  <c r="E3984" i="27"/>
  <c r="F3984" i="27"/>
  <c r="E3985" i="27"/>
  <c r="F3985" i="27"/>
  <c r="E3986" i="27"/>
  <c r="F3986" i="27"/>
  <c r="E3988" i="27"/>
  <c r="F3988" i="27"/>
  <c r="E3989" i="27"/>
  <c r="F3989" i="27"/>
  <c r="E3990" i="27"/>
  <c r="F3990" i="27"/>
  <c r="E3991" i="27"/>
  <c r="F3991" i="27"/>
  <c r="E3992" i="27"/>
  <c r="F3992" i="27"/>
  <c r="E3993" i="27"/>
  <c r="F3993" i="27"/>
  <c r="E3994" i="27"/>
  <c r="F3994" i="27"/>
  <c r="E3995" i="27"/>
  <c r="F3995" i="27"/>
  <c r="E3996" i="27"/>
  <c r="F3996" i="27"/>
  <c r="E3997" i="27"/>
  <c r="F3997" i="27"/>
  <c r="E3998" i="27"/>
  <c r="F3998" i="27"/>
  <c r="E3999" i="27"/>
  <c r="F3999" i="27"/>
  <c r="E4000" i="27"/>
  <c r="F4000" i="27"/>
  <c r="E4001" i="27"/>
  <c r="F4001" i="27"/>
  <c r="E4002" i="27"/>
  <c r="F4002" i="27"/>
  <c r="E4003" i="27"/>
  <c r="F4003" i="27"/>
  <c r="E4004" i="27"/>
  <c r="F4004" i="27"/>
  <c r="E4005" i="27"/>
  <c r="F4005" i="27"/>
  <c r="E4006" i="27"/>
  <c r="F4006" i="27"/>
  <c r="E4007" i="27"/>
  <c r="F4007" i="27"/>
  <c r="E4008" i="27"/>
  <c r="F4008" i="27"/>
  <c r="E4009" i="27"/>
  <c r="F4009" i="27"/>
  <c r="E4010" i="27"/>
  <c r="F4010" i="27"/>
  <c r="E4011" i="27"/>
  <c r="F4011" i="27"/>
  <c r="E4012" i="27"/>
  <c r="F4012" i="27"/>
  <c r="E4013" i="27"/>
  <c r="F4013" i="27"/>
  <c r="E4014" i="27"/>
  <c r="F4014" i="27"/>
  <c r="E4015" i="27"/>
  <c r="F4015" i="27"/>
  <c r="E4016" i="27"/>
  <c r="F4016" i="27"/>
  <c r="E4017" i="27"/>
  <c r="F4017" i="27"/>
  <c r="E4018" i="27"/>
  <c r="F4018" i="27"/>
  <c r="E4019" i="27"/>
  <c r="F4019" i="27"/>
  <c r="E4020" i="27"/>
  <c r="F4020" i="27"/>
  <c r="E4021" i="27"/>
  <c r="F4021" i="27"/>
  <c r="E4022" i="27"/>
  <c r="F4022" i="27"/>
  <c r="E4023" i="27"/>
  <c r="F4023" i="27"/>
  <c r="E4024" i="27"/>
  <c r="F4024" i="27"/>
  <c r="E4025" i="27"/>
  <c r="F4025" i="27"/>
  <c r="E4026" i="27"/>
  <c r="F4026" i="27"/>
  <c r="E4027" i="27"/>
  <c r="F4027" i="27"/>
  <c r="E4028" i="27"/>
  <c r="F4028" i="27"/>
  <c r="E4029" i="27"/>
  <c r="F4029" i="27"/>
  <c r="E4030" i="27"/>
  <c r="F4030" i="27"/>
  <c r="E4031" i="27"/>
  <c r="F4031" i="27"/>
  <c r="E4032" i="27"/>
  <c r="F4032" i="27"/>
  <c r="E4033" i="27"/>
  <c r="F4033" i="27"/>
  <c r="E4034" i="27"/>
  <c r="F4034" i="27"/>
  <c r="E4035" i="27"/>
  <c r="F4035" i="27"/>
  <c r="E4036" i="27"/>
  <c r="F4036" i="27"/>
  <c r="E4037" i="27"/>
  <c r="F4037" i="27"/>
  <c r="E4038" i="27"/>
  <c r="F4038" i="27"/>
  <c r="E4039" i="27"/>
  <c r="F4039" i="27"/>
  <c r="E4040" i="27"/>
  <c r="F4040" i="27"/>
  <c r="E4041" i="27"/>
  <c r="F4041" i="27"/>
  <c r="E4042" i="27"/>
  <c r="F4042" i="27"/>
  <c r="E4043" i="27"/>
  <c r="F4043" i="27"/>
  <c r="E4044" i="27"/>
  <c r="F4044" i="27"/>
  <c r="E4045" i="27"/>
  <c r="F4045" i="27"/>
  <c r="E4046" i="27"/>
  <c r="F4046" i="27"/>
  <c r="E4047" i="27"/>
  <c r="F4047" i="27"/>
  <c r="E4048" i="27"/>
  <c r="F4048" i="27"/>
  <c r="E4049" i="27"/>
  <c r="F4049" i="27"/>
  <c r="E4050" i="27"/>
  <c r="F4050" i="27"/>
  <c r="E4051" i="27"/>
  <c r="F4051" i="27"/>
  <c r="E4052" i="27"/>
  <c r="F4052" i="27"/>
  <c r="E4053" i="27"/>
  <c r="F4053" i="27"/>
  <c r="E4054" i="27"/>
  <c r="F4054" i="27"/>
  <c r="E4055" i="27"/>
  <c r="F4055" i="27"/>
  <c r="E4056" i="27"/>
  <c r="F4056" i="27"/>
  <c r="E4057" i="27"/>
  <c r="F4057" i="27"/>
  <c r="E4058" i="27"/>
  <c r="F4058" i="27"/>
  <c r="E4059" i="27"/>
  <c r="F4059" i="27"/>
  <c r="E4060" i="27"/>
  <c r="F4060" i="27"/>
  <c r="E4061" i="27"/>
  <c r="F4061" i="27"/>
  <c r="E4062" i="27"/>
  <c r="F4062" i="27"/>
  <c r="E4063" i="27"/>
  <c r="F4063" i="27"/>
  <c r="E4064" i="27"/>
  <c r="F4064" i="27"/>
  <c r="E4065" i="27"/>
  <c r="F4065" i="27"/>
  <c r="E4066" i="27"/>
  <c r="F4066" i="27"/>
  <c r="E4067" i="27"/>
  <c r="F4067" i="27"/>
  <c r="E4068" i="27"/>
  <c r="F4068" i="27"/>
  <c r="E4069" i="27"/>
  <c r="F4069" i="27"/>
  <c r="E4070" i="27"/>
  <c r="F4070" i="27"/>
  <c r="E4071" i="27"/>
  <c r="F4071" i="27"/>
  <c r="E4072" i="27"/>
  <c r="F4072" i="27"/>
  <c r="E4073" i="27"/>
  <c r="F4073" i="27"/>
  <c r="E4074" i="27"/>
  <c r="F4074" i="27"/>
  <c r="E4075" i="27"/>
  <c r="F4075" i="27"/>
  <c r="E4076" i="27"/>
  <c r="F4076" i="27"/>
  <c r="E4077" i="27"/>
  <c r="F4077" i="27"/>
  <c r="E4078" i="27"/>
  <c r="F4078" i="27"/>
  <c r="E4079" i="27"/>
  <c r="F4079" i="27"/>
  <c r="E4080" i="27"/>
  <c r="F4080" i="27"/>
  <c r="E4081" i="27"/>
  <c r="F4081" i="27"/>
  <c r="E4082" i="27"/>
  <c r="F4082" i="27"/>
  <c r="E4083" i="27"/>
  <c r="F4083" i="27"/>
  <c r="E4084" i="27"/>
  <c r="F4084" i="27"/>
  <c r="E4085" i="27"/>
  <c r="F4085" i="27"/>
  <c r="E4086" i="27"/>
  <c r="F4086" i="27"/>
  <c r="E4087" i="27"/>
  <c r="F4087" i="27"/>
  <c r="E4088" i="27"/>
  <c r="F4088" i="27"/>
  <c r="E4089" i="27"/>
  <c r="F4089" i="27"/>
  <c r="E4090" i="27"/>
  <c r="F4090" i="27"/>
  <c r="E4091" i="27"/>
  <c r="F4091" i="27"/>
  <c r="E4092" i="27"/>
  <c r="F4092" i="27"/>
  <c r="E4093" i="27"/>
  <c r="F4093" i="27"/>
  <c r="E4094" i="27"/>
  <c r="F4094" i="27"/>
  <c r="E4095" i="27"/>
  <c r="F4095" i="27"/>
  <c r="E4096" i="27"/>
  <c r="F4096" i="27"/>
  <c r="E4097" i="27"/>
  <c r="F4097" i="27"/>
  <c r="E4098" i="27"/>
  <c r="F4098" i="27"/>
  <c r="E4099" i="27"/>
  <c r="F4099" i="27"/>
  <c r="E4100" i="27"/>
  <c r="F4100" i="27"/>
  <c r="E4101" i="27"/>
  <c r="F4101" i="27"/>
  <c r="E4102" i="27"/>
  <c r="F4102" i="27"/>
  <c r="E4103" i="27"/>
  <c r="F4103" i="27"/>
  <c r="E4104" i="27"/>
  <c r="F4104" i="27"/>
  <c r="E4105" i="27"/>
  <c r="F4105" i="27"/>
  <c r="E4106" i="27"/>
  <c r="F4106" i="27"/>
  <c r="E4107" i="27"/>
  <c r="F4107" i="27"/>
  <c r="E4108" i="27"/>
  <c r="F4108" i="27"/>
  <c r="E4109" i="27"/>
  <c r="F4109" i="27"/>
  <c r="E4110" i="27"/>
  <c r="F4110" i="27"/>
  <c r="E4111" i="27"/>
  <c r="F4111" i="27"/>
  <c r="E4112" i="27"/>
  <c r="F4112" i="27"/>
  <c r="E4113" i="27"/>
  <c r="F4113" i="27"/>
  <c r="E4114" i="27"/>
  <c r="F4114" i="27"/>
  <c r="E4115" i="27"/>
  <c r="F4115" i="27"/>
  <c r="E4116" i="27"/>
  <c r="F4116" i="27"/>
  <c r="E4117" i="27"/>
  <c r="F4117" i="27"/>
  <c r="E4118" i="27"/>
  <c r="F4118" i="27"/>
  <c r="E4119" i="27"/>
  <c r="F4119" i="27"/>
  <c r="E4120" i="27"/>
  <c r="F4120" i="27"/>
  <c r="E4121" i="27"/>
  <c r="F4121" i="27"/>
  <c r="E4122" i="27"/>
  <c r="F4122" i="27"/>
  <c r="E4123" i="27"/>
  <c r="F4123" i="27"/>
  <c r="E4124" i="27"/>
  <c r="F4124" i="27"/>
  <c r="E4125" i="27"/>
  <c r="F4125" i="27"/>
  <c r="E4126" i="27"/>
  <c r="F4126" i="27"/>
  <c r="E4127" i="27"/>
  <c r="F4127" i="27"/>
  <c r="E4128" i="27"/>
  <c r="F4128" i="27"/>
  <c r="E4129" i="27"/>
  <c r="F4129" i="27"/>
  <c r="E4130" i="27"/>
  <c r="F4130" i="27"/>
  <c r="E4131" i="27"/>
  <c r="F4131" i="27"/>
  <c r="E4133" i="27"/>
  <c r="F4133" i="27"/>
  <c r="E4134" i="27"/>
  <c r="F4134" i="27"/>
  <c r="E4135" i="27"/>
  <c r="F4135" i="27"/>
  <c r="E4136" i="27"/>
  <c r="F4136" i="27"/>
  <c r="E4137" i="27"/>
  <c r="F4137" i="27"/>
  <c r="E4138" i="27"/>
  <c r="F4138" i="27"/>
  <c r="E4139" i="27"/>
  <c r="F4139" i="27"/>
  <c r="E4140" i="27"/>
  <c r="F4140" i="27"/>
  <c r="E4141" i="27"/>
  <c r="F4141" i="27"/>
  <c r="E4142" i="27"/>
  <c r="F4142" i="27"/>
  <c r="E4143" i="27"/>
  <c r="F4143" i="27"/>
  <c r="E4144" i="27"/>
  <c r="F4144" i="27"/>
  <c r="E4145" i="27"/>
  <c r="F4145" i="27"/>
  <c r="E4146" i="27"/>
  <c r="F4146" i="27"/>
  <c r="E4147" i="27"/>
  <c r="F4147" i="27"/>
  <c r="E4148" i="27"/>
  <c r="F4148" i="27"/>
  <c r="E4149" i="27"/>
  <c r="F4149" i="27"/>
  <c r="E4150" i="27"/>
  <c r="F4150" i="27"/>
  <c r="E4151" i="27"/>
  <c r="F4151" i="27"/>
  <c r="E4152" i="27"/>
  <c r="F4152" i="27"/>
  <c r="E4153" i="27"/>
  <c r="F4153" i="27"/>
  <c r="E4154" i="27"/>
  <c r="F4154" i="27"/>
  <c r="E4155" i="27"/>
  <c r="F4155" i="27"/>
  <c r="E4156" i="27"/>
  <c r="F4156" i="27"/>
  <c r="E4157" i="27"/>
  <c r="F4157" i="27"/>
  <c r="E4158" i="27"/>
  <c r="F4158" i="27"/>
  <c r="E4159" i="27"/>
  <c r="F4159" i="27"/>
  <c r="E4160" i="27"/>
  <c r="F4160" i="27"/>
  <c r="E4161" i="27"/>
  <c r="F4161" i="27"/>
  <c r="E4162" i="27"/>
  <c r="F4162" i="27"/>
  <c r="E4163" i="27"/>
  <c r="F4163" i="27"/>
  <c r="E4164" i="27"/>
  <c r="F4164" i="27"/>
  <c r="E4165" i="27"/>
  <c r="F4165" i="27"/>
  <c r="E4166" i="27"/>
  <c r="F4166" i="27"/>
  <c r="E4167" i="27"/>
  <c r="F4167" i="27"/>
  <c r="E4168" i="27"/>
  <c r="F4168" i="27"/>
  <c r="E4169" i="27"/>
  <c r="F4169" i="27"/>
  <c r="E4170" i="27"/>
  <c r="F4170" i="27"/>
  <c r="E4171" i="27"/>
  <c r="F4171" i="27"/>
  <c r="E4172" i="27"/>
  <c r="F4172" i="27"/>
  <c r="E4173" i="27"/>
  <c r="F4173" i="27"/>
  <c r="E4174" i="27"/>
  <c r="F4174" i="27"/>
  <c r="E4175" i="27"/>
  <c r="F4175" i="27"/>
  <c r="E4176" i="27"/>
  <c r="F4176" i="27"/>
  <c r="E4177" i="27"/>
  <c r="F4177" i="27"/>
  <c r="E4178" i="27"/>
  <c r="F4178" i="27"/>
  <c r="E4179" i="27"/>
  <c r="F4179" i="27"/>
  <c r="E4180" i="27"/>
  <c r="F4180" i="27"/>
  <c r="E4181" i="27"/>
  <c r="F4181" i="27"/>
  <c r="E4182" i="27"/>
  <c r="F4182" i="27"/>
  <c r="E4183" i="27"/>
  <c r="F4183" i="27"/>
  <c r="E4184" i="27"/>
  <c r="F4184" i="27"/>
  <c r="E4185" i="27"/>
  <c r="F4185" i="27"/>
  <c r="E4186" i="27"/>
  <c r="F4186" i="27"/>
  <c r="E4187" i="27"/>
  <c r="F4187" i="27"/>
  <c r="E4188" i="27"/>
  <c r="F4188" i="27"/>
  <c r="E4189" i="27"/>
  <c r="F4189" i="27"/>
  <c r="E4190" i="27"/>
  <c r="F4190" i="27"/>
  <c r="E4191" i="27"/>
  <c r="F4191" i="27"/>
  <c r="E4192" i="27"/>
  <c r="F4192" i="27"/>
  <c r="E4193" i="27"/>
  <c r="F4193" i="27"/>
  <c r="E4194" i="27"/>
  <c r="F4194" i="27"/>
  <c r="E4195" i="27"/>
  <c r="F4195" i="27"/>
  <c r="E4196" i="27"/>
  <c r="F4196" i="27"/>
  <c r="E4197" i="27"/>
  <c r="F4197" i="27"/>
  <c r="E4198" i="27"/>
  <c r="F4198" i="27"/>
  <c r="E4199" i="27"/>
  <c r="F4199" i="27"/>
  <c r="E4200" i="27"/>
  <c r="F4200" i="27"/>
  <c r="E4201" i="27"/>
  <c r="F4201" i="27"/>
  <c r="E4202" i="27"/>
  <c r="F4202" i="27"/>
  <c r="E4203" i="27"/>
  <c r="F4203" i="27"/>
  <c r="E4204" i="27"/>
  <c r="F4204" i="27"/>
  <c r="E4205" i="27"/>
  <c r="F4205" i="27"/>
  <c r="E4206" i="27"/>
  <c r="F4206" i="27"/>
  <c r="E4207" i="27"/>
  <c r="F4207" i="27"/>
  <c r="E4208" i="27"/>
  <c r="F4208" i="27"/>
  <c r="E4209" i="27"/>
  <c r="F4209" i="27"/>
  <c r="E4210" i="27"/>
  <c r="F4210" i="27"/>
  <c r="E4211" i="27"/>
  <c r="F4211" i="27"/>
  <c r="E4212" i="27"/>
  <c r="F4212" i="27"/>
  <c r="E4213" i="27"/>
  <c r="F4213" i="27"/>
  <c r="E4214" i="27"/>
  <c r="F4214" i="27"/>
  <c r="E4215" i="27"/>
  <c r="F4215" i="27"/>
  <c r="E4216" i="27"/>
  <c r="F4216" i="27"/>
  <c r="E4217" i="27"/>
  <c r="F4217" i="27"/>
  <c r="E4218" i="27"/>
  <c r="F4218" i="27"/>
  <c r="E4219" i="27"/>
  <c r="F4219" i="27"/>
  <c r="E4220" i="27"/>
  <c r="F4220" i="27"/>
  <c r="E4221" i="27"/>
  <c r="F4221" i="27"/>
  <c r="E4222" i="27"/>
  <c r="F4222" i="27"/>
  <c r="E4223" i="27"/>
  <c r="F4223" i="27"/>
  <c r="E4224" i="27"/>
  <c r="F4224" i="27"/>
  <c r="E4225" i="27"/>
  <c r="F4225" i="27"/>
  <c r="E4226" i="27"/>
  <c r="F4226" i="27"/>
  <c r="E4227" i="27"/>
  <c r="F4227" i="27"/>
  <c r="E4228" i="27"/>
  <c r="F4228" i="27"/>
  <c r="E4229" i="27"/>
  <c r="F4229" i="27"/>
  <c r="E4230" i="27"/>
  <c r="F4230" i="27"/>
  <c r="E4231" i="27"/>
  <c r="F4231" i="27"/>
  <c r="E4232" i="27"/>
  <c r="F4232" i="27"/>
  <c r="E4233" i="27"/>
  <c r="F4233" i="27"/>
  <c r="E4234" i="27"/>
  <c r="F4234" i="27"/>
  <c r="E4235" i="27"/>
  <c r="F4235" i="27"/>
  <c r="E4236" i="27"/>
  <c r="F4236" i="27"/>
  <c r="E4237" i="27"/>
  <c r="F4237" i="27"/>
  <c r="E4238" i="27"/>
  <c r="F4238" i="27"/>
  <c r="E4239" i="27"/>
  <c r="F4239" i="27"/>
  <c r="E4240" i="27"/>
  <c r="F4240" i="27"/>
  <c r="E4241" i="27"/>
  <c r="F4241" i="27"/>
  <c r="E4242" i="27"/>
  <c r="F4242" i="27"/>
  <c r="E4243" i="27"/>
  <c r="F4243" i="27"/>
  <c r="E4244" i="27"/>
  <c r="F4244" i="27"/>
  <c r="E4245" i="27"/>
  <c r="F4245" i="27"/>
  <c r="E4246" i="27"/>
  <c r="F4246" i="27"/>
  <c r="E4247" i="27"/>
  <c r="F4247" i="27"/>
  <c r="E4248" i="27"/>
  <c r="F4248" i="27"/>
  <c r="E4249" i="27"/>
  <c r="F4249" i="27"/>
  <c r="E4250" i="27"/>
  <c r="F4250" i="27"/>
  <c r="E4251" i="27"/>
  <c r="F4251" i="27"/>
  <c r="E4252" i="27"/>
  <c r="F4252" i="27"/>
  <c r="E4253" i="27"/>
  <c r="F4253" i="27"/>
  <c r="E4254" i="27"/>
  <c r="F4254" i="27"/>
  <c r="E4255" i="27"/>
  <c r="F4255" i="27"/>
  <c r="E4256" i="27"/>
  <c r="F4256" i="27"/>
  <c r="E4257" i="27"/>
  <c r="F4257" i="27"/>
  <c r="E4258" i="27"/>
  <c r="F4258" i="27"/>
  <c r="E4259" i="27"/>
  <c r="F4259" i="27"/>
  <c r="E4260" i="27"/>
  <c r="F4260" i="27"/>
  <c r="E4261" i="27"/>
  <c r="F4261" i="27"/>
  <c r="E4262" i="27"/>
  <c r="F4262" i="27"/>
  <c r="E4263" i="27"/>
  <c r="F4263" i="27"/>
  <c r="E4264" i="27"/>
  <c r="F4264" i="27"/>
  <c r="E4265" i="27"/>
  <c r="F4265" i="27"/>
  <c r="E4266" i="27"/>
  <c r="F4266" i="27"/>
  <c r="E4267" i="27"/>
  <c r="F4267" i="27"/>
  <c r="E4268" i="27"/>
  <c r="F4268" i="27"/>
  <c r="E4269" i="27"/>
  <c r="F4269" i="27"/>
  <c r="E4270" i="27"/>
  <c r="F4270" i="27"/>
  <c r="E4271" i="27"/>
  <c r="F4271" i="27"/>
  <c r="E4272" i="27"/>
  <c r="F4272" i="27"/>
  <c r="E4273" i="27"/>
  <c r="F4273" i="27"/>
  <c r="E4274" i="27"/>
  <c r="F4274" i="27"/>
  <c r="E4275" i="27"/>
  <c r="F4275" i="27"/>
  <c r="E4276" i="27"/>
  <c r="F4276" i="27"/>
  <c r="E4278" i="27"/>
  <c r="F4278" i="27"/>
  <c r="E4279" i="27"/>
  <c r="F4279" i="27"/>
  <c r="E4280" i="27"/>
  <c r="F4280" i="27"/>
  <c r="E4281" i="27"/>
  <c r="F4281" i="27"/>
  <c r="E4282" i="27"/>
  <c r="F4282" i="27"/>
  <c r="E4283" i="27"/>
  <c r="F4283" i="27"/>
  <c r="E4284" i="27"/>
  <c r="F4284" i="27"/>
  <c r="E4285" i="27"/>
  <c r="F4285" i="27"/>
  <c r="E4286" i="27"/>
  <c r="F4286" i="27"/>
  <c r="E4287" i="27"/>
  <c r="F4287" i="27"/>
  <c r="E4288" i="27"/>
  <c r="F4288" i="27"/>
  <c r="E4289" i="27"/>
  <c r="F4289" i="27"/>
  <c r="E4290" i="27"/>
  <c r="F4290" i="27"/>
  <c r="E4291" i="27"/>
  <c r="F4291" i="27"/>
  <c r="E4292" i="27"/>
  <c r="F4292" i="27"/>
  <c r="E4293" i="27"/>
  <c r="F4293" i="27"/>
  <c r="E4294" i="27"/>
  <c r="F4294" i="27"/>
  <c r="E4295" i="27"/>
  <c r="F4295" i="27"/>
  <c r="E4296" i="27"/>
  <c r="F4296" i="27"/>
  <c r="E4297" i="27"/>
  <c r="F4297" i="27"/>
  <c r="E4298" i="27"/>
  <c r="F4298" i="27"/>
  <c r="E4299" i="27"/>
  <c r="F4299" i="27"/>
  <c r="E4300" i="27"/>
  <c r="F4300" i="27"/>
  <c r="E4301" i="27"/>
  <c r="F4301" i="27"/>
  <c r="E4302" i="27"/>
  <c r="F4302" i="27"/>
  <c r="E4303" i="27"/>
  <c r="F4303" i="27"/>
  <c r="E4304" i="27"/>
  <c r="F4304" i="27"/>
  <c r="E4305" i="27"/>
  <c r="F4305" i="27"/>
  <c r="E4306" i="27"/>
  <c r="F4306" i="27"/>
  <c r="E4307" i="27"/>
  <c r="F4307" i="27"/>
  <c r="E4308" i="27"/>
  <c r="F4308" i="27"/>
  <c r="E4309" i="27"/>
  <c r="F4309" i="27"/>
  <c r="E4310" i="27"/>
  <c r="F4310" i="27"/>
  <c r="E4311" i="27"/>
  <c r="F4311" i="27"/>
  <c r="E4312" i="27"/>
  <c r="F4312" i="27"/>
  <c r="E4313" i="27"/>
  <c r="F4313" i="27"/>
  <c r="E4314" i="27"/>
  <c r="F4314" i="27"/>
  <c r="E4315" i="27"/>
  <c r="F4315" i="27"/>
  <c r="E4316" i="27"/>
  <c r="F4316" i="27"/>
  <c r="E4317" i="27"/>
  <c r="F4317" i="27"/>
  <c r="E4318" i="27"/>
  <c r="F4318" i="27"/>
  <c r="E4319" i="27"/>
  <c r="F4319" i="27"/>
  <c r="E4320" i="27"/>
  <c r="F4320" i="27"/>
  <c r="E4321" i="27"/>
  <c r="F4321" i="27"/>
  <c r="E4322" i="27"/>
  <c r="F4322" i="27"/>
  <c r="E4323" i="27"/>
  <c r="F4323" i="27"/>
  <c r="E4324" i="27"/>
  <c r="F4324" i="27"/>
  <c r="E4325" i="27"/>
  <c r="F4325" i="27"/>
  <c r="E4326" i="27"/>
  <c r="F4326" i="27"/>
  <c r="E4327" i="27"/>
  <c r="F4327" i="27"/>
  <c r="E4328" i="27"/>
  <c r="F4328" i="27"/>
  <c r="E4329" i="27"/>
  <c r="F4329" i="27"/>
  <c r="E4330" i="27"/>
  <c r="F4330" i="27"/>
  <c r="E4331" i="27"/>
  <c r="F4331" i="27"/>
  <c r="E4332" i="27"/>
  <c r="F4332" i="27"/>
  <c r="E4333" i="27"/>
  <c r="F4333" i="27"/>
  <c r="E4334" i="27"/>
  <c r="F4334" i="27"/>
  <c r="E4335" i="27"/>
  <c r="F4335" i="27"/>
  <c r="E4336" i="27"/>
  <c r="F4336" i="27"/>
  <c r="E4337" i="27"/>
  <c r="F4337" i="27"/>
  <c r="E4338" i="27"/>
  <c r="F4338" i="27"/>
  <c r="E4339" i="27"/>
  <c r="F4339" i="27"/>
  <c r="E4340" i="27"/>
  <c r="F4340" i="27"/>
  <c r="E4341" i="27"/>
  <c r="F4341" i="27"/>
  <c r="E4342" i="27"/>
  <c r="F4342" i="27"/>
  <c r="E4343" i="27"/>
  <c r="F4343" i="27"/>
  <c r="E4344" i="27"/>
  <c r="F4344" i="27"/>
  <c r="E4345" i="27"/>
  <c r="F4345" i="27"/>
  <c r="E4346" i="27"/>
  <c r="F4346" i="27"/>
  <c r="E4347" i="27"/>
  <c r="F4347" i="27"/>
  <c r="E4348" i="27"/>
  <c r="F4348" i="27"/>
  <c r="E4349" i="27"/>
  <c r="F4349" i="27"/>
  <c r="E4350" i="27"/>
  <c r="F4350" i="27"/>
  <c r="E4351" i="27"/>
  <c r="F4351" i="27"/>
  <c r="E4352" i="27"/>
  <c r="F4352" i="27"/>
  <c r="E4353" i="27"/>
  <c r="F4353" i="27"/>
  <c r="E4354" i="27"/>
  <c r="F4354" i="27"/>
  <c r="E4355" i="27"/>
  <c r="F4355" i="27"/>
  <c r="E4356" i="27"/>
  <c r="F4356" i="27"/>
  <c r="E4357" i="27"/>
  <c r="F4357" i="27"/>
  <c r="E4358" i="27"/>
  <c r="F4358" i="27"/>
  <c r="E4359" i="27"/>
  <c r="F4359" i="27"/>
  <c r="E4360" i="27"/>
  <c r="F4360" i="27"/>
  <c r="E4361" i="27"/>
  <c r="F4361" i="27"/>
  <c r="E4362" i="27"/>
  <c r="F4362" i="27"/>
  <c r="E4363" i="27"/>
  <c r="F4363" i="27"/>
  <c r="E4364" i="27"/>
  <c r="F4364" i="27"/>
  <c r="E4365" i="27"/>
  <c r="F4365" i="27"/>
  <c r="E4366" i="27"/>
  <c r="F4366" i="27"/>
  <c r="E4367" i="27"/>
  <c r="F4367" i="27"/>
  <c r="E4368" i="27"/>
  <c r="F4368" i="27"/>
  <c r="E4369" i="27"/>
  <c r="F4369" i="27"/>
  <c r="E4370" i="27"/>
  <c r="F4370" i="27"/>
  <c r="E4371" i="27"/>
  <c r="F4371" i="27"/>
  <c r="E4372" i="27"/>
  <c r="F4372" i="27"/>
  <c r="E4373" i="27"/>
  <c r="F4373" i="27"/>
  <c r="E4374" i="27"/>
  <c r="F4374" i="27"/>
  <c r="E4375" i="27"/>
  <c r="F4375" i="27"/>
  <c r="E4376" i="27"/>
  <c r="F4376" i="27"/>
  <c r="E4377" i="27"/>
  <c r="F4377" i="27"/>
  <c r="E4378" i="27"/>
  <c r="F4378" i="27"/>
  <c r="E4379" i="27"/>
  <c r="F4379" i="27"/>
  <c r="E4380" i="27"/>
  <c r="F4380" i="27"/>
  <c r="E4381" i="27"/>
  <c r="F4381" i="27"/>
  <c r="E4382" i="27"/>
  <c r="F4382" i="27"/>
  <c r="E4383" i="27"/>
  <c r="F4383" i="27"/>
  <c r="E4384" i="27"/>
  <c r="F4384" i="27"/>
  <c r="E4385" i="27"/>
  <c r="F4385" i="27"/>
  <c r="E4386" i="27"/>
  <c r="F4386" i="27"/>
  <c r="E4387" i="27"/>
  <c r="F4387" i="27"/>
  <c r="E4388" i="27"/>
  <c r="F4388" i="27"/>
  <c r="E4389" i="27"/>
  <c r="F4389" i="27"/>
  <c r="E4390" i="27"/>
  <c r="F4390" i="27"/>
  <c r="E4391" i="27"/>
  <c r="F4391" i="27"/>
  <c r="E4392" i="27"/>
  <c r="F4392" i="27"/>
  <c r="E4393" i="27"/>
  <c r="F4393" i="27"/>
  <c r="E4394" i="27"/>
  <c r="F4394" i="27"/>
  <c r="E4395" i="27"/>
  <c r="F4395" i="27"/>
  <c r="E4396" i="27"/>
  <c r="F4396" i="27"/>
  <c r="E4397" i="27"/>
  <c r="F4397" i="27"/>
  <c r="E4398" i="27"/>
  <c r="F4398" i="27"/>
  <c r="E4399" i="27"/>
  <c r="F4399" i="27"/>
  <c r="E4400" i="27"/>
  <c r="F4400" i="27"/>
  <c r="E4401" i="27"/>
  <c r="F4401" i="27"/>
  <c r="E4402" i="27"/>
  <c r="F4402" i="27"/>
  <c r="E4403" i="27"/>
  <c r="F4403" i="27"/>
  <c r="E4404" i="27"/>
  <c r="F4404" i="27"/>
  <c r="E4405" i="27"/>
  <c r="F4405" i="27"/>
  <c r="E4406" i="27"/>
  <c r="F4406" i="27"/>
  <c r="E4407" i="27"/>
  <c r="F4407" i="27"/>
  <c r="E4408" i="27"/>
  <c r="F4408" i="27"/>
  <c r="E4409" i="27"/>
  <c r="F4409" i="27"/>
  <c r="E4410" i="27"/>
  <c r="F4410" i="27"/>
  <c r="E4411" i="27"/>
  <c r="F4411" i="27"/>
  <c r="E4412" i="27"/>
  <c r="F4412" i="27"/>
  <c r="E4413" i="27"/>
  <c r="F4413" i="27"/>
  <c r="E4414" i="27"/>
  <c r="F4414" i="27"/>
  <c r="E4415" i="27"/>
  <c r="F4415" i="27"/>
  <c r="E4416" i="27"/>
  <c r="F4416" i="27"/>
  <c r="E4417" i="27"/>
  <c r="F4417" i="27"/>
  <c r="E4418" i="27"/>
  <c r="F4418" i="27"/>
  <c r="E4419" i="27"/>
  <c r="F4419" i="27"/>
  <c r="E4420" i="27"/>
  <c r="F4420" i="27"/>
  <c r="E4421" i="27"/>
  <c r="F4421" i="27"/>
  <c r="E4423" i="27"/>
  <c r="F4423" i="27"/>
  <c r="E4424" i="27"/>
  <c r="F4424" i="27"/>
  <c r="E4425" i="27"/>
  <c r="F4425" i="27"/>
  <c r="E4426" i="27"/>
  <c r="F4426" i="27"/>
  <c r="E4427" i="27"/>
  <c r="F4427" i="27"/>
  <c r="E4428" i="27"/>
  <c r="F4428" i="27"/>
  <c r="E4429" i="27"/>
  <c r="F4429" i="27"/>
  <c r="E4430" i="27"/>
  <c r="F4430" i="27"/>
  <c r="E4431" i="27"/>
  <c r="F4431" i="27"/>
  <c r="E4432" i="27"/>
  <c r="F4432" i="27"/>
  <c r="E4433" i="27"/>
  <c r="F4433" i="27"/>
  <c r="E4434" i="27"/>
  <c r="F4434" i="27"/>
  <c r="E4435" i="27"/>
  <c r="F4435" i="27"/>
  <c r="E4436" i="27"/>
  <c r="F4436" i="27"/>
  <c r="E4437" i="27"/>
  <c r="F4437" i="27"/>
  <c r="E4438" i="27"/>
  <c r="F4438" i="27"/>
  <c r="E4439" i="27"/>
  <c r="F4439" i="27"/>
  <c r="E4440" i="27"/>
  <c r="F4440" i="27"/>
  <c r="E4441" i="27"/>
  <c r="F4441" i="27"/>
  <c r="E4442" i="27"/>
  <c r="F4442" i="27"/>
  <c r="E4443" i="27"/>
  <c r="F4443" i="27"/>
  <c r="E4444" i="27"/>
  <c r="F4444" i="27"/>
  <c r="E4445" i="27"/>
  <c r="F4445" i="27"/>
  <c r="E4446" i="27"/>
  <c r="F4446" i="27"/>
  <c r="E4447" i="27"/>
  <c r="F4447" i="27"/>
  <c r="E4448" i="27"/>
  <c r="F4448" i="27"/>
  <c r="E4449" i="27"/>
  <c r="F4449" i="27"/>
  <c r="E4450" i="27"/>
  <c r="F4450" i="27"/>
  <c r="E4451" i="27"/>
  <c r="F4451" i="27"/>
  <c r="E4452" i="27"/>
  <c r="F4452" i="27"/>
  <c r="E4453" i="27"/>
  <c r="F4453" i="27"/>
  <c r="E4454" i="27"/>
  <c r="F4454" i="27"/>
  <c r="E4455" i="27"/>
  <c r="F4455" i="27"/>
  <c r="E4456" i="27"/>
  <c r="F4456" i="27"/>
  <c r="E4457" i="27"/>
  <c r="F4457" i="27"/>
  <c r="E4458" i="27"/>
  <c r="F4458" i="27"/>
  <c r="E4459" i="27"/>
  <c r="F4459" i="27"/>
  <c r="E4460" i="27"/>
  <c r="F4460" i="27"/>
  <c r="E4461" i="27"/>
  <c r="F4461" i="27"/>
  <c r="E4462" i="27"/>
  <c r="F4462" i="27"/>
  <c r="E4463" i="27"/>
  <c r="F4463" i="27"/>
  <c r="E4464" i="27"/>
  <c r="F4464" i="27"/>
  <c r="E4465" i="27"/>
  <c r="F4465" i="27"/>
  <c r="E4466" i="27"/>
  <c r="F4466" i="27"/>
  <c r="E4467" i="27"/>
  <c r="F4467" i="27"/>
  <c r="E4468" i="27"/>
  <c r="F4468" i="27"/>
  <c r="E4469" i="27"/>
  <c r="F4469" i="27"/>
  <c r="E4470" i="27"/>
  <c r="F4470" i="27"/>
  <c r="E4471" i="27"/>
  <c r="F4471" i="27"/>
  <c r="E4472" i="27"/>
  <c r="F4472" i="27"/>
  <c r="E4473" i="27"/>
  <c r="F4473" i="27"/>
  <c r="E4474" i="27"/>
  <c r="F4474" i="27"/>
  <c r="E4475" i="27"/>
  <c r="F4475" i="27"/>
  <c r="E4476" i="27"/>
  <c r="F4476" i="27"/>
  <c r="E4477" i="27"/>
  <c r="F4477" i="27"/>
  <c r="E4478" i="27"/>
  <c r="F4478" i="27"/>
  <c r="E4479" i="27"/>
  <c r="F4479" i="27"/>
  <c r="E4480" i="27"/>
  <c r="F4480" i="27"/>
  <c r="E4481" i="27"/>
  <c r="F4481" i="27"/>
  <c r="E4482" i="27"/>
  <c r="F4482" i="27"/>
  <c r="E4483" i="27"/>
  <c r="F4483" i="27"/>
  <c r="E4484" i="27"/>
  <c r="F4484" i="27"/>
  <c r="E4485" i="27"/>
  <c r="F4485" i="27"/>
  <c r="E4486" i="27"/>
  <c r="F4486" i="27"/>
  <c r="E4487" i="27"/>
  <c r="F4487" i="27"/>
  <c r="E4488" i="27"/>
  <c r="F4488" i="27"/>
  <c r="E4489" i="27"/>
  <c r="F4489" i="27"/>
  <c r="E4490" i="27"/>
  <c r="F4490" i="27"/>
  <c r="E4491" i="27"/>
  <c r="F4491" i="27"/>
  <c r="E4492" i="27"/>
  <c r="F4492" i="27"/>
  <c r="E4493" i="27"/>
  <c r="F4493" i="27"/>
  <c r="E4494" i="27"/>
  <c r="F4494" i="27"/>
  <c r="E4495" i="27"/>
  <c r="F4495" i="27"/>
  <c r="E4496" i="27"/>
  <c r="F4496" i="27"/>
  <c r="E4497" i="27"/>
  <c r="F4497" i="27"/>
  <c r="E4498" i="27"/>
  <c r="F4498" i="27"/>
  <c r="E4499" i="27"/>
  <c r="F4499" i="27"/>
  <c r="E4500" i="27"/>
  <c r="F4500" i="27"/>
  <c r="E4501" i="27"/>
  <c r="F4501" i="27"/>
  <c r="E4502" i="27"/>
  <c r="F4502" i="27"/>
  <c r="E4503" i="27"/>
  <c r="F4503" i="27"/>
  <c r="E4504" i="27"/>
  <c r="F4504" i="27"/>
  <c r="E4505" i="27"/>
  <c r="F4505" i="27"/>
  <c r="E4506" i="27"/>
  <c r="F4506" i="27"/>
  <c r="E4507" i="27"/>
  <c r="F4507" i="27"/>
  <c r="E4508" i="27"/>
  <c r="F4508" i="27"/>
  <c r="E4509" i="27"/>
  <c r="F4509" i="27"/>
  <c r="E4510" i="27"/>
  <c r="F4510" i="27"/>
  <c r="E4511" i="27"/>
  <c r="F4511" i="27"/>
  <c r="E4512" i="27"/>
  <c r="F4512" i="27"/>
  <c r="E4513" i="27"/>
  <c r="F4513" i="27"/>
  <c r="E4514" i="27"/>
  <c r="F4514" i="27"/>
  <c r="E4515" i="27"/>
  <c r="F4515" i="27"/>
  <c r="E4516" i="27"/>
  <c r="F4516" i="27"/>
  <c r="E4517" i="27"/>
  <c r="F4517" i="27"/>
  <c r="E4518" i="27"/>
  <c r="F4518" i="27"/>
  <c r="E4519" i="27"/>
  <c r="F4519" i="27"/>
  <c r="E4520" i="27"/>
  <c r="F4520" i="27"/>
  <c r="E4521" i="27"/>
  <c r="F4521" i="27"/>
  <c r="E4522" i="27"/>
  <c r="F4522" i="27"/>
  <c r="E4523" i="27"/>
  <c r="F4523" i="27"/>
  <c r="E4524" i="27"/>
  <c r="F4524" i="27"/>
  <c r="E4525" i="27"/>
  <c r="F4525" i="27"/>
  <c r="E4526" i="27"/>
  <c r="F4526" i="27"/>
  <c r="E4527" i="27"/>
  <c r="F4527" i="27"/>
  <c r="E4528" i="27"/>
  <c r="F4528" i="27"/>
  <c r="E4529" i="27"/>
  <c r="F4529" i="27"/>
  <c r="E4530" i="27"/>
  <c r="F4530" i="27"/>
  <c r="E4531" i="27"/>
  <c r="F4531" i="27"/>
  <c r="E4532" i="27"/>
  <c r="F4532" i="27"/>
  <c r="E4533" i="27"/>
  <c r="F4533" i="27"/>
  <c r="E4534" i="27"/>
  <c r="F4534" i="27"/>
  <c r="E4535" i="27"/>
  <c r="F4535" i="27"/>
  <c r="E4536" i="27"/>
  <c r="F4536" i="27"/>
  <c r="E4537" i="27"/>
  <c r="F4537" i="27"/>
  <c r="E4538" i="27"/>
  <c r="F4538" i="27"/>
  <c r="E4539" i="27"/>
  <c r="F4539" i="27"/>
  <c r="E4540" i="27"/>
  <c r="F4540" i="27"/>
  <c r="E4541" i="27"/>
  <c r="F4541" i="27"/>
  <c r="E4542" i="27"/>
  <c r="F4542" i="27"/>
  <c r="E4543" i="27"/>
  <c r="F4543" i="27"/>
  <c r="E4544" i="27"/>
  <c r="F4544" i="27"/>
  <c r="E4545" i="27"/>
  <c r="F4545" i="27"/>
  <c r="E4546" i="27"/>
  <c r="F4546" i="27"/>
  <c r="E4547" i="27"/>
  <c r="F4547" i="27"/>
  <c r="E4548" i="27"/>
  <c r="F4548" i="27"/>
  <c r="E4549" i="27"/>
  <c r="F4549" i="27"/>
  <c r="E4550" i="27"/>
  <c r="F4550" i="27"/>
  <c r="E4551" i="27"/>
  <c r="F4551" i="27"/>
  <c r="E4552" i="27"/>
  <c r="F4552" i="27"/>
  <c r="E4553" i="27"/>
  <c r="F4553" i="27"/>
  <c r="E4554" i="27"/>
  <c r="F4554" i="27"/>
  <c r="E4555" i="27"/>
  <c r="F4555" i="27"/>
  <c r="E4556" i="27"/>
  <c r="F4556" i="27"/>
  <c r="E4557" i="27"/>
  <c r="F4557" i="27"/>
  <c r="E4558" i="27"/>
  <c r="F4558" i="27"/>
  <c r="E4559" i="27"/>
  <c r="F4559" i="27"/>
  <c r="E4560" i="27"/>
  <c r="F4560" i="27"/>
  <c r="E4561" i="27"/>
  <c r="F4561" i="27"/>
  <c r="E4562" i="27"/>
  <c r="F4562" i="27"/>
  <c r="E4563" i="27"/>
  <c r="F4563" i="27"/>
  <c r="E4564" i="27"/>
  <c r="F4564" i="27"/>
  <c r="E4565" i="27"/>
  <c r="F4565" i="27"/>
  <c r="E4566" i="27"/>
  <c r="F4566" i="27"/>
  <c r="E4568" i="27"/>
  <c r="F4568" i="27"/>
  <c r="E4569" i="27"/>
  <c r="F4569" i="27"/>
  <c r="E4570" i="27"/>
  <c r="F4570" i="27"/>
  <c r="E4571" i="27"/>
  <c r="F4571" i="27"/>
  <c r="E4572" i="27"/>
  <c r="F4572" i="27"/>
  <c r="E4573" i="27"/>
  <c r="F4573" i="27"/>
  <c r="E4574" i="27"/>
  <c r="F4574" i="27"/>
  <c r="E4575" i="27"/>
  <c r="F4575" i="27"/>
  <c r="E4576" i="27"/>
  <c r="F4576" i="27"/>
  <c r="E4577" i="27"/>
  <c r="F4577" i="27"/>
  <c r="E4578" i="27"/>
  <c r="F4578" i="27"/>
  <c r="E4579" i="27"/>
  <c r="F4579" i="27"/>
  <c r="E4580" i="27"/>
  <c r="F4580" i="27"/>
  <c r="E4581" i="27"/>
  <c r="F4581" i="27"/>
  <c r="E4582" i="27"/>
  <c r="F4582" i="27"/>
  <c r="E4583" i="27"/>
  <c r="F4583" i="27"/>
  <c r="E4584" i="27"/>
  <c r="F4584" i="27"/>
  <c r="E4585" i="27"/>
  <c r="F4585" i="27"/>
  <c r="E4586" i="27"/>
  <c r="F4586" i="27"/>
  <c r="E4587" i="27"/>
  <c r="F4587" i="27"/>
  <c r="E4588" i="27"/>
  <c r="F4588" i="27"/>
  <c r="E4589" i="27"/>
  <c r="F4589" i="27"/>
  <c r="E4590" i="27"/>
  <c r="F4590" i="27"/>
  <c r="E4591" i="27"/>
  <c r="F4591" i="27"/>
  <c r="E4592" i="27"/>
  <c r="F4592" i="27"/>
  <c r="E4593" i="27"/>
  <c r="F4593" i="27"/>
  <c r="E4594" i="27"/>
  <c r="F4594" i="27"/>
  <c r="E4595" i="27"/>
  <c r="F4595" i="27"/>
  <c r="E4596" i="27"/>
  <c r="F4596" i="27"/>
  <c r="E4597" i="27"/>
  <c r="F4597" i="27"/>
  <c r="E4598" i="27"/>
  <c r="F4598" i="27"/>
  <c r="E4599" i="27"/>
  <c r="F4599" i="27"/>
  <c r="E4600" i="27"/>
  <c r="F4600" i="27"/>
  <c r="E4601" i="27"/>
  <c r="F4601" i="27"/>
  <c r="E4602" i="27"/>
  <c r="F4602" i="27"/>
  <c r="E4603" i="27"/>
  <c r="F4603" i="27"/>
  <c r="E4604" i="27"/>
  <c r="F4604" i="27"/>
  <c r="E4605" i="27"/>
  <c r="F4605" i="27"/>
  <c r="E4606" i="27"/>
  <c r="F4606" i="27"/>
  <c r="E4607" i="27"/>
  <c r="F4607" i="27"/>
  <c r="E4608" i="27"/>
  <c r="F4608" i="27"/>
  <c r="E4609" i="27"/>
  <c r="F4609" i="27"/>
  <c r="E4610" i="27"/>
  <c r="F4610" i="27"/>
  <c r="E4611" i="27"/>
  <c r="F4611" i="27"/>
  <c r="E4612" i="27"/>
  <c r="F4612" i="27"/>
  <c r="E4613" i="27"/>
  <c r="F4613" i="27"/>
  <c r="E4614" i="27"/>
  <c r="F4614" i="27"/>
  <c r="E4615" i="27"/>
  <c r="F4615" i="27"/>
  <c r="E4616" i="27"/>
  <c r="F4616" i="27"/>
  <c r="E4617" i="27"/>
  <c r="F4617" i="27"/>
  <c r="E4618" i="27"/>
  <c r="F4618" i="27"/>
  <c r="E4619" i="27"/>
  <c r="F4619" i="27"/>
  <c r="E4620" i="27"/>
  <c r="F4620" i="27"/>
  <c r="E4621" i="27"/>
  <c r="F4621" i="27"/>
  <c r="E4622" i="27"/>
  <c r="F4622" i="27"/>
  <c r="E4623" i="27"/>
  <c r="F4623" i="27"/>
  <c r="E4624" i="27"/>
  <c r="F4624" i="27"/>
  <c r="E4625" i="27"/>
  <c r="F4625" i="27"/>
  <c r="E4626" i="27"/>
  <c r="F4626" i="27"/>
  <c r="E4627" i="27"/>
  <c r="F4627" i="27"/>
  <c r="E4628" i="27"/>
  <c r="F4628" i="27"/>
  <c r="E4629" i="27"/>
  <c r="F4629" i="27"/>
  <c r="E4630" i="27"/>
  <c r="F4630" i="27"/>
  <c r="E4631" i="27"/>
  <c r="F4631" i="27"/>
  <c r="E4632" i="27"/>
  <c r="F4632" i="27"/>
  <c r="E4633" i="27"/>
  <c r="F4633" i="27"/>
  <c r="E4634" i="27"/>
  <c r="F4634" i="27"/>
  <c r="E4635" i="27"/>
  <c r="F4635" i="27"/>
  <c r="E4636" i="27"/>
  <c r="F4636" i="27"/>
  <c r="E4637" i="27"/>
  <c r="F4637" i="27"/>
  <c r="E4638" i="27"/>
  <c r="F4638" i="27"/>
  <c r="E4639" i="27"/>
  <c r="F4639" i="27"/>
  <c r="E4640" i="27"/>
  <c r="F4640" i="27"/>
  <c r="E4641" i="27"/>
  <c r="F4641" i="27"/>
  <c r="E4642" i="27"/>
  <c r="F4642" i="27"/>
  <c r="E4643" i="27"/>
  <c r="F4643" i="27"/>
  <c r="E4644" i="27"/>
  <c r="F4644" i="27"/>
  <c r="E4645" i="27"/>
  <c r="F4645" i="27"/>
  <c r="E4646" i="27"/>
  <c r="F4646" i="27"/>
  <c r="E4647" i="27"/>
  <c r="F4647" i="27"/>
  <c r="E4648" i="27"/>
  <c r="F4648" i="27"/>
  <c r="E4649" i="27"/>
  <c r="F4649" i="27"/>
  <c r="E4650" i="27"/>
  <c r="F4650" i="27"/>
  <c r="E4651" i="27"/>
  <c r="F4651" i="27"/>
  <c r="E4652" i="27"/>
  <c r="F4652" i="27"/>
  <c r="E4653" i="27"/>
  <c r="F4653" i="27"/>
  <c r="E4654" i="27"/>
  <c r="F4654" i="27"/>
  <c r="E4655" i="27"/>
  <c r="F4655" i="27"/>
  <c r="E4656" i="27"/>
  <c r="F4656" i="27"/>
  <c r="E4657" i="27"/>
  <c r="F4657" i="27"/>
  <c r="E4658" i="27"/>
  <c r="F4658" i="27"/>
  <c r="E4659" i="27"/>
  <c r="F4659" i="27"/>
  <c r="E4660" i="27"/>
  <c r="F4660" i="27"/>
  <c r="E4661" i="27"/>
  <c r="F4661" i="27"/>
  <c r="E4662" i="27"/>
  <c r="F4662" i="27"/>
  <c r="E4663" i="27"/>
  <c r="F4663" i="27"/>
  <c r="E4664" i="27"/>
  <c r="F4664" i="27"/>
  <c r="E4665" i="27"/>
  <c r="F4665" i="27"/>
  <c r="E4666" i="27"/>
  <c r="F4666" i="27"/>
  <c r="E4667" i="27"/>
  <c r="F4667" i="27"/>
  <c r="E4668" i="27"/>
  <c r="F4668" i="27"/>
  <c r="E4669" i="27"/>
  <c r="F4669" i="27"/>
  <c r="E4670" i="27"/>
  <c r="F4670" i="27"/>
  <c r="E4671" i="27"/>
  <c r="F4671" i="27"/>
  <c r="E4672" i="27"/>
  <c r="F4672" i="27"/>
  <c r="E4673" i="27"/>
  <c r="F4673" i="27"/>
  <c r="E4674" i="27"/>
  <c r="F4674" i="27"/>
  <c r="E4675" i="27"/>
  <c r="F4675" i="27"/>
  <c r="E4676" i="27"/>
  <c r="F4676" i="27"/>
  <c r="E4677" i="27"/>
  <c r="F4677" i="27"/>
  <c r="E4678" i="27"/>
  <c r="F4678" i="27"/>
  <c r="E4679" i="27"/>
  <c r="F4679" i="27"/>
  <c r="E4680" i="27"/>
  <c r="F4680" i="27"/>
  <c r="E4681" i="27"/>
  <c r="F4681" i="27"/>
  <c r="E4682" i="27"/>
  <c r="F4682" i="27"/>
  <c r="E4683" i="27"/>
  <c r="F4683" i="27"/>
  <c r="E4684" i="27"/>
  <c r="F4684" i="27"/>
  <c r="E4685" i="27"/>
  <c r="F4685" i="27"/>
  <c r="E4686" i="27"/>
  <c r="F4686" i="27"/>
  <c r="E4687" i="27"/>
  <c r="F4687" i="27"/>
  <c r="E4688" i="27"/>
  <c r="F4688" i="27"/>
  <c r="E4689" i="27"/>
  <c r="F4689" i="27"/>
  <c r="E4690" i="27"/>
  <c r="F4690" i="27"/>
  <c r="E4691" i="27"/>
  <c r="F4691" i="27"/>
  <c r="E4692" i="27"/>
  <c r="F4692" i="27"/>
  <c r="E4693" i="27"/>
  <c r="F4693" i="27"/>
  <c r="E4694" i="27"/>
  <c r="F4694" i="27"/>
  <c r="E4695" i="27"/>
  <c r="F4695" i="27"/>
  <c r="E4696" i="27"/>
  <c r="F4696" i="27"/>
  <c r="E4697" i="27"/>
  <c r="F4697" i="27"/>
  <c r="E4698" i="27"/>
  <c r="F4698" i="27"/>
  <c r="E4699" i="27"/>
  <c r="F4699" i="27"/>
  <c r="E4700" i="27"/>
  <c r="F4700" i="27"/>
  <c r="E4701" i="27"/>
  <c r="F4701" i="27"/>
  <c r="E4702" i="27"/>
  <c r="F4702" i="27"/>
  <c r="E4703" i="27"/>
  <c r="F4703" i="27"/>
  <c r="E4704" i="27"/>
  <c r="F4704" i="27"/>
  <c r="E4705" i="27"/>
  <c r="F4705" i="27"/>
  <c r="E4706" i="27"/>
  <c r="F4706" i="27"/>
  <c r="E4707" i="27"/>
  <c r="F4707" i="27"/>
  <c r="E4708" i="27"/>
  <c r="F4708" i="27"/>
  <c r="E4709" i="27"/>
  <c r="F4709" i="27"/>
  <c r="E4710" i="27"/>
  <c r="F4710" i="27"/>
  <c r="E4711" i="27"/>
  <c r="F4711" i="27"/>
  <c r="E4713" i="27"/>
  <c r="F4713" i="27"/>
  <c r="E4714" i="27"/>
  <c r="F4714" i="27"/>
  <c r="E4715" i="27"/>
  <c r="F4715" i="27"/>
  <c r="E4716" i="27"/>
  <c r="F4716" i="27"/>
  <c r="E4717" i="27"/>
  <c r="F4717" i="27"/>
  <c r="E4718" i="27"/>
  <c r="F4718" i="27"/>
  <c r="E4719" i="27"/>
  <c r="F4719" i="27"/>
  <c r="E4720" i="27"/>
  <c r="F4720" i="27"/>
  <c r="E4721" i="27"/>
  <c r="F4721" i="27"/>
  <c r="E4722" i="27"/>
  <c r="F4722" i="27"/>
  <c r="E4723" i="27"/>
  <c r="F4723" i="27"/>
  <c r="E4724" i="27"/>
  <c r="F4724" i="27"/>
  <c r="E4725" i="27"/>
  <c r="F4725" i="27"/>
  <c r="E4726" i="27"/>
  <c r="F4726" i="27"/>
  <c r="E4727" i="27"/>
  <c r="F4727" i="27"/>
  <c r="E4728" i="27"/>
  <c r="F4728" i="27"/>
  <c r="E4729" i="27"/>
  <c r="F4729" i="27"/>
  <c r="E4730" i="27"/>
  <c r="F4730" i="27"/>
  <c r="E4731" i="27"/>
  <c r="F4731" i="27"/>
  <c r="E4732" i="27"/>
  <c r="F4732" i="27"/>
  <c r="E4733" i="27"/>
  <c r="F4733" i="27"/>
  <c r="E4734" i="27"/>
  <c r="F4734" i="27"/>
  <c r="E4735" i="27"/>
  <c r="F4735" i="27"/>
  <c r="E4736" i="27"/>
  <c r="F4736" i="27"/>
  <c r="E4737" i="27"/>
  <c r="F4737" i="27"/>
  <c r="E4738" i="27"/>
  <c r="F4738" i="27"/>
  <c r="E4739" i="27"/>
  <c r="F4739" i="27"/>
  <c r="E4740" i="27"/>
  <c r="F4740" i="27"/>
  <c r="E4741" i="27"/>
  <c r="F4741" i="27"/>
  <c r="E4742" i="27"/>
  <c r="F4742" i="27"/>
  <c r="E4743" i="27"/>
  <c r="F4743" i="27"/>
  <c r="E4744" i="27"/>
  <c r="F4744" i="27"/>
  <c r="E4745" i="27"/>
  <c r="F4745" i="27"/>
  <c r="E4746" i="27"/>
  <c r="F4746" i="27"/>
  <c r="E4747" i="27"/>
  <c r="F4747" i="27"/>
  <c r="E4748" i="27"/>
  <c r="F4748" i="27"/>
  <c r="E4749" i="27"/>
  <c r="F4749" i="27"/>
  <c r="E4750" i="27"/>
  <c r="F4750" i="27"/>
  <c r="E4751" i="27"/>
  <c r="F4751" i="27"/>
  <c r="E4752" i="27"/>
  <c r="F4752" i="27"/>
  <c r="E4753" i="27"/>
  <c r="F4753" i="27"/>
  <c r="E4754" i="27"/>
  <c r="F4754" i="27"/>
  <c r="E4755" i="27"/>
  <c r="F4755" i="27"/>
  <c r="E4756" i="27"/>
  <c r="F4756" i="27"/>
  <c r="E4757" i="27"/>
  <c r="F4757" i="27"/>
  <c r="E4758" i="27"/>
  <c r="F4758" i="27"/>
  <c r="E4759" i="27"/>
  <c r="F4759" i="27"/>
  <c r="E4760" i="27"/>
  <c r="F4760" i="27"/>
  <c r="E4761" i="27"/>
  <c r="F4761" i="27"/>
  <c r="E4762" i="27"/>
  <c r="F4762" i="27"/>
  <c r="E4763" i="27"/>
  <c r="F4763" i="27"/>
  <c r="E4764" i="27"/>
  <c r="F4764" i="27"/>
  <c r="E4765" i="27"/>
  <c r="F4765" i="27"/>
  <c r="E4766" i="27"/>
  <c r="F4766" i="27"/>
  <c r="E4767" i="27"/>
  <c r="F4767" i="27"/>
  <c r="E4768" i="27"/>
  <c r="F4768" i="27"/>
  <c r="E4769" i="27"/>
  <c r="F4769" i="27"/>
  <c r="E4770" i="27"/>
  <c r="F4770" i="27"/>
  <c r="E4771" i="27"/>
  <c r="F4771" i="27"/>
  <c r="E4772" i="27"/>
  <c r="F4772" i="27"/>
  <c r="E4773" i="27"/>
  <c r="F4773" i="27"/>
  <c r="E4774" i="27"/>
  <c r="F4774" i="27"/>
  <c r="E4775" i="27"/>
  <c r="F4775" i="27"/>
  <c r="E4776" i="27"/>
  <c r="F4776" i="27"/>
  <c r="E4777" i="27"/>
  <c r="F4777" i="27"/>
  <c r="E4778" i="27"/>
  <c r="F4778" i="27"/>
  <c r="E4779" i="27"/>
  <c r="F4779" i="27"/>
  <c r="E4780" i="27"/>
  <c r="F4780" i="27"/>
  <c r="E4781" i="27"/>
  <c r="F4781" i="27"/>
  <c r="E4782" i="27"/>
  <c r="F4782" i="27"/>
  <c r="E4783" i="27"/>
  <c r="F4783" i="27"/>
  <c r="E4784" i="27"/>
  <c r="F4784" i="27"/>
  <c r="E4785" i="27"/>
  <c r="F4785" i="27"/>
  <c r="E4786" i="27"/>
  <c r="F4786" i="27"/>
  <c r="E4787" i="27"/>
  <c r="F4787" i="27"/>
  <c r="E4788" i="27"/>
  <c r="F4788" i="27"/>
  <c r="E4789" i="27"/>
  <c r="F4789" i="27"/>
  <c r="E4790" i="27"/>
  <c r="F4790" i="27"/>
  <c r="E4791" i="27"/>
  <c r="F4791" i="27"/>
  <c r="E4792" i="27"/>
  <c r="F4792" i="27"/>
  <c r="E4793" i="27"/>
  <c r="F4793" i="27"/>
  <c r="E4794" i="27"/>
  <c r="F4794" i="27"/>
  <c r="E4795" i="27"/>
  <c r="F4795" i="27"/>
  <c r="E4796" i="27"/>
  <c r="F4796" i="27"/>
  <c r="E4797" i="27"/>
  <c r="F4797" i="27"/>
  <c r="E4798" i="27"/>
  <c r="F4798" i="27"/>
  <c r="E4799" i="27"/>
  <c r="F4799" i="27"/>
  <c r="E4800" i="27"/>
  <c r="F4800" i="27"/>
  <c r="E4801" i="27"/>
  <c r="F4801" i="27"/>
  <c r="E4802" i="27"/>
  <c r="F4802" i="27"/>
  <c r="E4803" i="27"/>
  <c r="F4803" i="27"/>
  <c r="E4804" i="27"/>
  <c r="F4804" i="27"/>
  <c r="E4805" i="27"/>
  <c r="F4805" i="27"/>
  <c r="E4806" i="27"/>
  <c r="F4806" i="27"/>
  <c r="E4807" i="27"/>
  <c r="F4807" i="27"/>
  <c r="E4808" i="27"/>
  <c r="F4808" i="27"/>
  <c r="E4809" i="27"/>
  <c r="F4809" i="27"/>
  <c r="E4810" i="27"/>
  <c r="F4810" i="27"/>
  <c r="E4811" i="27"/>
  <c r="F4811" i="27"/>
  <c r="E4812" i="27"/>
  <c r="F4812" i="27"/>
  <c r="E4813" i="27"/>
  <c r="F4813" i="27"/>
  <c r="E4814" i="27"/>
  <c r="F4814" i="27"/>
  <c r="E4815" i="27"/>
  <c r="F4815" i="27"/>
  <c r="E4816" i="27"/>
  <c r="F4816" i="27"/>
  <c r="E4817" i="27"/>
  <c r="F4817" i="27"/>
  <c r="E4818" i="27"/>
  <c r="F4818" i="27"/>
  <c r="E4819" i="27"/>
  <c r="F4819" i="27"/>
  <c r="E4820" i="27"/>
  <c r="F4820" i="27"/>
  <c r="E4821" i="27"/>
  <c r="F4821" i="27"/>
  <c r="E4822" i="27"/>
  <c r="F4822" i="27"/>
  <c r="E4823" i="27"/>
  <c r="F4823" i="27"/>
  <c r="E4824" i="27"/>
  <c r="F4824" i="27"/>
  <c r="E4825" i="27"/>
  <c r="F4825" i="27"/>
  <c r="E4826" i="27"/>
  <c r="F4826" i="27"/>
  <c r="E4827" i="27"/>
  <c r="F4827" i="27"/>
  <c r="E4828" i="27"/>
  <c r="F4828" i="27"/>
  <c r="E4829" i="27"/>
  <c r="F4829" i="27"/>
  <c r="E4830" i="27"/>
  <c r="F4830" i="27"/>
  <c r="E4831" i="27"/>
  <c r="F4831" i="27"/>
  <c r="E4832" i="27"/>
  <c r="F4832" i="27"/>
  <c r="E4833" i="27"/>
  <c r="F4833" i="27"/>
  <c r="E4834" i="27"/>
  <c r="F4834" i="27"/>
  <c r="E4835" i="27"/>
  <c r="F4835" i="27"/>
  <c r="E4836" i="27"/>
  <c r="F4836" i="27"/>
  <c r="E4837" i="27"/>
  <c r="F4837" i="27"/>
  <c r="E4838" i="27"/>
  <c r="F4838" i="27"/>
  <c r="E4839" i="27"/>
  <c r="F4839" i="27"/>
  <c r="E4840" i="27"/>
  <c r="F4840" i="27"/>
  <c r="E4841" i="27"/>
  <c r="F4841" i="27"/>
  <c r="E4842" i="27"/>
  <c r="F4842" i="27"/>
  <c r="E4843" i="27"/>
  <c r="F4843" i="27"/>
  <c r="E4844" i="27"/>
  <c r="F4844" i="27"/>
  <c r="E4845" i="27"/>
  <c r="F4845" i="27"/>
  <c r="E4846" i="27"/>
  <c r="F4846" i="27"/>
  <c r="E4847" i="27"/>
  <c r="F4847" i="27"/>
  <c r="E4848" i="27"/>
  <c r="F4848" i="27"/>
  <c r="E4849" i="27"/>
  <c r="F4849" i="27"/>
  <c r="E4850" i="27"/>
  <c r="F4850" i="27"/>
  <c r="E4851" i="27"/>
  <c r="F4851" i="27"/>
  <c r="E4852" i="27"/>
  <c r="F4852" i="27"/>
  <c r="E4853" i="27"/>
  <c r="F4853" i="27"/>
  <c r="E4854" i="27"/>
  <c r="F4854" i="27"/>
  <c r="E4855" i="27"/>
  <c r="F4855" i="27"/>
  <c r="E4856" i="27"/>
  <c r="F4856" i="27"/>
  <c r="E4858" i="27"/>
  <c r="F4858" i="27"/>
  <c r="E4859" i="27"/>
  <c r="F4859" i="27"/>
  <c r="E4860" i="27"/>
  <c r="F4860" i="27"/>
  <c r="E4861" i="27"/>
  <c r="F4861" i="27"/>
  <c r="E4862" i="27"/>
  <c r="F4862" i="27"/>
  <c r="E4863" i="27"/>
  <c r="F4863" i="27"/>
  <c r="E4864" i="27"/>
  <c r="F4864" i="27"/>
  <c r="E4865" i="27"/>
  <c r="F4865" i="27"/>
  <c r="E4866" i="27"/>
  <c r="F4866" i="27"/>
  <c r="E4867" i="27"/>
  <c r="F4867" i="27"/>
  <c r="E4868" i="27"/>
  <c r="F4868" i="27"/>
  <c r="E4869" i="27"/>
  <c r="F4869" i="27"/>
  <c r="E4870" i="27"/>
  <c r="F4870" i="27"/>
  <c r="E4871" i="27"/>
  <c r="F4871" i="27"/>
  <c r="E4872" i="27"/>
  <c r="F4872" i="27"/>
  <c r="E4873" i="27"/>
  <c r="F4873" i="27"/>
  <c r="E4874" i="27"/>
  <c r="F4874" i="27"/>
  <c r="E4875" i="27"/>
  <c r="F4875" i="27"/>
  <c r="E4876" i="27"/>
  <c r="F4876" i="27"/>
  <c r="E4877" i="27"/>
  <c r="F4877" i="27"/>
  <c r="E4878" i="27"/>
  <c r="F4878" i="27"/>
  <c r="E4879" i="27"/>
  <c r="F4879" i="27"/>
  <c r="E4880" i="27"/>
  <c r="F4880" i="27"/>
  <c r="E4881" i="27"/>
  <c r="F4881" i="27"/>
  <c r="E4882" i="27"/>
  <c r="F4882" i="27"/>
  <c r="E4883" i="27"/>
  <c r="F4883" i="27"/>
  <c r="E4884" i="27"/>
  <c r="F4884" i="27"/>
  <c r="E4885" i="27"/>
  <c r="F4885" i="27"/>
  <c r="E4886" i="27"/>
  <c r="F4886" i="27"/>
  <c r="E4887" i="27"/>
  <c r="F4887" i="27"/>
  <c r="E4888" i="27"/>
  <c r="F4888" i="27"/>
  <c r="E4889" i="27"/>
  <c r="F4889" i="27"/>
  <c r="E4890" i="27"/>
  <c r="F4890" i="27"/>
  <c r="E4891" i="27"/>
  <c r="F4891" i="27"/>
  <c r="E4892" i="27"/>
  <c r="F4892" i="27"/>
  <c r="E4893" i="27"/>
  <c r="F4893" i="27"/>
  <c r="E4894" i="27"/>
  <c r="F4894" i="27"/>
  <c r="E4895" i="27"/>
  <c r="F4895" i="27"/>
  <c r="E4896" i="27"/>
  <c r="F4896" i="27"/>
  <c r="E4897" i="27"/>
  <c r="F4897" i="27"/>
  <c r="E4898" i="27"/>
  <c r="F4898" i="27"/>
  <c r="E4899" i="27"/>
  <c r="F4899" i="27"/>
  <c r="E4900" i="27"/>
  <c r="F4900" i="27"/>
  <c r="E4901" i="27"/>
  <c r="F4901" i="27"/>
  <c r="E4902" i="27"/>
  <c r="F4902" i="27"/>
  <c r="E4903" i="27"/>
  <c r="F4903" i="27"/>
  <c r="E4904" i="27"/>
  <c r="F4904" i="27"/>
  <c r="E4905" i="27"/>
  <c r="F4905" i="27"/>
  <c r="E4906" i="27"/>
  <c r="F4906" i="27"/>
  <c r="E4907" i="27"/>
  <c r="F4907" i="27"/>
  <c r="E4908" i="27"/>
  <c r="F4908" i="27"/>
  <c r="E4909" i="27"/>
  <c r="F4909" i="27"/>
  <c r="E4910" i="27"/>
  <c r="F4910" i="27"/>
  <c r="E4911" i="27"/>
  <c r="F4911" i="27"/>
  <c r="E4912" i="27"/>
  <c r="F4912" i="27"/>
  <c r="E4913" i="27"/>
  <c r="F4913" i="27"/>
  <c r="E4914" i="27"/>
  <c r="F4914" i="27"/>
  <c r="E4915" i="27"/>
  <c r="F4915" i="27"/>
  <c r="E4916" i="27"/>
  <c r="F4916" i="27"/>
  <c r="E4917" i="27"/>
  <c r="F4917" i="27"/>
  <c r="E4918" i="27"/>
  <c r="F4918" i="27"/>
  <c r="E4919" i="27"/>
  <c r="F4919" i="27"/>
  <c r="E4920" i="27"/>
  <c r="F4920" i="27"/>
  <c r="E4921" i="27"/>
  <c r="F4921" i="27"/>
  <c r="E4922" i="27"/>
  <c r="F4922" i="27"/>
  <c r="E4923" i="27"/>
  <c r="F4923" i="27"/>
  <c r="E4924" i="27"/>
  <c r="F4924" i="27"/>
  <c r="E4925" i="27"/>
  <c r="F4925" i="27"/>
  <c r="E4926" i="27"/>
  <c r="F4926" i="27"/>
  <c r="E4927" i="27"/>
  <c r="F4927" i="27"/>
  <c r="E4928" i="27"/>
  <c r="F4928" i="27"/>
  <c r="E4929" i="27"/>
  <c r="F4929" i="27"/>
  <c r="E4930" i="27"/>
  <c r="F4930" i="27"/>
  <c r="E4931" i="27"/>
  <c r="F4931" i="27"/>
  <c r="E4932" i="27"/>
  <c r="F4932" i="27"/>
  <c r="E4933" i="27"/>
  <c r="F4933" i="27"/>
  <c r="E4934" i="27"/>
  <c r="F4934" i="27"/>
  <c r="E4935" i="27"/>
  <c r="F4935" i="27"/>
  <c r="E4936" i="27"/>
  <c r="F4936" i="27"/>
  <c r="E4937" i="27"/>
  <c r="F4937" i="27"/>
  <c r="E4938" i="27"/>
  <c r="F4938" i="27"/>
  <c r="E4939" i="27"/>
  <c r="F4939" i="27"/>
  <c r="E4940" i="27"/>
  <c r="F4940" i="27"/>
  <c r="E4941" i="27"/>
  <c r="F4941" i="27"/>
  <c r="E4942" i="27"/>
  <c r="F4942" i="27"/>
  <c r="E4943" i="27"/>
  <c r="F4943" i="27"/>
  <c r="E4944" i="27"/>
  <c r="F4944" i="27"/>
  <c r="E4945" i="27"/>
  <c r="F4945" i="27"/>
  <c r="E4946" i="27"/>
  <c r="F4946" i="27"/>
  <c r="E4947" i="27"/>
  <c r="F4947" i="27"/>
  <c r="E4948" i="27"/>
  <c r="F4948" i="27"/>
  <c r="E4949" i="27"/>
  <c r="F4949" i="27"/>
  <c r="E4950" i="27"/>
  <c r="F4950" i="27"/>
  <c r="E4951" i="27"/>
  <c r="F4951" i="27"/>
  <c r="E4952" i="27"/>
  <c r="F4952" i="27"/>
  <c r="E4953" i="27"/>
  <c r="F4953" i="27"/>
  <c r="E4954" i="27"/>
  <c r="F4954" i="27"/>
  <c r="E4955" i="27"/>
  <c r="F4955" i="27"/>
  <c r="E4956" i="27"/>
  <c r="F4956" i="27"/>
  <c r="E4957" i="27"/>
  <c r="F4957" i="27"/>
  <c r="E4958" i="27"/>
  <c r="F4958" i="27"/>
  <c r="E4959" i="27"/>
  <c r="F4959" i="27"/>
  <c r="E4960" i="27"/>
  <c r="F4960" i="27"/>
  <c r="E4961" i="27"/>
  <c r="F4961" i="27"/>
  <c r="E4962" i="27"/>
  <c r="F4962" i="27"/>
  <c r="E4963" i="27"/>
  <c r="F4963" i="27"/>
  <c r="E4964" i="27"/>
  <c r="F4964" i="27"/>
  <c r="E4965" i="27"/>
  <c r="F4965" i="27"/>
  <c r="E4966" i="27"/>
  <c r="F4966" i="27"/>
  <c r="E4967" i="27"/>
  <c r="F4967" i="27"/>
  <c r="E4968" i="27"/>
  <c r="F4968" i="27"/>
  <c r="E4969" i="27"/>
  <c r="F4969" i="27"/>
  <c r="E4970" i="27"/>
  <c r="F4970" i="27"/>
  <c r="E4971" i="27"/>
  <c r="F4971" i="27"/>
  <c r="E4972" i="27"/>
  <c r="F4972" i="27"/>
  <c r="E4973" i="27"/>
  <c r="F4973" i="27"/>
  <c r="E4974" i="27"/>
  <c r="F4974" i="27"/>
  <c r="E4975" i="27"/>
  <c r="F4975" i="27"/>
  <c r="E4976" i="27"/>
  <c r="F4976" i="27"/>
  <c r="E4977" i="27"/>
  <c r="F4977" i="27"/>
  <c r="E4978" i="27"/>
  <c r="F4978" i="27"/>
  <c r="E4979" i="27"/>
  <c r="F4979" i="27"/>
  <c r="E4980" i="27"/>
  <c r="F4980" i="27"/>
  <c r="E4981" i="27"/>
  <c r="F4981" i="27"/>
  <c r="E4982" i="27"/>
  <c r="F4982" i="27"/>
  <c r="E4983" i="27"/>
  <c r="F4983" i="27"/>
  <c r="E4984" i="27"/>
  <c r="F4984" i="27"/>
  <c r="E4985" i="27"/>
  <c r="F4985" i="27"/>
  <c r="E4986" i="27"/>
  <c r="F4986" i="27"/>
  <c r="E4987" i="27"/>
  <c r="F4987" i="27"/>
  <c r="E4988" i="27"/>
  <c r="F4988" i="27"/>
  <c r="E4989" i="27"/>
  <c r="F4989" i="27"/>
  <c r="E4990" i="27"/>
  <c r="F4990" i="27"/>
  <c r="E4991" i="27"/>
  <c r="F4991" i="27"/>
  <c r="E4992" i="27"/>
  <c r="F4992" i="27"/>
  <c r="E4993" i="27"/>
  <c r="F4993" i="27"/>
  <c r="E4994" i="27"/>
  <c r="F4994" i="27"/>
  <c r="E4995" i="27"/>
  <c r="F4995" i="27"/>
  <c r="E4996" i="27"/>
  <c r="F4996" i="27"/>
  <c r="E4997" i="27"/>
  <c r="F4997" i="27"/>
  <c r="E4998" i="27"/>
  <c r="F4998" i="27"/>
  <c r="E4999" i="27"/>
  <c r="F4999" i="27"/>
  <c r="E5000" i="27"/>
  <c r="F5000" i="27"/>
  <c r="E5001" i="27"/>
  <c r="F5001" i="27"/>
  <c r="E5003" i="27"/>
  <c r="F5003" i="27"/>
  <c r="E5004" i="27"/>
  <c r="F5004" i="27"/>
  <c r="E5005" i="27"/>
  <c r="F5005" i="27"/>
  <c r="E5006" i="27"/>
  <c r="F5006" i="27"/>
  <c r="E5007" i="27"/>
  <c r="F5007" i="27"/>
  <c r="E5008" i="27"/>
  <c r="F5008" i="27"/>
  <c r="E5009" i="27"/>
  <c r="F5009" i="27"/>
  <c r="E5010" i="27"/>
  <c r="F5010" i="27"/>
  <c r="E5011" i="27"/>
  <c r="F5011" i="27"/>
  <c r="E5012" i="27"/>
  <c r="F5012" i="27"/>
  <c r="E5013" i="27"/>
  <c r="F5013" i="27"/>
  <c r="E5014" i="27"/>
  <c r="F5014" i="27"/>
  <c r="E5015" i="27"/>
  <c r="F5015" i="27"/>
  <c r="E5016" i="27"/>
  <c r="F5016" i="27"/>
  <c r="E5017" i="27"/>
  <c r="F5017" i="27"/>
  <c r="E5018" i="27"/>
  <c r="F5018" i="27"/>
  <c r="E5019" i="27"/>
  <c r="F5019" i="27"/>
  <c r="E5020" i="27"/>
  <c r="F5020" i="27"/>
  <c r="E5021" i="27"/>
  <c r="F5021" i="27"/>
  <c r="E5022" i="27"/>
  <c r="F5022" i="27"/>
  <c r="E5023" i="27"/>
  <c r="F5023" i="27"/>
  <c r="E5024" i="27"/>
  <c r="F5024" i="27"/>
  <c r="E5025" i="27"/>
  <c r="F5025" i="27"/>
  <c r="E5026" i="27"/>
  <c r="F5026" i="27"/>
  <c r="E5027" i="27"/>
  <c r="F5027" i="27"/>
  <c r="E5028" i="27"/>
  <c r="F5028" i="27"/>
  <c r="E5029" i="27"/>
  <c r="F5029" i="27"/>
  <c r="E5030" i="27"/>
  <c r="F5030" i="27"/>
  <c r="E5031" i="27"/>
  <c r="F5031" i="27"/>
  <c r="E5032" i="27"/>
  <c r="F5032" i="27"/>
  <c r="E5033" i="27"/>
  <c r="F5033" i="27"/>
  <c r="E5034" i="27"/>
  <c r="F5034" i="27"/>
  <c r="E5035" i="27"/>
  <c r="F5035" i="27"/>
  <c r="E5036" i="27"/>
  <c r="F5036" i="27"/>
  <c r="E5037" i="27"/>
  <c r="F5037" i="27"/>
  <c r="E5038" i="27"/>
  <c r="F5038" i="27"/>
  <c r="E5039" i="27"/>
  <c r="F5039" i="27"/>
  <c r="E5040" i="27"/>
  <c r="F5040" i="27"/>
  <c r="E5041" i="27"/>
  <c r="F5041" i="27"/>
  <c r="E5042" i="27"/>
  <c r="F5042" i="27"/>
  <c r="E5043" i="27"/>
  <c r="F5043" i="27"/>
  <c r="E5044" i="27"/>
  <c r="F5044" i="27"/>
  <c r="E5045" i="27"/>
  <c r="F5045" i="27"/>
  <c r="E5046" i="27"/>
  <c r="F5046" i="27"/>
  <c r="E5047" i="27"/>
  <c r="F5047" i="27"/>
  <c r="E5048" i="27"/>
  <c r="F5048" i="27"/>
  <c r="E5049" i="27"/>
  <c r="F5049" i="27"/>
  <c r="E5050" i="27"/>
  <c r="F5050" i="27"/>
  <c r="E5051" i="27"/>
  <c r="F5051" i="27"/>
  <c r="E5052" i="27"/>
  <c r="F5052" i="27"/>
  <c r="E5053" i="27"/>
  <c r="F5053" i="27"/>
  <c r="E5054" i="27"/>
  <c r="F5054" i="27"/>
  <c r="E5055" i="27"/>
  <c r="F5055" i="27"/>
  <c r="E5056" i="27"/>
  <c r="F5056" i="27"/>
  <c r="E5057" i="27"/>
  <c r="F5057" i="27"/>
  <c r="E5058" i="27"/>
  <c r="F5058" i="27"/>
  <c r="E5059" i="27"/>
  <c r="F5059" i="27"/>
  <c r="E5060" i="27"/>
  <c r="F5060" i="27"/>
  <c r="E5061" i="27"/>
  <c r="F5061" i="27"/>
  <c r="E5062" i="27"/>
  <c r="F5062" i="27"/>
  <c r="E5063" i="27"/>
  <c r="F5063" i="27"/>
  <c r="E5064" i="27"/>
  <c r="F5064" i="27"/>
  <c r="E5065" i="27"/>
  <c r="F5065" i="27"/>
  <c r="E5066" i="27"/>
  <c r="F5066" i="27"/>
  <c r="E5067" i="27"/>
  <c r="F5067" i="27"/>
  <c r="E5068" i="27"/>
  <c r="F5068" i="27"/>
  <c r="E5069" i="27"/>
  <c r="F5069" i="27"/>
  <c r="E5070" i="27"/>
  <c r="F5070" i="27"/>
  <c r="E5071" i="27"/>
  <c r="F5071" i="27"/>
  <c r="E5072" i="27"/>
  <c r="F5072" i="27"/>
  <c r="E5073" i="27"/>
  <c r="F5073" i="27"/>
  <c r="E5074" i="27"/>
  <c r="F5074" i="27"/>
  <c r="E5075" i="27"/>
  <c r="F5075" i="27"/>
  <c r="E5076" i="27"/>
  <c r="F5076" i="27"/>
  <c r="E5077" i="27"/>
  <c r="F5077" i="27"/>
  <c r="E5078" i="27"/>
  <c r="F5078" i="27"/>
  <c r="E5079" i="27"/>
  <c r="F5079" i="27"/>
  <c r="E5080" i="27"/>
  <c r="F5080" i="27"/>
  <c r="E5081" i="27"/>
  <c r="F5081" i="27"/>
  <c r="E5082" i="27"/>
  <c r="F5082" i="27"/>
  <c r="E5083" i="27"/>
  <c r="F5083" i="27"/>
  <c r="E5084" i="27"/>
  <c r="F5084" i="27"/>
  <c r="E5085" i="27"/>
  <c r="F5085" i="27"/>
  <c r="E5086" i="27"/>
  <c r="F5086" i="27"/>
  <c r="E5087" i="27"/>
  <c r="F5087" i="27"/>
  <c r="E5088" i="27"/>
  <c r="F5088" i="27"/>
  <c r="E5089" i="27"/>
  <c r="F5089" i="27"/>
  <c r="E5090" i="27"/>
  <c r="F5090" i="27"/>
  <c r="E5091" i="27"/>
  <c r="F5091" i="27"/>
  <c r="E5092" i="27"/>
  <c r="F5092" i="27"/>
  <c r="E5093" i="27"/>
  <c r="F5093" i="27"/>
  <c r="E5094" i="27"/>
  <c r="F5094" i="27"/>
  <c r="E5095" i="27"/>
  <c r="F5095" i="27"/>
  <c r="E5096" i="27"/>
  <c r="F5096" i="27"/>
  <c r="E5097" i="27"/>
  <c r="F5097" i="27"/>
  <c r="E5098" i="27"/>
  <c r="F5098" i="27"/>
  <c r="E5099" i="27"/>
  <c r="F5099" i="27"/>
  <c r="E5100" i="27"/>
  <c r="F5100" i="27"/>
  <c r="E5101" i="27"/>
  <c r="F5101" i="27"/>
  <c r="E5102" i="27"/>
  <c r="F5102" i="27"/>
  <c r="E5103" i="27"/>
  <c r="F5103" i="27"/>
  <c r="E5104" i="27"/>
  <c r="F5104" i="27"/>
  <c r="E5105" i="27"/>
  <c r="F5105" i="27"/>
  <c r="E5106" i="27"/>
  <c r="F5106" i="27"/>
  <c r="E5107" i="27"/>
  <c r="F5107" i="27"/>
  <c r="E5108" i="27"/>
  <c r="F5108" i="27"/>
  <c r="E5109" i="27"/>
  <c r="F5109" i="27"/>
  <c r="E5110" i="27"/>
  <c r="F5110" i="27"/>
  <c r="E5111" i="27"/>
  <c r="F5111" i="27"/>
  <c r="E5112" i="27"/>
  <c r="F5112" i="27"/>
  <c r="E5113" i="27"/>
  <c r="F5113" i="27"/>
  <c r="E5114" i="27"/>
  <c r="F5114" i="27"/>
  <c r="E5115" i="27"/>
  <c r="F5115" i="27"/>
  <c r="E5116" i="27"/>
  <c r="F5116" i="27"/>
  <c r="E5117" i="27"/>
  <c r="F5117" i="27"/>
  <c r="E5118" i="27"/>
  <c r="F5118" i="27"/>
  <c r="E5119" i="27"/>
  <c r="F5119" i="27"/>
  <c r="E5120" i="27"/>
  <c r="F5120" i="27"/>
  <c r="E5121" i="27"/>
  <c r="F5121" i="27"/>
  <c r="E5122" i="27"/>
  <c r="F5122" i="27"/>
  <c r="E5123" i="27"/>
  <c r="F5123" i="27"/>
  <c r="E5124" i="27"/>
  <c r="F5124" i="27"/>
  <c r="E5125" i="27"/>
  <c r="F5125" i="27"/>
  <c r="E5126" i="27"/>
  <c r="F5126" i="27"/>
  <c r="E5127" i="27"/>
  <c r="F5127" i="27"/>
  <c r="E5128" i="27"/>
  <c r="F5128" i="27"/>
  <c r="E5129" i="27"/>
  <c r="F5129" i="27"/>
  <c r="E5130" i="27"/>
  <c r="F5130" i="27"/>
  <c r="E5131" i="27"/>
  <c r="F5131" i="27"/>
  <c r="E5132" i="27"/>
  <c r="F5132" i="27"/>
  <c r="E5133" i="27"/>
  <c r="F5133" i="27"/>
  <c r="E5134" i="27"/>
  <c r="F5134" i="27"/>
  <c r="E5135" i="27"/>
  <c r="F5135" i="27"/>
  <c r="E5136" i="27"/>
  <c r="F5136" i="27"/>
  <c r="E5137" i="27"/>
  <c r="F5137" i="27"/>
  <c r="E5138" i="27"/>
  <c r="F5138" i="27"/>
  <c r="E5139" i="27"/>
  <c r="F5139" i="27"/>
  <c r="E5140" i="27"/>
  <c r="F5140" i="27"/>
  <c r="E5141" i="27"/>
  <c r="F5141" i="27"/>
  <c r="E5142" i="27"/>
  <c r="F5142" i="27"/>
  <c r="E5143" i="27"/>
  <c r="F5143" i="27"/>
  <c r="E5144" i="27"/>
  <c r="F5144" i="27"/>
  <c r="E5145" i="27"/>
  <c r="F5145" i="27"/>
  <c r="E5146" i="27"/>
  <c r="F5146" i="27"/>
  <c r="E5148" i="27"/>
  <c r="F5148" i="27"/>
  <c r="E5149" i="27"/>
  <c r="F5149" i="27"/>
  <c r="E5150" i="27"/>
  <c r="F5150" i="27"/>
  <c r="E5151" i="27"/>
  <c r="F5151" i="27"/>
  <c r="E5152" i="27"/>
  <c r="F5152" i="27"/>
  <c r="E5153" i="27"/>
  <c r="F5153" i="27"/>
  <c r="E5154" i="27"/>
  <c r="F5154" i="27"/>
  <c r="E5155" i="27"/>
  <c r="F5155" i="27"/>
  <c r="E5156" i="27"/>
  <c r="F5156" i="27"/>
  <c r="E5157" i="27"/>
  <c r="F5157" i="27"/>
  <c r="E5158" i="27"/>
  <c r="F5158" i="27"/>
  <c r="E5159" i="27"/>
  <c r="F5159" i="27"/>
  <c r="E5160" i="27"/>
  <c r="F5160" i="27"/>
  <c r="E5161" i="27"/>
  <c r="F5161" i="27"/>
  <c r="E5162" i="27"/>
  <c r="F5162" i="27"/>
  <c r="E5163" i="27"/>
  <c r="F5163" i="27"/>
  <c r="E5164" i="27"/>
  <c r="F5164" i="27"/>
  <c r="E5165" i="27"/>
  <c r="F5165" i="27"/>
  <c r="E5166" i="27"/>
  <c r="F5166" i="27"/>
  <c r="E5167" i="27"/>
  <c r="F5167" i="27"/>
  <c r="E5168" i="27"/>
  <c r="F5168" i="27"/>
  <c r="E5169" i="27"/>
  <c r="F5169" i="27"/>
  <c r="E5170" i="27"/>
  <c r="F5170" i="27"/>
  <c r="E5171" i="27"/>
  <c r="F5171" i="27"/>
  <c r="E5172" i="27"/>
  <c r="F5172" i="27"/>
  <c r="E5173" i="27"/>
  <c r="F5173" i="27"/>
  <c r="E5174" i="27"/>
  <c r="F5174" i="27"/>
  <c r="E5175" i="27"/>
  <c r="F5175" i="27"/>
  <c r="E5176" i="27"/>
  <c r="F5176" i="27"/>
  <c r="E5177" i="27"/>
  <c r="F5177" i="27"/>
  <c r="E5178" i="27"/>
  <c r="F5178" i="27"/>
  <c r="E5179" i="27"/>
  <c r="F5179" i="27"/>
  <c r="E5180" i="27"/>
  <c r="F5180" i="27"/>
  <c r="E5181" i="27"/>
  <c r="F5181" i="27"/>
  <c r="E5182" i="27"/>
  <c r="F5182" i="27"/>
  <c r="E5183" i="27"/>
  <c r="F5183" i="27"/>
  <c r="E5184" i="27"/>
  <c r="F5184" i="27"/>
  <c r="E5185" i="27"/>
  <c r="F5185" i="27"/>
  <c r="E5186" i="27"/>
  <c r="F5186" i="27"/>
  <c r="E5187" i="27"/>
  <c r="F5187" i="27"/>
  <c r="E5188" i="27"/>
  <c r="F5188" i="27"/>
  <c r="E5189" i="27"/>
  <c r="F5189" i="27"/>
  <c r="E5190" i="27"/>
  <c r="F5190" i="27"/>
  <c r="E5191" i="27"/>
  <c r="F5191" i="27"/>
  <c r="E5192" i="27"/>
  <c r="F5192" i="27"/>
  <c r="E5193" i="27"/>
  <c r="F5193" i="27"/>
  <c r="E5194" i="27"/>
  <c r="F5194" i="27"/>
  <c r="E5195" i="27"/>
  <c r="F5195" i="27"/>
  <c r="E5196" i="27"/>
  <c r="F5196" i="27"/>
  <c r="E5197" i="27"/>
  <c r="F5197" i="27"/>
  <c r="E5198" i="27"/>
  <c r="F5198" i="27"/>
  <c r="E5199" i="27"/>
  <c r="F5199" i="27"/>
  <c r="E5200" i="27"/>
  <c r="F5200" i="27"/>
  <c r="E5201" i="27"/>
  <c r="F5201" i="27"/>
  <c r="E5202" i="27"/>
  <c r="F5202" i="27"/>
  <c r="E5203" i="27"/>
  <c r="F5203" i="27"/>
  <c r="E5204" i="27"/>
  <c r="F5204" i="27"/>
  <c r="E5205" i="27"/>
  <c r="F5205" i="27"/>
  <c r="E5206" i="27"/>
  <c r="F5206" i="27"/>
  <c r="E5207" i="27"/>
  <c r="F5207" i="27"/>
  <c r="E5208" i="27"/>
  <c r="F5208" i="27"/>
  <c r="E5209" i="27"/>
  <c r="F5209" i="27"/>
  <c r="E5210" i="27"/>
  <c r="F5210" i="27"/>
  <c r="E5211" i="27"/>
  <c r="F5211" i="27"/>
  <c r="E5212" i="27"/>
  <c r="F5212" i="27"/>
  <c r="E5213" i="27"/>
  <c r="F5213" i="27"/>
  <c r="E5214" i="27"/>
  <c r="F5214" i="27"/>
  <c r="E5215" i="27"/>
  <c r="F5215" i="27"/>
  <c r="E5216" i="27"/>
  <c r="F5216" i="27"/>
  <c r="E5217" i="27"/>
  <c r="F5217" i="27"/>
  <c r="E5218" i="27"/>
  <c r="F5218" i="27"/>
  <c r="E5219" i="27"/>
  <c r="F5219" i="27"/>
  <c r="E5220" i="27"/>
  <c r="F5220" i="27"/>
  <c r="E5221" i="27"/>
  <c r="F5221" i="27"/>
  <c r="E5222" i="27"/>
  <c r="F5222" i="27"/>
  <c r="E5223" i="27"/>
  <c r="F5223" i="27"/>
  <c r="E5224" i="27"/>
  <c r="F5224" i="27"/>
  <c r="E5225" i="27"/>
  <c r="F5225" i="27"/>
  <c r="E5226" i="27"/>
  <c r="F5226" i="27"/>
  <c r="E5227" i="27"/>
  <c r="F5227" i="27"/>
  <c r="E5228" i="27"/>
  <c r="F5228" i="27"/>
  <c r="E5229" i="27"/>
  <c r="F5229" i="27"/>
  <c r="E5230" i="27"/>
  <c r="F5230" i="27"/>
  <c r="E5231" i="27"/>
  <c r="F5231" i="27"/>
  <c r="E5232" i="27"/>
  <c r="F5232" i="27"/>
  <c r="E5233" i="27"/>
  <c r="F5233" i="27"/>
  <c r="E5234" i="27"/>
  <c r="F5234" i="27"/>
  <c r="E5235" i="27"/>
  <c r="F5235" i="27"/>
  <c r="E5236" i="27"/>
  <c r="F5236" i="27"/>
  <c r="E5237" i="27"/>
  <c r="F5237" i="27"/>
  <c r="E5238" i="27"/>
  <c r="F5238" i="27"/>
  <c r="E5239" i="27"/>
  <c r="F5239" i="27"/>
  <c r="E5240" i="27"/>
  <c r="F5240" i="27"/>
  <c r="E5241" i="27"/>
  <c r="F5241" i="27"/>
  <c r="E5242" i="27"/>
  <c r="F5242" i="27"/>
  <c r="E5243" i="27"/>
  <c r="F5243" i="27"/>
  <c r="E5244" i="27"/>
  <c r="F5244" i="27"/>
  <c r="E5245" i="27"/>
  <c r="F5245" i="27"/>
  <c r="E5246" i="27"/>
  <c r="F5246" i="27"/>
  <c r="E5247" i="27"/>
  <c r="F5247" i="27"/>
  <c r="E5248" i="27"/>
  <c r="F5248" i="27"/>
  <c r="E5249" i="27"/>
  <c r="F5249" i="27"/>
  <c r="E5250" i="27"/>
  <c r="F5250" i="27"/>
  <c r="E5251" i="27"/>
  <c r="F5251" i="27"/>
  <c r="E5252" i="27"/>
  <c r="F5252" i="27"/>
  <c r="E5253" i="27"/>
  <c r="F5253" i="27"/>
  <c r="E5254" i="27"/>
  <c r="F5254" i="27"/>
  <c r="E5255" i="27"/>
  <c r="F5255" i="27"/>
  <c r="E5256" i="27"/>
  <c r="F5256" i="27"/>
  <c r="E5257" i="27"/>
  <c r="F5257" i="27"/>
  <c r="E5258" i="27"/>
  <c r="F5258" i="27"/>
  <c r="E5259" i="27"/>
  <c r="F5259" i="27"/>
  <c r="E5260" i="27"/>
  <c r="F5260" i="27"/>
  <c r="E5261" i="27"/>
  <c r="F5261" i="27"/>
  <c r="E5262" i="27"/>
  <c r="F5262" i="27"/>
  <c r="E5263" i="27"/>
  <c r="F5263" i="27"/>
  <c r="E5264" i="27"/>
  <c r="F5264" i="27"/>
  <c r="E5265" i="27"/>
  <c r="F5265" i="27"/>
  <c r="E5266" i="27"/>
  <c r="F5266" i="27"/>
  <c r="E5267" i="27"/>
  <c r="F5267" i="27"/>
  <c r="E5268" i="27"/>
  <c r="F5268" i="27"/>
  <c r="E5269" i="27"/>
  <c r="F5269" i="27"/>
  <c r="E5270" i="27"/>
  <c r="F5270" i="27"/>
  <c r="E5271" i="27"/>
  <c r="F5271" i="27"/>
  <c r="E5272" i="27"/>
  <c r="F5272" i="27"/>
  <c r="E5273" i="27"/>
  <c r="F5273" i="27"/>
  <c r="E5274" i="27"/>
  <c r="F5274" i="27"/>
  <c r="E5275" i="27"/>
  <c r="F5275" i="27"/>
  <c r="E5276" i="27"/>
  <c r="F5276" i="27"/>
  <c r="E5277" i="27"/>
  <c r="F5277" i="27"/>
  <c r="E5278" i="27"/>
  <c r="F5278" i="27"/>
  <c r="E5279" i="27"/>
  <c r="F5279" i="27"/>
  <c r="E5280" i="27"/>
  <c r="F5280" i="27"/>
  <c r="E5281" i="27"/>
  <c r="F5281" i="27"/>
  <c r="E5282" i="27"/>
  <c r="F5282" i="27"/>
  <c r="E5283" i="27"/>
  <c r="F5283" i="27"/>
  <c r="E5284" i="27"/>
  <c r="F5284" i="27"/>
  <c r="E5285" i="27"/>
  <c r="F5285" i="27"/>
  <c r="E5286" i="27"/>
  <c r="F5286" i="27"/>
  <c r="E5287" i="27"/>
  <c r="F5287" i="27"/>
  <c r="E5288" i="27"/>
  <c r="F5288" i="27"/>
  <c r="E5289" i="27"/>
  <c r="F5289" i="27"/>
  <c r="E5290" i="27"/>
  <c r="F5290" i="27"/>
  <c r="E5291" i="27"/>
  <c r="F5291" i="27"/>
  <c r="E5293" i="27"/>
  <c r="F5293" i="27"/>
  <c r="E5294" i="27"/>
  <c r="F5294" i="27"/>
  <c r="E5295" i="27"/>
  <c r="F5295" i="27"/>
  <c r="E5296" i="27"/>
  <c r="F5296" i="27"/>
  <c r="E5297" i="27"/>
  <c r="F5297" i="27"/>
  <c r="E5298" i="27"/>
  <c r="F5298" i="27"/>
  <c r="E5299" i="27"/>
  <c r="F5299" i="27"/>
  <c r="E5300" i="27"/>
  <c r="F5300" i="27"/>
  <c r="E5301" i="27"/>
  <c r="F5301" i="27"/>
  <c r="E5302" i="27"/>
  <c r="F5302" i="27"/>
  <c r="E5303" i="27"/>
  <c r="F5303" i="27"/>
  <c r="E5304" i="27"/>
  <c r="F5304" i="27"/>
  <c r="E5305" i="27"/>
  <c r="F5305" i="27"/>
  <c r="E5306" i="27"/>
  <c r="F5306" i="27"/>
  <c r="E5307" i="27"/>
  <c r="F5307" i="27"/>
  <c r="E5308" i="27"/>
  <c r="F5308" i="27"/>
  <c r="E5309" i="27"/>
  <c r="F5309" i="27"/>
  <c r="E5310" i="27"/>
  <c r="F5310" i="27"/>
  <c r="E5311" i="27"/>
  <c r="F5311" i="27"/>
  <c r="E5312" i="27"/>
  <c r="F5312" i="27"/>
  <c r="E5313" i="27"/>
  <c r="F5313" i="27"/>
  <c r="E5314" i="27"/>
  <c r="F5314" i="27"/>
  <c r="E5315" i="27"/>
  <c r="F5315" i="27"/>
  <c r="E5316" i="27"/>
  <c r="F5316" i="27"/>
  <c r="E5317" i="27"/>
  <c r="F5317" i="27"/>
  <c r="E5318" i="27"/>
  <c r="F5318" i="27"/>
  <c r="E5319" i="27"/>
  <c r="F5319" i="27"/>
  <c r="E5320" i="27"/>
  <c r="F5320" i="27"/>
  <c r="E5321" i="27"/>
  <c r="F5321" i="27"/>
  <c r="E5322" i="27"/>
  <c r="F5322" i="27"/>
  <c r="E5323" i="27"/>
  <c r="F5323" i="27"/>
  <c r="E5324" i="27"/>
  <c r="F5324" i="27"/>
  <c r="E5325" i="27"/>
  <c r="F5325" i="27"/>
  <c r="E5326" i="27"/>
  <c r="F5326" i="27"/>
  <c r="E5327" i="27"/>
  <c r="F5327" i="27"/>
  <c r="E5328" i="27"/>
  <c r="F5328" i="27"/>
  <c r="E5329" i="27"/>
  <c r="F5329" i="27"/>
  <c r="E5330" i="27"/>
  <c r="F5330" i="27"/>
  <c r="E5331" i="27"/>
  <c r="F5331" i="27"/>
  <c r="E5332" i="27"/>
  <c r="F5332" i="27"/>
  <c r="E5333" i="27"/>
  <c r="F5333" i="27"/>
  <c r="E5334" i="27"/>
  <c r="F5334" i="27"/>
  <c r="E5335" i="27"/>
  <c r="F5335" i="27"/>
  <c r="E5336" i="27"/>
  <c r="F5336" i="27"/>
  <c r="E5337" i="27"/>
  <c r="F5337" i="27"/>
  <c r="E5338" i="27"/>
  <c r="F5338" i="27"/>
  <c r="E5339" i="27"/>
  <c r="F5339" i="27"/>
  <c r="E5340" i="27"/>
  <c r="F5340" i="27"/>
  <c r="E5341" i="27"/>
  <c r="F5341" i="27"/>
  <c r="E5342" i="27"/>
  <c r="F5342" i="27"/>
  <c r="E5343" i="27"/>
  <c r="F5343" i="27"/>
  <c r="E5344" i="27"/>
  <c r="F5344" i="27"/>
  <c r="E5345" i="27"/>
  <c r="F5345" i="27"/>
  <c r="E5346" i="27"/>
  <c r="F5346" i="27"/>
  <c r="E5347" i="27"/>
  <c r="F5347" i="27"/>
  <c r="E5348" i="27"/>
  <c r="F5348" i="27"/>
  <c r="E5349" i="27"/>
  <c r="F5349" i="27"/>
  <c r="E5350" i="27"/>
  <c r="F5350" i="27"/>
  <c r="E5351" i="27"/>
  <c r="F5351" i="27"/>
  <c r="E5352" i="27"/>
  <c r="F5352" i="27"/>
  <c r="E5353" i="27"/>
  <c r="F5353" i="27"/>
  <c r="E5354" i="27"/>
  <c r="F5354" i="27"/>
  <c r="E5355" i="27"/>
  <c r="F5355" i="27"/>
  <c r="E5356" i="27"/>
  <c r="F5356" i="27"/>
  <c r="E5357" i="27"/>
  <c r="F5357" i="27"/>
  <c r="E5358" i="27"/>
  <c r="F5358" i="27"/>
  <c r="E5359" i="27"/>
  <c r="F5359" i="27"/>
  <c r="E5360" i="27"/>
  <c r="F5360" i="27"/>
  <c r="E5361" i="27"/>
  <c r="F5361" i="27"/>
  <c r="E5362" i="27"/>
  <c r="F5362" i="27"/>
  <c r="E5363" i="27"/>
  <c r="F5363" i="27"/>
  <c r="E5364" i="27"/>
  <c r="F5364" i="27"/>
  <c r="E5365" i="27"/>
  <c r="F5365" i="27"/>
  <c r="E5366" i="27"/>
  <c r="F5366" i="27"/>
  <c r="E5367" i="27"/>
  <c r="F5367" i="27"/>
  <c r="E5368" i="27"/>
  <c r="F5368" i="27"/>
  <c r="E5369" i="27"/>
  <c r="F5369" i="27"/>
  <c r="E5370" i="27"/>
  <c r="F5370" i="27"/>
  <c r="E5371" i="27"/>
  <c r="F5371" i="27"/>
  <c r="E5372" i="27"/>
  <c r="F5372" i="27"/>
  <c r="E5373" i="27"/>
  <c r="F5373" i="27"/>
  <c r="E5374" i="27"/>
  <c r="F5374" i="27"/>
  <c r="E5375" i="27"/>
  <c r="F5375" i="27"/>
  <c r="E5376" i="27"/>
  <c r="F5376" i="27"/>
  <c r="E5377" i="27"/>
  <c r="F5377" i="27"/>
  <c r="E5378" i="27"/>
  <c r="F5378" i="27"/>
  <c r="E5379" i="27"/>
  <c r="F5379" i="27"/>
  <c r="E5380" i="27"/>
  <c r="F5380" i="27"/>
  <c r="E5381" i="27"/>
  <c r="F5381" i="27"/>
  <c r="E5382" i="27"/>
  <c r="F5382" i="27"/>
  <c r="E5383" i="27"/>
  <c r="F5383" i="27"/>
  <c r="E5384" i="27"/>
  <c r="F5384" i="27"/>
  <c r="E5385" i="27"/>
  <c r="F5385" i="27"/>
  <c r="E5386" i="27"/>
  <c r="F5386" i="27"/>
  <c r="E5387" i="27"/>
  <c r="F5387" i="27"/>
  <c r="E5388" i="27"/>
  <c r="F5388" i="27"/>
  <c r="E5389" i="27"/>
  <c r="F5389" i="27"/>
  <c r="E5390" i="27"/>
  <c r="F5390" i="27"/>
  <c r="E5391" i="27"/>
  <c r="F5391" i="27"/>
  <c r="E5392" i="27"/>
  <c r="F5392" i="27"/>
  <c r="E5393" i="27"/>
  <c r="F5393" i="27"/>
  <c r="E5394" i="27"/>
  <c r="F5394" i="27"/>
  <c r="E5395" i="27"/>
  <c r="F5395" i="27"/>
  <c r="E5396" i="27"/>
  <c r="F5396" i="27"/>
  <c r="E5397" i="27"/>
  <c r="F5397" i="27"/>
  <c r="E5398" i="27"/>
  <c r="F5398" i="27"/>
  <c r="E5399" i="27"/>
  <c r="F5399" i="27"/>
  <c r="E5400" i="27"/>
  <c r="F5400" i="27"/>
  <c r="E5401" i="27"/>
  <c r="F5401" i="27"/>
  <c r="E5402" i="27"/>
  <c r="F5402" i="27"/>
  <c r="E5403" i="27"/>
  <c r="F5403" i="27"/>
  <c r="E5404" i="27"/>
  <c r="F5404" i="27"/>
  <c r="E5405" i="27"/>
  <c r="F5405" i="27"/>
  <c r="E5406" i="27"/>
  <c r="F5406" i="27"/>
  <c r="E5407" i="27"/>
  <c r="F5407" i="27"/>
  <c r="E5408" i="27"/>
  <c r="F5408" i="27"/>
  <c r="E5409" i="27"/>
  <c r="F5409" i="27"/>
  <c r="E5410" i="27"/>
  <c r="F5410" i="27"/>
  <c r="E5411" i="27"/>
  <c r="F5411" i="27"/>
  <c r="E5412" i="27"/>
  <c r="F5412" i="27"/>
  <c r="E5413" i="27"/>
  <c r="F5413" i="27"/>
  <c r="E5414" i="27"/>
  <c r="F5414" i="27"/>
  <c r="E5415" i="27"/>
  <c r="F5415" i="27"/>
  <c r="E5416" i="27"/>
  <c r="F5416" i="27"/>
  <c r="E5417" i="27"/>
  <c r="F5417" i="27"/>
  <c r="E5418" i="27"/>
  <c r="F5418" i="27"/>
  <c r="E5419" i="27"/>
  <c r="F5419" i="27"/>
  <c r="E5420" i="27"/>
  <c r="F5420" i="27"/>
  <c r="E5421" i="27"/>
  <c r="F5421" i="27"/>
  <c r="E5422" i="27"/>
  <c r="F5422" i="27"/>
  <c r="E5423" i="27"/>
  <c r="F5423" i="27"/>
  <c r="E5424" i="27"/>
  <c r="F5424" i="27"/>
  <c r="E5425" i="27"/>
  <c r="F5425" i="27"/>
  <c r="E5426" i="27"/>
  <c r="F5426" i="27"/>
  <c r="E5427" i="27"/>
  <c r="F5427" i="27"/>
  <c r="E5428" i="27"/>
  <c r="F5428" i="27"/>
  <c r="E5429" i="27"/>
  <c r="F5429" i="27"/>
  <c r="E5430" i="27"/>
  <c r="F5430" i="27"/>
  <c r="E5431" i="27"/>
  <c r="F5431" i="27"/>
  <c r="E5432" i="27"/>
  <c r="F5432" i="27"/>
  <c r="E5433" i="27"/>
  <c r="F5433" i="27"/>
  <c r="E5434" i="27"/>
  <c r="F5434" i="27"/>
  <c r="E5435" i="27"/>
  <c r="F5435" i="27"/>
  <c r="E5436" i="27"/>
  <c r="F5436" i="27"/>
  <c r="E5438" i="27"/>
  <c r="F5438" i="27"/>
  <c r="E5439" i="27"/>
  <c r="F5439" i="27"/>
  <c r="E5440" i="27"/>
  <c r="F5440" i="27"/>
  <c r="E5441" i="27"/>
  <c r="F5441" i="27"/>
  <c r="E5442" i="27"/>
  <c r="F5442" i="27"/>
  <c r="E5443" i="27"/>
  <c r="F5443" i="27"/>
  <c r="E5444" i="27"/>
  <c r="F5444" i="27"/>
  <c r="E5445" i="27"/>
  <c r="F5445" i="27"/>
  <c r="E5446" i="27"/>
  <c r="F5446" i="27"/>
  <c r="E5447" i="27"/>
  <c r="F5447" i="27"/>
  <c r="E5448" i="27"/>
  <c r="F5448" i="27"/>
  <c r="E5449" i="27"/>
  <c r="F5449" i="27"/>
  <c r="E5450" i="27"/>
  <c r="F5450" i="27"/>
  <c r="E5451" i="27"/>
  <c r="F5451" i="27"/>
  <c r="E5452" i="27"/>
  <c r="F5452" i="27"/>
  <c r="E5453" i="27"/>
  <c r="F5453" i="27"/>
  <c r="E5454" i="27"/>
  <c r="F5454" i="27"/>
  <c r="E5455" i="27"/>
  <c r="F5455" i="27"/>
  <c r="E5456" i="27"/>
  <c r="F5456" i="27"/>
  <c r="E5457" i="27"/>
  <c r="F5457" i="27"/>
  <c r="E5458" i="27"/>
  <c r="F5458" i="27"/>
  <c r="E5459" i="27"/>
  <c r="F5459" i="27"/>
  <c r="E5460" i="27"/>
  <c r="F5460" i="27"/>
  <c r="E5461" i="27"/>
  <c r="F5461" i="27"/>
  <c r="E5462" i="27"/>
  <c r="F5462" i="27"/>
  <c r="E5463" i="27"/>
  <c r="F5463" i="27"/>
  <c r="E5464" i="27"/>
  <c r="F5464" i="27"/>
  <c r="E5465" i="27"/>
  <c r="F5465" i="27"/>
  <c r="E5466" i="27"/>
  <c r="F5466" i="27"/>
  <c r="E5467" i="27"/>
  <c r="F5467" i="27"/>
  <c r="E5468" i="27"/>
  <c r="F5468" i="27"/>
  <c r="E5469" i="27"/>
  <c r="F5469" i="27"/>
  <c r="E5470" i="27"/>
  <c r="F5470" i="27"/>
  <c r="E5471" i="27"/>
  <c r="F5471" i="27"/>
  <c r="E5472" i="27"/>
  <c r="F5472" i="27"/>
  <c r="E5473" i="27"/>
  <c r="F5473" i="27"/>
  <c r="E5474" i="27"/>
  <c r="F5474" i="27"/>
  <c r="E5475" i="27"/>
  <c r="F5475" i="27"/>
  <c r="E5476" i="27"/>
  <c r="F5476" i="27"/>
  <c r="E5477" i="27"/>
  <c r="F5477" i="27"/>
  <c r="E5478" i="27"/>
  <c r="F5478" i="27"/>
  <c r="E5479" i="27"/>
  <c r="F5479" i="27"/>
  <c r="E5480" i="27"/>
  <c r="F5480" i="27"/>
  <c r="E5481" i="27"/>
  <c r="F5481" i="27"/>
  <c r="E5482" i="27"/>
  <c r="F5482" i="27"/>
  <c r="E5483" i="27"/>
  <c r="F5483" i="27"/>
  <c r="E5484" i="27"/>
  <c r="F5484" i="27"/>
  <c r="E5485" i="27"/>
  <c r="F5485" i="27"/>
  <c r="E5486" i="27"/>
  <c r="F5486" i="27"/>
  <c r="E5487" i="27"/>
  <c r="F5487" i="27"/>
  <c r="E5488" i="27"/>
  <c r="F5488" i="27"/>
  <c r="E5489" i="27"/>
  <c r="F5489" i="27"/>
  <c r="E5490" i="27"/>
  <c r="F5490" i="27"/>
  <c r="E5491" i="27"/>
  <c r="F5491" i="27"/>
  <c r="E5492" i="27"/>
  <c r="F5492" i="27"/>
  <c r="E5493" i="27"/>
  <c r="F5493" i="27"/>
  <c r="E5494" i="27"/>
  <c r="F5494" i="27"/>
  <c r="E5495" i="27"/>
  <c r="F5495" i="27"/>
  <c r="E5496" i="27"/>
  <c r="F5496" i="27"/>
  <c r="E5497" i="27"/>
  <c r="F5497" i="27"/>
  <c r="E5498" i="27"/>
  <c r="F5498" i="27"/>
  <c r="E5499" i="27"/>
  <c r="F5499" i="27"/>
  <c r="E5500" i="27"/>
  <c r="F5500" i="27"/>
  <c r="E5501" i="27"/>
  <c r="F5501" i="27"/>
  <c r="E5502" i="27"/>
  <c r="F5502" i="27"/>
  <c r="E5503" i="27"/>
  <c r="F5503" i="27"/>
  <c r="E5504" i="27"/>
  <c r="F5504" i="27"/>
  <c r="E5505" i="27"/>
  <c r="F5505" i="27"/>
  <c r="E5506" i="27"/>
  <c r="F5506" i="27"/>
  <c r="E5507" i="27"/>
  <c r="F5507" i="27"/>
  <c r="E5508" i="27"/>
  <c r="F5508" i="27"/>
  <c r="E5509" i="27"/>
  <c r="F5509" i="27"/>
  <c r="E5510" i="27"/>
  <c r="F5510" i="27"/>
  <c r="E5511" i="27"/>
  <c r="F5511" i="27"/>
  <c r="E5512" i="27"/>
  <c r="F5512" i="27"/>
  <c r="E5513" i="27"/>
  <c r="F5513" i="27"/>
  <c r="E5514" i="27"/>
  <c r="F5514" i="27"/>
  <c r="E5515" i="27"/>
  <c r="F5515" i="27"/>
  <c r="E5516" i="27"/>
  <c r="F5516" i="27"/>
  <c r="E5517" i="27"/>
  <c r="F5517" i="27"/>
  <c r="E5518" i="27"/>
  <c r="F5518" i="27"/>
  <c r="E5519" i="27"/>
  <c r="F5519" i="27"/>
  <c r="E5520" i="27"/>
  <c r="F5520" i="27"/>
  <c r="E5521" i="27"/>
  <c r="F5521" i="27"/>
  <c r="E5522" i="27"/>
  <c r="F5522" i="27"/>
  <c r="E5523" i="27"/>
  <c r="F5523" i="27"/>
  <c r="E5524" i="27"/>
  <c r="F5524" i="27"/>
  <c r="E5525" i="27"/>
  <c r="F5525" i="27"/>
  <c r="E5526" i="27"/>
  <c r="F5526" i="27"/>
  <c r="E5527" i="27"/>
  <c r="F5527" i="27"/>
  <c r="E5528" i="27"/>
  <c r="F5528" i="27"/>
  <c r="E5529" i="27"/>
  <c r="F5529" i="27"/>
  <c r="E5530" i="27"/>
  <c r="F5530" i="27"/>
  <c r="E5531" i="27"/>
  <c r="F5531" i="27"/>
  <c r="E5532" i="27"/>
  <c r="F5532" i="27"/>
  <c r="E5533" i="27"/>
  <c r="F5533" i="27"/>
  <c r="E5534" i="27"/>
  <c r="F5534" i="27"/>
  <c r="E5535" i="27"/>
  <c r="F5535" i="27"/>
  <c r="E5536" i="27"/>
  <c r="F5536" i="27"/>
  <c r="E5537" i="27"/>
  <c r="F5537" i="27"/>
  <c r="E5538" i="27"/>
  <c r="F5538" i="27"/>
  <c r="E5539" i="27"/>
  <c r="F5539" i="27"/>
  <c r="E5540" i="27"/>
  <c r="F5540" i="27"/>
  <c r="E5541" i="27"/>
  <c r="F5541" i="27"/>
  <c r="E5542" i="27"/>
  <c r="F5542" i="27"/>
  <c r="E5543" i="27"/>
  <c r="F5543" i="27"/>
  <c r="E5544" i="27"/>
  <c r="F5544" i="27"/>
  <c r="E5545" i="27"/>
  <c r="F5545" i="27"/>
  <c r="E5546" i="27"/>
  <c r="F5546" i="27"/>
  <c r="E5547" i="27"/>
  <c r="F5547" i="27"/>
  <c r="E5548" i="27"/>
  <c r="F5548" i="27"/>
  <c r="E5549" i="27"/>
  <c r="F5549" i="27"/>
  <c r="E5550" i="27"/>
  <c r="F5550" i="27"/>
  <c r="E5551" i="27"/>
  <c r="F5551" i="27"/>
  <c r="E5552" i="27"/>
  <c r="F5552" i="27"/>
  <c r="E5553" i="27"/>
  <c r="F5553" i="27"/>
  <c r="E5554" i="27"/>
  <c r="F5554" i="27"/>
  <c r="E5555" i="27"/>
  <c r="F5555" i="27"/>
  <c r="E5556" i="27"/>
  <c r="F5556" i="27"/>
  <c r="E5557" i="27"/>
  <c r="F5557" i="27"/>
  <c r="E5558" i="27"/>
  <c r="F5558" i="27"/>
  <c r="E5559" i="27"/>
  <c r="F5559" i="27"/>
  <c r="E5560" i="27"/>
  <c r="F5560" i="27"/>
  <c r="E5561" i="27"/>
  <c r="F5561" i="27"/>
  <c r="E5562" i="27"/>
  <c r="F5562" i="27"/>
  <c r="E5563" i="27"/>
  <c r="F5563" i="27"/>
  <c r="E5564" i="27"/>
  <c r="F5564" i="27"/>
  <c r="E5565" i="27"/>
  <c r="F5565" i="27"/>
  <c r="E5566" i="27"/>
  <c r="F5566" i="27"/>
  <c r="E5567" i="27"/>
  <c r="F5567" i="27"/>
  <c r="E5568" i="27"/>
  <c r="F5568" i="27"/>
  <c r="E5569" i="27"/>
  <c r="F5569" i="27"/>
  <c r="E5570" i="27"/>
  <c r="F5570" i="27"/>
  <c r="E5571" i="27"/>
  <c r="F5571" i="27"/>
  <c r="E5572" i="27"/>
  <c r="F5572" i="27"/>
  <c r="E5573" i="27"/>
  <c r="F5573" i="27"/>
  <c r="E5574" i="27"/>
  <c r="F5574" i="27"/>
  <c r="E5575" i="27"/>
  <c r="F5575" i="27"/>
  <c r="E5576" i="27"/>
  <c r="F5576" i="27"/>
  <c r="E5577" i="27"/>
  <c r="F5577" i="27"/>
  <c r="E5578" i="27"/>
  <c r="F5578" i="27"/>
  <c r="E5579" i="27"/>
  <c r="F5579" i="27"/>
  <c r="E5580" i="27"/>
  <c r="F5580" i="27"/>
  <c r="E5581" i="27"/>
  <c r="F5581" i="27"/>
  <c r="E5583" i="27"/>
  <c r="F5583" i="27"/>
  <c r="E5584" i="27"/>
  <c r="F5584" i="27"/>
  <c r="E5585" i="27"/>
  <c r="F5585" i="27"/>
  <c r="E5586" i="27"/>
  <c r="F5586" i="27"/>
  <c r="E5587" i="27"/>
  <c r="F5587" i="27"/>
  <c r="E5588" i="27"/>
  <c r="F5588" i="27"/>
  <c r="E5589" i="27"/>
  <c r="F5589" i="27"/>
  <c r="E5590" i="27"/>
  <c r="F5590" i="27"/>
  <c r="E5591" i="27"/>
  <c r="F5591" i="27"/>
  <c r="E5592" i="27"/>
  <c r="F5592" i="27"/>
  <c r="E5593" i="27"/>
  <c r="F5593" i="27"/>
  <c r="E5594" i="27"/>
  <c r="F5594" i="27"/>
  <c r="E5595" i="27"/>
  <c r="F5595" i="27"/>
  <c r="E5596" i="27"/>
  <c r="F5596" i="27"/>
  <c r="E5597" i="27"/>
  <c r="F5597" i="27"/>
  <c r="E5598" i="27"/>
  <c r="F5598" i="27"/>
  <c r="E5599" i="27"/>
  <c r="F5599" i="27"/>
  <c r="E5600" i="27"/>
  <c r="F5600" i="27"/>
  <c r="E5601" i="27"/>
  <c r="F5601" i="27"/>
  <c r="E5602" i="27"/>
  <c r="F5602" i="27"/>
  <c r="E5603" i="27"/>
  <c r="F5603" i="27"/>
  <c r="E5604" i="27"/>
  <c r="F5604" i="27"/>
  <c r="E5605" i="27"/>
  <c r="F5605" i="27"/>
  <c r="E5606" i="27"/>
  <c r="F5606" i="27"/>
  <c r="E5607" i="27"/>
  <c r="F5607" i="27"/>
  <c r="E5608" i="27"/>
  <c r="F5608" i="27"/>
  <c r="E5609" i="27"/>
  <c r="F5609" i="27"/>
  <c r="E5610" i="27"/>
  <c r="F5610" i="27"/>
  <c r="E5611" i="27"/>
  <c r="F5611" i="27"/>
  <c r="E5612" i="27"/>
  <c r="F5612" i="27"/>
  <c r="E5613" i="27"/>
  <c r="F5613" i="27"/>
  <c r="E5614" i="27"/>
  <c r="F5614" i="27"/>
  <c r="E5615" i="27"/>
  <c r="F5615" i="27"/>
  <c r="E5616" i="27"/>
  <c r="F5616" i="27"/>
  <c r="E5617" i="27"/>
  <c r="F5617" i="27"/>
  <c r="E5618" i="27"/>
  <c r="F5618" i="27"/>
  <c r="E5619" i="27"/>
  <c r="F5619" i="27"/>
  <c r="E5620" i="27"/>
  <c r="F5620" i="27"/>
  <c r="E5621" i="27"/>
  <c r="F5621" i="27"/>
  <c r="E5622" i="27"/>
  <c r="F5622" i="27"/>
  <c r="E5623" i="27"/>
  <c r="F5623" i="27"/>
  <c r="E5624" i="27"/>
  <c r="F5624" i="27"/>
  <c r="E5625" i="27"/>
  <c r="F5625" i="27"/>
  <c r="E5626" i="27"/>
  <c r="F5626" i="27"/>
  <c r="E5627" i="27"/>
  <c r="F5627" i="27"/>
  <c r="E5628" i="27"/>
  <c r="F5628" i="27"/>
  <c r="E5629" i="27"/>
  <c r="F5629" i="27"/>
  <c r="E5630" i="27"/>
  <c r="F5630" i="27"/>
  <c r="E5631" i="27"/>
  <c r="F5631" i="27"/>
  <c r="E5632" i="27"/>
  <c r="F5632" i="27"/>
  <c r="E5633" i="27"/>
  <c r="F5633" i="27"/>
  <c r="E5634" i="27"/>
  <c r="F5634" i="27"/>
  <c r="E5635" i="27"/>
  <c r="F5635" i="27"/>
  <c r="E5636" i="27"/>
  <c r="F5636" i="27"/>
  <c r="E5637" i="27"/>
  <c r="F5637" i="27"/>
  <c r="E5638" i="27"/>
  <c r="F5638" i="27"/>
  <c r="E5639" i="27"/>
  <c r="F5639" i="27"/>
  <c r="E5640" i="27"/>
  <c r="F5640" i="27"/>
  <c r="E5641" i="27"/>
  <c r="F5641" i="27"/>
  <c r="E5642" i="27"/>
  <c r="F5642" i="27"/>
  <c r="E5643" i="27"/>
  <c r="F5643" i="27"/>
  <c r="E5644" i="27"/>
  <c r="F5644" i="27"/>
  <c r="E5645" i="27"/>
  <c r="F5645" i="27"/>
  <c r="E5646" i="27"/>
  <c r="F5646" i="27"/>
  <c r="E5647" i="27"/>
  <c r="F5647" i="27"/>
  <c r="E5648" i="27"/>
  <c r="F5648" i="27"/>
  <c r="E5649" i="27"/>
  <c r="F5649" i="27"/>
  <c r="E5650" i="27"/>
  <c r="F5650" i="27"/>
  <c r="E5651" i="27"/>
  <c r="F5651" i="27"/>
  <c r="E5652" i="27"/>
  <c r="F5652" i="27"/>
  <c r="E5653" i="27"/>
  <c r="F5653" i="27"/>
  <c r="E5654" i="27"/>
  <c r="F5654" i="27"/>
  <c r="E5655" i="27"/>
  <c r="F5655" i="27"/>
  <c r="E5656" i="27"/>
  <c r="F5656" i="27"/>
  <c r="E5657" i="27"/>
  <c r="F5657" i="27"/>
  <c r="E5658" i="27"/>
  <c r="F5658" i="27"/>
  <c r="E5659" i="27"/>
  <c r="F5659" i="27"/>
  <c r="E5660" i="27"/>
  <c r="F5660" i="27"/>
  <c r="E5661" i="27"/>
  <c r="F5661" i="27"/>
  <c r="E5662" i="27"/>
  <c r="F5662" i="27"/>
  <c r="E5663" i="27"/>
  <c r="F5663" i="27"/>
  <c r="E5664" i="27"/>
  <c r="F5664" i="27"/>
  <c r="E5665" i="27"/>
  <c r="F5665" i="27"/>
  <c r="E5666" i="27"/>
  <c r="F5666" i="27"/>
  <c r="E5667" i="27"/>
  <c r="F5667" i="27"/>
  <c r="E5668" i="27"/>
  <c r="F5668" i="27"/>
  <c r="E5669" i="27"/>
  <c r="F5669" i="27"/>
  <c r="E5670" i="27"/>
  <c r="F5670" i="27"/>
  <c r="E5671" i="27"/>
  <c r="F5671" i="27"/>
  <c r="E5672" i="27"/>
  <c r="F5672" i="27"/>
  <c r="E5673" i="27"/>
  <c r="F5673" i="27"/>
  <c r="E5674" i="27"/>
  <c r="F5674" i="27"/>
  <c r="E5675" i="27"/>
  <c r="F5675" i="27"/>
  <c r="E5676" i="27"/>
  <c r="F5676" i="27"/>
  <c r="E5677" i="27"/>
  <c r="F5677" i="27"/>
  <c r="E5678" i="27"/>
  <c r="F5678" i="27"/>
  <c r="E5679" i="27"/>
  <c r="F5679" i="27"/>
  <c r="E5680" i="27"/>
  <c r="F5680" i="27"/>
  <c r="E5681" i="27"/>
  <c r="F5681" i="27"/>
  <c r="E5682" i="27"/>
  <c r="F5682" i="27"/>
  <c r="E5683" i="27"/>
  <c r="F5683" i="27"/>
  <c r="E5684" i="27"/>
  <c r="F5684" i="27"/>
  <c r="E5685" i="27"/>
  <c r="F5685" i="27"/>
  <c r="E5686" i="27"/>
  <c r="F5686" i="27"/>
  <c r="E5687" i="27"/>
  <c r="F5687" i="27"/>
  <c r="E5688" i="27"/>
  <c r="F5688" i="27"/>
  <c r="E5689" i="27"/>
  <c r="F5689" i="27"/>
  <c r="E5690" i="27"/>
  <c r="F5690" i="27"/>
  <c r="E5691" i="27"/>
  <c r="F5691" i="27"/>
  <c r="E5692" i="27"/>
  <c r="F5692" i="27"/>
  <c r="E5693" i="27"/>
  <c r="F5693" i="27"/>
  <c r="E5694" i="27"/>
  <c r="F5694" i="27"/>
  <c r="E5695" i="27"/>
  <c r="F5695" i="27"/>
  <c r="E5696" i="27"/>
  <c r="F5696" i="27"/>
  <c r="E5697" i="27"/>
  <c r="F5697" i="27"/>
  <c r="E5698" i="27"/>
  <c r="F5698" i="27"/>
  <c r="E5699" i="27"/>
  <c r="F5699" i="27"/>
  <c r="E5700" i="27"/>
  <c r="F5700" i="27"/>
  <c r="E5701" i="27"/>
  <c r="F5701" i="27"/>
  <c r="E5702" i="27"/>
  <c r="F5702" i="27"/>
  <c r="E5703" i="27"/>
  <c r="F5703" i="27"/>
  <c r="E5704" i="27"/>
  <c r="F5704" i="27"/>
  <c r="E5705" i="27"/>
  <c r="F5705" i="27"/>
  <c r="E5706" i="27"/>
  <c r="F5706" i="27"/>
  <c r="E5707" i="27"/>
  <c r="F5707" i="27"/>
  <c r="E5708" i="27"/>
  <c r="F5708" i="27"/>
  <c r="E5709" i="27"/>
  <c r="F5709" i="27"/>
  <c r="E5710" i="27"/>
  <c r="F5710" i="27"/>
  <c r="E5711" i="27"/>
  <c r="F5711" i="27"/>
  <c r="E5712" i="27"/>
  <c r="F5712" i="27"/>
  <c r="E5713" i="27"/>
  <c r="F5713" i="27"/>
  <c r="E5714" i="27"/>
  <c r="F5714" i="27"/>
  <c r="E5715" i="27"/>
  <c r="F5715" i="27"/>
  <c r="E5716" i="27"/>
  <c r="F5716" i="27"/>
  <c r="E5717" i="27"/>
  <c r="F5717" i="27"/>
  <c r="E5718" i="27"/>
  <c r="F5718" i="27"/>
  <c r="E5719" i="27"/>
  <c r="F5719" i="27"/>
  <c r="E5720" i="27"/>
  <c r="F5720" i="27"/>
  <c r="E5721" i="27"/>
  <c r="F5721" i="27"/>
  <c r="E5722" i="27"/>
  <c r="F5722" i="27"/>
  <c r="E5723" i="27"/>
  <c r="F5723" i="27"/>
  <c r="E5724" i="27"/>
  <c r="F5724" i="27"/>
  <c r="E5725" i="27"/>
  <c r="F5725" i="27"/>
  <c r="E5726" i="27"/>
  <c r="F5726" i="27"/>
  <c r="E5728" i="27"/>
  <c r="F5728" i="27"/>
  <c r="E5729" i="27"/>
  <c r="F5729" i="27"/>
  <c r="E5730" i="27"/>
  <c r="F5730" i="27"/>
  <c r="E5731" i="27"/>
  <c r="F5731" i="27"/>
  <c r="E5732" i="27"/>
  <c r="F5732" i="27"/>
  <c r="E5733" i="27"/>
  <c r="F5733" i="27"/>
  <c r="E5734" i="27"/>
  <c r="F5734" i="27"/>
  <c r="E5735" i="27"/>
  <c r="F5735" i="27"/>
  <c r="E5736" i="27"/>
  <c r="F5736" i="27"/>
  <c r="E5737" i="27"/>
  <c r="F5737" i="27"/>
  <c r="E5738" i="27"/>
  <c r="F5738" i="27"/>
  <c r="E5739" i="27"/>
  <c r="F5739" i="27"/>
  <c r="E5740" i="27"/>
  <c r="F5740" i="27"/>
  <c r="E5741" i="27"/>
  <c r="F5741" i="27"/>
  <c r="E5742" i="27"/>
  <c r="F5742" i="27"/>
  <c r="E5743" i="27"/>
  <c r="F5743" i="27"/>
  <c r="E5744" i="27"/>
  <c r="F5744" i="27"/>
  <c r="E5745" i="27"/>
  <c r="F5745" i="27"/>
  <c r="E5746" i="27"/>
  <c r="F5746" i="27"/>
  <c r="E5747" i="27"/>
  <c r="F5747" i="27"/>
  <c r="E5748" i="27"/>
  <c r="F5748" i="27"/>
  <c r="E5749" i="27"/>
  <c r="F5749" i="27"/>
  <c r="E5750" i="27"/>
  <c r="F5750" i="27"/>
  <c r="E5751" i="27"/>
  <c r="F5751" i="27"/>
  <c r="E5752" i="27"/>
  <c r="F5752" i="27"/>
  <c r="E5753" i="27"/>
  <c r="F5753" i="27"/>
  <c r="E5754" i="27"/>
  <c r="F5754" i="27"/>
  <c r="E5755" i="27"/>
  <c r="F5755" i="27"/>
  <c r="E5756" i="27"/>
  <c r="F5756" i="27"/>
  <c r="E5757" i="27"/>
  <c r="F5757" i="27"/>
  <c r="E5758" i="27"/>
  <c r="F5758" i="27"/>
  <c r="E5759" i="27"/>
  <c r="F5759" i="27"/>
  <c r="E5760" i="27"/>
  <c r="F5760" i="27"/>
  <c r="E5761" i="27"/>
  <c r="F5761" i="27"/>
  <c r="E5762" i="27"/>
  <c r="F5762" i="27"/>
  <c r="E5763" i="27"/>
  <c r="F5763" i="27"/>
  <c r="E5764" i="27"/>
  <c r="F5764" i="27"/>
  <c r="E5765" i="27"/>
  <c r="F5765" i="27"/>
  <c r="E5766" i="27"/>
  <c r="F5766" i="27"/>
  <c r="E5767" i="27"/>
  <c r="F5767" i="27"/>
  <c r="E5768" i="27"/>
  <c r="F5768" i="27"/>
  <c r="E5769" i="27"/>
  <c r="F5769" i="27"/>
  <c r="E5770" i="27"/>
  <c r="F5770" i="27"/>
  <c r="E5771" i="27"/>
  <c r="F5771" i="27"/>
  <c r="E5772" i="27"/>
  <c r="F5772" i="27"/>
  <c r="E5773" i="27"/>
  <c r="F5773" i="27"/>
  <c r="E5774" i="27"/>
  <c r="F5774" i="27"/>
  <c r="E5775" i="27"/>
  <c r="F5775" i="27"/>
  <c r="E5776" i="27"/>
  <c r="F5776" i="27"/>
  <c r="E5777" i="27"/>
  <c r="F5777" i="27"/>
  <c r="E5778" i="27"/>
  <c r="F5778" i="27"/>
  <c r="E5779" i="27"/>
  <c r="F5779" i="27"/>
  <c r="E5780" i="27"/>
  <c r="F5780" i="27"/>
  <c r="E5781" i="27"/>
  <c r="F5781" i="27"/>
  <c r="E5782" i="27"/>
  <c r="F5782" i="27"/>
  <c r="E5783" i="27"/>
  <c r="F5783" i="27"/>
  <c r="E5784" i="27"/>
  <c r="F5784" i="27"/>
  <c r="E5785" i="27"/>
  <c r="F5785" i="27"/>
  <c r="E5786" i="27"/>
  <c r="F5786" i="27"/>
  <c r="E5787" i="27"/>
  <c r="F5787" i="27"/>
  <c r="E5788" i="27"/>
  <c r="F5788" i="27"/>
  <c r="E5789" i="27"/>
  <c r="F5789" i="27"/>
  <c r="E5790" i="27"/>
  <c r="F5790" i="27"/>
  <c r="E5791" i="27"/>
  <c r="F5791" i="27"/>
  <c r="E5792" i="27"/>
  <c r="F5792" i="27"/>
  <c r="E5793" i="27"/>
  <c r="F5793" i="27"/>
  <c r="E5794" i="27"/>
  <c r="F5794" i="27"/>
  <c r="E5795" i="27"/>
  <c r="F5795" i="27"/>
  <c r="E5796" i="27"/>
  <c r="F5796" i="27"/>
  <c r="E5797" i="27"/>
  <c r="F5797" i="27"/>
  <c r="E5798" i="27"/>
  <c r="F5798" i="27"/>
  <c r="E5799" i="27"/>
  <c r="F5799" i="27"/>
  <c r="E5800" i="27"/>
  <c r="F5800" i="27"/>
  <c r="E5801" i="27"/>
  <c r="F5801" i="27"/>
  <c r="E5802" i="27"/>
  <c r="F5802" i="27"/>
  <c r="E5803" i="27"/>
  <c r="F5803" i="27"/>
  <c r="E5804" i="27"/>
  <c r="F5804" i="27"/>
  <c r="E5805" i="27"/>
  <c r="F5805" i="27"/>
  <c r="E5806" i="27"/>
  <c r="F5806" i="27"/>
  <c r="E5807" i="27"/>
  <c r="F5807" i="27"/>
  <c r="E5808" i="27"/>
  <c r="F5808" i="27"/>
  <c r="E5809" i="27"/>
  <c r="F5809" i="27"/>
  <c r="E5810" i="27"/>
  <c r="F5810" i="27"/>
  <c r="E5811" i="27"/>
  <c r="F5811" i="27"/>
  <c r="E5812" i="27"/>
  <c r="F5812" i="27"/>
  <c r="E5813" i="27"/>
  <c r="F5813" i="27"/>
  <c r="E5814" i="27"/>
  <c r="F5814" i="27"/>
  <c r="E5815" i="27"/>
  <c r="F5815" i="27"/>
  <c r="E5816" i="27"/>
  <c r="F5816" i="27"/>
  <c r="E5817" i="27"/>
  <c r="F5817" i="27"/>
  <c r="E5818" i="27"/>
  <c r="F5818" i="27"/>
  <c r="E5819" i="27"/>
  <c r="F5819" i="27"/>
  <c r="E5820" i="27"/>
  <c r="F5820" i="27"/>
  <c r="E5821" i="27"/>
  <c r="F5821" i="27"/>
  <c r="E5822" i="27"/>
  <c r="F5822" i="27"/>
  <c r="E5823" i="27"/>
  <c r="F5823" i="27"/>
  <c r="E5824" i="27"/>
  <c r="F5824" i="27"/>
  <c r="E5825" i="27"/>
  <c r="F5825" i="27"/>
  <c r="E5826" i="27"/>
  <c r="F5826" i="27"/>
  <c r="E5827" i="27"/>
  <c r="F5827" i="27"/>
  <c r="E5828" i="27"/>
  <c r="F5828" i="27"/>
  <c r="E5829" i="27"/>
  <c r="F5829" i="27"/>
  <c r="E5830" i="27"/>
  <c r="F5830" i="27"/>
  <c r="E5831" i="27"/>
  <c r="F5831" i="27"/>
  <c r="E5832" i="27"/>
  <c r="F5832" i="27"/>
  <c r="E5833" i="27"/>
  <c r="F5833" i="27"/>
  <c r="E5834" i="27"/>
  <c r="F5834" i="27"/>
  <c r="E5835" i="27"/>
  <c r="F5835" i="27"/>
  <c r="E5836" i="27"/>
  <c r="F5836" i="27"/>
  <c r="E5837" i="27"/>
  <c r="F5837" i="27"/>
  <c r="E5838" i="27"/>
  <c r="F5838" i="27"/>
  <c r="E5839" i="27"/>
  <c r="F5839" i="27"/>
  <c r="E5840" i="27"/>
  <c r="F5840" i="27"/>
  <c r="E5841" i="27"/>
  <c r="F5841" i="27"/>
  <c r="E5842" i="27"/>
  <c r="F5842" i="27"/>
  <c r="E5843" i="27"/>
  <c r="F5843" i="27"/>
  <c r="E5844" i="27"/>
  <c r="F5844" i="27"/>
  <c r="E5845" i="27"/>
  <c r="F5845" i="27"/>
  <c r="E5846" i="27"/>
  <c r="F5846" i="27"/>
  <c r="E5847" i="27"/>
  <c r="F5847" i="27"/>
  <c r="E5848" i="27"/>
  <c r="F5848" i="27"/>
  <c r="E5849" i="27"/>
  <c r="F5849" i="27"/>
  <c r="E5850" i="27"/>
  <c r="F5850" i="27"/>
  <c r="E5851" i="27"/>
  <c r="F5851" i="27"/>
  <c r="E5852" i="27"/>
  <c r="F5852" i="27"/>
  <c r="E5853" i="27"/>
  <c r="F5853" i="27"/>
  <c r="E5854" i="27"/>
  <c r="F5854" i="27"/>
  <c r="E5855" i="27"/>
  <c r="F5855" i="27"/>
  <c r="E5856" i="27"/>
  <c r="F5856" i="27"/>
  <c r="E5857" i="27"/>
  <c r="F5857" i="27"/>
  <c r="E5858" i="27"/>
  <c r="F5858" i="27"/>
  <c r="E5859" i="27"/>
  <c r="F5859" i="27"/>
  <c r="E5860" i="27"/>
  <c r="F5860" i="27"/>
  <c r="E5861" i="27"/>
  <c r="F5861" i="27"/>
  <c r="E5862" i="27"/>
  <c r="F5862" i="27"/>
  <c r="E5863" i="27"/>
  <c r="F5863" i="27"/>
  <c r="E5864" i="27"/>
  <c r="F5864" i="27"/>
  <c r="E5865" i="27"/>
  <c r="F5865" i="27"/>
  <c r="E5866" i="27"/>
  <c r="F5866" i="27"/>
  <c r="E5867" i="27"/>
  <c r="F5867" i="27"/>
  <c r="E5868" i="27"/>
  <c r="F5868" i="27"/>
  <c r="E5869" i="27"/>
  <c r="F5869" i="27"/>
  <c r="E5870" i="27"/>
  <c r="F5870" i="27"/>
  <c r="E5871" i="27"/>
  <c r="F5871" i="27"/>
  <c r="E5873" i="27"/>
  <c r="F5873" i="27"/>
  <c r="E5874" i="27"/>
  <c r="F5874" i="27"/>
  <c r="E5875" i="27"/>
  <c r="F5875" i="27"/>
  <c r="E5876" i="27"/>
  <c r="F5876" i="27"/>
  <c r="E5877" i="27"/>
  <c r="F5877" i="27"/>
  <c r="E5878" i="27"/>
  <c r="F5878" i="27"/>
  <c r="E5879" i="27"/>
  <c r="F5879" i="27"/>
  <c r="E5880" i="27"/>
  <c r="F5880" i="27"/>
  <c r="E5881" i="27"/>
  <c r="F5881" i="27"/>
  <c r="E5882" i="27"/>
  <c r="F5882" i="27"/>
  <c r="E5883" i="27"/>
  <c r="F5883" i="27"/>
  <c r="E5884" i="27"/>
  <c r="F5884" i="27"/>
  <c r="E5885" i="27"/>
  <c r="F5885" i="27"/>
  <c r="E5886" i="27"/>
  <c r="F5886" i="27"/>
  <c r="E5887" i="27"/>
  <c r="F5887" i="27"/>
  <c r="E5888" i="27"/>
  <c r="F5888" i="27"/>
  <c r="E5889" i="27"/>
  <c r="F5889" i="27"/>
  <c r="E5890" i="27"/>
  <c r="F5890" i="27"/>
  <c r="E5891" i="27"/>
  <c r="F5891" i="27"/>
  <c r="E5892" i="27"/>
  <c r="F5892" i="27"/>
  <c r="E5893" i="27"/>
  <c r="F5893" i="27"/>
  <c r="E5894" i="27"/>
  <c r="F5894" i="27"/>
  <c r="E5895" i="27"/>
  <c r="F5895" i="27"/>
  <c r="E5896" i="27"/>
  <c r="F5896" i="27"/>
  <c r="E5897" i="27"/>
  <c r="F5897" i="27"/>
  <c r="E5898" i="27"/>
  <c r="F5898" i="27"/>
  <c r="E5899" i="27"/>
  <c r="F5899" i="27"/>
  <c r="E5900" i="27"/>
  <c r="F5900" i="27"/>
  <c r="E5901" i="27"/>
  <c r="F5901" i="27"/>
  <c r="E5902" i="27"/>
  <c r="F5902" i="27"/>
  <c r="E5903" i="27"/>
  <c r="F5903" i="27"/>
  <c r="E5904" i="27"/>
  <c r="F5904" i="27"/>
  <c r="E5905" i="27"/>
  <c r="F5905" i="27"/>
  <c r="E5906" i="27"/>
  <c r="F5906" i="27"/>
  <c r="E5907" i="27"/>
  <c r="F5907" i="27"/>
  <c r="E5908" i="27"/>
  <c r="F5908" i="27"/>
  <c r="E5909" i="27"/>
  <c r="F5909" i="27"/>
  <c r="E5910" i="27"/>
  <c r="F5910" i="27"/>
  <c r="E5911" i="27"/>
  <c r="F5911" i="27"/>
  <c r="E5912" i="27"/>
  <c r="F5912" i="27"/>
  <c r="E5913" i="27"/>
  <c r="F5913" i="27"/>
  <c r="E5914" i="27"/>
  <c r="F5914" i="27"/>
  <c r="E5915" i="27"/>
  <c r="F5915" i="27"/>
  <c r="E5916" i="27"/>
  <c r="F5916" i="27"/>
  <c r="E5917" i="27"/>
  <c r="F5917" i="27"/>
  <c r="E5918" i="27"/>
  <c r="F5918" i="27"/>
  <c r="E5919" i="27"/>
  <c r="F5919" i="27"/>
  <c r="E5920" i="27"/>
  <c r="F5920" i="27"/>
  <c r="E5921" i="27"/>
  <c r="F5921" i="27"/>
  <c r="E5922" i="27"/>
  <c r="F5922" i="27"/>
  <c r="E5923" i="27"/>
  <c r="F5923" i="27"/>
  <c r="E5924" i="27"/>
  <c r="F5924" i="27"/>
  <c r="E5925" i="27"/>
  <c r="F5925" i="27"/>
  <c r="E5926" i="27"/>
  <c r="F5926" i="27"/>
  <c r="E5927" i="27"/>
  <c r="F5927" i="27"/>
  <c r="E5928" i="27"/>
  <c r="F5928" i="27"/>
  <c r="E5929" i="27"/>
  <c r="F5929" i="27"/>
  <c r="E5930" i="27"/>
  <c r="F5930" i="27"/>
  <c r="E5931" i="27"/>
  <c r="F5931" i="27"/>
  <c r="E5932" i="27"/>
  <c r="F5932" i="27"/>
  <c r="E5933" i="27"/>
  <c r="F5933" i="27"/>
  <c r="E5934" i="27"/>
  <c r="F5934" i="27"/>
  <c r="E5935" i="27"/>
  <c r="F5935" i="27"/>
  <c r="E5936" i="27"/>
  <c r="F5936" i="27"/>
  <c r="E5937" i="27"/>
  <c r="F5937" i="27"/>
  <c r="E5938" i="27"/>
  <c r="F5938" i="27"/>
  <c r="E5939" i="27"/>
  <c r="F5939" i="27"/>
  <c r="E5940" i="27"/>
  <c r="F5940" i="27"/>
  <c r="E5941" i="27"/>
  <c r="F5941" i="27"/>
  <c r="E5942" i="27"/>
  <c r="F5942" i="27"/>
  <c r="E5943" i="27"/>
  <c r="F5943" i="27"/>
  <c r="E5944" i="27"/>
  <c r="F5944" i="27"/>
  <c r="E5945" i="27"/>
  <c r="F5945" i="27"/>
  <c r="E5946" i="27"/>
  <c r="F5946" i="27"/>
  <c r="E5947" i="27"/>
  <c r="F5947" i="27"/>
  <c r="E5948" i="27"/>
  <c r="F5948" i="27"/>
  <c r="E5949" i="27"/>
  <c r="F5949" i="27"/>
  <c r="E5950" i="27"/>
  <c r="F5950" i="27"/>
  <c r="E5951" i="27"/>
  <c r="F5951" i="27"/>
  <c r="E5952" i="27"/>
  <c r="F5952" i="27"/>
  <c r="E5953" i="27"/>
  <c r="F5953" i="27"/>
  <c r="E5954" i="27"/>
  <c r="F5954" i="27"/>
  <c r="E5955" i="27"/>
  <c r="F5955" i="27"/>
  <c r="E5956" i="27"/>
  <c r="F5956" i="27"/>
  <c r="E5957" i="27"/>
  <c r="F5957" i="27"/>
  <c r="E5958" i="27"/>
  <c r="F5958" i="27"/>
  <c r="E5959" i="27"/>
  <c r="F5959" i="27"/>
  <c r="E5960" i="27"/>
  <c r="F5960" i="27"/>
  <c r="E5961" i="27"/>
  <c r="F5961" i="27"/>
  <c r="E5962" i="27"/>
  <c r="F5962" i="27"/>
  <c r="E5963" i="27"/>
  <c r="F5963" i="27"/>
  <c r="E5964" i="27"/>
  <c r="F5964" i="27"/>
  <c r="E5965" i="27"/>
  <c r="F5965" i="27"/>
  <c r="E5966" i="27"/>
  <c r="F5966" i="27"/>
  <c r="E5967" i="27"/>
  <c r="F5967" i="27"/>
  <c r="E5968" i="27"/>
  <c r="F5968" i="27"/>
  <c r="E5969" i="27"/>
  <c r="F5969" i="27"/>
  <c r="E5970" i="27"/>
  <c r="F5970" i="27"/>
  <c r="E5971" i="27"/>
  <c r="F5971" i="27"/>
  <c r="E5972" i="27"/>
  <c r="F5972" i="27"/>
  <c r="E5973" i="27"/>
  <c r="F5973" i="27"/>
  <c r="E5974" i="27"/>
  <c r="F5974" i="27"/>
  <c r="E5975" i="27"/>
  <c r="F5975" i="27"/>
  <c r="E5976" i="27"/>
  <c r="F5976" i="27"/>
  <c r="E5977" i="27"/>
  <c r="F5977" i="27"/>
  <c r="E5978" i="27"/>
  <c r="F5978" i="27"/>
  <c r="E5979" i="27"/>
  <c r="F5979" i="27"/>
  <c r="E5980" i="27"/>
  <c r="F5980" i="27"/>
  <c r="E5981" i="27"/>
  <c r="F5981" i="27"/>
  <c r="E5982" i="27"/>
  <c r="F5982" i="27"/>
  <c r="E5983" i="27"/>
  <c r="F5983" i="27"/>
  <c r="E5984" i="27"/>
  <c r="F5984" i="27"/>
  <c r="E5985" i="27"/>
  <c r="F5985" i="27"/>
  <c r="E5986" i="27"/>
  <c r="F5986" i="27"/>
  <c r="E5987" i="27"/>
  <c r="F5987" i="27"/>
  <c r="E5988" i="27"/>
  <c r="F5988" i="27"/>
  <c r="E5989" i="27"/>
  <c r="F5989" i="27"/>
  <c r="E5990" i="27"/>
  <c r="F5990" i="27"/>
  <c r="E5991" i="27"/>
  <c r="F5991" i="27"/>
  <c r="E5992" i="27"/>
  <c r="F5992" i="27"/>
  <c r="E5993" i="27"/>
  <c r="F5993" i="27"/>
  <c r="E5994" i="27"/>
  <c r="F5994" i="27"/>
  <c r="E5995" i="27"/>
  <c r="F5995" i="27"/>
  <c r="E5996" i="27"/>
  <c r="F5996" i="27"/>
  <c r="E5997" i="27"/>
  <c r="F5997" i="27"/>
  <c r="E5998" i="27"/>
  <c r="F5998" i="27"/>
  <c r="E5999" i="27"/>
  <c r="F5999" i="27"/>
  <c r="E6000" i="27"/>
  <c r="F6000" i="27"/>
  <c r="E6001" i="27"/>
  <c r="F6001" i="27"/>
  <c r="E6002" i="27"/>
  <c r="F6002" i="27"/>
  <c r="E6003" i="27"/>
  <c r="F6003" i="27"/>
  <c r="E6004" i="27"/>
  <c r="F6004" i="27"/>
  <c r="E6005" i="27"/>
  <c r="F6005" i="27"/>
  <c r="E6006" i="27"/>
  <c r="F6006" i="27"/>
  <c r="E6007" i="27"/>
  <c r="F6007" i="27"/>
  <c r="E6008" i="27"/>
  <c r="F6008" i="27"/>
  <c r="E6009" i="27"/>
  <c r="F6009" i="27"/>
  <c r="E6010" i="27"/>
  <c r="F6010" i="27"/>
  <c r="E6011" i="27"/>
  <c r="F6011" i="27"/>
  <c r="E6012" i="27"/>
  <c r="F6012" i="27"/>
  <c r="E6013" i="27"/>
  <c r="F6013" i="27"/>
  <c r="E6014" i="27"/>
  <c r="F6014" i="27"/>
  <c r="E6015" i="27"/>
  <c r="F6015" i="27"/>
  <c r="E6016" i="27"/>
  <c r="F6016" i="27"/>
  <c r="E6018" i="27"/>
  <c r="F6018" i="27"/>
  <c r="E6019" i="27"/>
  <c r="F6019" i="27"/>
  <c r="E6020" i="27"/>
  <c r="F6020" i="27"/>
  <c r="E6021" i="27"/>
  <c r="F6021" i="27"/>
  <c r="E6022" i="27"/>
  <c r="F6022" i="27"/>
  <c r="E6023" i="27"/>
  <c r="F6023" i="27"/>
  <c r="E6024" i="27"/>
  <c r="F6024" i="27"/>
  <c r="E6025" i="27"/>
  <c r="F6025" i="27"/>
  <c r="E6026" i="27"/>
  <c r="F6026" i="27"/>
  <c r="E6027" i="27"/>
  <c r="F6027" i="27"/>
  <c r="E6028" i="27"/>
  <c r="F6028" i="27"/>
  <c r="E6029" i="27"/>
  <c r="F6029" i="27"/>
  <c r="E6030" i="27"/>
  <c r="F6030" i="27"/>
  <c r="E6031" i="27"/>
  <c r="F6031" i="27"/>
  <c r="E6032" i="27"/>
  <c r="F6032" i="27"/>
  <c r="E6033" i="27"/>
  <c r="F6033" i="27"/>
  <c r="E6034" i="27"/>
  <c r="F6034" i="27"/>
  <c r="E6035" i="27"/>
  <c r="F6035" i="27"/>
  <c r="E6036" i="27"/>
  <c r="F6036" i="27"/>
  <c r="E6037" i="27"/>
  <c r="F6037" i="27"/>
  <c r="E6038" i="27"/>
  <c r="F6038" i="27"/>
  <c r="E6039" i="27"/>
  <c r="F6039" i="27"/>
  <c r="E6040" i="27"/>
  <c r="F6040" i="27"/>
  <c r="E6041" i="27"/>
  <c r="F6041" i="27"/>
  <c r="E6042" i="27"/>
  <c r="F6042" i="27"/>
  <c r="E6043" i="27"/>
  <c r="F6043" i="27"/>
  <c r="E6044" i="27"/>
  <c r="F6044" i="27"/>
  <c r="E6045" i="27"/>
  <c r="F6045" i="27"/>
  <c r="E6046" i="27"/>
  <c r="F6046" i="27"/>
  <c r="E6047" i="27"/>
  <c r="F6047" i="27"/>
  <c r="E6048" i="27"/>
  <c r="F6048" i="27"/>
  <c r="E6049" i="27"/>
  <c r="F6049" i="27"/>
  <c r="E6050" i="27"/>
  <c r="F6050" i="27"/>
  <c r="E6051" i="27"/>
  <c r="F6051" i="27"/>
  <c r="E6052" i="27"/>
  <c r="F6052" i="27"/>
  <c r="E6053" i="27"/>
  <c r="F6053" i="27"/>
  <c r="E6054" i="27"/>
  <c r="F6054" i="27"/>
  <c r="E6055" i="27"/>
  <c r="F6055" i="27"/>
  <c r="E6056" i="27"/>
  <c r="F6056" i="27"/>
  <c r="E6057" i="27"/>
  <c r="F6057" i="27"/>
  <c r="E6058" i="27"/>
  <c r="F6058" i="27"/>
  <c r="E6059" i="27"/>
  <c r="F6059" i="27"/>
  <c r="E6060" i="27"/>
  <c r="F6060" i="27"/>
  <c r="E6061" i="27"/>
  <c r="F6061" i="27"/>
  <c r="E6062" i="27"/>
  <c r="F6062" i="27"/>
  <c r="E6063" i="27"/>
  <c r="F6063" i="27"/>
  <c r="E6064" i="27"/>
  <c r="F6064" i="27"/>
  <c r="E6065" i="27"/>
  <c r="F6065" i="27"/>
  <c r="E6066" i="27"/>
  <c r="F6066" i="27"/>
  <c r="E6067" i="27"/>
  <c r="F6067" i="27"/>
  <c r="E6068" i="27"/>
  <c r="F6068" i="27"/>
  <c r="E6069" i="27"/>
  <c r="F6069" i="27"/>
  <c r="E6070" i="27"/>
  <c r="F6070" i="27"/>
  <c r="E6071" i="27"/>
  <c r="F6071" i="27"/>
  <c r="E6072" i="27"/>
  <c r="F6072" i="27"/>
  <c r="E6073" i="27"/>
  <c r="F6073" i="27"/>
  <c r="E6074" i="27"/>
  <c r="F6074" i="27"/>
  <c r="E6075" i="27"/>
  <c r="F6075" i="27"/>
  <c r="E6076" i="27"/>
  <c r="F6076" i="27"/>
  <c r="E6077" i="27"/>
  <c r="F6077" i="27"/>
  <c r="E6078" i="27"/>
  <c r="F6078" i="27"/>
  <c r="E6079" i="27"/>
  <c r="F6079" i="27"/>
  <c r="E6080" i="27"/>
  <c r="F6080" i="27"/>
  <c r="E6081" i="27"/>
  <c r="F6081" i="27"/>
  <c r="E6082" i="27"/>
  <c r="F6082" i="27"/>
  <c r="E6083" i="27"/>
  <c r="F6083" i="27"/>
  <c r="E6084" i="27"/>
  <c r="F6084" i="27"/>
  <c r="E6085" i="27"/>
  <c r="F6085" i="27"/>
  <c r="E6086" i="27"/>
  <c r="F6086" i="27"/>
  <c r="E6087" i="27"/>
  <c r="F6087" i="27"/>
  <c r="E6088" i="27"/>
  <c r="F6088" i="27"/>
  <c r="E6089" i="27"/>
  <c r="F6089" i="27"/>
  <c r="E6090" i="27"/>
  <c r="F6090" i="27"/>
  <c r="E6091" i="27"/>
  <c r="F6091" i="27"/>
  <c r="E6092" i="27"/>
  <c r="F6092" i="27"/>
  <c r="E6093" i="27"/>
  <c r="F6093" i="27"/>
  <c r="E6094" i="27"/>
  <c r="F6094" i="27"/>
  <c r="E6095" i="27"/>
  <c r="F6095" i="27"/>
  <c r="E6096" i="27"/>
  <c r="F6096" i="27"/>
  <c r="E6097" i="27"/>
  <c r="F6097" i="27"/>
  <c r="E6098" i="27"/>
  <c r="F6098" i="27"/>
  <c r="E6099" i="27"/>
  <c r="F6099" i="27"/>
  <c r="E6100" i="27"/>
  <c r="F6100" i="27"/>
  <c r="E6101" i="27"/>
  <c r="F6101" i="27"/>
  <c r="E6102" i="27"/>
  <c r="F6102" i="27"/>
  <c r="E6103" i="27"/>
  <c r="F6103" i="27"/>
  <c r="E6104" i="27"/>
  <c r="F6104" i="27"/>
  <c r="E6105" i="27"/>
  <c r="F6105" i="27"/>
  <c r="E6106" i="27"/>
  <c r="F6106" i="27"/>
  <c r="E6107" i="27"/>
  <c r="F6107" i="27"/>
  <c r="E6108" i="27"/>
  <c r="F6108" i="27"/>
  <c r="E6109" i="27"/>
  <c r="F6109" i="27"/>
  <c r="E6110" i="27"/>
  <c r="F6110" i="27"/>
  <c r="E6111" i="27"/>
  <c r="F6111" i="27"/>
  <c r="E6112" i="27"/>
  <c r="F6112" i="27"/>
  <c r="E6113" i="27"/>
  <c r="F6113" i="27"/>
  <c r="E6114" i="27"/>
  <c r="F6114" i="27"/>
  <c r="E6115" i="27"/>
  <c r="F6115" i="27"/>
  <c r="E6116" i="27"/>
  <c r="F6116" i="27"/>
  <c r="E6117" i="27"/>
  <c r="F6117" i="27"/>
  <c r="E6118" i="27"/>
  <c r="F6118" i="27"/>
  <c r="E6119" i="27"/>
  <c r="F6119" i="27"/>
  <c r="E6120" i="27"/>
  <c r="F6120" i="27"/>
  <c r="E6121" i="27"/>
  <c r="F6121" i="27"/>
  <c r="E6122" i="27"/>
  <c r="F6122" i="27"/>
  <c r="E6123" i="27"/>
  <c r="F6123" i="27"/>
  <c r="E6124" i="27"/>
  <c r="F6124" i="27"/>
  <c r="E6125" i="27"/>
  <c r="F6125" i="27"/>
  <c r="E6126" i="27"/>
  <c r="F6126" i="27"/>
  <c r="E6127" i="27"/>
  <c r="F6127" i="27"/>
  <c r="E6128" i="27"/>
  <c r="F6128" i="27"/>
  <c r="E6129" i="27"/>
  <c r="F6129" i="27"/>
  <c r="E6130" i="27"/>
  <c r="F6130" i="27"/>
  <c r="E6131" i="27"/>
  <c r="F6131" i="27"/>
  <c r="E6132" i="27"/>
  <c r="F6132" i="27"/>
  <c r="E6133" i="27"/>
  <c r="F6133" i="27"/>
  <c r="E6134" i="27"/>
  <c r="F6134" i="27"/>
  <c r="E6135" i="27"/>
  <c r="F6135" i="27"/>
  <c r="E6136" i="27"/>
  <c r="F6136" i="27"/>
  <c r="E6137" i="27"/>
  <c r="F6137" i="27"/>
  <c r="E6138" i="27"/>
  <c r="F6138" i="27"/>
  <c r="E6139" i="27"/>
  <c r="F6139" i="27"/>
  <c r="E6140" i="27"/>
  <c r="F6140" i="27"/>
  <c r="E6141" i="27"/>
  <c r="F6141" i="27"/>
  <c r="E6142" i="27"/>
  <c r="F6142" i="27"/>
  <c r="E6143" i="27"/>
  <c r="F6143" i="27"/>
  <c r="E6144" i="27"/>
  <c r="F6144" i="27"/>
  <c r="E6145" i="27"/>
  <c r="F6145" i="27"/>
  <c r="E6146" i="27"/>
  <c r="F6146" i="27"/>
  <c r="E6147" i="27"/>
  <c r="F6147" i="27"/>
  <c r="E6148" i="27"/>
  <c r="F6148" i="27"/>
  <c r="E6149" i="27"/>
  <c r="F6149" i="27"/>
  <c r="E6150" i="27"/>
  <c r="F6150" i="27"/>
  <c r="E6151" i="27"/>
  <c r="F6151" i="27"/>
  <c r="E6152" i="27"/>
  <c r="F6152" i="27"/>
  <c r="E6153" i="27"/>
  <c r="F6153" i="27"/>
  <c r="E6154" i="27"/>
  <c r="F6154" i="27"/>
  <c r="E6155" i="27"/>
  <c r="F6155" i="27"/>
  <c r="E6156" i="27"/>
  <c r="F6156" i="27"/>
  <c r="E6157" i="27"/>
  <c r="F6157" i="27"/>
  <c r="E6158" i="27"/>
  <c r="F6158" i="27"/>
  <c r="E6159" i="27"/>
  <c r="F6159" i="27"/>
  <c r="E6160" i="27"/>
  <c r="F6160" i="27"/>
  <c r="E6161" i="27"/>
  <c r="F6161" i="27"/>
  <c r="E6163" i="27"/>
  <c r="F6163" i="27"/>
  <c r="E6164" i="27"/>
  <c r="F6164" i="27"/>
  <c r="E6165" i="27"/>
  <c r="F6165" i="27"/>
  <c r="E6166" i="27"/>
  <c r="F6166" i="27"/>
  <c r="E6167" i="27"/>
  <c r="F6167" i="27"/>
  <c r="E6168" i="27"/>
  <c r="F6168" i="27"/>
  <c r="E6169" i="27"/>
  <c r="F6169" i="27"/>
  <c r="E6170" i="27"/>
  <c r="F6170" i="27"/>
  <c r="E6171" i="27"/>
  <c r="F6171" i="27"/>
  <c r="E6172" i="27"/>
  <c r="F6172" i="27"/>
  <c r="E6173" i="27"/>
  <c r="F6173" i="27"/>
  <c r="E6174" i="27"/>
  <c r="F6174" i="27"/>
  <c r="E6175" i="27"/>
  <c r="F6175" i="27"/>
  <c r="E6176" i="27"/>
  <c r="F6176" i="27"/>
  <c r="E6177" i="27"/>
  <c r="F6177" i="27"/>
  <c r="E6178" i="27"/>
  <c r="F6178" i="27"/>
  <c r="E6179" i="27"/>
  <c r="F6179" i="27"/>
  <c r="E6180" i="27"/>
  <c r="F6180" i="27"/>
  <c r="E6181" i="27"/>
  <c r="F6181" i="27"/>
  <c r="E6182" i="27"/>
  <c r="F6182" i="27"/>
  <c r="E6183" i="27"/>
  <c r="F6183" i="27"/>
  <c r="E6184" i="27"/>
  <c r="F6184" i="27"/>
  <c r="E6185" i="27"/>
  <c r="F6185" i="27"/>
  <c r="E6186" i="27"/>
  <c r="F6186" i="27"/>
  <c r="E6187" i="27"/>
  <c r="F6187" i="27"/>
  <c r="E6188" i="27"/>
  <c r="F6188" i="27"/>
  <c r="E6189" i="27"/>
  <c r="F6189" i="27"/>
  <c r="E6190" i="27"/>
  <c r="F6190" i="27"/>
  <c r="E6191" i="27"/>
  <c r="F6191" i="27"/>
  <c r="E6192" i="27"/>
  <c r="F6192" i="27"/>
  <c r="E6193" i="27"/>
  <c r="F6193" i="27"/>
  <c r="E6194" i="27"/>
  <c r="F6194" i="27"/>
  <c r="E6195" i="27"/>
  <c r="F6195" i="27"/>
  <c r="E6196" i="27"/>
  <c r="F6196" i="27"/>
  <c r="E6197" i="27"/>
  <c r="F6197" i="27"/>
  <c r="E6198" i="27"/>
  <c r="F6198" i="27"/>
  <c r="E6199" i="27"/>
  <c r="F6199" i="27"/>
  <c r="E6200" i="27"/>
  <c r="F6200" i="27"/>
  <c r="E6201" i="27"/>
  <c r="F6201" i="27"/>
  <c r="E6202" i="27"/>
  <c r="F6202" i="27"/>
  <c r="E6203" i="27"/>
  <c r="F6203" i="27"/>
  <c r="E6204" i="27"/>
  <c r="F6204" i="27"/>
  <c r="E6205" i="27"/>
  <c r="F6205" i="27"/>
  <c r="E6206" i="27"/>
  <c r="F6206" i="27"/>
  <c r="E6207" i="27"/>
  <c r="F6207" i="27"/>
  <c r="E6208" i="27"/>
  <c r="F6208" i="27"/>
  <c r="E6209" i="27"/>
  <c r="F6209" i="27"/>
  <c r="E6210" i="27"/>
  <c r="F6210" i="27"/>
  <c r="E6211" i="27"/>
  <c r="F6211" i="27"/>
  <c r="E6212" i="27"/>
  <c r="F6212" i="27"/>
  <c r="E6213" i="27"/>
  <c r="F6213" i="27"/>
  <c r="E6214" i="27"/>
  <c r="F6214" i="27"/>
  <c r="E6215" i="27"/>
  <c r="F6215" i="27"/>
  <c r="E6216" i="27"/>
  <c r="F6216" i="27"/>
  <c r="E6217" i="27"/>
  <c r="F6217" i="27"/>
  <c r="E6218" i="27"/>
  <c r="F6218" i="27"/>
  <c r="E6219" i="27"/>
  <c r="F6219" i="27"/>
  <c r="E6220" i="27"/>
  <c r="F6220" i="27"/>
  <c r="E6221" i="27"/>
  <c r="F6221" i="27"/>
  <c r="E6222" i="27"/>
  <c r="F6222" i="27"/>
  <c r="E6223" i="27"/>
  <c r="F6223" i="27"/>
  <c r="E6224" i="27"/>
  <c r="F6224" i="27"/>
  <c r="E6225" i="27"/>
  <c r="F6225" i="27"/>
  <c r="E6226" i="27"/>
  <c r="F6226" i="27"/>
  <c r="E6227" i="27"/>
  <c r="F6227" i="27"/>
  <c r="E6228" i="27"/>
  <c r="F6228" i="27"/>
  <c r="E6229" i="27"/>
  <c r="F6229" i="27"/>
  <c r="E6230" i="27"/>
  <c r="F6230" i="27"/>
  <c r="E6231" i="27"/>
  <c r="F6231" i="27"/>
  <c r="E6232" i="27"/>
  <c r="F6232" i="27"/>
  <c r="E6233" i="27"/>
  <c r="F6233" i="27"/>
  <c r="E6234" i="27"/>
  <c r="F6234" i="27"/>
  <c r="E6235" i="27"/>
  <c r="F6235" i="27"/>
  <c r="E6236" i="27"/>
  <c r="F6236" i="27"/>
  <c r="E6237" i="27"/>
  <c r="F6237" i="27"/>
  <c r="E6238" i="27"/>
  <c r="F6238" i="27"/>
  <c r="E6239" i="27"/>
  <c r="F6239" i="27"/>
  <c r="E6240" i="27"/>
  <c r="F6240" i="27"/>
  <c r="E6241" i="27"/>
  <c r="F6241" i="27"/>
  <c r="E6242" i="27"/>
  <c r="F6242" i="27"/>
  <c r="E6243" i="27"/>
  <c r="F6243" i="27"/>
  <c r="E6244" i="27"/>
  <c r="F6244" i="27"/>
  <c r="E6245" i="27"/>
  <c r="F6245" i="27"/>
  <c r="E6246" i="27"/>
  <c r="F6246" i="27"/>
  <c r="E6247" i="27"/>
  <c r="F6247" i="27"/>
  <c r="E6248" i="27"/>
  <c r="F6248" i="27"/>
  <c r="E6249" i="27"/>
  <c r="F6249" i="27"/>
  <c r="E6250" i="27"/>
  <c r="F6250" i="27"/>
  <c r="E6251" i="27"/>
  <c r="F6251" i="27"/>
  <c r="E6252" i="27"/>
  <c r="F6252" i="27"/>
  <c r="E6253" i="27"/>
  <c r="F6253" i="27"/>
  <c r="E6254" i="27"/>
  <c r="F6254" i="27"/>
  <c r="E6255" i="27"/>
  <c r="F6255" i="27"/>
  <c r="E6256" i="27"/>
  <c r="F6256" i="27"/>
  <c r="E6257" i="27"/>
  <c r="F6257" i="27"/>
  <c r="E6258" i="27"/>
  <c r="F6258" i="27"/>
  <c r="E6259" i="27"/>
  <c r="F6259" i="27"/>
  <c r="E6260" i="27"/>
  <c r="F6260" i="27"/>
  <c r="E6261" i="27"/>
  <c r="F6261" i="27"/>
  <c r="E6262" i="27"/>
  <c r="F6262" i="27"/>
  <c r="E6263" i="27"/>
  <c r="F6263" i="27"/>
  <c r="E6264" i="27"/>
  <c r="F6264" i="27"/>
  <c r="E6265" i="27"/>
  <c r="F6265" i="27"/>
  <c r="E6266" i="27"/>
  <c r="F6266" i="27"/>
  <c r="E6267" i="27"/>
  <c r="F6267" i="27"/>
  <c r="E6268" i="27"/>
  <c r="F6268" i="27"/>
  <c r="E6269" i="27"/>
  <c r="F6269" i="27"/>
  <c r="E6270" i="27"/>
  <c r="F6270" i="27"/>
  <c r="E6271" i="27"/>
  <c r="F6271" i="27"/>
  <c r="E6272" i="27"/>
  <c r="F6272" i="27"/>
  <c r="E6273" i="27"/>
  <c r="F6273" i="27"/>
  <c r="E6274" i="27"/>
  <c r="F6274" i="27"/>
  <c r="E6275" i="27"/>
  <c r="F6275" i="27"/>
  <c r="E6276" i="27"/>
  <c r="F6276" i="27"/>
  <c r="E6277" i="27"/>
  <c r="F6277" i="27"/>
  <c r="E6278" i="27"/>
  <c r="F6278" i="27"/>
  <c r="E6279" i="27"/>
  <c r="F6279" i="27"/>
  <c r="E6280" i="27"/>
  <c r="F6280" i="27"/>
  <c r="E6281" i="27"/>
  <c r="F6281" i="27"/>
  <c r="E6282" i="27"/>
  <c r="F6282" i="27"/>
  <c r="E6283" i="27"/>
  <c r="F6283" i="27"/>
  <c r="E6284" i="27"/>
  <c r="F6284" i="27"/>
  <c r="E6285" i="27"/>
  <c r="F6285" i="27"/>
  <c r="E6286" i="27"/>
  <c r="F6286" i="27"/>
  <c r="E6287" i="27"/>
  <c r="F6287" i="27"/>
  <c r="E6288" i="27"/>
  <c r="F6288" i="27"/>
  <c r="E6289" i="27"/>
  <c r="F6289" i="27"/>
  <c r="E6290" i="27"/>
  <c r="F6290" i="27"/>
  <c r="E6291" i="27"/>
  <c r="F6291" i="27"/>
  <c r="E6292" i="27"/>
  <c r="F6292" i="27"/>
  <c r="E6293" i="27"/>
  <c r="F6293" i="27"/>
  <c r="E6294" i="27"/>
  <c r="F6294" i="27"/>
  <c r="E6295" i="27"/>
  <c r="F6295" i="27"/>
  <c r="E6296" i="27"/>
  <c r="F6296" i="27"/>
  <c r="E6297" i="27"/>
  <c r="F6297" i="27"/>
  <c r="E6298" i="27"/>
  <c r="F6298" i="27"/>
  <c r="E6299" i="27"/>
  <c r="F6299" i="27"/>
  <c r="E6300" i="27"/>
  <c r="F6300" i="27"/>
  <c r="E6301" i="27"/>
  <c r="F6301" i="27"/>
  <c r="E6302" i="27"/>
  <c r="F6302" i="27"/>
  <c r="E6303" i="27"/>
  <c r="F6303" i="27"/>
  <c r="E6304" i="27"/>
  <c r="F6304" i="27"/>
  <c r="E6305" i="27"/>
  <c r="F6305" i="27"/>
  <c r="E6306" i="27"/>
  <c r="F6306" i="27"/>
  <c r="E6308" i="27"/>
  <c r="F6308" i="27"/>
  <c r="E6309" i="27"/>
  <c r="F6309" i="27"/>
  <c r="E6310" i="27"/>
  <c r="F6310" i="27"/>
  <c r="E6311" i="27"/>
  <c r="F6311" i="27"/>
  <c r="E6312" i="27"/>
  <c r="F6312" i="27"/>
  <c r="E6313" i="27"/>
  <c r="F6313" i="27"/>
  <c r="E6314" i="27"/>
  <c r="F6314" i="27"/>
  <c r="E6315" i="27"/>
  <c r="F6315" i="27"/>
  <c r="E6316" i="27"/>
  <c r="F6316" i="27"/>
  <c r="E6317" i="27"/>
  <c r="F6317" i="27"/>
  <c r="E6318" i="27"/>
  <c r="F6318" i="27"/>
  <c r="E6319" i="27"/>
  <c r="F6319" i="27"/>
  <c r="E6320" i="27"/>
  <c r="F6320" i="27"/>
  <c r="E6321" i="27"/>
  <c r="F6321" i="27"/>
  <c r="E6322" i="27"/>
  <c r="F6322" i="27"/>
  <c r="E6323" i="27"/>
  <c r="F6323" i="27"/>
  <c r="E6324" i="27"/>
  <c r="F6324" i="27"/>
  <c r="E6325" i="27"/>
  <c r="F6325" i="27"/>
  <c r="E6326" i="27"/>
  <c r="F6326" i="27"/>
  <c r="E6327" i="27"/>
  <c r="F6327" i="27"/>
  <c r="E6328" i="27"/>
  <c r="F6328" i="27"/>
  <c r="E6329" i="27"/>
  <c r="F6329" i="27"/>
  <c r="E6330" i="27"/>
  <c r="F6330" i="27"/>
  <c r="E6331" i="27"/>
  <c r="F6331" i="27"/>
  <c r="E6332" i="27"/>
  <c r="F6332" i="27"/>
  <c r="E6333" i="27"/>
  <c r="F6333" i="27"/>
  <c r="E6334" i="27"/>
  <c r="F6334" i="27"/>
  <c r="E6335" i="27"/>
  <c r="F6335" i="27"/>
  <c r="E6336" i="27"/>
  <c r="F6336" i="27"/>
  <c r="E6337" i="27"/>
  <c r="F6337" i="27"/>
  <c r="E6338" i="27"/>
  <c r="F6338" i="27"/>
  <c r="E6339" i="27"/>
  <c r="F6339" i="27"/>
  <c r="E6340" i="27"/>
  <c r="F6340" i="27"/>
  <c r="E6341" i="27"/>
  <c r="F6341" i="27"/>
  <c r="E6342" i="27"/>
  <c r="F6342" i="27"/>
  <c r="E6343" i="27"/>
  <c r="F6343" i="27"/>
  <c r="E6344" i="27"/>
  <c r="F6344" i="27"/>
  <c r="E6345" i="27"/>
  <c r="F6345" i="27"/>
  <c r="E6346" i="27"/>
  <c r="F6346" i="27"/>
  <c r="E6347" i="27"/>
  <c r="F6347" i="27"/>
  <c r="E6348" i="27"/>
  <c r="F6348" i="27"/>
  <c r="E6349" i="27"/>
  <c r="F6349" i="27"/>
  <c r="E6350" i="27"/>
  <c r="F6350" i="27"/>
  <c r="E6351" i="27"/>
  <c r="F6351" i="27"/>
  <c r="E6352" i="27"/>
  <c r="F6352" i="27"/>
  <c r="E6353" i="27"/>
  <c r="F6353" i="27"/>
  <c r="E6354" i="27"/>
  <c r="F6354" i="27"/>
  <c r="E6355" i="27"/>
  <c r="F6355" i="27"/>
  <c r="E6356" i="27"/>
  <c r="F6356" i="27"/>
  <c r="E6357" i="27"/>
  <c r="F6357" i="27"/>
  <c r="E6358" i="27"/>
  <c r="F6358" i="27"/>
  <c r="E6359" i="27"/>
  <c r="F6359" i="27"/>
  <c r="E6360" i="27"/>
  <c r="F6360" i="27"/>
  <c r="E6361" i="27"/>
  <c r="F6361" i="27"/>
  <c r="E6362" i="27"/>
  <c r="F6362" i="27"/>
  <c r="E6363" i="27"/>
  <c r="F6363" i="27"/>
  <c r="E6364" i="27"/>
  <c r="F6364" i="27"/>
  <c r="E6365" i="27"/>
  <c r="F6365" i="27"/>
  <c r="E6366" i="27"/>
  <c r="F6366" i="27"/>
  <c r="E6367" i="27"/>
  <c r="F6367" i="27"/>
  <c r="E6368" i="27"/>
  <c r="F6368" i="27"/>
  <c r="E6369" i="27"/>
  <c r="F6369" i="27"/>
  <c r="E6370" i="27"/>
  <c r="F6370" i="27"/>
  <c r="E6371" i="27"/>
  <c r="F6371" i="27"/>
  <c r="E6372" i="27"/>
  <c r="F6372" i="27"/>
  <c r="E6373" i="27"/>
  <c r="F6373" i="27"/>
  <c r="E6374" i="27"/>
  <c r="F6374" i="27"/>
  <c r="E6375" i="27"/>
  <c r="F6375" i="27"/>
  <c r="E6376" i="27"/>
  <c r="F6376" i="27"/>
  <c r="E6377" i="27"/>
  <c r="F6377" i="27"/>
  <c r="E6378" i="27"/>
  <c r="F6378" i="27"/>
  <c r="E6379" i="27"/>
  <c r="F6379" i="27"/>
  <c r="E6380" i="27"/>
  <c r="F6380" i="27"/>
  <c r="E6381" i="27"/>
  <c r="F6381" i="27"/>
  <c r="E6382" i="27"/>
  <c r="F6382" i="27"/>
  <c r="E6383" i="27"/>
  <c r="F6383" i="27"/>
  <c r="E6384" i="27"/>
  <c r="F6384" i="27"/>
  <c r="E6385" i="27"/>
  <c r="F6385" i="27"/>
  <c r="E6386" i="27"/>
  <c r="F6386" i="27"/>
  <c r="E6387" i="27"/>
  <c r="F6387" i="27"/>
  <c r="E6388" i="27"/>
  <c r="F6388" i="27"/>
  <c r="E6389" i="27"/>
  <c r="F6389" i="27"/>
  <c r="E6390" i="27"/>
  <c r="F6390" i="27"/>
  <c r="E6391" i="27"/>
  <c r="F6391" i="27"/>
  <c r="E6392" i="27"/>
  <c r="F6392" i="27"/>
  <c r="E6393" i="27"/>
  <c r="F6393" i="27"/>
  <c r="E6394" i="27"/>
  <c r="F6394" i="27"/>
  <c r="E6395" i="27"/>
  <c r="F6395" i="27"/>
  <c r="E6396" i="27"/>
  <c r="F6396" i="27"/>
  <c r="E6397" i="27"/>
  <c r="F6397" i="27"/>
  <c r="E6398" i="27"/>
  <c r="F6398" i="27"/>
  <c r="E6399" i="27"/>
  <c r="F6399" i="27"/>
  <c r="E6400" i="27"/>
  <c r="F6400" i="27"/>
  <c r="E6401" i="27"/>
  <c r="F6401" i="27"/>
  <c r="E6402" i="27"/>
  <c r="F6402" i="27"/>
  <c r="E6403" i="27"/>
  <c r="F6403" i="27"/>
  <c r="E6404" i="27"/>
  <c r="F6404" i="27"/>
  <c r="E6405" i="27"/>
  <c r="F6405" i="27"/>
  <c r="E6406" i="27"/>
  <c r="F6406" i="27"/>
  <c r="E6407" i="27"/>
  <c r="F6407" i="27"/>
  <c r="E6408" i="27"/>
  <c r="F6408" i="27"/>
  <c r="E6409" i="27"/>
  <c r="F6409" i="27"/>
  <c r="E6410" i="27"/>
  <c r="F6410" i="27"/>
  <c r="E6411" i="27"/>
  <c r="F6411" i="27"/>
  <c r="E6412" i="27"/>
  <c r="F6412" i="27"/>
  <c r="E6413" i="27"/>
  <c r="F6413" i="27"/>
  <c r="E6414" i="27"/>
  <c r="F6414" i="27"/>
  <c r="E6415" i="27"/>
  <c r="F6415" i="27"/>
  <c r="E6416" i="27"/>
  <c r="F6416" i="27"/>
  <c r="E6417" i="27"/>
  <c r="F6417" i="27"/>
  <c r="E6418" i="27"/>
  <c r="F6418" i="27"/>
  <c r="E6419" i="27"/>
  <c r="F6419" i="27"/>
  <c r="E6420" i="27"/>
  <c r="F6420" i="27"/>
  <c r="E6421" i="27"/>
  <c r="F6421" i="27"/>
  <c r="E6422" i="27"/>
  <c r="F6422" i="27"/>
  <c r="E6423" i="27"/>
  <c r="F6423" i="27"/>
  <c r="E6424" i="27"/>
  <c r="F6424" i="27"/>
  <c r="E6425" i="27"/>
  <c r="F6425" i="27"/>
  <c r="E6426" i="27"/>
  <c r="F6426" i="27"/>
  <c r="E6427" i="27"/>
  <c r="F6427" i="27"/>
  <c r="E6428" i="27"/>
  <c r="F6428" i="27"/>
  <c r="E6429" i="27"/>
  <c r="F6429" i="27"/>
  <c r="E6430" i="27"/>
  <c r="F6430" i="27"/>
  <c r="E6431" i="27"/>
  <c r="F6431" i="27"/>
  <c r="E6432" i="27"/>
  <c r="F6432" i="27"/>
  <c r="E6433" i="27"/>
  <c r="F6433" i="27"/>
  <c r="E6434" i="27"/>
  <c r="F6434" i="27"/>
  <c r="E6435" i="27"/>
  <c r="F6435" i="27"/>
  <c r="E6436" i="27"/>
  <c r="F6436" i="27"/>
  <c r="E6437" i="27"/>
  <c r="F6437" i="27"/>
  <c r="E6438" i="27"/>
  <c r="F6438" i="27"/>
  <c r="E6439" i="27"/>
  <c r="F6439" i="27"/>
  <c r="E6440" i="27"/>
  <c r="F6440" i="27"/>
  <c r="E6441" i="27"/>
  <c r="F6441" i="27"/>
  <c r="E6442" i="27"/>
  <c r="F6442" i="27"/>
  <c r="E6443" i="27"/>
  <c r="F6443" i="27"/>
  <c r="E6444" i="27"/>
  <c r="F6444" i="27"/>
  <c r="E6445" i="27"/>
  <c r="F6445" i="27"/>
  <c r="E6446" i="27"/>
  <c r="F6446" i="27"/>
  <c r="E6447" i="27"/>
  <c r="F6447" i="27"/>
  <c r="E6448" i="27"/>
  <c r="F6448" i="27"/>
  <c r="E6449" i="27"/>
  <c r="F6449" i="27"/>
  <c r="E6450" i="27"/>
  <c r="F6450" i="27"/>
  <c r="E6451" i="27"/>
  <c r="F6451" i="27"/>
  <c r="E6453" i="27"/>
  <c r="F6453" i="27"/>
  <c r="E6454" i="27"/>
  <c r="F6454" i="27"/>
  <c r="E6455" i="27"/>
  <c r="F6455" i="27"/>
  <c r="E6456" i="27"/>
  <c r="F6456" i="27"/>
  <c r="E6457" i="27"/>
  <c r="F6457" i="27"/>
  <c r="E6458" i="27"/>
  <c r="F6458" i="27"/>
  <c r="E6459" i="27"/>
  <c r="F6459" i="27"/>
  <c r="E6460" i="27"/>
  <c r="F6460" i="27"/>
  <c r="E6461" i="27"/>
  <c r="F6461" i="27"/>
  <c r="E6462" i="27"/>
  <c r="F6462" i="27"/>
  <c r="E6463" i="27"/>
  <c r="F6463" i="27"/>
  <c r="E6464" i="27"/>
  <c r="F6464" i="27"/>
  <c r="E6465" i="27"/>
  <c r="F6465" i="27"/>
  <c r="E6466" i="27"/>
  <c r="F6466" i="27"/>
  <c r="E6467" i="27"/>
  <c r="F6467" i="27"/>
  <c r="E6468" i="27"/>
  <c r="F6468" i="27"/>
  <c r="E6469" i="27"/>
  <c r="F6469" i="27"/>
  <c r="E6470" i="27"/>
  <c r="F6470" i="27"/>
  <c r="E6471" i="27"/>
  <c r="F6471" i="27"/>
  <c r="E6472" i="27"/>
  <c r="F6472" i="27"/>
  <c r="E6473" i="27"/>
  <c r="F6473" i="27"/>
  <c r="E6474" i="27"/>
  <c r="F6474" i="27"/>
  <c r="E6475" i="27"/>
  <c r="F6475" i="27"/>
  <c r="E6476" i="27"/>
  <c r="F6476" i="27"/>
  <c r="E6477" i="27"/>
  <c r="F6477" i="27"/>
  <c r="E6478" i="27"/>
  <c r="F6478" i="27"/>
  <c r="E6479" i="27"/>
  <c r="F6479" i="27"/>
  <c r="E6480" i="27"/>
  <c r="F6480" i="27"/>
  <c r="E6481" i="27"/>
  <c r="F6481" i="27"/>
  <c r="E6482" i="27"/>
  <c r="F6482" i="27"/>
  <c r="E6483" i="27"/>
  <c r="F6483" i="27"/>
  <c r="E6484" i="27"/>
  <c r="F6484" i="27"/>
  <c r="E6485" i="27"/>
  <c r="F6485" i="27"/>
  <c r="E6486" i="27"/>
  <c r="F6486" i="27"/>
  <c r="E6487" i="27"/>
  <c r="F6487" i="27"/>
  <c r="E6488" i="27"/>
  <c r="F6488" i="27"/>
  <c r="E6489" i="27"/>
  <c r="F6489" i="27"/>
  <c r="E6490" i="27"/>
  <c r="F6490" i="27"/>
  <c r="E6491" i="27"/>
  <c r="F6491" i="27"/>
  <c r="E6492" i="27"/>
  <c r="F6492" i="27"/>
  <c r="E6493" i="27"/>
  <c r="F6493" i="27"/>
  <c r="E6494" i="27"/>
  <c r="F6494" i="27"/>
  <c r="E6495" i="27"/>
  <c r="F6495" i="27"/>
  <c r="E6496" i="27"/>
  <c r="F6496" i="27"/>
  <c r="E6497" i="27"/>
  <c r="F6497" i="27"/>
  <c r="E6498" i="27"/>
  <c r="F6498" i="27"/>
  <c r="E6499" i="27"/>
  <c r="F6499" i="27"/>
  <c r="E6500" i="27"/>
  <c r="F6500" i="27"/>
  <c r="E6501" i="27"/>
  <c r="F6501" i="27"/>
  <c r="E6502" i="27"/>
  <c r="F6502" i="27"/>
  <c r="E6503" i="27"/>
  <c r="F6503" i="27"/>
  <c r="E6504" i="27"/>
  <c r="F6504" i="27"/>
  <c r="E6505" i="27"/>
  <c r="F6505" i="27"/>
  <c r="E6506" i="27"/>
  <c r="F6506" i="27"/>
  <c r="E6507" i="27"/>
  <c r="F6507" i="27"/>
  <c r="E6508" i="27"/>
  <c r="F6508" i="27"/>
  <c r="E6509" i="27"/>
  <c r="F6509" i="27"/>
  <c r="E6510" i="27"/>
  <c r="F6510" i="27"/>
  <c r="E6511" i="27"/>
  <c r="F6511" i="27"/>
  <c r="E6512" i="27"/>
  <c r="F6512" i="27"/>
  <c r="E6513" i="27"/>
  <c r="F6513" i="27"/>
  <c r="E6514" i="27"/>
  <c r="F6514" i="27"/>
  <c r="E6515" i="27"/>
  <c r="F6515" i="27"/>
  <c r="E6516" i="27"/>
  <c r="F6516" i="27"/>
  <c r="E6517" i="27"/>
  <c r="F6517" i="27"/>
  <c r="E6518" i="27"/>
  <c r="F6518" i="27"/>
  <c r="E6519" i="27"/>
  <c r="F6519" i="27"/>
  <c r="E6520" i="27"/>
  <c r="F6520" i="27"/>
  <c r="E6521" i="27"/>
  <c r="F6521" i="27"/>
  <c r="E6522" i="27"/>
  <c r="F6522" i="27"/>
  <c r="E6523" i="27"/>
  <c r="F6523" i="27"/>
  <c r="E6524" i="27"/>
  <c r="F6524" i="27"/>
  <c r="E6525" i="27"/>
  <c r="F6525" i="27"/>
  <c r="E6526" i="27"/>
  <c r="F6526" i="27"/>
  <c r="E6527" i="27"/>
  <c r="F6527" i="27"/>
  <c r="E6528" i="27"/>
  <c r="F6528" i="27"/>
  <c r="E6529" i="27"/>
  <c r="F6529" i="27"/>
  <c r="E6530" i="27"/>
  <c r="F6530" i="27"/>
  <c r="E6531" i="27"/>
  <c r="F6531" i="27"/>
  <c r="E6532" i="27"/>
  <c r="F6532" i="27"/>
  <c r="E6533" i="27"/>
  <c r="F6533" i="27"/>
  <c r="E6534" i="27"/>
  <c r="F6534" i="27"/>
  <c r="E6535" i="27"/>
  <c r="F6535" i="27"/>
  <c r="E6536" i="27"/>
  <c r="F6536" i="27"/>
  <c r="E6537" i="27"/>
  <c r="F6537" i="27"/>
  <c r="E6538" i="27"/>
  <c r="F6538" i="27"/>
  <c r="E6539" i="27"/>
  <c r="F6539" i="27"/>
  <c r="E6540" i="27"/>
  <c r="F6540" i="27"/>
  <c r="E6541" i="27"/>
  <c r="F6541" i="27"/>
  <c r="E6542" i="27"/>
  <c r="F6542" i="27"/>
  <c r="E6543" i="27"/>
  <c r="F6543" i="27"/>
  <c r="E6544" i="27"/>
  <c r="F6544" i="27"/>
  <c r="E6545" i="27"/>
  <c r="F6545" i="27"/>
  <c r="E6546" i="27"/>
  <c r="F6546" i="27"/>
  <c r="E6547" i="27"/>
  <c r="F6547" i="27"/>
  <c r="E6548" i="27"/>
  <c r="F6548" i="27"/>
  <c r="E6549" i="27"/>
  <c r="F6549" i="27"/>
  <c r="E6550" i="27"/>
  <c r="F6550" i="27"/>
  <c r="E6551" i="27"/>
  <c r="F6551" i="27"/>
  <c r="E6552" i="27"/>
  <c r="F6552" i="27"/>
  <c r="E6553" i="27"/>
  <c r="F6553" i="27"/>
  <c r="E6554" i="27"/>
  <c r="F6554" i="27"/>
  <c r="E6555" i="27"/>
  <c r="F6555" i="27"/>
  <c r="E6556" i="27"/>
  <c r="F6556" i="27"/>
  <c r="E6557" i="27"/>
  <c r="F6557" i="27"/>
  <c r="E6558" i="27"/>
  <c r="F6558" i="27"/>
  <c r="E6559" i="27"/>
  <c r="F6559" i="27"/>
  <c r="E6560" i="27"/>
  <c r="F6560" i="27"/>
  <c r="E6561" i="27"/>
  <c r="F6561" i="27"/>
  <c r="E6562" i="27"/>
  <c r="F6562" i="27"/>
  <c r="E6563" i="27"/>
  <c r="F6563" i="27"/>
  <c r="E6564" i="27"/>
  <c r="F6564" i="27"/>
  <c r="E6565" i="27"/>
  <c r="F6565" i="27"/>
  <c r="E6566" i="27"/>
  <c r="F6566" i="27"/>
  <c r="E6567" i="27"/>
  <c r="F6567" i="27"/>
  <c r="E6568" i="27"/>
  <c r="F6568" i="27"/>
  <c r="E6569" i="27"/>
  <c r="F6569" i="27"/>
  <c r="E6570" i="27"/>
  <c r="F6570" i="27"/>
  <c r="E6571" i="27"/>
  <c r="F6571" i="27"/>
  <c r="E6572" i="27"/>
  <c r="F6572" i="27"/>
  <c r="E6573" i="27"/>
  <c r="F6573" i="27"/>
  <c r="E6574" i="27"/>
  <c r="F6574" i="27"/>
  <c r="E6575" i="27"/>
  <c r="F6575" i="27"/>
  <c r="E6576" i="27"/>
  <c r="F6576" i="27"/>
  <c r="E6577" i="27"/>
  <c r="F6577" i="27"/>
  <c r="E6578" i="27"/>
  <c r="F6578" i="27"/>
  <c r="E6579" i="27"/>
  <c r="F6579" i="27"/>
  <c r="E6580" i="27"/>
  <c r="F6580" i="27"/>
  <c r="E6581" i="27"/>
  <c r="F6581" i="27"/>
  <c r="E6582" i="27"/>
  <c r="F6582" i="27"/>
  <c r="E6583" i="27"/>
  <c r="F6583" i="27"/>
  <c r="E6584" i="27"/>
  <c r="F6584" i="27"/>
  <c r="E6585" i="27"/>
  <c r="F6585" i="27"/>
  <c r="E6586" i="27"/>
  <c r="F6586" i="27"/>
  <c r="E6587" i="27"/>
  <c r="F6587" i="27"/>
  <c r="E6588" i="27"/>
  <c r="F6588" i="27"/>
  <c r="E6589" i="27"/>
  <c r="F6589" i="27"/>
  <c r="E6590" i="27"/>
  <c r="F6590" i="27"/>
  <c r="E6591" i="27"/>
  <c r="F6591" i="27"/>
  <c r="E6592" i="27"/>
  <c r="F6592" i="27"/>
  <c r="E6593" i="27"/>
  <c r="F6593" i="27"/>
  <c r="E6594" i="27"/>
  <c r="F6594" i="27"/>
  <c r="E6595" i="27"/>
  <c r="F6595" i="27"/>
  <c r="E6596" i="27"/>
  <c r="F6596" i="27"/>
  <c r="E6598" i="27"/>
  <c r="F6598" i="27"/>
  <c r="E6599" i="27"/>
  <c r="F6599" i="27"/>
  <c r="E6600" i="27"/>
  <c r="F6600" i="27"/>
  <c r="E6601" i="27"/>
  <c r="F6601" i="27"/>
  <c r="E6602" i="27"/>
  <c r="F6602" i="27"/>
  <c r="E6603" i="27"/>
  <c r="F6603" i="27"/>
  <c r="E6604" i="27"/>
  <c r="F6604" i="27"/>
  <c r="E6605" i="27"/>
  <c r="F6605" i="27"/>
  <c r="E6606" i="27"/>
  <c r="F6606" i="27"/>
  <c r="E6607" i="27"/>
  <c r="F6607" i="27"/>
  <c r="E6608" i="27"/>
  <c r="F6608" i="27"/>
  <c r="E6609" i="27"/>
  <c r="F6609" i="27"/>
  <c r="E6610" i="27"/>
  <c r="F6610" i="27"/>
  <c r="E6611" i="27"/>
  <c r="F6611" i="27"/>
  <c r="E6612" i="27"/>
  <c r="F6612" i="27"/>
  <c r="E6613" i="27"/>
  <c r="F6613" i="27"/>
  <c r="E6614" i="27"/>
  <c r="F6614" i="27"/>
  <c r="E6615" i="27"/>
  <c r="F6615" i="27"/>
  <c r="E6616" i="27"/>
  <c r="F6616" i="27"/>
  <c r="E6617" i="27"/>
  <c r="F6617" i="27"/>
  <c r="E6618" i="27"/>
  <c r="F6618" i="27"/>
  <c r="E6619" i="27"/>
  <c r="F6619" i="27"/>
  <c r="E6620" i="27"/>
  <c r="F6620" i="27"/>
  <c r="E6621" i="27"/>
  <c r="F6621" i="27"/>
  <c r="E6622" i="27"/>
  <c r="F6622" i="27"/>
  <c r="E6623" i="27"/>
  <c r="F6623" i="27"/>
  <c r="E6624" i="27"/>
  <c r="F6624" i="27"/>
  <c r="E6625" i="27"/>
  <c r="F6625" i="27"/>
  <c r="E6626" i="27"/>
  <c r="F6626" i="27"/>
  <c r="E6627" i="27"/>
  <c r="F6627" i="27"/>
  <c r="E6628" i="27"/>
  <c r="F6628" i="27"/>
  <c r="E6629" i="27"/>
  <c r="F6629" i="27"/>
  <c r="E6630" i="27"/>
  <c r="F6630" i="27"/>
  <c r="E6631" i="27"/>
  <c r="F6631" i="27"/>
  <c r="E6632" i="27"/>
  <c r="F6632" i="27"/>
  <c r="E6633" i="27"/>
  <c r="F6633" i="27"/>
  <c r="E6634" i="27"/>
  <c r="F6634" i="27"/>
  <c r="E6635" i="27"/>
  <c r="F6635" i="27"/>
  <c r="E6636" i="27"/>
  <c r="F6636" i="27"/>
  <c r="E6637" i="27"/>
  <c r="F6637" i="27"/>
  <c r="E6638" i="27"/>
  <c r="F6638" i="27"/>
  <c r="E6639" i="27"/>
  <c r="F6639" i="27"/>
  <c r="E6640" i="27"/>
  <c r="F6640" i="27"/>
  <c r="E6641" i="27"/>
  <c r="F6641" i="27"/>
  <c r="E6642" i="27"/>
  <c r="F6642" i="27"/>
  <c r="E6643" i="27"/>
  <c r="F6643" i="27"/>
  <c r="E6644" i="27"/>
  <c r="F6644" i="27"/>
  <c r="E6645" i="27"/>
  <c r="F6645" i="27"/>
  <c r="E6646" i="27"/>
  <c r="F6646" i="27"/>
  <c r="E6647" i="27"/>
  <c r="F6647" i="27"/>
  <c r="E6648" i="27"/>
  <c r="F6648" i="27"/>
  <c r="E6649" i="27"/>
  <c r="F6649" i="27"/>
  <c r="E6650" i="27"/>
  <c r="F6650" i="27"/>
  <c r="E6651" i="27"/>
  <c r="F6651" i="27"/>
  <c r="E6652" i="27"/>
  <c r="F6652" i="27"/>
  <c r="E6653" i="27"/>
  <c r="F6653" i="27"/>
  <c r="E6654" i="27"/>
  <c r="F6654" i="27"/>
  <c r="E6655" i="27"/>
  <c r="F6655" i="27"/>
  <c r="E6656" i="27"/>
  <c r="F6656" i="27"/>
  <c r="E6657" i="27"/>
  <c r="F6657" i="27"/>
  <c r="E6658" i="27"/>
  <c r="F6658" i="27"/>
  <c r="E6659" i="27"/>
  <c r="F6659" i="27"/>
  <c r="E6660" i="27"/>
  <c r="F6660" i="27"/>
  <c r="E6661" i="27"/>
  <c r="F6661" i="27"/>
  <c r="E6662" i="27"/>
  <c r="F6662" i="27"/>
  <c r="E6663" i="27"/>
  <c r="F6663" i="27"/>
  <c r="E6664" i="27"/>
  <c r="F6664" i="27"/>
  <c r="E6665" i="27"/>
  <c r="F6665" i="27"/>
  <c r="E6666" i="27"/>
  <c r="F6666" i="27"/>
  <c r="E6667" i="27"/>
  <c r="F6667" i="27"/>
  <c r="E6668" i="27"/>
  <c r="F6668" i="27"/>
  <c r="E6669" i="27"/>
  <c r="F6669" i="27"/>
  <c r="E6670" i="27"/>
  <c r="F6670" i="27"/>
  <c r="E6671" i="27"/>
  <c r="F6671" i="27"/>
  <c r="E6672" i="27"/>
  <c r="F6672" i="27"/>
  <c r="E6673" i="27"/>
  <c r="F6673" i="27"/>
  <c r="E6674" i="27"/>
  <c r="F6674" i="27"/>
  <c r="E6675" i="27"/>
  <c r="F6675" i="27"/>
  <c r="E6676" i="27"/>
  <c r="F6676" i="27"/>
  <c r="E6677" i="27"/>
  <c r="F6677" i="27"/>
  <c r="E6678" i="27"/>
  <c r="F6678" i="27"/>
  <c r="E6679" i="27"/>
  <c r="F6679" i="27"/>
  <c r="E6680" i="27"/>
  <c r="F6680" i="27"/>
  <c r="E6681" i="27"/>
  <c r="F6681" i="27"/>
  <c r="E6682" i="27"/>
  <c r="F6682" i="27"/>
  <c r="E6683" i="27"/>
  <c r="F6683" i="27"/>
  <c r="E6684" i="27"/>
  <c r="F6684" i="27"/>
  <c r="E6685" i="27"/>
  <c r="F6685" i="27"/>
  <c r="E6686" i="27"/>
  <c r="F6686" i="27"/>
  <c r="E6687" i="27"/>
  <c r="F6687" i="27"/>
  <c r="E6688" i="27"/>
  <c r="F6688" i="27"/>
  <c r="E6689" i="27"/>
  <c r="F6689" i="27"/>
  <c r="E6690" i="27"/>
  <c r="F6690" i="27"/>
  <c r="E6691" i="27"/>
  <c r="F6691" i="27"/>
  <c r="E6692" i="27"/>
  <c r="F6692" i="27"/>
  <c r="E6693" i="27"/>
  <c r="F6693" i="27"/>
  <c r="E6694" i="27"/>
  <c r="F6694" i="27"/>
  <c r="E6695" i="27"/>
  <c r="F6695" i="27"/>
  <c r="E6696" i="27"/>
  <c r="F6696" i="27"/>
  <c r="E6697" i="27"/>
  <c r="F6697" i="27"/>
  <c r="E6698" i="27"/>
  <c r="F6698" i="27"/>
  <c r="E6699" i="27"/>
  <c r="F6699" i="27"/>
  <c r="E6700" i="27"/>
  <c r="F6700" i="27"/>
  <c r="E6701" i="27"/>
  <c r="F6701" i="27"/>
  <c r="E6702" i="27"/>
  <c r="F6702" i="27"/>
  <c r="E6703" i="27"/>
  <c r="F6703" i="27"/>
  <c r="E6704" i="27"/>
  <c r="F6704" i="27"/>
  <c r="E6705" i="27"/>
  <c r="F6705" i="27"/>
  <c r="E6706" i="27"/>
  <c r="F6706" i="27"/>
  <c r="E6707" i="27"/>
  <c r="F6707" i="27"/>
  <c r="E6708" i="27"/>
  <c r="F6708" i="27"/>
  <c r="E6709" i="27"/>
  <c r="F6709" i="27"/>
  <c r="E6710" i="27"/>
  <c r="F6710" i="27"/>
  <c r="E6711" i="27"/>
  <c r="F6711" i="27"/>
  <c r="E6712" i="27"/>
  <c r="F6712" i="27"/>
  <c r="E6713" i="27"/>
  <c r="F6713" i="27"/>
  <c r="E6714" i="27"/>
  <c r="F6714" i="27"/>
  <c r="E6715" i="27"/>
  <c r="F6715" i="27"/>
  <c r="E6716" i="27"/>
  <c r="F6716" i="27"/>
  <c r="E6717" i="27"/>
  <c r="F6717" i="27"/>
  <c r="E6718" i="27"/>
  <c r="F6718" i="27"/>
  <c r="E6719" i="27"/>
  <c r="F6719" i="27"/>
  <c r="E6720" i="27"/>
  <c r="F6720" i="27"/>
  <c r="E6721" i="27"/>
  <c r="F6721" i="27"/>
  <c r="E6722" i="27"/>
  <c r="F6722" i="27"/>
  <c r="E6723" i="27"/>
  <c r="F6723" i="27"/>
  <c r="E6724" i="27"/>
  <c r="F6724" i="27"/>
  <c r="E6725" i="27"/>
  <c r="F6725" i="27"/>
  <c r="E6726" i="27"/>
  <c r="F6726" i="27"/>
  <c r="E6727" i="27"/>
  <c r="F6727" i="27"/>
  <c r="E6728" i="27"/>
  <c r="F6728" i="27"/>
  <c r="E6729" i="27"/>
  <c r="F6729" i="27"/>
  <c r="E6730" i="27"/>
  <c r="F6730" i="27"/>
  <c r="E6731" i="27"/>
  <c r="F6731" i="27"/>
  <c r="E6732" i="27"/>
  <c r="F6732" i="27"/>
  <c r="E6733" i="27"/>
  <c r="F6733" i="27"/>
  <c r="E6734" i="27"/>
  <c r="F6734" i="27"/>
  <c r="E6735" i="27"/>
  <c r="F6735" i="27"/>
  <c r="E6736" i="27"/>
  <c r="F6736" i="27"/>
  <c r="E6737" i="27"/>
  <c r="F6737" i="27"/>
  <c r="E6738" i="27"/>
  <c r="F6738" i="27"/>
  <c r="E6739" i="27"/>
  <c r="F6739" i="27"/>
  <c r="E6740" i="27"/>
  <c r="F6740" i="27"/>
  <c r="E6741" i="27"/>
  <c r="F6741" i="27"/>
  <c r="E6743" i="27"/>
  <c r="F6743" i="27"/>
  <c r="E6744" i="27"/>
  <c r="F6744" i="27"/>
  <c r="E6745" i="27"/>
  <c r="F6745" i="27"/>
  <c r="E6746" i="27"/>
  <c r="F6746" i="27"/>
  <c r="E6747" i="27"/>
  <c r="F6747" i="27"/>
  <c r="E6748" i="27"/>
  <c r="F6748" i="27"/>
  <c r="E6749" i="27"/>
  <c r="F6749" i="27"/>
  <c r="E6750" i="27"/>
  <c r="F6750" i="27"/>
  <c r="E6751" i="27"/>
  <c r="F6751" i="27"/>
  <c r="E6752" i="27"/>
  <c r="F6752" i="27"/>
  <c r="E6753" i="27"/>
  <c r="F6753" i="27"/>
  <c r="E6754" i="27"/>
  <c r="F6754" i="27"/>
  <c r="E6755" i="27"/>
  <c r="F6755" i="27"/>
  <c r="E6756" i="27"/>
  <c r="F6756" i="27"/>
  <c r="E6757" i="27"/>
  <c r="F6757" i="27"/>
  <c r="E6758" i="27"/>
  <c r="F6758" i="27"/>
  <c r="E6759" i="27"/>
  <c r="F6759" i="27"/>
  <c r="E6760" i="27"/>
  <c r="F6760" i="27"/>
  <c r="E6761" i="27"/>
  <c r="F6761" i="27"/>
  <c r="E6762" i="27"/>
  <c r="F6762" i="27"/>
  <c r="E6763" i="27"/>
  <c r="F6763" i="27"/>
  <c r="E6764" i="27"/>
  <c r="F6764" i="27"/>
  <c r="E6765" i="27"/>
  <c r="F6765" i="27"/>
  <c r="E6766" i="27"/>
  <c r="F6766" i="27"/>
  <c r="E6767" i="27"/>
  <c r="F6767" i="27"/>
  <c r="E6768" i="27"/>
  <c r="F6768" i="27"/>
  <c r="E6769" i="27"/>
  <c r="F6769" i="27"/>
  <c r="E6770" i="27"/>
  <c r="F6770" i="27"/>
  <c r="E6771" i="27"/>
  <c r="F6771" i="27"/>
  <c r="E6772" i="27"/>
  <c r="F6772" i="27"/>
  <c r="E6773" i="27"/>
  <c r="F6773" i="27"/>
  <c r="E6774" i="27"/>
  <c r="F6774" i="27"/>
  <c r="E6775" i="27"/>
  <c r="F6775" i="27"/>
  <c r="E6776" i="27"/>
  <c r="F6776" i="27"/>
  <c r="E6777" i="27"/>
  <c r="F6777" i="27"/>
  <c r="E6778" i="27"/>
  <c r="F6778" i="27"/>
  <c r="E6779" i="27"/>
  <c r="F6779" i="27"/>
  <c r="E6780" i="27"/>
  <c r="F6780" i="27"/>
  <c r="E6781" i="27"/>
  <c r="F6781" i="27"/>
  <c r="E6782" i="27"/>
  <c r="F6782" i="27"/>
  <c r="E6783" i="27"/>
  <c r="F6783" i="27"/>
  <c r="E6784" i="27"/>
  <c r="F6784" i="27"/>
  <c r="E6785" i="27"/>
  <c r="F6785" i="27"/>
  <c r="E6786" i="27"/>
  <c r="F6786" i="27"/>
  <c r="E6787" i="27"/>
  <c r="F6787" i="27"/>
  <c r="E6788" i="27"/>
  <c r="F6788" i="27"/>
  <c r="E6789" i="27"/>
  <c r="F6789" i="27"/>
  <c r="E6790" i="27"/>
  <c r="F6790" i="27"/>
  <c r="E6791" i="27"/>
  <c r="F6791" i="27"/>
  <c r="E6792" i="27"/>
  <c r="F6792" i="27"/>
  <c r="E6793" i="27"/>
  <c r="F6793" i="27"/>
  <c r="E6794" i="27"/>
  <c r="F6794" i="27"/>
  <c r="E6795" i="27"/>
  <c r="F6795" i="27"/>
  <c r="E6796" i="27"/>
  <c r="F6796" i="27"/>
  <c r="E6797" i="27"/>
  <c r="F6797" i="27"/>
  <c r="E6798" i="27"/>
  <c r="F6798" i="27"/>
  <c r="E6799" i="27"/>
  <c r="F6799" i="27"/>
  <c r="E6800" i="27"/>
  <c r="F6800" i="27"/>
  <c r="E6801" i="27"/>
  <c r="F6801" i="27"/>
  <c r="E6802" i="27"/>
  <c r="F6802" i="27"/>
  <c r="E6803" i="27"/>
  <c r="F6803" i="27"/>
  <c r="E6804" i="27"/>
  <c r="F6804" i="27"/>
  <c r="E6805" i="27"/>
  <c r="F6805" i="27"/>
  <c r="E6806" i="27"/>
  <c r="F6806" i="27"/>
  <c r="E6807" i="27"/>
  <c r="F6807" i="27"/>
  <c r="E6808" i="27"/>
  <c r="F6808" i="27"/>
  <c r="E6809" i="27"/>
  <c r="F6809" i="27"/>
  <c r="E6810" i="27"/>
  <c r="F6810" i="27"/>
  <c r="E6811" i="27"/>
  <c r="F6811" i="27"/>
  <c r="E6812" i="27"/>
  <c r="F6812" i="27"/>
  <c r="E6813" i="27"/>
  <c r="F6813" i="27"/>
  <c r="E6814" i="27"/>
  <c r="F6814" i="27"/>
  <c r="E6815" i="27"/>
  <c r="F6815" i="27"/>
  <c r="E6816" i="27"/>
  <c r="F6816" i="27"/>
  <c r="E6817" i="27"/>
  <c r="F6817" i="27"/>
  <c r="E6818" i="27"/>
  <c r="F6818" i="27"/>
  <c r="E6819" i="27"/>
  <c r="F6819" i="27"/>
  <c r="E6820" i="27"/>
  <c r="F6820" i="27"/>
  <c r="E6821" i="27"/>
  <c r="F6821" i="27"/>
  <c r="E6822" i="27"/>
  <c r="F6822" i="27"/>
  <c r="E6823" i="27"/>
  <c r="F6823" i="27"/>
  <c r="E6824" i="27"/>
  <c r="F6824" i="27"/>
  <c r="E6825" i="27"/>
  <c r="F6825" i="27"/>
  <c r="E6826" i="27"/>
  <c r="F6826" i="27"/>
  <c r="E6827" i="27"/>
  <c r="F6827" i="27"/>
  <c r="E6828" i="27"/>
  <c r="F6828" i="27"/>
  <c r="E6829" i="27"/>
  <c r="F6829" i="27"/>
  <c r="E6830" i="27"/>
  <c r="F6830" i="27"/>
  <c r="E6831" i="27"/>
  <c r="F6831" i="27"/>
  <c r="E6832" i="27"/>
  <c r="F6832" i="27"/>
  <c r="E6833" i="27"/>
  <c r="F6833" i="27"/>
  <c r="E6834" i="27"/>
  <c r="F6834" i="27"/>
  <c r="E6835" i="27"/>
  <c r="F6835" i="27"/>
  <c r="E6836" i="27"/>
  <c r="F6836" i="27"/>
  <c r="E6837" i="27"/>
  <c r="F6837" i="27"/>
  <c r="E6838" i="27"/>
  <c r="F6838" i="27"/>
  <c r="E6839" i="27"/>
  <c r="F6839" i="27"/>
  <c r="E6840" i="27"/>
  <c r="F6840" i="27"/>
  <c r="E6841" i="27"/>
  <c r="F6841" i="27"/>
  <c r="E6842" i="27"/>
  <c r="F6842" i="27"/>
  <c r="E6843" i="27"/>
  <c r="F6843" i="27"/>
  <c r="E6844" i="27"/>
  <c r="F6844" i="27"/>
  <c r="E6845" i="27"/>
  <c r="F6845" i="27"/>
  <c r="E6846" i="27"/>
  <c r="F6846" i="27"/>
  <c r="E6847" i="27"/>
  <c r="F6847" i="27"/>
  <c r="E6848" i="27"/>
  <c r="F6848" i="27"/>
  <c r="E6849" i="27"/>
  <c r="F6849" i="27"/>
  <c r="E6850" i="27"/>
  <c r="F6850" i="27"/>
  <c r="E6851" i="27"/>
  <c r="F6851" i="27"/>
  <c r="E6852" i="27"/>
  <c r="F6852" i="27"/>
  <c r="E6853" i="27"/>
  <c r="F6853" i="27"/>
  <c r="E6854" i="27"/>
  <c r="F6854" i="27"/>
  <c r="E6855" i="27"/>
  <c r="F6855" i="27"/>
  <c r="E6856" i="27"/>
  <c r="F6856" i="27"/>
  <c r="E6857" i="27"/>
  <c r="F6857" i="27"/>
  <c r="E6858" i="27"/>
  <c r="F6858" i="27"/>
  <c r="E6859" i="27"/>
  <c r="F6859" i="27"/>
  <c r="E6860" i="27"/>
  <c r="F6860" i="27"/>
  <c r="E6861" i="27"/>
  <c r="F6861" i="27"/>
  <c r="E6862" i="27"/>
  <c r="F6862" i="27"/>
  <c r="E6863" i="27"/>
  <c r="F6863" i="27"/>
  <c r="E6864" i="27"/>
  <c r="F6864" i="27"/>
  <c r="E6865" i="27"/>
  <c r="F6865" i="27"/>
  <c r="E6866" i="27"/>
  <c r="F6866" i="27"/>
  <c r="E6867" i="27"/>
  <c r="F6867" i="27"/>
  <c r="E6868" i="27"/>
  <c r="F6868" i="27"/>
  <c r="E6869" i="27"/>
  <c r="F6869" i="27"/>
  <c r="E6870" i="27"/>
  <c r="F6870" i="27"/>
  <c r="E6871" i="27"/>
  <c r="F6871" i="27"/>
  <c r="E6872" i="27"/>
  <c r="F6872" i="27"/>
  <c r="E6873" i="27"/>
  <c r="F6873" i="27"/>
  <c r="E6874" i="27"/>
  <c r="F6874" i="27"/>
  <c r="E6875" i="27"/>
  <c r="F6875" i="27"/>
  <c r="E6876" i="27"/>
  <c r="F6876" i="27"/>
  <c r="E6877" i="27"/>
  <c r="F6877" i="27"/>
  <c r="E6878" i="27"/>
  <c r="F6878" i="27"/>
  <c r="E6879" i="27"/>
  <c r="F6879" i="27"/>
  <c r="E6880" i="27"/>
  <c r="F6880" i="27"/>
  <c r="E6881" i="27"/>
  <c r="F6881" i="27"/>
  <c r="E6882" i="27"/>
  <c r="F6882" i="27"/>
  <c r="E6883" i="27"/>
  <c r="F6883" i="27"/>
  <c r="E6884" i="27"/>
  <c r="F6884" i="27"/>
  <c r="E6885" i="27"/>
  <c r="F6885" i="27"/>
  <c r="E6886" i="27"/>
  <c r="F6886" i="27"/>
  <c r="E6888" i="27"/>
  <c r="F6888" i="27"/>
  <c r="E6889" i="27"/>
  <c r="F6889" i="27"/>
  <c r="E6890" i="27"/>
  <c r="F6890" i="27"/>
  <c r="E6891" i="27"/>
  <c r="F6891" i="27"/>
  <c r="E6892" i="27"/>
  <c r="F6892" i="27"/>
  <c r="E6893" i="27"/>
  <c r="F6893" i="27"/>
  <c r="E6894" i="27"/>
  <c r="F6894" i="27"/>
  <c r="E6895" i="27"/>
  <c r="F6895" i="27"/>
  <c r="E6896" i="27"/>
  <c r="F6896" i="27"/>
  <c r="E6897" i="27"/>
  <c r="F6897" i="27"/>
  <c r="E6898" i="27"/>
  <c r="F6898" i="27"/>
  <c r="E6899" i="27"/>
  <c r="F6899" i="27"/>
  <c r="E6900" i="27"/>
  <c r="F6900" i="27"/>
  <c r="E6901" i="27"/>
  <c r="F6901" i="27"/>
  <c r="E6902" i="27"/>
  <c r="F6902" i="27"/>
  <c r="E6903" i="27"/>
  <c r="F6903" i="27"/>
  <c r="E6904" i="27"/>
  <c r="F6904" i="27"/>
  <c r="E6905" i="27"/>
  <c r="F6905" i="27"/>
  <c r="E6906" i="27"/>
  <c r="F6906" i="27"/>
  <c r="E6907" i="27"/>
  <c r="F6907" i="27"/>
  <c r="E6908" i="27"/>
  <c r="F6908" i="27"/>
  <c r="E6909" i="27"/>
  <c r="F6909" i="27"/>
  <c r="E6910" i="27"/>
  <c r="F6910" i="27"/>
  <c r="E6911" i="27"/>
  <c r="F6911" i="27"/>
  <c r="E6912" i="27"/>
  <c r="F6912" i="27"/>
  <c r="E6913" i="27"/>
  <c r="F6913" i="27"/>
  <c r="E6914" i="27"/>
  <c r="F6914" i="27"/>
  <c r="E6915" i="27"/>
  <c r="F6915" i="27"/>
  <c r="E6916" i="27"/>
  <c r="F6916" i="27"/>
  <c r="E6917" i="27"/>
  <c r="F6917" i="27"/>
  <c r="E6918" i="27"/>
  <c r="F6918" i="27"/>
  <c r="E6919" i="27"/>
  <c r="F6919" i="27"/>
  <c r="E6920" i="27"/>
  <c r="F6920" i="27"/>
  <c r="E6921" i="27"/>
  <c r="F6921" i="27"/>
  <c r="E6922" i="27"/>
  <c r="F6922" i="27"/>
  <c r="E6923" i="27"/>
  <c r="F6923" i="27"/>
  <c r="E6924" i="27"/>
  <c r="F6924" i="27"/>
  <c r="E6925" i="27"/>
  <c r="F6925" i="27"/>
  <c r="E6926" i="27"/>
  <c r="F6926" i="27"/>
  <c r="E6927" i="27"/>
  <c r="F6927" i="27"/>
  <c r="E6928" i="27"/>
  <c r="F6928" i="27"/>
  <c r="E6929" i="27"/>
  <c r="F6929" i="27"/>
  <c r="E6930" i="27"/>
  <c r="F6930" i="27"/>
  <c r="E6931" i="27"/>
  <c r="F6931" i="27"/>
  <c r="E6932" i="27"/>
  <c r="F6932" i="27"/>
  <c r="E6933" i="27"/>
  <c r="F6933" i="27"/>
  <c r="E6934" i="27"/>
  <c r="F6934" i="27"/>
  <c r="E6935" i="27"/>
  <c r="F6935" i="27"/>
  <c r="E6936" i="27"/>
  <c r="F6936" i="27"/>
  <c r="E6937" i="27"/>
  <c r="F6937" i="27"/>
  <c r="E6938" i="27"/>
  <c r="F6938" i="27"/>
  <c r="E6939" i="27"/>
  <c r="F6939" i="27"/>
  <c r="E6940" i="27"/>
  <c r="F6940" i="27"/>
  <c r="E6941" i="27"/>
  <c r="F6941" i="27"/>
  <c r="E6942" i="27"/>
  <c r="F6942" i="27"/>
  <c r="E6943" i="27"/>
  <c r="F6943" i="27"/>
  <c r="E6944" i="27"/>
  <c r="F6944" i="27"/>
  <c r="E6945" i="27"/>
  <c r="F6945" i="27"/>
  <c r="E6946" i="27"/>
  <c r="F6946" i="27"/>
  <c r="E6947" i="27"/>
  <c r="F6947" i="27"/>
  <c r="E6948" i="27"/>
  <c r="F6948" i="27"/>
  <c r="E6949" i="27"/>
  <c r="F6949" i="27"/>
  <c r="E6950" i="27"/>
  <c r="F6950" i="27"/>
  <c r="E6951" i="27"/>
  <c r="F6951" i="27"/>
  <c r="E6952" i="27"/>
  <c r="F6952" i="27"/>
  <c r="E6953" i="27"/>
  <c r="F6953" i="27"/>
  <c r="E6954" i="27"/>
  <c r="F6954" i="27"/>
  <c r="E6955" i="27"/>
  <c r="F6955" i="27"/>
  <c r="E6956" i="27"/>
  <c r="F6956" i="27"/>
  <c r="E6957" i="27"/>
  <c r="F6957" i="27"/>
  <c r="E6958" i="27"/>
  <c r="F6958" i="27"/>
  <c r="E6959" i="27"/>
  <c r="F6959" i="27"/>
  <c r="E6960" i="27"/>
  <c r="F6960" i="27"/>
  <c r="E6961" i="27"/>
  <c r="F6961" i="27"/>
  <c r="E6962" i="27"/>
  <c r="F6962" i="27"/>
  <c r="E6963" i="27"/>
  <c r="F6963" i="27"/>
  <c r="E6964" i="27"/>
  <c r="F6964" i="27"/>
  <c r="E6965" i="27"/>
  <c r="F6965" i="27"/>
  <c r="E6966" i="27"/>
  <c r="F6966" i="27"/>
  <c r="E6967" i="27"/>
  <c r="F6967" i="27"/>
  <c r="E6968" i="27"/>
  <c r="F6968" i="27"/>
  <c r="E6969" i="27"/>
  <c r="F6969" i="27"/>
  <c r="E6970" i="27"/>
  <c r="F6970" i="27"/>
  <c r="E6971" i="27"/>
  <c r="F6971" i="27"/>
  <c r="E6972" i="27"/>
  <c r="F6972" i="27"/>
  <c r="E6973" i="27"/>
  <c r="F6973" i="27"/>
  <c r="E6974" i="27"/>
  <c r="F6974" i="27"/>
  <c r="E6975" i="27"/>
  <c r="F6975" i="27"/>
  <c r="E6976" i="27"/>
  <c r="F6976" i="27"/>
  <c r="E6977" i="27"/>
  <c r="F6977" i="27"/>
  <c r="E6978" i="27"/>
  <c r="F6978" i="27"/>
  <c r="E6979" i="27"/>
  <c r="F6979" i="27"/>
  <c r="E6980" i="27"/>
  <c r="F6980" i="27"/>
  <c r="E6981" i="27"/>
  <c r="F6981" i="27"/>
  <c r="E6982" i="27"/>
  <c r="F6982" i="27"/>
  <c r="E6983" i="27"/>
  <c r="F6983" i="27"/>
  <c r="E6984" i="27"/>
  <c r="F6984" i="27"/>
  <c r="E6985" i="27"/>
  <c r="F6985" i="27"/>
  <c r="E6986" i="27"/>
  <c r="F6986" i="27"/>
  <c r="E6987" i="27"/>
  <c r="F6987" i="27"/>
  <c r="E6988" i="27"/>
  <c r="F6988" i="27"/>
  <c r="E6989" i="27"/>
  <c r="F6989" i="27"/>
  <c r="E6990" i="27"/>
  <c r="F6990" i="27"/>
  <c r="E6991" i="27"/>
  <c r="F6991" i="27"/>
  <c r="E6992" i="27"/>
  <c r="F6992" i="27"/>
  <c r="E6993" i="27"/>
  <c r="F6993" i="27"/>
  <c r="E6994" i="27"/>
  <c r="F6994" i="27"/>
  <c r="E6995" i="27"/>
  <c r="F6995" i="27"/>
  <c r="E6996" i="27"/>
  <c r="F6996" i="27"/>
  <c r="E6997" i="27"/>
  <c r="F6997" i="27"/>
  <c r="E6998" i="27"/>
  <c r="F6998" i="27"/>
  <c r="E6999" i="27"/>
  <c r="F6999" i="27"/>
  <c r="E7000" i="27"/>
  <c r="F7000" i="27"/>
  <c r="E7001" i="27"/>
  <c r="F7001" i="27"/>
  <c r="E7002" i="27"/>
  <c r="F7002" i="27"/>
  <c r="E7003" i="27"/>
  <c r="F7003" i="27"/>
  <c r="E7004" i="27"/>
  <c r="F7004" i="27"/>
  <c r="E7005" i="27"/>
  <c r="F7005" i="27"/>
  <c r="E7006" i="27"/>
  <c r="F7006" i="27"/>
  <c r="E7007" i="27"/>
  <c r="F7007" i="27"/>
  <c r="E7008" i="27"/>
  <c r="F7008" i="27"/>
  <c r="E7009" i="27"/>
  <c r="F7009" i="27"/>
  <c r="E7010" i="27"/>
  <c r="F7010" i="27"/>
  <c r="E7011" i="27"/>
  <c r="F7011" i="27"/>
  <c r="E7012" i="27"/>
  <c r="F7012" i="27"/>
  <c r="E7013" i="27"/>
  <c r="F7013" i="27"/>
  <c r="E7014" i="27"/>
  <c r="F7014" i="27"/>
  <c r="E7015" i="27"/>
  <c r="F7015" i="27"/>
  <c r="E7016" i="27"/>
  <c r="F7016" i="27"/>
  <c r="E7017" i="27"/>
  <c r="F7017" i="27"/>
  <c r="E7018" i="27"/>
  <c r="F7018" i="27"/>
  <c r="E7019" i="27"/>
  <c r="F7019" i="27"/>
  <c r="E7020" i="27"/>
  <c r="F7020" i="27"/>
  <c r="E7021" i="27"/>
  <c r="F7021" i="27"/>
  <c r="E7022" i="27"/>
  <c r="F7022" i="27"/>
  <c r="E7023" i="27"/>
  <c r="F7023" i="27"/>
  <c r="E7024" i="27"/>
  <c r="F7024" i="27"/>
  <c r="E7025" i="27"/>
  <c r="F7025" i="27"/>
  <c r="E7026" i="27"/>
  <c r="F7026" i="27"/>
  <c r="E7027" i="27"/>
  <c r="F7027" i="27"/>
  <c r="E7028" i="27"/>
  <c r="F7028" i="27"/>
  <c r="E7029" i="27"/>
  <c r="F7029" i="27"/>
  <c r="E7030" i="27"/>
  <c r="F7030" i="27"/>
  <c r="E7031" i="27"/>
  <c r="F7031" i="27"/>
  <c r="E7033" i="27"/>
  <c r="F7033" i="27"/>
  <c r="E7034" i="27"/>
  <c r="F7034" i="27"/>
  <c r="E7035" i="27"/>
  <c r="F7035" i="27"/>
  <c r="E7036" i="27"/>
  <c r="F7036" i="27"/>
  <c r="E7037" i="27"/>
  <c r="F7037" i="27"/>
  <c r="E7038" i="27"/>
  <c r="F7038" i="27"/>
  <c r="E7039" i="27"/>
  <c r="F7039" i="27"/>
  <c r="E7040" i="27"/>
  <c r="F7040" i="27"/>
  <c r="E7041" i="27"/>
  <c r="F7041" i="27"/>
  <c r="E7042" i="27"/>
  <c r="F7042" i="27"/>
  <c r="E7043" i="27"/>
  <c r="F7043" i="27"/>
  <c r="E7044" i="27"/>
  <c r="F7044" i="27"/>
  <c r="E7045" i="27"/>
  <c r="F7045" i="27"/>
  <c r="E7046" i="27"/>
  <c r="F7046" i="27"/>
  <c r="E7047" i="27"/>
  <c r="F7047" i="27"/>
  <c r="E7048" i="27"/>
  <c r="F7048" i="27"/>
  <c r="E7049" i="27"/>
  <c r="F7049" i="27"/>
  <c r="E7050" i="27"/>
  <c r="F7050" i="27"/>
  <c r="E7051" i="27"/>
  <c r="F7051" i="27"/>
  <c r="E7052" i="27"/>
  <c r="F7052" i="27"/>
  <c r="E7053" i="27"/>
  <c r="F7053" i="27"/>
  <c r="E7054" i="27"/>
  <c r="F7054" i="27"/>
  <c r="E7055" i="27"/>
  <c r="F7055" i="27"/>
  <c r="E7056" i="27"/>
  <c r="F7056" i="27"/>
  <c r="E7057" i="27"/>
  <c r="F7057" i="27"/>
  <c r="E7058" i="27"/>
  <c r="F7058" i="27"/>
  <c r="E7059" i="27"/>
  <c r="F7059" i="27"/>
  <c r="E7060" i="27"/>
  <c r="F7060" i="27"/>
  <c r="E7061" i="27"/>
  <c r="F7061" i="27"/>
  <c r="E7062" i="27"/>
  <c r="F7062" i="27"/>
  <c r="E7063" i="27"/>
  <c r="F7063" i="27"/>
  <c r="E7064" i="27"/>
  <c r="F7064" i="27"/>
  <c r="E7065" i="27"/>
  <c r="F7065" i="27"/>
  <c r="E7066" i="27"/>
  <c r="F7066" i="27"/>
  <c r="E7067" i="27"/>
  <c r="F7067" i="27"/>
  <c r="E7068" i="27"/>
  <c r="F7068" i="27"/>
  <c r="E7069" i="27"/>
  <c r="F7069" i="27"/>
  <c r="E7070" i="27"/>
  <c r="F7070" i="27"/>
  <c r="E7071" i="27"/>
  <c r="F7071" i="27"/>
  <c r="E7072" i="27"/>
  <c r="F7072" i="27"/>
  <c r="E7073" i="27"/>
  <c r="F7073" i="27"/>
  <c r="E7074" i="27"/>
  <c r="F7074" i="27"/>
  <c r="E7075" i="27"/>
  <c r="F7075" i="27"/>
  <c r="E7076" i="27"/>
  <c r="F7076" i="27"/>
  <c r="E7077" i="27"/>
  <c r="F7077" i="27"/>
  <c r="E7078" i="27"/>
  <c r="F7078" i="27"/>
  <c r="E7079" i="27"/>
  <c r="F7079" i="27"/>
  <c r="E7080" i="27"/>
  <c r="F7080" i="27"/>
  <c r="E7081" i="27"/>
  <c r="F7081" i="27"/>
  <c r="E7082" i="27"/>
  <c r="F7082" i="27"/>
  <c r="E7083" i="27"/>
  <c r="F7083" i="27"/>
  <c r="E7084" i="27"/>
  <c r="F7084" i="27"/>
  <c r="E7085" i="27"/>
  <c r="F7085" i="27"/>
  <c r="E7086" i="27"/>
  <c r="F7086" i="27"/>
  <c r="E7087" i="27"/>
  <c r="F7087" i="27"/>
  <c r="E7088" i="27"/>
  <c r="F7088" i="27"/>
  <c r="E7089" i="27"/>
  <c r="F7089" i="27"/>
  <c r="E7090" i="27"/>
  <c r="F7090" i="27"/>
  <c r="E7091" i="27"/>
  <c r="F7091" i="27"/>
  <c r="E7092" i="27"/>
  <c r="F7092" i="27"/>
  <c r="E7093" i="27"/>
  <c r="F7093" i="27"/>
  <c r="E7094" i="27"/>
  <c r="F7094" i="27"/>
  <c r="E7095" i="27"/>
  <c r="F7095" i="27"/>
  <c r="E7096" i="27"/>
  <c r="F7096" i="27"/>
  <c r="E7097" i="27"/>
  <c r="F7097" i="27"/>
  <c r="E7098" i="27"/>
  <c r="F7098" i="27"/>
  <c r="E7099" i="27"/>
  <c r="F7099" i="27"/>
  <c r="E7100" i="27"/>
  <c r="F7100" i="27"/>
  <c r="E7101" i="27"/>
  <c r="F7101" i="27"/>
  <c r="E7102" i="27"/>
  <c r="F7102" i="27"/>
  <c r="E7103" i="27"/>
  <c r="F7103" i="27"/>
  <c r="E7104" i="27"/>
  <c r="F7104" i="27"/>
  <c r="E7105" i="27"/>
  <c r="F7105" i="27"/>
  <c r="E7106" i="27"/>
  <c r="F7106" i="27"/>
  <c r="E7107" i="27"/>
  <c r="F7107" i="27"/>
  <c r="E7108" i="27"/>
  <c r="F7108" i="27"/>
  <c r="E7109" i="27"/>
  <c r="F7109" i="27"/>
  <c r="E7110" i="27"/>
  <c r="F7110" i="27"/>
  <c r="E7111" i="27"/>
  <c r="F7111" i="27"/>
  <c r="E7112" i="27"/>
  <c r="F7112" i="27"/>
  <c r="E7113" i="27"/>
  <c r="F7113" i="27"/>
  <c r="E7114" i="27"/>
  <c r="F7114" i="27"/>
  <c r="E7115" i="27"/>
  <c r="F7115" i="27"/>
  <c r="E7116" i="27"/>
  <c r="F7116" i="27"/>
  <c r="E7117" i="27"/>
  <c r="F7117" i="27"/>
  <c r="E7118" i="27"/>
  <c r="F7118" i="27"/>
  <c r="E7119" i="27"/>
  <c r="F7119" i="27"/>
  <c r="E7120" i="27"/>
  <c r="F7120" i="27"/>
  <c r="E7121" i="27"/>
  <c r="F7121" i="27"/>
  <c r="E7122" i="27"/>
  <c r="F7122" i="27"/>
  <c r="E7123" i="27"/>
  <c r="F7123" i="27"/>
  <c r="E7124" i="27"/>
  <c r="F7124" i="27"/>
  <c r="E7125" i="27"/>
  <c r="F7125" i="27"/>
  <c r="E7126" i="27"/>
  <c r="F7126" i="27"/>
  <c r="E7127" i="27"/>
  <c r="F7127" i="27"/>
  <c r="E7128" i="27"/>
  <c r="F7128" i="27"/>
  <c r="E7129" i="27"/>
  <c r="F7129" i="27"/>
  <c r="E7130" i="27"/>
  <c r="F7130" i="27"/>
  <c r="E7131" i="27"/>
  <c r="F7131" i="27"/>
  <c r="E7132" i="27"/>
  <c r="F7132" i="27"/>
  <c r="E7133" i="27"/>
  <c r="F7133" i="27"/>
  <c r="E7134" i="27"/>
  <c r="F7134" i="27"/>
  <c r="E7135" i="27"/>
  <c r="F7135" i="27"/>
  <c r="E7136" i="27"/>
  <c r="F7136" i="27"/>
  <c r="E7137" i="27"/>
  <c r="F7137" i="27"/>
  <c r="E7138" i="27"/>
  <c r="F7138" i="27"/>
  <c r="E7139" i="27"/>
  <c r="F7139" i="27"/>
  <c r="E7140" i="27"/>
  <c r="F7140" i="27"/>
  <c r="E7141" i="27"/>
  <c r="F7141" i="27"/>
  <c r="E7142" i="27"/>
  <c r="F7142" i="27"/>
  <c r="E7143" i="27"/>
  <c r="F7143" i="27"/>
  <c r="E7144" i="27"/>
  <c r="F7144" i="27"/>
  <c r="E7145" i="27"/>
  <c r="F7145" i="27"/>
  <c r="E7146" i="27"/>
  <c r="F7146" i="27"/>
  <c r="E7147" i="27"/>
  <c r="F7147" i="27"/>
  <c r="E7148" i="27"/>
  <c r="F7148" i="27"/>
  <c r="E7149" i="27"/>
  <c r="F7149" i="27"/>
  <c r="E7150" i="27"/>
  <c r="F7150" i="27"/>
  <c r="E7151" i="27"/>
  <c r="F7151" i="27"/>
  <c r="E7152" i="27"/>
  <c r="F7152" i="27"/>
  <c r="E7153" i="27"/>
  <c r="F7153" i="27"/>
  <c r="E7154" i="27"/>
  <c r="F7154" i="27"/>
  <c r="E7155" i="27"/>
  <c r="F7155" i="27"/>
  <c r="E7156" i="27"/>
  <c r="F7156" i="27"/>
  <c r="E7157" i="27"/>
  <c r="F7157" i="27"/>
  <c r="E7158" i="27"/>
  <c r="F7158" i="27"/>
  <c r="E7159" i="27"/>
  <c r="F7159" i="27"/>
  <c r="E7160" i="27"/>
  <c r="F7160" i="27"/>
  <c r="E7161" i="27"/>
  <c r="F7161" i="27"/>
  <c r="E7162" i="27"/>
  <c r="F7162" i="27"/>
  <c r="E7163" i="27"/>
  <c r="F7163" i="27"/>
  <c r="E7164" i="27"/>
  <c r="F7164" i="27"/>
  <c r="E7165" i="27"/>
  <c r="F7165" i="27"/>
  <c r="E7166" i="27"/>
  <c r="F7166" i="27"/>
  <c r="E7167" i="27"/>
  <c r="F7167" i="27"/>
  <c r="E7168" i="27"/>
  <c r="F7168" i="27"/>
  <c r="E7169" i="27"/>
  <c r="F7169" i="27"/>
  <c r="E7170" i="27"/>
  <c r="F7170" i="27"/>
  <c r="E7171" i="27"/>
  <c r="F7171" i="27"/>
  <c r="E7172" i="27"/>
  <c r="F7172" i="27"/>
  <c r="E7173" i="27"/>
  <c r="F7173" i="27"/>
  <c r="E7174" i="27"/>
  <c r="F7174" i="27"/>
  <c r="E7175" i="27"/>
  <c r="F7175" i="27"/>
  <c r="E7176" i="27"/>
  <c r="F7176" i="27"/>
  <c r="E7178" i="27"/>
  <c r="F7178" i="27"/>
  <c r="E7179" i="27"/>
  <c r="F7179" i="27"/>
  <c r="E7180" i="27"/>
  <c r="F7180" i="27"/>
  <c r="E7181" i="27"/>
  <c r="F7181" i="27"/>
  <c r="E7182" i="27"/>
  <c r="F7182" i="27"/>
  <c r="E7183" i="27"/>
  <c r="F7183" i="27"/>
  <c r="E7184" i="27"/>
  <c r="F7184" i="27"/>
  <c r="E7185" i="27"/>
  <c r="F7185" i="27"/>
  <c r="E7186" i="27"/>
  <c r="F7186" i="27"/>
  <c r="E7187" i="27"/>
  <c r="F7187" i="27"/>
  <c r="E7188" i="27"/>
  <c r="F7188" i="27"/>
  <c r="E7189" i="27"/>
  <c r="F7189" i="27"/>
  <c r="E7190" i="27"/>
  <c r="F7190" i="27"/>
  <c r="E7191" i="27"/>
  <c r="F7191" i="27"/>
  <c r="E7192" i="27"/>
  <c r="F7192" i="27"/>
  <c r="E7193" i="27"/>
  <c r="F7193" i="27"/>
  <c r="E7194" i="27"/>
  <c r="F7194" i="27"/>
  <c r="E7195" i="27"/>
  <c r="F7195" i="27"/>
  <c r="E7196" i="27"/>
  <c r="F7196" i="27"/>
  <c r="E7197" i="27"/>
  <c r="F7197" i="27"/>
  <c r="E7198" i="27"/>
  <c r="F7198" i="27"/>
  <c r="E7199" i="27"/>
  <c r="F7199" i="27"/>
  <c r="E7200" i="27"/>
  <c r="F7200" i="27"/>
  <c r="E7201" i="27"/>
  <c r="F7201" i="27"/>
  <c r="E7202" i="27"/>
  <c r="F7202" i="27"/>
  <c r="E7203" i="27"/>
  <c r="F7203" i="27"/>
  <c r="E7204" i="27"/>
  <c r="F7204" i="27"/>
  <c r="E7205" i="27"/>
  <c r="F7205" i="27"/>
  <c r="E7206" i="27"/>
  <c r="F7206" i="27"/>
  <c r="E7207" i="27"/>
  <c r="F7207" i="27"/>
  <c r="E7208" i="27"/>
  <c r="F7208" i="27"/>
  <c r="E7209" i="27"/>
  <c r="F7209" i="27"/>
  <c r="E7210" i="27"/>
  <c r="F7210" i="27"/>
  <c r="E7211" i="27"/>
  <c r="F7211" i="27"/>
  <c r="E7212" i="27"/>
  <c r="F7212" i="27"/>
  <c r="E7213" i="27"/>
  <c r="F7213" i="27"/>
  <c r="E7214" i="27"/>
  <c r="F7214" i="27"/>
  <c r="E7215" i="27"/>
  <c r="F7215" i="27"/>
  <c r="E7216" i="27"/>
  <c r="F7216" i="27"/>
  <c r="E7217" i="27"/>
  <c r="F7217" i="27"/>
  <c r="E7218" i="27"/>
  <c r="F7218" i="27"/>
  <c r="E7219" i="27"/>
  <c r="F7219" i="27"/>
  <c r="E7220" i="27"/>
  <c r="F7220" i="27"/>
  <c r="E7221" i="27"/>
  <c r="F7221" i="27"/>
  <c r="E7222" i="27"/>
  <c r="F7222" i="27"/>
  <c r="E7223" i="27"/>
  <c r="F7223" i="27"/>
  <c r="E7224" i="27"/>
  <c r="F7224" i="27"/>
  <c r="E7225" i="27"/>
  <c r="F7225" i="27"/>
  <c r="E7226" i="27"/>
  <c r="F7226" i="27"/>
  <c r="E7227" i="27"/>
  <c r="F7227" i="27"/>
  <c r="E7228" i="27"/>
  <c r="F7228" i="27"/>
  <c r="E7229" i="27"/>
  <c r="F7229" i="27"/>
  <c r="E7230" i="27"/>
  <c r="F7230" i="27"/>
  <c r="E7231" i="27"/>
  <c r="F7231" i="27"/>
  <c r="E7232" i="27"/>
  <c r="F7232" i="27"/>
  <c r="E7233" i="27"/>
  <c r="F7233" i="27"/>
  <c r="E7234" i="27"/>
  <c r="F7234" i="27"/>
  <c r="E7235" i="27"/>
  <c r="F7235" i="27"/>
  <c r="E7236" i="27"/>
  <c r="F7236" i="27"/>
  <c r="E7237" i="27"/>
  <c r="F7237" i="27"/>
  <c r="E7238" i="27"/>
  <c r="F7238" i="27"/>
  <c r="E7239" i="27"/>
  <c r="F7239" i="27"/>
  <c r="E7240" i="27"/>
  <c r="F7240" i="27"/>
  <c r="E7241" i="27"/>
  <c r="F7241" i="27"/>
  <c r="E7242" i="27"/>
  <c r="F7242" i="27"/>
  <c r="E7243" i="27"/>
  <c r="F7243" i="27"/>
  <c r="E7244" i="27"/>
  <c r="F7244" i="27"/>
  <c r="E7245" i="27"/>
  <c r="F7245" i="27"/>
  <c r="E7246" i="27"/>
  <c r="F7246" i="27"/>
  <c r="E7247" i="27"/>
  <c r="F7247" i="27"/>
  <c r="E7248" i="27"/>
  <c r="F7248" i="27"/>
  <c r="E7249" i="27"/>
  <c r="F7249" i="27"/>
  <c r="E7250" i="27"/>
  <c r="F7250" i="27"/>
  <c r="E7251" i="27"/>
  <c r="F7251" i="27"/>
  <c r="E7252" i="27"/>
  <c r="F7252" i="27"/>
  <c r="E7253" i="27"/>
  <c r="F7253" i="27"/>
  <c r="E7254" i="27"/>
  <c r="F7254" i="27"/>
  <c r="E7255" i="27"/>
  <c r="F7255" i="27"/>
  <c r="E7256" i="27"/>
  <c r="F7256" i="27"/>
  <c r="E7257" i="27"/>
  <c r="F7257" i="27"/>
  <c r="E7258" i="27"/>
  <c r="F7258" i="27"/>
  <c r="E7259" i="27"/>
  <c r="F7259" i="27"/>
  <c r="E7260" i="27"/>
  <c r="F7260" i="27"/>
  <c r="E7261" i="27"/>
  <c r="F7261" i="27"/>
  <c r="E7262" i="27"/>
  <c r="F7262" i="27"/>
  <c r="E7263" i="27"/>
  <c r="F7263" i="27"/>
  <c r="E7264" i="27"/>
  <c r="F7264" i="27"/>
  <c r="E7265" i="27"/>
  <c r="F7265" i="27"/>
  <c r="E7266" i="27"/>
  <c r="F7266" i="27"/>
  <c r="E7267" i="27"/>
  <c r="F7267" i="27"/>
  <c r="E7268" i="27"/>
  <c r="F7268" i="27"/>
  <c r="E7269" i="27"/>
  <c r="F7269" i="27"/>
  <c r="E7270" i="27"/>
  <c r="F7270" i="27"/>
  <c r="E7271" i="27"/>
  <c r="F7271" i="27"/>
  <c r="E7272" i="27"/>
  <c r="F7272" i="27"/>
  <c r="E7273" i="27"/>
  <c r="F7273" i="27"/>
  <c r="E7274" i="27"/>
  <c r="F7274" i="27"/>
  <c r="E7275" i="27"/>
  <c r="F7275" i="27"/>
  <c r="E7276" i="27"/>
  <c r="F7276" i="27"/>
  <c r="E7277" i="27"/>
  <c r="F7277" i="27"/>
  <c r="E7278" i="27"/>
  <c r="F7278" i="27"/>
  <c r="E7279" i="27"/>
  <c r="F7279" i="27"/>
  <c r="E7280" i="27"/>
  <c r="F7280" i="27"/>
  <c r="E7281" i="27"/>
  <c r="F7281" i="27"/>
  <c r="E7282" i="27"/>
  <c r="F7282" i="27"/>
  <c r="E7283" i="27"/>
  <c r="F7283" i="27"/>
  <c r="E7284" i="27"/>
  <c r="F7284" i="27"/>
  <c r="E7285" i="27"/>
  <c r="F7285" i="27"/>
  <c r="E7286" i="27"/>
  <c r="F7286" i="27"/>
  <c r="E7287" i="27"/>
  <c r="F7287" i="27"/>
  <c r="E7288" i="27"/>
  <c r="F7288" i="27"/>
  <c r="E7289" i="27"/>
  <c r="F7289" i="27"/>
  <c r="E7290" i="27"/>
  <c r="F7290" i="27"/>
  <c r="E7291" i="27"/>
  <c r="F7291" i="27"/>
  <c r="E7292" i="27"/>
  <c r="F7292" i="27"/>
  <c r="E7293" i="27"/>
  <c r="F7293" i="27"/>
  <c r="E7294" i="27"/>
  <c r="F7294" i="27"/>
  <c r="E7295" i="27"/>
  <c r="F7295" i="27"/>
  <c r="E7296" i="27"/>
  <c r="F7296" i="27"/>
  <c r="E7297" i="27"/>
  <c r="F7297" i="27"/>
  <c r="E7298" i="27"/>
  <c r="F7298" i="27"/>
  <c r="E7299" i="27"/>
  <c r="F7299" i="27"/>
  <c r="E7300" i="27"/>
  <c r="F7300" i="27"/>
  <c r="E7301" i="27"/>
  <c r="F7301" i="27"/>
  <c r="E7302" i="27"/>
  <c r="F7302" i="27"/>
  <c r="E7303" i="27"/>
  <c r="F7303" i="27"/>
  <c r="E7304" i="27"/>
  <c r="F7304" i="27"/>
  <c r="E7305" i="27"/>
  <c r="F7305" i="27"/>
  <c r="E7306" i="27"/>
  <c r="F7306" i="27"/>
  <c r="E7307" i="27"/>
  <c r="F7307" i="27"/>
  <c r="E7308" i="27"/>
  <c r="F7308" i="27"/>
  <c r="E7309" i="27"/>
  <c r="F7309" i="27"/>
  <c r="E7310" i="27"/>
  <c r="F7310" i="27"/>
  <c r="E7311" i="27"/>
  <c r="F7311" i="27"/>
  <c r="E7312" i="27"/>
  <c r="F7312" i="27"/>
  <c r="E7313" i="27"/>
  <c r="F7313" i="27"/>
  <c r="E7314" i="27"/>
  <c r="F7314" i="27"/>
  <c r="E7315" i="27"/>
  <c r="F7315" i="27"/>
  <c r="E7316" i="27"/>
  <c r="F7316" i="27"/>
  <c r="E7317" i="27"/>
  <c r="F7317" i="27"/>
  <c r="E7318" i="27"/>
  <c r="F7318" i="27"/>
  <c r="E7319" i="27"/>
  <c r="F7319" i="27"/>
  <c r="E7320" i="27"/>
  <c r="F7320" i="27"/>
  <c r="E7321" i="27"/>
  <c r="F7321" i="27"/>
  <c r="E7323" i="27"/>
  <c r="F7323" i="27"/>
  <c r="E7324" i="27"/>
  <c r="F7324" i="27"/>
  <c r="E7325" i="27"/>
  <c r="F7325" i="27"/>
  <c r="E7326" i="27"/>
  <c r="F7326" i="27"/>
  <c r="E7327" i="27"/>
  <c r="F7327" i="27"/>
  <c r="E7328" i="27"/>
  <c r="F7328" i="27"/>
  <c r="E7329" i="27"/>
  <c r="F7329" i="27"/>
  <c r="E7330" i="27"/>
  <c r="F7330" i="27"/>
  <c r="E7331" i="27"/>
  <c r="F7331" i="27"/>
  <c r="E7332" i="27"/>
  <c r="F7332" i="27"/>
  <c r="E7333" i="27"/>
  <c r="F7333" i="27"/>
  <c r="E7334" i="27"/>
  <c r="F7334" i="27"/>
  <c r="E7335" i="27"/>
  <c r="F7335" i="27"/>
  <c r="E7336" i="27"/>
  <c r="F7336" i="27"/>
  <c r="E7337" i="27"/>
  <c r="F7337" i="27"/>
  <c r="E7338" i="27"/>
  <c r="F7338" i="27"/>
  <c r="E7339" i="27"/>
  <c r="F7339" i="27"/>
  <c r="E7340" i="27"/>
  <c r="F7340" i="27"/>
  <c r="E7341" i="27"/>
  <c r="F7341" i="27"/>
  <c r="E7342" i="27"/>
  <c r="F7342" i="27"/>
  <c r="E7343" i="27"/>
  <c r="F7343" i="27"/>
  <c r="E7344" i="27"/>
  <c r="F7344" i="27"/>
  <c r="E7345" i="27"/>
  <c r="F7345" i="27"/>
  <c r="E7346" i="27"/>
  <c r="F7346" i="27"/>
  <c r="E7347" i="27"/>
  <c r="F7347" i="27"/>
  <c r="E7348" i="27"/>
  <c r="F7348" i="27"/>
  <c r="E7349" i="27"/>
  <c r="F7349" i="27"/>
  <c r="E7350" i="27"/>
  <c r="F7350" i="27"/>
  <c r="E7351" i="27"/>
  <c r="F7351" i="27"/>
  <c r="E7352" i="27"/>
  <c r="F7352" i="27"/>
  <c r="E7353" i="27"/>
  <c r="F7353" i="27"/>
  <c r="E7354" i="27"/>
  <c r="F7354" i="27"/>
  <c r="E7355" i="27"/>
  <c r="F7355" i="27"/>
  <c r="E7356" i="27"/>
  <c r="F7356" i="27"/>
  <c r="E7357" i="27"/>
  <c r="F7357" i="27"/>
  <c r="E7358" i="27"/>
  <c r="F7358" i="27"/>
  <c r="E7359" i="27"/>
  <c r="F7359" i="27"/>
  <c r="E7360" i="27"/>
  <c r="F7360" i="27"/>
  <c r="E7361" i="27"/>
  <c r="F7361" i="27"/>
  <c r="E7362" i="27"/>
  <c r="F7362" i="27"/>
  <c r="E7363" i="27"/>
  <c r="F7363" i="27"/>
  <c r="E7364" i="27"/>
  <c r="F7364" i="27"/>
  <c r="E7365" i="27"/>
  <c r="F7365" i="27"/>
  <c r="E7366" i="27"/>
  <c r="F7366" i="27"/>
  <c r="E7367" i="27"/>
  <c r="F7367" i="27"/>
  <c r="E7368" i="27"/>
  <c r="F7368" i="27"/>
  <c r="E7369" i="27"/>
  <c r="F7369" i="27"/>
  <c r="E7370" i="27"/>
  <c r="F7370" i="27"/>
  <c r="E7371" i="27"/>
  <c r="F7371" i="27"/>
  <c r="E7372" i="27"/>
  <c r="F7372" i="27"/>
  <c r="E7373" i="27"/>
  <c r="F7373" i="27"/>
  <c r="E7374" i="27"/>
  <c r="F7374" i="27"/>
  <c r="E7375" i="27"/>
  <c r="F7375" i="27"/>
  <c r="E7376" i="27"/>
  <c r="F7376" i="27"/>
  <c r="E7377" i="27"/>
  <c r="F7377" i="27"/>
  <c r="E7378" i="27"/>
  <c r="F7378" i="27"/>
  <c r="E7379" i="27"/>
  <c r="F7379" i="27"/>
  <c r="E7380" i="27"/>
  <c r="F7380" i="27"/>
  <c r="E7381" i="27"/>
  <c r="F7381" i="27"/>
  <c r="E7382" i="27"/>
  <c r="F7382" i="27"/>
  <c r="E7383" i="27"/>
  <c r="F7383" i="27"/>
  <c r="E7384" i="27"/>
  <c r="F7384" i="27"/>
  <c r="E7385" i="27"/>
  <c r="F7385" i="27"/>
  <c r="E7386" i="27"/>
  <c r="F7386" i="27"/>
  <c r="E7387" i="27"/>
  <c r="F7387" i="27"/>
  <c r="E7388" i="27"/>
  <c r="F7388" i="27"/>
  <c r="E7389" i="27"/>
  <c r="F7389" i="27"/>
  <c r="E7390" i="27"/>
  <c r="F7390" i="27"/>
  <c r="E7391" i="27"/>
  <c r="F7391" i="27"/>
  <c r="E7392" i="27"/>
  <c r="F7392" i="27"/>
  <c r="E7393" i="27"/>
  <c r="F7393" i="27"/>
  <c r="E7394" i="27"/>
  <c r="F7394" i="27"/>
  <c r="E7395" i="27"/>
  <c r="F7395" i="27"/>
  <c r="E7396" i="27"/>
  <c r="F7396" i="27"/>
  <c r="E7397" i="27"/>
  <c r="F7397" i="27"/>
  <c r="E7398" i="27"/>
  <c r="F7398" i="27"/>
  <c r="E7399" i="27"/>
  <c r="F7399" i="27"/>
  <c r="E7400" i="27"/>
  <c r="F7400" i="27"/>
  <c r="E7401" i="27"/>
  <c r="F7401" i="27"/>
  <c r="E7402" i="27"/>
  <c r="F7402" i="27"/>
  <c r="E7403" i="27"/>
  <c r="F7403" i="27"/>
  <c r="E7404" i="27"/>
  <c r="F7404" i="27"/>
  <c r="E7405" i="27"/>
  <c r="F7405" i="27"/>
  <c r="E7406" i="27"/>
  <c r="F7406" i="27"/>
  <c r="E7407" i="27"/>
  <c r="F7407" i="27"/>
  <c r="E7408" i="27"/>
  <c r="F7408" i="27"/>
  <c r="E7409" i="27"/>
  <c r="F7409" i="27"/>
  <c r="E7410" i="27"/>
  <c r="F7410" i="27"/>
  <c r="E7411" i="27"/>
  <c r="F7411" i="27"/>
  <c r="E7412" i="27"/>
  <c r="F7412" i="27"/>
  <c r="E7413" i="27"/>
  <c r="F7413" i="27"/>
  <c r="E7414" i="27"/>
  <c r="F7414" i="27"/>
  <c r="E7415" i="27"/>
  <c r="F7415" i="27"/>
  <c r="E7416" i="27"/>
  <c r="F7416" i="27"/>
  <c r="E7417" i="27"/>
  <c r="F7417" i="27"/>
  <c r="E7418" i="27"/>
  <c r="F7418" i="27"/>
  <c r="E7419" i="27"/>
  <c r="F7419" i="27"/>
  <c r="E7420" i="27"/>
  <c r="F7420" i="27"/>
  <c r="E7421" i="27"/>
  <c r="F7421" i="27"/>
  <c r="E7422" i="27"/>
  <c r="F7422" i="27"/>
  <c r="E7423" i="27"/>
  <c r="F7423" i="27"/>
  <c r="E7424" i="27"/>
  <c r="F7424" i="27"/>
  <c r="E7425" i="27"/>
  <c r="F7425" i="27"/>
  <c r="E7426" i="27"/>
  <c r="F7426" i="27"/>
  <c r="E7427" i="27"/>
  <c r="F7427" i="27"/>
  <c r="E7428" i="27"/>
  <c r="F7428" i="27"/>
  <c r="E7429" i="27"/>
  <c r="F7429" i="27"/>
  <c r="E7430" i="27"/>
  <c r="F7430" i="27"/>
  <c r="E7431" i="27"/>
  <c r="F7431" i="27"/>
  <c r="E7432" i="27"/>
  <c r="F7432" i="27"/>
  <c r="E7433" i="27"/>
  <c r="F7433" i="27"/>
  <c r="E7434" i="27"/>
  <c r="F7434" i="27"/>
  <c r="E7435" i="27"/>
  <c r="F7435" i="27"/>
  <c r="E7436" i="27"/>
  <c r="F7436" i="27"/>
  <c r="E7437" i="27"/>
  <c r="F7437" i="27"/>
  <c r="E7438" i="27"/>
  <c r="F7438" i="27"/>
  <c r="E7439" i="27"/>
  <c r="F7439" i="27"/>
  <c r="E7440" i="27"/>
  <c r="F7440" i="27"/>
  <c r="E7441" i="27"/>
  <c r="F7441" i="27"/>
  <c r="E7442" i="27"/>
  <c r="F7442" i="27"/>
  <c r="E7443" i="27"/>
  <c r="F7443" i="27"/>
  <c r="E7444" i="27"/>
  <c r="F7444" i="27"/>
  <c r="E7445" i="27"/>
  <c r="F7445" i="27"/>
  <c r="E7446" i="27"/>
  <c r="F7446" i="27"/>
  <c r="E7447" i="27"/>
  <c r="F7447" i="27"/>
  <c r="E7448" i="27"/>
  <c r="F7448" i="27"/>
  <c r="E7449" i="27"/>
  <c r="F7449" i="27"/>
  <c r="E7450" i="27"/>
  <c r="F7450" i="27"/>
  <c r="E7451" i="27"/>
  <c r="F7451" i="27"/>
  <c r="E7452" i="27"/>
  <c r="F7452" i="27"/>
  <c r="E7453" i="27"/>
  <c r="F7453" i="27"/>
  <c r="E7454" i="27"/>
  <c r="F7454" i="27"/>
  <c r="E7455" i="27"/>
  <c r="F7455" i="27"/>
  <c r="E7456" i="27"/>
  <c r="F7456" i="27"/>
  <c r="E7457" i="27"/>
  <c r="F7457" i="27"/>
  <c r="E7458" i="27"/>
  <c r="F7458" i="27"/>
  <c r="E7459" i="27"/>
  <c r="F7459" i="27"/>
  <c r="E7460" i="27"/>
  <c r="F7460" i="27"/>
  <c r="E7461" i="27"/>
  <c r="F7461" i="27"/>
  <c r="E7462" i="27"/>
  <c r="F7462" i="27"/>
  <c r="E7463" i="27"/>
  <c r="F7463" i="27"/>
  <c r="E7464" i="27"/>
  <c r="F7464" i="27"/>
  <c r="E7465" i="27"/>
  <c r="F7465" i="27"/>
  <c r="E7466" i="27"/>
  <c r="F7466" i="27"/>
  <c r="E7468" i="27"/>
  <c r="F7468" i="27"/>
  <c r="E7469" i="27"/>
  <c r="F7469" i="27"/>
  <c r="E7470" i="27"/>
  <c r="F7470" i="27"/>
  <c r="E7471" i="27"/>
  <c r="F7471" i="27"/>
  <c r="E7472" i="27"/>
  <c r="F7472" i="27"/>
  <c r="E7473" i="27"/>
  <c r="F7473" i="27"/>
  <c r="E7474" i="27"/>
  <c r="F7474" i="27"/>
  <c r="E7475" i="27"/>
  <c r="F7475" i="27"/>
  <c r="E7476" i="27"/>
  <c r="F7476" i="27"/>
  <c r="E7477" i="27"/>
  <c r="F7477" i="27"/>
  <c r="E7478" i="27"/>
  <c r="F7478" i="27"/>
  <c r="E7479" i="27"/>
  <c r="F7479" i="27"/>
  <c r="E7480" i="27"/>
  <c r="F7480" i="27"/>
  <c r="E7481" i="27"/>
  <c r="F7481" i="27"/>
  <c r="E7482" i="27"/>
  <c r="F7482" i="27"/>
  <c r="E7483" i="27"/>
  <c r="F7483" i="27"/>
  <c r="E7484" i="27"/>
  <c r="F7484" i="27"/>
  <c r="E7485" i="27"/>
  <c r="F7485" i="27"/>
  <c r="E7486" i="27"/>
  <c r="F7486" i="27"/>
  <c r="E7487" i="27"/>
  <c r="F7487" i="27"/>
  <c r="E7488" i="27"/>
  <c r="F7488" i="27"/>
  <c r="E7489" i="27"/>
  <c r="F7489" i="27"/>
  <c r="E7490" i="27"/>
  <c r="F7490" i="27"/>
  <c r="E7491" i="27"/>
  <c r="F7491" i="27"/>
  <c r="E7492" i="27"/>
  <c r="F7492" i="27"/>
  <c r="E7493" i="27"/>
  <c r="F7493" i="27"/>
  <c r="E7494" i="27"/>
  <c r="F7494" i="27"/>
  <c r="E7495" i="27"/>
  <c r="F7495" i="27"/>
  <c r="E7496" i="27"/>
  <c r="F7496" i="27"/>
  <c r="E7497" i="27"/>
  <c r="F7497" i="27"/>
  <c r="E7498" i="27"/>
  <c r="F7498" i="27"/>
  <c r="E7499" i="27"/>
  <c r="F7499" i="27"/>
  <c r="E7500" i="27"/>
  <c r="F7500" i="27"/>
  <c r="E7501" i="27"/>
  <c r="F7501" i="27"/>
  <c r="E7502" i="27"/>
  <c r="F7502" i="27"/>
  <c r="E7503" i="27"/>
  <c r="F7503" i="27"/>
  <c r="E7504" i="27"/>
  <c r="F7504" i="27"/>
  <c r="E7505" i="27"/>
  <c r="F7505" i="27"/>
  <c r="E7506" i="27"/>
  <c r="F7506" i="27"/>
  <c r="E7507" i="27"/>
  <c r="F7507" i="27"/>
  <c r="E7508" i="27"/>
  <c r="F7508" i="27"/>
  <c r="E7509" i="27"/>
  <c r="F7509" i="27"/>
  <c r="E7510" i="27"/>
  <c r="F7510" i="27"/>
  <c r="E7511" i="27"/>
  <c r="F7511" i="27"/>
  <c r="E7512" i="27"/>
  <c r="F7512" i="27"/>
  <c r="E7513" i="27"/>
  <c r="F7513" i="27"/>
  <c r="E7514" i="27"/>
  <c r="F7514" i="27"/>
  <c r="E7515" i="27"/>
  <c r="F7515" i="27"/>
  <c r="E7516" i="27"/>
  <c r="F7516" i="27"/>
  <c r="E7517" i="27"/>
  <c r="F7517" i="27"/>
  <c r="E7518" i="27"/>
  <c r="F7518" i="27"/>
  <c r="E7519" i="27"/>
  <c r="F7519" i="27"/>
  <c r="E7520" i="27"/>
  <c r="F7520" i="27"/>
  <c r="E7521" i="27"/>
  <c r="F7521" i="27"/>
  <c r="E7522" i="27"/>
  <c r="F7522" i="27"/>
  <c r="E7523" i="27"/>
  <c r="F7523" i="27"/>
  <c r="E7524" i="27"/>
  <c r="F7524" i="27"/>
  <c r="E7525" i="27"/>
  <c r="F7525" i="27"/>
  <c r="E7526" i="27"/>
  <c r="F7526" i="27"/>
  <c r="E7527" i="27"/>
  <c r="F7527" i="27"/>
  <c r="E7528" i="27"/>
  <c r="F7528" i="27"/>
  <c r="E7529" i="27"/>
  <c r="F7529" i="27"/>
  <c r="E7530" i="27"/>
  <c r="F7530" i="27"/>
  <c r="E7531" i="27"/>
  <c r="F7531" i="27"/>
  <c r="E7532" i="27"/>
  <c r="F7532" i="27"/>
  <c r="E7533" i="27"/>
  <c r="F7533" i="27"/>
  <c r="E7534" i="27"/>
  <c r="F7534" i="27"/>
  <c r="E7535" i="27"/>
  <c r="F7535" i="27"/>
  <c r="E7536" i="27"/>
  <c r="F7536" i="27"/>
  <c r="E7537" i="27"/>
  <c r="F7537" i="27"/>
  <c r="E7538" i="27"/>
  <c r="F7538" i="27"/>
  <c r="E7539" i="27"/>
  <c r="F7539" i="27"/>
  <c r="E7540" i="27"/>
  <c r="F7540" i="27"/>
  <c r="E7541" i="27"/>
  <c r="F7541" i="27"/>
  <c r="E7542" i="27"/>
  <c r="F7542" i="27"/>
  <c r="E7543" i="27"/>
  <c r="F7543" i="27"/>
  <c r="E7544" i="27"/>
  <c r="F7544" i="27"/>
  <c r="E7545" i="27"/>
  <c r="F7545" i="27"/>
  <c r="E7546" i="27"/>
  <c r="F7546" i="27"/>
  <c r="E7547" i="27"/>
  <c r="F7547" i="27"/>
  <c r="E7548" i="27"/>
  <c r="F7548" i="27"/>
  <c r="E7549" i="27"/>
  <c r="F7549" i="27"/>
  <c r="E7550" i="27"/>
  <c r="F7550" i="27"/>
  <c r="E7551" i="27"/>
  <c r="F7551" i="27"/>
  <c r="E7552" i="27"/>
  <c r="F7552" i="27"/>
  <c r="E7553" i="27"/>
  <c r="F7553" i="27"/>
  <c r="E7554" i="27"/>
  <c r="F7554" i="27"/>
  <c r="E7555" i="27"/>
  <c r="F7555" i="27"/>
  <c r="E7556" i="27"/>
  <c r="F7556" i="27"/>
  <c r="E7557" i="27"/>
  <c r="F7557" i="27"/>
  <c r="E7558" i="27"/>
  <c r="F7558" i="27"/>
  <c r="E7559" i="27"/>
  <c r="F7559" i="27"/>
  <c r="E7560" i="27"/>
  <c r="F7560" i="27"/>
  <c r="E7561" i="27"/>
  <c r="F7561" i="27"/>
  <c r="E7562" i="27"/>
  <c r="F7562" i="27"/>
  <c r="E7563" i="27"/>
  <c r="F7563" i="27"/>
  <c r="E7564" i="27"/>
  <c r="F7564" i="27"/>
  <c r="E7565" i="27"/>
  <c r="F7565" i="27"/>
  <c r="E7566" i="27"/>
  <c r="F7566" i="27"/>
  <c r="E7567" i="27"/>
  <c r="F7567" i="27"/>
  <c r="E7568" i="27"/>
  <c r="F7568" i="27"/>
  <c r="E7569" i="27"/>
  <c r="F7569" i="27"/>
  <c r="E7570" i="27"/>
  <c r="F7570" i="27"/>
  <c r="E7571" i="27"/>
  <c r="F7571" i="27"/>
  <c r="E7572" i="27"/>
  <c r="F7572" i="27"/>
  <c r="E7573" i="27"/>
  <c r="F7573" i="27"/>
  <c r="E7574" i="27"/>
  <c r="F7574" i="27"/>
  <c r="E7575" i="27"/>
  <c r="F7575" i="27"/>
  <c r="E7576" i="27"/>
  <c r="F7576" i="27"/>
  <c r="E7577" i="27"/>
  <c r="F7577" i="27"/>
  <c r="E7578" i="27"/>
  <c r="F7578" i="27"/>
  <c r="E7579" i="27"/>
  <c r="F7579" i="27"/>
  <c r="E7580" i="27"/>
  <c r="F7580" i="27"/>
  <c r="E7581" i="27"/>
  <c r="F7581" i="27"/>
  <c r="E7582" i="27"/>
  <c r="F7582" i="27"/>
  <c r="E7583" i="27"/>
  <c r="F7583" i="27"/>
  <c r="E7584" i="27"/>
  <c r="F7584" i="27"/>
  <c r="E7585" i="27"/>
  <c r="F7585" i="27"/>
  <c r="E7586" i="27"/>
  <c r="F7586" i="27"/>
  <c r="E7587" i="27"/>
  <c r="F7587" i="27"/>
  <c r="E7588" i="27"/>
  <c r="F7588" i="27"/>
  <c r="E7589" i="27"/>
  <c r="F7589" i="27"/>
  <c r="E7590" i="27"/>
  <c r="F7590" i="27"/>
  <c r="E7591" i="27"/>
  <c r="F7591" i="27"/>
  <c r="E7592" i="27"/>
  <c r="F7592" i="27"/>
  <c r="E7593" i="27"/>
  <c r="F7593" i="27"/>
  <c r="E7594" i="27"/>
  <c r="F7594" i="27"/>
  <c r="E7595" i="27"/>
  <c r="F7595" i="27"/>
  <c r="E7596" i="27"/>
  <c r="F7596" i="27"/>
  <c r="E7597" i="27"/>
  <c r="F7597" i="27"/>
  <c r="E7598" i="27"/>
  <c r="F7598" i="27"/>
  <c r="E7599" i="27"/>
  <c r="F7599" i="27"/>
  <c r="E7600" i="27"/>
  <c r="F7600" i="27"/>
  <c r="E7601" i="27"/>
  <c r="F7601" i="27"/>
  <c r="E7602" i="27"/>
  <c r="F7602" i="27"/>
  <c r="E7603" i="27"/>
  <c r="F7603" i="27"/>
  <c r="E7604" i="27"/>
  <c r="F7604" i="27"/>
  <c r="E7605" i="27"/>
  <c r="F7605" i="27"/>
  <c r="E7606" i="27"/>
  <c r="F7606" i="27"/>
  <c r="E7607" i="27"/>
  <c r="F7607" i="27"/>
  <c r="E7608" i="27"/>
  <c r="F7608" i="27"/>
  <c r="E7609" i="27"/>
  <c r="F7609" i="27"/>
  <c r="E7610" i="27"/>
  <c r="F7610" i="27"/>
  <c r="E7611" i="27"/>
  <c r="F7611" i="27"/>
  <c r="E7613" i="27"/>
  <c r="F7613" i="27"/>
  <c r="E7614" i="27"/>
  <c r="F7614" i="27"/>
  <c r="E7615" i="27"/>
  <c r="F7615" i="27"/>
  <c r="E7616" i="27"/>
  <c r="F7616" i="27"/>
  <c r="E7617" i="27"/>
  <c r="F7617" i="27"/>
  <c r="E7618" i="27"/>
  <c r="F7618" i="27"/>
  <c r="E7619" i="27"/>
  <c r="F7619" i="27"/>
  <c r="E7620" i="27"/>
  <c r="F7620" i="27"/>
  <c r="E7621" i="27"/>
  <c r="F7621" i="27"/>
  <c r="E7622" i="27"/>
  <c r="F7622" i="27"/>
  <c r="E7623" i="27"/>
  <c r="F7623" i="27"/>
  <c r="E7624" i="27"/>
  <c r="F7624" i="27"/>
  <c r="E7625" i="27"/>
  <c r="F7625" i="27"/>
  <c r="E7626" i="27"/>
  <c r="F7626" i="27"/>
  <c r="E7627" i="27"/>
  <c r="F7627" i="27"/>
  <c r="E7628" i="27"/>
  <c r="F7628" i="27"/>
  <c r="E7629" i="27"/>
  <c r="F7629" i="27"/>
  <c r="E7630" i="27"/>
  <c r="F7630" i="27"/>
  <c r="E7631" i="27"/>
  <c r="F7631" i="27"/>
  <c r="E7632" i="27"/>
  <c r="F7632" i="27"/>
  <c r="E7633" i="27"/>
  <c r="F7633" i="27"/>
  <c r="E7634" i="27"/>
  <c r="F7634" i="27"/>
  <c r="E7635" i="27"/>
  <c r="F7635" i="27"/>
  <c r="E7636" i="27"/>
  <c r="F7636" i="27"/>
  <c r="E7637" i="27"/>
  <c r="F7637" i="27"/>
  <c r="E7638" i="27"/>
  <c r="F7638" i="27"/>
  <c r="E7639" i="27"/>
  <c r="F7639" i="27"/>
  <c r="E7640" i="27"/>
  <c r="F7640" i="27"/>
  <c r="E7641" i="27"/>
  <c r="F7641" i="27"/>
  <c r="E7642" i="27"/>
  <c r="F7642" i="27"/>
  <c r="E7643" i="27"/>
  <c r="F7643" i="27"/>
  <c r="E7644" i="27"/>
  <c r="F7644" i="27"/>
  <c r="E7645" i="27"/>
  <c r="F7645" i="27"/>
  <c r="E7646" i="27"/>
  <c r="F7646" i="27"/>
  <c r="E7647" i="27"/>
  <c r="F7647" i="27"/>
  <c r="E7648" i="27"/>
  <c r="F7648" i="27"/>
  <c r="E7649" i="27"/>
  <c r="F7649" i="27"/>
  <c r="E7650" i="27"/>
  <c r="F7650" i="27"/>
  <c r="E7651" i="27"/>
  <c r="F7651" i="27"/>
  <c r="E7652" i="27"/>
  <c r="F7652" i="27"/>
  <c r="E7653" i="27"/>
  <c r="F7653" i="27"/>
  <c r="E7654" i="27"/>
  <c r="F7654" i="27"/>
  <c r="E7655" i="27"/>
  <c r="F7655" i="27"/>
  <c r="E7656" i="27"/>
  <c r="F7656" i="27"/>
  <c r="E7657" i="27"/>
  <c r="F7657" i="27"/>
  <c r="E7658" i="27"/>
  <c r="F7658" i="27"/>
  <c r="E7659" i="27"/>
  <c r="F7659" i="27"/>
  <c r="E7660" i="27"/>
  <c r="F7660" i="27"/>
  <c r="E7661" i="27"/>
  <c r="F7661" i="27"/>
  <c r="E7662" i="27"/>
  <c r="F7662" i="27"/>
  <c r="E7663" i="27"/>
  <c r="F7663" i="27"/>
  <c r="E7664" i="27"/>
  <c r="F7664" i="27"/>
  <c r="E7665" i="27"/>
  <c r="F7665" i="27"/>
  <c r="E7666" i="27"/>
  <c r="F7666" i="27"/>
  <c r="E7667" i="27"/>
  <c r="F7667" i="27"/>
  <c r="E7668" i="27"/>
  <c r="F7668" i="27"/>
  <c r="E7669" i="27"/>
  <c r="F7669" i="27"/>
  <c r="E7670" i="27"/>
  <c r="F7670" i="27"/>
  <c r="E7671" i="27"/>
  <c r="F7671" i="27"/>
  <c r="E7672" i="27"/>
  <c r="F7672" i="27"/>
  <c r="E7673" i="27"/>
  <c r="F7673" i="27"/>
  <c r="E7674" i="27"/>
  <c r="F7674" i="27"/>
  <c r="E7675" i="27"/>
  <c r="F7675" i="27"/>
  <c r="E7676" i="27"/>
  <c r="F7676" i="27"/>
  <c r="E7677" i="27"/>
  <c r="F7677" i="27"/>
  <c r="E7678" i="27"/>
  <c r="F7678" i="27"/>
  <c r="E7679" i="27"/>
  <c r="F7679" i="27"/>
  <c r="E7680" i="27"/>
  <c r="F7680" i="27"/>
  <c r="E7681" i="27"/>
  <c r="F7681" i="27"/>
  <c r="E7682" i="27"/>
  <c r="F7682" i="27"/>
  <c r="E7683" i="27"/>
  <c r="F7683" i="27"/>
  <c r="E7684" i="27"/>
  <c r="F7684" i="27"/>
  <c r="E7685" i="27"/>
  <c r="F7685" i="27"/>
  <c r="E7686" i="27"/>
  <c r="F7686" i="27"/>
  <c r="E7687" i="27"/>
  <c r="F7687" i="27"/>
  <c r="E7688" i="27"/>
  <c r="F7688" i="27"/>
  <c r="E7689" i="27"/>
  <c r="F7689" i="27"/>
  <c r="E7690" i="27"/>
  <c r="F7690" i="27"/>
  <c r="E7691" i="27"/>
  <c r="F7691" i="27"/>
  <c r="E7692" i="27"/>
  <c r="F7692" i="27"/>
  <c r="E7693" i="27"/>
  <c r="F7693" i="27"/>
  <c r="E7694" i="27"/>
  <c r="F7694" i="27"/>
  <c r="E7695" i="27"/>
  <c r="F7695" i="27"/>
  <c r="E7696" i="27"/>
  <c r="F7696" i="27"/>
  <c r="E7697" i="27"/>
  <c r="F7697" i="27"/>
  <c r="E7698" i="27"/>
  <c r="F7698" i="27"/>
  <c r="E7699" i="27"/>
  <c r="F7699" i="27"/>
  <c r="E7700" i="27"/>
  <c r="F7700" i="27"/>
  <c r="E7701" i="27"/>
  <c r="F7701" i="27"/>
  <c r="E7702" i="27"/>
  <c r="F7702" i="27"/>
  <c r="E7703" i="27"/>
  <c r="F7703" i="27"/>
  <c r="E7704" i="27"/>
  <c r="F7704" i="27"/>
  <c r="E7705" i="27"/>
  <c r="F7705" i="27"/>
  <c r="E7706" i="27"/>
  <c r="F7706" i="27"/>
  <c r="E7707" i="27"/>
  <c r="F7707" i="27"/>
  <c r="E7708" i="27"/>
  <c r="F7708" i="27"/>
  <c r="E7709" i="27"/>
  <c r="F7709" i="27"/>
  <c r="E7710" i="27"/>
  <c r="F7710" i="27"/>
  <c r="E7711" i="27"/>
  <c r="F7711" i="27"/>
  <c r="E7712" i="27"/>
  <c r="F7712" i="27"/>
  <c r="E7713" i="27"/>
  <c r="F7713" i="27"/>
  <c r="E7714" i="27"/>
  <c r="F7714" i="27"/>
  <c r="E7715" i="27"/>
  <c r="F7715" i="27"/>
  <c r="E7716" i="27"/>
  <c r="F7716" i="27"/>
  <c r="E7717" i="27"/>
  <c r="F7717" i="27"/>
  <c r="E7718" i="27"/>
  <c r="F7718" i="27"/>
  <c r="E7719" i="27"/>
  <c r="F7719" i="27"/>
  <c r="E7720" i="27"/>
  <c r="F7720" i="27"/>
  <c r="E7721" i="27"/>
  <c r="F7721" i="27"/>
  <c r="E7722" i="27"/>
  <c r="F7722" i="27"/>
  <c r="E7723" i="27"/>
  <c r="F7723" i="27"/>
  <c r="E7724" i="27"/>
  <c r="F7724" i="27"/>
  <c r="E7725" i="27"/>
  <c r="F7725" i="27"/>
  <c r="E7726" i="27"/>
  <c r="F7726" i="27"/>
  <c r="E7727" i="27"/>
  <c r="F7727" i="27"/>
  <c r="E7728" i="27"/>
  <c r="F7728" i="27"/>
  <c r="E7729" i="27"/>
  <c r="F7729" i="27"/>
  <c r="E7730" i="27"/>
  <c r="F7730" i="27"/>
  <c r="E7731" i="27"/>
  <c r="F7731" i="27"/>
  <c r="E7732" i="27"/>
  <c r="F7732" i="27"/>
  <c r="E7733" i="27"/>
  <c r="F7733" i="27"/>
  <c r="E7734" i="27"/>
  <c r="F7734" i="27"/>
  <c r="E7735" i="27"/>
  <c r="F7735" i="27"/>
  <c r="E7736" i="27"/>
  <c r="F7736" i="27"/>
  <c r="E7737" i="27"/>
  <c r="F7737" i="27"/>
  <c r="E7738" i="27"/>
  <c r="F7738" i="27"/>
  <c r="E7739" i="27"/>
  <c r="F7739" i="27"/>
  <c r="E7740" i="27"/>
  <c r="F7740" i="27"/>
  <c r="E7741" i="27"/>
  <c r="F7741" i="27"/>
  <c r="E7742" i="27"/>
  <c r="F7742" i="27"/>
  <c r="E7743" i="27"/>
  <c r="F7743" i="27"/>
  <c r="E7744" i="27"/>
  <c r="F7744" i="27"/>
  <c r="E7745" i="27"/>
  <c r="F7745" i="27"/>
  <c r="E7746" i="27"/>
  <c r="F7746" i="27"/>
  <c r="E7747" i="27"/>
  <c r="F7747" i="27"/>
  <c r="E7748" i="27"/>
  <c r="F7748" i="27"/>
  <c r="E7749" i="27"/>
  <c r="F7749" i="27"/>
  <c r="E7750" i="27"/>
  <c r="F7750" i="27"/>
  <c r="E7751" i="27"/>
  <c r="F7751" i="27"/>
  <c r="E7752" i="27"/>
  <c r="F7752" i="27"/>
  <c r="E7753" i="27"/>
  <c r="F7753" i="27"/>
  <c r="E7754" i="27"/>
  <c r="F7754" i="27"/>
  <c r="E7755" i="27"/>
  <c r="F7755" i="27"/>
  <c r="E7756" i="27"/>
  <c r="F7756" i="27"/>
  <c r="E7758" i="27"/>
  <c r="F7758" i="27"/>
  <c r="E7759" i="27"/>
  <c r="F7759" i="27"/>
  <c r="E7760" i="27"/>
  <c r="F7760" i="27"/>
  <c r="E7761" i="27"/>
  <c r="F7761" i="27"/>
  <c r="E7762" i="27"/>
  <c r="F7762" i="27"/>
  <c r="E7763" i="27"/>
  <c r="F7763" i="27"/>
  <c r="E7764" i="27"/>
  <c r="F7764" i="27"/>
  <c r="E7765" i="27"/>
  <c r="F7765" i="27"/>
  <c r="E7766" i="27"/>
  <c r="F7766" i="27"/>
  <c r="E7767" i="27"/>
  <c r="F7767" i="27"/>
  <c r="E7768" i="27"/>
  <c r="F7768" i="27"/>
  <c r="E7769" i="27"/>
  <c r="F7769" i="27"/>
  <c r="E7770" i="27"/>
  <c r="F7770" i="27"/>
  <c r="E7771" i="27"/>
  <c r="F7771" i="27"/>
  <c r="E7772" i="27"/>
  <c r="F7772" i="27"/>
  <c r="E7773" i="27"/>
  <c r="F7773" i="27"/>
  <c r="E7774" i="27"/>
  <c r="F7774" i="27"/>
  <c r="E7775" i="27"/>
  <c r="F7775" i="27"/>
  <c r="E7776" i="27"/>
  <c r="F7776" i="27"/>
  <c r="E7777" i="27"/>
  <c r="F7777" i="27"/>
  <c r="E7778" i="27"/>
  <c r="F7778" i="27"/>
  <c r="E7779" i="27"/>
  <c r="F7779" i="27"/>
  <c r="E7780" i="27"/>
  <c r="F7780" i="27"/>
  <c r="E7781" i="27"/>
  <c r="F7781" i="27"/>
  <c r="E7782" i="27"/>
  <c r="F7782" i="27"/>
  <c r="E7783" i="27"/>
  <c r="F7783" i="27"/>
  <c r="E7784" i="27"/>
  <c r="F7784" i="27"/>
  <c r="E7785" i="27"/>
  <c r="F7785" i="27"/>
  <c r="E7786" i="27"/>
  <c r="F7786" i="27"/>
  <c r="E7787" i="27"/>
  <c r="F7787" i="27"/>
  <c r="E7788" i="27"/>
  <c r="F7788" i="27"/>
  <c r="E7789" i="27"/>
  <c r="F7789" i="27"/>
  <c r="E7790" i="27"/>
  <c r="F7790" i="27"/>
  <c r="E7791" i="27"/>
  <c r="F7791" i="27"/>
  <c r="E7792" i="27"/>
  <c r="F7792" i="27"/>
  <c r="E7793" i="27"/>
  <c r="F7793" i="27"/>
  <c r="E7794" i="27"/>
  <c r="F7794" i="27"/>
  <c r="E7795" i="27"/>
  <c r="F7795" i="27"/>
  <c r="E7796" i="27"/>
  <c r="F7796" i="27"/>
  <c r="E7797" i="27"/>
  <c r="F7797" i="27"/>
  <c r="E7798" i="27"/>
  <c r="F7798" i="27"/>
  <c r="E7799" i="27"/>
  <c r="F7799" i="27"/>
  <c r="E7800" i="27"/>
  <c r="F7800" i="27"/>
  <c r="E7801" i="27"/>
  <c r="F7801" i="27"/>
  <c r="E7802" i="27"/>
  <c r="F7802" i="27"/>
  <c r="E7803" i="27"/>
  <c r="F7803" i="27"/>
  <c r="E7804" i="27"/>
  <c r="F7804" i="27"/>
  <c r="E7805" i="27"/>
  <c r="F7805" i="27"/>
  <c r="E7806" i="27"/>
  <c r="F7806" i="27"/>
  <c r="E7807" i="27"/>
  <c r="F7807" i="27"/>
  <c r="E7808" i="27"/>
  <c r="F7808" i="27"/>
  <c r="E7809" i="27"/>
  <c r="F7809" i="27"/>
  <c r="E7810" i="27"/>
  <c r="F7810" i="27"/>
  <c r="E7811" i="27"/>
  <c r="F7811" i="27"/>
  <c r="E7812" i="27"/>
  <c r="F7812" i="27"/>
  <c r="E7813" i="27"/>
  <c r="F7813" i="27"/>
  <c r="E7814" i="27"/>
  <c r="F7814" i="27"/>
  <c r="E7815" i="27"/>
  <c r="F7815" i="27"/>
  <c r="E7816" i="27"/>
  <c r="F7816" i="27"/>
  <c r="E7817" i="27"/>
  <c r="F7817" i="27"/>
  <c r="E7818" i="27"/>
  <c r="F7818" i="27"/>
  <c r="E7819" i="27"/>
  <c r="F7819" i="27"/>
  <c r="E7820" i="27"/>
  <c r="F7820" i="27"/>
  <c r="E7821" i="27"/>
  <c r="F7821" i="27"/>
  <c r="E7822" i="27"/>
  <c r="F7822" i="27"/>
  <c r="E7823" i="27"/>
  <c r="F7823" i="27"/>
  <c r="E7824" i="27"/>
  <c r="F7824" i="27"/>
  <c r="E7825" i="27"/>
  <c r="F7825" i="27"/>
  <c r="E7826" i="27"/>
  <c r="F7826" i="27"/>
  <c r="E7827" i="27"/>
  <c r="F7827" i="27"/>
  <c r="E7828" i="27"/>
  <c r="F7828" i="27"/>
  <c r="E7829" i="27"/>
  <c r="F7829" i="27"/>
  <c r="E7830" i="27"/>
  <c r="F7830" i="27"/>
  <c r="E7831" i="27"/>
  <c r="F7831" i="27"/>
  <c r="E7832" i="27"/>
  <c r="F7832" i="27"/>
  <c r="E7833" i="27"/>
  <c r="F7833" i="27"/>
  <c r="E7834" i="27"/>
  <c r="F7834" i="27"/>
  <c r="E7835" i="27"/>
  <c r="F7835" i="27"/>
  <c r="E7836" i="27"/>
  <c r="F7836" i="27"/>
  <c r="E7837" i="27"/>
  <c r="F7837" i="27"/>
  <c r="E7838" i="27"/>
  <c r="F7838" i="27"/>
  <c r="E7839" i="27"/>
  <c r="F7839" i="27"/>
  <c r="E7840" i="27"/>
  <c r="F7840" i="27"/>
  <c r="E7841" i="27"/>
  <c r="F7841" i="27"/>
  <c r="E7842" i="27"/>
  <c r="F7842" i="27"/>
  <c r="E7843" i="27"/>
  <c r="F7843" i="27"/>
  <c r="E7844" i="27"/>
  <c r="F7844" i="27"/>
  <c r="E7845" i="27"/>
  <c r="F7845" i="27"/>
  <c r="E7846" i="27"/>
  <c r="F7846" i="27"/>
  <c r="E7847" i="27"/>
  <c r="F7847" i="27"/>
  <c r="E7848" i="27"/>
  <c r="F7848" i="27"/>
  <c r="E7849" i="27"/>
  <c r="F7849" i="27"/>
  <c r="E7850" i="27"/>
  <c r="F7850" i="27"/>
  <c r="E7851" i="27"/>
  <c r="F7851" i="27"/>
  <c r="E7852" i="27"/>
  <c r="F7852" i="27"/>
  <c r="E7853" i="27"/>
  <c r="F7853" i="27"/>
  <c r="E7854" i="27"/>
  <c r="F7854" i="27"/>
  <c r="E7855" i="27"/>
  <c r="F7855" i="27"/>
  <c r="E7856" i="27"/>
  <c r="F7856" i="27"/>
  <c r="E7857" i="27"/>
  <c r="F7857" i="27"/>
  <c r="E7858" i="27"/>
  <c r="F7858" i="27"/>
  <c r="E7859" i="27"/>
  <c r="F7859" i="27"/>
  <c r="E7860" i="27"/>
  <c r="F7860" i="27"/>
  <c r="E7861" i="27"/>
  <c r="F7861" i="27"/>
  <c r="E7862" i="27"/>
  <c r="F7862" i="27"/>
  <c r="E7863" i="27"/>
  <c r="F7863" i="27"/>
  <c r="E7864" i="27"/>
  <c r="F7864" i="27"/>
  <c r="E7865" i="27"/>
  <c r="F7865" i="27"/>
  <c r="E7866" i="27"/>
  <c r="F7866" i="27"/>
  <c r="E7867" i="27"/>
  <c r="F7867" i="27"/>
  <c r="E7868" i="27"/>
  <c r="F7868" i="27"/>
  <c r="E7869" i="27"/>
  <c r="F7869" i="27"/>
  <c r="E7870" i="27"/>
  <c r="F7870" i="27"/>
  <c r="E7871" i="27"/>
  <c r="F7871" i="27"/>
  <c r="E7872" i="27"/>
  <c r="F7872" i="27"/>
  <c r="E7873" i="27"/>
  <c r="F7873" i="27"/>
  <c r="E7874" i="27"/>
  <c r="F7874" i="27"/>
  <c r="E7875" i="27"/>
  <c r="F7875" i="27"/>
  <c r="E7876" i="27"/>
  <c r="F7876" i="27"/>
  <c r="E7877" i="27"/>
  <c r="F7877" i="27"/>
  <c r="E7878" i="27"/>
  <c r="F7878" i="27"/>
  <c r="E7879" i="27"/>
  <c r="F7879" i="27"/>
  <c r="E7880" i="27"/>
  <c r="F7880" i="27"/>
  <c r="E7881" i="27"/>
  <c r="F7881" i="27"/>
  <c r="E7882" i="27"/>
  <c r="F7882" i="27"/>
  <c r="E7883" i="27"/>
  <c r="F7883" i="27"/>
  <c r="E7884" i="27"/>
  <c r="F7884" i="27"/>
  <c r="E7885" i="27"/>
  <c r="F7885" i="27"/>
  <c r="E7886" i="27"/>
  <c r="F7886" i="27"/>
  <c r="E7887" i="27"/>
  <c r="F7887" i="27"/>
  <c r="E7888" i="27"/>
  <c r="F7888" i="27"/>
  <c r="E7889" i="27"/>
  <c r="F7889" i="27"/>
  <c r="E7890" i="27"/>
  <c r="F7890" i="27"/>
  <c r="E7891" i="27"/>
  <c r="F7891" i="27"/>
  <c r="E7892" i="27"/>
  <c r="F7892" i="27"/>
  <c r="E7893" i="27"/>
  <c r="F7893" i="27"/>
  <c r="E7894" i="27"/>
  <c r="F7894" i="27"/>
  <c r="E7895" i="27"/>
  <c r="F7895" i="27"/>
  <c r="E7896" i="27"/>
  <c r="F7896" i="27"/>
  <c r="E7897" i="27"/>
  <c r="F7897" i="27"/>
  <c r="E7898" i="27"/>
  <c r="F7898" i="27"/>
  <c r="E7899" i="27"/>
  <c r="F7899" i="27"/>
  <c r="E7900" i="27"/>
  <c r="F7900" i="27"/>
  <c r="E7901" i="27"/>
  <c r="F7901" i="27"/>
  <c r="E7903" i="27"/>
  <c r="F7903" i="27"/>
  <c r="E7904" i="27"/>
  <c r="F7904" i="27"/>
  <c r="E7905" i="27"/>
  <c r="F7905" i="27"/>
  <c r="E7906" i="27"/>
  <c r="F7906" i="27"/>
  <c r="E7907" i="27"/>
  <c r="F7907" i="27"/>
  <c r="E7908" i="27"/>
  <c r="F7908" i="27"/>
  <c r="E7909" i="27"/>
  <c r="F7909" i="27"/>
  <c r="E7910" i="27"/>
  <c r="F7910" i="27"/>
  <c r="E7911" i="27"/>
  <c r="F7911" i="27"/>
  <c r="E7912" i="27"/>
  <c r="F7912" i="27"/>
  <c r="E7913" i="27"/>
  <c r="F7913" i="27"/>
  <c r="E7914" i="27"/>
  <c r="F7914" i="27"/>
  <c r="E7915" i="27"/>
  <c r="F7915" i="27"/>
  <c r="E7916" i="27"/>
  <c r="F7916" i="27"/>
  <c r="E7917" i="27"/>
  <c r="F7917" i="27"/>
  <c r="E7918" i="27"/>
  <c r="F7918" i="27"/>
  <c r="E7919" i="27"/>
  <c r="F7919" i="27"/>
  <c r="E7920" i="27"/>
  <c r="F7920" i="27"/>
  <c r="E7921" i="27"/>
  <c r="F7921" i="27"/>
  <c r="E7922" i="27"/>
  <c r="F7922" i="27"/>
  <c r="E7923" i="27"/>
  <c r="F7923" i="27"/>
  <c r="E7924" i="27"/>
  <c r="F7924" i="27"/>
  <c r="E7925" i="27"/>
  <c r="F7925" i="27"/>
  <c r="E7926" i="27"/>
  <c r="F7926" i="27"/>
  <c r="E7927" i="27"/>
  <c r="F7927" i="27"/>
  <c r="E7928" i="27"/>
  <c r="F7928" i="27"/>
  <c r="E7929" i="27"/>
  <c r="F7929" i="27"/>
  <c r="E7930" i="27"/>
  <c r="F7930" i="27"/>
  <c r="E7931" i="27"/>
  <c r="F7931" i="27"/>
  <c r="E7932" i="27"/>
  <c r="F7932" i="27"/>
  <c r="E7933" i="27"/>
  <c r="F7933" i="27"/>
  <c r="E7934" i="27"/>
  <c r="F7934" i="27"/>
  <c r="E7935" i="27"/>
  <c r="F7935" i="27"/>
  <c r="E7936" i="27"/>
  <c r="F7936" i="27"/>
  <c r="E7937" i="27"/>
  <c r="F7937" i="27"/>
  <c r="E7938" i="27"/>
  <c r="F7938" i="27"/>
  <c r="E7939" i="27"/>
  <c r="F7939" i="27"/>
  <c r="E7940" i="27"/>
  <c r="F7940" i="27"/>
  <c r="E7941" i="27"/>
  <c r="F7941" i="27"/>
  <c r="E7942" i="27"/>
  <c r="F7942" i="27"/>
  <c r="E7943" i="27"/>
  <c r="F7943" i="27"/>
  <c r="E7944" i="27"/>
  <c r="F7944" i="27"/>
  <c r="E7945" i="27"/>
  <c r="F7945" i="27"/>
  <c r="E7946" i="27"/>
  <c r="F7946" i="27"/>
  <c r="E7947" i="27"/>
  <c r="F7947" i="27"/>
  <c r="E7948" i="27"/>
  <c r="F7948" i="27"/>
  <c r="E7949" i="27"/>
  <c r="F7949" i="27"/>
  <c r="E7950" i="27"/>
  <c r="F7950" i="27"/>
  <c r="E7951" i="27"/>
  <c r="F7951" i="27"/>
  <c r="E7952" i="27"/>
  <c r="F7952" i="27"/>
  <c r="E7953" i="27"/>
  <c r="F7953" i="27"/>
  <c r="E7954" i="27"/>
  <c r="F7954" i="27"/>
  <c r="E7955" i="27"/>
  <c r="F7955" i="27"/>
  <c r="E7956" i="27"/>
  <c r="F7956" i="27"/>
  <c r="E7957" i="27"/>
  <c r="F7957" i="27"/>
  <c r="E7958" i="27"/>
  <c r="F7958" i="27"/>
  <c r="E7959" i="27"/>
  <c r="F7959" i="27"/>
  <c r="E7960" i="27"/>
  <c r="F7960" i="27"/>
  <c r="E7961" i="27"/>
  <c r="F7961" i="27"/>
  <c r="E7962" i="27"/>
  <c r="F7962" i="27"/>
  <c r="E7963" i="27"/>
  <c r="F7963" i="27"/>
  <c r="E7964" i="27"/>
  <c r="F7964" i="27"/>
  <c r="E7965" i="27"/>
  <c r="F7965" i="27"/>
  <c r="E7966" i="27"/>
  <c r="F7966" i="27"/>
  <c r="E7967" i="27"/>
  <c r="F7967" i="27"/>
  <c r="E7968" i="27"/>
  <c r="F7968" i="27"/>
  <c r="E7969" i="27"/>
  <c r="F7969" i="27"/>
  <c r="E7970" i="27"/>
  <c r="F7970" i="27"/>
  <c r="E7971" i="27"/>
  <c r="F7971" i="27"/>
  <c r="E7972" i="27"/>
  <c r="F7972" i="27"/>
  <c r="E7973" i="27"/>
  <c r="F7973" i="27"/>
  <c r="E7974" i="27"/>
  <c r="F7974" i="27"/>
  <c r="E7975" i="27"/>
  <c r="F7975" i="27"/>
  <c r="E7976" i="27"/>
  <c r="F7976" i="27"/>
  <c r="E7977" i="27"/>
  <c r="F7977" i="27"/>
  <c r="E7978" i="27"/>
  <c r="F7978" i="27"/>
  <c r="E7979" i="27"/>
  <c r="F7979" i="27"/>
  <c r="E7980" i="27"/>
  <c r="F7980" i="27"/>
  <c r="E7981" i="27"/>
  <c r="F7981" i="27"/>
  <c r="E7982" i="27"/>
  <c r="F7982" i="27"/>
  <c r="E7983" i="27"/>
  <c r="F7983" i="27"/>
  <c r="E7984" i="27"/>
  <c r="F7984" i="27"/>
  <c r="E7985" i="27"/>
  <c r="F7985" i="27"/>
  <c r="E7986" i="27"/>
  <c r="F7986" i="27"/>
  <c r="E7987" i="27"/>
  <c r="F7987" i="27"/>
  <c r="E7988" i="27"/>
  <c r="F7988" i="27"/>
  <c r="E7989" i="27"/>
  <c r="F7989" i="27"/>
  <c r="E7990" i="27"/>
  <c r="F7990" i="27"/>
  <c r="E7991" i="27"/>
  <c r="F7991" i="27"/>
  <c r="E7992" i="27"/>
  <c r="F7992" i="27"/>
  <c r="E7993" i="27"/>
  <c r="F7993" i="27"/>
  <c r="E7994" i="27"/>
  <c r="F7994" i="27"/>
  <c r="E7995" i="27"/>
  <c r="F7995" i="27"/>
  <c r="E7996" i="27"/>
  <c r="F7996" i="27"/>
  <c r="E7997" i="27"/>
  <c r="F7997" i="27"/>
  <c r="E7998" i="27"/>
  <c r="F7998" i="27"/>
  <c r="E7999" i="27"/>
  <c r="F7999" i="27"/>
  <c r="E8000" i="27"/>
  <c r="F8000" i="27"/>
  <c r="E8001" i="27"/>
  <c r="F8001" i="27"/>
  <c r="E8002" i="27"/>
  <c r="F8002" i="27"/>
  <c r="E8003" i="27"/>
  <c r="F8003" i="27"/>
  <c r="E8004" i="27"/>
  <c r="F8004" i="27"/>
  <c r="E8005" i="27"/>
  <c r="F8005" i="27"/>
  <c r="E8006" i="27"/>
  <c r="F8006" i="27"/>
  <c r="E8007" i="27"/>
  <c r="F8007" i="27"/>
  <c r="E8008" i="27"/>
  <c r="F8008" i="27"/>
  <c r="E8009" i="27"/>
  <c r="F8009" i="27"/>
  <c r="E8010" i="27"/>
  <c r="F8010" i="27"/>
  <c r="E8011" i="27"/>
  <c r="F8011" i="27"/>
  <c r="E8012" i="27"/>
  <c r="F8012" i="27"/>
  <c r="E8013" i="27"/>
  <c r="F8013" i="27"/>
  <c r="E8014" i="27"/>
  <c r="F8014" i="27"/>
  <c r="E8015" i="27"/>
  <c r="F8015" i="27"/>
  <c r="E8016" i="27"/>
  <c r="F8016" i="27"/>
  <c r="E8017" i="27"/>
  <c r="F8017" i="27"/>
  <c r="E8018" i="27"/>
  <c r="F8018" i="27"/>
  <c r="E8019" i="27"/>
  <c r="F8019" i="27"/>
  <c r="E8020" i="27"/>
  <c r="F8020" i="27"/>
  <c r="E8021" i="27"/>
  <c r="F8021" i="27"/>
  <c r="E8022" i="27"/>
  <c r="F8022" i="27"/>
  <c r="E8023" i="27"/>
  <c r="F8023" i="27"/>
  <c r="E8024" i="27"/>
  <c r="F8024" i="27"/>
  <c r="E8025" i="27"/>
  <c r="F8025" i="27"/>
  <c r="E8026" i="27"/>
  <c r="F8026" i="27"/>
  <c r="E8027" i="27"/>
  <c r="F8027" i="27"/>
  <c r="E8028" i="27"/>
  <c r="F8028" i="27"/>
  <c r="E8029" i="27"/>
  <c r="F8029" i="27"/>
  <c r="E8030" i="27"/>
  <c r="F8030" i="27"/>
  <c r="E8031" i="27"/>
  <c r="F8031" i="27"/>
  <c r="E8032" i="27"/>
  <c r="F8032" i="27"/>
  <c r="E8033" i="27"/>
  <c r="F8033" i="27"/>
  <c r="E8034" i="27"/>
  <c r="F8034" i="27"/>
  <c r="E8035" i="27"/>
  <c r="F8035" i="27"/>
  <c r="E8036" i="27"/>
  <c r="F8036" i="27"/>
  <c r="E8037" i="27"/>
  <c r="F8037" i="27"/>
  <c r="E8038" i="27"/>
  <c r="F8038" i="27"/>
  <c r="E8039" i="27"/>
  <c r="F8039" i="27"/>
  <c r="E8040" i="27"/>
  <c r="F8040" i="27"/>
  <c r="E8041" i="27"/>
  <c r="F8041" i="27"/>
  <c r="E8042" i="27"/>
  <c r="F8042" i="27"/>
  <c r="E8043" i="27"/>
  <c r="F8043" i="27"/>
  <c r="E8044" i="27"/>
  <c r="F8044" i="27"/>
  <c r="E8045" i="27"/>
  <c r="F8045" i="27"/>
  <c r="E8046" i="27"/>
  <c r="F8046" i="27"/>
  <c r="E8048" i="27"/>
  <c r="F8048" i="27"/>
  <c r="E8049" i="27"/>
  <c r="F8049" i="27"/>
  <c r="E8050" i="27"/>
  <c r="F8050" i="27"/>
  <c r="E8051" i="27"/>
  <c r="F8051" i="27"/>
  <c r="E8052" i="27"/>
  <c r="F8052" i="27"/>
  <c r="E8053" i="27"/>
  <c r="F8053" i="27"/>
  <c r="E8054" i="27"/>
  <c r="F8054" i="27"/>
  <c r="E8055" i="27"/>
  <c r="F8055" i="27"/>
  <c r="E8056" i="27"/>
  <c r="F8056" i="27"/>
  <c r="E8057" i="27"/>
  <c r="F8057" i="27"/>
  <c r="E8058" i="27"/>
  <c r="F8058" i="27"/>
  <c r="E8059" i="27"/>
  <c r="F8059" i="27"/>
  <c r="E8060" i="27"/>
  <c r="F8060" i="27"/>
  <c r="E8061" i="27"/>
  <c r="F8061" i="27"/>
  <c r="E8062" i="27"/>
  <c r="F8062" i="27"/>
  <c r="E8063" i="27"/>
  <c r="F8063" i="27"/>
  <c r="E8064" i="27"/>
  <c r="F8064" i="27"/>
  <c r="E8065" i="27"/>
  <c r="F8065" i="27"/>
  <c r="E8066" i="27"/>
  <c r="F8066" i="27"/>
  <c r="E8067" i="27"/>
  <c r="F8067" i="27"/>
  <c r="E8068" i="27"/>
  <c r="F8068" i="27"/>
  <c r="E8069" i="27"/>
  <c r="F8069" i="27"/>
  <c r="E8070" i="27"/>
  <c r="F8070" i="27"/>
  <c r="E8071" i="27"/>
  <c r="F8071" i="27"/>
  <c r="E8072" i="27"/>
  <c r="F8072" i="27"/>
  <c r="E8073" i="27"/>
  <c r="F8073" i="27"/>
  <c r="E8074" i="27"/>
  <c r="F8074" i="27"/>
  <c r="E8075" i="27"/>
  <c r="F8075" i="27"/>
  <c r="E8076" i="27"/>
  <c r="F8076" i="27"/>
  <c r="E8077" i="27"/>
  <c r="F8077" i="27"/>
  <c r="E8078" i="27"/>
  <c r="F8078" i="27"/>
  <c r="E8079" i="27"/>
  <c r="F8079" i="27"/>
  <c r="E8080" i="27"/>
  <c r="F8080" i="27"/>
  <c r="E8081" i="27"/>
  <c r="F8081" i="27"/>
  <c r="E8082" i="27"/>
  <c r="F8082" i="27"/>
  <c r="E8083" i="27"/>
  <c r="F8083" i="27"/>
  <c r="E8084" i="27"/>
  <c r="F8084" i="27"/>
  <c r="E8085" i="27"/>
  <c r="F8085" i="27"/>
  <c r="E8086" i="27"/>
  <c r="F8086" i="27"/>
  <c r="E8087" i="27"/>
  <c r="F8087" i="27"/>
  <c r="E8088" i="27"/>
  <c r="F8088" i="27"/>
  <c r="E8089" i="27"/>
  <c r="F8089" i="27"/>
  <c r="E8090" i="27"/>
  <c r="F8090" i="27"/>
  <c r="E8091" i="27"/>
  <c r="F8091" i="27"/>
  <c r="E8092" i="27"/>
  <c r="F8092" i="27"/>
  <c r="E8093" i="27"/>
  <c r="F8093" i="27"/>
  <c r="E8094" i="27"/>
  <c r="F8094" i="27"/>
  <c r="E8095" i="27"/>
  <c r="F8095" i="27"/>
  <c r="E8096" i="27"/>
  <c r="F8096" i="27"/>
  <c r="E8097" i="27"/>
  <c r="F8097" i="27"/>
  <c r="E8098" i="27"/>
  <c r="F8098" i="27"/>
  <c r="E8099" i="27"/>
  <c r="F8099" i="27"/>
  <c r="E8100" i="27"/>
  <c r="F8100" i="27"/>
  <c r="E8101" i="27"/>
  <c r="F8101" i="27"/>
  <c r="E8102" i="27"/>
  <c r="F8102" i="27"/>
  <c r="E8103" i="27"/>
  <c r="F8103" i="27"/>
  <c r="E8104" i="27"/>
  <c r="F8104" i="27"/>
  <c r="E8105" i="27"/>
  <c r="F8105" i="27"/>
  <c r="E8106" i="27"/>
  <c r="F8106" i="27"/>
  <c r="E8107" i="27"/>
  <c r="F8107" i="27"/>
  <c r="E8108" i="27"/>
  <c r="F8108" i="27"/>
  <c r="E8109" i="27"/>
  <c r="F8109" i="27"/>
  <c r="E8110" i="27"/>
  <c r="F8110" i="27"/>
  <c r="E8111" i="27"/>
  <c r="F8111" i="27"/>
  <c r="E8112" i="27"/>
  <c r="F8112" i="27"/>
  <c r="E8113" i="27"/>
  <c r="F8113" i="27"/>
  <c r="E8114" i="27"/>
  <c r="F8114" i="27"/>
  <c r="E8115" i="27"/>
  <c r="F8115" i="27"/>
  <c r="E8116" i="27"/>
  <c r="F8116" i="27"/>
  <c r="E8117" i="27"/>
  <c r="F8117" i="27"/>
  <c r="E8118" i="27"/>
  <c r="F8118" i="27"/>
  <c r="E8119" i="27"/>
  <c r="F8119" i="27"/>
  <c r="E8120" i="27"/>
  <c r="F8120" i="27"/>
  <c r="E8121" i="27"/>
  <c r="F8121" i="27"/>
  <c r="E8122" i="27"/>
  <c r="F8122" i="27"/>
  <c r="E8123" i="27"/>
  <c r="F8123" i="27"/>
  <c r="E8124" i="27"/>
  <c r="F8124" i="27"/>
  <c r="E8125" i="27"/>
  <c r="F8125" i="27"/>
  <c r="E8126" i="27"/>
  <c r="F8126" i="27"/>
  <c r="E8127" i="27"/>
  <c r="F8127" i="27"/>
  <c r="E8128" i="27"/>
  <c r="F8128" i="27"/>
  <c r="E8129" i="27"/>
  <c r="F8129" i="27"/>
  <c r="E8130" i="27"/>
  <c r="F8130" i="27"/>
  <c r="E8131" i="27"/>
  <c r="F8131" i="27"/>
  <c r="E8132" i="27"/>
  <c r="F8132" i="27"/>
  <c r="E8133" i="27"/>
  <c r="F8133" i="27"/>
  <c r="E8134" i="27"/>
  <c r="F8134" i="27"/>
  <c r="E8135" i="27"/>
  <c r="F8135" i="27"/>
  <c r="E8136" i="27"/>
  <c r="F8136" i="27"/>
  <c r="E8137" i="27"/>
  <c r="F8137" i="27"/>
  <c r="E8138" i="27"/>
  <c r="F8138" i="27"/>
  <c r="E8139" i="27"/>
  <c r="F8139" i="27"/>
  <c r="E8140" i="27"/>
  <c r="F8140" i="27"/>
  <c r="E8141" i="27"/>
  <c r="F8141" i="27"/>
  <c r="E8142" i="27"/>
  <c r="F8142" i="27"/>
  <c r="E8143" i="27"/>
  <c r="F8143" i="27"/>
  <c r="E8144" i="27"/>
  <c r="F8144" i="27"/>
  <c r="E8145" i="27"/>
  <c r="F8145" i="27"/>
  <c r="E8146" i="27"/>
  <c r="F8146" i="27"/>
  <c r="E8147" i="27"/>
  <c r="F8147" i="27"/>
  <c r="E8148" i="27"/>
  <c r="F8148" i="27"/>
  <c r="E8149" i="27"/>
  <c r="F8149" i="27"/>
  <c r="E8150" i="27"/>
  <c r="F8150" i="27"/>
  <c r="E8151" i="27"/>
  <c r="F8151" i="27"/>
  <c r="E8152" i="27"/>
  <c r="F8152" i="27"/>
  <c r="E8153" i="27"/>
  <c r="F8153" i="27"/>
  <c r="E8154" i="27"/>
  <c r="F8154" i="27"/>
  <c r="E8155" i="27"/>
  <c r="F8155" i="27"/>
  <c r="E8156" i="27"/>
  <c r="F8156" i="27"/>
  <c r="E8157" i="27"/>
  <c r="F8157" i="27"/>
  <c r="E8158" i="27"/>
  <c r="F8158" i="27"/>
  <c r="E8159" i="27"/>
  <c r="F8159" i="27"/>
  <c r="E8160" i="27"/>
  <c r="F8160" i="27"/>
  <c r="E8161" i="27"/>
  <c r="F8161" i="27"/>
  <c r="E8162" i="27"/>
  <c r="F8162" i="27"/>
  <c r="E8163" i="27"/>
  <c r="F8163" i="27"/>
  <c r="E8164" i="27"/>
  <c r="F8164" i="27"/>
  <c r="E8165" i="27"/>
  <c r="F8165" i="27"/>
  <c r="E8166" i="27"/>
  <c r="F8166" i="27"/>
  <c r="E8167" i="27"/>
  <c r="F8167" i="27"/>
  <c r="E8168" i="27"/>
  <c r="F8168" i="27"/>
  <c r="E8169" i="27"/>
  <c r="F8169" i="27"/>
  <c r="E8170" i="27"/>
  <c r="F8170" i="27"/>
  <c r="E8171" i="27"/>
  <c r="F8171" i="27"/>
  <c r="E8172" i="27"/>
  <c r="F8172" i="27"/>
  <c r="E8173" i="27"/>
  <c r="F8173" i="27"/>
  <c r="E8174" i="27"/>
  <c r="F8174" i="27"/>
  <c r="E8175" i="27"/>
  <c r="F8175" i="27"/>
  <c r="E8176" i="27"/>
  <c r="F8176" i="27"/>
  <c r="E8177" i="27"/>
  <c r="F8177" i="27"/>
  <c r="E8178" i="27"/>
  <c r="F8178" i="27"/>
  <c r="E8179" i="27"/>
  <c r="F8179" i="27"/>
  <c r="E8180" i="27"/>
  <c r="F8180" i="27"/>
  <c r="E8181" i="27"/>
  <c r="F8181" i="27"/>
  <c r="E8182" i="27"/>
  <c r="F8182" i="27"/>
  <c r="E8183" i="27"/>
  <c r="F8183" i="27"/>
  <c r="E8184" i="27"/>
  <c r="F8184" i="27"/>
  <c r="E8185" i="27"/>
  <c r="F8185" i="27"/>
  <c r="E8186" i="27"/>
  <c r="F8186" i="27"/>
  <c r="E8187" i="27"/>
  <c r="F8187" i="27"/>
  <c r="E8188" i="27"/>
  <c r="F8188" i="27"/>
  <c r="E8189" i="27"/>
  <c r="F8189" i="27"/>
  <c r="E8190" i="27"/>
  <c r="F8190" i="27"/>
  <c r="E8191" i="27"/>
  <c r="F8191" i="27"/>
  <c r="E8193" i="27"/>
  <c r="F8193" i="27"/>
  <c r="E8194" i="27"/>
  <c r="F8194" i="27"/>
  <c r="E8195" i="27"/>
  <c r="F8195" i="27"/>
  <c r="E8196" i="27"/>
  <c r="F8196" i="27"/>
  <c r="E8197" i="27"/>
  <c r="F8197" i="27"/>
  <c r="E8198" i="27"/>
  <c r="F8198" i="27"/>
  <c r="E8199" i="27"/>
  <c r="F8199" i="27"/>
  <c r="E8200" i="27"/>
  <c r="F8200" i="27"/>
  <c r="E8201" i="27"/>
  <c r="F8201" i="27"/>
  <c r="E8202" i="27"/>
  <c r="F8202" i="27"/>
  <c r="E8203" i="27"/>
  <c r="F8203" i="27"/>
  <c r="E8204" i="27"/>
  <c r="F8204" i="27"/>
  <c r="E8205" i="27"/>
  <c r="F8205" i="27"/>
  <c r="E8206" i="27"/>
  <c r="F8206" i="27"/>
  <c r="E8207" i="27"/>
  <c r="F8207" i="27"/>
  <c r="E8208" i="27"/>
  <c r="F8208" i="27"/>
  <c r="E8209" i="27"/>
  <c r="F8209" i="27"/>
  <c r="E8210" i="27"/>
  <c r="F8210" i="27"/>
  <c r="E8211" i="27"/>
  <c r="F8211" i="27"/>
  <c r="E8212" i="27"/>
  <c r="F8212" i="27"/>
  <c r="E8213" i="27"/>
  <c r="F8213" i="27"/>
  <c r="E8214" i="27"/>
  <c r="F8214" i="27"/>
  <c r="E8215" i="27"/>
  <c r="F8215" i="27"/>
  <c r="E8216" i="27"/>
  <c r="F8216" i="27"/>
  <c r="E8217" i="27"/>
  <c r="F8217" i="27"/>
  <c r="E8218" i="27"/>
  <c r="F8218" i="27"/>
  <c r="E8219" i="27"/>
  <c r="F8219" i="27"/>
  <c r="E8220" i="27"/>
  <c r="F8220" i="27"/>
  <c r="E8221" i="27"/>
  <c r="F8221" i="27"/>
  <c r="E8222" i="27"/>
  <c r="F8222" i="27"/>
  <c r="E8223" i="27"/>
  <c r="F8223" i="27"/>
  <c r="E8224" i="27"/>
  <c r="F8224" i="27"/>
  <c r="E8225" i="27"/>
  <c r="F8225" i="27"/>
  <c r="E8226" i="27"/>
  <c r="F8226" i="27"/>
  <c r="E8227" i="27"/>
  <c r="F8227" i="27"/>
  <c r="E8228" i="27"/>
  <c r="F8228" i="27"/>
  <c r="E8229" i="27"/>
  <c r="F8229" i="27"/>
  <c r="E8230" i="27"/>
  <c r="F8230" i="27"/>
  <c r="E8231" i="27"/>
  <c r="F8231" i="27"/>
  <c r="E8232" i="27"/>
  <c r="F8232" i="27"/>
  <c r="E8233" i="27"/>
  <c r="F8233" i="27"/>
  <c r="E8234" i="27"/>
  <c r="F8234" i="27"/>
  <c r="E8235" i="27"/>
  <c r="F8235" i="27"/>
  <c r="E8236" i="27"/>
  <c r="F8236" i="27"/>
  <c r="E8237" i="27"/>
  <c r="F8237" i="27"/>
  <c r="E8238" i="27"/>
  <c r="F8238" i="27"/>
  <c r="E8239" i="27"/>
  <c r="F8239" i="27"/>
  <c r="E8240" i="27"/>
  <c r="F8240" i="27"/>
  <c r="E8241" i="27"/>
  <c r="F8241" i="27"/>
  <c r="E8242" i="27"/>
  <c r="F8242" i="27"/>
  <c r="E8243" i="27"/>
  <c r="F8243" i="27"/>
  <c r="E8244" i="27"/>
  <c r="F8244" i="27"/>
  <c r="E8245" i="27"/>
  <c r="F8245" i="27"/>
  <c r="E8246" i="27"/>
  <c r="F8246" i="27"/>
  <c r="E8247" i="27"/>
  <c r="F8247" i="27"/>
  <c r="E8248" i="27"/>
  <c r="F8248" i="27"/>
  <c r="E8249" i="27"/>
  <c r="F8249" i="27"/>
  <c r="E8250" i="27"/>
  <c r="F8250" i="27"/>
  <c r="E8251" i="27"/>
  <c r="F8251" i="27"/>
  <c r="E8252" i="27"/>
  <c r="F8252" i="27"/>
  <c r="E8253" i="27"/>
  <c r="F8253" i="27"/>
  <c r="E8254" i="27"/>
  <c r="F8254" i="27"/>
  <c r="E8255" i="27"/>
  <c r="F8255" i="27"/>
  <c r="E8256" i="27"/>
  <c r="F8256" i="27"/>
  <c r="E8257" i="27"/>
  <c r="F8257" i="27"/>
  <c r="E8258" i="27"/>
  <c r="F8258" i="27"/>
  <c r="E8259" i="27"/>
  <c r="F8259" i="27"/>
  <c r="E8260" i="27"/>
  <c r="F8260" i="27"/>
  <c r="E8261" i="27"/>
  <c r="F8261" i="27"/>
  <c r="E8262" i="27"/>
  <c r="F8262" i="27"/>
  <c r="E8263" i="27"/>
  <c r="F8263" i="27"/>
  <c r="E8264" i="27"/>
  <c r="F8264" i="27"/>
  <c r="E8265" i="27"/>
  <c r="F8265" i="27"/>
  <c r="E8266" i="27"/>
  <c r="F8266" i="27"/>
  <c r="E8267" i="27"/>
  <c r="F8267" i="27"/>
  <c r="E8268" i="27"/>
  <c r="F8268" i="27"/>
  <c r="E8269" i="27"/>
  <c r="F8269" i="27"/>
  <c r="E8270" i="27"/>
  <c r="F8270" i="27"/>
  <c r="E8271" i="27"/>
  <c r="F8271" i="27"/>
  <c r="E8272" i="27"/>
  <c r="F8272" i="27"/>
  <c r="E8273" i="27"/>
  <c r="F8273" i="27"/>
  <c r="E8274" i="27"/>
  <c r="F8274" i="27"/>
  <c r="E8275" i="27"/>
  <c r="F8275" i="27"/>
  <c r="E8276" i="27"/>
  <c r="F8276" i="27"/>
  <c r="E8277" i="27"/>
  <c r="F8277" i="27"/>
  <c r="E8278" i="27"/>
  <c r="F8278" i="27"/>
  <c r="E8279" i="27"/>
  <c r="F8279" i="27"/>
  <c r="E8280" i="27"/>
  <c r="F8280" i="27"/>
  <c r="E8281" i="27"/>
  <c r="F8281" i="27"/>
  <c r="E8282" i="27"/>
  <c r="F8282" i="27"/>
  <c r="E8283" i="27"/>
  <c r="F8283" i="27"/>
  <c r="E8284" i="27"/>
  <c r="F8284" i="27"/>
  <c r="E8285" i="27"/>
  <c r="F8285" i="27"/>
  <c r="E8286" i="27"/>
  <c r="F8286" i="27"/>
  <c r="E8287" i="27"/>
  <c r="F8287" i="27"/>
  <c r="E8288" i="27"/>
  <c r="F8288" i="27"/>
  <c r="E8289" i="27"/>
  <c r="F8289" i="27"/>
  <c r="E8290" i="27"/>
  <c r="F8290" i="27"/>
  <c r="E8291" i="27"/>
  <c r="F8291" i="27"/>
  <c r="E8292" i="27"/>
  <c r="F8292" i="27"/>
  <c r="E8293" i="27"/>
  <c r="F8293" i="27"/>
  <c r="E8294" i="27"/>
  <c r="F8294" i="27"/>
  <c r="E8295" i="27"/>
  <c r="F8295" i="27"/>
  <c r="E8296" i="27"/>
  <c r="F8296" i="27"/>
  <c r="E8297" i="27"/>
  <c r="F8297" i="27"/>
  <c r="E8298" i="27"/>
  <c r="F8298" i="27"/>
  <c r="E8299" i="27"/>
  <c r="F8299" i="27"/>
  <c r="E8300" i="27"/>
  <c r="F8300" i="27"/>
  <c r="E8301" i="27"/>
  <c r="F8301" i="27"/>
  <c r="E8302" i="27"/>
  <c r="F8302" i="27"/>
  <c r="E8303" i="27"/>
  <c r="F8303" i="27"/>
  <c r="E8304" i="27"/>
  <c r="F8304" i="27"/>
  <c r="E8305" i="27"/>
  <c r="F8305" i="27"/>
  <c r="E8306" i="27"/>
  <c r="F8306" i="27"/>
  <c r="E8307" i="27"/>
  <c r="F8307" i="27"/>
  <c r="E8308" i="27"/>
  <c r="F8308" i="27"/>
  <c r="E8309" i="27"/>
  <c r="F8309" i="27"/>
  <c r="E8310" i="27"/>
  <c r="F8310" i="27"/>
  <c r="E8311" i="27"/>
  <c r="F8311" i="27"/>
  <c r="E8312" i="27"/>
  <c r="F8312" i="27"/>
  <c r="E8313" i="27"/>
  <c r="F8313" i="27"/>
  <c r="E8314" i="27"/>
  <c r="F8314" i="27"/>
  <c r="E8315" i="27"/>
  <c r="F8315" i="27"/>
  <c r="E8316" i="27"/>
  <c r="F8316" i="27"/>
  <c r="E8317" i="27"/>
  <c r="F8317" i="27"/>
  <c r="E8318" i="27"/>
  <c r="F8318" i="27"/>
  <c r="E8319" i="27"/>
  <c r="F8319" i="27"/>
  <c r="E8320" i="27"/>
  <c r="F8320" i="27"/>
  <c r="E8321" i="27"/>
  <c r="F8321" i="27"/>
  <c r="E8322" i="27"/>
  <c r="F8322" i="27"/>
  <c r="E8323" i="27"/>
  <c r="F8323" i="27"/>
  <c r="E8324" i="27"/>
  <c r="F8324" i="27"/>
  <c r="E8325" i="27"/>
  <c r="F8325" i="27"/>
  <c r="E8326" i="27"/>
  <c r="F8326" i="27"/>
  <c r="E8327" i="27"/>
  <c r="F8327" i="27"/>
  <c r="E8328" i="27"/>
  <c r="F8328" i="27"/>
  <c r="E8329" i="27"/>
  <c r="F8329" i="27"/>
  <c r="E8330" i="27"/>
  <c r="F8330" i="27"/>
  <c r="E8331" i="27"/>
  <c r="F8331" i="27"/>
  <c r="E8332" i="27"/>
  <c r="F8332" i="27"/>
  <c r="E8333" i="27"/>
  <c r="F8333" i="27"/>
  <c r="E8334" i="27"/>
  <c r="F8334" i="27"/>
  <c r="E8335" i="27"/>
  <c r="F8335" i="27"/>
  <c r="E8336" i="27"/>
  <c r="F8336" i="27"/>
  <c r="E8338" i="27"/>
  <c r="F8338" i="27"/>
  <c r="E8339" i="27"/>
  <c r="F8339" i="27"/>
  <c r="E8340" i="27"/>
  <c r="F8340" i="27"/>
  <c r="E8341" i="27"/>
  <c r="F8341" i="27"/>
  <c r="E8342" i="27"/>
  <c r="F8342" i="27"/>
  <c r="E8343" i="27"/>
  <c r="F8343" i="27"/>
  <c r="E8344" i="27"/>
  <c r="F8344" i="27"/>
  <c r="E8345" i="27"/>
  <c r="F8345" i="27"/>
  <c r="E8346" i="27"/>
  <c r="F8346" i="27"/>
  <c r="E8347" i="27"/>
  <c r="F8347" i="27"/>
  <c r="E8348" i="27"/>
  <c r="F8348" i="27"/>
  <c r="E8349" i="27"/>
  <c r="F8349" i="27"/>
  <c r="E8350" i="27"/>
  <c r="F8350" i="27"/>
  <c r="E8351" i="27"/>
  <c r="F8351" i="27"/>
  <c r="E8352" i="27"/>
  <c r="F8352" i="27"/>
  <c r="E8353" i="27"/>
  <c r="F8353" i="27"/>
  <c r="E8354" i="27"/>
  <c r="F8354" i="27"/>
  <c r="E8355" i="27"/>
  <c r="F8355" i="27"/>
  <c r="E8356" i="27"/>
  <c r="F8356" i="27"/>
  <c r="E8357" i="27"/>
  <c r="F8357" i="27"/>
  <c r="E8358" i="27"/>
  <c r="F8358" i="27"/>
  <c r="E8359" i="27"/>
  <c r="F8359" i="27"/>
  <c r="E8360" i="27"/>
  <c r="F8360" i="27"/>
  <c r="E8361" i="27"/>
  <c r="F8361" i="27"/>
  <c r="E8362" i="27"/>
  <c r="F8362" i="27"/>
  <c r="E8363" i="27"/>
  <c r="F8363" i="27"/>
  <c r="E8364" i="27"/>
  <c r="F8364" i="27"/>
  <c r="E8365" i="27"/>
  <c r="F8365" i="27"/>
  <c r="E8366" i="27"/>
  <c r="F8366" i="27"/>
  <c r="E8367" i="27"/>
  <c r="F8367" i="27"/>
  <c r="E8368" i="27"/>
  <c r="F8368" i="27"/>
  <c r="E8369" i="27"/>
  <c r="F8369" i="27"/>
  <c r="E8370" i="27"/>
  <c r="F8370" i="27"/>
  <c r="E8371" i="27"/>
  <c r="F8371" i="27"/>
  <c r="E8372" i="27"/>
  <c r="F8372" i="27"/>
  <c r="E8373" i="27"/>
  <c r="F8373" i="27"/>
  <c r="E8374" i="27"/>
  <c r="F8374" i="27"/>
  <c r="E8375" i="27"/>
  <c r="F8375" i="27"/>
  <c r="E8376" i="27"/>
  <c r="F8376" i="27"/>
  <c r="E8377" i="27"/>
  <c r="F8377" i="27"/>
  <c r="E8378" i="27"/>
  <c r="F8378" i="27"/>
  <c r="E8379" i="27"/>
  <c r="F8379" i="27"/>
  <c r="E8380" i="27"/>
  <c r="F8380" i="27"/>
  <c r="E8381" i="27"/>
  <c r="F8381" i="27"/>
  <c r="E8382" i="27"/>
  <c r="F8382" i="27"/>
  <c r="E8383" i="27"/>
  <c r="F8383" i="27"/>
  <c r="E8384" i="27"/>
  <c r="F8384" i="27"/>
  <c r="E8385" i="27"/>
  <c r="F8385" i="27"/>
  <c r="E8386" i="27"/>
  <c r="F8386" i="27"/>
  <c r="E8387" i="27"/>
  <c r="F8387" i="27"/>
  <c r="E8388" i="27"/>
  <c r="F8388" i="27"/>
  <c r="E8389" i="27"/>
  <c r="F8389" i="27"/>
  <c r="E8390" i="27"/>
  <c r="F8390" i="27"/>
  <c r="E8391" i="27"/>
  <c r="F8391" i="27"/>
  <c r="E8392" i="27"/>
  <c r="F8392" i="27"/>
  <c r="E8393" i="27"/>
  <c r="F8393" i="27"/>
  <c r="E8394" i="27"/>
  <c r="F8394" i="27"/>
  <c r="E8395" i="27"/>
  <c r="F8395" i="27"/>
  <c r="E8396" i="27"/>
  <c r="F8396" i="27"/>
  <c r="E8397" i="27"/>
  <c r="F8397" i="27"/>
  <c r="E8398" i="27"/>
  <c r="F8398" i="27"/>
  <c r="E8399" i="27"/>
  <c r="F8399" i="27"/>
  <c r="E8400" i="27"/>
  <c r="F8400" i="27"/>
  <c r="E8401" i="27"/>
  <c r="F8401" i="27"/>
  <c r="E8402" i="27"/>
  <c r="F8402" i="27"/>
  <c r="E8403" i="27"/>
  <c r="F8403" i="27"/>
  <c r="E8404" i="27"/>
  <c r="F8404" i="27"/>
  <c r="E8405" i="27"/>
  <c r="F8405" i="27"/>
  <c r="E8406" i="27"/>
  <c r="F8406" i="27"/>
  <c r="E8407" i="27"/>
  <c r="F8407" i="27"/>
  <c r="E8408" i="27"/>
  <c r="F8408" i="27"/>
  <c r="E8409" i="27"/>
  <c r="F8409" i="27"/>
  <c r="E8410" i="27"/>
  <c r="F8410" i="27"/>
  <c r="E8411" i="27"/>
  <c r="F8411" i="27"/>
  <c r="E8412" i="27"/>
  <c r="F8412" i="27"/>
  <c r="E8413" i="27"/>
  <c r="F8413" i="27"/>
  <c r="E8414" i="27"/>
  <c r="F8414" i="27"/>
  <c r="E8415" i="27"/>
  <c r="F8415" i="27"/>
  <c r="E8416" i="27"/>
  <c r="F8416" i="27"/>
  <c r="E8417" i="27"/>
  <c r="F8417" i="27"/>
  <c r="E8418" i="27"/>
  <c r="F8418" i="27"/>
  <c r="E8419" i="27"/>
  <c r="F8419" i="27"/>
  <c r="E8420" i="27"/>
  <c r="F8420" i="27"/>
  <c r="E8421" i="27"/>
  <c r="F8421" i="27"/>
  <c r="E8422" i="27"/>
  <c r="F8422" i="27"/>
  <c r="E8423" i="27"/>
  <c r="F8423" i="27"/>
  <c r="E8424" i="27"/>
  <c r="F8424" i="27"/>
  <c r="E8425" i="27"/>
  <c r="F8425" i="27"/>
  <c r="E8426" i="27"/>
  <c r="F8426" i="27"/>
  <c r="E8427" i="27"/>
  <c r="F8427" i="27"/>
  <c r="E8428" i="27"/>
  <c r="F8428" i="27"/>
  <c r="E8429" i="27"/>
  <c r="F8429" i="27"/>
  <c r="E8430" i="27"/>
  <c r="F8430" i="27"/>
  <c r="E8431" i="27"/>
  <c r="F8431" i="27"/>
  <c r="E8432" i="27"/>
  <c r="F8432" i="27"/>
  <c r="E8433" i="27"/>
  <c r="F8433" i="27"/>
  <c r="E8434" i="27"/>
  <c r="F8434" i="27"/>
  <c r="E8435" i="27"/>
  <c r="F8435" i="27"/>
  <c r="E8436" i="27"/>
  <c r="F8436" i="27"/>
  <c r="E8437" i="27"/>
  <c r="F8437" i="27"/>
  <c r="E8438" i="27"/>
  <c r="F8438" i="27"/>
  <c r="E8439" i="27"/>
  <c r="F8439" i="27"/>
  <c r="E8440" i="27"/>
  <c r="F8440" i="27"/>
  <c r="E8441" i="27"/>
  <c r="F8441" i="27"/>
  <c r="E8442" i="27"/>
  <c r="F8442" i="27"/>
  <c r="E8443" i="27"/>
  <c r="F8443" i="27"/>
  <c r="E8444" i="27"/>
  <c r="F8444" i="27"/>
  <c r="E8445" i="27"/>
  <c r="F8445" i="27"/>
  <c r="E8446" i="27"/>
  <c r="F8446" i="27"/>
  <c r="E8447" i="27"/>
  <c r="F8447" i="27"/>
  <c r="E8448" i="27"/>
  <c r="F8448" i="27"/>
  <c r="E8449" i="27"/>
  <c r="F8449" i="27"/>
  <c r="E8450" i="27"/>
  <c r="F8450" i="27"/>
  <c r="E8451" i="27"/>
  <c r="F8451" i="27"/>
  <c r="E8452" i="27"/>
  <c r="F8452" i="27"/>
  <c r="E8453" i="27"/>
  <c r="F8453" i="27"/>
  <c r="E8454" i="27"/>
  <c r="F8454" i="27"/>
  <c r="E8455" i="27"/>
  <c r="F8455" i="27"/>
  <c r="E8456" i="27"/>
  <c r="F8456" i="27"/>
  <c r="E8457" i="27"/>
  <c r="F8457" i="27"/>
  <c r="E8458" i="27"/>
  <c r="F8458" i="27"/>
  <c r="E8459" i="27"/>
  <c r="F8459" i="27"/>
  <c r="E8460" i="27"/>
  <c r="F8460" i="27"/>
  <c r="E8461" i="27"/>
  <c r="F8461" i="27"/>
  <c r="E8462" i="27"/>
  <c r="F8462" i="27"/>
  <c r="E8463" i="27"/>
  <c r="F8463" i="27"/>
  <c r="E8464" i="27"/>
  <c r="F8464" i="27"/>
  <c r="E8465" i="27"/>
  <c r="F8465" i="27"/>
  <c r="E8466" i="27"/>
  <c r="F8466" i="27"/>
  <c r="E8467" i="27"/>
  <c r="F8467" i="27"/>
  <c r="E8468" i="27"/>
  <c r="F8468" i="27"/>
  <c r="E8469" i="27"/>
  <c r="F8469" i="27"/>
  <c r="E8470" i="27"/>
  <c r="F8470" i="27"/>
  <c r="E8471" i="27"/>
  <c r="F8471" i="27"/>
  <c r="E8472" i="27"/>
  <c r="F8472" i="27"/>
  <c r="E8473" i="27"/>
  <c r="F8473" i="27"/>
  <c r="E8474" i="27"/>
  <c r="F8474" i="27"/>
  <c r="E8475" i="27"/>
  <c r="F8475" i="27"/>
  <c r="E8476" i="27"/>
  <c r="F8476" i="27"/>
  <c r="E8477" i="27"/>
  <c r="F8477" i="27"/>
  <c r="E8478" i="27"/>
  <c r="F8478" i="27"/>
  <c r="E8479" i="27"/>
  <c r="F8479" i="27"/>
  <c r="E8480" i="27"/>
  <c r="F8480" i="27"/>
  <c r="E8481" i="27"/>
  <c r="F8481" i="27"/>
  <c r="E8483" i="27"/>
  <c r="F8483" i="27"/>
  <c r="E8484" i="27"/>
  <c r="F8484" i="27"/>
  <c r="E8485" i="27"/>
  <c r="F8485" i="27"/>
  <c r="E8486" i="27"/>
  <c r="F8486" i="27"/>
  <c r="E8487" i="27"/>
  <c r="F8487" i="27"/>
  <c r="E8488" i="27"/>
  <c r="F8488" i="27"/>
  <c r="E8489" i="27"/>
  <c r="F8489" i="27"/>
  <c r="E8490" i="27"/>
  <c r="F8490" i="27"/>
  <c r="E8491" i="27"/>
  <c r="F8491" i="27"/>
  <c r="E8492" i="27"/>
  <c r="F8492" i="27"/>
  <c r="E8493" i="27"/>
  <c r="F8493" i="27"/>
  <c r="E8494" i="27"/>
  <c r="F8494" i="27"/>
  <c r="E8495" i="27"/>
  <c r="F8495" i="27"/>
  <c r="E8496" i="27"/>
  <c r="F8496" i="27"/>
  <c r="E8497" i="27"/>
  <c r="F8497" i="27"/>
  <c r="E8498" i="27"/>
  <c r="F8498" i="27"/>
  <c r="E8499" i="27"/>
  <c r="F8499" i="27"/>
  <c r="E8500" i="27"/>
  <c r="F8500" i="27"/>
  <c r="E8501" i="27"/>
  <c r="F8501" i="27"/>
  <c r="E8502" i="27"/>
  <c r="F8502" i="27"/>
  <c r="E8503" i="27"/>
  <c r="F8503" i="27"/>
  <c r="E8504" i="27"/>
  <c r="F8504" i="27"/>
  <c r="E8505" i="27"/>
  <c r="F8505" i="27"/>
  <c r="E8506" i="27"/>
  <c r="F8506" i="27"/>
  <c r="E8507" i="27"/>
  <c r="F8507" i="27"/>
  <c r="E8508" i="27"/>
  <c r="F8508" i="27"/>
  <c r="E8509" i="27"/>
  <c r="F8509" i="27"/>
  <c r="E8510" i="27"/>
  <c r="F8510" i="27"/>
  <c r="E8511" i="27"/>
  <c r="F8511" i="27"/>
  <c r="E8512" i="27"/>
  <c r="F8512" i="27"/>
  <c r="E8513" i="27"/>
  <c r="F8513" i="27"/>
  <c r="E8514" i="27"/>
  <c r="F8514" i="27"/>
  <c r="E8515" i="27"/>
  <c r="F8515" i="27"/>
  <c r="E8516" i="27"/>
  <c r="F8516" i="27"/>
  <c r="E8517" i="27"/>
  <c r="F8517" i="27"/>
  <c r="E8518" i="27"/>
  <c r="F8518" i="27"/>
  <c r="E8519" i="27"/>
  <c r="F8519" i="27"/>
  <c r="E8520" i="27"/>
  <c r="F8520" i="27"/>
  <c r="E8521" i="27"/>
  <c r="F8521" i="27"/>
  <c r="E8522" i="27"/>
  <c r="F8522" i="27"/>
  <c r="E8523" i="27"/>
  <c r="F8523" i="27"/>
  <c r="E8524" i="27"/>
  <c r="F8524" i="27"/>
  <c r="E8525" i="27"/>
  <c r="F8525" i="27"/>
  <c r="E8526" i="27"/>
  <c r="F8526" i="27"/>
  <c r="E8527" i="27"/>
  <c r="F8527" i="27"/>
  <c r="E8528" i="27"/>
  <c r="F8528" i="27"/>
  <c r="E8529" i="27"/>
  <c r="F8529" i="27"/>
  <c r="E8530" i="27"/>
  <c r="F8530" i="27"/>
  <c r="E8531" i="27"/>
  <c r="F8531" i="27"/>
  <c r="E8532" i="27"/>
  <c r="F8532" i="27"/>
  <c r="E8533" i="27"/>
  <c r="F8533" i="27"/>
  <c r="E8534" i="27"/>
  <c r="F8534" i="27"/>
  <c r="E8535" i="27"/>
  <c r="F8535" i="27"/>
  <c r="E8536" i="27"/>
  <c r="F8536" i="27"/>
  <c r="E8537" i="27"/>
  <c r="F8537" i="27"/>
  <c r="E8538" i="27"/>
  <c r="F8538" i="27"/>
  <c r="E8539" i="27"/>
  <c r="F8539" i="27"/>
  <c r="E8540" i="27"/>
  <c r="F8540" i="27"/>
  <c r="E8541" i="27"/>
  <c r="F8541" i="27"/>
  <c r="E8542" i="27"/>
  <c r="F8542" i="27"/>
  <c r="E8543" i="27"/>
  <c r="F8543" i="27"/>
  <c r="E8544" i="27"/>
  <c r="F8544" i="27"/>
  <c r="E8545" i="27"/>
  <c r="F8545" i="27"/>
  <c r="E8546" i="27"/>
  <c r="F8546" i="27"/>
  <c r="E8547" i="27"/>
  <c r="F8547" i="27"/>
  <c r="E8548" i="27"/>
  <c r="F8548" i="27"/>
  <c r="E8549" i="27"/>
  <c r="F8549" i="27"/>
  <c r="E8550" i="27"/>
  <c r="F8550" i="27"/>
  <c r="E8551" i="27"/>
  <c r="F8551" i="27"/>
  <c r="E8552" i="27"/>
  <c r="F8552" i="27"/>
  <c r="E8553" i="27"/>
  <c r="F8553" i="27"/>
  <c r="E8554" i="27"/>
  <c r="F8554" i="27"/>
  <c r="E8555" i="27"/>
  <c r="F8555" i="27"/>
  <c r="E8556" i="27"/>
  <c r="F8556" i="27"/>
  <c r="E8557" i="27"/>
  <c r="F8557" i="27"/>
  <c r="E8558" i="27"/>
  <c r="F8558" i="27"/>
  <c r="E8559" i="27"/>
  <c r="F8559" i="27"/>
  <c r="E8560" i="27"/>
  <c r="F8560" i="27"/>
  <c r="E8561" i="27"/>
  <c r="F8561" i="27"/>
  <c r="E8562" i="27"/>
  <c r="F8562" i="27"/>
  <c r="E8563" i="27"/>
  <c r="F8563" i="27"/>
  <c r="E8564" i="27"/>
  <c r="F8564" i="27"/>
  <c r="E8565" i="27"/>
  <c r="F8565" i="27"/>
  <c r="E8566" i="27"/>
  <c r="F8566" i="27"/>
  <c r="E8567" i="27"/>
  <c r="F8567" i="27"/>
  <c r="E8568" i="27"/>
  <c r="F8568" i="27"/>
  <c r="E8569" i="27"/>
  <c r="F8569" i="27"/>
  <c r="E8570" i="27"/>
  <c r="F8570" i="27"/>
  <c r="E8571" i="27"/>
  <c r="F8571" i="27"/>
  <c r="E8572" i="27"/>
  <c r="F8572" i="27"/>
  <c r="E8573" i="27"/>
  <c r="F8573" i="27"/>
  <c r="E8574" i="27"/>
  <c r="F8574" i="27"/>
  <c r="E8575" i="27"/>
  <c r="F8575" i="27"/>
  <c r="E8576" i="27"/>
  <c r="F8576" i="27"/>
  <c r="E8577" i="27"/>
  <c r="F8577" i="27"/>
  <c r="E8578" i="27"/>
  <c r="F8578" i="27"/>
  <c r="E8579" i="27"/>
  <c r="F8579" i="27"/>
  <c r="E8580" i="27"/>
  <c r="F8580" i="27"/>
  <c r="E8581" i="27"/>
  <c r="F8581" i="27"/>
  <c r="E8582" i="27"/>
  <c r="F8582" i="27"/>
  <c r="E8583" i="27"/>
  <c r="F8583" i="27"/>
  <c r="E8584" i="27"/>
  <c r="F8584" i="27"/>
  <c r="E8585" i="27"/>
  <c r="F8585" i="27"/>
  <c r="E8586" i="27"/>
  <c r="F8586" i="27"/>
  <c r="E8587" i="27"/>
  <c r="F8587" i="27"/>
  <c r="E8588" i="27"/>
  <c r="F8588" i="27"/>
  <c r="E8589" i="27"/>
  <c r="F8589" i="27"/>
  <c r="E8590" i="27"/>
  <c r="F8590" i="27"/>
  <c r="E8591" i="27"/>
  <c r="F8591" i="27"/>
  <c r="E8592" i="27"/>
  <c r="F8592" i="27"/>
  <c r="E8593" i="27"/>
  <c r="F8593" i="27"/>
  <c r="E8594" i="27"/>
  <c r="F8594" i="27"/>
  <c r="E8595" i="27"/>
  <c r="F8595" i="27"/>
  <c r="E8596" i="27"/>
  <c r="F8596" i="27"/>
  <c r="E8597" i="27"/>
  <c r="F8597" i="27"/>
  <c r="E8598" i="27"/>
  <c r="F8598" i="27"/>
  <c r="E8599" i="27"/>
  <c r="F8599" i="27"/>
  <c r="E8600" i="27"/>
  <c r="F8600" i="27"/>
  <c r="E8601" i="27"/>
  <c r="F8601" i="27"/>
  <c r="E8602" i="27"/>
  <c r="F8602" i="27"/>
  <c r="E8603" i="27"/>
  <c r="F8603" i="27"/>
  <c r="E8604" i="27"/>
  <c r="F8604" i="27"/>
  <c r="E8605" i="27"/>
  <c r="F8605" i="27"/>
  <c r="E8606" i="27"/>
  <c r="F8606" i="27"/>
  <c r="E8607" i="27"/>
  <c r="F8607" i="27"/>
  <c r="E8608" i="27"/>
  <c r="F8608" i="27"/>
  <c r="E8609" i="27"/>
  <c r="F8609" i="27"/>
  <c r="E8610" i="27"/>
  <c r="F8610" i="27"/>
  <c r="E8611" i="27"/>
  <c r="F8611" i="27"/>
  <c r="E8612" i="27"/>
  <c r="F8612" i="27"/>
  <c r="E8613" i="27"/>
  <c r="F8613" i="27"/>
  <c r="E8614" i="27"/>
  <c r="F8614" i="27"/>
  <c r="E8615" i="27"/>
  <c r="F8615" i="27"/>
  <c r="E8616" i="27"/>
  <c r="F8616" i="27"/>
  <c r="E8617" i="27"/>
  <c r="F8617" i="27"/>
  <c r="E8618" i="27"/>
  <c r="F8618" i="27"/>
  <c r="E8619" i="27"/>
  <c r="F8619" i="27"/>
  <c r="E8620" i="27"/>
  <c r="F8620" i="27"/>
  <c r="E8621" i="27"/>
  <c r="F8621" i="27"/>
  <c r="E8622" i="27"/>
  <c r="F8622" i="27"/>
  <c r="E8623" i="27"/>
  <c r="F8623" i="27"/>
  <c r="E8624" i="27"/>
  <c r="F8624" i="27"/>
  <c r="E8625" i="27"/>
  <c r="F8625" i="27"/>
  <c r="E8626" i="27"/>
  <c r="F8626" i="27"/>
  <c r="E8628" i="27"/>
  <c r="F8628" i="27"/>
  <c r="E8629" i="27"/>
  <c r="F8629" i="27"/>
  <c r="E8630" i="27"/>
  <c r="F8630" i="27"/>
  <c r="E8631" i="27"/>
  <c r="F8631" i="27"/>
  <c r="E8632" i="27"/>
  <c r="F8632" i="27"/>
  <c r="E8633" i="27"/>
  <c r="F8633" i="27"/>
  <c r="E8634" i="27"/>
  <c r="F8634" i="27"/>
  <c r="E8635" i="27"/>
  <c r="F8635" i="27"/>
  <c r="E8636" i="27"/>
  <c r="F8636" i="27"/>
  <c r="E8637" i="27"/>
  <c r="F8637" i="27"/>
  <c r="E8638" i="27"/>
  <c r="F8638" i="27"/>
  <c r="E8639" i="27"/>
  <c r="F8639" i="27"/>
  <c r="E8640" i="27"/>
  <c r="F8640" i="27"/>
  <c r="E8641" i="27"/>
  <c r="F8641" i="27"/>
  <c r="E8642" i="27"/>
  <c r="F8642" i="27"/>
  <c r="E8643" i="27"/>
  <c r="F8643" i="27"/>
  <c r="E8644" i="27"/>
  <c r="F8644" i="27"/>
  <c r="E8645" i="27"/>
  <c r="F8645" i="27"/>
  <c r="E8646" i="27"/>
  <c r="F8646" i="27"/>
  <c r="E8647" i="27"/>
  <c r="F8647" i="27"/>
  <c r="E8648" i="27"/>
  <c r="F8648" i="27"/>
  <c r="E8649" i="27"/>
  <c r="F8649" i="27"/>
  <c r="E8650" i="27"/>
  <c r="F8650" i="27"/>
  <c r="E8651" i="27"/>
  <c r="F8651" i="27"/>
  <c r="E8652" i="27"/>
  <c r="F8652" i="27"/>
  <c r="E8653" i="27"/>
  <c r="F8653" i="27"/>
  <c r="E8654" i="27"/>
  <c r="F8654" i="27"/>
  <c r="E8655" i="27"/>
  <c r="F8655" i="27"/>
  <c r="E8656" i="27"/>
  <c r="F8656" i="27"/>
  <c r="E8657" i="27"/>
  <c r="F8657" i="27"/>
  <c r="E8658" i="27"/>
  <c r="F8658" i="27"/>
  <c r="E8659" i="27"/>
  <c r="F8659" i="27"/>
  <c r="E8660" i="27"/>
  <c r="F8660" i="27"/>
  <c r="E8661" i="27"/>
  <c r="F8661" i="27"/>
  <c r="E8662" i="27"/>
  <c r="F8662" i="27"/>
  <c r="E8663" i="27"/>
  <c r="F8663" i="27"/>
  <c r="E8664" i="27"/>
  <c r="F8664" i="27"/>
  <c r="E8665" i="27"/>
  <c r="F8665" i="27"/>
  <c r="E8666" i="27"/>
  <c r="F8666" i="27"/>
  <c r="E8667" i="27"/>
  <c r="F8667" i="27"/>
  <c r="E8668" i="27"/>
  <c r="F8668" i="27"/>
  <c r="E8669" i="27"/>
  <c r="F8669" i="27"/>
  <c r="E8670" i="27"/>
  <c r="F8670" i="27"/>
  <c r="E8671" i="27"/>
  <c r="F8671" i="27"/>
  <c r="E8672" i="27"/>
  <c r="F8672" i="27"/>
  <c r="E8673" i="27"/>
  <c r="F8673" i="27"/>
  <c r="E8674" i="27"/>
  <c r="F8674" i="27"/>
  <c r="E8675" i="27"/>
  <c r="F8675" i="27"/>
  <c r="E8676" i="27"/>
  <c r="F8676" i="27"/>
  <c r="E8677" i="27"/>
  <c r="F8677" i="27"/>
  <c r="E8678" i="27"/>
  <c r="F8678" i="27"/>
  <c r="E8679" i="27"/>
  <c r="F8679" i="27"/>
  <c r="E8680" i="27"/>
  <c r="F8680" i="27"/>
  <c r="E8681" i="27"/>
  <c r="F8681" i="27"/>
  <c r="E8682" i="27"/>
  <c r="F8682" i="27"/>
  <c r="E8683" i="27"/>
  <c r="F8683" i="27"/>
  <c r="E8684" i="27"/>
  <c r="F8684" i="27"/>
  <c r="E8685" i="27"/>
  <c r="F8685" i="27"/>
  <c r="E8686" i="27"/>
  <c r="F8686" i="27"/>
  <c r="E8687" i="27"/>
  <c r="F8687" i="27"/>
  <c r="E8688" i="27"/>
  <c r="F8688" i="27"/>
  <c r="E8689" i="27"/>
  <c r="F8689" i="27"/>
  <c r="E8690" i="27"/>
  <c r="F8690" i="27"/>
  <c r="E8691" i="27"/>
  <c r="F8691" i="27"/>
  <c r="E8692" i="27"/>
  <c r="F8692" i="27"/>
  <c r="E8693" i="27"/>
  <c r="F8693" i="27"/>
  <c r="E8694" i="27"/>
  <c r="F8694" i="27"/>
  <c r="E8695" i="27"/>
  <c r="F8695" i="27"/>
  <c r="E8696" i="27"/>
  <c r="F8696" i="27"/>
  <c r="E8697" i="27"/>
  <c r="F8697" i="27"/>
  <c r="E8698" i="27"/>
  <c r="F8698" i="27"/>
  <c r="E8699" i="27"/>
  <c r="F8699" i="27"/>
  <c r="E8700" i="27"/>
  <c r="F8700" i="27"/>
  <c r="E8701" i="27"/>
  <c r="F8701" i="27"/>
  <c r="E8702" i="27"/>
  <c r="F8702" i="27"/>
  <c r="E8703" i="27"/>
  <c r="F8703" i="27"/>
  <c r="E8704" i="27"/>
  <c r="F8704" i="27"/>
  <c r="E8705" i="27"/>
  <c r="F8705" i="27"/>
  <c r="E8706" i="27"/>
  <c r="F8706" i="27"/>
  <c r="E8707" i="27"/>
  <c r="F8707" i="27"/>
  <c r="E8708" i="27"/>
  <c r="F8708" i="27"/>
  <c r="E8709" i="27"/>
  <c r="F8709" i="27"/>
  <c r="E8710" i="27"/>
  <c r="F8710" i="27"/>
  <c r="E8711" i="27"/>
  <c r="F8711" i="27"/>
  <c r="E8712" i="27"/>
  <c r="F8712" i="27"/>
  <c r="E8713" i="27"/>
  <c r="F8713" i="27"/>
  <c r="E8714" i="27"/>
  <c r="F8714" i="27"/>
  <c r="E8715" i="27"/>
  <c r="F8715" i="27"/>
  <c r="E8716" i="27"/>
  <c r="F8716" i="27"/>
  <c r="E8717" i="27"/>
  <c r="F8717" i="27"/>
  <c r="E8718" i="27"/>
  <c r="F8718" i="27"/>
  <c r="E8719" i="27"/>
  <c r="F8719" i="27"/>
  <c r="E8720" i="27"/>
  <c r="F8720" i="27"/>
  <c r="E8721" i="27"/>
  <c r="F8721" i="27"/>
  <c r="E8722" i="27"/>
  <c r="F8722" i="27"/>
  <c r="E8723" i="27"/>
  <c r="F8723" i="27"/>
  <c r="E8724" i="27"/>
  <c r="F8724" i="27"/>
  <c r="E8725" i="27"/>
  <c r="F8725" i="27"/>
  <c r="E8726" i="27"/>
  <c r="F8726" i="27"/>
  <c r="E8727" i="27"/>
  <c r="F8727" i="27"/>
  <c r="E8728" i="27"/>
  <c r="F8728" i="27"/>
  <c r="E8729" i="27"/>
  <c r="F8729" i="27"/>
  <c r="E8730" i="27"/>
  <c r="F8730" i="27"/>
  <c r="E8731" i="27"/>
  <c r="F8731" i="27"/>
  <c r="E8732" i="27"/>
  <c r="F8732" i="27"/>
  <c r="E8733" i="27"/>
  <c r="F8733" i="27"/>
  <c r="E8734" i="27"/>
  <c r="F8734" i="27"/>
  <c r="E8735" i="27"/>
  <c r="F8735" i="27"/>
  <c r="E8736" i="27"/>
  <c r="F8736" i="27"/>
  <c r="E8737" i="27"/>
  <c r="F8737" i="27"/>
  <c r="E8738" i="27"/>
  <c r="F8738" i="27"/>
  <c r="E8739" i="27"/>
  <c r="F8739" i="27"/>
  <c r="E8740" i="27"/>
  <c r="F8740" i="27"/>
  <c r="E8741" i="27"/>
  <c r="F8741" i="27"/>
  <c r="E8742" i="27"/>
  <c r="F8742" i="27"/>
  <c r="E8743" i="27"/>
  <c r="F8743" i="27"/>
  <c r="E8744" i="27"/>
  <c r="F8744" i="27"/>
  <c r="E8745" i="27"/>
  <c r="F8745" i="27"/>
  <c r="E8746" i="27"/>
  <c r="F8746" i="27"/>
  <c r="E8747" i="27"/>
  <c r="F8747" i="27"/>
  <c r="E8748" i="27"/>
  <c r="F8748" i="27"/>
  <c r="E8749" i="27"/>
  <c r="F8749" i="27"/>
  <c r="E8750" i="27"/>
  <c r="F8750" i="27"/>
  <c r="E8751" i="27"/>
  <c r="F8751" i="27"/>
  <c r="E8752" i="27"/>
  <c r="F8752" i="27"/>
  <c r="E8753" i="27"/>
  <c r="F8753" i="27"/>
  <c r="E8754" i="27"/>
  <c r="F8754" i="27"/>
  <c r="E8755" i="27"/>
  <c r="F8755" i="27"/>
  <c r="E8756" i="27"/>
  <c r="F8756" i="27"/>
  <c r="E8757" i="27"/>
  <c r="F8757" i="27"/>
  <c r="E8758" i="27"/>
  <c r="F8758" i="27"/>
  <c r="E8759" i="27"/>
  <c r="F8759" i="27"/>
  <c r="E8760" i="27"/>
  <c r="F8760" i="27"/>
  <c r="E8761" i="27"/>
  <c r="F8761" i="27"/>
  <c r="E8762" i="27"/>
  <c r="F8762" i="27"/>
  <c r="E8763" i="27"/>
  <c r="F8763" i="27"/>
  <c r="E8764" i="27"/>
  <c r="F8764" i="27"/>
  <c r="E8765" i="27"/>
  <c r="F8765" i="27"/>
  <c r="E8766" i="27"/>
  <c r="F8766" i="27"/>
  <c r="E8767" i="27"/>
  <c r="F8767" i="27"/>
  <c r="E8768" i="27"/>
  <c r="F8768" i="27"/>
  <c r="E8769" i="27"/>
  <c r="F8769" i="27"/>
  <c r="E8770" i="27"/>
  <c r="F8770" i="27"/>
  <c r="E8771" i="27"/>
  <c r="F8771" i="27"/>
  <c r="E8773" i="27"/>
  <c r="F8773" i="27"/>
  <c r="E8774" i="27"/>
  <c r="F8774" i="27"/>
  <c r="E8775" i="27"/>
  <c r="F8775" i="27"/>
  <c r="E8776" i="27"/>
  <c r="F8776" i="27"/>
  <c r="E8777" i="27"/>
  <c r="F8777" i="27"/>
  <c r="E8778" i="27"/>
  <c r="F8778" i="27"/>
  <c r="E8779" i="27"/>
  <c r="F8779" i="27"/>
  <c r="E8780" i="27"/>
  <c r="F8780" i="27"/>
  <c r="E8781" i="27"/>
  <c r="F8781" i="27"/>
  <c r="E8782" i="27"/>
  <c r="F8782" i="27"/>
  <c r="E8783" i="27"/>
  <c r="F8783" i="27"/>
  <c r="E8784" i="27"/>
  <c r="F8784" i="27"/>
  <c r="E8785" i="27"/>
  <c r="F8785" i="27"/>
  <c r="E8786" i="27"/>
  <c r="F8786" i="27"/>
  <c r="E8787" i="27"/>
  <c r="F8787" i="27"/>
  <c r="E8788" i="27"/>
  <c r="F8788" i="27"/>
  <c r="E8789" i="27"/>
  <c r="F8789" i="27"/>
  <c r="E8790" i="27"/>
  <c r="F8790" i="27"/>
  <c r="E8791" i="27"/>
  <c r="F8791" i="27"/>
  <c r="E8792" i="27"/>
  <c r="F8792" i="27"/>
  <c r="E8793" i="27"/>
  <c r="F8793" i="27"/>
  <c r="E8794" i="27"/>
  <c r="F8794" i="27"/>
  <c r="E8795" i="27"/>
  <c r="F8795" i="27"/>
  <c r="E8796" i="27"/>
  <c r="F8796" i="27"/>
  <c r="E8797" i="27"/>
  <c r="F8797" i="27"/>
  <c r="E8798" i="27"/>
  <c r="F8798" i="27"/>
  <c r="E8799" i="27"/>
  <c r="F8799" i="27"/>
  <c r="E8800" i="27"/>
  <c r="F8800" i="27"/>
  <c r="E8801" i="27"/>
  <c r="F8801" i="27"/>
  <c r="E8802" i="27"/>
  <c r="F8802" i="27"/>
  <c r="E8803" i="27"/>
  <c r="F8803" i="27"/>
  <c r="E8804" i="27"/>
  <c r="F8804" i="27"/>
  <c r="E8805" i="27"/>
  <c r="F8805" i="27"/>
  <c r="E8806" i="27"/>
  <c r="F8806" i="27"/>
  <c r="E8807" i="27"/>
  <c r="F8807" i="27"/>
  <c r="E8808" i="27"/>
  <c r="F8808" i="27"/>
  <c r="E8809" i="27"/>
  <c r="F8809" i="27"/>
  <c r="E8810" i="27"/>
  <c r="F8810" i="27"/>
  <c r="E8811" i="27"/>
  <c r="F8811" i="27"/>
  <c r="E8812" i="27"/>
  <c r="F8812" i="27"/>
  <c r="E8813" i="27"/>
  <c r="F8813" i="27"/>
  <c r="E8814" i="27"/>
  <c r="F8814" i="27"/>
  <c r="E8815" i="27"/>
  <c r="F8815" i="27"/>
  <c r="E8816" i="27"/>
  <c r="F8816" i="27"/>
  <c r="E8817" i="27"/>
  <c r="F8817" i="27"/>
  <c r="E8818" i="27"/>
  <c r="F8818" i="27"/>
  <c r="E8819" i="27"/>
  <c r="F8819" i="27"/>
  <c r="E8820" i="27"/>
  <c r="F8820" i="27"/>
  <c r="E8821" i="27"/>
  <c r="F8821" i="27"/>
  <c r="E8822" i="27"/>
  <c r="F8822" i="27"/>
  <c r="E8823" i="27"/>
  <c r="F8823" i="27"/>
  <c r="E8824" i="27"/>
  <c r="F8824" i="27"/>
  <c r="E8825" i="27"/>
  <c r="F8825" i="27"/>
  <c r="E8826" i="27"/>
  <c r="F8826" i="27"/>
  <c r="E8827" i="27"/>
  <c r="F8827" i="27"/>
  <c r="E8828" i="27"/>
  <c r="F8828" i="27"/>
  <c r="E8829" i="27"/>
  <c r="F8829" i="27"/>
  <c r="E8830" i="27"/>
  <c r="F8830" i="27"/>
  <c r="E8831" i="27"/>
  <c r="F8831" i="27"/>
  <c r="E8832" i="27"/>
  <c r="F8832" i="27"/>
  <c r="E8833" i="27"/>
  <c r="F8833" i="27"/>
  <c r="E8834" i="27"/>
  <c r="F8834" i="27"/>
  <c r="E8835" i="27"/>
  <c r="F8835" i="27"/>
  <c r="E8836" i="27"/>
  <c r="F8836" i="27"/>
  <c r="E8837" i="27"/>
  <c r="F8837" i="27"/>
  <c r="E8838" i="27"/>
  <c r="F8838" i="27"/>
  <c r="E8839" i="27"/>
  <c r="F8839" i="27"/>
  <c r="E8840" i="27"/>
  <c r="F8840" i="27"/>
  <c r="E8841" i="27"/>
  <c r="F8841" i="27"/>
  <c r="E8842" i="27"/>
  <c r="F8842" i="27"/>
  <c r="E8843" i="27"/>
  <c r="F8843" i="27"/>
  <c r="E8844" i="27"/>
  <c r="F8844" i="27"/>
  <c r="E8845" i="27"/>
  <c r="F8845" i="27"/>
  <c r="E8846" i="27"/>
  <c r="F8846" i="27"/>
  <c r="E8847" i="27"/>
  <c r="F8847" i="27"/>
  <c r="E8848" i="27"/>
  <c r="F8848" i="27"/>
  <c r="E8849" i="27"/>
  <c r="F8849" i="27"/>
  <c r="E8850" i="27"/>
  <c r="F8850" i="27"/>
  <c r="E8851" i="27"/>
  <c r="F8851" i="27"/>
  <c r="E8852" i="27"/>
  <c r="F8852" i="27"/>
  <c r="E8853" i="27"/>
  <c r="F8853" i="27"/>
  <c r="E8854" i="27"/>
  <c r="F8854" i="27"/>
  <c r="E8855" i="27"/>
  <c r="F8855" i="27"/>
  <c r="E8856" i="27"/>
  <c r="F8856" i="27"/>
  <c r="E8857" i="27"/>
  <c r="F8857" i="27"/>
  <c r="E8858" i="27"/>
  <c r="F8858" i="27"/>
  <c r="E8859" i="27"/>
  <c r="F8859" i="27"/>
  <c r="E8860" i="27"/>
  <c r="F8860" i="27"/>
  <c r="E8861" i="27"/>
  <c r="F8861" i="27"/>
  <c r="E8862" i="27"/>
  <c r="F8862" i="27"/>
  <c r="E8863" i="27"/>
  <c r="F8863" i="27"/>
  <c r="E8864" i="27"/>
  <c r="F8864" i="27"/>
  <c r="E8865" i="27"/>
  <c r="F8865" i="27"/>
  <c r="E8866" i="27"/>
  <c r="F8866" i="27"/>
  <c r="E8867" i="27"/>
  <c r="F8867" i="27"/>
  <c r="E8868" i="27"/>
  <c r="F8868" i="27"/>
  <c r="E8869" i="27"/>
  <c r="F8869" i="27"/>
  <c r="E8870" i="27"/>
  <c r="F8870" i="27"/>
  <c r="E8871" i="27"/>
  <c r="F8871" i="27"/>
  <c r="E8872" i="27"/>
  <c r="F8872" i="27"/>
  <c r="E8873" i="27"/>
  <c r="F8873" i="27"/>
  <c r="E8874" i="27"/>
  <c r="F8874" i="27"/>
  <c r="E8875" i="27"/>
  <c r="F8875" i="27"/>
  <c r="E8876" i="27"/>
  <c r="F8876" i="27"/>
  <c r="E8877" i="27"/>
  <c r="F8877" i="27"/>
  <c r="E8878" i="27"/>
  <c r="F8878" i="27"/>
  <c r="E8879" i="27"/>
  <c r="F8879" i="27"/>
  <c r="E8880" i="27"/>
  <c r="F8880" i="27"/>
  <c r="E8881" i="27"/>
  <c r="F8881" i="27"/>
  <c r="E8882" i="27"/>
  <c r="F8882" i="27"/>
  <c r="E8883" i="27"/>
  <c r="F8883" i="27"/>
  <c r="E8884" i="27"/>
  <c r="F8884" i="27"/>
  <c r="E8885" i="27"/>
  <c r="F8885" i="27"/>
  <c r="E8886" i="27"/>
  <c r="F8886" i="27"/>
  <c r="E8887" i="27"/>
  <c r="F8887" i="27"/>
  <c r="E8888" i="27"/>
  <c r="F8888" i="27"/>
  <c r="E8889" i="27"/>
  <c r="F8889" i="27"/>
  <c r="E8890" i="27"/>
  <c r="F8890" i="27"/>
  <c r="E8891" i="27"/>
  <c r="F8891" i="27"/>
  <c r="E8892" i="27"/>
  <c r="F8892" i="27"/>
  <c r="E8893" i="27"/>
  <c r="F8893" i="27"/>
  <c r="E8894" i="27"/>
  <c r="F8894" i="27"/>
  <c r="E8895" i="27"/>
  <c r="F8895" i="27"/>
  <c r="E8896" i="27"/>
  <c r="F8896" i="27"/>
  <c r="E8897" i="27"/>
  <c r="F8897" i="27"/>
  <c r="E8898" i="27"/>
  <c r="F8898" i="27"/>
  <c r="E8899" i="27"/>
  <c r="F8899" i="27"/>
  <c r="E8900" i="27"/>
  <c r="F8900" i="27"/>
  <c r="E8901" i="27"/>
  <c r="F8901" i="27"/>
  <c r="E8902" i="27"/>
  <c r="F8902" i="27"/>
  <c r="E8903" i="27"/>
  <c r="F8903" i="27"/>
  <c r="E8904" i="27"/>
  <c r="F8904" i="27"/>
  <c r="E8905" i="27"/>
  <c r="F8905" i="27"/>
  <c r="E8906" i="27"/>
  <c r="F8906" i="27"/>
  <c r="E8907" i="27"/>
  <c r="F8907" i="27"/>
  <c r="E8908" i="27"/>
  <c r="F8908" i="27"/>
  <c r="E8909" i="27"/>
  <c r="F8909" i="27"/>
  <c r="E8910" i="27"/>
  <c r="F8910" i="27"/>
  <c r="E8911" i="27"/>
  <c r="F8911" i="27"/>
  <c r="E8912" i="27"/>
  <c r="F8912" i="27"/>
  <c r="E8913" i="27"/>
  <c r="F8913" i="27"/>
  <c r="E8914" i="27"/>
  <c r="F8914" i="27"/>
  <c r="E8915" i="27"/>
  <c r="F8915" i="27"/>
  <c r="E8916" i="27"/>
  <c r="F8916" i="27"/>
  <c r="E8918" i="27"/>
  <c r="F8918" i="27"/>
  <c r="E8919" i="27"/>
  <c r="F8919" i="27"/>
  <c r="E8920" i="27"/>
  <c r="F8920" i="27"/>
  <c r="E8921" i="27"/>
  <c r="F8921" i="27"/>
  <c r="E8922" i="27"/>
  <c r="F8922" i="27"/>
  <c r="E8923" i="27"/>
  <c r="F8923" i="27"/>
  <c r="E8924" i="27"/>
  <c r="F8924" i="27"/>
  <c r="E8925" i="27"/>
  <c r="F8925" i="27"/>
  <c r="E8926" i="27"/>
  <c r="F8926" i="27"/>
  <c r="E8927" i="27"/>
  <c r="F8927" i="27"/>
  <c r="E8928" i="27"/>
  <c r="F8928" i="27"/>
  <c r="E8929" i="27"/>
  <c r="F8929" i="27"/>
  <c r="E8930" i="27"/>
  <c r="F8930" i="27"/>
  <c r="E8931" i="27"/>
  <c r="F8931" i="27"/>
  <c r="E8932" i="27"/>
  <c r="F8932" i="27"/>
  <c r="E8933" i="27"/>
  <c r="F8933" i="27"/>
  <c r="E8934" i="27"/>
  <c r="F8934" i="27"/>
  <c r="E8935" i="27"/>
  <c r="F8935" i="27"/>
  <c r="E8936" i="27"/>
  <c r="F8936" i="27"/>
  <c r="E8937" i="27"/>
  <c r="F8937" i="27"/>
  <c r="E8938" i="27"/>
  <c r="F8938" i="27"/>
  <c r="E8939" i="27"/>
  <c r="F8939" i="27"/>
  <c r="E8940" i="27"/>
  <c r="F8940" i="27"/>
  <c r="E8941" i="27"/>
  <c r="F8941" i="27"/>
  <c r="E8942" i="27"/>
  <c r="F8942" i="27"/>
  <c r="E8943" i="27"/>
  <c r="F8943" i="27"/>
  <c r="E8944" i="27"/>
  <c r="F8944" i="27"/>
  <c r="E8945" i="27"/>
  <c r="F8945" i="27"/>
  <c r="E8946" i="27"/>
  <c r="F8946" i="27"/>
  <c r="E8947" i="27"/>
  <c r="F8947" i="27"/>
  <c r="E8948" i="27"/>
  <c r="F8948" i="27"/>
  <c r="E8949" i="27"/>
  <c r="F8949" i="27"/>
  <c r="E8950" i="27"/>
  <c r="F8950" i="27"/>
  <c r="E8951" i="27"/>
  <c r="F8951" i="27"/>
  <c r="E8952" i="27"/>
  <c r="F8952" i="27"/>
  <c r="E8953" i="27"/>
  <c r="F8953" i="27"/>
  <c r="E8954" i="27"/>
  <c r="F8954" i="27"/>
  <c r="E8955" i="27"/>
  <c r="F8955" i="27"/>
  <c r="E8956" i="27"/>
  <c r="F8956" i="27"/>
  <c r="E8957" i="27"/>
  <c r="F8957" i="27"/>
  <c r="E8958" i="27"/>
  <c r="F8958" i="27"/>
  <c r="E8959" i="27"/>
  <c r="F8959" i="27"/>
  <c r="E8960" i="27"/>
  <c r="F8960" i="27"/>
  <c r="E8961" i="27"/>
  <c r="F8961" i="27"/>
  <c r="E8962" i="27"/>
  <c r="F8962" i="27"/>
  <c r="E8963" i="27"/>
  <c r="F8963" i="27"/>
  <c r="E8964" i="27"/>
  <c r="F8964" i="27"/>
  <c r="E8965" i="27"/>
  <c r="F8965" i="27"/>
  <c r="E8966" i="27"/>
  <c r="F8966" i="27"/>
  <c r="E8967" i="27"/>
  <c r="F8967" i="27"/>
  <c r="E8968" i="27"/>
  <c r="F8968" i="27"/>
  <c r="E8969" i="27"/>
  <c r="F8969" i="27"/>
  <c r="E8970" i="27"/>
  <c r="F8970" i="27"/>
  <c r="E8971" i="27"/>
  <c r="F8971" i="27"/>
  <c r="E8972" i="27"/>
  <c r="F8972" i="27"/>
  <c r="E8973" i="27"/>
  <c r="F8973" i="27"/>
  <c r="E8974" i="27"/>
  <c r="F8974" i="27"/>
  <c r="E8975" i="27"/>
  <c r="F8975" i="27"/>
  <c r="E8976" i="27"/>
  <c r="F8976" i="27"/>
  <c r="E8977" i="27"/>
  <c r="F8977" i="27"/>
  <c r="E8978" i="27"/>
  <c r="F8978" i="27"/>
  <c r="E8979" i="27"/>
  <c r="F8979" i="27"/>
  <c r="E8980" i="27"/>
  <c r="F8980" i="27"/>
  <c r="E8981" i="27"/>
  <c r="F8981" i="27"/>
  <c r="E8982" i="27"/>
  <c r="F8982" i="27"/>
  <c r="E8983" i="27"/>
  <c r="F8983" i="27"/>
  <c r="E8984" i="27"/>
  <c r="F8984" i="27"/>
  <c r="E8985" i="27"/>
  <c r="F8985" i="27"/>
  <c r="E8986" i="27"/>
  <c r="F8986" i="27"/>
  <c r="E8987" i="27"/>
  <c r="F8987" i="27"/>
  <c r="E8988" i="27"/>
  <c r="F8988" i="27"/>
  <c r="E8989" i="27"/>
  <c r="F8989" i="27"/>
  <c r="E8990" i="27"/>
  <c r="F8990" i="27"/>
  <c r="E8991" i="27"/>
  <c r="F8991" i="27"/>
  <c r="E8992" i="27"/>
  <c r="F8992" i="27"/>
  <c r="E8993" i="27"/>
  <c r="F8993" i="27"/>
  <c r="E8994" i="27"/>
  <c r="F8994" i="27"/>
  <c r="E8995" i="27"/>
  <c r="F8995" i="27"/>
  <c r="E8996" i="27"/>
  <c r="F8996" i="27"/>
  <c r="E8997" i="27"/>
  <c r="F8997" i="27"/>
  <c r="E8998" i="27"/>
  <c r="F8998" i="27"/>
  <c r="E8999" i="27"/>
  <c r="F8999" i="27"/>
  <c r="E9000" i="27"/>
  <c r="F9000" i="27"/>
  <c r="E9001" i="27"/>
  <c r="F9001" i="27"/>
  <c r="E9002" i="27"/>
  <c r="F9002" i="27"/>
  <c r="E9003" i="27"/>
  <c r="F9003" i="27"/>
  <c r="E9004" i="27"/>
  <c r="F9004" i="27"/>
  <c r="E9005" i="27"/>
  <c r="F9005" i="27"/>
  <c r="E9006" i="27"/>
  <c r="F9006" i="27"/>
  <c r="E9007" i="27"/>
  <c r="F9007" i="27"/>
  <c r="E9008" i="27"/>
  <c r="F9008" i="27"/>
  <c r="E9009" i="27"/>
  <c r="F9009" i="27"/>
  <c r="E9010" i="27"/>
  <c r="F9010" i="27"/>
  <c r="E9011" i="27"/>
  <c r="F9011" i="27"/>
  <c r="E9012" i="27"/>
  <c r="F9012" i="27"/>
  <c r="E9013" i="27"/>
  <c r="F9013" i="27"/>
  <c r="E9014" i="27"/>
  <c r="F9014" i="27"/>
  <c r="E9015" i="27"/>
  <c r="F9015" i="27"/>
  <c r="E9016" i="27"/>
  <c r="F9016" i="27"/>
  <c r="E9017" i="27"/>
  <c r="F9017" i="27"/>
  <c r="E9018" i="27"/>
  <c r="F9018" i="27"/>
  <c r="E9019" i="27"/>
  <c r="F9019" i="27"/>
  <c r="E9020" i="27"/>
  <c r="F9020" i="27"/>
  <c r="E9021" i="27"/>
  <c r="F9021" i="27"/>
  <c r="E9022" i="27"/>
  <c r="F9022" i="27"/>
  <c r="E9023" i="27"/>
  <c r="F9023" i="27"/>
  <c r="E9024" i="27"/>
  <c r="F9024" i="27"/>
  <c r="E9025" i="27"/>
  <c r="F9025" i="27"/>
  <c r="E9026" i="27"/>
  <c r="F9026" i="27"/>
  <c r="E9027" i="27"/>
  <c r="F9027" i="27"/>
  <c r="E9028" i="27"/>
  <c r="F9028" i="27"/>
  <c r="E9029" i="27"/>
  <c r="F9029" i="27"/>
  <c r="E9030" i="27"/>
  <c r="F9030" i="27"/>
  <c r="E9031" i="27"/>
  <c r="F9031" i="27"/>
  <c r="E9032" i="27"/>
  <c r="F9032" i="27"/>
  <c r="E9033" i="27"/>
  <c r="F9033" i="27"/>
  <c r="E9034" i="27"/>
  <c r="F9034" i="27"/>
  <c r="E9035" i="27"/>
  <c r="F9035" i="27"/>
  <c r="E9036" i="27"/>
  <c r="F9036" i="27"/>
  <c r="E9037" i="27"/>
  <c r="F9037" i="27"/>
  <c r="E9038" i="27"/>
  <c r="F9038" i="27"/>
  <c r="E9039" i="27"/>
  <c r="F9039" i="27"/>
  <c r="E9040" i="27"/>
  <c r="F9040" i="27"/>
  <c r="E9041" i="27"/>
  <c r="F9041" i="27"/>
  <c r="E9042" i="27"/>
  <c r="F9042" i="27"/>
  <c r="E9043" i="27"/>
  <c r="F9043" i="27"/>
  <c r="E9044" i="27"/>
  <c r="F9044" i="27"/>
  <c r="E9045" i="27"/>
  <c r="F9045" i="27"/>
  <c r="E9046" i="27"/>
  <c r="F9046" i="27"/>
  <c r="E9047" i="27"/>
  <c r="F9047" i="27"/>
  <c r="E9048" i="27"/>
  <c r="F9048" i="27"/>
  <c r="E9049" i="27"/>
  <c r="F9049" i="27"/>
  <c r="E9050" i="27"/>
  <c r="F9050" i="27"/>
  <c r="E9051" i="27"/>
  <c r="F9051" i="27"/>
  <c r="E9052" i="27"/>
  <c r="F9052" i="27"/>
  <c r="E9053" i="27"/>
  <c r="F9053" i="27"/>
  <c r="E9054" i="27"/>
  <c r="F9054" i="27"/>
  <c r="E9055" i="27"/>
  <c r="F9055" i="27"/>
  <c r="E9056" i="27"/>
  <c r="F9056" i="27"/>
  <c r="E9057" i="27"/>
  <c r="F9057" i="27"/>
  <c r="E9058" i="27"/>
  <c r="F9058" i="27"/>
  <c r="E9059" i="27"/>
  <c r="F9059" i="27"/>
  <c r="E9060" i="27"/>
  <c r="F9060" i="27"/>
  <c r="E9061" i="27"/>
  <c r="F9061" i="27"/>
  <c r="E9063" i="27"/>
  <c r="F9063" i="27"/>
  <c r="E9064" i="27"/>
  <c r="F9064" i="27"/>
  <c r="E9065" i="27"/>
  <c r="F9065" i="27"/>
  <c r="E9066" i="27"/>
  <c r="F9066" i="27"/>
  <c r="E9067" i="27"/>
  <c r="F9067" i="27"/>
  <c r="E9068" i="27"/>
  <c r="F9068" i="27"/>
  <c r="E9069" i="27"/>
  <c r="F9069" i="27"/>
  <c r="E9070" i="27"/>
  <c r="F9070" i="27"/>
  <c r="E9071" i="27"/>
  <c r="F9071" i="27"/>
  <c r="E9072" i="27"/>
  <c r="F9072" i="27"/>
  <c r="E9073" i="27"/>
  <c r="F9073" i="27"/>
  <c r="E9074" i="27"/>
  <c r="F9074" i="27"/>
  <c r="E9075" i="27"/>
  <c r="F9075" i="27"/>
  <c r="E9076" i="27"/>
  <c r="F9076" i="27"/>
  <c r="E9077" i="27"/>
  <c r="F9077" i="27"/>
  <c r="E9078" i="27"/>
  <c r="F9078" i="27"/>
  <c r="E9079" i="27"/>
  <c r="F9079" i="27"/>
  <c r="E9080" i="27"/>
  <c r="F9080" i="27"/>
  <c r="E9081" i="27"/>
  <c r="F9081" i="27"/>
  <c r="E9082" i="27"/>
  <c r="F9082" i="27"/>
  <c r="E9083" i="27"/>
  <c r="F9083" i="27"/>
  <c r="E9084" i="27"/>
  <c r="F9084" i="27"/>
  <c r="E9085" i="27"/>
  <c r="F9085" i="27"/>
  <c r="E9086" i="27"/>
  <c r="F9086" i="27"/>
  <c r="E9087" i="27"/>
  <c r="F9087" i="27"/>
  <c r="E9088" i="27"/>
  <c r="F9088" i="27"/>
  <c r="E9089" i="27"/>
  <c r="F9089" i="27"/>
  <c r="E9090" i="27"/>
  <c r="F9090" i="27"/>
  <c r="E9091" i="27"/>
  <c r="F9091" i="27"/>
  <c r="E9092" i="27"/>
  <c r="F9092" i="27"/>
  <c r="E9093" i="27"/>
  <c r="F9093" i="27"/>
  <c r="E9094" i="27"/>
  <c r="F9094" i="27"/>
  <c r="E9095" i="27"/>
  <c r="F9095" i="27"/>
  <c r="E9096" i="27"/>
  <c r="F9096" i="27"/>
  <c r="E9097" i="27"/>
  <c r="F9097" i="27"/>
  <c r="E9098" i="27"/>
  <c r="F9098" i="27"/>
  <c r="E9099" i="27"/>
  <c r="F9099" i="27"/>
  <c r="E9100" i="27"/>
  <c r="F9100" i="27"/>
  <c r="E9101" i="27"/>
  <c r="F9101" i="27"/>
  <c r="E9102" i="27"/>
  <c r="F9102" i="27"/>
  <c r="E9103" i="27"/>
  <c r="F9103" i="27"/>
  <c r="E9104" i="27"/>
  <c r="F9104" i="27"/>
  <c r="E9105" i="27"/>
  <c r="F9105" i="27"/>
  <c r="E9106" i="27"/>
  <c r="F9106" i="27"/>
  <c r="E9107" i="27"/>
  <c r="F9107" i="27"/>
  <c r="E9108" i="27"/>
  <c r="F9108" i="27"/>
  <c r="E9109" i="27"/>
  <c r="F9109" i="27"/>
  <c r="E9110" i="27"/>
  <c r="F9110" i="27"/>
  <c r="E9111" i="27"/>
  <c r="F9111" i="27"/>
  <c r="E9112" i="27"/>
  <c r="F9112" i="27"/>
  <c r="E9113" i="27"/>
  <c r="F9113" i="27"/>
  <c r="E9114" i="27"/>
  <c r="F9114" i="27"/>
  <c r="E9115" i="27"/>
  <c r="F9115" i="27"/>
  <c r="E9116" i="27"/>
  <c r="F9116" i="27"/>
  <c r="E9117" i="27"/>
  <c r="F9117" i="27"/>
  <c r="E9118" i="27"/>
  <c r="F9118" i="27"/>
  <c r="E9119" i="27"/>
  <c r="F9119" i="27"/>
  <c r="E9120" i="27"/>
  <c r="F9120" i="27"/>
  <c r="E9121" i="27"/>
  <c r="F9121" i="27"/>
  <c r="E9122" i="27"/>
  <c r="F9122" i="27"/>
  <c r="E9123" i="27"/>
  <c r="F9123" i="27"/>
  <c r="E9124" i="27"/>
  <c r="F9124" i="27"/>
  <c r="E9125" i="27"/>
  <c r="F9125" i="27"/>
  <c r="E9126" i="27"/>
  <c r="F9126" i="27"/>
  <c r="E9127" i="27"/>
  <c r="F9127" i="27"/>
  <c r="E9128" i="27"/>
  <c r="F9128" i="27"/>
  <c r="E9129" i="27"/>
  <c r="F9129" i="27"/>
  <c r="E9130" i="27"/>
  <c r="F9130" i="27"/>
  <c r="E9131" i="27"/>
  <c r="F9131" i="27"/>
  <c r="E9132" i="27"/>
  <c r="F9132" i="27"/>
  <c r="E9133" i="27"/>
  <c r="F9133" i="27"/>
  <c r="E9134" i="27"/>
  <c r="F9134" i="27"/>
  <c r="E9135" i="27"/>
  <c r="F9135" i="27"/>
  <c r="E9136" i="27"/>
  <c r="F9136" i="27"/>
  <c r="E9137" i="27"/>
  <c r="F9137" i="27"/>
  <c r="E9138" i="27"/>
  <c r="F9138" i="27"/>
  <c r="E9139" i="27"/>
  <c r="F9139" i="27"/>
  <c r="E9140" i="27"/>
  <c r="F9140" i="27"/>
  <c r="E9141" i="27"/>
  <c r="F9141" i="27"/>
  <c r="E9142" i="27"/>
  <c r="F9142" i="27"/>
  <c r="E9143" i="27"/>
  <c r="F9143" i="27"/>
  <c r="E9144" i="27"/>
  <c r="F9144" i="27"/>
  <c r="E9145" i="27"/>
  <c r="F9145" i="27"/>
  <c r="E9146" i="27"/>
  <c r="F9146" i="27"/>
  <c r="E9147" i="27"/>
  <c r="F9147" i="27"/>
  <c r="E9148" i="27"/>
  <c r="F9148" i="27"/>
  <c r="E9149" i="27"/>
  <c r="F9149" i="27"/>
  <c r="E9150" i="27"/>
  <c r="F9150" i="27"/>
  <c r="E9151" i="27"/>
  <c r="F9151" i="27"/>
  <c r="E9152" i="27"/>
  <c r="F9152" i="27"/>
  <c r="E9153" i="27"/>
  <c r="F9153" i="27"/>
  <c r="E9154" i="27"/>
  <c r="F9154" i="27"/>
  <c r="E9155" i="27"/>
  <c r="F9155" i="27"/>
  <c r="E9156" i="27"/>
  <c r="F9156" i="27"/>
  <c r="E9157" i="27"/>
  <c r="F9157" i="27"/>
  <c r="E9158" i="27"/>
  <c r="F9158" i="27"/>
  <c r="E9159" i="27"/>
  <c r="F9159" i="27"/>
  <c r="E9160" i="27"/>
  <c r="F9160" i="27"/>
  <c r="E9161" i="27"/>
  <c r="F9161" i="27"/>
  <c r="E9162" i="27"/>
  <c r="F9162" i="27"/>
  <c r="E9163" i="27"/>
  <c r="F9163" i="27"/>
  <c r="E9164" i="27"/>
  <c r="F9164" i="27"/>
  <c r="E9165" i="27"/>
  <c r="F9165" i="27"/>
  <c r="E9166" i="27"/>
  <c r="F9166" i="27"/>
  <c r="E9167" i="27"/>
  <c r="F9167" i="27"/>
  <c r="E9168" i="27"/>
  <c r="F9168" i="27"/>
  <c r="E9169" i="27"/>
  <c r="F9169" i="27"/>
  <c r="E9170" i="27"/>
  <c r="F9170" i="27"/>
  <c r="E9171" i="27"/>
  <c r="F9171" i="27"/>
  <c r="E9172" i="27"/>
  <c r="F9172" i="27"/>
  <c r="E9173" i="27"/>
  <c r="F9173" i="27"/>
  <c r="E9174" i="27"/>
  <c r="F9174" i="27"/>
  <c r="E9175" i="27"/>
  <c r="F9175" i="27"/>
  <c r="E9176" i="27"/>
  <c r="F9176" i="27"/>
  <c r="E9177" i="27"/>
  <c r="F9177" i="27"/>
  <c r="E9178" i="27"/>
  <c r="F9178" i="27"/>
  <c r="E9179" i="27"/>
  <c r="F9179" i="27"/>
  <c r="E9180" i="27"/>
  <c r="F9180" i="27"/>
  <c r="E9181" i="27"/>
  <c r="F9181" i="27"/>
  <c r="E9182" i="27"/>
  <c r="F9182" i="27"/>
  <c r="E9183" i="27"/>
  <c r="F9183" i="27"/>
  <c r="E9184" i="27"/>
  <c r="F9184" i="27"/>
  <c r="E9185" i="27"/>
  <c r="F9185" i="27"/>
  <c r="E9186" i="27"/>
  <c r="F9186" i="27"/>
  <c r="E9187" i="27"/>
  <c r="F9187" i="27"/>
  <c r="E9188" i="27"/>
  <c r="F9188" i="27"/>
  <c r="E9189" i="27"/>
  <c r="F9189" i="27"/>
  <c r="E9190" i="27"/>
  <c r="F9190" i="27"/>
  <c r="E9191" i="27"/>
  <c r="F9191" i="27"/>
  <c r="E9192" i="27"/>
  <c r="F9192" i="27"/>
  <c r="E9193" i="27"/>
  <c r="F9193" i="27"/>
  <c r="E9194" i="27"/>
  <c r="F9194" i="27"/>
  <c r="E9195" i="27"/>
  <c r="F9195" i="27"/>
  <c r="E9196" i="27"/>
  <c r="F9196" i="27"/>
  <c r="E9197" i="27"/>
  <c r="F9197" i="27"/>
  <c r="E9198" i="27"/>
  <c r="F9198" i="27"/>
  <c r="E9199" i="27"/>
  <c r="F9199" i="27"/>
  <c r="E9200" i="27"/>
  <c r="F9200" i="27"/>
  <c r="E9201" i="27"/>
  <c r="F9201" i="27"/>
  <c r="E9202" i="27"/>
  <c r="F9202" i="27"/>
  <c r="E9203" i="27"/>
  <c r="F9203" i="27"/>
  <c r="E9204" i="27"/>
  <c r="F9204" i="27"/>
  <c r="E9205" i="27"/>
  <c r="F9205" i="27"/>
  <c r="E9206" i="27"/>
  <c r="F9206" i="27"/>
  <c r="E9208" i="27"/>
  <c r="F9208" i="27"/>
  <c r="E9209" i="27"/>
  <c r="F9209" i="27"/>
  <c r="E9210" i="27"/>
  <c r="F9210" i="27"/>
  <c r="E9211" i="27"/>
  <c r="F9211" i="27"/>
  <c r="E9212" i="27"/>
  <c r="F9212" i="27"/>
  <c r="E9213" i="27"/>
  <c r="F9213" i="27"/>
  <c r="E9214" i="27"/>
  <c r="F9214" i="27"/>
  <c r="E9215" i="27"/>
  <c r="F9215" i="27"/>
  <c r="E9216" i="27"/>
  <c r="F9216" i="27"/>
  <c r="E9217" i="27"/>
  <c r="F9217" i="27"/>
  <c r="E9218" i="27"/>
  <c r="F9218" i="27"/>
  <c r="E9219" i="27"/>
  <c r="F9219" i="27"/>
  <c r="E9220" i="27"/>
  <c r="F9220" i="27"/>
  <c r="E9221" i="27"/>
  <c r="F9221" i="27"/>
  <c r="E9222" i="27"/>
  <c r="F9222" i="27"/>
  <c r="E9223" i="27"/>
  <c r="F9223" i="27"/>
  <c r="E9224" i="27"/>
  <c r="F9224" i="27"/>
  <c r="E9225" i="27"/>
  <c r="F9225" i="27"/>
  <c r="E9226" i="27"/>
  <c r="F9226" i="27"/>
  <c r="E9227" i="27"/>
  <c r="F9227" i="27"/>
  <c r="E9228" i="27"/>
  <c r="F9228" i="27"/>
  <c r="E9229" i="27"/>
  <c r="F9229" i="27"/>
  <c r="E9230" i="27"/>
  <c r="F9230" i="27"/>
  <c r="E9231" i="27"/>
  <c r="F9231" i="27"/>
  <c r="E9232" i="27"/>
  <c r="F9232" i="27"/>
  <c r="E9233" i="27"/>
  <c r="F9233" i="27"/>
  <c r="E9234" i="27"/>
  <c r="F9234" i="27"/>
  <c r="E9235" i="27"/>
  <c r="F9235" i="27"/>
  <c r="E9236" i="27"/>
  <c r="F9236" i="27"/>
  <c r="E9237" i="27"/>
  <c r="F9237" i="27"/>
  <c r="E9238" i="27"/>
  <c r="F9238" i="27"/>
  <c r="E9239" i="27"/>
  <c r="F9239" i="27"/>
  <c r="E9240" i="27"/>
  <c r="F9240" i="27"/>
  <c r="E9241" i="27"/>
  <c r="F9241" i="27"/>
  <c r="E9242" i="27"/>
  <c r="F9242" i="27"/>
  <c r="E9243" i="27"/>
  <c r="F9243" i="27"/>
  <c r="E9244" i="27"/>
  <c r="F9244" i="27"/>
  <c r="E9245" i="27"/>
  <c r="F9245" i="27"/>
  <c r="E9246" i="27"/>
  <c r="F9246" i="27"/>
  <c r="E9247" i="27"/>
  <c r="F9247" i="27"/>
  <c r="E9248" i="27"/>
  <c r="F9248" i="27"/>
  <c r="E9249" i="27"/>
  <c r="F9249" i="27"/>
  <c r="E9250" i="27"/>
  <c r="F9250" i="27"/>
  <c r="E9251" i="27"/>
  <c r="F9251" i="27"/>
  <c r="E9252" i="27"/>
  <c r="F9252" i="27"/>
  <c r="E9253" i="27"/>
  <c r="F9253" i="27"/>
  <c r="E9254" i="27"/>
  <c r="F9254" i="27"/>
  <c r="E9255" i="27"/>
  <c r="F9255" i="27"/>
  <c r="E9256" i="27"/>
  <c r="F9256" i="27"/>
  <c r="E9257" i="27"/>
  <c r="F9257" i="27"/>
  <c r="E9258" i="27"/>
  <c r="F9258" i="27"/>
  <c r="E9259" i="27"/>
  <c r="F9259" i="27"/>
  <c r="E9260" i="27"/>
  <c r="F9260" i="27"/>
  <c r="E9261" i="27"/>
  <c r="F9261" i="27"/>
  <c r="E9262" i="27"/>
  <c r="F9262" i="27"/>
  <c r="E9263" i="27"/>
  <c r="F9263" i="27"/>
  <c r="E9264" i="27"/>
  <c r="F9264" i="27"/>
  <c r="E9265" i="27"/>
  <c r="F9265" i="27"/>
  <c r="E9266" i="27"/>
  <c r="F9266" i="27"/>
  <c r="E9267" i="27"/>
  <c r="F9267" i="27"/>
  <c r="E9268" i="27"/>
  <c r="F9268" i="27"/>
  <c r="E9269" i="27"/>
  <c r="F9269" i="27"/>
  <c r="E9270" i="27"/>
  <c r="F9270" i="27"/>
  <c r="E9271" i="27"/>
  <c r="F9271" i="27"/>
  <c r="E9272" i="27"/>
  <c r="F9272" i="27"/>
  <c r="E9273" i="27"/>
  <c r="F9273" i="27"/>
  <c r="E9274" i="27"/>
  <c r="F9274" i="27"/>
  <c r="E9275" i="27"/>
  <c r="F9275" i="27"/>
  <c r="E9276" i="27"/>
  <c r="F9276" i="27"/>
  <c r="E9277" i="27"/>
  <c r="F9277" i="27"/>
  <c r="E9278" i="27"/>
  <c r="F9278" i="27"/>
  <c r="E9279" i="27"/>
  <c r="F9279" i="27"/>
  <c r="E9280" i="27"/>
  <c r="F9280" i="27"/>
  <c r="E9281" i="27"/>
  <c r="F9281" i="27"/>
  <c r="E9282" i="27"/>
  <c r="F9282" i="27"/>
  <c r="E9283" i="27"/>
  <c r="F9283" i="27"/>
  <c r="E9284" i="27"/>
  <c r="F9284" i="27"/>
  <c r="E9285" i="27"/>
  <c r="F9285" i="27"/>
  <c r="E9286" i="27"/>
  <c r="F9286" i="27"/>
  <c r="E9287" i="27"/>
  <c r="F9287" i="27"/>
  <c r="E9288" i="27"/>
  <c r="F9288" i="27"/>
  <c r="E9289" i="27"/>
  <c r="F9289" i="27"/>
  <c r="E9290" i="27"/>
  <c r="F9290" i="27"/>
  <c r="E9291" i="27"/>
  <c r="F9291" i="27"/>
  <c r="E9292" i="27"/>
  <c r="F9292" i="27"/>
  <c r="E9293" i="27"/>
  <c r="F9293" i="27"/>
  <c r="E9294" i="27"/>
  <c r="F9294" i="27"/>
  <c r="E9295" i="27"/>
  <c r="F9295" i="27"/>
  <c r="E9296" i="27"/>
  <c r="F9296" i="27"/>
  <c r="E9297" i="27"/>
  <c r="F9297" i="27"/>
  <c r="E9298" i="27"/>
  <c r="F9298" i="27"/>
  <c r="E9299" i="27"/>
  <c r="F9299" i="27"/>
  <c r="E9300" i="27"/>
  <c r="F9300" i="27"/>
  <c r="E9301" i="27"/>
  <c r="F9301" i="27"/>
  <c r="E9302" i="27"/>
  <c r="F9302" i="27"/>
  <c r="E9303" i="27"/>
  <c r="F9303" i="27"/>
  <c r="E9304" i="27"/>
  <c r="F9304" i="27"/>
  <c r="E9305" i="27"/>
  <c r="F9305" i="27"/>
  <c r="E9306" i="27"/>
  <c r="F9306" i="27"/>
  <c r="E9307" i="27"/>
  <c r="F9307" i="27"/>
  <c r="E9308" i="27"/>
  <c r="F9308" i="27"/>
  <c r="E9309" i="27"/>
  <c r="F9309" i="27"/>
  <c r="E9310" i="27"/>
  <c r="F9310" i="27"/>
  <c r="E9311" i="27"/>
  <c r="F9311" i="27"/>
  <c r="E9312" i="27"/>
  <c r="F9312" i="27"/>
  <c r="E9313" i="27"/>
  <c r="F9313" i="27"/>
  <c r="E9314" i="27"/>
  <c r="F9314" i="27"/>
  <c r="E9315" i="27"/>
  <c r="F9315" i="27"/>
  <c r="E9316" i="27"/>
  <c r="F9316" i="27"/>
  <c r="E9317" i="27"/>
  <c r="F9317" i="27"/>
  <c r="E9318" i="27"/>
  <c r="F9318" i="27"/>
  <c r="E9319" i="27"/>
  <c r="F9319" i="27"/>
  <c r="E9320" i="27"/>
  <c r="F9320" i="27"/>
  <c r="E9321" i="27"/>
  <c r="F9321" i="27"/>
  <c r="E9322" i="27"/>
  <c r="F9322" i="27"/>
  <c r="E9323" i="27"/>
  <c r="F9323" i="27"/>
  <c r="E9324" i="27"/>
  <c r="F9324" i="27"/>
  <c r="E9325" i="27"/>
  <c r="F9325" i="27"/>
  <c r="E9326" i="27"/>
  <c r="F9326" i="27"/>
  <c r="E9327" i="27"/>
  <c r="F9327" i="27"/>
  <c r="E9328" i="27"/>
  <c r="F9328" i="27"/>
  <c r="E9329" i="27"/>
  <c r="F9329" i="27"/>
  <c r="E9330" i="27"/>
  <c r="F9330" i="27"/>
  <c r="E9331" i="27"/>
  <c r="F9331" i="27"/>
  <c r="E9332" i="27"/>
  <c r="F9332" i="27"/>
  <c r="E9333" i="27"/>
  <c r="F9333" i="27"/>
  <c r="E9334" i="27"/>
  <c r="F9334" i="27"/>
  <c r="E9335" i="27"/>
  <c r="F9335" i="27"/>
  <c r="E9336" i="27"/>
  <c r="F9336" i="27"/>
  <c r="E9337" i="27"/>
  <c r="F9337" i="27"/>
  <c r="E9338" i="27"/>
  <c r="F9338" i="27"/>
  <c r="E9339" i="27"/>
  <c r="F9339" i="27"/>
  <c r="E9340" i="27"/>
  <c r="F9340" i="27"/>
  <c r="E9341" i="27"/>
  <c r="F9341" i="27"/>
  <c r="E9342" i="27"/>
  <c r="F9342" i="27"/>
  <c r="E9343" i="27"/>
  <c r="F9343" i="27"/>
  <c r="E9344" i="27"/>
  <c r="F9344" i="27"/>
  <c r="E9345" i="27"/>
  <c r="F9345" i="27"/>
  <c r="E9346" i="27"/>
  <c r="F9346" i="27"/>
  <c r="E9347" i="27"/>
  <c r="F9347" i="27"/>
  <c r="E9348" i="27"/>
  <c r="F9348" i="27"/>
  <c r="E9349" i="27"/>
  <c r="F9349" i="27"/>
  <c r="E9350" i="27"/>
  <c r="F9350" i="27"/>
  <c r="E9351" i="27"/>
  <c r="F9351" i="27"/>
  <c r="E9353" i="27"/>
  <c r="F9353" i="27"/>
  <c r="E9354" i="27"/>
  <c r="F9354" i="27"/>
  <c r="E9355" i="27"/>
  <c r="F9355" i="27"/>
  <c r="E9356" i="27"/>
  <c r="F9356" i="27"/>
  <c r="E9357" i="27"/>
  <c r="F9357" i="27"/>
  <c r="E9358" i="27"/>
  <c r="F9358" i="27"/>
  <c r="E9359" i="27"/>
  <c r="F9359" i="27"/>
  <c r="E9360" i="27"/>
  <c r="F9360" i="27"/>
  <c r="E9361" i="27"/>
  <c r="F9361" i="27"/>
  <c r="E9362" i="27"/>
  <c r="F9362" i="27"/>
  <c r="E9363" i="27"/>
  <c r="F9363" i="27"/>
  <c r="E9364" i="27"/>
  <c r="F9364" i="27"/>
  <c r="E9365" i="27"/>
  <c r="F9365" i="27"/>
  <c r="E9366" i="27"/>
  <c r="F9366" i="27"/>
  <c r="E9367" i="27"/>
  <c r="F9367" i="27"/>
  <c r="E9368" i="27"/>
  <c r="F9368" i="27"/>
  <c r="E9369" i="27"/>
  <c r="F9369" i="27"/>
  <c r="E9370" i="27"/>
  <c r="F9370" i="27"/>
  <c r="E9371" i="27"/>
  <c r="F9371" i="27"/>
  <c r="E9372" i="27"/>
  <c r="F9372" i="27"/>
  <c r="E9373" i="27"/>
  <c r="F9373" i="27"/>
  <c r="E9374" i="27"/>
  <c r="F9374" i="27"/>
  <c r="E9375" i="27"/>
  <c r="F9375" i="27"/>
  <c r="E9376" i="27"/>
  <c r="F9376" i="27"/>
  <c r="E9377" i="27"/>
  <c r="F9377" i="27"/>
  <c r="E9378" i="27"/>
  <c r="F9378" i="27"/>
  <c r="E9379" i="27"/>
  <c r="F9379" i="27"/>
  <c r="E9380" i="27"/>
  <c r="F9380" i="27"/>
  <c r="E9381" i="27"/>
  <c r="F9381" i="27"/>
  <c r="E9382" i="27"/>
  <c r="F9382" i="27"/>
  <c r="E9383" i="27"/>
  <c r="F9383" i="27"/>
  <c r="E9384" i="27"/>
  <c r="F9384" i="27"/>
  <c r="E9385" i="27"/>
  <c r="F9385" i="27"/>
  <c r="E9386" i="27"/>
  <c r="F9386" i="27"/>
  <c r="E9387" i="27"/>
  <c r="F9387" i="27"/>
  <c r="E9388" i="27"/>
  <c r="F9388" i="27"/>
  <c r="E9389" i="27"/>
  <c r="F9389" i="27"/>
  <c r="E9390" i="27"/>
  <c r="F9390" i="27"/>
  <c r="E9391" i="27"/>
  <c r="F9391" i="27"/>
  <c r="E9392" i="27"/>
  <c r="F9392" i="27"/>
  <c r="E9393" i="27"/>
  <c r="F9393" i="27"/>
  <c r="E9394" i="27"/>
  <c r="F9394" i="27"/>
  <c r="E9395" i="27"/>
  <c r="F9395" i="27"/>
  <c r="E9396" i="27"/>
  <c r="F9396" i="27"/>
  <c r="E9397" i="27"/>
  <c r="F9397" i="27"/>
  <c r="E9398" i="27"/>
  <c r="F9398" i="27"/>
  <c r="E9399" i="27"/>
  <c r="F9399" i="27"/>
  <c r="E9400" i="27"/>
  <c r="F9400" i="27"/>
  <c r="E9401" i="27"/>
  <c r="F9401" i="27"/>
  <c r="E9402" i="27"/>
  <c r="F9402" i="27"/>
  <c r="E9403" i="27"/>
  <c r="F9403" i="27"/>
  <c r="E9404" i="27"/>
  <c r="F9404" i="27"/>
  <c r="E9405" i="27"/>
  <c r="F9405" i="27"/>
  <c r="E9406" i="27"/>
  <c r="F9406" i="27"/>
  <c r="E9407" i="27"/>
  <c r="F9407" i="27"/>
  <c r="E9408" i="27"/>
  <c r="F9408" i="27"/>
  <c r="E9409" i="27"/>
  <c r="F9409" i="27"/>
  <c r="E9410" i="27"/>
  <c r="F9410" i="27"/>
  <c r="E9411" i="27"/>
  <c r="F9411" i="27"/>
  <c r="E9412" i="27"/>
  <c r="F9412" i="27"/>
  <c r="E9413" i="27"/>
  <c r="F9413" i="27"/>
  <c r="E9414" i="27"/>
  <c r="F9414" i="27"/>
  <c r="E9415" i="27"/>
  <c r="F9415" i="27"/>
  <c r="E9416" i="27"/>
  <c r="F9416" i="27"/>
  <c r="E9417" i="27"/>
  <c r="F9417" i="27"/>
  <c r="E9418" i="27"/>
  <c r="F9418" i="27"/>
  <c r="E9419" i="27"/>
  <c r="F9419" i="27"/>
  <c r="E9420" i="27"/>
  <c r="F9420" i="27"/>
  <c r="E9421" i="27"/>
  <c r="F9421" i="27"/>
  <c r="E9422" i="27"/>
  <c r="F9422" i="27"/>
  <c r="E9423" i="27"/>
  <c r="F9423" i="27"/>
  <c r="E9424" i="27"/>
  <c r="F9424" i="27"/>
  <c r="E9425" i="27"/>
  <c r="F9425" i="27"/>
  <c r="E9426" i="27"/>
  <c r="F9426" i="27"/>
  <c r="E9427" i="27"/>
  <c r="F9427" i="27"/>
  <c r="E9428" i="27"/>
  <c r="F9428" i="27"/>
  <c r="E9429" i="27"/>
  <c r="F9429" i="27"/>
  <c r="E9430" i="27"/>
  <c r="F9430" i="27"/>
  <c r="E9431" i="27"/>
  <c r="F9431" i="27"/>
  <c r="E9432" i="27"/>
  <c r="F9432" i="27"/>
  <c r="E9433" i="27"/>
  <c r="F9433" i="27"/>
  <c r="E9434" i="27"/>
  <c r="F9434" i="27"/>
  <c r="E9435" i="27"/>
  <c r="F9435" i="27"/>
  <c r="E9436" i="27"/>
  <c r="F9436" i="27"/>
  <c r="E9437" i="27"/>
  <c r="F9437" i="27"/>
  <c r="E9438" i="27"/>
  <c r="F9438" i="27"/>
  <c r="E9439" i="27"/>
  <c r="F9439" i="27"/>
  <c r="E9440" i="27"/>
  <c r="F9440" i="27"/>
  <c r="E9441" i="27"/>
  <c r="F9441" i="27"/>
  <c r="E9442" i="27"/>
  <c r="F9442" i="27"/>
  <c r="E9443" i="27"/>
  <c r="F9443" i="27"/>
  <c r="E9444" i="27"/>
  <c r="F9444" i="27"/>
  <c r="E9445" i="27"/>
  <c r="F9445" i="27"/>
  <c r="E9446" i="27"/>
  <c r="F9446" i="27"/>
  <c r="E9447" i="27"/>
  <c r="F9447" i="27"/>
  <c r="E9448" i="27"/>
  <c r="F9448" i="27"/>
  <c r="E9449" i="27"/>
  <c r="F9449" i="27"/>
  <c r="E9450" i="27"/>
  <c r="F9450" i="27"/>
  <c r="E9451" i="27"/>
  <c r="F9451" i="27"/>
  <c r="E9452" i="27"/>
  <c r="F9452" i="27"/>
  <c r="E9453" i="27"/>
  <c r="F9453" i="27"/>
  <c r="E9454" i="27"/>
  <c r="F9454" i="27"/>
  <c r="E9455" i="27"/>
  <c r="F9455" i="27"/>
  <c r="E9456" i="27"/>
  <c r="F9456" i="27"/>
  <c r="E9457" i="27"/>
  <c r="F9457" i="27"/>
  <c r="E9458" i="27"/>
  <c r="F9458" i="27"/>
  <c r="E9459" i="27"/>
  <c r="F9459" i="27"/>
  <c r="E9460" i="27"/>
  <c r="F9460" i="27"/>
  <c r="E9461" i="27"/>
  <c r="F9461" i="27"/>
  <c r="E9462" i="27"/>
  <c r="F9462" i="27"/>
  <c r="E9463" i="27"/>
  <c r="F9463" i="27"/>
  <c r="E9464" i="27"/>
  <c r="F9464" i="27"/>
  <c r="E9465" i="27"/>
  <c r="F9465" i="27"/>
  <c r="E9466" i="27"/>
  <c r="F9466" i="27"/>
  <c r="E9467" i="27"/>
  <c r="F9467" i="27"/>
  <c r="E9468" i="27"/>
  <c r="F9468" i="27"/>
  <c r="E9469" i="27"/>
  <c r="F9469" i="27"/>
  <c r="E9470" i="27"/>
  <c r="F9470" i="27"/>
  <c r="E9471" i="27"/>
  <c r="F9471" i="27"/>
  <c r="E9472" i="27"/>
  <c r="F9472" i="27"/>
  <c r="E9473" i="27"/>
  <c r="F9473" i="27"/>
  <c r="E9474" i="27"/>
  <c r="F9474" i="27"/>
  <c r="E9475" i="27"/>
  <c r="F9475" i="27"/>
  <c r="E9476" i="27"/>
  <c r="F9476" i="27"/>
  <c r="E9477" i="27"/>
  <c r="F9477" i="27"/>
  <c r="E9478" i="27"/>
  <c r="F9478" i="27"/>
  <c r="E9479" i="27"/>
  <c r="F9479" i="27"/>
  <c r="E9480" i="27"/>
  <c r="F9480" i="27"/>
  <c r="E9481" i="27"/>
  <c r="F9481" i="27"/>
  <c r="E9482" i="27"/>
  <c r="F9482" i="27"/>
  <c r="E9483" i="27"/>
  <c r="F9483" i="27"/>
  <c r="E9484" i="27"/>
  <c r="F9484" i="27"/>
  <c r="E9485" i="27"/>
  <c r="F9485" i="27"/>
  <c r="E9486" i="27"/>
  <c r="F9486" i="27"/>
  <c r="E9487" i="27"/>
  <c r="F9487" i="27"/>
  <c r="E9488" i="27"/>
  <c r="F9488" i="27"/>
  <c r="E9489" i="27"/>
  <c r="F9489" i="27"/>
  <c r="E9490" i="27"/>
  <c r="F9490" i="27"/>
  <c r="E9491" i="27"/>
  <c r="F9491" i="27"/>
  <c r="E9492" i="27"/>
  <c r="F9492" i="27"/>
  <c r="E9493" i="27"/>
  <c r="F9493" i="27"/>
  <c r="E9494" i="27"/>
  <c r="F9494" i="27"/>
  <c r="E9495" i="27"/>
  <c r="F9495" i="27"/>
  <c r="E9496" i="27"/>
  <c r="F9496" i="27"/>
  <c r="E9498" i="27"/>
  <c r="F9498" i="27"/>
  <c r="E9499" i="27"/>
  <c r="F9499" i="27"/>
  <c r="E9500" i="27"/>
  <c r="F9500" i="27"/>
  <c r="E9501" i="27"/>
  <c r="F9501" i="27"/>
  <c r="E9502" i="27"/>
  <c r="F9502" i="27"/>
  <c r="E9503" i="27"/>
  <c r="F9503" i="27"/>
  <c r="E9504" i="27"/>
  <c r="F9504" i="27"/>
  <c r="E9505" i="27"/>
  <c r="F9505" i="27"/>
  <c r="E9506" i="27"/>
  <c r="F9506" i="27"/>
  <c r="E9507" i="27"/>
  <c r="F9507" i="27"/>
  <c r="E9508" i="27"/>
  <c r="F9508" i="27"/>
  <c r="E9509" i="27"/>
  <c r="F9509" i="27"/>
  <c r="E9510" i="27"/>
  <c r="F9510" i="27"/>
  <c r="E9511" i="27"/>
  <c r="F9511" i="27"/>
  <c r="E9512" i="27"/>
  <c r="F9512" i="27"/>
  <c r="E9513" i="27"/>
  <c r="F9513" i="27"/>
  <c r="E9514" i="27"/>
  <c r="F9514" i="27"/>
  <c r="E9515" i="27"/>
  <c r="F9515" i="27"/>
  <c r="E9516" i="27"/>
  <c r="F9516" i="27"/>
  <c r="E9517" i="27"/>
  <c r="F9517" i="27"/>
  <c r="E9518" i="27"/>
  <c r="F9518" i="27"/>
  <c r="E9519" i="27"/>
  <c r="F9519" i="27"/>
  <c r="E9520" i="27"/>
  <c r="F9520" i="27"/>
  <c r="E9521" i="27"/>
  <c r="F9521" i="27"/>
  <c r="E9522" i="27"/>
  <c r="F9522" i="27"/>
  <c r="E9523" i="27"/>
  <c r="F9523" i="27"/>
  <c r="E9524" i="27"/>
  <c r="F9524" i="27"/>
  <c r="E9525" i="27"/>
  <c r="F9525" i="27"/>
  <c r="E9526" i="27"/>
  <c r="F9526" i="27"/>
  <c r="E9527" i="27"/>
  <c r="F9527" i="27"/>
  <c r="E9528" i="27"/>
  <c r="F9528" i="27"/>
  <c r="E9529" i="27"/>
  <c r="F9529" i="27"/>
  <c r="E9530" i="27"/>
  <c r="F9530" i="27"/>
  <c r="E9531" i="27"/>
  <c r="F9531" i="27"/>
  <c r="E9532" i="27"/>
  <c r="F9532" i="27"/>
  <c r="E9533" i="27"/>
  <c r="F9533" i="27"/>
  <c r="E9534" i="27"/>
  <c r="F9534" i="27"/>
  <c r="E9535" i="27"/>
  <c r="F9535" i="27"/>
  <c r="E9536" i="27"/>
  <c r="F9536" i="27"/>
  <c r="E9537" i="27"/>
  <c r="F9537" i="27"/>
  <c r="E9538" i="27"/>
  <c r="F9538" i="27"/>
  <c r="E9539" i="27"/>
  <c r="F9539" i="27"/>
  <c r="E9540" i="27"/>
  <c r="F9540" i="27"/>
  <c r="E9541" i="27"/>
  <c r="F9541" i="27"/>
  <c r="E9542" i="27"/>
  <c r="F9542" i="27"/>
  <c r="E9543" i="27"/>
  <c r="F9543" i="27"/>
  <c r="E9544" i="27"/>
  <c r="F9544" i="27"/>
  <c r="E9545" i="27"/>
  <c r="F9545" i="27"/>
  <c r="E9546" i="27"/>
  <c r="F9546" i="27"/>
  <c r="E9547" i="27"/>
  <c r="F9547" i="27"/>
  <c r="E9548" i="27"/>
  <c r="F9548" i="27"/>
  <c r="E9549" i="27"/>
  <c r="F9549" i="27"/>
  <c r="E9550" i="27"/>
  <c r="F9550" i="27"/>
  <c r="E9551" i="27"/>
  <c r="F9551" i="27"/>
  <c r="E9552" i="27"/>
  <c r="F9552" i="27"/>
  <c r="E9553" i="27"/>
  <c r="F9553" i="27"/>
  <c r="E9554" i="27"/>
  <c r="F9554" i="27"/>
  <c r="E9555" i="27"/>
  <c r="F9555" i="27"/>
  <c r="E9556" i="27"/>
  <c r="F9556" i="27"/>
  <c r="E9557" i="27"/>
  <c r="F9557" i="27"/>
  <c r="E9558" i="27"/>
  <c r="F9558" i="27"/>
  <c r="E9559" i="27"/>
  <c r="F9559" i="27"/>
  <c r="E9560" i="27"/>
  <c r="F9560" i="27"/>
  <c r="E9561" i="27"/>
  <c r="F9561" i="27"/>
  <c r="E9562" i="27"/>
  <c r="F9562" i="27"/>
  <c r="E9563" i="27"/>
  <c r="F9563" i="27"/>
  <c r="E9564" i="27"/>
  <c r="F9564" i="27"/>
  <c r="E9565" i="27"/>
  <c r="F9565" i="27"/>
  <c r="E9566" i="27"/>
  <c r="F9566" i="27"/>
  <c r="E9567" i="27"/>
  <c r="F9567" i="27"/>
  <c r="E9568" i="27"/>
  <c r="F9568" i="27"/>
  <c r="E9569" i="27"/>
  <c r="F9569" i="27"/>
  <c r="E9570" i="27"/>
  <c r="F9570" i="27"/>
  <c r="E9571" i="27"/>
  <c r="F9571" i="27"/>
  <c r="E9572" i="27"/>
  <c r="F9572" i="27"/>
  <c r="E9573" i="27"/>
  <c r="F9573" i="27"/>
  <c r="E9574" i="27"/>
  <c r="F9574" i="27"/>
  <c r="E9575" i="27"/>
  <c r="F9575" i="27"/>
  <c r="E9576" i="27"/>
  <c r="F9576" i="27"/>
  <c r="E9577" i="27"/>
  <c r="F9577" i="27"/>
  <c r="E9578" i="27"/>
  <c r="F9578" i="27"/>
  <c r="E9579" i="27"/>
  <c r="F9579" i="27"/>
  <c r="E9580" i="27"/>
  <c r="F9580" i="27"/>
  <c r="E9581" i="27"/>
  <c r="F9581" i="27"/>
  <c r="E9582" i="27"/>
  <c r="F9582" i="27"/>
  <c r="E9583" i="27"/>
  <c r="F9583" i="27"/>
  <c r="E9584" i="27"/>
  <c r="F9584" i="27"/>
  <c r="E9585" i="27"/>
  <c r="F9585" i="27"/>
  <c r="E9586" i="27"/>
  <c r="F9586" i="27"/>
  <c r="E9587" i="27"/>
  <c r="F9587" i="27"/>
  <c r="E9588" i="27"/>
  <c r="F9588" i="27"/>
  <c r="E9589" i="27"/>
  <c r="F9589" i="27"/>
  <c r="E9590" i="27"/>
  <c r="F9590" i="27"/>
  <c r="E9591" i="27"/>
  <c r="F9591" i="27"/>
  <c r="E9592" i="27"/>
  <c r="F9592" i="27"/>
  <c r="E9593" i="27"/>
  <c r="F9593" i="27"/>
  <c r="E9594" i="27"/>
  <c r="F9594" i="27"/>
  <c r="E9595" i="27"/>
  <c r="F9595" i="27"/>
  <c r="E9596" i="27"/>
  <c r="F9596" i="27"/>
  <c r="E9597" i="27"/>
  <c r="F9597" i="27"/>
  <c r="E9598" i="27"/>
  <c r="F9598" i="27"/>
  <c r="E9599" i="27"/>
  <c r="F9599" i="27"/>
  <c r="E9600" i="27"/>
  <c r="F9600" i="27"/>
  <c r="E9601" i="27"/>
  <c r="F9601" i="27"/>
  <c r="E9602" i="27"/>
  <c r="F9602" i="27"/>
  <c r="E9603" i="27"/>
  <c r="F9603" i="27"/>
  <c r="E9604" i="27"/>
  <c r="F9604" i="27"/>
  <c r="E9605" i="27"/>
  <c r="F9605" i="27"/>
  <c r="E9606" i="27"/>
  <c r="F9606" i="27"/>
  <c r="E9607" i="27"/>
  <c r="F9607" i="27"/>
  <c r="E9608" i="27"/>
  <c r="F9608" i="27"/>
  <c r="E9609" i="27"/>
  <c r="F9609" i="27"/>
  <c r="E9610" i="27"/>
  <c r="F9610" i="27"/>
  <c r="E9611" i="27"/>
  <c r="F9611" i="27"/>
  <c r="E9612" i="27"/>
  <c r="F9612" i="27"/>
  <c r="E9613" i="27"/>
  <c r="F9613" i="27"/>
  <c r="E9614" i="27"/>
  <c r="F9614" i="27"/>
  <c r="E9615" i="27"/>
  <c r="F9615" i="27"/>
  <c r="E9616" i="27"/>
  <c r="F9616" i="27"/>
  <c r="E9617" i="27"/>
  <c r="F9617" i="27"/>
  <c r="E9618" i="27"/>
  <c r="F9618" i="27"/>
  <c r="E9619" i="27"/>
  <c r="F9619" i="27"/>
  <c r="E9620" i="27"/>
  <c r="F9620" i="27"/>
  <c r="E9621" i="27"/>
  <c r="F9621" i="27"/>
  <c r="E9622" i="27"/>
  <c r="F9622" i="27"/>
  <c r="E9623" i="27"/>
  <c r="F9623" i="27"/>
  <c r="E9624" i="27"/>
  <c r="F9624" i="27"/>
  <c r="E9625" i="27"/>
  <c r="F9625" i="27"/>
  <c r="E9626" i="27"/>
  <c r="F9626" i="27"/>
  <c r="E9627" i="27"/>
  <c r="F9627" i="27"/>
  <c r="E9628" i="27"/>
  <c r="F9628" i="27"/>
  <c r="E9629" i="27"/>
  <c r="F9629" i="27"/>
  <c r="E9630" i="27"/>
  <c r="F9630" i="27"/>
  <c r="E9631" i="27"/>
  <c r="F9631" i="27"/>
  <c r="E9632" i="27"/>
  <c r="F9632" i="27"/>
  <c r="E9633" i="27"/>
  <c r="F9633" i="27"/>
  <c r="E9634" i="27"/>
  <c r="F9634" i="27"/>
  <c r="E9635" i="27"/>
  <c r="F9635" i="27"/>
  <c r="E9636" i="27"/>
  <c r="F9636" i="27"/>
  <c r="E9637" i="27"/>
  <c r="F9637" i="27"/>
  <c r="E9638" i="27"/>
  <c r="F9638" i="27"/>
  <c r="E9639" i="27"/>
  <c r="F9639" i="27"/>
  <c r="E9640" i="27"/>
  <c r="F9640" i="27"/>
  <c r="E9641" i="27"/>
  <c r="F9641" i="27"/>
  <c r="E9643" i="27"/>
  <c r="F9643" i="27"/>
  <c r="E9644" i="27"/>
  <c r="F9644" i="27"/>
  <c r="E9645" i="27"/>
  <c r="F9645" i="27"/>
  <c r="E9646" i="27"/>
  <c r="F9646" i="27"/>
  <c r="E9647" i="27"/>
  <c r="F9647" i="27"/>
  <c r="E9648" i="27"/>
  <c r="F9648" i="27"/>
  <c r="E9649" i="27"/>
  <c r="F9649" i="27"/>
  <c r="E9650" i="27"/>
  <c r="F9650" i="27"/>
  <c r="E9651" i="27"/>
  <c r="F9651" i="27"/>
  <c r="E9652" i="27"/>
  <c r="F9652" i="27"/>
  <c r="E9653" i="27"/>
  <c r="F9653" i="27"/>
  <c r="E9654" i="27"/>
  <c r="F9654" i="27"/>
  <c r="E9655" i="27"/>
  <c r="F9655" i="27"/>
  <c r="E9656" i="27"/>
  <c r="F9656" i="27"/>
  <c r="E9657" i="27"/>
  <c r="F9657" i="27"/>
  <c r="E9658" i="27"/>
  <c r="F9658" i="27"/>
  <c r="E9659" i="27"/>
  <c r="F9659" i="27"/>
  <c r="E9660" i="27"/>
  <c r="F9660" i="27"/>
  <c r="E9661" i="27"/>
  <c r="F9661" i="27"/>
  <c r="E9662" i="27"/>
  <c r="F9662" i="27"/>
  <c r="E9663" i="27"/>
  <c r="F9663" i="27"/>
  <c r="E9664" i="27"/>
  <c r="F9664" i="27"/>
  <c r="E9665" i="27"/>
  <c r="F9665" i="27"/>
  <c r="E9666" i="27"/>
  <c r="F9666" i="27"/>
  <c r="E9667" i="27"/>
  <c r="F9667" i="27"/>
  <c r="E9668" i="27"/>
  <c r="F9668" i="27"/>
  <c r="E9669" i="27"/>
  <c r="F9669" i="27"/>
  <c r="E9670" i="27"/>
  <c r="F9670" i="27"/>
  <c r="E9671" i="27"/>
  <c r="F9671" i="27"/>
  <c r="E9672" i="27"/>
  <c r="F9672" i="27"/>
  <c r="E9673" i="27"/>
  <c r="F9673" i="27"/>
  <c r="E9674" i="27"/>
  <c r="F9674" i="27"/>
  <c r="E9675" i="27"/>
  <c r="F9675" i="27"/>
  <c r="E9676" i="27"/>
  <c r="F9676" i="27"/>
  <c r="E9677" i="27"/>
  <c r="F9677" i="27"/>
  <c r="E9678" i="27"/>
  <c r="F9678" i="27"/>
  <c r="E9679" i="27"/>
  <c r="F9679" i="27"/>
  <c r="E9680" i="27"/>
  <c r="F9680" i="27"/>
  <c r="E9681" i="27"/>
  <c r="F9681" i="27"/>
  <c r="E9682" i="27"/>
  <c r="F9682" i="27"/>
  <c r="E9683" i="27"/>
  <c r="F9683" i="27"/>
  <c r="E9684" i="27"/>
  <c r="F9684" i="27"/>
  <c r="E9685" i="27"/>
  <c r="F9685" i="27"/>
  <c r="E9686" i="27"/>
  <c r="F9686" i="27"/>
  <c r="E9687" i="27"/>
  <c r="F9687" i="27"/>
  <c r="E9688" i="27"/>
  <c r="F9688" i="27"/>
  <c r="E9689" i="27"/>
  <c r="F9689" i="27"/>
  <c r="E9690" i="27"/>
  <c r="F9690" i="27"/>
  <c r="E9691" i="27"/>
  <c r="F9691" i="27"/>
  <c r="E9692" i="27"/>
  <c r="F9692" i="27"/>
  <c r="E9693" i="27"/>
  <c r="F9693" i="27"/>
  <c r="E9694" i="27"/>
  <c r="F9694" i="27"/>
  <c r="E9695" i="27"/>
  <c r="F9695" i="27"/>
  <c r="E9696" i="27"/>
  <c r="F9696" i="27"/>
  <c r="E9697" i="27"/>
  <c r="F9697" i="27"/>
  <c r="E9698" i="27"/>
  <c r="F9698" i="27"/>
  <c r="E9699" i="27"/>
  <c r="F9699" i="27"/>
  <c r="E9700" i="27"/>
  <c r="F9700" i="27"/>
  <c r="E9701" i="27"/>
  <c r="F9701" i="27"/>
  <c r="E9702" i="27"/>
  <c r="F9702" i="27"/>
  <c r="E9703" i="27"/>
  <c r="F9703" i="27"/>
  <c r="E9704" i="27"/>
  <c r="F9704" i="27"/>
  <c r="E9705" i="27"/>
  <c r="F9705" i="27"/>
  <c r="E9706" i="27"/>
  <c r="F9706" i="27"/>
  <c r="E9707" i="27"/>
  <c r="F9707" i="27"/>
  <c r="E9708" i="27"/>
  <c r="F9708" i="27"/>
  <c r="E9709" i="27"/>
  <c r="F9709" i="27"/>
  <c r="E9710" i="27"/>
  <c r="F9710" i="27"/>
  <c r="E9711" i="27"/>
  <c r="F9711" i="27"/>
  <c r="E9712" i="27"/>
  <c r="F9712" i="27"/>
  <c r="E9713" i="27"/>
  <c r="F9713" i="27"/>
  <c r="E9714" i="27"/>
  <c r="F9714" i="27"/>
  <c r="E9715" i="27"/>
  <c r="F9715" i="27"/>
  <c r="E9716" i="27"/>
  <c r="F9716" i="27"/>
  <c r="E9717" i="27"/>
  <c r="F9717" i="27"/>
  <c r="E9718" i="27"/>
  <c r="F9718" i="27"/>
  <c r="E9719" i="27"/>
  <c r="F9719" i="27"/>
  <c r="E9720" i="27"/>
  <c r="F9720" i="27"/>
  <c r="E9721" i="27"/>
  <c r="F9721" i="27"/>
  <c r="E9722" i="27"/>
  <c r="F9722" i="27"/>
  <c r="E9723" i="27"/>
  <c r="F9723" i="27"/>
  <c r="E9724" i="27"/>
  <c r="F9724" i="27"/>
  <c r="E9725" i="27"/>
  <c r="F9725" i="27"/>
  <c r="E9726" i="27"/>
  <c r="F9726" i="27"/>
  <c r="E9727" i="27"/>
  <c r="F9727" i="27"/>
  <c r="E9728" i="27"/>
  <c r="F9728" i="27"/>
  <c r="E9729" i="27"/>
  <c r="F9729" i="27"/>
  <c r="E9730" i="27"/>
  <c r="F9730" i="27"/>
  <c r="E9731" i="27"/>
  <c r="F9731" i="27"/>
  <c r="E9732" i="27"/>
  <c r="F9732" i="27"/>
  <c r="E9733" i="27"/>
  <c r="F9733" i="27"/>
  <c r="E9734" i="27"/>
  <c r="F9734" i="27"/>
  <c r="E9735" i="27"/>
  <c r="F9735" i="27"/>
  <c r="E9736" i="27"/>
  <c r="F9736" i="27"/>
  <c r="E9737" i="27"/>
  <c r="F9737" i="27"/>
  <c r="E9738" i="27"/>
  <c r="F9738" i="27"/>
  <c r="E9739" i="27"/>
  <c r="F9739" i="27"/>
  <c r="E9740" i="27"/>
  <c r="F9740" i="27"/>
  <c r="E9741" i="27"/>
  <c r="F9741" i="27"/>
  <c r="E9742" i="27"/>
  <c r="F9742" i="27"/>
  <c r="E9743" i="27"/>
  <c r="F9743" i="27"/>
  <c r="E9744" i="27"/>
  <c r="F9744" i="27"/>
  <c r="E9745" i="27"/>
  <c r="F9745" i="27"/>
  <c r="E9746" i="27"/>
  <c r="F9746" i="27"/>
  <c r="E9747" i="27"/>
  <c r="F9747" i="27"/>
  <c r="E9748" i="27"/>
  <c r="F9748" i="27"/>
  <c r="E9749" i="27"/>
  <c r="F9749" i="27"/>
  <c r="E9750" i="27"/>
  <c r="F9750" i="27"/>
  <c r="E9751" i="27"/>
  <c r="F9751" i="27"/>
  <c r="E9752" i="27"/>
  <c r="F9752" i="27"/>
  <c r="E9753" i="27"/>
  <c r="F9753" i="27"/>
  <c r="E9754" i="27"/>
  <c r="F9754" i="27"/>
  <c r="E9755" i="27"/>
  <c r="F9755" i="27"/>
  <c r="E9756" i="27"/>
  <c r="F9756" i="27"/>
  <c r="E9757" i="27"/>
  <c r="F9757" i="27"/>
  <c r="E9758" i="27"/>
  <c r="F9758" i="27"/>
  <c r="E9759" i="27"/>
  <c r="F9759" i="27"/>
  <c r="E9760" i="27"/>
  <c r="F9760" i="27"/>
  <c r="E9761" i="27"/>
  <c r="F9761" i="27"/>
  <c r="E9762" i="27"/>
  <c r="F9762" i="27"/>
  <c r="E9763" i="27"/>
  <c r="F9763" i="27"/>
  <c r="E9764" i="27"/>
  <c r="F9764" i="27"/>
  <c r="E9765" i="27"/>
  <c r="F9765" i="27"/>
  <c r="E9766" i="27"/>
  <c r="F9766" i="27"/>
  <c r="E9767" i="27"/>
  <c r="F9767" i="27"/>
  <c r="E9768" i="27"/>
  <c r="F9768" i="27"/>
  <c r="E9769" i="27"/>
  <c r="F9769" i="27"/>
  <c r="E9770" i="27"/>
  <c r="F9770" i="27"/>
  <c r="E9771" i="27"/>
  <c r="F9771" i="27"/>
  <c r="E9772" i="27"/>
  <c r="F9772" i="27"/>
  <c r="E9773" i="27"/>
  <c r="F9773" i="27"/>
  <c r="E9774" i="27"/>
  <c r="F9774" i="27"/>
  <c r="E9775" i="27"/>
  <c r="F9775" i="27"/>
  <c r="E9776" i="27"/>
  <c r="F9776" i="27"/>
  <c r="E9777" i="27"/>
  <c r="F9777" i="27"/>
  <c r="E9778" i="27"/>
  <c r="F9778" i="27"/>
  <c r="E9779" i="27"/>
  <c r="F9779" i="27"/>
  <c r="E9780" i="27"/>
  <c r="F9780" i="27"/>
  <c r="E9781" i="27"/>
  <c r="F9781" i="27"/>
  <c r="E9782" i="27"/>
  <c r="F9782" i="27"/>
  <c r="E9783" i="27"/>
  <c r="F9783" i="27"/>
  <c r="E9784" i="27"/>
  <c r="F9784" i="27"/>
  <c r="E9785" i="27"/>
  <c r="F9785" i="27"/>
  <c r="E9786" i="27"/>
  <c r="F9786" i="27"/>
  <c r="E9788" i="27"/>
  <c r="F9788" i="27"/>
  <c r="E9789" i="27"/>
  <c r="F9789" i="27"/>
  <c r="E9790" i="27"/>
  <c r="F9790" i="27"/>
  <c r="E9791" i="27"/>
  <c r="F9791" i="27"/>
  <c r="E9792" i="27"/>
  <c r="F9792" i="27"/>
  <c r="E9793" i="27"/>
  <c r="F9793" i="27"/>
  <c r="E9794" i="27"/>
  <c r="F9794" i="27"/>
  <c r="E9795" i="27"/>
  <c r="F9795" i="27"/>
  <c r="E9796" i="27"/>
  <c r="F9796" i="27"/>
  <c r="E9797" i="27"/>
  <c r="F9797" i="27"/>
  <c r="E9798" i="27"/>
  <c r="F9798" i="27"/>
  <c r="E9799" i="27"/>
  <c r="F9799" i="27"/>
  <c r="E9800" i="27"/>
  <c r="F9800" i="27"/>
  <c r="E9801" i="27"/>
  <c r="F9801" i="27"/>
  <c r="E9802" i="27"/>
  <c r="F9802" i="27"/>
  <c r="E9803" i="27"/>
  <c r="F9803" i="27"/>
  <c r="E9804" i="27"/>
  <c r="F9804" i="27"/>
  <c r="E9805" i="27"/>
  <c r="F9805" i="27"/>
  <c r="E9806" i="27"/>
  <c r="F9806" i="27"/>
  <c r="E9807" i="27"/>
  <c r="F9807" i="27"/>
  <c r="E9808" i="27"/>
  <c r="F9808" i="27"/>
  <c r="E9809" i="27"/>
  <c r="F9809" i="27"/>
  <c r="E9810" i="27"/>
  <c r="F9810" i="27"/>
  <c r="E9811" i="27"/>
  <c r="F9811" i="27"/>
  <c r="E9812" i="27"/>
  <c r="F9812" i="27"/>
  <c r="E9813" i="27"/>
  <c r="F9813" i="27"/>
  <c r="E9814" i="27"/>
  <c r="F9814" i="27"/>
  <c r="E9815" i="27"/>
  <c r="F9815" i="27"/>
  <c r="E9816" i="27"/>
  <c r="F9816" i="27"/>
  <c r="E9817" i="27"/>
  <c r="F9817" i="27"/>
  <c r="E9818" i="27"/>
  <c r="F9818" i="27"/>
  <c r="E9819" i="27"/>
  <c r="F9819" i="27"/>
  <c r="E9820" i="27"/>
  <c r="F9820" i="27"/>
  <c r="E9821" i="27"/>
  <c r="F9821" i="27"/>
  <c r="E9822" i="27"/>
  <c r="F9822" i="27"/>
  <c r="E9823" i="27"/>
  <c r="F9823" i="27"/>
  <c r="E9824" i="27"/>
  <c r="F9824" i="27"/>
  <c r="E9825" i="27"/>
  <c r="F9825" i="27"/>
  <c r="E9826" i="27"/>
  <c r="F9826" i="27"/>
  <c r="E9827" i="27"/>
  <c r="F9827" i="27"/>
  <c r="E9828" i="27"/>
  <c r="F9828" i="27"/>
  <c r="E9829" i="27"/>
  <c r="F9829" i="27"/>
  <c r="E9830" i="27"/>
  <c r="F9830" i="27"/>
  <c r="E9831" i="27"/>
  <c r="F9831" i="27"/>
  <c r="E9832" i="27"/>
  <c r="F9832" i="27"/>
  <c r="E9833" i="27"/>
  <c r="F9833" i="27"/>
  <c r="E9834" i="27"/>
  <c r="F9834" i="27"/>
  <c r="E9835" i="27"/>
  <c r="F9835" i="27"/>
  <c r="E9836" i="27"/>
  <c r="F9836" i="27"/>
  <c r="E9837" i="27"/>
  <c r="F9837" i="27"/>
  <c r="E9838" i="27"/>
  <c r="F9838" i="27"/>
  <c r="E9839" i="27"/>
  <c r="F9839" i="27"/>
  <c r="E9840" i="27"/>
  <c r="F9840" i="27"/>
  <c r="E9841" i="27"/>
  <c r="F9841" i="27"/>
  <c r="E9842" i="27"/>
  <c r="F9842" i="27"/>
  <c r="E9843" i="27"/>
  <c r="F9843" i="27"/>
  <c r="E9844" i="27"/>
  <c r="F9844" i="27"/>
  <c r="E9845" i="27"/>
  <c r="F9845" i="27"/>
  <c r="E9846" i="27"/>
  <c r="F9846" i="27"/>
  <c r="E9847" i="27"/>
  <c r="F9847" i="27"/>
  <c r="E9848" i="27"/>
  <c r="F9848" i="27"/>
  <c r="E9849" i="27"/>
  <c r="F9849" i="27"/>
  <c r="E9850" i="27"/>
  <c r="F9850" i="27"/>
  <c r="E9851" i="27"/>
  <c r="F9851" i="27"/>
  <c r="E9852" i="27"/>
  <c r="F9852" i="27"/>
  <c r="E9853" i="27"/>
  <c r="F9853" i="27"/>
  <c r="E9854" i="27"/>
  <c r="F9854" i="27"/>
  <c r="E9855" i="27"/>
  <c r="F9855" i="27"/>
  <c r="E9856" i="27"/>
  <c r="F9856" i="27"/>
  <c r="E9857" i="27"/>
  <c r="F9857" i="27"/>
  <c r="E9858" i="27"/>
  <c r="F9858" i="27"/>
  <c r="E9859" i="27"/>
  <c r="F9859" i="27"/>
  <c r="E9860" i="27"/>
  <c r="F9860" i="27"/>
  <c r="E9861" i="27"/>
  <c r="F9861" i="27"/>
  <c r="E9862" i="27"/>
  <c r="F9862" i="27"/>
  <c r="E9863" i="27"/>
  <c r="F9863" i="27"/>
  <c r="E9864" i="27"/>
  <c r="F9864" i="27"/>
  <c r="E9865" i="27"/>
  <c r="F9865" i="27"/>
  <c r="E9866" i="27"/>
  <c r="F9866" i="27"/>
  <c r="E9867" i="27"/>
  <c r="F9867" i="27"/>
  <c r="E9868" i="27"/>
  <c r="F9868" i="27"/>
  <c r="E9869" i="27"/>
  <c r="F9869" i="27"/>
  <c r="E9870" i="27"/>
  <c r="F9870" i="27"/>
  <c r="E9871" i="27"/>
  <c r="F9871" i="27"/>
  <c r="E9872" i="27"/>
  <c r="F9872" i="27"/>
  <c r="E9873" i="27"/>
  <c r="F9873" i="27"/>
  <c r="E9874" i="27"/>
  <c r="F9874" i="27"/>
  <c r="E9875" i="27"/>
  <c r="F9875" i="27"/>
  <c r="E9876" i="27"/>
  <c r="F9876" i="27"/>
  <c r="E9877" i="27"/>
  <c r="F9877" i="27"/>
  <c r="E9878" i="27"/>
  <c r="F9878" i="27"/>
  <c r="E9879" i="27"/>
  <c r="F9879" i="27"/>
  <c r="E9880" i="27"/>
  <c r="F9880" i="27"/>
  <c r="E9881" i="27"/>
  <c r="F9881" i="27"/>
  <c r="E9882" i="27"/>
  <c r="F9882" i="27"/>
  <c r="E9883" i="27"/>
  <c r="F9883" i="27"/>
  <c r="E9884" i="27"/>
  <c r="F9884" i="27"/>
  <c r="E9885" i="27"/>
  <c r="F9885" i="27"/>
  <c r="E9886" i="27"/>
  <c r="F9886" i="27"/>
  <c r="E9887" i="27"/>
  <c r="F9887" i="27"/>
  <c r="E9888" i="27"/>
  <c r="F9888" i="27"/>
  <c r="E9889" i="27"/>
  <c r="F9889" i="27"/>
  <c r="E9890" i="27"/>
  <c r="F9890" i="27"/>
  <c r="E9891" i="27"/>
  <c r="F9891" i="27"/>
  <c r="E9892" i="27"/>
  <c r="F9892" i="27"/>
  <c r="E9893" i="27"/>
  <c r="F9893" i="27"/>
  <c r="E9894" i="27"/>
  <c r="F9894" i="27"/>
  <c r="E9895" i="27"/>
  <c r="F9895" i="27"/>
  <c r="E9896" i="27"/>
  <c r="F9896" i="27"/>
  <c r="E9897" i="27"/>
  <c r="F9897" i="27"/>
  <c r="E9898" i="27"/>
  <c r="F9898" i="27"/>
  <c r="E9899" i="27"/>
  <c r="F9899" i="27"/>
  <c r="E9900" i="27"/>
  <c r="F9900" i="27"/>
  <c r="E9901" i="27"/>
  <c r="F9901" i="27"/>
  <c r="E9902" i="27"/>
  <c r="F9902" i="27"/>
  <c r="E9903" i="27"/>
  <c r="F9903" i="27"/>
  <c r="E9904" i="27"/>
  <c r="F9904" i="27"/>
  <c r="E9905" i="27"/>
  <c r="F9905" i="27"/>
  <c r="E9906" i="27"/>
  <c r="F9906" i="27"/>
  <c r="E9907" i="27"/>
  <c r="F9907" i="27"/>
  <c r="E9908" i="27"/>
  <c r="F9908" i="27"/>
  <c r="E9909" i="27"/>
  <c r="F9909" i="27"/>
  <c r="E9910" i="27"/>
  <c r="F9910" i="27"/>
  <c r="E9911" i="27"/>
  <c r="F9911" i="27"/>
  <c r="E9912" i="27"/>
  <c r="F9912" i="27"/>
  <c r="E9913" i="27"/>
  <c r="F9913" i="27"/>
  <c r="E9914" i="27"/>
  <c r="F9914" i="27"/>
  <c r="E9915" i="27"/>
  <c r="F9915" i="27"/>
  <c r="E9916" i="27"/>
  <c r="F9916" i="27"/>
  <c r="E9917" i="27"/>
  <c r="F9917" i="27"/>
  <c r="E9918" i="27"/>
  <c r="F9918" i="27"/>
  <c r="E9919" i="27"/>
  <c r="F9919" i="27"/>
  <c r="E9920" i="27"/>
  <c r="F9920" i="27"/>
  <c r="E9921" i="27"/>
  <c r="F9921" i="27"/>
  <c r="E9922" i="27"/>
  <c r="F9922" i="27"/>
  <c r="E9923" i="27"/>
  <c r="F9923" i="27"/>
  <c r="E9924" i="27"/>
  <c r="F9924" i="27"/>
  <c r="E9925" i="27"/>
  <c r="F9925" i="27"/>
  <c r="E9926" i="27"/>
  <c r="F9926" i="27"/>
  <c r="E9927" i="27"/>
  <c r="F9927" i="27"/>
  <c r="E9928" i="27"/>
  <c r="F9928" i="27"/>
  <c r="E9929" i="27"/>
  <c r="F9929" i="27"/>
  <c r="E9930" i="27"/>
  <c r="F9930" i="27"/>
  <c r="E9931" i="27"/>
  <c r="F9931" i="27"/>
  <c r="E9933" i="27"/>
  <c r="F9933" i="27"/>
  <c r="E9934" i="27"/>
  <c r="F9934" i="27"/>
  <c r="E9935" i="27"/>
  <c r="F9935" i="27"/>
  <c r="E9936" i="27"/>
  <c r="F9936" i="27"/>
  <c r="E9937" i="27"/>
  <c r="F9937" i="27"/>
  <c r="E9938" i="27"/>
  <c r="F9938" i="27"/>
  <c r="E9939" i="27"/>
  <c r="F9939" i="27"/>
  <c r="E9940" i="27"/>
  <c r="F9940" i="27"/>
  <c r="E9941" i="27"/>
  <c r="F9941" i="27"/>
  <c r="E9942" i="27"/>
  <c r="F9942" i="27"/>
  <c r="E9943" i="27"/>
  <c r="F9943" i="27"/>
  <c r="E9944" i="27"/>
  <c r="F9944" i="27"/>
  <c r="E9945" i="27"/>
  <c r="F9945" i="27"/>
  <c r="E9946" i="27"/>
  <c r="F9946" i="27"/>
  <c r="E9947" i="27"/>
  <c r="F9947" i="27"/>
  <c r="E9948" i="27"/>
  <c r="F9948" i="27"/>
  <c r="E9949" i="27"/>
  <c r="F9949" i="27"/>
  <c r="E9950" i="27"/>
  <c r="F9950" i="27"/>
  <c r="E9951" i="27"/>
  <c r="F9951" i="27"/>
  <c r="E9952" i="27"/>
  <c r="F9952" i="27"/>
  <c r="E9953" i="27"/>
  <c r="F9953" i="27"/>
  <c r="E9954" i="27"/>
  <c r="F9954" i="27"/>
  <c r="E9955" i="27"/>
  <c r="F9955" i="27"/>
  <c r="E9956" i="27"/>
  <c r="F9956" i="27"/>
  <c r="E9957" i="27"/>
  <c r="F9957" i="27"/>
  <c r="E9958" i="27"/>
  <c r="F9958" i="27"/>
  <c r="E9959" i="27"/>
  <c r="F9959" i="27"/>
  <c r="E9960" i="27"/>
  <c r="F9960" i="27"/>
  <c r="E9961" i="27"/>
  <c r="F9961" i="27"/>
  <c r="E9962" i="27"/>
  <c r="F9962" i="27"/>
  <c r="E9963" i="27"/>
  <c r="F9963" i="27"/>
  <c r="E9964" i="27"/>
  <c r="F9964" i="27"/>
  <c r="E9965" i="27"/>
  <c r="F9965" i="27"/>
  <c r="E9966" i="27"/>
  <c r="F9966" i="27"/>
  <c r="E9967" i="27"/>
  <c r="F9967" i="27"/>
  <c r="E9968" i="27"/>
  <c r="F9968" i="27"/>
  <c r="E9969" i="27"/>
  <c r="F9969" i="27"/>
  <c r="E9970" i="27"/>
  <c r="F9970" i="27"/>
  <c r="E9971" i="27"/>
  <c r="F9971" i="27"/>
  <c r="E9972" i="27"/>
  <c r="F9972" i="27"/>
  <c r="E9973" i="27"/>
  <c r="F9973" i="27"/>
  <c r="E9974" i="27"/>
  <c r="F9974" i="27"/>
  <c r="E9975" i="27"/>
  <c r="F9975" i="27"/>
  <c r="E9976" i="27"/>
  <c r="F9976" i="27"/>
  <c r="E9977" i="27"/>
  <c r="F9977" i="27"/>
  <c r="E9978" i="27"/>
  <c r="F9978" i="27"/>
  <c r="E9979" i="27"/>
  <c r="F9979" i="27"/>
  <c r="E9980" i="27"/>
  <c r="F9980" i="27"/>
  <c r="E9981" i="27"/>
  <c r="F9981" i="27"/>
  <c r="E9982" i="27"/>
  <c r="F9982" i="27"/>
  <c r="E9983" i="27"/>
  <c r="F9983" i="27"/>
  <c r="E9984" i="27"/>
  <c r="F9984" i="27"/>
  <c r="E9985" i="27"/>
  <c r="F9985" i="27"/>
  <c r="E9986" i="27"/>
  <c r="F9986" i="27"/>
  <c r="E9987" i="27"/>
  <c r="F9987" i="27"/>
  <c r="E9988" i="27"/>
  <c r="F9988" i="27"/>
  <c r="E9989" i="27"/>
  <c r="F9989" i="27"/>
  <c r="E9990" i="27"/>
  <c r="F9990" i="27"/>
  <c r="E9991" i="27"/>
  <c r="F9991" i="27"/>
  <c r="E9992" i="27"/>
  <c r="F9992" i="27"/>
  <c r="E9993" i="27"/>
  <c r="F9993" i="27"/>
  <c r="E9994" i="27"/>
  <c r="F9994" i="27"/>
  <c r="E9995" i="27"/>
  <c r="F9995" i="27"/>
  <c r="E9996" i="27"/>
  <c r="F9996" i="27"/>
  <c r="E9997" i="27"/>
  <c r="F9997" i="27"/>
  <c r="E9998" i="27"/>
  <c r="F9998" i="27"/>
  <c r="E9999" i="27"/>
  <c r="F9999" i="27"/>
  <c r="E10000" i="27"/>
  <c r="F10000" i="27"/>
  <c r="E10001" i="27"/>
  <c r="F10001" i="27"/>
  <c r="E10002" i="27"/>
  <c r="F10002" i="27"/>
  <c r="E10003" i="27"/>
  <c r="F10003" i="27"/>
  <c r="E10004" i="27"/>
  <c r="F10004" i="27"/>
  <c r="E10005" i="27"/>
  <c r="F10005" i="27"/>
  <c r="E10006" i="27"/>
  <c r="F10006" i="27"/>
  <c r="E10007" i="27"/>
  <c r="F10007" i="27"/>
  <c r="E10008" i="27"/>
  <c r="F10008" i="27"/>
  <c r="E10009" i="27"/>
  <c r="F10009" i="27"/>
  <c r="E10010" i="27"/>
  <c r="F10010" i="27"/>
  <c r="E10011" i="27"/>
  <c r="F10011" i="27"/>
  <c r="E10012" i="27"/>
  <c r="F10012" i="27"/>
  <c r="E10013" i="27"/>
  <c r="F10013" i="27"/>
  <c r="E10014" i="27"/>
  <c r="F10014" i="27"/>
  <c r="E10015" i="27"/>
  <c r="F10015" i="27"/>
  <c r="E10016" i="27"/>
  <c r="F10016" i="27"/>
  <c r="E10017" i="27"/>
  <c r="F10017" i="27"/>
  <c r="E10018" i="27"/>
  <c r="F10018" i="27"/>
  <c r="E10019" i="27"/>
  <c r="F10019" i="27"/>
  <c r="E10020" i="27"/>
  <c r="F10020" i="27"/>
  <c r="E10021" i="27"/>
  <c r="F10021" i="27"/>
  <c r="E10022" i="27"/>
  <c r="F10022" i="27"/>
  <c r="E10023" i="27"/>
  <c r="F10023" i="27"/>
  <c r="E10024" i="27"/>
  <c r="F10024" i="27"/>
  <c r="E10025" i="27"/>
  <c r="F10025" i="27"/>
  <c r="E10026" i="27"/>
  <c r="F10026" i="27"/>
  <c r="E10027" i="27"/>
  <c r="F10027" i="27"/>
  <c r="E10028" i="27"/>
  <c r="F10028" i="27"/>
  <c r="E10029" i="27"/>
  <c r="F10029" i="27"/>
  <c r="E10030" i="27"/>
  <c r="F10030" i="27"/>
  <c r="E10031" i="27"/>
  <c r="F10031" i="27"/>
  <c r="E10032" i="27"/>
  <c r="F10032" i="27"/>
  <c r="E10033" i="27"/>
  <c r="F10033" i="27"/>
  <c r="E10034" i="27"/>
  <c r="F10034" i="27"/>
  <c r="E10035" i="27"/>
  <c r="F10035" i="27"/>
  <c r="E10036" i="27"/>
  <c r="F10036" i="27"/>
  <c r="E10037" i="27"/>
  <c r="F10037" i="27"/>
  <c r="E10038" i="27"/>
  <c r="F10038" i="27"/>
  <c r="E10039" i="27"/>
  <c r="F10039" i="27"/>
  <c r="E10040" i="27"/>
  <c r="F10040" i="27"/>
  <c r="E10041" i="27"/>
  <c r="F10041" i="27"/>
  <c r="E10042" i="27"/>
  <c r="F10042" i="27"/>
  <c r="E10043" i="27"/>
  <c r="F10043" i="27"/>
  <c r="E10044" i="27"/>
  <c r="F10044" i="27"/>
  <c r="E10045" i="27"/>
  <c r="F10045" i="27"/>
  <c r="E10046" i="27"/>
  <c r="F10046" i="27"/>
  <c r="E10047" i="27"/>
  <c r="F10047" i="27"/>
  <c r="E10048" i="27"/>
  <c r="F10048" i="27"/>
  <c r="E10049" i="27"/>
  <c r="F10049" i="27"/>
  <c r="E10050" i="27"/>
  <c r="F10050" i="27"/>
  <c r="E10051" i="27"/>
  <c r="F10051" i="27"/>
  <c r="E10052" i="27"/>
  <c r="F10052" i="27"/>
  <c r="E10053" i="27"/>
  <c r="F10053" i="27"/>
  <c r="E10054" i="27"/>
  <c r="F10054" i="27"/>
  <c r="E10055" i="27"/>
  <c r="F10055" i="27"/>
  <c r="E10056" i="27"/>
  <c r="F10056" i="27"/>
  <c r="E10057" i="27"/>
  <c r="F10057" i="27"/>
  <c r="E10058" i="27"/>
  <c r="F10058" i="27"/>
  <c r="E10059" i="27"/>
  <c r="F10059" i="27"/>
  <c r="E10060" i="27"/>
  <c r="F10060" i="27"/>
  <c r="E10061" i="27"/>
  <c r="F10061" i="27"/>
  <c r="E10062" i="27"/>
  <c r="F10062" i="27"/>
  <c r="E10063" i="27"/>
  <c r="F10063" i="27"/>
  <c r="E10064" i="27"/>
  <c r="F10064" i="27"/>
  <c r="E10065" i="27"/>
  <c r="F10065" i="27"/>
  <c r="E10066" i="27"/>
  <c r="F10066" i="27"/>
  <c r="E10067" i="27"/>
  <c r="F10067" i="27"/>
  <c r="E10068" i="27"/>
  <c r="F10068" i="27"/>
  <c r="E10069" i="27"/>
  <c r="F10069" i="27"/>
  <c r="E10070" i="27"/>
  <c r="F10070" i="27"/>
  <c r="E10071" i="27"/>
  <c r="F10071" i="27"/>
  <c r="E10072" i="27"/>
  <c r="F10072" i="27"/>
  <c r="E10073" i="27"/>
  <c r="F10073" i="27"/>
  <c r="E10074" i="27"/>
  <c r="F10074" i="27"/>
  <c r="E10075" i="27"/>
  <c r="F10075" i="27"/>
  <c r="E10076" i="27"/>
  <c r="F10076" i="27"/>
  <c r="E10078" i="27"/>
  <c r="F10078" i="27"/>
  <c r="E10079" i="27"/>
  <c r="F10079" i="27"/>
  <c r="E10080" i="27"/>
  <c r="F10080" i="27"/>
  <c r="E10081" i="27"/>
  <c r="F10081" i="27"/>
  <c r="E10082" i="27"/>
  <c r="F10082" i="27"/>
  <c r="E10083" i="27"/>
  <c r="F10083" i="27"/>
  <c r="E10084" i="27"/>
  <c r="F10084" i="27"/>
  <c r="E10085" i="27"/>
  <c r="F10085" i="27"/>
  <c r="E10086" i="27"/>
  <c r="F10086" i="27"/>
  <c r="E10087" i="27"/>
  <c r="F10087" i="27"/>
  <c r="E10088" i="27"/>
  <c r="F10088" i="27"/>
  <c r="E10089" i="27"/>
  <c r="F10089" i="27"/>
  <c r="E10090" i="27"/>
  <c r="F10090" i="27"/>
  <c r="E10091" i="27"/>
  <c r="F10091" i="27"/>
  <c r="E10092" i="27"/>
  <c r="F10092" i="27"/>
  <c r="E10093" i="27"/>
  <c r="F10093" i="27"/>
  <c r="E10094" i="27"/>
  <c r="F10094" i="27"/>
  <c r="E10095" i="27"/>
  <c r="F10095" i="27"/>
  <c r="E10096" i="27"/>
  <c r="F10096" i="27"/>
  <c r="E10097" i="27"/>
  <c r="F10097" i="27"/>
  <c r="E10098" i="27"/>
  <c r="F10098" i="27"/>
  <c r="E10099" i="27"/>
  <c r="F10099" i="27"/>
  <c r="E10100" i="27"/>
  <c r="F10100" i="27"/>
  <c r="E10101" i="27"/>
  <c r="F10101" i="27"/>
  <c r="E10102" i="27"/>
  <c r="F10102" i="27"/>
  <c r="E10103" i="27"/>
  <c r="F10103" i="27"/>
  <c r="E10104" i="27"/>
  <c r="F10104" i="27"/>
  <c r="E10105" i="27"/>
  <c r="F10105" i="27"/>
  <c r="E10106" i="27"/>
  <c r="F10106" i="27"/>
  <c r="E10107" i="27"/>
  <c r="F10107" i="27"/>
  <c r="E10108" i="27"/>
  <c r="F10108" i="27"/>
  <c r="E10109" i="27"/>
  <c r="F10109" i="27"/>
  <c r="E10110" i="27"/>
  <c r="F10110" i="27"/>
  <c r="E10111" i="27"/>
  <c r="F10111" i="27"/>
  <c r="E10112" i="27"/>
  <c r="F10112" i="27"/>
  <c r="E10113" i="27"/>
  <c r="F10113" i="27"/>
  <c r="E10114" i="27"/>
  <c r="F10114" i="27"/>
  <c r="E10115" i="27"/>
  <c r="F10115" i="27"/>
  <c r="E10116" i="27"/>
  <c r="F10116" i="27"/>
  <c r="E10117" i="27"/>
  <c r="F10117" i="27"/>
  <c r="E10118" i="27"/>
  <c r="F10118" i="27"/>
  <c r="E10119" i="27"/>
  <c r="F10119" i="27"/>
  <c r="E10120" i="27"/>
  <c r="F10120" i="27"/>
  <c r="E10121" i="27"/>
  <c r="F10121" i="27"/>
  <c r="E10122" i="27"/>
  <c r="F10122" i="27"/>
  <c r="E10123" i="27"/>
  <c r="F10123" i="27"/>
  <c r="E10124" i="27"/>
  <c r="F10124" i="27"/>
  <c r="E10125" i="27"/>
  <c r="F10125" i="27"/>
  <c r="E10126" i="27"/>
  <c r="F10126" i="27"/>
  <c r="E10127" i="27"/>
  <c r="F10127" i="27"/>
  <c r="E10128" i="27"/>
  <c r="F10128" i="27"/>
  <c r="E10129" i="27"/>
  <c r="F10129" i="27"/>
  <c r="E10130" i="27"/>
  <c r="F10130" i="27"/>
  <c r="E10131" i="27"/>
  <c r="F10131" i="27"/>
  <c r="E10132" i="27"/>
  <c r="F10132" i="27"/>
  <c r="E10133" i="27"/>
  <c r="F10133" i="27"/>
  <c r="E10134" i="27"/>
  <c r="F10134" i="27"/>
  <c r="E10135" i="27"/>
  <c r="F10135" i="27"/>
  <c r="E10136" i="27"/>
  <c r="F10136" i="27"/>
  <c r="E10137" i="27"/>
  <c r="F10137" i="27"/>
  <c r="E10138" i="27"/>
  <c r="F10138" i="27"/>
  <c r="E10139" i="27"/>
  <c r="F10139" i="27"/>
  <c r="E10140" i="27"/>
  <c r="F10140" i="27"/>
  <c r="E10141" i="27"/>
  <c r="F10141" i="27"/>
  <c r="E10142" i="27"/>
  <c r="F10142" i="27"/>
  <c r="E10143" i="27"/>
  <c r="F10143" i="27"/>
  <c r="E10144" i="27"/>
  <c r="F10144" i="27"/>
  <c r="E10145" i="27"/>
  <c r="F10145" i="27"/>
  <c r="E10146" i="27"/>
  <c r="F10146" i="27"/>
  <c r="E10147" i="27"/>
  <c r="F10147" i="27"/>
  <c r="E10148" i="27"/>
  <c r="F10148" i="27"/>
  <c r="E10149" i="27"/>
  <c r="F10149" i="27"/>
  <c r="E10150" i="27"/>
  <c r="F10150" i="27"/>
  <c r="E10151" i="27"/>
  <c r="F10151" i="27"/>
  <c r="E10152" i="27"/>
  <c r="F10152" i="27"/>
  <c r="E10153" i="27"/>
  <c r="F10153" i="27"/>
  <c r="E10154" i="27"/>
  <c r="F10154" i="27"/>
  <c r="E10155" i="27"/>
  <c r="F10155" i="27"/>
  <c r="E10156" i="27"/>
  <c r="F10156" i="27"/>
  <c r="E10157" i="27"/>
  <c r="F10157" i="27"/>
  <c r="E10158" i="27"/>
  <c r="F10158" i="27"/>
  <c r="E10159" i="27"/>
  <c r="F10159" i="27"/>
  <c r="E10160" i="27"/>
  <c r="F10160" i="27"/>
  <c r="E10161" i="27"/>
  <c r="F10161" i="27"/>
  <c r="E10162" i="27"/>
  <c r="F10162" i="27"/>
  <c r="E10163" i="27"/>
  <c r="F10163" i="27"/>
  <c r="E10164" i="27"/>
  <c r="F10164" i="27"/>
  <c r="E10165" i="27"/>
  <c r="F10165" i="27"/>
  <c r="E10166" i="27"/>
  <c r="F10166" i="27"/>
  <c r="E10167" i="27"/>
  <c r="F10167" i="27"/>
  <c r="E10168" i="27"/>
  <c r="F10168" i="27"/>
  <c r="E10169" i="27"/>
  <c r="F10169" i="27"/>
  <c r="E10170" i="27"/>
  <c r="F10170" i="27"/>
  <c r="E10171" i="27"/>
  <c r="F10171" i="27"/>
  <c r="E10172" i="27"/>
  <c r="F10172" i="27"/>
  <c r="E10173" i="27"/>
  <c r="F10173" i="27"/>
  <c r="E10174" i="27"/>
  <c r="F10174" i="27"/>
  <c r="E10175" i="27"/>
  <c r="F10175" i="27"/>
  <c r="E10176" i="27"/>
  <c r="F10176" i="27"/>
  <c r="E10177" i="27"/>
  <c r="F10177" i="27"/>
  <c r="E10178" i="27"/>
  <c r="F10178" i="27"/>
  <c r="E10179" i="27"/>
  <c r="F10179" i="27"/>
  <c r="E10180" i="27"/>
  <c r="F10180" i="27"/>
  <c r="E10181" i="27"/>
  <c r="F10181" i="27"/>
  <c r="E10182" i="27"/>
  <c r="F10182" i="27"/>
  <c r="E10183" i="27"/>
  <c r="F10183" i="27"/>
  <c r="E10184" i="27"/>
  <c r="F10184" i="27"/>
  <c r="E10185" i="27"/>
  <c r="F10185" i="27"/>
  <c r="E10186" i="27"/>
  <c r="F10186" i="27"/>
  <c r="E10187" i="27"/>
  <c r="F10187" i="27"/>
  <c r="E10188" i="27"/>
  <c r="F10188" i="27"/>
  <c r="E10189" i="27"/>
  <c r="F10189" i="27"/>
  <c r="E10190" i="27"/>
  <c r="F10190" i="27"/>
  <c r="E10191" i="27"/>
  <c r="F10191" i="27"/>
  <c r="E10192" i="27"/>
  <c r="F10192" i="27"/>
  <c r="E10193" i="27"/>
  <c r="F10193" i="27"/>
  <c r="E10194" i="27"/>
  <c r="F10194" i="27"/>
  <c r="E10195" i="27"/>
  <c r="F10195" i="27"/>
  <c r="E10196" i="27"/>
  <c r="F10196" i="27"/>
  <c r="E10197" i="27"/>
  <c r="F10197" i="27"/>
  <c r="E10198" i="27"/>
  <c r="F10198" i="27"/>
  <c r="E10199" i="27"/>
  <c r="F10199" i="27"/>
  <c r="E10200" i="27"/>
  <c r="F10200" i="27"/>
  <c r="E10201" i="27"/>
  <c r="F10201" i="27"/>
  <c r="E10202" i="27"/>
  <c r="F10202" i="27"/>
  <c r="E10203" i="27"/>
  <c r="F10203" i="27"/>
  <c r="E10204" i="27"/>
  <c r="F10204" i="27"/>
  <c r="E10205" i="27"/>
  <c r="F10205" i="27"/>
  <c r="E10206" i="27"/>
  <c r="F10206" i="27"/>
  <c r="E10207" i="27"/>
  <c r="F10207" i="27"/>
  <c r="E10208" i="27"/>
  <c r="F10208" i="27"/>
  <c r="E10209" i="27"/>
  <c r="F10209" i="27"/>
  <c r="E10210" i="27"/>
  <c r="F10210" i="27"/>
  <c r="E10211" i="27"/>
  <c r="F10211" i="27"/>
  <c r="E10212" i="27"/>
  <c r="F10212" i="27"/>
  <c r="E10213" i="27"/>
  <c r="F10213" i="27"/>
  <c r="E10214" i="27"/>
  <c r="F10214" i="27"/>
  <c r="E10215" i="27"/>
  <c r="F10215" i="27"/>
  <c r="E10216" i="27"/>
  <c r="F10216" i="27"/>
  <c r="E10217" i="27"/>
  <c r="F10217" i="27"/>
  <c r="E10218" i="27"/>
  <c r="F10218" i="27"/>
  <c r="E10219" i="27"/>
  <c r="F10219" i="27"/>
  <c r="E10220" i="27"/>
  <c r="F10220" i="27"/>
  <c r="E10221" i="27"/>
  <c r="F10221" i="27"/>
  <c r="E10223" i="27"/>
  <c r="F10223" i="27"/>
  <c r="E10224" i="27"/>
  <c r="F10224" i="27"/>
  <c r="E10225" i="27"/>
  <c r="F10225" i="27"/>
  <c r="E10226" i="27"/>
  <c r="F10226" i="27"/>
  <c r="E10227" i="27"/>
  <c r="F10227" i="27"/>
  <c r="E10228" i="27"/>
  <c r="F10228" i="27"/>
  <c r="E10229" i="27"/>
  <c r="F10229" i="27"/>
  <c r="E10230" i="27"/>
  <c r="F10230" i="27"/>
  <c r="E10231" i="27"/>
  <c r="F10231" i="27"/>
  <c r="E10232" i="27"/>
  <c r="F10232" i="27"/>
  <c r="E10233" i="27"/>
  <c r="F10233" i="27"/>
  <c r="E10234" i="27"/>
  <c r="F10234" i="27"/>
  <c r="E10235" i="27"/>
  <c r="F10235" i="27"/>
  <c r="E10236" i="27"/>
  <c r="F10236" i="27"/>
  <c r="E10237" i="27"/>
  <c r="F10237" i="27"/>
  <c r="E10238" i="27"/>
  <c r="F10238" i="27"/>
  <c r="E10239" i="27"/>
  <c r="F10239" i="27"/>
  <c r="E10240" i="27"/>
  <c r="F10240" i="27"/>
  <c r="E10241" i="27"/>
  <c r="F10241" i="27"/>
  <c r="E10242" i="27"/>
  <c r="F10242" i="27"/>
  <c r="E10243" i="27"/>
  <c r="F10243" i="27"/>
  <c r="E10244" i="27"/>
  <c r="F10244" i="27"/>
  <c r="E10245" i="27"/>
  <c r="F10245" i="27"/>
  <c r="E10246" i="27"/>
  <c r="F10246" i="27"/>
  <c r="E10247" i="27"/>
  <c r="F10247" i="27"/>
  <c r="E10248" i="27"/>
  <c r="F10248" i="27"/>
  <c r="E10249" i="27"/>
  <c r="F10249" i="27"/>
  <c r="E10250" i="27"/>
  <c r="F10250" i="27"/>
  <c r="E10251" i="27"/>
  <c r="F10251" i="27"/>
  <c r="E10252" i="27"/>
  <c r="F10252" i="27"/>
  <c r="E10253" i="27"/>
  <c r="F10253" i="27"/>
  <c r="E10254" i="27"/>
  <c r="F10254" i="27"/>
  <c r="E10255" i="27"/>
  <c r="F10255" i="27"/>
  <c r="E10256" i="27"/>
  <c r="F10256" i="27"/>
  <c r="E10257" i="27"/>
  <c r="F10257" i="27"/>
  <c r="E10258" i="27"/>
  <c r="F10258" i="27"/>
  <c r="E10259" i="27"/>
  <c r="F10259" i="27"/>
  <c r="E10260" i="27"/>
  <c r="F10260" i="27"/>
  <c r="E10261" i="27"/>
  <c r="F10261" i="27"/>
  <c r="E10262" i="27"/>
  <c r="F10262" i="27"/>
  <c r="E10263" i="27"/>
  <c r="F10263" i="27"/>
  <c r="E10264" i="27"/>
  <c r="F10264" i="27"/>
  <c r="E10265" i="27"/>
  <c r="F10265" i="27"/>
  <c r="E10266" i="27"/>
  <c r="F10266" i="27"/>
  <c r="E10267" i="27"/>
  <c r="F10267" i="27"/>
  <c r="E10268" i="27"/>
  <c r="F10268" i="27"/>
  <c r="E10269" i="27"/>
  <c r="F10269" i="27"/>
  <c r="E10270" i="27"/>
  <c r="F10270" i="27"/>
  <c r="E10271" i="27"/>
  <c r="F10271" i="27"/>
  <c r="E10272" i="27"/>
  <c r="F10272" i="27"/>
  <c r="E10273" i="27"/>
  <c r="F10273" i="27"/>
  <c r="E10274" i="27"/>
  <c r="F10274" i="27"/>
  <c r="E10275" i="27"/>
  <c r="F10275" i="27"/>
  <c r="E10276" i="27"/>
  <c r="F10276" i="27"/>
  <c r="E10277" i="27"/>
  <c r="F10277" i="27"/>
  <c r="E10278" i="27"/>
  <c r="F10278" i="27"/>
  <c r="E10279" i="27"/>
  <c r="F10279" i="27"/>
  <c r="E10280" i="27"/>
  <c r="F10280" i="27"/>
  <c r="E10281" i="27"/>
  <c r="F10281" i="27"/>
  <c r="E10282" i="27"/>
  <c r="F10282" i="27"/>
  <c r="E10283" i="27"/>
  <c r="F10283" i="27"/>
  <c r="E10284" i="27"/>
  <c r="F10284" i="27"/>
  <c r="E10285" i="27"/>
  <c r="F10285" i="27"/>
  <c r="E10286" i="27"/>
  <c r="F10286" i="27"/>
  <c r="E10287" i="27"/>
  <c r="F10287" i="27"/>
  <c r="E10288" i="27"/>
  <c r="F10288" i="27"/>
  <c r="E10289" i="27"/>
  <c r="F10289" i="27"/>
  <c r="E10290" i="27"/>
  <c r="F10290" i="27"/>
  <c r="E10291" i="27"/>
  <c r="F10291" i="27"/>
  <c r="E10292" i="27"/>
  <c r="F10292" i="27"/>
  <c r="E10293" i="27"/>
  <c r="F10293" i="27"/>
  <c r="E10294" i="27"/>
  <c r="F10294" i="27"/>
  <c r="E10295" i="27"/>
  <c r="F10295" i="27"/>
  <c r="E10296" i="27"/>
  <c r="F10296" i="27"/>
  <c r="E10297" i="27"/>
  <c r="F10297" i="27"/>
  <c r="E10298" i="27"/>
  <c r="F10298" i="27"/>
  <c r="E10299" i="27"/>
  <c r="F10299" i="27"/>
  <c r="E10300" i="27"/>
  <c r="F10300" i="27"/>
  <c r="E10301" i="27"/>
  <c r="F10301" i="27"/>
  <c r="E10302" i="27"/>
  <c r="F10302" i="27"/>
  <c r="E10303" i="27"/>
  <c r="F10303" i="27"/>
  <c r="E10304" i="27"/>
  <c r="F10304" i="27"/>
  <c r="E10305" i="27"/>
  <c r="F10305" i="27"/>
  <c r="E10306" i="27"/>
  <c r="F10306" i="27"/>
  <c r="E10307" i="27"/>
  <c r="F10307" i="27"/>
  <c r="E10308" i="27"/>
  <c r="F10308" i="27"/>
  <c r="E10309" i="27"/>
  <c r="F10309" i="27"/>
  <c r="E10310" i="27"/>
  <c r="F10310" i="27"/>
  <c r="E10311" i="27"/>
  <c r="F10311" i="27"/>
  <c r="E10312" i="27"/>
  <c r="F10312" i="27"/>
  <c r="E10313" i="27"/>
  <c r="F10313" i="27"/>
  <c r="E10314" i="27"/>
  <c r="F10314" i="27"/>
  <c r="E10315" i="27"/>
  <c r="F10315" i="27"/>
  <c r="E10316" i="27"/>
  <c r="F10316" i="27"/>
  <c r="E10317" i="27"/>
  <c r="F10317" i="27"/>
  <c r="E10318" i="27"/>
  <c r="F10318" i="27"/>
  <c r="E10319" i="27"/>
  <c r="F10319" i="27"/>
  <c r="E10320" i="27"/>
  <c r="F10320" i="27"/>
  <c r="E10321" i="27"/>
  <c r="F10321" i="27"/>
  <c r="E10322" i="27"/>
  <c r="F10322" i="27"/>
  <c r="E10323" i="27"/>
  <c r="F10323" i="27"/>
  <c r="E10324" i="27"/>
  <c r="F10324" i="27"/>
  <c r="E10325" i="27"/>
  <c r="F10325" i="27"/>
  <c r="E10326" i="27"/>
  <c r="F10326" i="27"/>
  <c r="E10327" i="27"/>
  <c r="F10327" i="27"/>
  <c r="E10328" i="27"/>
  <c r="F10328" i="27"/>
  <c r="E10329" i="27"/>
  <c r="F10329" i="27"/>
  <c r="E10330" i="27"/>
  <c r="F10330" i="27"/>
  <c r="E10331" i="27"/>
  <c r="F10331" i="27"/>
  <c r="E10332" i="27"/>
  <c r="F10332" i="27"/>
  <c r="E10333" i="27"/>
  <c r="F10333" i="27"/>
  <c r="E10334" i="27"/>
  <c r="F10334" i="27"/>
  <c r="E10335" i="27"/>
  <c r="F10335" i="27"/>
  <c r="E10336" i="27"/>
  <c r="F10336" i="27"/>
  <c r="E10337" i="27"/>
  <c r="F10337" i="27"/>
  <c r="E10338" i="27"/>
  <c r="F10338" i="27"/>
  <c r="E10339" i="27"/>
  <c r="F10339" i="27"/>
  <c r="E10340" i="27"/>
  <c r="F10340" i="27"/>
  <c r="E10341" i="27"/>
  <c r="F10341" i="27"/>
  <c r="E10342" i="27"/>
  <c r="F10342" i="27"/>
  <c r="E10343" i="27"/>
  <c r="F10343" i="27"/>
  <c r="E10344" i="27"/>
  <c r="F10344" i="27"/>
  <c r="E10345" i="27"/>
  <c r="F10345" i="27"/>
  <c r="E10346" i="27"/>
  <c r="F10346" i="27"/>
  <c r="E10347" i="27"/>
  <c r="F10347" i="27"/>
  <c r="E10348" i="27"/>
  <c r="F10348" i="27"/>
  <c r="E10349" i="27"/>
  <c r="F10349" i="27"/>
  <c r="E10350" i="27"/>
  <c r="F10350" i="27"/>
  <c r="E10351" i="27"/>
  <c r="F10351" i="27"/>
  <c r="E10352" i="27"/>
  <c r="F10352" i="27"/>
  <c r="E10353" i="27"/>
  <c r="F10353" i="27"/>
  <c r="E10354" i="27"/>
  <c r="F10354" i="27"/>
  <c r="E10355" i="27"/>
  <c r="F10355" i="27"/>
  <c r="E10356" i="27"/>
  <c r="F10356" i="27"/>
  <c r="E10357" i="27"/>
  <c r="F10357" i="27"/>
  <c r="E10358" i="27"/>
  <c r="F10358" i="27"/>
  <c r="E10359" i="27"/>
  <c r="F10359" i="27"/>
  <c r="E10360" i="27"/>
  <c r="F10360" i="27"/>
  <c r="E10361" i="27"/>
  <c r="F10361" i="27"/>
  <c r="E10362" i="27"/>
  <c r="F10362" i="27"/>
  <c r="E10363" i="27"/>
  <c r="F10363" i="27"/>
  <c r="E10364" i="27"/>
  <c r="F10364" i="27"/>
  <c r="E10365" i="27"/>
  <c r="F10365" i="27"/>
  <c r="E10366" i="27"/>
  <c r="F10366" i="27"/>
  <c r="E10368" i="27"/>
  <c r="F10368" i="27"/>
  <c r="E10369" i="27"/>
  <c r="F10369" i="27"/>
  <c r="E10370" i="27"/>
  <c r="F10370" i="27"/>
  <c r="E10371" i="27"/>
  <c r="F10371" i="27"/>
  <c r="E10372" i="27"/>
  <c r="F10372" i="27"/>
  <c r="E10373" i="27"/>
  <c r="F10373" i="27"/>
  <c r="E10374" i="27"/>
  <c r="F10374" i="27"/>
  <c r="E10375" i="27"/>
  <c r="F10375" i="27"/>
  <c r="E10376" i="27"/>
  <c r="F10376" i="27"/>
  <c r="E10377" i="27"/>
  <c r="F10377" i="27"/>
  <c r="E10378" i="27"/>
  <c r="F10378" i="27"/>
  <c r="E10379" i="27"/>
  <c r="F10379" i="27"/>
  <c r="E10380" i="27"/>
  <c r="F10380" i="27"/>
  <c r="E10381" i="27"/>
  <c r="F10381" i="27"/>
  <c r="E10382" i="27"/>
  <c r="F10382" i="27"/>
  <c r="E10383" i="27"/>
  <c r="F10383" i="27"/>
  <c r="E10384" i="27"/>
  <c r="F10384" i="27"/>
  <c r="E10385" i="27"/>
  <c r="F10385" i="27"/>
  <c r="E10386" i="27"/>
  <c r="F10386" i="27"/>
  <c r="E10387" i="27"/>
  <c r="F10387" i="27"/>
  <c r="E10388" i="27"/>
  <c r="F10388" i="27"/>
  <c r="E10389" i="27"/>
  <c r="F10389" i="27"/>
  <c r="E10390" i="27"/>
  <c r="F10390" i="27"/>
  <c r="E10391" i="27"/>
  <c r="F10391" i="27"/>
  <c r="E10392" i="27"/>
  <c r="F10392" i="27"/>
  <c r="E10393" i="27"/>
  <c r="F10393" i="27"/>
  <c r="E10394" i="27"/>
  <c r="F10394" i="27"/>
  <c r="E10395" i="27"/>
  <c r="F10395" i="27"/>
  <c r="E10396" i="27"/>
  <c r="F10396" i="27"/>
  <c r="E10397" i="27"/>
  <c r="F10397" i="27"/>
  <c r="E10398" i="27"/>
  <c r="F10398" i="27"/>
  <c r="E10399" i="27"/>
  <c r="F10399" i="27"/>
  <c r="E10400" i="27"/>
  <c r="F10400" i="27"/>
  <c r="E10401" i="27"/>
  <c r="F10401" i="27"/>
  <c r="E10402" i="27"/>
  <c r="F10402" i="27"/>
  <c r="E10403" i="27"/>
  <c r="F10403" i="27"/>
  <c r="E10404" i="27"/>
  <c r="F10404" i="27"/>
  <c r="E10405" i="27"/>
  <c r="F10405" i="27"/>
  <c r="E10406" i="27"/>
  <c r="F10406" i="27"/>
  <c r="E10407" i="27"/>
  <c r="F10407" i="27"/>
  <c r="E10408" i="27"/>
  <c r="F10408" i="27"/>
  <c r="E10409" i="27"/>
  <c r="F10409" i="27"/>
  <c r="E10410" i="27"/>
  <c r="F10410" i="27"/>
  <c r="E10411" i="27"/>
  <c r="F10411" i="27"/>
  <c r="E10412" i="27"/>
  <c r="F10412" i="27"/>
  <c r="E10413" i="27"/>
  <c r="F10413" i="27"/>
  <c r="E10414" i="27"/>
  <c r="F10414" i="27"/>
  <c r="E10415" i="27"/>
  <c r="F10415" i="27"/>
  <c r="E10416" i="27"/>
  <c r="F10416" i="27"/>
  <c r="E10417" i="27"/>
  <c r="F10417" i="27"/>
  <c r="E10418" i="27"/>
  <c r="F10418" i="27"/>
  <c r="E10419" i="27"/>
  <c r="F10419" i="27"/>
  <c r="E10420" i="27"/>
  <c r="F10420" i="27"/>
  <c r="E10421" i="27"/>
  <c r="F10421" i="27"/>
  <c r="E10422" i="27"/>
  <c r="F10422" i="27"/>
  <c r="E10423" i="27"/>
  <c r="F10423" i="27"/>
  <c r="E10424" i="27"/>
  <c r="F10424" i="27"/>
  <c r="E10425" i="27"/>
  <c r="F10425" i="27"/>
  <c r="E10426" i="27"/>
  <c r="F10426" i="27"/>
  <c r="E10427" i="27"/>
  <c r="F10427" i="27"/>
  <c r="E10428" i="27"/>
  <c r="F10428" i="27"/>
  <c r="E10429" i="27"/>
  <c r="F10429" i="27"/>
  <c r="E10430" i="27"/>
  <c r="F10430" i="27"/>
  <c r="E10431" i="27"/>
  <c r="F10431" i="27"/>
  <c r="E10432" i="27"/>
  <c r="F10432" i="27"/>
  <c r="E10433" i="27"/>
  <c r="F10433" i="27"/>
  <c r="E10434" i="27"/>
  <c r="F10434" i="27"/>
  <c r="E10435" i="27"/>
  <c r="F10435" i="27"/>
  <c r="E10436" i="27"/>
  <c r="F10436" i="27"/>
  <c r="E10437" i="27"/>
  <c r="F10437" i="27"/>
  <c r="E10438" i="27"/>
  <c r="F10438" i="27"/>
  <c r="E10439" i="27"/>
  <c r="F10439" i="27"/>
  <c r="E10440" i="27"/>
  <c r="F10440" i="27"/>
  <c r="E10441" i="27"/>
  <c r="F10441" i="27"/>
  <c r="E10442" i="27"/>
  <c r="F10442" i="27"/>
  <c r="E10443" i="27"/>
  <c r="F10443" i="27"/>
  <c r="E10444" i="27"/>
  <c r="F10444" i="27"/>
  <c r="E10445" i="27"/>
  <c r="F10445" i="27"/>
  <c r="E10446" i="27"/>
  <c r="F10446" i="27"/>
  <c r="E10447" i="27"/>
  <c r="F10447" i="27"/>
  <c r="E10448" i="27"/>
  <c r="F10448" i="27"/>
  <c r="E10449" i="27"/>
  <c r="F10449" i="27"/>
  <c r="E10450" i="27"/>
  <c r="F10450" i="27"/>
  <c r="E10451" i="27"/>
  <c r="F10451" i="27"/>
  <c r="E10452" i="27"/>
  <c r="F10452" i="27"/>
  <c r="E10453" i="27"/>
  <c r="F10453" i="27"/>
  <c r="E10454" i="27"/>
  <c r="F10454" i="27"/>
  <c r="E10455" i="27"/>
  <c r="F10455" i="27"/>
  <c r="E10456" i="27"/>
  <c r="F10456" i="27"/>
  <c r="E10457" i="27"/>
  <c r="F10457" i="27"/>
  <c r="E10458" i="27"/>
  <c r="F10458" i="27"/>
  <c r="E10459" i="27"/>
  <c r="F10459" i="27"/>
  <c r="E10460" i="27"/>
  <c r="F10460" i="27"/>
  <c r="E10461" i="27"/>
  <c r="F10461" i="27"/>
  <c r="E10462" i="27"/>
  <c r="F10462" i="27"/>
  <c r="E10463" i="27"/>
  <c r="F10463" i="27"/>
  <c r="E10464" i="27"/>
  <c r="F10464" i="27"/>
  <c r="E10465" i="27"/>
  <c r="F10465" i="27"/>
  <c r="E10466" i="27"/>
  <c r="F10466" i="27"/>
  <c r="E10467" i="27"/>
  <c r="F10467" i="27"/>
  <c r="E10468" i="27"/>
  <c r="F10468" i="27"/>
  <c r="E10469" i="27"/>
  <c r="F10469" i="27"/>
  <c r="E10470" i="27"/>
  <c r="F10470" i="27"/>
  <c r="E10471" i="27"/>
  <c r="F10471" i="27"/>
  <c r="E10472" i="27"/>
  <c r="F10472" i="27"/>
  <c r="E10473" i="27"/>
  <c r="F10473" i="27"/>
  <c r="E10474" i="27"/>
  <c r="F10474" i="27"/>
  <c r="E10475" i="27"/>
  <c r="F10475" i="27"/>
  <c r="E10476" i="27"/>
  <c r="F10476" i="27"/>
  <c r="E10477" i="27"/>
  <c r="F10477" i="27"/>
  <c r="E10478" i="27"/>
  <c r="F10478" i="27"/>
  <c r="E10479" i="27"/>
  <c r="F10479" i="27"/>
  <c r="E10480" i="27"/>
  <c r="F10480" i="27"/>
  <c r="E10481" i="27"/>
  <c r="F10481" i="27"/>
  <c r="E10482" i="27"/>
  <c r="F10482" i="27"/>
  <c r="E10483" i="27"/>
  <c r="F10483" i="27"/>
  <c r="E10484" i="27"/>
  <c r="F10484" i="27"/>
  <c r="E10485" i="27"/>
  <c r="F10485" i="27"/>
  <c r="E10486" i="27"/>
  <c r="F10486" i="27"/>
  <c r="E10487" i="27"/>
  <c r="F10487" i="27"/>
  <c r="E10488" i="27"/>
  <c r="F10488" i="27"/>
  <c r="E10489" i="27"/>
  <c r="F10489" i="27"/>
  <c r="E10490" i="27"/>
  <c r="F10490" i="27"/>
  <c r="E10491" i="27"/>
  <c r="F10491" i="27"/>
  <c r="E10492" i="27"/>
  <c r="F10492" i="27"/>
  <c r="E10493" i="27"/>
  <c r="F10493" i="27"/>
  <c r="E10494" i="27"/>
  <c r="F10494" i="27"/>
  <c r="E10495" i="27"/>
  <c r="F10495" i="27"/>
  <c r="E10496" i="27"/>
  <c r="F10496" i="27"/>
  <c r="E10497" i="27"/>
  <c r="F10497" i="27"/>
  <c r="E10498" i="27"/>
  <c r="F10498" i="27"/>
  <c r="E10499" i="27"/>
  <c r="F10499" i="27"/>
  <c r="E10500" i="27"/>
  <c r="F10500" i="27"/>
  <c r="E10501" i="27"/>
  <c r="F10501" i="27"/>
  <c r="E10502" i="27"/>
  <c r="F10502" i="27"/>
  <c r="E10503" i="27"/>
  <c r="F10503" i="27"/>
  <c r="E10504" i="27"/>
  <c r="F10504" i="27"/>
  <c r="E10505" i="27"/>
  <c r="F10505" i="27"/>
  <c r="E10506" i="27"/>
  <c r="F10506" i="27"/>
  <c r="E10507" i="27"/>
  <c r="F10507" i="27"/>
  <c r="E10508" i="27"/>
  <c r="F10508" i="27"/>
  <c r="E10509" i="27"/>
  <c r="F10509" i="27"/>
  <c r="E10510" i="27"/>
  <c r="F10510" i="27"/>
  <c r="E10511" i="27"/>
  <c r="F10511" i="27"/>
  <c r="E10513" i="27"/>
  <c r="F10513" i="27"/>
  <c r="E10514" i="27"/>
  <c r="F10514" i="27"/>
  <c r="E10515" i="27"/>
  <c r="F10515" i="27"/>
  <c r="E10516" i="27"/>
  <c r="F10516" i="27"/>
  <c r="E10517" i="27"/>
  <c r="F10517" i="27"/>
  <c r="E10518" i="27"/>
  <c r="F10518" i="27"/>
  <c r="E10519" i="27"/>
  <c r="F10519" i="27"/>
  <c r="E10520" i="27"/>
  <c r="F10520" i="27"/>
  <c r="E10521" i="27"/>
  <c r="F10521" i="27"/>
  <c r="E10522" i="27"/>
  <c r="F10522" i="27"/>
  <c r="E10523" i="27"/>
  <c r="F10523" i="27"/>
  <c r="E10524" i="27"/>
  <c r="F10524" i="27"/>
  <c r="E10525" i="27"/>
  <c r="F10525" i="27"/>
  <c r="E10526" i="27"/>
  <c r="F10526" i="27"/>
  <c r="E10527" i="27"/>
  <c r="F10527" i="27"/>
  <c r="E10528" i="27"/>
  <c r="F10528" i="27"/>
  <c r="E10529" i="27"/>
  <c r="F10529" i="27"/>
  <c r="E10530" i="27"/>
  <c r="F10530" i="27"/>
  <c r="E10531" i="27"/>
  <c r="F10531" i="27"/>
  <c r="E10532" i="27"/>
  <c r="F10532" i="27"/>
  <c r="E10533" i="27"/>
  <c r="F10533" i="27"/>
  <c r="E10534" i="27"/>
  <c r="F10534" i="27"/>
  <c r="E10535" i="27"/>
  <c r="F10535" i="27"/>
  <c r="E10536" i="27"/>
  <c r="F10536" i="27"/>
  <c r="E10537" i="27"/>
  <c r="F10537" i="27"/>
  <c r="E10538" i="27"/>
  <c r="F10538" i="27"/>
  <c r="E10539" i="27"/>
  <c r="F10539" i="27"/>
  <c r="E10540" i="27"/>
  <c r="F10540" i="27"/>
  <c r="E10541" i="27"/>
  <c r="F10541" i="27"/>
  <c r="E10542" i="27"/>
  <c r="F10542" i="27"/>
  <c r="E10543" i="27"/>
  <c r="F10543" i="27"/>
  <c r="E10544" i="27"/>
  <c r="F10544" i="27"/>
  <c r="E10545" i="27"/>
  <c r="F10545" i="27"/>
  <c r="E10546" i="27"/>
  <c r="F10546" i="27"/>
  <c r="E10547" i="27"/>
  <c r="F10547" i="27"/>
  <c r="E10548" i="27"/>
  <c r="F10548" i="27"/>
  <c r="E10549" i="27"/>
  <c r="F10549" i="27"/>
  <c r="E10550" i="27"/>
  <c r="F10550" i="27"/>
  <c r="E10551" i="27"/>
  <c r="F10551" i="27"/>
  <c r="E10552" i="27"/>
  <c r="F10552" i="27"/>
  <c r="E10553" i="27"/>
  <c r="F10553" i="27"/>
  <c r="E10554" i="27"/>
  <c r="F10554" i="27"/>
  <c r="E10555" i="27"/>
  <c r="F10555" i="27"/>
  <c r="E10556" i="27"/>
  <c r="F10556" i="27"/>
  <c r="E10557" i="27"/>
  <c r="F10557" i="27"/>
  <c r="E10558" i="27"/>
  <c r="F10558" i="27"/>
  <c r="E10559" i="27"/>
  <c r="F10559" i="27"/>
  <c r="E10560" i="27"/>
  <c r="F10560" i="27"/>
  <c r="E10561" i="27"/>
  <c r="F10561" i="27"/>
  <c r="E10562" i="27"/>
  <c r="F10562" i="27"/>
  <c r="E10563" i="27"/>
  <c r="F10563" i="27"/>
  <c r="E10564" i="27"/>
  <c r="F10564" i="27"/>
  <c r="E10565" i="27"/>
  <c r="F10565" i="27"/>
  <c r="E10566" i="27"/>
  <c r="F10566" i="27"/>
  <c r="E10567" i="27"/>
  <c r="F10567" i="27"/>
  <c r="E10568" i="27"/>
  <c r="F10568" i="27"/>
  <c r="E10569" i="27"/>
  <c r="F10569" i="27"/>
  <c r="E10570" i="27"/>
  <c r="F10570" i="27"/>
  <c r="E10571" i="27"/>
  <c r="F10571" i="27"/>
  <c r="E10572" i="27"/>
  <c r="F10572" i="27"/>
  <c r="E10573" i="27"/>
  <c r="F10573" i="27"/>
  <c r="E10574" i="27"/>
  <c r="F10574" i="27"/>
  <c r="E10575" i="27"/>
  <c r="F10575" i="27"/>
  <c r="E10576" i="27"/>
  <c r="F10576" i="27"/>
  <c r="E10577" i="27"/>
  <c r="F10577" i="27"/>
  <c r="E10578" i="27"/>
  <c r="F10578" i="27"/>
  <c r="E10579" i="27"/>
  <c r="F10579" i="27"/>
  <c r="E10580" i="27"/>
  <c r="F10580" i="27"/>
  <c r="E10581" i="27"/>
  <c r="F10581" i="27"/>
  <c r="E10582" i="27"/>
  <c r="F10582" i="27"/>
  <c r="E10583" i="27"/>
  <c r="F10583" i="27"/>
  <c r="E10584" i="27"/>
  <c r="F10584" i="27"/>
  <c r="E10585" i="27"/>
  <c r="F10585" i="27"/>
  <c r="E10586" i="27"/>
  <c r="F10586" i="27"/>
  <c r="E10587" i="27"/>
  <c r="F10587" i="27"/>
  <c r="E10588" i="27"/>
  <c r="F10588" i="27"/>
  <c r="E10589" i="27"/>
  <c r="F10589" i="27"/>
  <c r="E10590" i="27"/>
  <c r="F10590" i="27"/>
  <c r="E10591" i="27"/>
  <c r="F10591" i="27"/>
  <c r="E10592" i="27"/>
  <c r="F10592" i="27"/>
  <c r="E10593" i="27"/>
  <c r="F10593" i="27"/>
  <c r="E10594" i="27"/>
  <c r="F10594" i="27"/>
  <c r="E10595" i="27"/>
  <c r="F10595" i="27"/>
  <c r="E10596" i="27"/>
  <c r="F10596" i="27"/>
  <c r="E10597" i="27"/>
  <c r="F10597" i="27"/>
  <c r="E10598" i="27"/>
  <c r="F10598" i="27"/>
  <c r="E10599" i="27"/>
  <c r="F10599" i="27"/>
  <c r="E10600" i="27"/>
  <c r="F10600" i="27"/>
  <c r="E10601" i="27"/>
  <c r="F10601" i="27"/>
  <c r="E10602" i="27"/>
  <c r="F10602" i="27"/>
  <c r="E10603" i="27"/>
  <c r="F10603" i="27"/>
  <c r="E10604" i="27"/>
  <c r="F10604" i="27"/>
  <c r="E10605" i="27"/>
  <c r="F10605" i="27"/>
  <c r="E10606" i="27"/>
  <c r="F10606" i="27"/>
  <c r="E10607" i="27"/>
  <c r="F10607" i="27"/>
  <c r="E10608" i="27"/>
  <c r="F10608" i="27"/>
  <c r="E10609" i="27"/>
  <c r="F10609" i="27"/>
  <c r="E10610" i="27"/>
  <c r="F10610" i="27"/>
  <c r="E10611" i="27"/>
  <c r="F10611" i="27"/>
  <c r="E10612" i="27"/>
  <c r="F10612" i="27"/>
  <c r="E10613" i="27"/>
  <c r="F10613" i="27"/>
  <c r="E10614" i="27"/>
  <c r="F10614" i="27"/>
  <c r="E10615" i="27"/>
  <c r="F10615" i="27"/>
  <c r="E10616" i="27"/>
  <c r="F10616" i="27"/>
  <c r="E10617" i="27"/>
  <c r="F10617" i="27"/>
  <c r="E10618" i="27"/>
  <c r="F10618" i="27"/>
  <c r="E10619" i="27"/>
  <c r="F10619" i="27"/>
  <c r="E10620" i="27"/>
  <c r="F10620" i="27"/>
  <c r="E10621" i="27"/>
  <c r="F10621" i="27"/>
  <c r="E10622" i="27"/>
  <c r="F10622" i="27"/>
  <c r="E10623" i="27"/>
  <c r="F10623" i="27"/>
  <c r="E10624" i="27"/>
  <c r="F10624" i="27"/>
  <c r="E10625" i="27"/>
  <c r="F10625" i="27"/>
  <c r="E10626" i="27"/>
  <c r="F10626" i="27"/>
  <c r="E10627" i="27"/>
  <c r="F10627" i="27"/>
  <c r="E10628" i="27"/>
  <c r="F10628" i="27"/>
  <c r="E10629" i="27"/>
  <c r="F10629" i="27"/>
  <c r="E10630" i="27"/>
  <c r="F10630" i="27"/>
  <c r="E10631" i="27"/>
  <c r="F10631" i="27"/>
  <c r="E10632" i="27"/>
  <c r="F10632" i="27"/>
  <c r="E10633" i="27"/>
  <c r="F10633" i="27"/>
  <c r="E10634" i="27"/>
  <c r="F10634" i="27"/>
  <c r="E10635" i="27"/>
  <c r="F10635" i="27"/>
  <c r="E10636" i="27"/>
  <c r="F10636" i="27"/>
  <c r="E10637" i="27"/>
  <c r="F10637" i="27"/>
  <c r="E10638" i="27"/>
  <c r="F10638" i="27"/>
  <c r="E10639" i="27"/>
  <c r="F10639" i="27"/>
  <c r="E10640" i="27"/>
  <c r="F10640" i="27"/>
  <c r="E10641" i="27"/>
  <c r="F10641" i="27"/>
  <c r="E10642" i="27"/>
  <c r="F10642" i="27"/>
  <c r="E10643" i="27"/>
  <c r="F10643" i="27"/>
  <c r="E10644" i="27"/>
  <c r="F10644" i="27"/>
  <c r="E10645" i="27"/>
  <c r="F10645" i="27"/>
  <c r="E10646" i="27"/>
  <c r="F10646" i="27"/>
  <c r="E10647" i="27"/>
  <c r="F10647" i="27"/>
  <c r="E10648" i="27"/>
  <c r="F10648" i="27"/>
  <c r="E10649" i="27"/>
  <c r="F10649" i="27"/>
  <c r="E10650" i="27"/>
  <c r="F10650" i="27"/>
  <c r="E10651" i="27"/>
  <c r="F10651" i="27"/>
  <c r="E10652" i="27"/>
  <c r="F10652" i="27"/>
  <c r="E10653" i="27"/>
  <c r="F10653" i="27"/>
  <c r="E10654" i="27"/>
  <c r="F10654" i="27"/>
  <c r="E10655" i="27"/>
  <c r="F10655" i="27"/>
  <c r="E10656" i="27"/>
  <c r="F10656" i="27"/>
  <c r="E10658" i="27"/>
  <c r="F10658" i="27"/>
  <c r="E10659" i="27"/>
  <c r="F10659" i="27"/>
  <c r="E10660" i="27"/>
  <c r="F10660" i="27"/>
  <c r="E10661" i="27"/>
  <c r="F10661" i="27"/>
  <c r="E10662" i="27"/>
  <c r="F10662" i="27"/>
  <c r="E10663" i="27"/>
  <c r="F10663" i="27"/>
  <c r="E10664" i="27"/>
  <c r="F10664" i="27"/>
  <c r="E10665" i="27"/>
  <c r="F10665" i="27"/>
  <c r="E10666" i="27"/>
  <c r="F10666" i="27"/>
  <c r="E10667" i="27"/>
  <c r="F10667" i="27"/>
  <c r="E10668" i="27"/>
  <c r="F10668" i="27"/>
  <c r="E10669" i="27"/>
  <c r="F10669" i="27"/>
  <c r="E10670" i="27"/>
  <c r="F10670" i="27"/>
  <c r="E10671" i="27"/>
  <c r="F10671" i="27"/>
  <c r="E10672" i="27"/>
  <c r="F10672" i="27"/>
  <c r="E10673" i="27"/>
  <c r="F10673" i="27"/>
  <c r="E10674" i="27"/>
  <c r="F10674" i="27"/>
  <c r="E10675" i="27"/>
  <c r="F10675" i="27"/>
  <c r="E10676" i="27"/>
  <c r="F10676" i="27"/>
  <c r="E10677" i="27"/>
  <c r="F10677" i="27"/>
  <c r="E10678" i="27"/>
  <c r="F10678" i="27"/>
  <c r="E10679" i="27"/>
  <c r="F10679" i="27"/>
  <c r="E10680" i="27"/>
  <c r="F10680" i="27"/>
  <c r="E10681" i="27"/>
  <c r="F10681" i="27"/>
  <c r="E10682" i="27"/>
  <c r="F10682" i="27"/>
  <c r="E10683" i="27"/>
  <c r="F10683" i="27"/>
  <c r="E10684" i="27"/>
  <c r="F10684" i="27"/>
  <c r="E10685" i="27"/>
  <c r="F10685" i="27"/>
  <c r="E10686" i="27"/>
  <c r="F10686" i="27"/>
  <c r="E10687" i="27"/>
  <c r="F10687" i="27"/>
  <c r="E10688" i="27"/>
  <c r="F10688" i="27"/>
  <c r="E10689" i="27"/>
  <c r="F10689" i="27"/>
  <c r="E10690" i="27"/>
  <c r="F10690" i="27"/>
  <c r="E10691" i="27"/>
  <c r="F10691" i="27"/>
  <c r="E10692" i="27"/>
  <c r="F10692" i="27"/>
  <c r="E10693" i="27"/>
  <c r="F10693" i="27"/>
  <c r="E10694" i="27"/>
  <c r="F10694" i="27"/>
  <c r="E10695" i="27"/>
  <c r="F10695" i="27"/>
  <c r="E10696" i="27"/>
  <c r="F10696" i="27"/>
  <c r="E10697" i="27"/>
  <c r="F10697" i="27"/>
  <c r="E10698" i="27"/>
  <c r="F10698" i="27"/>
  <c r="E10699" i="27"/>
  <c r="F10699" i="27"/>
  <c r="E10700" i="27"/>
  <c r="F10700" i="27"/>
  <c r="E10701" i="27"/>
  <c r="F10701" i="27"/>
  <c r="E10702" i="27"/>
  <c r="F10702" i="27"/>
  <c r="E10703" i="27"/>
  <c r="F10703" i="27"/>
  <c r="E10704" i="27"/>
  <c r="F10704" i="27"/>
  <c r="E10705" i="27"/>
  <c r="F10705" i="27"/>
  <c r="E10706" i="27"/>
  <c r="F10706" i="27"/>
  <c r="E10707" i="27"/>
  <c r="F10707" i="27"/>
  <c r="E10708" i="27"/>
  <c r="F10708" i="27"/>
  <c r="E10709" i="27"/>
  <c r="F10709" i="27"/>
  <c r="E10710" i="27"/>
  <c r="F10710" i="27"/>
  <c r="E10711" i="27"/>
  <c r="F10711" i="27"/>
  <c r="E10712" i="27"/>
  <c r="F10712" i="27"/>
  <c r="E10713" i="27"/>
  <c r="F10713" i="27"/>
  <c r="E10714" i="27"/>
  <c r="F10714" i="27"/>
  <c r="E10715" i="27"/>
  <c r="F10715" i="27"/>
  <c r="E10716" i="27"/>
  <c r="F10716" i="27"/>
  <c r="E10717" i="27"/>
  <c r="F10717" i="27"/>
  <c r="E10718" i="27"/>
  <c r="F10718" i="27"/>
  <c r="E10719" i="27"/>
  <c r="F10719" i="27"/>
  <c r="E10720" i="27"/>
  <c r="F10720" i="27"/>
  <c r="E10721" i="27"/>
  <c r="F10721" i="27"/>
  <c r="E10722" i="27"/>
  <c r="F10722" i="27"/>
  <c r="E10723" i="27"/>
  <c r="F10723" i="27"/>
  <c r="E10724" i="27"/>
  <c r="F10724" i="27"/>
  <c r="E10725" i="27"/>
  <c r="F10725" i="27"/>
  <c r="E10726" i="27"/>
  <c r="F10726" i="27"/>
  <c r="E10727" i="27"/>
  <c r="F10727" i="27"/>
  <c r="E10728" i="27"/>
  <c r="F10728" i="27"/>
  <c r="E10729" i="27"/>
  <c r="F10729" i="27"/>
  <c r="E10730" i="27"/>
  <c r="F10730" i="27"/>
  <c r="E10731" i="27"/>
  <c r="F10731" i="27"/>
  <c r="E10732" i="27"/>
  <c r="F10732" i="27"/>
  <c r="E10733" i="27"/>
  <c r="F10733" i="27"/>
  <c r="E10734" i="27"/>
  <c r="F10734" i="27"/>
  <c r="E10735" i="27"/>
  <c r="F10735" i="27"/>
  <c r="E10736" i="27"/>
  <c r="F10736" i="27"/>
  <c r="E10737" i="27"/>
  <c r="F10737" i="27"/>
  <c r="E10738" i="27"/>
  <c r="F10738" i="27"/>
  <c r="E10739" i="27"/>
  <c r="F10739" i="27"/>
  <c r="E10740" i="27"/>
  <c r="F10740" i="27"/>
  <c r="E10741" i="27"/>
  <c r="F10741" i="27"/>
  <c r="E10742" i="27"/>
  <c r="F10742" i="27"/>
  <c r="E10743" i="27"/>
  <c r="F10743" i="27"/>
  <c r="E10744" i="27"/>
  <c r="F10744" i="27"/>
  <c r="E10745" i="27"/>
  <c r="F10745" i="27"/>
  <c r="E10746" i="27"/>
  <c r="F10746" i="27"/>
  <c r="E10747" i="27"/>
  <c r="F10747" i="27"/>
  <c r="E10748" i="27"/>
  <c r="F10748" i="27"/>
  <c r="E10749" i="27"/>
  <c r="F10749" i="27"/>
  <c r="E10750" i="27"/>
  <c r="F10750" i="27"/>
  <c r="E10751" i="27"/>
  <c r="F10751" i="27"/>
  <c r="E10752" i="27"/>
  <c r="F10752" i="27"/>
  <c r="E10753" i="27"/>
  <c r="F10753" i="27"/>
  <c r="E10754" i="27"/>
  <c r="F10754" i="27"/>
  <c r="E10755" i="27"/>
  <c r="F10755" i="27"/>
  <c r="E10756" i="27"/>
  <c r="F10756" i="27"/>
  <c r="E10757" i="27"/>
  <c r="F10757" i="27"/>
  <c r="E10758" i="27"/>
  <c r="F10758" i="27"/>
  <c r="E10759" i="27"/>
  <c r="F10759" i="27"/>
  <c r="E10760" i="27"/>
  <c r="F10760" i="27"/>
  <c r="E10761" i="27"/>
  <c r="F10761" i="27"/>
  <c r="E10762" i="27"/>
  <c r="F10762" i="27"/>
  <c r="E10763" i="27"/>
  <c r="F10763" i="27"/>
  <c r="E10764" i="27"/>
  <c r="F10764" i="27"/>
  <c r="E10765" i="27"/>
  <c r="F10765" i="27"/>
  <c r="E10766" i="27"/>
  <c r="F10766" i="27"/>
  <c r="E10767" i="27"/>
  <c r="F10767" i="27"/>
  <c r="E10768" i="27"/>
  <c r="F10768" i="27"/>
  <c r="E10769" i="27"/>
  <c r="F10769" i="27"/>
  <c r="E10770" i="27"/>
  <c r="F10770" i="27"/>
  <c r="E10771" i="27"/>
  <c r="F10771" i="27"/>
  <c r="E10772" i="27"/>
  <c r="F10772" i="27"/>
  <c r="E10773" i="27"/>
  <c r="F10773" i="27"/>
  <c r="E10774" i="27"/>
  <c r="F10774" i="27"/>
  <c r="E10775" i="27"/>
  <c r="F10775" i="27"/>
  <c r="E10776" i="27"/>
  <c r="F10776" i="27"/>
  <c r="E10777" i="27"/>
  <c r="F10777" i="27"/>
  <c r="E10778" i="27"/>
  <c r="F10778" i="27"/>
  <c r="E10779" i="27"/>
  <c r="F10779" i="27"/>
  <c r="E10780" i="27"/>
  <c r="F10780" i="27"/>
  <c r="E10781" i="27"/>
  <c r="F10781" i="27"/>
  <c r="E10782" i="27"/>
  <c r="F10782" i="27"/>
  <c r="E10783" i="27"/>
  <c r="F10783" i="27"/>
  <c r="E10784" i="27"/>
  <c r="F10784" i="27"/>
  <c r="E10785" i="27"/>
  <c r="F10785" i="27"/>
  <c r="E10786" i="27"/>
  <c r="F10786" i="27"/>
  <c r="E10787" i="27"/>
  <c r="F10787" i="27"/>
  <c r="E10788" i="27"/>
  <c r="F10788" i="27"/>
  <c r="E10789" i="27"/>
  <c r="F10789" i="27"/>
  <c r="E10790" i="27"/>
  <c r="F10790" i="27"/>
  <c r="E10791" i="27"/>
  <c r="F10791" i="27"/>
  <c r="E10792" i="27"/>
  <c r="F10792" i="27"/>
  <c r="E10793" i="27"/>
  <c r="F10793" i="27"/>
  <c r="E10794" i="27"/>
  <c r="F10794" i="27"/>
  <c r="E10795" i="27"/>
  <c r="F10795" i="27"/>
  <c r="E10796" i="27"/>
  <c r="F10796" i="27"/>
  <c r="E10797" i="27"/>
  <c r="F10797" i="27"/>
  <c r="E10798" i="27"/>
  <c r="F10798" i="27"/>
  <c r="E10799" i="27"/>
  <c r="F10799" i="27"/>
  <c r="E10800" i="27"/>
  <c r="F10800" i="27"/>
  <c r="E10801" i="27"/>
  <c r="F10801" i="27"/>
  <c r="E10803" i="27"/>
  <c r="F10803" i="27"/>
  <c r="E10804" i="27"/>
  <c r="F10804" i="27"/>
  <c r="E10805" i="27"/>
  <c r="F10805" i="27"/>
  <c r="E10806" i="27"/>
  <c r="F10806" i="27"/>
  <c r="E10807" i="27"/>
  <c r="F10807" i="27"/>
  <c r="E10808" i="27"/>
  <c r="F10808" i="27"/>
  <c r="E10809" i="27"/>
  <c r="F10809" i="27"/>
  <c r="E10810" i="27"/>
  <c r="F10810" i="27"/>
  <c r="E10811" i="27"/>
  <c r="F10811" i="27"/>
  <c r="E10812" i="27"/>
  <c r="F10812" i="27"/>
  <c r="E10813" i="27"/>
  <c r="F10813" i="27"/>
  <c r="E10814" i="27"/>
  <c r="F10814" i="27"/>
  <c r="E10815" i="27"/>
  <c r="F10815" i="27"/>
  <c r="E10816" i="27"/>
  <c r="F10816" i="27"/>
  <c r="E10817" i="27"/>
  <c r="F10817" i="27"/>
  <c r="E10818" i="27"/>
  <c r="F10818" i="27"/>
  <c r="E10819" i="27"/>
  <c r="F10819" i="27"/>
  <c r="E10820" i="27"/>
  <c r="F10820" i="27"/>
  <c r="E10821" i="27"/>
  <c r="F10821" i="27"/>
  <c r="E10822" i="27"/>
  <c r="F10822" i="27"/>
  <c r="E10823" i="27"/>
  <c r="F10823" i="27"/>
  <c r="E10824" i="27"/>
  <c r="F10824" i="27"/>
  <c r="E10825" i="27"/>
  <c r="F10825" i="27"/>
  <c r="E10826" i="27"/>
  <c r="F10826" i="27"/>
  <c r="E10827" i="27"/>
  <c r="F10827" i="27"/>
  <c r="E10828" i="27"/>
  <c r="F10828" i="27"/>
  <c r="E10829" i="27"/>
  <c r="F10829" i="27"/>
  <c r="E10830" i="27"/>
  <c r="F10830" i="27"/>
  <c r="E10831" i="27"/>
  <c r="F10831" i="27"/>
  <c r="E10832" i="27"/>
  <c r="F10832" i="27"/>
  <c r="E10833" i="27"/>
  <c r="F10833" i="27"/>
  <c r="E10834" i="27"/>
  <c r="F10834" i="27"/>
  <c r="E10835" i="27"/>
  <c r="F10835" i="27"/>
  <c r="E10836" i="27"/>
  <c r="F10836" i="27"/>
  <c r="E10837" i="27"/>
  <c r="F10837" i="27"/>
  <c r="E10838" i="27"/>
  <c r="F10838" i="27"/>
  <c r="E10839" i="27"/>
  <c r="F10839" i="27"/>
  <c r="E10840" i="27"/>
  <c r="F10840" i="27"/>
  <c r="E10841" i="27"/>
  <c r="F10841" i="27"/>
  <c r="E10842" i="27"/>
  <c r="F10842" i="27"/>
  <c r="E10843" i="27"/>
  <c r="F10843" i="27"/>
  <c r="E10844" i="27"/>
  <c r="F10844" i="27"/>
  <c r="E10845" i="27"/>
  <c r="F10845" i="27"/>
  <c r="E10846" i="27"/>
  <c r="F10846" i="27"/>
  <c r="E10847" i="27"/>
  <c r="F10847" i="27"/>
  <c r="E10848" i="27"/>
  <c r="F10848" i="27"/>
  <c r="E10849" i="27"/>
  <c r="F10849" i="27"/>
  <c r="E10850" i="27"/>
  <c r="F10850" i="27"/>
  <c r="E10851" i="27"/>
  <c r="F10851" i="27"/>
  <c r="E10852" i="27"/>
  <c r="F10852" i="27"/>
  <c r="E10853" i="27"/>
  <c r="F10853" i="27"/>
  <c r="E10854" i="27"/>
  <c r="F10854" i="27"/>
  <c r="E10855" i="27"/>
  <c r="F10855" i="27"/>
  <c r="E10856" i="27"/>
  <c r="F10856" i="27"/>
  <c r="E10857" i="27"/>
  <c r="F10857" i="27"/>
  <c r="E10858" i="27"/>
  <c r="F10858" i="27"/>
  <c r="E10859" i="27"/>
  <c r="F10859" i="27"/>
  <c r="E10860" i="27"/>
  <c r="F10860" i="27"/>
  <c r="E10861" i="27"/>
  <c r="F10861" i="27"/>
  <c r="E10862" i="27"/>
  <c r="F10862" i="27"/>
  <c r="E10863" i="27"/>
  <c r="F10863" i="27"/>
  <c r="E10864" i="27"/>
  <c r="F10864" i="27"/>
  <c r="E10865" i="27"/>
  <c r="F10865" i="27"/>
  <c r="E10866" i="27"/>
  <c r="F10866" i="27"/>
  <c r="E10867" i="27"/>
  <c r="F10867" i="27"/>
  <c r="E10868" i="27"/>
  <c r="F10868" i="27"/>
  <c r="E10869" i="27"/>
  <c r="F10869" i="27"/>
  <c r="E10870" i="27"/>
  <c r="F10870" i="27"/>
  <c r="E10871" i="27"/>
  <c r="F10871" i="27"/>
  <c r="E10872" i="27"/>
  <c r="F10872" i="27"/>
  <c r="E10873" i="27"/>
  <c r="F10873" i="27"/>
  <c r="E10874" i="27"/>
  <c r="F10874" i="27"/>
  <c r="E10875" i="27"/>
  <c r="F10875" i="27"/>
  <c r="E10876" i="27"/>
  <c r="F10876" i="27"/>
  <c r="E10877" i="27"/>
  <c r="F10877" i="27"/>
  <c r="E10878" i="27"/>
  <c r="F10878" i="27"/>
  <c r="E10879" i="27"/>
  <c r="F10879" i="27"/>
  <c r="E10880" i="27"/>
  <c r="F10880" i="27"/>
  <c r="E10881" i="27"/>
  <c r="F10881" i="27"/>
  <c r="E10882" i="27"/>
  <c r="F10882" i="27"/>
  <c r="E10883" i="27"/>
  <c r="F10883" i="27"/>
  <c r="E10884" i="27"/>
  <c r="F10884" i="27"/>
  <c r="E10885" i="27"/>
  <c r="F10885" i="27"/>
  <c r="E10886" i="27"/>
  <c r="F10886" i="27"/>
  <c r="E10887" i="27"/>
  <c r="F10887" i="27"/>
  <c r="E10888" i="27"/>
  <c r="F10888" i="27"/>
  <c r="E10889" i="27"/>
  <c r="F10889" i="27"/>
  <c r="E10890" i="27"/>
  <c r="F10890" i="27"/>
  <c r="E10891" i="27"/>
  <c r="F10891" i="27"/>
  <c r="E10892" i="27"/>
  <c r="F10892" i="27"/>
  <c r="E10893" i="27"/>
  <c r="F10893" i="27"/>
  <c r="E10894" i="27"/>
  <c r="F10894" i="27"/>
  <c r="E10895" i="27"/>
  <c r="F10895" i="27"/>
  <c r="E10896" i="27"/>
  <c r="F10896" i="27"/>
  <c r="E10897" i="27"/>
  <c r="F10897" i="27"/>
  <c r="E10898" i="27"/>
  <c r="F10898" i="27"/>
  <c r="E10899" i="27"/>
  <c r="F10899" i="27"/>
  <c r="E10900" i="27"/>
  <c r="F10900" i="27"/>
  <c r="E10901" i="27"/>
  <c r="F10901" i="27"/>
  <c r="E10902" i="27"/>
  <c r="F10902" i="27"/>
  <c r="E10903" i="27"/>
  <c r="F10903" i="27"/>
  <c r="E10904" i="27"/>
  <c r="F10904" i="27"/>
  <c r="E10905" i="27"/>
  <c r="F10905" i="27"/>
  <c r="E10906" i="27"/>
  <c r="F10906" i="27"/>
  <c r="E10907" i="27"/>
  <c r="F10907" i="27"/>
  <c r="E10908" i="27"/>
  <c r="F10908" i="27"/>
  <c r="E10909" i="27"/>
  <c r="F10909" i="27"/>
  <c r="E10910" i="27"/>
  <c r="F10910" i="27"/>
  <c r="E10911" i="27"/>
  <c r="F10911" i="27"/>
  <c r="E10912" i="27"/>
  <c r="F10912" i="27"/>
  <c r="E10913" i="27"/>
  <c r="F10913" i="27"/>
  <c r="E10914" i="27"/>
  <c r="F10914" i="27"/>
  <c r="E10915" i="27"/>
  <c r="F10915" i="27"/>
  <c r="E10916" i="27"/>
  <c r="F10916" i="27"/>
  <c r="E10917" i="27"/>
  <c r="F10917" i="27"/>
  <c r="E10918" i="27"/>
  <c r="F10918" i="27"/>
  <c r="E10919" i="27"/>
  <c r="F10919" i="27"/>
  <c r="E10920" i="27"/>
  <c r="F10920" i="27"/>
  <c r="E10921" i="27"/>
  <c r="F10921" i="27"/>
  <c r="E10922" i="27"/>
  <c r="F10922" i="27"/>
  <c r="E10923" i="27"/>
  <c r="F10923" i="27"/>
  <c r="E10924" i="27"/>
  <c r="F10924" i="27"/>
  <c r="E10925" i="27"/>
  <c r="F10925" i="27"/>
  <c r="E10926" i="27"/>
  <c r="F10926" i="27"/>
  <c r="E10927" i="27"/>
  <c r="F10927" i="27"/>
  <c r="E10928" i="27"/>
  <c r="F10928" i="27"/>
  <c r="E10929" i="27"/>
  <c r="F10929" i="27"/>
  <c r="E10930" i="27"/>
  <c r="F10930" i="27"/>
  <c r="E10931" i="27"/>
  <c r="F10931" i="27"/>
  <c r="E10932" i="27"/>
  <c r="F10932" i="27"/>
  <c r="E10933" i="27"/>
  <c r="F10933" i="27"/>
  <c r="E10934" i="27"/>
  <c r="F10934" i="27"/>
  <c r="E10935" i="27"/>
  <c r="F10935" i="27"/>
  <c r="E10936" i="27"/>
  <c r="F10936" i="27"/>
  <c r="E10937" i="27"/>
  <c r="F10937" i="27"/>
  <c r="E10938" i="27"/>
  <c r="F10938" i="27"/>
  <c r="E10939" i="27"/>
  <c r="F10939" i="27"/>
  <c r="E10940" i="27"/>
  <c r="F10940" i="27"/>
  <c r="E10941" i="27"/>
  <c r="F10941" i="27"/>
  <c r="E10942" i="27"/>
  <c r="F10942" i="27"/>
  <c r="E10943" i="27"/>
  <c r="F10943" i="27"/>
  <c r="E10944" i="27"/>
  <c r="F10944" i="27"/>
  <c r="E10945" i="27"/>
  <c r="F10945" i="27"/>
  <c r="E10946" i="27"/>
  <c r="F10946" i="27"/>
  <c r="E10948" i="27"/>
  <c r="F10948" i="27"/>
  <c r="E10949" i="27"/>
  <c r="F10949" i="27"/>
  <c r="E10950" i="27"/>
  <c r="F10950" i="27"/>
  <c r="E10951" i="27"/>
  <c r="F10951" i="27"/>
  <c r="E10952" i="27"/>
  <c r="F10952" i="27"/>
  <c r="E10953" i="27"/>
  <c r="F10953" i="27"/>
  <c r="E10954" i="27"/>
  <c r="F10954" i="27"/>
  <c r="E10955" i="27"/>
  <c r="F10955" i="27"/>
  <c r="E10956" i="27"/>
  <c r="F10956" i="27"/>
  <c r="E10957" i="27"/>
  <c r="F10957" i="27"/>
  <c r="E10958" i="27"/>
  <c r="F10958" i="27"/>
  <c r="E10959" i="27"/>
  <c r="F10959" i="27"/>
  <c r="E10960" i="27"/>
  <c r="F10960" i="27"/>
  <c r="E10961" i="27"/>
  <c r="F10961" i="27"/>
  <c r="E10962" i="27"/>
  <c r="F10962" i="27"/>
  <c r="E10963" i="27"/>
  <c r="F10963" i="27"/>
  <c r="E10964" i="27"/>
  <c r="F10964" i="27"/>
  <c r="E10965" i="27"/>
  <c r="F10965" i="27"/>
  <c r="E10966" i="27"/>
  <c r="F10966" i="27"/>
  <c r="E10967" i="27"/>
  <c r="F10967" i="27"/>
  <c r="E10968" i="27"/>
  <c r="F10968" i="27"/>
  <c r="E10969" i="27"/>
  <c r="F10969" i="27"/>
  <c r="E10970" i="27"/>
  <c r="F10970" i="27"/>
  <c r="E10971" i="27"/>
  <c r="F10971" i="27"/>
  <c r="E10972" i="27"/>
  <c r="F10972" i="27"/>
  <c r="E10973" i="27"/>
  <c r="F10973" i="27"/>
  <c r="E10974" i="27"/>
  <c r="F10974" i="27"/>
  <c r="E10975" i="27"/>
  <c r="F10975" i="27"/>
  <c r="E10976" i="27"/>
  <c r="F10976" i="27"/>
  <c r="E10977" i="27"/>
  <c r="F10977" i="27"/>
  <c r="E10978" i="27"/>
  <c r="F10978" i="27"/>
  <c r="E10979" i="27"/>
  <c r="F10979" i="27"/>
  <c r="E10980" i="27"/>
  <c r="F10980" i="27"/>
  <c r="E10981" i="27"/>
  <c r="F10981" i="27"/>
  <c r="E10982" i="27"/>
  <c r="F10982" i="27"/>
  <c r="E10983" i="27"/>
  <c r="F10983" i="27"/>
  <c r="E10984" i="27"/>
  <c r="F10984" i="27"/>
  <c r="E10985" i="27"/>
  <c r="F10985" i="27"/>
  <c r="E10986" i="27"/>
  <c r="F10986" i="27"/>
  <c r="E10987" i="27"/>
  <c r="F10987" i="27"/>
  <c r="E10988" i="27"/>
  <c r="F10988" i="27"/>
  <c r="E10989" i="27"/>
  <c r="F10989" i="27"/>
  <c r="E10990" i="27"/>
  <c r="F10990" i="27"/>
  <c r="E10991" i="27"/>
  <c r="F10991" i="27"/>
  <c r="E10992" i="27"/>
  <c r="F10992" i="27"/>
  <c r="E10993" i="27"/>
  <c r="F10993" i="27"/>
  <c r="E10994" i="27"/>
  <c r="F10994" i="27"/>
  <c r="E10995" i="27"/>
  <c r="F10995" i="27"/>
  <c r="E10996" i="27"/>
  <c r="F10996" i="27"/>
  <c r="E10997" i="27"/>
  <c r="F10997" i="27"/>
  <c r="E10998" i="27"/>
  <c r="F10998" i="27"/>
  <c r="E10999" i="27"/>
  <c r="F10999" i="27"/>
  <c r="E11000" i="27"/>
  <c r="F11000" i="27"/>
  <c r="E11001" i="27"/>
  <c r="F11001" i="27"/>
  <c r="E11002" i="27"/>
  <c r="F11002" i="27"/>
  <c r="E11003" i="27"/>
  <c r="F11003" i="27"/>
  <c r="E11004" i="27"/>
  <c r="F11004" i="27"/>
  <c r="E11005" i="27"/>
  <c r="F11005" i="27"/>
  <c r="E11006" i="27"/>
  <c r="F11006" i="27"/>
  <c r="E11007" i="27"/>
  <c r="F11007" i="27"/>
  <c r="E11008" i="27"/>
  <c r="F11008" i="27"/>
  <c r="E11009" i="27"/>
  <c r="F11009" i="27"/>
  <c r="E11010" i="27"/>
  <c r="F11010" i="27"/>
  <c r="E11011" i="27"/>
  <c r="F11011" i="27"/>
  <c r="E11012" i="27"/>
  <c r="F11012" i="27"/>
  <c r="E11013" i="27"/>
  <c r="F11013" i="27"/>
  <c r="E11014" i="27"/>
  <c r="F11014" i="27"/>
  <c r="E11015" i="27"/>
  <c r="F11015" i="27"/>
  <c r="E11016" i="27"/>
  <c r="F11016" i="27"/>
  <c r="E11017" i="27"/>
  <c r="F11017" i="27"/>
  <c r="E11018" i="27"/>
  <c r="F11018" i="27"/>
  <c r="E11019" i="27"/>
  <c r="F11019" i="27"/>
  <c r="E11020" i="27"/>
  <c r="F11020" i="27"/>
  <c r="E11021" i="27"/>
  <c r="F11021" i="27"/>
  <c r="E11022" i="27"/>
  <c r="F11022" i="27"/>
  <c r="E11023" i="27"/>
  <c r="F11023" i="27"/>
  <c r="E11024" i="27"/>
  <c r="F11024" i="27"/>
  <c r="E11025" i="27"/>
  <c r="F11025" i="27"/>
  <c r="E11026" i="27"/>
  <c r="F11026" i="27"/>
  <c r="E11027" i="27"/>
  <c r="F11027" i="27"/>
  <c r="E11028" i="27"/>
  <c r="F11028" i="27"/>
  <c r="E11029" i="27"/>
  <c r="F11029" i="27"/>
  <c r="E11030" i="27"/>
  <c r="F11030" i="27"/>
  <c r="E11031" i="27"/>
  <c r="F11031" i="27"/>
  <c r="E11032" i="27"/>
  <c r="F11032" i="27"/>
  <c r="E11033" i="27"/>
  <c r="F11033" i="27"/>
  <c r="E11034" i="27"/>
  <c r="F11034" i="27"/>
  <c r="E11035" i="27"/>
  <c r="F11035" i="27"/>
  <c r="E11036" i="27"/>
  <c r="F11036" i="27"/>
  <c r="E11037" i="27"/>
  <c r="F11037" i="27"/>
  <c r="E11038" i="27"/>
  <c r="F11038" i="27"/>
  <c r="E11039" i="27"/>
  <c r="F11039" i="27"/>
  <c r="E11040" i="27"/>
  <c r="F11040" i="27"/>
  <c r="E11041" i="27"/>
  <c r="F11041" i="27"/>
  <c r="E11042" i="27"/>
  <c r="F11042" i="27"/>
  <c r="E11043" i="27"/>
  <c r="F11043" i="27"/>
  <c r="E11044" i="27"/>
  <c r="F11044" i="27"/>
  <c r="E11045" i="27"/>
  <c r="F11045" i="27"/>
  <c r="E11046" i="27"/>
  <c r="F11046" i="27"/>
  <c r="E11047" i="27"/>
  <c r="F11047" i="27"/>
  <c r="E11048" i="27"/>
  <c r="F11048" i="27"/>
  <c r="E11049" i="27"/>
  <c r="F11049" i="27"/>
  <c r="E11050" i="27"/>
  <c r="F11050" i="27"/>
  <c r="E11051" i="27"/>
  <c r="F11051" i="27"/>
  <c r="E11052" i="27"/>
  <c r="F11052" i="27"/>
  <c r="E11053" i="27"/>
  <c r="F11053" i="27"/>
  <c r="E11054" i="27"/>
  <c r="F11054" i="27"/>
  <c r="E11055" i="27"/>
  <c r="F11055" i="27"/>
  <c r="E11056" i="27"/>
  <c r="F11056" i="27"/>
  <c r="E11057" i="27"/>
  <c r="F11057" i="27"/>
  <c r="E11058" i="27"/>
  <c r="F11058" i="27"/>
  <c r="E11059" i="27"/>
  <c r="F11059" i="27"/>
  <c r="E11060" i="27"/>
  <c r="F11060" i="27"/>
  <c r="E11061" i="27"/>
  <c r="F11061" i="27"/>
  <c r="E11062" i="27"/>
  <c r="F11062" i="27"/>
  <c r="E11063" i="27"/>
  <c r="F11063" i="27"/>
  <c r="E11064" i="27"/>
  <c r="F11064" i="27"/>
  <c r="E11065" i="27"/>
  <c r="F11065" i="27"/>
  <c r="E11066" i="27"/>
  <c r="F11066" i="27"/>
  <c r="E11067" i="27"/>
  <c r="F11067" i="27"/>
  <c r="E11068" i="27"/>
  <c r="F11068" i="27"/>
  <c r="E11069" i="27"/>
  <c r="F11069" i="27"/>
  <c r="E11070" i="27"/>
  <c r="F11070" i="27"/>
  <c r="E11071" i="27"/>
  <c r="F11071" i="27"/>
  <c r="E11072" i="27"/>
  <c r="F11072" i="27"/>
  <c r="E11073" i="27"/>
  <c r="F11073" i="27"/>
  <c r="E11074" i="27"/>
  <c r="F11074" i="27"/>
  <c r="E11075" i="27"/>
  <c r="F11075" i="27"/>
  <c r="E11076" i="27"/>
  <c r="F11076" i="27"/>
  <c r="E11077" i="27"/>
  <c r="F11077" i="27"/>
  <c r="E11078" i="27"/>
  <c r="F11078" i="27"/>
  <c r="E11079" i="27"/>
  <c r="F11079" i="27"/>
  <c r="E11080" i="27"/>
  <c r="F11080" i="27"/>
  <c r="E11081" i="27"/>
  <c r="F11081" i="27"/>
  <c r="E11082" i="27"/>
  <c r="F11082" i="27"/>
  <c r="E11083" i="27"/>
  <c r="F11083" i="27"/>
  <c r="E11084" i="27"/>
  <c r="F11084" i="27"/>
  <c r="E11085" i="27"/>
  <c r="F11085" i="27"/>
  <c r="E11086" i="27"/>
  <c r="F11086" i="27"/>
  <c r="E11087" i="27"/>
  <c r="F11087" i="27"/>
  <c r="E11088" i="27"/>
  <c r="F11088" i="27"/>
  <c r="E11089" i="27"/>
  <c r="F11089" i="27"/>
  <c r="E11090" i="27"/>
  <c r="F11090" i="27"/>
  <c r="E11091" i="27"/>
  <c r="F11091" i="27"/>
  <c r="E11093" i="27"/>
  <c r="F11093" i="27"/>
  <c r="E11094" i="27"/>
  <c r="F11094" i="27"/>
  <c r="E11095" i="27"/>
  <c r="F11095" i="27"/>
  <c r="E11096" i="27"/>
  <c r="F11096" i="27"/>
  <c r="E11097" i="27"/>
  <c r="F11097" i="27"/>
  <c r="E11098" i="27"/>
  <c r="F11098" i="27"/>
  <c r="E11099" i="27"/>
  <c r="F11099" i="27"/>
  <c r="E11100" i="27"/>
  <c r="F11100" i="27"/>
  <c r="E11101" i="27"/>
  <c r="F11101" i="27"/>
  <c r="E11102" i="27"/>
  <c r="F11102" i="27"/>
  <c r="E11103" i="27"/>
  <c r="F11103" i="27"/>
  <c r="E11104" i="27"/>
  <c r="F11104" i="27"/>
  <c r="E11105" i="27"/>
  <c r="F11105" i="27"/>
  <c r="E11106" i="27"/>
  <c r="F11106" i="27"/>
  <c r="E11107" i="27"/>
  <c r="F11107" i="27"/>
  <c r="E11108" i="27"/>
  <c r="F11108" i="27"/>
  <c r="E11109" i="27"/>
  <c r="F11109" i="27"/>
  <c r="E11110" i="27"/>
  <c r="F11110" i="27"/>
  <c r="E11111" i="27"/>
  <c r="F11111" i="27"/>
  <c r="E11112" i="27"/>
  <c r="F11112" i="27"/>
  <c r="E11113" i="27"/>
  <c r="F11113" i="27"/>
  <c r="E11114" i="27"/>
  <c r="F11114" i="27"/>
  <c r="E11115" i="27"/>
  <c r="F11115" i="27"/>
  <c r="E11116" i="27"/>
  <c r="F11116" i="27"/>
  <c r="E11117" i="27"/>
  <c r="F11117" i="27"/>
  <c r="E11118" i="27"/>
  <c r="F11118" i="27"/>
  <c r="E11119" i="27"/>
  <c r="F11119" i="27"/>
  <c r="E11120" i="27"/>
  <c r="F11120" i="27"/>
  <c r="E11121" i="27"/>
  <c r="F11121" i="27"/>
  <c r="E11122" i="27"/>
  <c r="F11122" i="27"/>
  <c r="E11123" i="27"/>
  <c r="F11123" i="27"/>
  <c r="E11124" i="27"/>
  <c r="F11124" i="27"/>
  <c r="E11125" i="27"/>
  <c r="F11125" i="27"/>
  <c r="E11126" i="27"/>
  <c r="F11126" i="27"/>
  <c r="E11127" i="27"/>
  <c r="F11127" i="27"/>
  <c r="E11128" i="27"/>
  <c r="F11128" i="27"/>
  <c r="E11129" i="27"/>
  <c r="F11129" i="27"/>
  <c r="E11130" i="27"/>
  <c r="F11130" i="27"/>
  <c r="E11131" i="27"/>
  <c r="F11131" i="27"/>
  <c r="E11132" i="27"/>
  <c r="F11132" i="27"/>
  <c r="E11133" i="27"/>
  <c r="F11133" i="27"/>
  <c r="E11134" i="27"/>
  <c r="F11134" i="27"/>
  <c r="E11135" i="27"/>
  <c r="F11135" i="27"/>
  <c r="E11136" i="27"/>
  <c r="F11136" i="27"/>
  <c r="E11137" i="27"/>
  <c r="F11137" i="27"/>
  <c r="E11138" i="27"/>
  <c r="F11138" i="27"/>
  <c r="E11139" i="27"/>
  <c r="F11139" i="27"/>
  <c r="E11140" i="27"/>
  <c r="F11140" i="27"/>
  <c r="E11141" i="27"/>
  <c r="F11141" i="27"/>
  <c r="E11142" i="27"/>
  <c r="F11142" i="27"/>
  <c r="E11143" i="27"/>
  <c r="F11143" i="27"/>
  <c r="E11144" i="27"/>
  <c r="F11144" i="27"/>
  <c r="E11145" i="27"/>
  <c r="F11145" i="27"/>
  <c r="E11146" i="27"/>
  <c r="F11146" i="27"/>
  <c r="E11147" i="27"/>
  <c r="F11147" i="27"/>
  <c r="E11148" i="27"/>
  <c r="F11148" i="27"/>
  <c r="E11149" i="27"/>
  <c r="F11149" i="27"/>
  <c r="E11150" i="27"/>
  <c r="F11150" i="27"/>
  <c r="E11151" i="27"/>
  <c r="F11151" i="27"/>
  <c r="E11152" i="27"/>
  <c r="F11152" i="27"/>
  <c r="E11153" i="27"/>
  <c r="F11153" i="27"/>
  <c r="E11154" i="27"/>
  <c r="F11154" i="27"/>
  <c r="E11155" i="27"/>
  <c r="F11155" i="27"/>
  <c r="E11156" i="27"/>
  <c r="F11156" i="27"/>
  <c r="E11157" i="27"/>
  <c r="F11157" i="27"/>
  <c r="E11158" i="27"/>
  <c r="F11158" i="27"/>
  <c r="E11159" i="27"/>
  <c r="F11159" i="27"/>
  <c r="E11160" i="27"/>
  <c r="F11160" i="27"/>
  <c r="E11161" i="27"/>
  <c r="F11161" i="27"/>
  <c r="E11162" i="27"/>
  <c r="F11162" i="27"/>
  <c r="E11163" i="27"/>
  <c r="F11163" i="27"/>
  <c r="E11164" i="27"/>
  <c r="F11164" i="27"/>
  <c r="E11165" i="27"/>
  <c r="F11165" i="27"/>
  <c r="E11166" i="27"/>
  <c r="F11166" i="27"/>
  <c r="E11167" i="27"/>
  <c r="F11167" i="27"/>
  <c r="E11168" i="27"/>
  <c r="F11168" i="27"/>
  <c r="E11169" i="27"/>
  <c r="F11169" i="27"/>
  <c r="E11170" i="27"/>
  <c r="F11170" i="27"/>
  <c r="E11171" i="27"/>
  <c r="F11171" i="27"/>
  <c r="E11172" i="27"/>
  <c r="F11172" i="27"/>
  <c r="E11173" i="27"/>
  <c r="F11173" i="27"/>
  <c r="E11174" i="27"/>
  <c r="F11174" i="27"/>
  <c r="E11175" i="27"/>
  <c r="F11175" i="27"/>
  <c r="E11176" i="27"/>
  <c r="F11176" i="27"/>
  <c r="E11177" i="27"/>
  <c r="F11177" i="27"/>
  <c r="E11178" i="27"/>
  <c r="F11178" i="27"/>
  <c r="E11179" i="27"/>
  <c r="F11179" i="27"/>
  <c r="E11180" i="27"/>
  <c r="F11180" i="27"/>
  <c r="E11181" i="27"/>
  <c r="F11181" i="27"/>
  <c r="E11182" i="27"/>
  <c r="F11182" i="27"/>
  <c r="E11183" i="27"/>
  <c r="F11183" i="27"/>
  <c r="E11184" i="27"/>
  <c r="F11184" i="27"/>
  <c r="E11185" i="27"/>
  <c r="F11185" i="27"/>
  <c r="E11186" i="27"/>
  <c r="F11186" i="27"/>
  <c r="E11187" i="27"/>
  <c r="F11187" i="27"/>
  <c r="E11188" i="27"/>
  <c r="F11188" i="27"/>
  <c r="E11189" i="27"/>
  <c r="F11189" i="27"/>
  <c r="E11190" i="27"/>
  <c r="F11190" i="27"/>
  <c r="E11191" i="27"/>
  <c r="F11191" i="27"/>
  <c r="E11192" i="27"/>
  <c r="F11192" i="27"/>
  <c r="E11193" i="27"/>
  <c r="F11193" i="27"/>
  <c r="E11194" i="27"/>
  <c r="F11194" i="27"/>
  <c r="E11195" i="27"/>
  <c r="F11195" i="27"/>
  <c r="E11196" i="27"/>
  <c r="F11196" i="27"/>
  <c r="E11197" i="27"/>
  <c r="F11197" i="27"/>
  <c r="E11198" i="27"/>
  <c r="F11198" i="27"/>
  <c r="E11199" i="27"/>
  <c r="F11199" i="27"/>
  <c r="E11200" i="27"/>
  <c r="F11200" i="27"/>
  <c r="E11201" i="27"/>
  <c r="F11201" i="27"/>
  <c r="E11202" i="27"/>
  <c r="F11202" i="27"/>
  <c r="E11203" i="27"/>
  <c r="F11203" i="27"/>
  <c r="E11204" i="27"/>
  <c r="F11204" i="27"/>
  <c r="E11205" i="27"/>
  <c r="F11205" i="27"/>
  <c r="E11206" i="27"/>
  <c r="F11206" i="27"/>
  <c r="E11207" i="27"/>
  <c r="F11207" i="27"/>
  <c r="E11208" i="27"/>
  <c r="F11208" i="27"/>
  <c r="E11209" i="27"/>
  <c r="F11209" i="27"/>
  <c r="E11210" i="27"/>
  <c r="F11210" i="27"/>
  <c r="E11211" i="27"/>
  <c r="F11211" i="27"/>
  <c r="E11212" i="27"/>
  <c r="F11212" i="27"/>
  <c r="E11213" i="27"/>
  <c r="F11213" i="27"/>
  <c r="E11214" i="27"/>
  <c r="F11214" i="27"/>
  <c r="E11215" i="27"/>
  <c r="F11215" i="27"/>
  <c r="E11216" i="27"/>
  <c r="F11216" i="27"/>
  <c r="E11217" i="27"/>
  <c r="F11217" i="27"/>
  <c r="E11218" i="27"/>
  <c r="F11218" i="27"/>
  <c r="E11219" i="27"/>
  <c r="F11219" i="27"/>
  <c r="E11220" i="27"/>
  <c r="F11220" i="27"/>
  <c r="E11221" i="27"/>
  <c r="F11221" i="27"/>
  <c r="E11222" i="27"/>
  <c r="F11222" i="27"/>
  <c r="E11223" i="27"/>
  <c r="F11223" i="27"/>
  <c r="E11224" i="27"/>
  <c r="F11224" i="27"/>
  <c r="E11225" i="27"/>
  <c r="F11225" i="27"/>
  <c r="E11226" i="27"/>
  <c r="F11226" i="27"/>
  <c r="E11227" i="27"/>
  <c r="F11227" i="27"/>
  <c r="E11228" i="27"/>
  <c r="F11228" i="27"/>
  <c r="E11229" i="27"/>
  <c r="F11229" i="27"/>
  <c r="E11230" i="27"/>
  <c r="F11230" i="27"/>
  <c r="E11231" i="27"/>
  <c r="F11231" i="27"/>
  <c r="E11232" i="27"/>
  <c r="F11232" i="27"/>
  <c r="E11233" i="27"/>
  <c r="F11233" i="27"/>
  <c r="E11234" i="27"/>
  <c r="F11234" i="27"/>
  <c r="E11235" i="27"/>
  <c r="F11235" i="27"/>
  <c r="E11236" i="27"/>
  <c r="F11236" i="27"/>
  <c r="E11238" i="27"/>
  <c r="F11238" i="27"/>
  <c r="E11239" i="27"/>
  <c r="F11239" i="27"/>
  <c r="E11240" i="27"/>
  <c r="F11240" i="27"/>
  <c r="E11241" i="27"/>
  <c r="F11241" i="27"/>
  <c r="E11242" i="27"/>
  <c r="F11242" i="27"/>
  <c r="E11243" i="27"/>
  <c r="F11243" i="27"/>
  <c r="E11244" i="27"/>
  <c r="F11244" i="27"/>
  <c r="E11245" i="27"/>
  <c r="F11245" i="27"/>
  <c r="E11246" i="27"/>
  <c r="F11246" i="27"/>
  <c r="E11247" i="27"/>
  <c r="F11247" i="27"/>
  <c r="E11248" i="27"/>
  <c r="F11248" i="27"/>
  <c r="E11249" i="27"/>
  <c r="F11249" i="27"/>
  <c r="E11250" i="27"/>
  <c r="F11250" i="27"/>
  <c r="E11251" i="27"/>
  <c r="F11251" i="27"/>
  <c r="E11252" i="27"/>
  <c r="F11252" i="27"/>
  <c r="E11253" i="27"/>
  <c r="F11253" i="27"/>
  <c r="E11254" i="27"/>
  <c r="F11254" i="27"/>
  <c r="E11255" i="27"/>
  <c r="F11255" i="27"/>
  <c r="E11256" i="27"/>
  <c r="F11256" i="27"/>
  <c r="E11257" i="27"/>
  <c r="F11257" i="27"/>
  <c r="E11258" i="27"/>
  <c r="F11258" i="27"/>
  <c r="E11259" i="27"/>
  <c r="F11259" i="27"/>
  <c r="E11260" i="27"/>
  <c r="F11260" i="27"/>
  <c r="E11261" i="27"/>
  <c r="F11261" i="27"/>
  <c r="E11262" i="27"/>
  <c r="F11262" i="27"/>
  <c r="E11263" i="27"/>
  <c r="F11263" i="27"/>
  <c r="E11264" i="27"/>
  <c r="F11264" i="27"/>
  <c r="E11265" i="27"/>
  <c r="F11265" i="27"/>
  <c r="E11266" i="27"/>
  <c r="F11266" i="27"/>
  <c r="E11267" i="27"/>
  <c r="F11267" i="27"/>
  <c r="E11268" i="27"/>
  <c r="F11268" i="27"/>
  <c r="E11269" i="27"/>
  <c r="F11269" i="27"/>
  <c r="E11270" i="27"/>
  <c r="F11270" i="27"/>
  <c r="E11271" i="27"/>
  <c r="F11271" i="27"/>
  <c r="E11272" i="27"/>
  <c r="F11272" i="27"/>
  <c r="E11273" i="27"/>
  <c r="F11273" i="27"/>
  <c r="E11274" i="27"/>
  <c r="F11274" i="27"/>
  <c r="E11275" i="27"/>
  <c r="F11275" i="27"/>
  <c r="E11276" i="27"/>
  <c r="F11276" i="27"/>
  <c r="E11277" i="27"/>
  <c r="F11277" i="27"/>
  <c r="E11278" i="27"/>
  <c r="F11278" i="27"/>
  <c r="E11279" i="27"/>
  <c r="F11279" i="27"/>
  <c r="E11280" i="27"/>
  <c r="F11280" i="27"/>
  <c r="E11281" i="27"/>
  <c r="F11281" i="27"/>
  <c r="E11282" i="27"/>
  <c r="F11282" i="27"/>
  <c r="E11283" i="27"/>
  <c r="F11283" i="27"/>
  <c r="E11284" i="27"/>
  <c r="F11284" i="27"/>
  <c r="E11285" i="27"/>
  <c r="F11285" i="27"/>
  <c r="E11286" i="27"/>
  <c r="F11286" i="27"/>
  <c r="E11287" i="27"/>
  <c r="F11287" i="27"/>
  <c r="E11288" i="27"/>
  <c r="F11288" i="27"/>
  <c r="E11289" i="27"/>
  <c r="F11289" i="27"/>
  <c r="E11290" i="27"/>
  <c r="F11290" i="27"/>
  <c r="E11291" i="27"/>
  <c r="F11291" i="27"/>
  <c r="E11292" i="27"/>
  <c r="F11292" i="27"/>
  <c r="E11293" i="27"/>
  <c r="F11293" i="27"/>
  <c r="E11294" i="27"/>
  <c r="F11294" i="27"/>
  <c r="E11295" i="27"/>
  <c r="F11295" i="27"/>
  <c r="E11296" i="27"/>
  <c r="F11296" i="27"/>
  <c r="E11297" i="27"/>
  <c r="F11297" i="27"/>
  <c r="E11298" i="27"/>
  <c r="F11298" i="27"/>
  <c r="E11299" i="27"/>
  <c r="F11299" i="27"/>
  <c r="E11300" i="27"/>
  <c r="F11300" i="27"/>
  <c r="E11301" i="27"/>
  <c r="F11301" i="27"/>
  <c r="E11302" i="27"/>
  <c r="F11302" i="27"/>
  <c r="E11303" i="27"/>
  <c r="F11303" i="27"/>
  <c r="E11304" i="27"/>
  <c r="F11304" i="27"/>
  <c r="E11305" i="27"/>
  <c r="F11305" i="27"/>
  <c r="E11306" i="27"/>
  <c r="F11306" i="27"/>
  <c r="E11307" i="27"/>
  <c r="F11307" i="27"/>
  <c r="E11308" i="27"/>
  <c r="F11308" i="27"/>
  <c r="E11309" i="27"/>
  <c r="F11309" i="27"/>
  <c r="E11310" i="27"/>
  <c r="F11310" i="27"/>
  <c r="E11311" i="27"/>
  <c r="F11311" i="27"/>
  <c r="E11312" i="27"/>
  <c r="F11312" i="27"/>
  <c r="E11313" i="27"/>
  <c r="F11313" i="27"/>
  <c r="E11314" i="27"/>
  <c r="F11314" i="27"/>
  <c r="E11315" i="27"/>
  <c r="F11315" i="27"/>
  <c r="E11316" i="27"/>
  <c r="F11316" i="27"/>
  <c r="E11317" i="27"/>
  <c r="F11317" i="27"/>
  <c r="E11318" i="27"/>
  <c r="F11318" i="27"/>
  <c r="E11319" i="27"/>
  <c r="F11319" i="27"/>
  <c r="E11320" i="27"/>
  <c r="F11320" i="27"/>
  <c r="E11321" i="27"/>
  <c r="F11321" i="27"/>
  <c r="E11322" i="27"/>
  <c r="F11322" i="27"/>
  <c r="E11323" i="27"/>
  <c r="F11323" i="27"/>
  <c r="E11324" i="27"/>
  <c r="F11324" i="27"/>
  <c r="E11325" i="27"/>
  <c r="F11325" i="27"/>
  <c r="E11326" i="27"/>
  <c r="F11326" i="27"/>
  <c r="E11327" i="27"/>
  <c r="F11327" i="27"/>
  <c r="E11328" i="27"/>
  <c r="F11328" i="27"/>
  <c r="E11329" i="27"/>
  <c r="F11329" i="27"/>
  <c r="E11330" i="27"/>
  <c r="F11330" i="27"/>
  <c r="E11331" i="27"/>
  <c r="F11331" i="27"/>
  <c r="E11332" i="27"/>
  <c r="F11332" i="27"/>
  <c r="E11333" i="27"/>
  <c r="F11333" i="27"/>
  <c r="E11334" i="27"/>
  <c r="F11334" i="27"/>
  <c r="E11335" i="27"/>
  <c r="F11335" i="27"/>
  <c r="E11336" i="27"/>
  <c r="F11336" i="27"/>
  <c r="E11337" i="27"/>
  <c r="F11337" i="27"/>
  <c r="E11338" i="27"/>
  <c r="F11338" i="27"/>
  <c r="E11339" i="27"/>
  <c r="F11339" i="27"/>
  <c r="E11340" i="27"/>
  <c r="F11340" i="27"/>
  <c r="E11341" i="27"/>
  <c r="F11341" i="27"/>
  <c r="E11342" i="27"/>
  <c r="F11342" i="27"/>
  <c r="E11343" i="27"/>
  <c r="F11343" i="27"/>
  <c r="E11344" i="27"/>
  <c r="F11344" i="27"/>
  <c r="E11345" i="27"/>
  <c r="F11345" i="27"/>
  <c r="E11346" i="27"/>
  <c r="F11346" i="27"/>
  <c r="E11347" i="27"/>
  <c r="F11347" i="27"/>
  <c r="E11348" i="27"/>
  <c r="F11348" i="27"/>
  <c r="E11349" i="27"/>
  <c r="F11349" i="27"/>
  <c r="E11350" i="27"/>
  <c r="F11350" i="27"/>
  <c r="E11351" i="27"/>
  <c r="F11351" i="27"/>
  <c r="E11352" i="27"/>
  <c r="F11352" i="27"/>
  <c r="E11353" i="27"/>
  <c r="F11353" i="27"/>
  <c r="E11354" i="27"/>
  <c r="F11354" i="27"/>
  <c r="E11355" i="27"/>
  <c r="F11355" i="27"/>
  <c r="E11356" i="27"/>
  <c r="F11356" i="27"/>
  <c r="E11357" i="27"/>
  <c r="F11357" i="27"/>
  <c r="E11358" i="27"/>
  <c r="F11358" i="27"/>
  <c r="E11359" i="27"/>
  <c r="F11359" i="27"/>
  <c r="E11360" i="27"/>
  <c r="F11360" i="27"/>
  <c r="E11361" i="27"/>
  <c r="F11361" i="27"/>
  <c r="E11362" i="27"/>
  <c r="F11362" i="27"/>
  <c r="E11363" i="27"/>
  <c r="F11363" i="27"/>
  <c r="E11364" i="27"/>
  <c r="F11364" i="27"/>
  <c r="E11365" i="27"/>
  <c r="F11365" i="27"/>
  <c r="E11366" i="27"/>
  <c r="F11366" i="27"/>
  <c r="E11367" i="27"/>
  <c r="F11367" i="27"/>
  <c r="E11368" i="27"/>
  <c r="F11368" i="27"/>
  <c r="E11369" i="27"/>
  <c r="F11369" i="27"/>
  <c r="E11370" i="27"/>
  <c r="F11370" i="27"/>
  <c r="E11371" i="27"/>
  <c r="F11371" i="27"/>
  <c r="E11372" i="27"/>
  <c r="F11372" i="27"/>
  <c r="E11373" i="27"/>
  <c r="F11373" i="27"/>
  <c r="E11374" i="27"/>
  <c r="F11374" i="27"/>
  <c r="E11375" i="27"/>
  <c r="F11375" i="27"/>
  <c r="E11376" i="27"/>
  <c r="F11376" i="27"/>
  <c r="E11377" i="27"/>
  <c r="F11377" i="27"/>
  <c r="E11378" i="27"/>
  <c r="F11378" i="27"/>
  <c r="E11379" i="27"/>
  <c r="F11379" i="27"/>
  <c r="E11380" i="27"/>
  <c r="F11380" i="27"/>
  <c r="E11381" i="27"/>
  <c r="F11381" i="27"/>
  <c r="E11383" i="27"/>
  <c r="F11383" i="27"/>
  <c r="E11384" i="27"/>
  <c r="F11384" i="27"/>
  <c r="E11385" i="27"/>
  <c r="F11385" i="27"/>
  <c r="E11386" i="27"/>
  <c r="F11386" i="27"/>
  <c r="E11387" i="27"/>
  <c r="F11387" i="27"/>
  <c r="E11388" i="27"/>
  <c r="F11388" i="27"/>
  <c r="E11389" i="27"/>
  <c r="F11389" i="27"/>
  <c r="E11390" i="27"/>
  <c r="F11390" i="27"/>
  <c r="E11391" i="27"/>
  <c r="F11391" i="27"/>
  <c r="E11392" i="27"/>
  <c r="F11392" i="27"/>
  <c r="E11393" i="27"/>
  <c r="F11393" i="27"/>
  <c r="E11394" i="27"/>
  <c r="F11394" i="27"/>
  <c r="E11395" i="27"/>
  <c r="F11395" i="27"/>
  <c r="E11396" i="27"/>
  <c r="F11396" i="27"/>
  <c r="E11397" i="27"/>
  <c r="F11397" i="27"/>
  <c r="E11398" i="27"/>
  <c r="F11398" i="27"/>
  <c r="E11399" i="27"/>
  <c r="F11399" i="27"/>
  <c r="E11400" i="27"/>
  <c r="F11400" i="27"/>
  <c r="E11401" i="27"/>
  <c r="F11401" i="27"/>
  <c r="E11402" i="27"/>
  <c r="F11402" i="27"/>
  <c r="E11403" i="27"/>
  <c r="F11403" i="27"/>
  <c r="E11404" i="27"/>
  <c r="F11404" i="27"/>
  <c r="E11405" i="27"/>
  <c r="F11405" i="27"/>
  <c r="E11406" i="27"/>
  <c r="F11406" i="27"/>
  <c r="E11407" i="27"/>
  <c r="F11407" i="27"/>
  <c r="E11408" i="27"/>
  <c r="F11408" i="27"/>
  <c r="E11409" i="27"/>
  <c r="F11409" i="27"/>
  <c r="E11410" i="27"/>
  <c r="F11410" i="27"/>
  <c r="E11411" i="27"/>
  <c r="F11411" i="27"/>
  <c r="E11412" i="27"/>
  <c r="F11412" i="27"/>
  <c r="E11413" i="27"/>
  <c r="F11413" i="27"/>
  <c r="E11414" i="27"/>
  <c r="F11414" i="27"/>
  <c r="E11415" i="27"/>
  <c r="F11415" i="27"/>
  <c r="E11416" i="27"/>
  <c r="F11416" i="27"/>
  <c r="E11417" i="27"/>
  <c r="F11417" i="27"/>
  <c r="E11418" i="27"/>
  <c r="F11418" i="27"/>
  <c r="E11419" i="27"/>
  <c r="F11419" i="27"/>
  <c r="E11420" i="27"/>
  <c r="F11420" i="27"/>
  <c r="E11421" i="27"/>
  <c r="F11421" i="27"/>
  <c r="E11422" i="27"/>
  <c r="F11422" i="27"/>
  <c r="E11423" i="27"/>
  <c r="F11423" i="27"/>
  <c r="E11424" i="27"/>
  <c r="F11424" i="27"/>
  <c r="E11425" i="27"/>
  <c r="F11425" i="27"/>
  <c r="E11426" i="27"/>
  <c r="F11426" i="27"/>
  <c r="E11427" i="27"/>
  <c r="F11427" i="27"/>
  <c r="E11428" i="27"/>
  <c r="F11428" i="27"/>
  <c r="E11429" i="27"/>
  <c r="F11429" i="27"/>
  <c r="E11430" i="27"/>
  <c r="F11430" i="27"/>
  <c r="E11431" i="27"/>
  <c r="F11431" i="27"/>
  <c r="E11432" i="27"/>
  <c r="F11432" i="27"/>
  <c r="E11433" i="27"/>
  <c r="F11433" i="27"/>
  <c r="E11434" i="27"/>
  <c r="F11434" i="27"/>
  <c r="E11435" i="27"/>
  <c r="F11435" i="27"/>
  <c r="E11436" i="27"/>
  <c r="F11436" i="27"/>
  <c r="E11437" i="27"/>
  <c r="F11437" i="27"/>
  <c r="E11438" i="27"/>
  <c r="F11438" i="27"/>
  <c r="E11439" i="27"/>
  <c r="F11439" i="27"/>
  <c r="E11440" i="27"/>
  <c r="F11440" i="27"/>
  <c r="E11441" i="27"/>
  <c r="F11441" i="27"/>
  <c r="E11442" i="27"/>
  <c r="F11442" i="27"/>
  <c r="E11443" i="27"/>
  <c r="F11443" i="27"/>
  <c r="E11444" i="27"/>
  <c r="F11444" i="27"/>
  <c r="E11445" i="27"/>
  <c r="F11445" i="27"/>
  <c r="E11446" i="27"/>
  <c r="F11446" i="27"/>
  <c r="E11447" i="27"/>
  <c r="F11447" i="27"/>
  <c r="E11448" i="27"/>
  <c r="F11448" i="27"/>
  <c r="E11449" i="27"/>
  <c r="F11449" i="27"/>
  <c r="E11450" i="27"/>
  <c r="F11450" i="27"/>
  <c r="E11451" i="27"/>
  <c r="F11451" i="27"/>
  <c r="E11452" i="27"/>
  <c r="F11452" i="27"/>
  <c r="E11453" i="27"/>
  <c r="F11453" i="27"/>
  <c r="E11454" i="27"/>
  <c r="F11454" i="27"/>
  <c r="E11455" i="27"/>
  <c r="F11455" i="27"/>
  <c r="E11456" i="27"/>
  <c r="F11456" i="27"/>
  <c r="E11457" i="27"/>
  <c r="F11457" i="27"/>
  <c r="E11458" i="27"/>
  <c r="F11458" i="27"/>
  <c r="E11459" i="27"/>
  <c r="F11459" i="27"/>
  <c r="E11460" i="27"/>
  <c r="F11460" i="27"/>
  <c r="E11461" i="27"/>
  <c r="F11461" i="27"/>
  <c r="E11462" i="27"/>
  <c r="F11462" i="27"/>
  <c r="E11463" i="27"/>
  <c r="F11463" i="27"/>
  <c r="E11464" i="27"/>
  <c r="F11464" i="27"/>
  <c r="E11465" i="27"/>
  <c r="F11465" i="27"/>
  <c r="E11466" i="27"/>
  <c r="F11466" i="27"/>
  <c r="E11467" i="27"/>
  <c r="F11467" i="27"/>
  <c r="E11468" i="27"/>
  <c r="F11468" i="27"/>
  <c r="E11469" i="27"/>
  <c r="F11469" i="27"/>
  <c r="E11470" i="27"/>
  <c r="F11470" i="27"/>
  <c r="E11471" i="27"/>
  <c r="F11471" i="27"/>
  <c r="E11472" i="27"/>
  <c r="F11472" i="27"/>
  <c r="E11473" i="27"/>
  <c r="F11473" i="27"/>
  <c r="E11474" i="27"/>
  <c r="F11474" i="27"/>
  <c r="E11475" i="27"/>
  <c r="F11475" i="27"/>
  <c r="E11476" i="27"/>
  <c r="F11476" i="27"/>
  <c r="E11477" i="27"/>
  <c r="F11477" i="27"/>
  <c r="E11478" i="27"/>
  <c r="F11478" i="27"/>
  <c r="E11479" i="27"/>
  <c r="F11479" i="27"/>
  <c r="E11480" i="27"/>
  <c r="F11480" i="27"/>
  <c r="E11481" i="27"/>
  <c r="F11481" i="27"/>
  <c r="E11482" i="27"/>
  <c r="F11482" i="27"/>
  <c r="E11483" i="27"/>
  <c r="F11483" i="27"/>
  <c r="E11484" i="27"/>
  <c r="F11484" i="27"/>
  <c r="E11485" i="27"/>
  <c r="F11485" i="27"/>
  <c r="E11486" i="27"/>
  <c r="F11486" i="27"/>
  <c r="E11487" i="27"/>
  <c r="F11487" i="27"/>
  <c r="E11488" i="27"/>
  <c r="F11488" i="27"/>
  <c r="E11489" i="27"/>
  <c r="F11489" i="27"/>
  <c r="E11490" i="27"/>
  <c r="F11490" i="27"/>
  <c r="E11491" i="27"/>
  <c r="F11491" i="27"/>
  <c r="E11492" i="27"/>
  <c r="F11492" i="27"/>
  <c r="E11493" i="27"/>
  <c r="F11493" i="27"/>
  <c r="E11494" i="27"/>
  <c r="F11494" i="27"/>
  <c r="E11495" i="27"/>
  <c r="F11495" i="27"/>
  <c r="E11496" i="27"/>
  <c r="F11496" i="27"/>
  <c r="E11497" i="27"/>
  <c r="F11497" i="27"/>
  <c r="E11498" i="27"/>
  <c r="F11498" i="27"/>
  <c r="E11499" i="27"/>
  <c r="F11499" i="27"/>
  <c r="E11500" i="27"/>
  <c r="F11500" i="27"/>
  <c r="E11501" i="27"/>
  <c r="F11501" i="27"/>
  <c r="E11502" i="27"/>
  <c r="F11502" i="27"/>
  <c r="E11503" i="27"/>
  <c r="F11503" i="27"/>
  <c r="E11504" i="27"/>
  <c r="F11504" i="27"/>
  <c r="E11505" i="27"/>
  <c r="F11505" i="27"/>
  <c r="E11506" i="27"/>
  <c r="F11506" i="27"/>
  <c r="E11507" i="27"/>
  <c r="F11507" i="27"/>
  <c r="E11508" i="27"/>
  <c r="F11508" i="27"/>
  <c r="E11509" i="27"/>
  <c r="F11509" i="27"/>
  <c r="E11510" i="27"/>
  <c r="F11510" i="27"/>
  <c r="E11511" i="27"/>
  <c r="F11511" i="27"/>
  <c r="E11512" i="27"/>
  <c r="F11512" i="27"/>
  <c r="E11513" i="27"/>
  <c r="F11513" i="27"/>
  <c r="E11514" i="27"/>
  <c r="F11514" i="27"/>
  <c r="E11515" i="27"/>
  <c r="F11515" i="27"/>
  <c r="E11516" i="27"/>
  <c r="F11516" i="27"/>
  <c r="E11517" i="27"/>
  <c r="F11517" i="27"/>
  <c r="E11518" i="27"/>
  <c r="F11518" i="27"/>
  <c r="E11519" i="27"/>
  <c r="F11519" i="27"/>
  <c r="E11520" i="27"/>
  <c r="F11520" i="27"/>
  <c r="E11521" i="27"/>
  <c r="F11521" i="27"/>
  <c r="E11522" i="27"/>
  <c r="F11522" i="27"/>
  <c r="E11523" i="27"/>
  <c r="F11523" i="27"/>
  <c r="E11524" i="27"/>
  <c r="F11524" i="27"/>
  <c r="E11525" i="27"/>
  <c r="F11525" i="27"/>
  <c r="E11526" i="27"/>
  <c r="F11526" i="27"/>
  <c r="E11528" i="27"/>
  <c r="F11528" i="27"/>
  <c r="E11529" i="27"/>
  <c r="F11529" i="27"/>
  <c r="E11530" i="27"/>
  <c r="F11530" i="27"/>
  <c r="E11531" i="27"/>
  <c r="F11531" i="27"/>
  <c r="E11532" i="27"/>
  <c r="F11532" i="27"/>
  <c r="E11533" i="27"/>
  <c r="F11533" i="27"/>
  <c r="E11534" i="27"/>
  <c r="F11534" i="27"/>
  <c r="E11535" i="27"/>
  <c r="F11535" i="27"/>
  <c r="E11536" i="27"/>
  <c r="F11536" i="27"/>
  <c r="E11537" i="27"/>
  <c r="F11537" i="27"/>
  <c r="E11538" i="27"/>
  <c r="F11538" i="27"/>
  <c r="E11539" i="27"/>
  <c r="F11539" i="27"/>
  <c r="E11540" i="27"/>
  <c r="F11540" i="27"/>
  <c r="E11541" i="27"/>
  <c r="F11541" i="27"/>
  <c r="E11542" i="27"/>
  <c r="F11542" i="27"/>
  <c r="E11543" i="27"/>
  <c r="F11543" i="27"/>
  <c r="E11544" i="27"/>
  <c r="F11544" i="27"/>
  <c r="E11545" i="27"/>
  <c r="F11545" i="27"/>
  <c r="E11546" i="27"/>
  <c r="F11546" i="27"/>
  <c r="E11547" i="27"/>
  <c r="F11547" i="27"/>
  <c r="E11548" i="27"/>
  <c r="F11548" i="27"/>
  <c r="E11549" i="27"/>
  <c r="F11549" i="27"/>
  <c r="E11550" i="27"/>
  <c r="F11550" i="27"/>
  <c r="E11551" i="27"/>
  <c r="F11551" i="27"/>
  <c r="E11552" i="27"/>
  <c r="F11552" i="27"/>
  <c r="E11553" i="27"/>
  <c r="F11553" i="27"/>
  <c r="E11554" i="27"/>
  <c r="F11554" i="27"/>
  <c r="E11555" i="27"/>
  <c r="F11555" i="27"/>
  <c r="E11556" i="27"/>
  <c r="F11556" i="27"/>
  <c r="E11557" i="27"/>
  <c r="F11557" i="27"/>
  <c r="E11558" i="27"/>
  <c r="F11558" i="27"/>
  <c r="E11559" i="27"/>
  <c r="F11559" i="27"/>
  <c r="E11560" i="27"/>
  <c r="F11560" i="27"/>
  <c r="E11561" i="27"/>
  <c r="F11561" i="27"/>
  <c r="E11562" i="27"/>
  <c r="F11562" i="27"/>
  <c r="E11563" i="27"/>
  <c r="F11563" i="27"/>
  <c r="E11564" i="27"/>
  <c r="F11564" i="27"/>
  <c r="E11565" i="27"/>
  <c r="F11565" i="27"/>
  <c r="E11566" i="27"/>
  <c r="F11566" i="27"/>
  <c r="E11567" i="27"/>
  <c r="F11567" i="27"/>
  <c r="E11568" i="27"/>
  <c r="F11568" i="27"/>
  <c r="E11569" i="27"/>
  <c r="F11569" i="27"/>
  <c r="E11570" i="27"/>
  <c r="F11570" i="27"/>
  <c r="E11571" i="27"/>
  <c r="F11571" i="27"/>
  <c r="E11572" i="27"/>
  <c r="F11572" i="27"/>
  <c r="E11573" i="27"/>
  <c r="F11573" i="27"/>
  <c r="E11574" i="27"/>
  <c r="F11574" i="27"/>
  <c r="E11575" i="27"/>
  <c r="F11575" i="27"/>
  <c r="E11576" i="27"/>
  <c r="F11576" i="27"/>
  <c r="E11577" i="27"/>
  <c r="F11577" i="27"/>
  <c r="E11578" i="27"/>
  <c r="F11578" i="27"/>
  <c r="E11579" i="27"/>
  <c r="F11579" i="27"/>
  <c r="E11580" i="27"/>
  <c r="F11580" i="27"/>
  <c r="E11581" i="27"/>
  <c r="F11581" i="27"/>
  <c r="E11582" i="27"/>
  <c r="F11582" i="27"/>
  <c r="E11583" i="27"/>
  <c r="F11583" i="27"/>
  <c r="E11584" i="27"/>
  <c r="F11584" i="27"/>
  <c r="E11585" i="27"/>
  <c r="F11585" i="27"/>
  <c r="E11586" i="27"/>
  <c r="F11586" i="27"/>
  <c r="E11587" i="27"/>
  <c r="F11587" i="27"/>
  <c r="E11588" i="27"/>
  <c r="F11588" i="27"/>
  <c r="E11589" i="27"/>
  <c r="F11589" i="27"/>
  <c r="E11590" i="27"/>
  <c r="F11590" i="27"/>
  <c r="E11591" i="27"/>
  <c r="F11591" i="27"/>
  <c r="E11592" i="27"/>
  <c r="F11592" i="27"/>
  <c r="E11593" i="27"/>
  <c r="F11593" i="27"/>
  <c r="E11594" i="27"/>
  <c r="F11594" i="27"/>
  <c r="E11595" i="27"/>
  <c r="F11595" i="27"/>
  <c r="E11596" i="27"/>
  <c r="F11596" i="27"/>
  <c r="E11597" i="27"/>
  <c r="F11597" i="27"/>
  <c r="E11598" i="27"/>
  <c r="F11598" i="27"/>
  <c r="E11599" i="27"/>
  <c r="F11599" i="27"/>
  <c r="E11600" i="27"/>
  <c r="F11600" i="27"/>
  <c r="E11601" i="27"/>
  <c r="F11601" i="27"/>
  <c r="E11602" i="27"/>
  <c r="F11602" i="27"/>
  <c r="E11603" i="27"/>
  <c r="F11603" i="27"/>
  <c r="E11604" i="27"/>
  <c r="F11604" i="27"/>
  <c r="E11605" i="27"/>
  <c r="F11605" i="27"/>
  <c r="E11606" i="27"/>
  <c r="F11606" i="27"/>
  <c r="E11607" i="27"/>
  <c r="F11607" i="27"/>
  <c r="E11608" i="27"/>
  <c r="F11608" i="27"/>
  <c r="E11609" i="27"/>
  <c r="F11609" i="27"/>
  <c r="E11610" i="27"/>
  <c r="F11610" i="27"/>
  <c r="E11611" i="27"/>
  <c r="F11611" i="27"/>
  <c r="E11612" i="27"/>
  <c r="F11612" i="27"/>
  <c r="E11613" i="27"/>
  <c r="F11613" i="27"/>
  <c r="E11614" i="27"/>
  <c r="F11614" i="27"/>
  <c r="E11615" i="27"/>
  <c r="F11615" i="27"/>
  <c r="E11616" i="27"/>
  <c r="F11616" i="27"/>
  <c r="E11617" i="27"/>
  <c r="F11617" i="27"/>
  <c r="E11618" i="27"/>
  <c r="F11618" i="27"/>
  <c r="E11619" i="27"/>
  <c r="F11619" i="27"/>
  <c r="E11620" i="27"/>
  <c r="F11620" i="27"/>
  <c r="E11621" i="27"/>
  <c r="F11621" i="27"/>
  <c r="E11622" i="27"/>
  <c r="F11622" i="27"/>
  <c r="E11623" i="27"/>
  <c r="F11623" i="27"/>
  <c r="E11624" i="27"/>
  <c r="F11624" i="27"/>
  <c r="E11625" i="27"/>
  <c r="F11625" i="27"/>
  <c r="E11626" i="27"/>
  <c r="F11626" i="27"/>
  <c r="E11627" i="27"/>
  <c r="F11627" i="27"/>
  <c r="E11628" i="27"/>
  <c r="F11628" i="27"/>
  <c r="E11629" i="27"/>
  <c r="F11629" i="27"/>
  <c r="E11630" i="27"/>
  <c r="F11630" i="27"/>
  <c r="E11631" i="27"/>
  <c r="F11631" i="27"/>
  <c r="E11632" i="27"/>
  <c r="F11632" i="27"/>
  <c r="E11633" i="27"/>
  <c r="F11633" i="27"/>
  <c r="E11634" i="27"/>
  <c r="F11634" i="27"/>
  <c r="E11635" i="27"/>
  <c r="F11635" i="27"/>
  <c r="E11636" i="27"/>
  <c r="F11636" i="27"/>
  <c r="E11637" i="27"/>
  <c r="F11637" i="27"/>
  <c r="E11638" i="27"/>
  <c r="F11638" i="27"/>
  <c r="E11639" i="27"/>
  <c r="F11639" i="27"/>
  <c r="E11640" i="27"/>
  <c r="F11640" i="27"/>
  <c r="E11641" i="27"/>
  <c r="F11641" i="27"/>
  <c r="E11642" i="27"/>
  <c r="F11642" i="27"/>
  <c r="E11643" i="27"/>
  <c r="F11643" i="27"/>
  <c r="E11644" i="27"/>
  <c r="F11644" i="27"/>
  <c r="E11645" i="27"/>
  <c r="F11645" i="27"/>
  <c r="E11646" i="27"/>
  <c r="F11646" i="27"/>
  <c r="E11647" i="27"/>
  <c r="F11647" i="27"/>
  <c r="E11648" i="27"/>
  <c r="F11648" i="27"/>
  <c r="E11649" i="27"/>
  <c r="F11649" i="27"/>
  <c r="E11650" i="27"/>
  <c r="F11650" i="27"/>
  <c r="E11651" i="27"/>
  <c r="F11651" i="27"/>
  <c r="E11652" i="27"/>
  <c r="F11652" i="27"/>
  <c r="E11653" i="27"/>
  <c r="F11653" i="27"/>
  <c r="E11654" i="27"/>
  <c r="F11654" i="27"/>
  <c r="E11655" i="27"/>
  <c r="F11655" i="27"/>
  <c r="E11656" i="27"/>
  <c r="F11656" i="27"/>
  <c r="E11657" i="27"/>
  <c r="F11657" i="27"/>
  <c r="E11658" i="27"/>
  <c r="F11658" i="27"/>
  <c r="E11659" i="27"/>
  <c r="F11659" i="27"/>
  <c r="E11660" i="27"/>
  <c r="F11660" i="27"/>
  <c r="E11661" i="27"/>
  <c r="F11661" i="27"/>
  <c r="E11662" i="27"/>
  <c r="F11662" i="27"/>
  <c r="E11663" i="27"/>
  <c r="F11663" i="27"/>
  <c r="E11664" i="27"/>
  <c r="F11664" i="27"/>
  <c r="E11665" i="27"/>
  <c r="F11665" i="27"/>
  <c r="E11666" i="27"/>
  <c r="F11666" i="27"/>
  <c r="E11667" i="27"/>
  <c r="F11667" i="27"/>
  <c r="E11668" i="27"/>
  <c r="F11668" i="27"/>
  <c r="E11669" i="27"/>
  <c r="F11669" i="27"/>
  <c r="E11670" i="27"/>
  <c r="F11670" i="27"/>
  <c r="E11671" i="27"/>
  <c r="F11671" i="27"/>
  <c r="E11673" i="27"/>
  <c r="F11673" i="27"/>
  <c r="E11674" i="27"/>
  <c r="F11674" i="27"/>
  <c r="E11675" i="27"/>
  <c r="F11675" i="27"/>
  <c r="E11676" i="27"/>
  <c r="F11676" i="27"/>
  <c r="E11677" i="27"/>
  <c r="F11677" i="27"/>
  <c r="E11678" i="27"/>
  <c r="F11678" i="27"/>
  <c r="E11679" i="27"/>
  <c r="F11679" i="27"/>
  <c r="E11680" i="27"/>
  <c r="F11680" i="27"/>
  <c r="E11681" i="27"/>
  <c r="F11681" i="27"/>
  <c r="E11682" i="27"/>
  <c r="F11682" i="27"/>
  <c r="E11683" i="27"/>
  <c r="F11683" i="27"/>
  <c r="E11684" i="27"/>
  <c r="F11684" i="27"/>
  <c r="E11685" i="27"/>
  <c r="F11685" i="27"/>
  <c r="E11686" i="27"/>
  <c r="F11686" i="27"/>
  <c r="E11687" i="27"/>
  <c r="F11687" i="27"/>
  <c r="E11688" i="27"/>
  <c r="F11688" i="27"/>
  <c r="E11689" i="27"/>
  <c r="F11689" i="27"/>
  <c r="E11690" i="27"/>
  <c r="F11690" i="27"/>
  <c r="E11691" i="27"/>
  <c r="F11691" i="27"/>
  <c r="E11692" i="27"/>
  <c r="F11692" i="27"/>
  <c r="E11693" i="27"/>
  <c r="F11693" i="27"/>
  <c r="E11694" i="27"/>
  <c r="F11694" i="27"/>
  <c r="E11695" i="27"/>
  <c r="F11695" i="27"/>
  <c r="E11696" i="27"/>
  <c r="F11696" i="27"/>
  <c r="E11697" i="27"/>
  <c r="F11697" i="27"/>
  <c r="E11698" i="27"/>
  <c r="F11698" i="27"/>
  <c r="E11699" i="27"/>
  <c r="F11699" i="27"/>
  <c r="E11700" i="27"/>
  <c r="F11700" i="27"/>
  <c r="E11701" i="27"/>
  <c r="F11701" i="27"/>
  <c r="E11702" i="27"/>
  <c r="F11702" i="27"/>
  <c r="E11703" i="27"/>
  <c r="F11703" i="27"/>
  <c r="E11704" i="27"/>
  <c r="F11704" i="27"/>
  <c r="E11705" i="27"/>
  <c r="F11705" i="27"/>
  <c r="E11706" i="27"/>
  <c r="F11706" i="27"/>
  <c r="E11707" i="27"/>
  <c r="F11707" i="27"/>
  <c r="E11708" i="27"/>
  <c r="F11708" i="27"/>
  <c r="E11709" i="27"/>
  <c r="F11709" i="27"/>
  <c r="E11710" i="27"/>
  <c r="F11710" i="27"/>
  <c r="E11711" i="27"/>
  <c r="F11711" i="27"/>
  <c r="E11712" i="27"/>
  <c r="F11712" i="27"/>
  <c r="E11713" i="27"/>
  <c r="F11713" i="27"/>
  <c r="E11714" i="27"/>
  <c r="F11714" i="27"/>
  <c r="E11715" i="27"/>
  <c r="F11715" i="27"/>
  <c r="E11716" i="27"/>
  <c r="F11716" i="27"/>
  <c r="E11717" i="27"/>
  <c r="F11717" i="27"/>
  <c r="E11718" i="27"/>
  <c r="F11718" i="27"/>
  <c r="E11719" i="27"/>
  <c r="F11719" i="27"/>
  <c r="E11720" i="27"/>
  <c r="F11720" i="27"/>
  <c r="E11721" i="27"/>
  <c r="F11721" i="27"/>
  <c r="E11722" i="27"/>
  <c r="F11722" i="27"/>
  <c r="E11723" i="27"/>
  <c r="F11723" i="27"/>
  <c r="E11724" i="27"/>
  <c r="F11724" i="27"/>
  <c r="E11725" i="27"/>
  <c r="F11725" i="27"/>
  <c r="E11726" i="27"/>
  <c r="F11726" i="27"/>
  <c r="E11727" i="27"/>
  <c r="F11727" i="27"/>
  <c r="E11728" i="27"/>
  <c r="F11728" i="27"/>
  <c r="E11729" i="27"/>
  <c r="F11729" i="27"/>
  <c r="E11730" i="27"/>
  <c r="F11730" i="27"/>
  <c r="E11731" i="27"/>
  <c r="F11731" i="27"/>
  <c r="E11732" i="27"/>
  <c r="F11732" i="27"/>
  <c r="E11733" i="27"/>
  <c r="F11733" i="27"/>
  <c r="E11734" i="27"/>
  <c r="F11734" i="27"/>
  <c r="E11735" i="27"/>
  <c r="F11735" i="27"/>
  <c r="E11736" i="27"/>
  <c r="F11736" i="27"/>
  <c r="E11737" i="27"/>
  <c r="F11737" i="27"/>
  <c r="E11738" i="27"/>
  <c r="F11738" i="27"/>
  <c r="E11739" i="27"/>
  <c r="F11739" i="27"/>
  <c r="E11740" i="27"/>
  <c r="F11740" i="27"/>
  <c r="E11741" i="27"/>
  <c r="F11741" i="27"/>
  <c r="E11742" i="27"/>
  <c r="F11742" i="27"/>
  <c r="E11743" i="27"/>
  <c r="F11743" i="27"/>
  <c r="E11744" i="27"/>
  <c r="F11744" i="27"/>
  <c r="E11745" i="27"/>
  <c r="F11745" i="27"/>
  <c r="E11746" i="27"/>
  <c r="F11746" i="27"/>
  <c r="E11747" i="27"/>
  <c r="F11747" i="27"/>
  <c r="E11748" i="27"/>
  <c r="F11748" i="27"/>
  <c r="E11749" i="27"/>
  <c r="F11749" i="27"/>
  <c r="E11750" i="27"/>
  <c r="F11750" i="27"/>
  <c r="E11751" i="27"/>
  <c r="F11751" i="27"/>
  <c r="E11752" i="27"/>
  <c r="F11752" i="27"/>
  <c r="E11753" i="27"/>
  <c r="F11753" i="27"/>
  <c r="E11754" i="27"/>
  <c r="F11754" i="27"/>
  <c r="E11755" i="27"/>
  <c r="F11755" i="27"/>
  <c r="E11756" i="27"/>
  <c r="F11756" i="27"/>
  <c r="E11757" i="27"/>
  <c r="F11757" i="27"/>
  <c r="E11758" i="27"/>
  <c r="F11758" i="27"/>
  <c r="E11759" i="27"/>
  <c r="F11759" i="27"/>
  <c r="E11760" i="27"/>
  <c r="F11760" i="27"/>
  <c r="E11761" i="27"/>
  <c r="F11761" i="27"/>
  <c r="E11762" i="27"/>
  <c r="F11762" i="27"/>
  <c r="E11763" i="27"/>
  <c r="F11763" i="27"/>
  <c r="E11764" i="27"/>
  <c r="F11764" i="27"/>
  <c r="E11765" i="27"/>
  <c r="F11765" i="27"/>
  <c r="E11766" i="27"/>
  <c r="F11766" i="27"/>
  <c r="E11767" i="27"/>
  <c r="F11767" i="27"/>
  <c r="E11768" i="27"/>
  <c r="F11768" i="27"/>
  <c r="E11769" i="27"/>
  <c r="F11769" i="27"/>
  <c r="E11770" i="27"/>
  <c r="F11770" i="27"/>
  <c r="E11771" i="27"/>
  <c r="F11771" i="27"/>
  <c r="E11772" i="27"/>
  <c r="F11772" i="27"/>
  <c r="E11773" i="27"/>
  <c r="F11773" i="27"/>
  <c r="E11774" i="27"/>
  <c r="F11774" i="27"/>
  <c r="E11775" i="27"/>
  <c r="F11775" i="27"/>
  <c r="E11776" i="27"/>
  <c r="F11776" i="27"/>
  <c r="E11777" i="27"/>
  <c r="F11777" i="27"/>
  <c r="E11778" i="27"/>
  <c r="F11778" i="27"/>
  <c r="E11779" i="27"/>
  <c r="F11779" i="27"/>
  <c r="E11780" i="27"/>
  <c r="F11780" i="27"/>
  <c r="E11781" i="27"/>
  <c r="F11781" i="27"/>
  <c r="E11782" i="27"/>
  <c r="F11782" i="27"/>
  <c r="E11783" i="27"/>
  <c r="F11783" i="27"/>
  <c r="E11784" i="27"/>
  <c r="F11784" i="27"/>
  <c r="E11785" i="27"/>
  <c r="F11785" i="27"/>
  <c r="E11786" i="27"/>
  <c r="F11786" i="27"/>
  <c r="E11787" i="27"/>
  <c r="F11787" i="27"/>
  <c r="E11788" i="27"/>
  <c r="F11788" i="27"/>
  <c r="E11789" i="27"/>
  <c r="F11789" i="27"/>
  <c r="E11790" i="27"/>
  <c r="F11790" i="27"/>
  <c r="E11791" i="27"/>
  <c r="F11791" i="27"/>
  <c r="E11792" i="27"/>
  <c r="F11792" i="27"/>
  <c r="E11793" i="27"/>
  <c r="F11793" i="27"/>
  <c r="E11794" i="27"/>
  <c r="F11794" i="27"/>
  <c r="E11795" i="27"/>
  <c r="F11795" i="27"/>
  <c r="E11796" i="27"/>
  <c r="F11796" i="27"/>
  <c r="E11797" i="27"/>
  <c r="F11797" i="27"/>
  <c r="E11798" i="27"/>
  <c r="F11798" i="27"/>
  <c r="E11799" i="27"/>
  <c r="F11799" i="27"/>
  <c r="E11800" i="27"/>
  <c r="F11800" i="27"/>
  <c r="E11801" i="27"/>
  <c r="F11801" i="27"/>
  <c r="E11802" i="27"/>
  <c r="F11802" i="27"/>
  <c r="E11803" i="27"/>
  <c r="F11803" i="27"/>
  <c r="E11804" i="27"/>
  <c r="F11804" i="27"/>
  <c r="E11805" i="27"/>
  <c r="F11805" i="27"/>
  <c r="E11806" i="27"/>
  <c r="F11806" i="27"/>
  <c r="E11807" i="27"/>
  <c r="F11807" i="27"/>
  <c r="E11808" i="27"/>
  <c r="F11808" i="27"/>
  <c r="E11809" i="27"/>
  <c r="F11809" i="27"/>
  <c r="E11810" i="27"/>
  <c r="F11810" i="27"/>
  <c r="E11811" i="27"/>
  <c r="F11811" i="27"/>
  <c r="E11812" i="27"/>
  <c r="F11812" i="27"/>
  <c r="E11813" i="27"/>
  <c r="F11813" i="27"/>
  <c r="E11814" i="27"/>
  <c r="F11814" i="27"/>
  <c r="E11815" i="27"/>
  <c r="F11815" i="27"/>
  <c r="E11816" i="27"/>
  <c r="F11816" i="27"/>
  <c r="E11818" i="27"/>
  <c r="F11818" i="27"/>
  <c r="E11819" i="27"/>
  <c r="F11819" i="27"/>
  <c r="E11820" i="27"/>
  <c r="F11820" i="27"/>
  <c r="E11821" i="27"/>
  <c r="F11821" i="27"/>
  <c r="E11822" i="27"/>
  <c r="F11822" i="27"/>
  <c r="E11823" i="27"/>
  <c r="F11823" i="27"/>
  <c r="E11824" i="27"/>
  <c r="F11824" i="27"/>
  <c r="E11825" i="27"/>
  <c r="F11825" i="27"/>
  <c r="E11826" i="27"/>
  <c r="F11826" i="27"/>
  <c r="E11827" i="27"/>
  <c r="F11827" i="27"/>
  <c r="E11828" i="27"/>
  <c r="F11828" i="27"/>
  <c r="E11829" i="27"/>
  <c r="F11829" i="27"/>
  <c r="E11830" i="27"/>
  <c r="F11830" i="27"/>
  <c r="E11831" i="27"/>
  <c r="F11831" i="27"/>
  <c r="E11832" i="27"/>
  <c r="F11832" i="27"/>
  <c r="E11833" i="27"/>
  <c r="F11833" i="27"/>
  <c r="E11834" i="27"/>
  <c r="F11834" i="27"/>
  <c r="E11835" i="27"/>
  <c r="F11835" i="27"/>
  <c r="E11836" i="27"/>
  <c r="F11836" i="27"/>
  <c r="E11837" i="27"/>
  <c r="F11837" i="27"/>
  <c r="E11838" i="27"/>
  <c r="F11838" i="27"/>
  <c r="E11839" i="27"/>
  <c r="F11839" i="27"/>
  <c r="E11840" i="27"/>
  <c r="F11840" i="27"/>
  <c r="E11841" i="27"/>
  <c r="F11841" i="27"/>
  <c r="E11842" i="27"/>
  <c r="F11842" i="27"/>
  <c r="E11843" i="27"/>
  <c r="F11843" i="27"/>
  <c r="E11844" i="27"/>
  <c r="F11844" i="27"/>
  <c r="E11845" i="27"/>
  <c r="F11845" i="27"/>
  <c r="E11846" i="27"/>
  <c r="F11846" i="27"/>
  <c r="E11847" i="27"/>
  <c r="F11847" i="27"/>
  <c r="E11848" i="27"/>
  <c r="F11848" i="27"/>
  <c r="E11849" i="27"/>
  <c r="F11849" i="27"/>
  <c r="E11850" i="27"/>
  <c r="F11850" i="27"/>
  <c r="E11851" i="27"/>
  <c r="F11851" i="27"/>
  <c r="E11852" i="27"/>
  <c r="F11852" i="27"/>
  <c r="E11853" i="27"/>
  <c r="F11853" i="27"/>
  <c r="E11854" i="27"/>
  <c r="F11854" i="27"/>
  <c r="E11855" i="27"/>
  <c r="F11855" i="27"/>
  <c r="E11856" i="27"/>
  <c r="F11856" i="27"/>
  <c r="E11857" i="27"/>
  <c r="F11857" i="27"/>
  <c r="E11858" i="27"/>
  <c r="F11858" i="27"/>
  <c r="E11859" i="27"/>
  <c r="F11859" i="27"/>
  <c r="E11860" i="27"/>
  <c r="F11860" i="27"/>
  <c r="E11861" i="27"/>
  <c r="F11861" i="27"/>
  <c r="E11862" i="27"/>
  <c r="F11862" i="27"/>
  <c r="E11863" i="27"/>
  <c r="F11863" i="27"/>
  <c r="E11864" i="27"/>
  <c r="F11864" i="27"/>
  <c r="E11865" i="27"/>
  <c r="F11865" i="27"/>
  <c r="E11866" i="27"/>
  <c r="F11866" i="27"/>
  <c r="E11867" i="27"/>
  <c r="F11867" i="27"/>
  <c r="E11868" i="27"/>
  <c r="F11868" i="27"/>
  <c r="E11869" i="27"/>
  <c r="F11869" i="27"/>
  <c r="E11870" i="27"/>
  <c r="F11870" i="27"/>
  <c r="E11871" i="27"/>
  <c r="F11871" i="27"/>
  <c r="E11872" i="27"/>
  <c r="F11872" i="27"/>
  <c r="E11873" i="27"/>
  <c r="F11873" i="27"/>
  <c r="E11874" i="27"/>
  <c r="F11874" i="27"/>
  <c r="E11875" i="27"/>
  <c r="F11875" i="27"/>
  <c r="E11876" i="27"/>
  <c r="F11876" i="27"/>
  <c r="E11877" i="27"/>
  <c r="F11877" i="27"/>
  <c r="E11878" i="27"/>
  <c r="F11878" i="27"/>
  <c r="E11879" i="27"/>
  <c r="F11879" i="27"/>
  <c r="E11880" i="27"/>
  <c r="F11880" i="27"/>
  <c r="E11881" i="27"/>
  <c r="F11881" i="27"/>
  <c r="E11882" i="27"/>
  <c r="F11882" i="27"/>
  <c r="E11883" i="27"/>
  <c r="F11883" i="27"/>
  <c r="E11884" i="27"/>
  <c r="F11884" i="27"/>
  <c r="E11885" i="27"/>
  <c r="F11885" i="27"/>
  <c r="E11886" i="27"/>
  <c r="F11886" i="27"/>
  <c r="E11887" i="27"/>
  <c r="F11887" i="27"/>
  <c r="E11888" i="27"/>
  <c r="F11888" i="27"/>
  <c r="E11889" i="27"/>
  <c r="F11889" i="27"/>
  <c r="E11890" i="27"/>
  <c r="F11890" i="27"/>
  <c r="E11891" i="27"/>
  <c r="F11891" i="27"/>
  <c r="E11892" i="27"/>
  <c r="F11892" i="27"/>
  <c r="E11893" i="27"/>
  <c r="F11893" i="27"/>
  <c r="E11894" i="27"/>
  <c r="F11894" i="27"/>
  <c r="E11895" i="27"/>
  <c r="F11895" i="27"/>
  <c r="E11896" i="27"/>
  <c r="F11896" i="27"/>
  <c r="E11897" i="27"/>
  <c r="F11897" i="27"/>
  <c r="E11898" i="27"/>
  <c r="F11898" i="27"/>
  <c r="E11899" i="27"/>
  <c r="F11899" i="27"/>
  <c r="E11900" i="27"/>
  <c r="F11900" i="27"/>
  <c r="E11901" i="27"/>
  <c r="F11901" i="27"/>
  <c r="E11902" i="27"/>
  <c r="F11902" i="27"/>
  <c r="E11903" i="27"/>
  <c r="F11903" i="27"/>
  <c r="E11904" i="27"/>
  <c r="F11904" i="27"/>
  <c r="E11905" i="27"/>
  <c r="F11905" i="27"/>
  <c r="E11906" i="27"/>
  <c r="F11906" i="27"/>
  <c r="E11907" i="27"/>
  <c r="F11907" i="27"/>
  <c r="E11908" i="27"/>
  <c r="F11908" i="27"/>
  <c r="E11909" i="27"/>
  <c r="F11909" i="27"/>
  <c r="E11910" i="27"/>
  <c r="F11910" i="27"/>
  <c r="E11911" i="27"/>
  <c r="F11911" i="27"/>
  <c r="E11912" i="27"/>
  <c r="F11912" i="27"/>
  <c r="E11913" i="27"/>
  <c r="F11913" i="27"/>
  <c r="E11914" i="27"/>
  <c r="F11914" i="27"/>
  <c r="E11915" i="27"/>
  <c r="F11915" i="27"/>
  <c r="E11916" i="27"/>
  <c r="F11916" i="27"/>
  <c r="E11917" i="27"/>
  <c r="F11917" i="27"/>
  <c r="E11918" i="27"/>
  <c r="F11918" i="27"/>
  <c r="E11919" i="27"/>
  <c r="F11919" i="27"/>
  <c r="E11920" i="27"/>
  <c r="F11920" i="27"/>
  <c r="E11921" i="27"/>
  <c r="F11921" i="27"/>
  <c r="E11922" i="27"/>
  <c r="F11922" i="27"/>
  <c r="E11923" i="27"/>
  <c r="F11923" i="27"/>
  <c r="E11924" i="27"/>
  <c r="F11924" i="27"/>
  <c r="E11925" i="27"/>
  <c r="F11925" i="27"/>
  <c r="E11926" i="27"/>
  <c r="F11926" i="27"/>
  <c r="E11927" i="27"/>
  <c r="F11927" i="27"/>
  <c r="E11928" i="27"/>
  <c r="F11928" i="27"/>
  <c r="E11929" i="27"/>
  <c r="F11929" i="27"/>
  <c r="E11930" i="27"/>
  <c r="F11930" i="27"/>
  <c r="E11931" i="27"/>
  <c r="F11931" i="27"/>
  <c r="E11932" i="27"/>
  <c r="F11932" i="27"/>
  <c r="E11933" i="27"/>
  <c r="F11933" i="27"/>
  <c r="E11934" i="27"/>
  <c r="F11934" i="27"/>
  <c r="E11935" i="27"/>
  <c r="F11935" i="27"/>
  <c r="E11936" i="27"/>
  <c r="F11936" i="27"/>
  <c r="E11937" i="27"/>
  <c r="F11937" i="27"/>
  <c r="E11938" i="27"/>
  <c r="F11938" i="27"/>
  <c r="E11939" i="27"/>
  <c r="F11939" i="27"/>
  <c r="E11940" i="27"/>
  <c r="F11940" i="27"/>
  <c r="E11941" i="27"/>
  <c r="F11941" i="27"/>
  <c r="E11942" i="27"/>
  <c r="F11942" i="27"/>
  <c r="E11943" i="27"/>
  <c r="F11943" i="27"/>
  <c r="E11944" i="27"/>
  <c r="F11944" i="27"/>
  <c r="E11945" i="27"/>
  <c r="F11945" i="27"/>
  <c r="E11946" i="27"/>
  <c r="F11946" i="27"/>
  <c r="E11947" i="27"/>
  <c r="F11947" i="27"/>
  <c r="E11948" i="27"/>
  <c r="F11948" i="27"/>
  <c r="E11949" i="27"/>
  <c r="F11949" i="27"/>
  <c r="E11950" i="27"/>
  <c r="F11950" i="27"/>
  <c r="E11951" i="27"/>
  <c r="F11951" i="27"/>
  <c r="E11952" i="27"/>
  <c r="F11952" i="27"/>
  <c r="E11953" i="27"/>
  <c r="F11953" i="27"/>
  <c r="E11954" i="27"/>
  <c r="F11954" i="27"/>
  <c r="E11955" i="27"/>
  <c r="F11955" i="27"/>
  <c r="E11956" i="27"/>
  <c r="F11956" i="27"/>
  <c r="E11957" i="27"/>
  <c r="F11957" i="27"/>
  <c r="E11958" i="27"/>
  <c r="F11958" i="27"/>
  <c r="E11959" i="27"/>
  <c r="F11959" i="27"/>
  <c r="E11960" i="27"/>
  <c r="F11960" i="27"/>
  <c r="E11961" i="27"/>
  <c r="F11961" i="27"/>
  <c r="E11963" i="27"/>
  <c r="F11963" i="27"/>
  <c r="E11964" i="27"/>
  <c r="F11964" i="27"/>
  <c r="E11965" i="27"/>
  <c r="F11965" i="27"/>
  <c r="E11966" i="27"/>
  <c r="F11966" i="27"/>
  <c r="E11967" i="27"/>
  <c r="F11967" i="27"/>
  <c r="E11968" i="27"/>
  <c r="F11968" i="27"/>
  <c r="E11969" i="27"/>
  <c r="F11969" i="27"/>
  <c r="E11970" i="27"/>
  <c r="F11970" i="27"/>
  <c r="E11971" i="27"/>
  <c r="F11971" i="27"/>
  <c r="E11972" i="27"/>
  <c r="F11972" i="27"/>
  <c r="E11973" i="27"/>
  <c r="F11973" i="27"/>
  <c r="E11974" i="27"/>
  <c r="F11974" i="27"/>
  <c r="E11975" i="27"/>
  <c r="F11975" i="27"/>
  <c r="E11976" i="27"/>
  <c r="F11976" i="27"/>
  <c r="E11977" i="27"/>
  <c r="F11977" i="27"/>
  <c r="E11978" i="27"/>
  <c r="F11978" i="27"/>
  <c r="E11979" i="27"/>
  <c r="F11979" i="27"/>
  <c r="E11980" i="27"/>
  <c r="F11980" i="27"/>
  <c r="E11981" i="27"/>
  <c r="F11981" i="27"/>
  <c r="E11982" i="27"/>
  <c r="F11982" i="27"/>
  <c r="E11983" i="27"/>
  <c r="F11983" i="27"/>
  <c r="E11984" i="27"/>
  <c r="F11984" i="27"/>
  <c r="E11985" i="27"/>
  <c r="F11985" i="27"/>
  <c r="E11986" i="27"/>
  <c r="F11986" i="27"/>
  <c r="E11987" i="27"/>
  <c r="F11987" i="27"/>
  <c r="E11988" i="27"/>
  <c r="F11988" i="27"/>
  <c r="E11989" i="27"/>
  <c r="F11989" i="27"/>
  <c r="E11990" i="27"/>
  <c r="F11990" i="27"/>
  <c r="E11991" i="27"/>
  <c r="F11991" i="27"/>
  <c r="E11992" i="27"/>
  <c r="F11992" i="27"/>
  <c r="E11993" i="27"/>
  <c r="F11993" i="27"/>
  <c r="E11994" i="27"/>
  <c r="F11994" i="27"/>
  <c r="E11995" i="27"/>
  <c r="F11995" i="27"/>
  <c r="E11996" i="27"/>
  <c r="F11996" i="27"/>
  <c r="E11997" i="27"/>
  <c r="F11997" i="27"/>
  <c r="E11998" i="27"/>
  <c r="F11998" i="27"/>
  <c r="E11999" i="27"/>
  <c r="F11999" i="27"/>
  <c r="E12000" i="27"/>
  <c r="F12000" i="27"/>
  <c r="E12001" i="27"/>
  <c r="F12001" i="27"/>
  <c r="E12002" i="27"/>
  <c r="F12002" i="27"/>
  <c r="E12003" i="27"/>
  <c r="F12003" i="27"/>
  <c r="E12004" i="27"/>
  <c r="F12004" i="27"/>
  <c r="E12005" i="27"/>
  <c r="F12005" i="27"/>
  <c r="E12006" i="27"/>
  <c r="F12006" i="27"/>
  <c r="E12007" i="27"/>
  <c r="F12007" i="27"/>
  <c r="E12008" i="27"/>
  <c r="F12008" i="27"/>
  <c r="E12009" i="27"/>
  <c r="F12009" i="27"/>
  <c r="E12010" i="27"/>
  <c r="F12010" i="27"/>
  <c r="E12011" i="27"/>
  <c r="F12011" i="27"/>
  <c r="E12012" i="27"/>
  <c r="F12012" i="27"/>
  <c r="E12013" i="27"/>
  <c r="F12013" i="27"/>
  <c r="E12014" i="27"/>
  <c r="F12014" i="27"/>
  <c r="E12015" i="27"/>
  <c r="F12015" i="27"/>
  <c r="E12016" i="27"/>
  <c r="F12016" i="27"/>
  <c r="E12017" i="27"/>
  <c r="F12017" i="27"/>
  <c r="E12018" i="27"/>
  <c r="F12018" i="27"/>
  <c r="E12019" i="27"/>
  <c r="F12019" i="27"/>
  <c r="E12020" i="27"/>
  <c r="F12020" i="27"/>
  <c r="E12021" i="27"/>
  <c r="F12021" i="27"/>
  <c r="E12022" i="27"/>
  <c r="F12022" i="27"/>
  <c r="E12023" i="27"/>
  <c r="F12023" i="27"/>
  <c r="E12024" i="27"/>
  <c r="F12024" i="27"/>
  <c r="E12025" i="27"/>
  <c r="F12025" i="27"/>
  <c r="E12026" i="27"/>
  <c r="F12026" i="27"/>
  <c r="E12027" i="27"/>
  <c r="F12027" i="27"/>
  <c r="E12028" i="27"/>
  <c r="F12028" i="27"/>
  <c r="E12029" i="27"/>
  <c r="F12029" i="27"/>
  <c r="E12030" i="27"/>
  <c r="F12030" i="27"/>
  <c r="E12031" i="27"/>
  <c r="F12031" i="27"/>
  <c r="E12032" i="27"/>
  <c r="F12032" i="27"/>
  <c r="E12033" i="27"/>
  <c r="F12033" i="27"/>
  <c r="E12034" i="27"/>
  <c r="F12034" i="27"/>
  <c r="E12035" i="27"/>
  <c r="F12035" i="27"/>
  <c r="E12036" i="27"/>
  <c r="F12036" i="27"/>
  <c r="E12037" i="27"/>
  <c r="F12037" i="27"/>
  <c r="E12038" i="27"/>
  <c r="F12038" i="27"/>
  <c r="E12039" i="27"/>
  <c r="F12039" i="27"/>
  <c r="E12040" i="27"/>
  <c r="F12040" i="27"/>
  <c r="E12041" i="27"/>
  <c r="F12041" i="27"/>
  <c r="E12042" i="27"/>
  <c r="F12042" i="27"/>
  <c r="E12043" i="27"/>
  <c r="F12043" i="27"/>
  <c r="E12044" i="27"/>
  <c r="F12044" i="27"/>
  <c r="E12045" i="27"/>
  <c r="F12045" i="27"/>
  <c r="E12046" i="27"/>
  <c r="F12046" i="27"/>
  <c r="E12047" i="27"/>
  <c r="F12047" i="27"/>
  <c r="E12048" i="27"/>
  <c r="F12048" i="27"/>
  <c r="E12049" i="27"/>
  <c r="F12049" i="27"/>
  <c r="E12050" i="27"/>
  <c r="F12050" i="27"/>
  <c r="E12051" i="27"/>
  <c r="F12051" i="27"/>
  <c r="E12052" i="27"/>
  <c r="F12052" i="27"/>
  <c r="E12053" i="27"/>
  <c r="F12053" i="27"/>
  <c r="E12054" i="27"/>
  <c r="F12054" i="27"/>
  <c r="E12055" i="27"/>
  <c r="F12055" i="27"/>
  <c r="E12056" i="27"/>
  <c r="F12056" i="27"/>
  <c r="E12057" i="27"/>
  <c r="F12057" i="27"/>
  <c r="E12058" i="27"/>
  <c r="F12058" i="27"/>
  <c r="E12059" i="27"/>
  <c r="F12059" i="27"/>
  <c r="E12060" i="27"/>
  <c r="F12060" i="27"/>
  <c r="E12061" i="27"/>
  <c r="F12061" i="27"/>
  <c r="E12062" i="27"/>
  <c r="F12062" i="27"/>
  <c r="E12063" i="27"/>
  <c r="F12063" i="27"/>
  <c r="E12064" i="27"/>
  <c r="F12064" i="27"/>
  <c r="E12065" i="27"/>
  <c r="F12065" i="27"/>
  <c r="E12066" i="27"/>
  <c r="F12066" i="27"/>
  <c r="E12067" i="27"/>
  <c r="F12067" i="27"/>
  <c r="E12068" i="27"/>
  <c r="F12068" i="27"/>
  <c r="E12069" i="27"/>
  <c r="F12069" i="27"/>
  <c r="E12070" i="27"/>
  <c r="F12070" i="27"/>
  <c r="E12071" i="27"/>
  <c r="F12071" i="27"/>
  <c r="E12072" i="27"/>
  <c r="F12072" i="27"/>
  <c r="E12073" i="27"/>
  <c r="F12073" i="27"/>
  <c r="E12074" i="27"/>
  <c r="F12074" i="27"/>
  <c r="E12075" i="27"/>
  <c r="F12075" i="27"/>
  <c r="E12076" i="27"/>
  <c r="F12076" i="27"/>
  <c r="E12077" i="27"/>
  <c r="F12077" i="27"/>
  <c r="E12078" i="27"/>
  <c r="F12078" i="27"/>
  <c r="E12079" i="27"/>
  <c r="F12079" i="27"/>
  <c r="E12080" i="27"/>
  <c r="F12080" i="27"/>
  <c r="E12081" i="27"/>
  <c r="F12081" i="27"/>
  <c r="E12082" i="27"/>
  <c r="F12082" i="27"/>
  <c r="E12083" i="27"/>
  <c r="F12083" i="27"/>
  <c r="E12084" i="27"/>
  <c r="F12084" i="27"/>
  <c r="E12085" i="27"/>
  <c r="F12085" i="27"/>
  <c r="E12086" i="27"/>
  <c r="F12086" i="27"/>
  <c r="E12087" i="27"/>
  <c r="F12087" i="27"/>
  <c r="E12088" i="27"/>
  <c r="F12088" i="27"/>
  <c r="E12089" i="27"/>
  <c r="F12089" i="27"/>
  <c r="E12090" i="27"/>
  <c r="F12090" i="27"/>
  <c r="E12091" i="27"/>
  <c r="F12091" i="27"/>
  <c r="E12092" i="27"/>
  <c r="F12092" i="27"/>
  <c r="E12093" i="27"/>
  <c r="F12093" i="27"/>
  <c r="E12094" i="27"/>
  <c r="F12094" i="27"/>
  <c r="E12095" i="27"/>
  <c r="F12095" i="27"/>
  <c r="E12096" i="27"/>
  <c r="F12096" i="27"/>
  <c r="E12097" i="27"/>
  <c r="F12097" i="27"/>
  <c r="E12098" i="27"/>
  <c r="F12098" i="27"/>
  <c r="E12099" i="27"/>
  <c r="F12099" i="27"/>
  <c r="E12100" i="27"/>
  <c r="F12100" i="27"/>
  <c r="E12101" i="27"/>
  <c r="F12101" i="27"/>
  <c r="E12102" i="27"/>
  <c r="F12102" i="27"/>
  <c r="E12103" i="27"/>
  <c r="F12103" i="27"/>
  <c r="E12104" i="27"/>
  <c r="F12104" i="27"/>
  <c r="E12105" i="27"/>
  <c r="F12105" i="27"/>
  <c r="E12106" i="27"/>
  <c r="F12106" i="27"/>
  <c r="E12108" i="27"/>
  <c r="F12108" i="27"/>
  <c r="E12109" i="27"/>
  <c r="F12109" i="27"/>
  <c r="E12110" i="27"/>
  <c r="F12110" i="27"/>
  <c r="E12111" i="27"/>
  <c r="F12111" i="27"/>
  <c r="E12112" i="27"/>
  <c r="F12112" i="27"/>
  <c r="E12113" i="27"/>
  <c r="F12113" i="27"/>
  <c r="E12114" i="27"/>
  <c r="F12114" i="27"/>
  <c r="E12115" i="27"/>
  <c r="F12115" i="27"/>
  <c r="E12116" i="27"/>
  <c r="F12116" i="27"/>
  <c r="E12117" i="27"/>
  <c r="F12117" i="27"/>
  <c r="E12118" i="27"/>
  <c r="F12118" i="27"/>
  <c r="E12119" i="27"/>
  <c r="F12119" i="27"/>
  <c r="E12120" i="27"/>
  <c r="F12120" i="27"/>
  <c r="E12121" i="27"/>
  <c r="F12121" i="27"/>
  <c r="E12122" i="27"/>
  <c r="F12122" i="27"/>
  <c r="E12123" i="27"/>
  <c r="F12123" i="27"/>
  <c r="E12124" i="27"/>
  <c r="F12124" i="27"/>
  <c r="E12125" i="27"/>
  <c r="F12125" i="27"/>
  <c r="E12126" i="27"/>
  <c r="F12126" i="27"/>
  <c r="E12127" i="27"/>
  <c r="F12127" i="27"/>
  <c r="E12128" i="27"/>
  <c r="F12128" i="27"/>
  <c r="E12129" i="27"/>
  <c r="F12129" i="27"/>
  <c r="E12130" i="27"/>
  <c r="F12130" i="27"/>
  <c r="E12131" i="27"/>
  <c r="F12131" i="27"/>
  <c r="E12132" i="27"/>
  <c r="F12132" i="27"/>
  <c r="E12133" i="27"/>
  <c r="F12133" i="27"/>
  <c r="E12134" i="27"/>
  <c r="F12134" i="27"/>
  <c r="E12135" i="27"/>
  <c r="F12135" i="27"/>
  <c r="E12136" i="27"/>
  <c r="F12136" i="27"/>
  <c r="E12137" i="27"/>
  <c r="F12137" i="27"/>
  <c r="E12138" i="27"/>
  <c r="F12138" i="27"/>
  <c r="E12139" i="27"/>
  <c r="F12139" i="27"/>
  <c r="E12140" i="27"/>
  <c r="F12140" i="27"/>
  <c r="E12141" i="27"/>
  <c r="F12141" i="27"/>
  <c r="E12142" i="27"/>
  <c r="F12142" i="27"/>
  <c r="E12143" i="27"/>
  <c r="F12143" i="27"/>
  <c r="E12144" i="27"/>
  <c r="F12144" i="27"/>
  <c r="E12145" i="27"/>
  <c r="F12145" i="27"/>
  <c r="E12146" i="27"/>
  <c r="F12146" i="27"/>
  <c r="E12147" i="27"/>
  <c r="F12147" i="27"/>
  <c r="E12148" i="27"/>
  <c r="F12148" i="27"/>
  <c r="E12149" i="27"/>
  <c r="F12149" i="27"/>
  <c r="E12150" i="27"/>
  <c r="F12150" i="27"/>
  <c r="E12151" i="27"/>
  <c r="F12151" i="27"/>
  <c r="E12152" i="27"/>
  <c r="F12152" i="27"/>
  <c r="E12153" i="27"/>
  <c r="F12153" i="27"/>
  <c r="E12154" i="27"/>
  <c r="F12154" i="27"/>
  <c r="E12155" i="27"/>
  <c r="F12155" i="27"/>
  <c r="E12156" i="27"/>
  <c r="F12156" i="27"/>
  <c r="E12157" i="27"/>
  <c r="F12157" i="27"/>
  <c r="E12158" i="27"/>
  <c r="F12158" i="27"/>
  <c r="E12159" i="27"/>
  <c r="F12159" i="27"/>
  <c r="E12160" i="27"/>
  <c r="F12160" i="27"/>
  <c r="E12161" i="27"/>
  <c r="F12161" i="27"/>
  <c r="E12162" i="27"/>
  <c r="F12162" i="27"/>
  <c r="E12163" i="27"/>
  <c r="F12163" i="27"/>
  <c r="E12164" i="27"/>
  <c r="F12164" i="27"/>
  <c r="E12165" i="27"/>
  <c r="F12165" i="27"/>
  <c r="E12166" i="27"/>
  <c r="F12166" i="27"/>
  <c r="E12167" i="27"/>
  <c r="F12167" i="27"/>
  <c r="E12168" i="27"/>
  <c r="F12168" i="27"/>
  <c r="E12169" i="27"/>
  <c r="F12169" i="27"/>
  <c r="E12170" i="27"/>
  <c r="F12170" i="27"/>
  <c r="E12171" i="27"/>
  <c r="F12171" i="27"/>
  <c r="E12172" i="27"/>
  <c r="F12172" i="27"/>
  <c r="E12173" i="27"/>
  <c r="F12173" i="27"/>
  <c r="E12174" i="27"/>
  <c r="F12174" i="27"/>
  <c r="E12175" i="27"/>
  <c r="F12175" i="27"/>
  <c r="E12176" i="27"/>
  <c r="F12176" i="27"/>
  <c r="E12177" i="27"/>
  <c r="F12177" i="27"/>
  <c r="E12178" i="27"/>
  <c r="F12178" i="27"/>
  <c r="E12179" i="27"/>
  <c r="F12179" i="27"/>
  <c r="E12180" i="27"/>
  <c r="F12180" i="27"/>
  <c r="E12181" i="27"/>
  <c r="F12181" i="27"/>
  <c r="E12182" i="27"/>
  <c r="F12182" i="27"/>
  <c r="E12183" i="27"/>
  <c r="F12183" i="27"/>
  <c r="E12184" i="27"/>
  <c r="F12184" i="27"/>
  <c r="E12185" i="27"/>
  <c r="F12185" i="27"/>
  <c r="E12186" i="27"/>
  <c r="F12186" i="27"/>
  <c r="E12187" i="27"/>
  <c r="F12187" i="27"/>
  <c r="E12188" i="27"/>
  <c r="F12188" i="27"/>
  <c r="E12189" i="27"/>
  <c r="F12189" i="27"/>
  <c r="E12190" i="27"/>
  <c r="F12190" i="27"/>
  <c r="E12191" i="27"/>
  <c r="F12191" i="27"/>
  <c r="E12192" i="27"/>
  <c r="F12192" i="27"/>
  <c r="E12193" i="27"/>
  <c r="F12193" i="27"/>
  <c r="E12194" i="27"/>
  <c r="F12194" i="27"/>
  <c r="E12195" i="27"/>
  <c r="F12195" i="27"/>
  <c r="E12196" i="27"/>
  <c r="F12196" i="27"/>
  <c r="E12197" i="27"/>
  <c r="F12197" i="27"/>
  <c r="E12198" i="27"/>
  <c r="F12198" i="27"/>
  <c r="E12199" i="27"/>
  <c r="F12199" i="27"/>
  <c r="E12200" i="27"/>
  <c r="F12200" i="27"/>
  <c r="E12201" i="27"/>
  <c r="F12201" i="27"/>
  <c r="E12202" i="27"/>
  <c r="F12202" i="27"/>
  <c r="E12203" i="27"/>
  <c r="F12203" i="27"/>
  <c r="E12204" i="27"/>
  <c r="F12204" i="27"/>
  <c r="E12205" i="27"/>
  <c r="F12205" i="27"/>
  <c r="E12206" i="27"/>
  <c r="F12206" i="27"/>
  <c r="E12207" i="27"/>
  <c r="F12207" i="27"/>
  <c r="E12208" i="27"/>
  <c r="F12208" i="27"/>
  <c r="E12209" i="27"/>
  <c r="F12209" i="27"/>
  <c r="E12210" i="27"/>
  <c r="F12210" i="27"/>
  <c r="E12211" i="27"/>
  <c r="F12211" i="27"/>
  <c r="E12212" i="27"/>
  <c r="F12212" i="27"/>
  <c r="E12213" i="27"/>
  <c r="F12213" i="27"/>
  <c r="E12214" i="27"/>
  <c r="F12214" i="27"/>
  <c r="E12215" i="27"/>
  <c r="F12215" i="27"/>
  <c r="E12216" i="27"/>
  <c r="F12216" i="27"/>
  <c r="E12217" i="27"/>
  <c r="F12217" i="27"/>
  <c r="E12218" i="27"/>
  <c r="F12218" i="27"/>
  <c r="E12219" i="27"/>
  <c r="F12219" i="27"/>
  <c r="E12220" i="27"/>
  <c r="F12220" i="27"/>
  <c r="E12221" i="27"/>
  <c r="F12221" i="27"/>
  <c r="E12222" i="27"/>
  <c r="F12222" i="27"/>
  <c r="E12223" i="27"/>
  <c r="F12223" i="27"/>
  <c r="E12224" i="27"/>
  <c r="F12224" i="27"/>
  <c r="E12225" i="27"/>
  <c r="F12225" i="27"/>
  <c r="E12226" i="27"/>
  <c r="F12226" i="27"/>
  <c r="E12227" i="27"/>
  <c r="F12227" i="27"/>
  <c r="E12228" i="27"/>
  <c r="F12228" i="27"/>
  <c r="E12229" i="27"/>
  <c r="F12229" i="27"/>
  <c r="E12230" i="27"/>
  <c r="F12230" i="27"/>
  <c r="E12231" i="27"/>
  <c r="F12231" i="27"/>
  <c r="E12232" i="27"/>
  <c r="F12232" i="27"/>
  <c r="E12233" i="27"/>
  <c r="F12233" i="27"/>
  <c r="E12234" i="27"/>
  <c r="F12234" i="27"/>
  <c r="E12235" i="27"/>
  <c r="F12235" i="27"/>
  <c r="E12236" i="27"/>
  <c r="F12236" i="27"/>
  <c r="E12237" i="27"/>
  <c r="F12237" i="27"/>
  <c r="E12238" i="27"/>
  <c r="F12238" i="27"/>
  <c r="E12239" i="27"/>
  <c r="F12239" i="27"/>
  <c r="E12240" i="27"/>
  <c r="F12240" i="27"/>
  <c r="E12241" i="27"/>
  <c r="F12241" i="27"/>
  <c r="E12242" i="27"/>
  <c r="F12242" i="27"/>
  <c r="E12243" i="27"/>
  <c r="F12243" i="27"/>
  <c r="E12244" i="27"/>
  <c r="F12244" i="27"/>
  <c r="E12245" i="27"/>
  <c r="F12245" i="27"/>
  <c r="E12246" i="27"/>
  <c r="F12246" i="27"/>
  <c r="E12247" i="27"/>
  <c r="F12247" i="27"/>
  <c r="E12248" i="27"/>
  <c r="F12248" i="27"/>
  <c r="E12249" i="27"/>
  <c r="F12249" i="27"/>
  <c r="E12250" i="27"/>
  <c r="F12250" i="27"/>
  <c r="E12251" i="27"/>
  <c r="F12251" i="27"/>
  <c r="E12253" i="27"/>
  <c r="F12253" i="27"/>
  <c r="E12254" i="27"/>
  <c r="F12254" i="27"/>
  <c r="E12255" i="27"/>
  <c r="F12255" i="27"/>
  <c r="E12256" i="27"/>
  <c r="F12256" i="27"/>
  <c r="E12257" i="27"/>
  <c r="F12257" i="27"/>
  <c r="E12258" i="27"/>
  <c r="F12258" i="27"/>
  <c r="E12259" i="27"/>
  <c r="F12259" i="27"/>
  <c r="E12260" i="27"/>
  <c r="F12260" i="27"/>
  <c r="E12261" i="27"/>
  <c r="F12261" i="27"/>
  <c r="E12262" i="27"/>
  <c r="F12262" i="27"/>
  <c r="E12263" i="27"/>
  <c r="F12263" i="27"/>
  <c r="E12264" i="27"/>
  <c r="F12264" i="27"/>
  <c r="E12265" i="27"/>
  <c r="F12265" i="27"/>
  <c r="E12266" i="27"/>
  <c r="F12266" i="27"/>
  <c r="E12267" i="27"/>
  <c r="F12267" i="27"/>
  <c r="E12268" i="27"/>
  <c r="F12268" i="27"/>
  <c r="E12269" i="27"/>
  <c r="F12269" i="27"/>
  <c r="E12270" i="27"/>
  <c r="F12270" i="27"/>
  <c r="E12271" i="27"/>
  <c r="F12271" i="27"/>
  <c r="E12272" i="27"/>
  <c r="F12272" i="27"/>
  <c r="E12273" i="27"/>
  <c r="F12273" i="27"/>
  <c r="E12274" i="27"/>
  <c r="F12274" i="27"/>
  <c r="E12275" i="27"/>
  <c r="F12275" i="27"/>
  <c r="E12276" i="27"/>
  <c r="F12276" i="27"/>
  <c r="E12277" i="27"/>
  <c r="F12277" i="27"/>
  <c r="E12278" i="27"/>
  <c r="F12278" i="27"/>
  <c r="E12279" i="27"/>
  <c r="F12279" i="27"/>
  <c r="E12280" i="27"/>
  <c r="F12280" i="27"/>
  <c r="E12281" i="27"/>
  <c r="F12281" i="27"/>
  <c r="E12282" i="27"/>
  <c r="F12282" i="27"/>
  <c r="E12283" i="27"/>
  <c r="F12283" i="27"/>
  <c r="E12284" i="27"/>
  <c r="F12284" i="27"/>
  <c r="E12285" i="27"/>
  <c r="F12285" i="27"/>
  <c r="E12286" i="27"/>
  <c r="F12286" i="27"/>
  <c r="E12287" i="27"/>
  <c r="F12287" i="27"/>
  <c r="E12288" i="27"/>
  <c r="F12288" i="27"/>
  <c r="E12289" i="27"/>
  <c r="F12289" i="27"/>
  <c r="E12290" i="27"/>
  <c r="F12290" i="27"/>
  <c r="E12291" i="27"/>
  <c r="F12291" i="27"/>
  <c r="E12292" i="27"/>
  <c r="F12292" i="27"/>
  <c r="E12293" i="27"/>
  <c r="F12293" i="27"/>
  <c r="E12294" i="27"/>
  <c r="F12294" i="27"/>
  <c r="E12295" i="27"/>
  <c r="F12295" i="27"/>
  <c r="E12296" i="27"/>
  <c r="F12296" i="27"/>
  <c r="E12297" i="27"/>
  <c r="F12297" i="27"/>
  <c r="E12298" i="27"/>
  <c r="F12298" i="27"/>
  <c r="E12299" i="27"/>
  <c r="F12299" i="27"/>
  <c r="E12300" i="27"/>
  <c r="F12300" i="27"/>
  <c r="E12301" i="27"/>
  <c r="F12301" i="27"/>
  <c r="E12302" i="27"/>
  <c r="F12302" i="27"/>
  <c r="E12303" i="27"/>
  <c r="F12303" i="27"/>
  <c r="E12304" i="27"/>
  <c r="F12304" i="27"/>
  <c r="E12305" i="27"/>
  <c r="F12305" i="27"/>
  <c r="E12306" i="27"/>
  <c r="F12306" i="27"/>
  <c r="E12307" i="27"/>
  <c r="F12307" i="27"/>
  <c r="E12308" i="27"/>
  <c r="F12308" i="27"/>
  <c r="E12309" i="27"/>
  <c r="F12309" i="27"/>
  <c r="E12310" i="27"/>
  <c r="F12310" i="27"/>
  <c r="E12311" i="27"/>
  <c r="F12311" i="27"/>
  <c r="E12312" i="27"/>
  <c r="F12312" i="27"/>
  <c r="E12313" i="27"/>
  <c r="F12313" i="27"/>
  <c r="E12314" i="27"/>
  <c r="F12314" i="27"/>
  <c r="E12315" i="27"/>
  <c r="F12315" i="27"/>
  <c r="E12316" i="27"/>
  <c r="F12316" i="27"/>
  <c r="E12317" i="27"/>
  <c r="F12317" i="27"/>
  <c r="E12318" i="27"/>
  <c r="F12318" i="27"/>
  <c r="E12319" i="27"/>
  <c r="F12319" i="27"/>
  <c r="E12320" i="27"/>
  <c r="F12320" i="27"/>
  <c r="E12321" i="27"/>
  <c r="F12321" i="27"/>
  <c r="E12322" i="27"/>
  <c r="F12322" i="27"/>
  <c r="E12323" i="27"/>
  <c r="F12323" i="27"/>
  <c r="E12324" i="27"/>
  <c r="F12324" i="27"/>
  <c r="E12325" i="27"/>
  <c r="F12325" i="27"/>
  <c r="E12326" i="27"/>
  <c r="F12326" i="27"/>
  <c r="E12327" i="27"/>
  <c r="F12327" i="27"/>
  <c r="E12328" i="27"/>
  <c r="F12328" i="27"/>
  <c r="E12329" i="27"/>
  <c r="F12329" i="27"/>
  <c r="E12330" i="27"/>
  <c r="F12330" i="27"/>
  <c r="E12331" i="27"/>
  <c r="F12331" i="27"/>
  <c r="E12332" i="27"/>
  <c r="F12332" i="27"/>
  <c r="E12333" i="27"/>
  <c r="F12333" i="27"/>
  <c r="E12334" i="27"/>
  <c r="F12334" i="27"/>
  <c r="E12335" i="27"/>
  <c r="F12335" i="27"/>
  <c r="E12336" i="27"/>
  <c r="F12336" i="27"/>
  <c r="E12337" i="27"/>
  <c r="F12337" i="27"/>
  <c r="E12338" i="27"/>
  <c r="F12338" i="27"/>
  <c r="E12339" i="27"/>
  <c r="F12339" i="27"/>
  <c r="E12340" i="27"/>
  <c r="F12340" i="27"/>
  <c r="E12341" i="27"/>
  <c r="F12341" i="27"/>
  <c r="E12342" i="27"/>
  <c r="F12342" i="27"/>
  <c r="E12343" i="27"/>
  <c r="F12343" i="27"/>
  <c r="E12344" i="27"/>
  <c r="F12344" i="27"/>
  <c r="E12345" i="27"/>
  <c r="F12345" i="27"/>
  <c r="E12346" i="27"/>
  <c r="F12346" i="27"/>
  <c r="E12347" i="27"/>
  <c r="F12347" i="27"/>
  <c r="E12348" i="27"/>
  <c r="F12348" i="27"/>
  <c r="E12349" i="27"/>
  <c r="F12349" i="27"/>
  <c r="E12350" i="27"/>
  <c r="F12350" i="27"/>
  <c r="E12351" i="27"/>
  <c r="F12351" i="27"/>
  <c r="E12352" i="27"/>
  <c r="F12352" i="27"/>
  <c r="E12353" i="27"/>
  <c r="F12353" i="27"/>
  <c r="E12354" i="27"/>
  <c r="F12354" i="27"/>
  <c r="E12355" i="27"/>
  <c r="F12355" i="27"/>
  <c r="E12356" i="27"/>
  <c r="F12356" i="27"/>
  <c r="E12357" i="27"/>
  <c r="F12357" i="27"/>
  <c r="E12358" i="27"/>
  <c r="F12358" i="27"/>
  <c r="E12359" i="27"/>
  <c r="F12359" i="27"/>
  <c r="E12360" i="27"/>
  <c r="F12360" i="27"/>
  <c r="E12361" i="27"/>
  <c r="F12361" i="27"/>
  <c r="E12362" i="27"/>
  <c r="F12362" i="27"/>
  <c r="E12363" i="27"/>
  <c r="F12363" i="27"/>
  <c r="E12364" i="27"/>
  <c r="F12364" i="27"/>
  <c r="E12365" i="27"/>
  <c r="F12365" i="27"/>
  <c r="E12366" i="27"/>
  <c r="F12366" i="27"/>
  <c r="E12367" i="27"/>
  <c r="F12367" i="27"/>
  <c r="E12368" i="27"/>
  <c r="F12368" i="27"/>
  <c r="E12369" i="27"/>
  <c r="F12369" i="27"/>
  <c r="E12370" i="27"/>
  <c r="F12370" i="27"/>
  <c r="E12371" i="27"/>
  <c r="F12371" i="27"/>
  <c r="E12372" i="27"/>
  <c r="F12372" i="27"/>
  <c r="E12373" i="27"/>
  <c r="F12373" i="27"/>
  <c r="E12374" i="27"/>
  <c r="F12374" i="27"/>
  <c r="E12375" i="27"/>
  <c r="F12375" i="27"/>
  <c r="E12376" i="27"/>
  <c r="F12376" i="27"/>
  <c r="E12377" i="27"/>
  <c r="F12377" i="27"/>
  <c r="E12378" i="27"/>
  <c r="F12378" i="27"/>
  <c r="E12379" i="27"/>
  <c r="F12379" i="27"/>
  <c r="E12380" i="27"/>
  <c r="F12380" i="27"/>
  <c r="E12381" i="27"/>
  <c r="F12381" i="27"/>
  <c r="E12382" i="27"/>
  <c r="F12382" i="27"/>
  <c r="E12383" i="27"/>
  <c r="F12383" i="27"/>
  <c r="E12384" i="27"/>
  <c r="F12384" i="27"/>
  <c r="E12385" i="27"/>
  <c r="F12385" i="27"/>
  <c r="E12386" i="27"/>
  <c r="F12386" i="27"/>
  <c r="E12387" i="27"/>
  <c r="F12387" i="27"/>
  <c r="E12388" i="27"/>
  <c r="F12388" i="27"/>
  <c r="E12389" i="27"/>
  <c r="F12389" i="27"/>
  <c r="E12390" i="27"/>
  <c r="F12390" i="27"/>
  <c r="E12391" i="27"/>
  <c r="F12391" i="27"/>
  <c r="E12392" i="27"/>
  <c r="F12392" i="27"/>
  <c r="E12393" i="27"/>
  <c r="F12393" i="27"/>
  <c r="E12394" i="27"/>
  <c r="F12394" i="27"/>
  <c r="E12395" i="27"/>
  <c r="F12395" i="27"/>
  <c r="E12396" i="27"/>
  <c r="F12396" i="27"/>
  <c r="E12398" i="27"/>
  <c r="F12398" i="27"/>
  <c r="E12399" i="27"/>
  <c r="F12399" i="27"/>
  <c r="E12400" i="27"/>
  <c r="F12400" i="27"/>
  <c r="E12401" i="27"/>
  <c r="F12401" i="27"/>
  <c r="E12402" i="27"/>
  <c r="F12402" i="27"/>
  <c r="E12403" i="27"/>
  <c r="F12403" i="27"/>
  <c r="E12404" i="27"/>
  <c r="F12404" i="27"/>
  <c r="E12405" i="27"/>
  <c r="F12405" i="27"/>
  <c r="E12406" i="27"/>
  <c r="F12406" i="27"/>
  <c r="E12407" i="27"/>
  <c r="F12407" i="27"/>
  <c r="E12408" i="27"/>
  <c r="F12408" i="27"/>
  <c r="E12409" i="27"/>
  <c r="F12409" i="27"/>
  <c r="E12410" i="27"/>
  <c r="F12410" i="27"/>
  <c r="E12411" i="27"/>
  <c r="F12411" i="27"/>
  <c r="E12412" i="27"/>
  <c r="F12412" i="27"/>
  <c r="E12413" i="27"/>
  <c r="F12413" i="27"/>
  <c r="E12414" i="27"/>
  <c r="F12414" i="27"/>
  <c r="E12415" i="27"/>
  <c r="F12415" i="27"/>
  <c r="E12416" i="27"/>
  <c r="F12416" i="27"/>
  <c r="E12417" i="27"/>
  <c r="F12417" i="27"/>
  <c r="E12418" i="27"/>
  <c r="F12418" i="27"/>
  <c r="E12419" i="27"/>
  <c r="F12419" i="27"/>
  <c r="E12420" i="27"/>
  <c r="F12420" i="27"/>
  <c r="E12421" i="27"/>
  <c r="F12421" i="27"/>
  <c r="E12422" i="27"/>
  <c r="F12422" i="27"/>
  <c r="E12423" i="27"/>
  <c r="F12423" i="27"/>
  <c r="E12424" i="27"/>
  <c r="F12424" i="27"/>
  <c r="E12425" i="27"/>
  <c r="F12425" i="27"/>
  <c r="E12426" i="27"/>
  <c r="F12426" i="27"/>
  <c r="E12427" i="27"/>
  <c r="F12427" i="27"/>
  <c r="E12428" i="27"/>
  <c r="F12428" i="27"/>
  <c r="E12429" i="27"/>
  <c r="F12429" i="27"/>
  <c r="E12430" i="27"/>
  <c r="F12430" i="27"/>
  <c r="E12431" i="27"/>
  <c r="F12431" i="27"/>
  <c r="E12432" i="27"/>
  <c r="F12432" i="27"/>
  <c r="E12433" i="27"/>
  <c r="F12433" i="27"/>
  <c r="E12434" i="27"/>
  <c r="F12434" i="27"/>
  <c r="E12435" i="27"/>
  <c r="F12435" i="27"/>
  <c r="E12436" i="27"/>
  <c r="F12436" i="27"/>
  <c r="E12437" i="27"/>
  <c r="F12437" i="27"/>
  <c r="E12438" i="27"/>
  <c r="F12438" i="27"/>
  <c r="E12439" i="27"/>
  <c r="F12439" i="27"/>
  <c r="E12440" i="27"/>
  <c r="F12440" i="27"/>
  <c r="E12441" i="27"/>
  <c r="F12441" i="27"/>
  <c r="E12442" i="27"/>
  <c r="F12442" i="27"/>
  <c r="E12443" i="27"/>
  <c r="F12443" i="27"/>
  <c r="E12444" i="27"/>
  <c r="F12444" i="27"/>
  <c r="E12445" i="27"/>
  <c r="F12445" i="27"/>
  <c r="E12446" i="27"/>
  <c r="F12446" i="27"/>
  <c r="E12447" i="27"/>
  <c r="F12447" i="27"/>
  <c r="E12448" i="27"/>
  <c r="F12448" i="27"/>
  <c r="E12449" i="27"/>
  <c r="F12449" i="27"/>
  <c r="E12450" i="27"/>
  <c r="F12450" i="27"/>
  <c r="E12451" i="27"/>
  <c r="F12451" i="27"/>
  <c r="E12452" i="27"/>
  <c r="F12452" i="27"/>
  <c r="E12453" i="27"/>
  <c r="F12453" i="27"/>
  <c r="E12454" i="27"/>
  <c r="F12454" i="27"/>
  <c r="E12455" i="27"/>
  <c r="F12455" i="27"/>
  <c r="E12456" i="27"/>
  <c r="F12456" i="27"/>
  <c r="E12457" i="27"/>
  <c r="F12457" i="27"/>
  <c r="E12458" i="27"/>
  <c r="F12458" i="27"/>
  <c r="E12459" i="27"/>
  <c r="F12459" i="27"/>
  <c r="E12460" i="27"/>
  <c r="F12460" i="27"/>
  <c r="E12461" i="27"/>
  <c r="F12461" i="27"/>
  <c r="E12462" i="27"/>
  <c r="F12462" i="27"/>
  <c r="E12463" i="27"/>
  <c r="F12463" i="27"/>
  <c r="E12464" i="27"/>
  <c r="F12464" i="27"/>
  <c r="E12465" i="27"/>
  <c r="F12465" i="27"/>
  <c r="E12466" i="27"/>
  <c r="F12466" i="27"/>
  <c r="E12467" i="27"/>
  <c r="F12467" i="27"/>
  <c r="E12468" i="27"/>
  <c r="F12468" i="27"/>
  <c r="E12469" i="27"/>
  <c r="F12469" i="27"/>
  <c r="E12470" i="27"/>
  <c r="F12470" i="27"/>
  <c r="E12471" i="27"/>
  <c r="F12471" i="27"/>
  <c r="E12472" i="27"/>
  <c r="F12472" i="27"/>
  <c r="E12473" i="27"/>
  <c r="F12473" i="27"/>
  <c r="E12474" i="27"/>
  <c r="F12474" i="27"/>
  <c r="E12475" i="27"/>
  <c r="F12475" i="27"/>
  <c r="E12476" i="27"/>
  <c r="F12476" i="27"/>
  <c r="E12477" i="27"/>
  <c r="F12477" i="27"/>
  <c r="E12478" i="27"/>
  <c r="F12478" i="27"/>
  <c r="E12479" i="27"/>
  <c r="F12479" i="27"/>
  <c r="E12480" i="27"/>
  <c r="F12480" i="27"/>
  <c r="E12481" i="27"/>
  <c r="F12481" i="27"/>
  <c r="E12482" i="27"/>
  <c r="F12482" i="27"/>
  <c r="E12483" i="27"/>
  <c r="F12483" i="27"/>
  <c r="E12484" i="27"/>
  <c r="F12484" i="27"/>
  <c r="E12485" i="27"/>
  <c r="F12485" i="27"/>
  <c r="E12486" i="27"/>
  <c r="F12486" i="27"/>
  <c r="E12487" i="27"/>
  <c r="F12487" i="27"/>
  <c r="E12488" i="27"/>
  <c r="F12488" i="27"/>
  <c r="E12489" i="27"/>
  <c r="F12489" i="27"/>
  <c r="E12490" i="27"/>
  <c r="F12490" i="27"/>
  <c r="E12491" i="27"/>
  <c r="F12491" i="27"/>
  <c r="E12492" i="27"/>
  <c r="F12492" i="27"/>
  <c r="E12493" i="27"/>
  <c r="F12493" i="27"/>
  <c r="E12494" i="27"/>
  <c r="F12494" i="27"/>
  <c r="E12495" i="27"/>
  <c r="F12495" i="27"/>
  <c r="E12496" i="27"/>
  <c r="F12496" i="27"/>
  <c r="E12497" i="27"/>
  <c r="F12497" i="27"/>
  <c r="E12498" i="27"/>
  <c r="F12498" i="27"/>
  <c r="E12499" i="27"/>
  <c r="F12499" i="27"/>
  <c r="E12500" i="27"/>
  <c r="F12500" i="27"/>
  <c r="E12501" i="27"/>
  <c r="F12501" i="27"/>
  <c r="E12502" i="27"/>
  <c r="F12502" i="27"/>
  <c r="E12503" i="27"/>
  <c r="F12503" i="27"/>
  <c r="E12504" i="27"/>
  <c r="F12504" i="27"/>
  <c r="E12505" i="27"/>
  <c r="F12505" i="27"/>
  <c r="E12506" i="27"/>
  <c r="F12506" i="27"/>
  <c r="E12507" i="27"/>
  <c r="F12507" i="27"/>
  <c r="E12508" i="27"/>
  <c r="F12508" i="27"/>
  <c r="E12509" i="27"/>
  <c r="F12509" i="27"/>
  <c r="E12510" i="27"/>
  <c r="F12510" i="27"/>
  <c r="E12511" i="27"/>
  <c r="F12511" i="27"/>
  <c r="E12512" i="27"/>
  <c r="F12512" i="27"/>
  <c r="E12513" i="27"/>
  <c r="F12513" i="27"/>
  <c r="E12514" i="27"/>
  <c r="F12514" i="27"/>
  <c r="E12515" i="27"/>
  <c r="F12515" i="27"/>
  <c r="E12516" i="27"/>
  <c r="F12516" i="27"/>
  <c r="E12517" i="27"/>
  <c r="F12517" i="27"/>
  <c r="E12518" i="27"/>
  <c r="F12518" i="27"/>
  <c r="E12519" i="27"/>
  <c r="F12519" i="27"/>
  <c r="E12520" i="27"/>
  <c r="F12520" i="27"/>
  <c r="E12521" i="27"/>
  <c r="F12521" i="27"/>
  <c r="E12522" i="27"/>
  <c r="F12522" i="27"/>
  <c r="E12523" i="27"/>
  <c r="F12523" i="27"/>
  <c r="E12524" i="27"/>
  <c r="F12524" i="27"/>
  <c r="E12525" i="27"/>
  <c r="F12525" i="27"/>
  <c r="E12526" i="27"/>
  <c r="F12526" i="27"/>
  <c r="E12527" i="27"/>
  <c r="F12527" i="27"/>
  <c r="E12528" i="27"/>
  <c r="F12528" i="27"/>
  <c r="E12529" i="27"/>
  <c r="F12529" i="27"/>
  <c r="E12530" i="27"/>
  <c r="F12530" i="27"/>
  <c r="E12531" i="27"/>
  <c r="F12531" i="27"/>
  <c r="E12532" i="27"/>
  <c r="F12532" i="27"/>
  <c r="E12533" i="27"/>
  <c r="F12533" i="27"/>
  <c r="E12534" i="27"/>
  <c r="F12534" i="27"/>
  <c r="E12535" i="27"/>
  <c r="F12535" i="27"/>
  <c r="E12536" i="27"/>
  <c r="F12536" i="27"/>
  <c r="E12537" i="27"/>
  <c r="F12537" i="27"/>
  <c r="E12538" i="27"/>
  <c r="F12538" i="27"/>
  <c r="E12539" i="27"/>
  <c r="F12539" i="27"/>
  <c r="E12540" i="27"/>
  <c r="F12540" i="27"/>
  <c r="E12541" i="27"/>
  <c r="F12541" i="27"/>
  <c r="E12543" i="27"/>
  <c r="F12543" i="27"/>
  <c r="E12544" i="27"/>
  <c r="F12544" i="27"/>
  <c r="E12545" i="27"/>
  <c r="F12545" i="27"/>
  <c r="E12546" i="27"/>
  <c r="F12546" i="27"/>
  <c r="E12547" i="27"/>
  <c r="F12547" i="27"/>
  <c r="E12548" i="27"/>
  <c r="F12548" i="27"/>
  <c r="E12549" i="27"/>
  <c r="F12549" i="27"/>
  <c r="E12550" i="27"/>
  <c r="F12550" i="27"/>
  <c r="E12551" i="27"/>
  <c r="F12551" i="27"/>
  <c r="E12552" i="27"/>
  <c r="F12552" i="27"/>
  <c r="E12553" i="27"/>
  <c r="F12553" i="27"/>
  <c r="E12554" i="27"/>
  <c r="F12554" i="27"/>
  <c r="E12555" i="27"/>
  <c r="F12555" i="27"/>
  <c r="E12556" i="27"/>
  <c r="F12556" i="27"/>
  <c r="E12557" i="27"/>
  <c r="F12557" i="27"/>
  <c r="E12558" i="27"/>
  <c r="F12558" i="27"/>
  <c r="E12559" i="27"/>
  <c r="F12559" i="27"/>
  <c r="E12560" i="27"/>
  <c r="F12560" i="27"/>
  <c r="E12561" i="27"/>
  <c r="F12561" i="27"/>
  <c r="E12562" i="27"/>
  <c r="F12562" i="27"/>
  <c r="E12563" i="27"/>
  <c r="F12563" i="27"/>
  <c r="E12564" i="27"/>
  <c r="F12564" i="27"/>
  <c r="E12565" i="27"/>
  <c r="F12565" i="27"/>
  <c r="E12566" i="27"/>
  <c r="F12566" i="27"/>
  <c r="E12567" i="27"/>
  <c r="F12567" i="27"/>
  <c r="E12568" i="27"/>
  <c r="F12568" i="27"/>
  <c r="E12569" i="27"/>
  <c r="F12569" i="27"/>
  <c r="E12570" i="27"/>
  <c r="F12570" i="27"/>
  <c r="E12571" i="27"/>
  <c r="F12571" i="27"/>
  <c r="E12572" i="27"/>
  <c r="F12572" i="27"/>
  <c r="E12573" i="27"/>
  <c r="F12573" i="27"/>
  <c r="E12574" i="27"/>
  <c r="F12574" i="27"/>
  <c r="E12575" i="27"/>
  <c r="F12575" i="27"/>
  <c r="E12576" i="27"/>
  <c r="F12576" i="27"/>
  <c r="E12577" i="27"/>
  <c r="F12577" i="27"/>
  <c r="E12578" i="27"/>
  <c r="F12578" i="27"/>
  <c r="E12579" i="27"/>
  <c r="F12579" i="27"/>
  <c r="E12580" i="27"/>
  <c r="F12580" i="27"/>
  <c r="E12581" i="27"/>
  <c r="F12581" i="27"/>
  <c r="E12582" i="27"/>
  <c r="F12582" i="27"/>
  <c r="E12583" i="27"/>
  <c r="F12583" i="27"/>
  <c r="E12584" i="27"/>
  <c r="F12584" i="27"/>
  <c r="E12585" i="27"/>
  <c r="F12585" i="27"/>
  <c r="E12586" i="27"/>
  <c r="F12586" i="27"/>
  <c r="E12587" i="27"/>
  <c r="F12587" i="27"/>
  <c r="E12588" i="27"/>
  <c r="F12588" i="27"/>
  <c r="E12589" i="27"/>
  <c r="F12589" i="27"/>
  <c r="E12590" i="27"/>
  <c r="F12590" i="27"/>
  <c r="E12591" i="27"/>
  <c r="F12591" i="27"/>
  <c r="E12592" i="27"/>
  <c r="F12592" i="27"/>
  <c r="E12593" i="27"/>
  <c r="F12593" i="27"/>
  <c r="E12594" i="27"/>
  <c r="F12594" i="27"/>
  <c r="E12595" i="27"/>
  <c r="F12595" i="27"/>
  <c r="E12596" i="27"/>
  <c r="F12596" i="27"/>
  <c r="E12597" i="27"/>
  <c r="F12597" i="27"/>
  <c r="E12598" i="27"/>
  <c r="F12598" i="27"/>
  <c r="E12599" i="27"/>
  <c r="F12599" i="27"/>
  <c r="E12600" i="27"/>
  <c r="F12600" i="27"/>
  <c r="E12601" i="27"/>
  <c r="F12601" i="27"/>
  <c r="E12602" i="27"/>
  <c r="F12602" i="27"/>
  <c r="E12603" i="27"/>
  <c r="F12603" i="27"/>
  <c r="E12604" i="27"/>
  <c r="F12604" i="27"/>
  <c r="E12605" i="27"/>
  <c r="F12605" i="27"/>
  <c r="E12606" i="27"/>
  <c r="F12606" i="27"/>
  <c r="E12607" i="27"/>
  <c r="F12607" i="27"/>
  <c r="E12608" i="27"/>
  <c r="F12608" i="27"/>
  <c r="E12609" i="27"/>
  <c r="F12609" i="27"/>
  <c r="E12610" i="27"/>
  <c r="F12610" i="27"/>
  <c r="E12611" i="27"/>
  <c r="F12611" i="27"/>
  <c r="E12612" i="27"/>
  <c r="F12612" i="27"/>
  <c r="E12613" i="27"/>
  <c r="F12613" i="27"/>
  <c r="E12614" i="27"/>
  <c r="F12614" i="27"/>
  <c r="E12615" i="27"/>
  <c r="F12615" i="27"/>
  <c r="E12616" i="27"/>
  <c r="F12616" i="27"/>
  <c r="E12617" i="27"/>
  <c r="F12617" i="27"/>
  <c r="E12618" i="27"/>
  <c r="F12618" i="27"/>
  <c r="E12619" i="27"/>
  <c r="F12619" i="27"/>
  <c r="E12620" i="27"/>
  <c r="F12620" i="27"/>
  <c r="E12621" i="27"/>
  <c r="F12621" i="27"/>
  <c r="E12622" i="27"/>
  <c r="F12622" i="27"/>
  <c r="E12623" i="27"/>
  <c r="F12623" i="27"/>
  <c r="E12624" i="27"/>
  <c r="F12624" i="27"/>
  <c r="E12625" i="27"/>
  <c r="F12625" i="27"/>
  <c r="E12626" i="27"/>
  <c r="F12626" i="27"/>
  <c r="E12627" i="27"/>
  <c r="F12627" i="27"/>
  <c r="E12628" i="27"/>
  <c r="F12628" i="27"/>
  <c r="E12629" i="27"/>
  <c r="F12629" i="27"/>
  <c r="E12630" i="27"/>
  <c r="F12630" i="27"/>
  <c r="E12631" i="27"/>
  <c r="F12631" i="27"/>
  <c r="E12632" i="27"/>
  <c r="F12632" i="27"/>
  <c r="E12633" i="27"/>
  <c r="F12633" i="27"/>
  <c r="E12634" i="27"/>
  <c r="F12634" i="27"/>
  <c r="E12635" i="27"/>
  <c r="F12635" i="27"/>
  <c r="E12636" i="27"/>
  <c r="F12636" i="27"/>
  <c r="E12637" i="27"/>
  <c r="F12637" i="27"/>
  <c r="E12638" i="27"/>
  <c r="F12638" i="27"/>
  <c r="E12639" i="27"/>
  <c r="F12639" i="27"/>
  <c r="E12640" i="27"/>
  <c r="F12640" i="27"/>
  <c r="E12641" i="27"/>
  <c r="F12641" i="27"/>
  <c r="E12642" i="27"/>
  <c r="F12642" i="27"/>
  <c r="E12643" i="27"/>
  <c r="F12643" i="27"/>
  <c r="E12644" i="27"/>
  <c r="F12644" i="27"/>
  <c r="E12645" i="27"/>
  <c r="F12645" i="27"/>
  <c r="E12646" i="27"/>
  <c r="F12646" i="27"/>
  <c r="E12647" i="27"/>
  <c r="F12647" i="27"/>
  <c r="E12648" i="27"/>
  <c r="F12648" i="27"/>
  <c r="E12649" i="27"/>
  <c r="F12649" i="27"/>
  <c r="E12650" i="27"/>
  <c r="F12650" i="27"/>
  <c r="E12651" i="27"/>
  <c r="F12651" i="27"/>
  <c r="E12652" i="27"/>
  <c r="F12652" i="27"/>
  <c r="E12653" i="27"/>
  <c r="F12653" i="27"/>
  <c r="E12654" i="27"/>
  <c r="F12654" i="27"/>
  <c r="E12655" i="27"/>
  <c r="F12655" i="27"/>
  <c r="E12656" i="27"/>
  <c r="F12656" i="27"/>
  <c r="E12657" i="27"/>
  <c r="F12657" i="27"/>
  <c r="E12658" i="27"/>
  <c r="F12658" i="27"/>
  <c r="E12659" i="27"/>
  <c r="F12659" i="27"/>
  <c r="E12660" i="27"/>
  <c r="F12660" i="27"/>
  <c r="E12661" i="27"/>
  <c r="F12661" i="27"/>
  <c r="E12662" i="27"/>
  <c r="F12662" i="27"/>
  <c r="E12663" i="27"/>
  <c r="F12663" i="27"/>
  <c r="E12664" i="27"/>
  <c r="F12664" i="27"/>
  <c r="E12665" i="27"/>
  <c r="F12665" i="27"/>
  <c r="E12666" i="27"/>
  <c r="F12666" i="27"/>
  <c r="E12667" i="27"/>
  <c r="F12667" i="27"/>
  <c r="E12668" i="27"/>
  <c r="F12668" i="27"/>
  <c r="E12669" i="27"/>
  <c r="F12669" i="27"/>
  <c r="E12670" i="27"/>
  <c r="F12670" i="27"/>
  <c r="E12671" i="27"/>
  <c r="F12671" i="27"/>
  <c r="E12672" i="27"/>
  <c r="F12672" i="27"/>
  <c r="E12673" i="27"/>
  <c r="F12673" i="27"/>
  <c r="E12674" i="27"/>
  <c r="F12674" i="27"/>
  <c r="E12675" i="27"/>
  <c r="F12675" i="27"/>
  <c r="E12676" i="27"/>
  <c r="F12676" i="27"/>
  <c r="E12677" i="27"/>
  <c r="F12677" i="27"/>
  <c r="E12678" i="27"/>
  <c r="F12678" i="27"/>
  <c r="E12679" i="27"/>
  <c r="F12679" i="27"/>
  <c r="E12680" i="27"/>
  <c r="F12680" i="27"/>
  <c r="E12681" i="27"/>
  <c r="F12681" i="27"/>
  <c r="E12682" i="27"/>
  <c r="F12682" i="27"/>
  <c r="E12683" i="27"/>
  <c r="F12683" i="27"/>
  <c r="E12684" i="27"/>
  <c r="F12684" i="27"/>
  <c r="E12685" i="27"/>
  <c r="F12685" i="27"/>
  <c r="E12686" i="27"/>
  <c r="F12686" i="27"/>
  <c r="E12688" i="27"/>
  <c r="F12688" i="27"/>
  <c r="E12689" i="27"/>
  <c r="F12689" i="27"/>
  <c r="E12690" i="27"/>
  <c r="F12690" i="27"/>
  <c r="E12691" i="27"/>
  <c r="F12691" i="27"/>
  <c r="E12692" i="27"/>
  <c r="F12692" i="27"/>
  <c r="E12693" i="27"/>
  <c r="F12693" i="27"/>
  <c r="E12694" i="27"/>
  <c r="F12694" i="27"/>
  <c r="E12695" i="27"/>
  <c r="F12695" i="27"/>
  <c r="E12696" i="27"/>
  <c r="F12696" i="27"/>
  <c r="E12697" i="27"/>
  <c r="F12697" i="27"/>
  <c r="E12698" i="27"/>
  <c r="F12698" i="27"/>
  <c r="E12699" i="27"/>
  <c r="F12699" i="27"/>
  <c r="E12700" i="27"/>
  <c r="F12700" i="27"/>
  <c r="E12701" i="27"/>
  <c r="F12701" i="27"/>
  <c r="E12702" i="27"/>
  <c r="F12702" i="27"/>
  <c r="E12703" i="27"/>
  <c r="F12703" i="27"/>
  <c r="E12704" i="27"/>
  <c r="F12704" i="27"/>
  <c r="E12705" i="27"/>
  <c r="F12705" i="27"/>
  <c r="E12706" i="27"/>
  <c r="F12706" i="27"/>
  <c r="E12707" i="27"/>
  <c r="F12707" i="27"/>
  <c r="E12708" i="27"/>
  <c r="F12708" i="27"/>
  <c r="E12709" i="27"/>
  <c r="F12709" i="27"/>
  <c r="E12710" i="27"/>
  <c r="F12710" i="27"/>
  <c r="E12711" i="27"/>
  <c r="F12711" i="27"/>
  <c r="E12712" i="27"/>
  <c r="F12712" i="27"/>
  <c r="E12713" i="27"/>
  <c r="F12713" i="27"/>
  <c r="E12714" i="27"/>
  <c r="F12714" i="27"/>
  <c r="E12715" i="27"/>
  <c r="F12715" i="27"/>
  <c r="E12716" i="27"/>
  <c r="F12716" i="27"/>
  <c r="E12717" i="27"/>
  <c r="F12717" i="27"/>
  <c r="E12718" i="27"/>
  <c r="F12718" i="27"/>
  <c r="E12719" i="27"/>
  <c r="F12719" i="27"/>
  <c r="E12720" i="27"/>
  <c r="F12720" i="27"/>
  <c r="E12721" i="27"/>
  <c r="F12721" i="27"/>
  <c r="E12722" i="27"/>
  <c r="F12722" i="27"/>
  <c r="E12723" i="27"/>
  <c r="F12723" i="27"/>
  <c r="E12724" i="27"/>
  <c r="F12724" i="27"/>
  <c r="E12725" i="27"/>
  <c r="F12725" i="27"/>
  <c r="E12726" i="27"/>
  <c r="F12726" i="27"/>
  <c r="E12727" i="27"/>
  <c r="F12727" i="27"/>
  <c r="E12728" i="27"/>
  <c r="F12728" i="27"/>
  <c r="E12729" i="27"/>
  <c r="F12729" i="27"/>
  <c r="E12730" i="27"/>
  <c r="F12730" i="27"/>
  <c r="E12731" i="27"/>
  <c r="F12731" i="27"/>
  <c r="E12732" i="27"/>
  <c r="F12732" i="27"/>
  <c r="E12733" i="27"/>
  <c r="F12733" i="27"/>
  <c r="E12734" i="27"/>
  <c r="F12734" i="27"/>
  <c r="E12735" i="27"/>
  <c r="F12735" i="27"/>
  <c r="E12736" i="27"/>
  <c r="F12736" i="27"/>
  <c r="E12737" i="27"/>
  <c r="F12737" i="27"/>
  <c r="E12738" i="27"/>
  <c r="F12738" i="27"/>
  <c r="E12739" i="27"/>
  <c r="F12739" i="27"/>
  <c r="E12740" i="27"/>
  <c r="F12740" i="27"/>
  <c r="E12741" i="27"/>
  <c r="F12741" i="27"/>
  <c r="E12742" i="27"/>
  <c r="F12742" i="27"/>
  <c r="E12743" i="27"/>
  <c r="F12743" i="27"/>
  <c r="E12744" i="27"/>
  <c r="F12744" i="27"/>
  <c r="E12745" i="27"/>
  <c r="F12745" i="27"/>
  <c r="E12746" i="27"/>
  <c r="F12746" i="27"/>
  <c r="E12747" i="27"/>
  <c r="F12747" i="27"/>
  <c r="E12748" i="27"/>
  <c r="F12748" i="27"/>
  <c r="E12749" i="27"/>
  <c r="F12749" i="27"/>
  <c r="E12750" i="27"/>
  <c r="F12750" i="27"/>
  <c r="E12751" i="27"/>
  <c r="F12751" i="27"/>
  <c r="E12752" i="27"/>
  <c r="F12752" i="27"/>
  <c r="E12753" i="27"/>
  <c r="F12753" i="27"/>
  <c r="E12754" i="27"/>
  <c r="F12754" i="27"/>
  <c r="E12755" i="27"/>
  <c r="F12755" i="27"/>
  <c r="E12756" i="27"/>
  <c r="F12756" i="27"/>
  <c r="E12757" i="27"/>
  <c r="F12757" i="27"/>
  <c r="E12758" i="27"/>
  <c r="F12758" i="27"/>
  <c r="E12759" i="27"/>
  <c r="F12759" i="27"/>
  <c r="E12760" i="27"/>
  <c r="F12760" i="27"/>
  <c r="E12761" i="27"/>
  <c r="F12761" i="27"/>
  <c r="E12762" i="27"/>
  <c r="F12762" i="27"/>
  <c r="E12763" i="27"/>
  <c r="F12763" i="27"/>
  <c r="E12764" i="27"/>
  <c r="F12764" i="27"/>
  <c r="E12765" i="27"/>
  <c r="F12765" i="27"/>
  <c r="E12766" i="27"/>
  <c r="F12766" i="27"/>
  <c r="E12767" i="27"/>
  <c r="F12767" i="27"/>
  <c r="E12768" i="27"/>
  <c r="F12768" i="27"/>
  <c r="E12769" i="27"/>
  <c r="F12769" i="27"/>
  <c r="E12770" i="27"/>
  <c r="F12770" i="27"/>
  <c r="E12771" i="27"/>
  <c r="F12771" i="27"/>
  <c r="E12772" i="27"/>
  <c r="F12772" i="27"/>
  <c r="E12773" i="27"/>
  <c r="F12773" i="27"/>
  <c r="E12774" i="27"/>
  <c r="F12774" i="27"/>
  <c r="E12775" i="27"/>
  <c r="F12775" i="27"/>
  <c r="E12776" i="27"/>
  <c r="F12776" i="27"/>
  <c r="E12777" i="27"/>
  <c r="F12777" i="27"/>
  <c r="E12778" i="27"/>
  <c r="F12778" i="27"/>
  <c r="E12779" i="27"/>
  <c r="F12779" i="27"/>
  <c r="E12780" i="27"/>
  <c r="F12780" i="27"/>
  <c r="E12781" i="27"/>
  <c r="F12781" i="27"/>
  <c r="E12782" i="27"/>
  <c r="F12782" i="27"/>
  <c r="E12783" i="27"/>
  <c r="F12783" i="27"/>
  <c r="E12784" i="27"/>
  <c r="F12784" i="27"/>
  <c r="E12785" i="27"/>
  <c r="F12785" i="27"/>
  <c r="E12786" i="27"/>
  <c r="F12786" i="27"/>
  <c r="E12787" i="27"/>
  <c r="F12787" i="27"/>
  <c r="E12788" i="27"/>
  <c r="F12788" i="27"/>
  <c r="E12789" i="27"/>
  <c r="F12789" i="27"/>
  <c r="E12790" i="27"/>
  <c r="F12790" i="27"/>
  <c r="E12791" i="27"/>
  <c r="F12791" i="27"/>
  <c r="E12792" i="27"/>
  <c r="F12792" i="27"/>
  <c r="E12793" i="27"/>
  <c r="F12793" i="27"/>
  <c r="E12794" i="27"/>
  <c r="F12794" i="27"/>
  <c r="E12795" i="27"/>
  <c r="F12795" i="27"/>
  <c r="E12796" i="27"/>
  <c r="F12796" i="27"/>
  <c r="E12797" i="27"/>
  <c r="F12797" i="27"/>
  <c r="E12798" i="27"/>
  <c r="F12798" i="27"/>
  <c r="E12799" i="27"/>
  <c r="F12799" i="27"/>
  <c r="E12800" i="27"/>
  <c r="F12800" i="27"/>
  <c r="E12801" i="27"/>
  <c r="F12801" i="27"/>
  <c r="E12802" i="27"/>
  <c r="F12802" i="27"/>
  <c r="E12803" i="27"/>
  <c r="F12803" i="27"/>
  <c r="E12804" i="27"/>
  <c r="F12804" i="27"/>
  <c r="E12805" i="27"/>
  <c r="F12805" i="27"/>
  <c r="E12806" i="27"/>
  <c r="F12806" i="27"/>
  <c r="E12807" i="27"/>
  <c r="F12807" i="27"/>
  <c r="E12808" i="27"/>
  <c r="F12808" i="27"/>
  <c r="E12809" i="27"/>
  <c r="F12809" i="27"/>
  <c r="E12810" i="27"/>
  <c r="F12810" i="27"/>
  <c r="E12811" i="27"/>
  <c r="F12811" i="27"/>
  <c r="E12812" i="27"/>
  <c r="F12812" i="27"/>
  <c r="E12813" i="27"/>
  <c r="F12813" i="27"/>
  <c r="E12814" i="27"/>
  <c r="F12814" i="27"/>
  <c r="E12815" i="27"/>
  <c r="F12815" i="27"/>
  <c r="E12816" i="27"/>
  <c r="F12816" i="27"/>
  <c r="E12817" i="27"/>
  <c r="F12817" i="27"/>
  <c r="E12818" i="27"/>
  <c r="F12818" i="27"/>
  <c r="E12819" i="27"/>
  <c r="F12819" i="27"/>
  <c r="E12820" i="27"/>
  <c r="F12820" i="27"/>
  <c r="E12821" i="27"/>
  <c r="F12821" i="27"/>
  <c r="E12822" i="27"/>
  <c r="F12822" i="27"/>
  <c r="E12823" i="27"/>
  <c r="F12823" i="27"/>
  <c r="E12824" i="27"/>
  <c r="F12824" i="27"/>
  <c r="E12825" i="27"/>
  <c r="F12825" i="27"/>
  <c r="E12826" i="27"/>
  <c r="F12826" i="27"/>
  <c r="E12827" i="27"/>
  <c r="F12827" i="27"/>
  <c r="E12828" i="27"/>
  <c r="F12828" i="27"/>
  <c r="E12829" i="27"/>
  <c r="F12829" i="27"/>
  <c r="E12830" i="27"/>
  <c r="F12830" i="27"/>
  <c r="E12831" i="27"/>
  <c r="F12831" i="27"/>
  <c r="E12833" i="27"/>
  <c r="F12833" i="27"/>
  <c r="E12834" i="27"/>
  <c r="F12834" i="27"/>
  <c r="E12835" i="27"/>
  <c r="F12835" i="27"/>
  <c r="E12836" i="27"/>
  <c r="F12836" i="27"/>
  <c r="E12837" i="27"/>
  <c r="F12837" i="27"/>
  <c r="E12838" i="27"/>
  <c r="F12838" i="27"/>
  <c r="E12839" i="27"/>
  <c r="F12839" i="27"/>
  <c r="E12840" i="27"/>
  <c r="F12840" i="27"/>
  <c r="E12841" i="27"/>
  <c r="F12841" i="27"/>
  <c r="E12842" i="27"/>
  <c r="F12842" i="27"/>
  <c r="E12843" i="27"/>
  <c r="F12843" i="27"/>
  <c r="E12844" i="27"/>
  <c r="F12844" i="27"/>
  <c r="E12845" i="27"/>
  <c r="F12845" i="27"/>
  <c r="E12846" i="27"/>
  <c r="F12846" i="27"/>
  <c r="E12847" i="27"/>
  <c r="F12847" i="27"/>
  <c r="E12848" i="27"/>
  <c r="F12848" i="27"/>
  <c r="E12849" i="27"/>
  <c r="F12849" i="27"/>
  <c r="E12850" i="27"/>
  <c r="F12850" i="27"/>
  <c r="E12851" i="27"/>
  <c r="F12851" i="27"/>
  <c r="E12852" i="27"/>
  <c r="F12852" i="27"/>
  <c r="E12853" i="27"/>
  <c r="F12853" i="27"/>
  <c r="E12854" i="27"/>
  <c r="F12854" i="27"/>
  <c r="E12855" i="27"/>
  <c r="F12855" i="27"/>
  <c r="E12856" i="27"/>
  <c r="F12856" i="27"/>
  <c r="E12857" i="27"/>
  <c r="F12857" i="27"/>
  <c r="E12858" i="27"/>
  <c r="F12858" i="27"/>
  <c r="E12859" i="27"/>
  <c r="F12859" i="27"/>
  <c r="E12860" i="27"/>
  <c r="F12860" i="27"/>
  <c r="E12861" i="27"/>
  <c r="F12861" i="27"/>
  <c r="E12862" i="27"/>
  <c r="F12862" i="27"/>
  <c r="E12863" i="27"/>
  <c r="F12863" i="27"/>
  <c r="E12864" i="27"/>
  <c r="F12864" i="27"/>
  <c r="E12865" i="27"/>
  <c r="F12865" i="27"/>
  <c r="E12866" i="27"/>
  <c r="F12866" i="27"/>
  <c r="E12867" i="27"/>
  <c r="F12867" i="27"/>
  <c r="E12868" i="27"/>
  <c r="F12868" i="27"/>
  <c r="E12869" i="27"/>
  <c r="F12869" i="27"/>
  <c r="E12870" i="27"/>
  <c r="F12870" i="27"/>
  <c r="E12871" i="27"/>
  <c r="F12871" i="27"/>
  <c r="E12872" i="27"/>
  <c r="F12872" i="27"/>
  <c r="E12873" i="27"/>
  <c r="F12873" i="27"/>
  <c r="E12874" i="27"/>
  <c r="F12874" i="27"/>
  <c r="E12875" i="27"/>
  <c r="F12875" i="27"/>
  <c r="E12876" i="27"/>
  <c r="F12876" i="27"/>
  <c r="E12877" i="27"/>
  <c r="F12877" i="27"/>
  <c r="E12878" i="27"/>
  <c r="F12878" i="27"/>
  <c r="E12879" i="27"/>
  <c r="F12879" i="27"/>
  <c r="E12880" i="27"/>
  <c r="F12880" i="27"/>
  <c r="E12881" i="27"/>
  <c r="F12881" i="27"/>
  <c r="E12882" i="27"/>
  <c r="F12882" i="27"/>
  <c r="E12883" i="27"/>
  <c r="F12883" i="27"/>
  <c r="E12884" i="27"/>
  <c r="F12884" i="27"/>
  <c r="E12885" i="27"/>
  <c r="F12885" i="27"/>
  <c r="E12886" i="27"/>
  <c r="F12886" i="27"/>
  <c r="E12887" i="27"/>
  <c r="F12887" i="27"/>
  <c r="E12888" i="27"/>
  <c r="F12888" i="27"/>
  <c r="E12889" i="27"/>
  <c r="F12889" i="27"/>
  <c r="E12890" i="27"/>
  <c r="F12890" i="27"/>
  <c r="E12891" i="27"/>
  <c r="F12891" i="27"/>
  <c r="E12892" i="27"/>
  <c r="F12892" i="27"/>
  <c r="E12893" i="27"/>
  <c r="F12893" i="27"/>
  <c r="E12894" i="27"/>
  <c r="F12894" i="27"/>
  <c r="E12895" i="27"/>
  <c r="F12895" i="27"/>
  <c r="E12896" i="27"/>
  <c r="F12896" i="27"/>
  <c r="E12897" i="27"/>
  <c r="F12897" i="27"/>
  <c r="E12898" i="27"/>
  <c r="F12898" i="27"/>
  <c r="E12899" i="27"/>
  <c r="F12899" i="27"/>
  <c r="E12900" i="27"/>
  <c r="F12900" i="27"/>
  <c r="E12901" i="27"/>
  <c r="F12901" i="27"/>
  <c r="E12902" i="27"/>
  <c r="F12902" i="27"/>
  <c r="E12903" i="27"/>
  <c r="F12903" i="27"/>
  <c r="E12904" i="27"/>
  <c r="F12904" i="27"/>
  <c r="E12905" i="27"/>
  <c r="F12905" i="27"/>
  <c r="E12906" i="27"/>
  <c r="F12906" i="27"/>
  <c r="E12907" i="27"/>
  <c r="F12907" i="27"/>
  <c r="E12908" i="27"/>
  <c r="F12908" i="27"/>
  <c r="E12909" i="27"/>
  <c r="F12909" i="27"/>
  <c r="E12910" i="27"/>
  <c r="F12910" i="27"/>
  <c r="E12911" i="27"/>
  <c r="F12911" i="27"/>
  <c r="E12912" i="27"/>
  <c r="F12912" i="27"/>
  <c r="E12913" i="27"/>
  <c r="F12913" i="27"/>
  <c r="E12914" i="27"/>
  <c r="F12914" i="27"/>
  <c r="E12915" i="27"/>
  <c r="F12915" i="27"/>
  <c r="E12916" i="27"/>
  <c r="F12916" i="27"/>
  <c r="E12917" i="27"/>
  <c r="F12917" i="27"/>
  <c r="E12918" i="27"/>
  <c r="F12918" i="27"/>
  <c r="E12919" i="27"/>
  <c r="F12919" i="27"/>
  <c r="E12920" i="27"/>
  <c r="F12920" i="27"/>
  <c r="E12921" i="27"/>
  <c r="F12921" i="27"/>
  <c r="E12922" i="27"/>
  <c r="F12922" i="27"/>
  <c r="E12923" i="27"/>
  <c r="F12923" i="27"/>
  <c r="E12924" i="27"/>
  <c r="F12924" i="27"/>
  <c r="E12925" i="27"/>
  <c r="F12925" i="27"/>
  <c r="E12926" i="27"/>
  <c r="F12926" i="27"/>
  <c r="E12927" i="27"/>
  <c r="F12927" i="27"/>
  <c r="E12928" i="27"/>
  <c r="F12928" i="27"/>
  <c r="E12929" i="27"/>
  <c r="F12929" i="27"/>
  <c r="E12930" i="27"/>
  <c r="F12930" i="27"/>
  <c r="E12931" i="27"/>
  <c r="F12931" i="27"/>
  <c r="E12932" i="27"/>
  <c r="F12932" i="27"/>
  <c r="E12933" i="27"/>
  <c r="F12933" i="27"/>
  <c r="E12934" i="27"/>
  <c r="F12934" i="27"/>
  <c r="E12935" i="27"/>
  <c r="F12935" i="27"/>
  <c r="E12936" i="27"/>
  <c r="F12936" i="27"/>
  <c r="E12937" i="27"/>
  <c r="F12937" i="27"/>
  <c r="E12938" i="27"/>
  <c r="F12938" i="27"/>
  <c r="E12939" i="27"/>
  <c r="F12939" i="27"/>
  <c r="E12940" i="27"/>
  <c r="F12940" i="27"/>
  <c r="E12941" i="27"/>
  <c r="F12941" i="27"/>
  <c r="E12942" i="27"/>
  <c r="F12942" i="27"/>
  <c r="E12943" i="27"/>
  <c r="F12943" i="27"/>
  <c r="E12944" i="27"/>
  <c r="F12944" i="27"/>
  <c r="E12945" i="27"/>
  <c r="F12945" i="27"/>
  <c r="E12946" i="27"/>
  <c r="F12946" i="27"/>
  <c r="E12947" i="27"/>
  <c r="F12947" i="27"/>
  <c r="E12948" i="27"/>
  <c r="F12948" i="27"/>
  <c r="E12949" i="27"/>
  <c r="F12949" i="27"/>
  <c r="E12950" i="27"/>
  <c r="F12950" i="27"/>
  <c r="E12951" i="27"/>
  <c r="F12951" i="27"/>
  <c r="E12952" i="27"/>
  <c r="F12952" i="27"/>
  <c r="E12953" i="27"/>
  <c r="F12953" i="27"/>
  <c r="E12954" i="27"/>
  <c r="F12954" i="27"/>
  <c r="E12955" i="27"/>
  <c r="F12955" i="27"/>
  <c r="E12956" i="27"/>
  <c r="F12956" i="27"/>
  <c r="E12957" i="27"/>
  <c r="F12957" i="27"/>
  <c r="E12958" i="27"/>
  <c r="F12958" i="27"/>
  <c r="E12959" i="27"/>
  <c r="F12959" i="27"/>
  <c r="E12960" i="27"/>
  <c r="F12960" i="27"/>
  <c r="E12961" i="27"/>
  <c r="F12961" i="27"/>
  <c r="E12962" i="27"/>
  <c r="F12962" i="27"/>
  <c r="E12963" i="27"/>
  <c r="F12963" i="27"/>
  <c r="E12964" i="27"/>
  <c r="F12964" i="27"/>
  <c r="E12965" i="27"/>
  <c r="F12965" i="27"/>
  <c r="E12966" i="27"/>
  <c r="F12966" i="27"/>
  <c r="E12967" i="27"/>
  <c r="F12967" i="27"/>
  <c r="E12968" i="27"/>
  <c r="F12968" i="27"/>
  <c r="E12969" i="27"/>
  <c r="F12969" i="27"/>
  <c r="E12970" i="27"/>
  <c r="F12970" i="27"/>
  <c r="E12971" i="27"/>
  <c r="F12971" i="27"/>
  <c r="E12972" i="27"/>
  <c r="F12972" i="27"/>
  <c r="E12973" i="27"/>
  <c r="F12973" i="27"/>
  <c r="E12974" i="27"/>
  <c r="F12974" i="27"/>
  <c r="E12975" i="27"/>
  <c r="F12975" i="27"/>
  <c r="E12976" i="27"/>
  <c r="F12976" i="27"/>
  <c r="E12978" i="27"/>
  <c r="F12978" i="27"/>
  <c r="E12979" i="27"/>
  <c r="F12979" i="27"/>
  <c r="E12980" i="27"/>
  <c r="F12980" i="27"/>
  <c r="E12981" i="27"/>
  <c r="F12981" i="27"/>
  <c r="E12982" i="27"/>
  <c r="F12982" i="27"/>
  <c r="E12983" i="27"/>
  <c r="F12983" i="27"/>
  <c r="E12984" i="27"/>
  <c r="F12984" i="27"/>
  <c r="E12985" i="27"/>
  <c r="F12985" i="27"/>
  <c r="E12986" i="27"/>
  <c r="F12986" i="27"/>
  <c r="E12987" i="27"/>
  <c r="F12987" i="27"/>
  <c r="E12988" i="27"/>
  <c r="F12988" i="27"/>
  <c r="E12989" i="27"/>
  <c r="F12989" i="27"/>
  <c r="E12990" i="27"/>
  <c r="F12990" i="27"/>
  <c r="E12991" i="27"/>
  <c r="F12991" i="27"/>
  <c r="E12992" i="27"/>
  <c r="F12992" i="27"/>
  <c r="E12993" i="27"/>
  <c r="F12993" i="27"/>
  <c r="E12994" i="27"/>
  <c r="F12994" i="27"/>
  <c r="E12995" i="27"/>
  <c r="F12995" i="27"/>
  <c r="E12996" i="27"/>
  <c r="F12996" i="27"/>
  <c r="E12997" i="27"/>
  <c r="F12997" i="27"/>
  <c r="E12998" i="27"/>
  <c r="F12998" i="27"/>
  <c r="E12999" i="27"/>
  <c r="F12999" i="27"/>
  <c r="E13000" i="27"/>
  <c r="F13000" i="27"/>
  <c r="E13001" i="27"/>
  <c r="F13001" i="27"/>
  <c r="E13002" i="27"/>
  <c r="F13002" i="27"/>
  <c r="E13003" i="27"/>
  <c r="F13003" i="27"/>
  <c r="E13004" i="27"/>
  <c r="F13004" i="27"/>
  <c r="E13005" i="27"/>
  <c r="F13005" i="27"/>
  <c r="E13006" i="27"/>
  <c r="F13006" i="27"/>
  <c r="E13007" i="27"/>
  <c r="F13007" i="27"/>
  <c r="E13008" i="27"/>
  <c r="F13008" i="27"/>
  <c r="E13009" i="27"/>
  <c r="F13009" i="27"/>
  <c r="E13010" i="27"/>
  <c r="F13010" i="27"/>
  <c r="E13011" i="27"/>
  <c r="F13011" i="27"/>
  <c r="E13012" i="27"/>
  <c r="F13012" i="27"/>
  <c r="E13013" i="27"/>
  <c r="F13013" i="27"/>
  <c r="E13014" i="27"/>
  <c r="F13014" i="27"/>
  <c r="E13015" i="27"/>
  <c r="F13015" i="27"/>
  <c r="E13016" i="27"/>
  <c r="F13016" i="27"/>
  <c r="E13017" i="27"/>
  <c r="F13017" i="27"/>
  <c r="E13018" i="27"/>
  <c r="F13018" i="27"/>
  <c r="E13019" i="27"/>
  <c r="F13019" i="27"/>
  <c r="E13020" i="27"/>
  <c r="F13020" i="27"/>
  <c r="E13021" i="27"/>
  <c r="F13021" i="27"/>
  <c r="E13022" i="27"/>
  <c r="F13022" i="27"/>
  <c r="E13023" i="27"/>
  <c r="F13023" i="27"/>
  <c r="E13024" i="27"/>
  <c r="F13024" i="27"/>
  <c r="E13025" i="27"/>
  <c r="F13025" i="27"/>
  <c r="E13026" i="27"/>
  <c r="F13026" i="27"/>
  <c r="E13027" i="27"/>
  <c r="F13027" i="27"/>
  <c r="E13028" i="27"/>
  <c r="F13028" i="27"/>
  <c r="E13029" i="27"/>
  <c r="F13029" i="27"/>
  <c r="E13030" i="27"/>
  <c r="F13030" i="27"/>
  <c r="E13031" i="27"/>
  <c r="F13031" i="27"/>
  <c r="E13032" i="27"/>
  <c r="F13032" i="27"/>
  <c r="E13033" i="27"/>
  <c r="F13033" i="27"/>
  <c r="E13034" i="27"/>
  <c r="F13034" i="27"/>
  <c r="E13035" i="27"/>
  <c r="F13035" i="27"/>
  <c r="E13036" i="27"/>
  <c r="F13036" i="27"/>
  <c r="E13037" i="27"/>
  <c r="F13037" i="27"/>
  <c r="E13038" i="27"/>
  <c r="F13038" i="27"/>
  <c r="E13039" i="27"/>
  <c r="F13039" i="27"/>
  <c r="E13040" i="27"/>
  <c r="F13040" i="27"/>
  <c r="E13041" i="27"/>
  <c r="F13041" i="27"/>
  <c r="E13042" i="27"/>
  <c r="F13042" i="27"/>
  <c r="E13043" i="27"/>
  <c r="F13043" i="27"/>
  <c r="E13044" i="27"/>
  <c r="F13044" i="27"/>
  <c r="E13045" i="27"/>
  <c r="F13045" i="27"/>
  <c r="E13046" i="27"/>
  <c r="F13046" i="27"/>
  <c r="E13047" i="27"/>
  <c r="F13047" i="27"/>
  <c r="E13048" i="27"/>
  <c r="F13048" i="27"/>
  <c r="E13049" i="27"/>
  <c r="F13049" i="27"/>
  <c r="E13050" i="27"/>
  <c r="F13050" i="27"/>
  <c r="E13051" i="27"/>
  <c r="F13051" i="27"/>
  <c r="E13052" i="27"/>
  <c r="F13052" i="27"/>
  <c r="E13053" i="27"/>
  <c r="F13053" i="27"/>
  <c r="E13054" i="27"/>
  <c r="F13054" i="27"/>
  <c r="E13055" i="27"/>
  <c r="F13055" i="27"/>
  <c r="E13056" i="27"/>
  <c r="F13056" i="27"/>
  <c r="E13057" i="27"/>
  <c r="F13057" i="27"/>
  <c r="E13058" i="27"/>
  <c r="F13058" i="27"/>
  <c r="E13059" i="27"/>
  <c r="F13059" i="27"/>
  <c r="E13060" i="27"/>
  <c r="F13060" i="27"/>
  <c r="E13061" i="27"/>
  <c r="F13061" i="27"/>
  <c r="E13062" i="27"/>
  <c r="F13062" i="27"/>
  <c r="E13063" i="27"/>
  <c r="F13063" i="27"/>
  <c r="E13064" i="27"/>
  <c r="F13064" i="27"/>
  <c r="E13065" i="27"/>
  <c r="F13065" i="27"/>
  <c r="E13066" i="27"/>
  <c r="F13066" i="27"/>
  <c r="E13067" i="27"/>
  <c r="F13067" i="27"/>
  <c r="E13068" i="27"/>
  <c r="F13068" i="27"/>
  <c r="E13069" i="27"/>
  <c r="F13069" i="27"/>
  <c r="E13070" i="27"/>
  <c r="F13070" i="27"/>
  <c r="E13071" i="27"/>
  <c r="F13071" i="27"/>
  <c r="E13072" i="27"/>
  <c r="F13072" i="27"/>
  <c r="E13073" i="27"/>
  <c r="F13073" i="27"/>
  <c r="E13074" i="27"/>
  <c r="F13074" i="27"/>
  <c r="E13075" i="27"/>
  <c r="F13075" i="27"/>
  <c r="E13076" i="27"/>
  <c r="F13076" i="27"/>
  <c r="E13077" i="27"/>
  <c r="F13077" i="27"/>
  <c r="E13078" i="27"/>
  <c r="F13078" i="27"/>
  <c r="E13079" i="27"/>
  <c r="F13079" i="27"/>
  <c r="E13080" i="27"/>
  <c r="F13080" i="27"/>
  <c r="E13081" i="27"/>
  <c r="F13081" i="27"/>
  <c r="E13082" i="27"/>
  <c r="F13082" i="27"/>
  <c r="E13083" i="27"/>
  <c r="F13083" i="27"/>
  <c r="E13084" i="27"/>
  <c r="F13084" i="27"/>
  <c r="E13085" i="27"/>
  <c r="F13085" i="27"/>
  <c r="E13086" i="27"/>
  <c r="F13086" i="27"/>
  <c r="E13087" i="27"/>
  <c r="F13087" i="27"/>
  <c r="E13088" i="27"/>
  <c r="F13088" i="27"/>
  <c r="E13089" i="27"/>
  <c r="F13089" i="27"/>
  <c r="E13090" i="27"/>
  <c r="F13090" i="27"/>
  <c r="E13091" i="27"/>
  <c r="F13091" i="27"/>
  <c r="E13092" i="27"/>
  <c r="F13092" i="27"/>
  <c r="E13093" i="27"/>
  <c r="F13093" i="27"/>
  <c r="E13094" i="27"/>
  <c r="F13094" i="27"/>
  <c r="E13095" i="27"/>
  <c r="F13095" i="27"/>
  <c r="E13096" i="27"/>
  <c r="F13096" i="27"/>
  <c r="E13097" i="27"/>
  <c r="F13097" i="27"/>
  <c r="E13098" i="27"/>
  <c r="F13098" i="27"/>
  <c r="E13099" i="27"/>
  <c r="F13099" i="27"/>
  <c r="E13100" i="27"/>
  <c r="F13100" i="27"/>
  <c r="E13101" i="27"/>
  <c r="F13101" i="27"/>
  <c r="E13102" i="27"/>
  <c r="F13102" i="27"/>
  <c r="E13103" i="27"/>
  <c r="F13103" i="27"/>
  <c r="E13104" i="27"/>
  <c r="F13104" i="27"/>
  <c r="E13105" i="27"/>
  <c r="F13105" i="27"/>
  <c r="E13106" i="27"/>
  <c r="F13106" i="27"/>
  <c r="E13107" i="27"/>
  <c r="F13107" i="27"/>
  <c r="E13108" i="27"/>
  <c r="F13108" i="27"/>
  <c r="E13109" i="27"/>
  <c r="F13109" i="27"/>
  <c r="E13110" i="27"/>
  <c r="F13110" i="27"/>
  <c r="E13111" i="27"/>
  <c r="F13111" i="27"/>
  <c r="E13112" i="27"/>
  <c r="F13112" i="27"/>
  <c r="E13113" i="27"/>
  <c r="F13113" i="27"/>
  <c r="E13114" i="27"/>
  <c r="F13114" i="27"/>
  <c r="E13115" i="27"/>
  <c r="F13115" i="27"/>
  <c r="E13116" i="27"/>
  <c r="F13116" i="27"/>
  <c r="E13117" i="27"/>
  <c r="F13117" i="27"/>
  <c r="E13118" i="27"/>
  <c r="F13118" i="27"/>
  <c r="E13119" i="27"/>
  <c r="F13119" i="27"/>
  <c r="E13120" i="27"/>
  <c r="F13120" i="27"/>
  <c r="E13121" i="27"/>
  <c r="F13121" i="27"/>
  <c r="E13123" i="27"/>
  <c r="F13123" i="27"/>
  <c r="E13124" i="27"/>
  <c r="F13124" i="27"/>
  <c r="E13125" i="27"/>
  <c r="F13125" i="27"/>
  <c r="E13126" i="27"/>
  <c r="F13126" i="27"/>
  <c r="E13127" i="27"/>
  <c r="F13127" i="27"/>
  <c r="E13128" i="27"/>
  <c r="F13128" i="27"/>
  <c r="E13129" i="27"/>
  <c r="F13129" i="27"/>
  <c r="E13130" i="27"/>
  <c r="F13130" i="27"/>
  <c r="E13131" i="27"/>
  <c r="F13131" i="27"/>
  <c r="E13132" i="27"/>
  <c r="F13132" i="27"/>
  <c r="E13133" i="27"/>
  <c r="F13133" i="27"/>
  <c r="E13134" i="27"/>
  <c r="F13134" i="27"/>
  <c r="E13135" i="27"/>
  <c r="F13135" i="27"/>
  <c r="E13136" i="27"/>
  <c r="F13136" i="27"/>
  <c r="E13137" i="27"/>
  <c r="F13137" i="27"/>
  <c r="E13138" i="27"/>
  <c r="F13138" i="27"/>
  <c r="E13139" i="27"/>
  <c r="F13139" i="27"/>
  <c r="E13140" i="27"/>
  <c r="F13140" i="27"/>
  <c r="E13141" i="27"/>
  <c r="F13141" i="27"/>
  <c r="E13142" i="27"/>
  <c r="F13142" i="27"/>
  <c r="E13143" i="27"/>
  <c r="F13143" i="27"/>
  <c r="E13144" i="27"/>
  <c r="F13144" i="27"/>
  <c r="E13145" i="27"/>
  <c r="F13145" i="27"/>
  <c r="E13146" i="27"/>
  <c r="F13146" i="27"/>
  <c r="E13147" i="27"/>
  <c r="F13147" i="27"/>
  <c r="E13148" i="27"/>
  <c r="F13148" i="27"/>
  <c r="E13149" i="27"/>
  <c r="F13149" i="27"/>
  <c r="E13150" i="27"/>
  <c r="F13150" i="27"/>
  <c r="E13151" i="27"/>
  <c r="F13151" i="27"/>
  <c r="E13152" i="27"/>
  <c r="F13152" i="27"/>
  <c r="E13153" i="27"/>
  <c r="F13153" i="27"/>
  <c r="E13154" i="27"/>
  <c r="F13154" i="27"/>
  <c r="E13155" i="27"/>
  <c r="F13155" i="27"/>
  <c r="E13156" i="27"/>
  <c r="F13156" i="27"/>
  <c r="E13157" i="27"/>
  <c r="F13157" i="27"/>
  <c r="E13158" i="27"/>
  <c r="F13158" i="27"/>
  <c r="E13159" i="27"/>
  <c r="F13159" i="27"/>
  <c r="E13160" i="27"/>
  <c r="F13160" i="27"/>
  <c r="E13161" i="27"/>
  <c r="F13161" i="27"/>
  <c r="E13162" i="27"/>
  <c r="F13162" i="27"/>
  <c r="E13163" i="27"/>
  <c r="F13163" i="27"/>
  <c r="E13164" i="27"/>
  <c r="F13164" i="27"/>
  <c r="E13165" i="27"/>
  <c r="F13165" i="27"/>
  <c r="E13166" i="27"/>
  <c r="F13166" i="27"/>
  <c r="E13167" i="27"/>
  <c r="F13167" i="27"/>
  <c r="E13168" i="27"/>
  <c r="F13168" i="27"/>
  <c r="E13169" i="27"/>
  <c r="F13169" i="27"/>
  <c r="E13170" i="27"/>
  <c r="F13170" i="27"/>
  <c r="E13171" i="27"/>
  <c r="F13171" i="27"/>
  <c r="E13172" i="27"/>
  <c r="F13172" i="27"/>
  <c r="E13173" i="27"/>
  <c r="F13173" i="27"/>
  <c r="E13174" i="27"/>
  <c r="F13174" i="27"/>
  <c r="E13175" i="27"/>
  <c r="F13175" i="27"/>
  <c r="E13176" i="27"/>
  <c r="F13176" i="27"/>
  <c r="E13177" i="27"/>
  <c r="F13177" i="27"/>
  <c r="E13178" i="27"/>
  <c r="F13178" i="27"/>
  <c r="E13179" i="27"/>
  <c r="F13179" i="27"/>
  <c r="E13180" i="27"/>
  <c r="F13180" i="27"/>
  <c r="E13181" i="27"/>
  <c r="F13181" i="27"/>
  <c r="E13182" i="27"/>
  <c r="F13182" i="27"/>
  <c r="E13183" i="27"/>
  <c r="F13183" i="27"/>
  <c r="E13184" i="27"/>
  <c r="F13184" i="27"/>
  <c r="E13185" i="27"/>
  <c r="F13185" i="27"/>
  <c r="E13186" i="27"/>
  <c r="F13186" i="27"/>
  <c r="E13187" i="27"/>
  <c r="F13187" i="27"/>
  <c r="E13188" i="27"/>
  <c r="F13188" i="27"/>
  <c r="E13189" i="27"/>
  <c r="F13189" i="27"/>
  <c r="E13190" i="27"/>
  <c r="F13190" i="27"/>
  <c r="E13191" i="27"/>
  <c r="F13191" i="27"/>
  <c r="E13192" i="27"/>
  <c r="F13192" i="27"/>
  <c r="E13193" i="27"/>
  <c r="F13193" i="27"/>
  <c r="E13194" i="27"/>
  <c r="F13194" i="27"/>
  <c r="E13195" i="27"/>
  <c r="F13195" i="27"/>
  <c r="E13196" i="27"/>
  <c r="F13196" i="27"/>
  <c r="E13197" i="27"/>
  <c r="F13197" i="27"/>
  <c r="E13198" i="27"/>
  <c r="F13198" i="27"/>
  <c r="E13199" i="27"/>
  <c r="F13199" i="27"/>
  <c r="E13200" i="27"/>
  <c r="F13200" i="27"/>
  <c r="E13201" i="27"/>
  <c r="F13201" i="27"/>
  <c r="E13202" i="27"/>
  <c r="F13202" i="27"/>
  <c r="E13203" i="27"/>
  <c r="F13203" i="27"/>
  <c r="E13204" i="27"/>
  <c r="F13204" i="27"/>
  <c r="E13205" i="27"/>
  <c r="F13205" i="27"/>
  <c r="E13206" i="27"/>
  <c r="F13206" i="27"/>
  <c r="E13207" i="27"/>
  <c r="F13207" i="27"/>
  <c r="E13208" i="27"/>
  <c r="F13208" i="27"/>
  <c r="E13209" i="27"/>
  <c r="F13209" i="27"/>
  <c r="E13210" i="27"/>
  <c r="F13210" i="27"/>
  <c r="E13211" i="27"/>
  <c r="F13211" i="27"/>
  <c r="E13212" i="27"/>
  <c r="F13212" i="27"/>
  <c r="E13213" i="27"/>
  <c r="F13213" i="27"/>
  <c r="E13214" i="27"/>
  <c r="F13214" i="27"/>
  <c r="E13215" i="27"/>
  <c r="F13215" i="27"/>
  <c r="E13216" i="27"/>
  <c r="F13216" i="27"/>
  <c r="E13217" i="27"/>
  <c r="F13217" i="27"/>
  <c r="E13218" i="27"/>
  <c r="F13218" i="27"/>
  <c r="E13219" i="27"/>
  <c r="F13219" i="27"/>
  <c r="E13220" i="27"/>
  <c r="F13220" i="27"/>
  <c r="E13221" i="27"/>
  <c r="F13221" i="27"/>
  <c r="E13222" i="27"/>
  <c r="F13222" i="27"/>
  <c r="E13223" i="27"/>
  <c r="F13223" i="27"/>
  <c r="E13224" i="27"/>
  <c r="F13224" i="27"/>
  <c r="E13225" i="27"/>
  <c r="F13225" i="27"/>
  <c r="E13226" i="27"/>
  <c r="F13226" i="27"/>
  <c r="E13227" i="27"/>
  <c r="F13227" i="27"/>
  <c r="E13228" i="27"/>
  <c r="F13228" i="27"/>
  <c r="E13229" i="27"/>
  <c r="F13229" i="27"/>
  <c r="E13230" i="27"/>
  <c r="F13230" i="27"/>
  <c r="E13231" i="27"/>
  <c r="F13231" i="27"/>
  <c r="E13232" i="27"/>
  <c r="F13232" i="27"/>
  <c r="E13233" i="27"/>
  <c r="F13233" i="27"/>
  <c r="E13234" i="27"/>
  <c r="F13234" i="27"/>
  <c r="E13235" i="27"/>
  <c r="F13235" i="27"/>
  <c r="E13236" i="27"/>
  <c r="F13236" i="27"/>
  <c r="E13237" i="27"/>
  <c r="F13237" i="27"/>
  <c r="E13238" i="27"/>
  <c r="F13238" i="27"/>
  <c r="E13239" i="27"/>
  <c r="F13239" i="27"/>
  <c r="E13240" i="27"/>
  <c r="F13240" i="27"/>
  <c r="E13241" i="27"/>
  <c r="F13241" i="27"/>
  <c r="E13242" i="27"/>
  <c r="F13242" i="27"/>
  <c r="E13243" i="27"/>
  <c r="F13243" i="27"/>
  <c r="E13244" i="27"/>
  <c r="F13244" i="27"/>
  <c r="E13245" i="27"/>
  <c r="F13245" i="27"/>
  <c r="E13246" i="27"/>
  <c r="F13246" i="27"/>
  <c r="E13247" i="27"/>
  <c r="F13247" i="27"/>
  <c r="E13248" i="27"/>
  <c r="F13248" i="27"/>
  <c r="E13249" i="27"/>
  <c r="F13249" i="27"/>
  <c r="E13250" i="27"/>
  <c r="F13250" i="27"/>
  <c r="E13251" i="27"/>
  <c r="F13251" i="27"/>
  <c r="E13252" i="27"/>
  <c r="F13252" i="27"/>
  <c r="E13253" i="27"/>
  <c r="F13253" i="27"/>
  <c r="E13254" i="27"/>
  <c r="F13254" i="27"/>
  <c r="E13255" i="27"/>
  <c r="F13255" i="27"/>
  <c r="E13256" i="27"/>
  <c r="F13256" i="27"/>
  <c r="E13257" i="27"/>
  <c r="F13257" i="27"/>
  <c r="E13258" i="27"/>
  <c r="F13258" i="27"/>
  <c r="E13259" i="27"/>
  <c r="F13259" i="27"/>
  <c r="E13260" i="27"/>
  <c r="F13260" i="27"/>
  <c r="E13261" i="27"/>
  <c r="F13261" i="27"/>
  <c r="E13262" i="27"/>
  <c r="F13262" i="27"/>
  <c r="E13263" i="27"/>
  <c r="F13263" i="27"/>
  <c r="E13264" i="27"/>
  <c r="F13264" i="27"/>
  <c r="E13265" i="27"/>
  <c r="F13265" i="27"/>
  <c r="E13266" i="27"/>
  <c r="F13266" i="27"/>
  <c r="E13268" i="27"/>
  <c r="F13268" i="27"/>
  <c r="E13269" i="27"/>
  <c r="F13269" i="27"/>
  <c r="E13270" i="27"/>
  <c r="F13270" i="27"/>
  <c r="E13271" i="27"/>
  <c r="F13271" i="27"/>
  <c r="E13272" i="27"/>
  <c r="F13272" i="27"/>
  <c r="E13273" i="27"/>
  <c r="F13273" i="27"/>
  <c r="E13274" i="27"/>
  <c r="F13274" i="27"/>
  <c r="E13275" i="27"/>
  <c r="F13275" i="27"/>
  <c r="E13276" i="27"/>
  <c r="F13276" i="27"/>
  <c r="E13277" i="27"/>
  <c r="F13277" i="27"/>
  <c r="E13278" i="27"/>
  <c r="F13278" i="27"/>
  <c r="E13279" i="27"/>
  <c r="F13279" i="27"/>
  <c r="E13280" i="27"/>
  <c r="F13280" i="27"/>
  <c r="E13281" i="27"/>
  <c r="F13281" i="27"/>
  <c r="E13282" i="27"/>
  <c r="F13282" i="27"/>
  <c r="E13283" i="27"/>
  <c r="F13283" i="27"/>
  <c r="E13284" i="27"/>
  <c r="F13284" i="27"/>
  <c r="E13285" i="27"/>
  <c r="F13285" i="27"/>
  <c r="E13286" i="27"/>
  <c r="F13286" i="27"/>
  <c r="E13287" i="27"/>
  <c r="F13287" i="27"/>
  <c r="E13288" i="27"/>
  <c r="F13288" i="27"/>
  <c r="E13289" i="27"/>
  <c r="F13289" i="27"/>
  <c r="E13290" i="27"/>
  <c r="F13290" i="27"/>
  <c r="E13291" i="27"/>
  <c r="F13291" i="27"/>
  <c r="E13292" i="27"/>
  <c r="F13292" i="27"/>
  <c r="E13293" i="27"/>
  <c r="F13293" i="27"/>
  <c r="E13294" i="27"/>
  <c r="F13294" i="27"/>
  <c r="E13295" i="27"/>
  <c r="F13295" i="27"/>
  <c r="E13296" i="27"/>
  <c r="F13296" i="27"/>
  <c r="E13297" i="27"/>
  <c r="F13297" i="27"/>
  <c r="E13298" i="27"/>
  <c r="F13298" i="27"/>
  <c r="E13299" i="27"/>
  <c r="F13299" i="27"/>
  <c r="E13300" i="27"/>
  <c r="F13300" i="27"/>
  <c r="E13301" i="27"/>
  <c r="F13301" i="27"/>
  <c r="E13302" i="27"/>
  <c r="F13302" i="27"/>
  <c r="E13303" i="27"/>
  <c r="F13303" i="27"/>
  <c r="E13304" i="27"/>
  <c r="F13304" i="27"/>
  <c r="E13305" i="27"/>
  <c r="F13305" i="27"/>
  <c r="E13306" i="27"/>
  <c r="F13306" i="27"/>
  <c r="E13307" i="27"/>
  <c r="F13307" i="27"/>
  <c r="E13308" i="27"/>
  <c r="F13308" i="27"/>
  <c r="E13309" i="27"/>
  <c r="F13309" i="27"/>
  <c r="E13310" i="27"/>
  <c r="F13310" i="27"/>
  <c r="E13311" i="27"/>
  <c r="F13311" i="27"/>
  <c r="E13312" i="27"/>
  <c r="F13312" i="27"/>
  <c r="E13313" i="27"/>
  <c r="F13313" i="27"/>
  <c r="E13314" i="27"/>
  <c r="F13314" i="27"/>
  <c r="E13315" i="27"/>
  <c r="F13315" i="27"/>
  <c r="E13316" i="27"/>
  <c r="F13316" i="27"/>
  <c r="E13317" i="27"/>
  <c r="F13317" i="27"/>
  <c r="E13318" i="27"/>
  <c r="F13318" i="27"/>
  <c r="E13319" i="27"/>
  <c r="F13319" i="27"/>
  <c r="E13320" i="27"/>
  <c r="F13320" i="27"/>
  <c r="E13321" i="27"/>
  <c r="F13321" i="27"/>
  <c r="E13322" i="27"/>
  <c r="F13322" i="27"/>
  <c r="E13323" i="27"/>
  <c r="F13323" i="27"/>
  <c r="E13324" i="27"/>
  <c r="F13324" i="27"/>
  <c r="E13325" i="27"/>
  <c r="F13325" i="27"/>
  <c r="E13326" i="27"/>
  <c r="F13326" i="27"/>
  <c r="E13327" i="27"/>
  <c r="F13327" i="27"/>
  <c r="E13328" i="27"/>
  <c r="F13328" i="27"/>
  <c r="E13329" i="27"/>
  <c r="F13329" i="27"/>
  <c r="E13330" i="27"/>
  <c r="F13330" i="27"/>
  <c r="E13331" i="27"/>
  <c r="F13331" i="27"/>
  <c r="E13332" i="27"/>
  <c r="F13332" i="27"/>
  <c r="E13333" i="27"/>
  <c r="F13333" i="27"/>
  <c r="E13334" i="27"/>
  <c r="F13334" i="27"/>
  <c r="E13335" i="27"/>
  <c r="F13335" i="27"/>
  <c r="E13336" i="27"/>
  <c r="F13336" i="27"/>
  <c r="E13337" i="27"/>
  <c r="F13337" i="27"/>
  <c r="E13338" i="27"/>
  <c r="F13338" i="27"/>
  <c r="E13339" i="27"/>
  <c r="F13339" i="27"/>
  <c r="E13340" i="27"/>
  <c r="F13340" i="27"/>
  <c r="E13341" i="27"/>
  <c r="F13341" i="27"/>
  <c r="E13342" i="27"/>
  <c r="F13342" i="27"/>
  <c r="E13343" i="27"/>
  <c r="F13343" i="27"/>
  <c r="E13344" i="27"/>
  <c r="F13344" i="27"/>
  <c r="E13345" i="27"/>
  <c r="F13345" i="27"/>
  <c r="E13346" i="27"/>
  <c r="F13346" i="27"/>
  <c r="E13347" i="27"/>
  <c r="F13347" i="27"/>
  <c r="E72" i="27"/>
  <c r="F72" i="27"/>
  <c r="E217" i="27"/>
  <c r="F217" i="27"/>
  <c r="E362" i="27"/>
  <c r="F362" i="27"/>
  <c r="E507" i="27"/>
  <c r="F507" i="27"/>
  <c r="E652" i="27"/>
  <c r="F652" i="27"/>
  <c r="E797" i="27"/>
  <c r="F797" i="27"/>
  <c r="E942" i="27"/>
  <c r="F942" i="27"/>
  <c r="E1087" i="27"/>
  <c r="F1087" i="27"/>
  <c r="E1232" i="27"/>
  <c r="F1232" i="27"/>
  <c r="E1377" i="27"/>
  <c r="F1377" i="27"/>
  <c r="E1522" i="27"/>
  <c r="F1522" i="27"/>
  <c r="E1667" i="27"/>
  <c r="F1667" i="27"/>
  <c r="E1812" i="27"/>
  <c r="F1812" i="27"/>
  <c r="E1957" i="27"/>
  <c r="F1957" i="27"/>
  <c r="E2102" i="27"/>
  <c r="F2102" i="27"/>
  <c r="E2247" i="27"/>
  <c r="F2247" i="27"/>
  <c r="E2392" i="27"/>
  <c r="F2392" i="27"/>
  <c r="E2537" i="27"/>
  <c r="F2537" i="27"/>
  <c r="E2682" i="27"/>
  <c r="F2682" i="27"/>
  <c r="E2827" i="27"/>
  <c r="F2827" i="27"/>
  <c r="E2972" i="27"/>
  <c r="F2972" i="27"/>
  <c r="E3117" i="27"/>
  <c r="F3117" i="27"/>
  <c r="E3262" i="27"/>
  <c r="F3262" i="27"/>
  <c r="E3407" i="27"/>
  <c r="F3407" i="27"/>
  <c r="E3552" i="27"/>
  <c r="F3552" i="27"/>
  <c r="E3697" i="27"/>
  <c r="F3697" i="27"/>
  <c r="E3842" i="27"/>
  <c r="F3842" i="27"/>
  <c r="E3987" i="27"/>
  <c r="F3987" i="27"/>
  <c r="E4132" i="27"/>
  <c r="F4132" i="27"/>
  <c r="E4277" i="27"/>
  <c r="F4277" i="27"/>
  <c r="E4422" i="27"/>
  <c r="F4422" i="27"/>
  <c r="E4567" i="27"/>
  <c r="F4567" i="27"/>
  <c r="E4712" i="27"/>
  <c r="F4712" i="27"/>
  <c r="E4857" i="27"/>
  <c r="F4857" i="27"/>
  <c r="E5002" i="27"/>
  <c r="F5002" i="27"/>
  <c r="E5147" i="27"/>
  <c r="F5147" i="27"/>
  <c r="E5292" i="27"/>
  <c r="F5292" i="27"/>
  <c r="E5437" i="27"/>
  <c r="F5437" i="27"/>
  <c r="E5582" i="27"/>
  <c r="F5582" i="27"/>
  <c r="E5727" i="27"/>
  <c r="F5727" i="27"/>
  <c r="E5872" i="27"/>
  <c r="F5872" i="27"/>
  <c r="E6017" i="27"/>
  <c r="F6017" i="27"/>
  <c r="E6162" i="27"/>
  <c r="F6162" i="27"/>
  <c r="E6307" i="27"/>
  <c r="F6307" i="27"/>
  <c r="E6452" i="27"/>
  <c r="F6452" i="27"/>
  <c r="E6597" i="27"/>
  <c r="F6597" i="27"/>
  <c r="E6742" i="27"/>
  <c r="F6742" i="27"/>
  <c r="E6887" i="27"/>
  <c r="F6887" i="27"/>
  <c r="E7032" i="27"/>
  <c r="F7032" i="27"/>
  <c r="E7177" i="27"/>
  <c r="F7177" i="27"/>
  <c r="E7322" i="27"/>
  <c r="F7322" i="27"/>
  <c r="E7467" i="27"/>
  <c r="F7467" i="27"/>
  <c r="E7612" i="27"/>
  <c r="F7612" i="27"/>
  <c r="E7757" i="27"/>
  <c r="F7757" i="27"/>
  <c r="E7902" i="27"/>
  <c r="F7902" i="27"/>
  <c r="E8047" i="27"/>
  <c r="F8047" i="27"/>
  <c r="E8192" i="27"/>
  <c r="F8192" i="27"/>
  <c r="E8337" i="27"/>
  <c r="F8337" i="27"/>
  <c r="E8482" i="27"/>
  <c r="F8482" i="27"/>
  <c r="E8627" i="27"/>
  <c r="F8627" i="27"/>
  <c r="E8772" i="27"/>
  <c r="F8772" i="27"/>
  <c r="E8917" i="27"/>
  <c r="F8917" i="27"/>
  <c r="E9062" i="27"/>
  <c r="F9062" i="27"/>
  <c r="E9207" i="27"/>
  <c r="F9207" i="27"/>
  <c r="E9352" i="27"/>
  <c r="F9352" i="27"/>
  <c r="E9497" i="27"/>
  <c r="F9497" i="27"/>
  <c r="E9642" i="27"/>
  <c r="F9642" i="27"/>
  <c r="E9787" i="27"/>
  <c r="F9787" i="27"/>
  <c r="E9932" i="27"/>
  <c r="F9932" i="27"/>
  <c r="E10077" i="27"/>
  <c r="F10077" i="27"/>
  <c r="E10222" i="27"/>
  <c r="F10222" i="27"/>
  <c r="E10367" i="27"/>
  <c r="F10367" i="27"/>
  <c r="E10512" i="27"/>
  <c r="F10512" i="27"/>
  <c r="E10657" i="27"/>
  <c r="F10657" i="27"/>
  <c r="E10802" i="27"/>
  <c r="F10802" i="27"/>
  <c r="E10947" i="27"/>
  <c r="F10947" i="27"/>
  <c r="E11092" i="27"/>
  <c r="F11092" i="27"/>
  <c r="E11237" i="27"/>
  <c r="F11237" i="27"/>
  <c r="E11382" i="27"/>
  <c r="F11382" i="27"/>
  <c r="E11527" i="27"/>
  <c r="F11527" i="27"/>
  <c r="E11672" i="27"/>
  <c r="F11672" i="27"/>
  <c r="E11817" i="27"/>
  <c r="F11817" i="27"/>
  <c r="E11962" i="27"/>
  <c r="F11962" i="27"/>
  <c r="E12107" i="27"/>
  <c r="F12107" i="27"/>
  <c r="E12252" i="27"/>
  <c r="F12252" i="27"/>
  <c r="E12397" i="27"/>
  <c r="F12397" i="27"/>
  <c r="E12542" i="27"/>
  <c r="F12542" i="27"/>
  <c r="E12687" i="27"/>
  <c r="F12687" i="27"/>
  <c r="E12832" i="27"/>
  <c r="F12832" i="27"/>
  <c r="E12977" i="27"/>
  <c r="F12977" i="27"/>
  <c r="E13122" i="27"/>
  <c r="F13122" i="27"/>
  <c r="E13267" i="27"/>
  <c r="F13267" i="27"/>
  <c r="T2" i="47" l="1"/>
  <c r="T4" i="47" s="1"/>
  <c r="T2" i="26"/>
  <c r="T3" i="26"/>
  <c r="T3" i="47" l="1"/>
  <c r="F8" i="27"/>
  <c r="E8" i="27"/>
  <c r="C8" i="27"/>
  <c r="D8" i="47" l="1"/>
  <c r="B49" i="47"/>
  <c r="B57" i="47"/>
  <c r="B65" i="47"/>
  <c r="B73" i="47"/>
  <c r="B81" i="47"/>
  <c r="B89" i="47"/>
  <c r="B38" i="47"/>
  <c r="B42" i="47"/>
  <c r="B46" i="47"/>
  <c r="B50" i="47"/>
  <c r="B52" i="47"/>
  <c r="B54" i="47"/>
  <c r="B56" i="47"/>
  <c r="B58" i="47"/>
  <c r="B60" i="47"/>
  <c r="B62" i="47"/>
  <c r="B64" i="47"/>
  <c r="B66" i="47"/>
  <c r="B72" i="47"/>
  <c r="B78" i="47"/>
  <c r="B80" i="47"/>
  <c r="B82" i="47"/>
  <c r="B88" i="47"/>
  <c r="B94" i="47"/>
  <c r="B96" i="47"/>
  <c r="B98" i="47"/>
  <c r="O101" i="47"/>
  <c r="N101" i="47"/>
  <c r="M101" i="47"/>
  <c r="L101" i="47"/>
  <c r="K101" i="47"/>
  <c r="J101" i="47"/>
  <c r="B101" i="47"/>
  <c r="O100" i="47"/>
  <c r="N100" i="47"/>
  <c r="M100" i="47"/>
  <c r="L100" i="47"/>
  <c r="K100" i="47"/>
  <c r="J100" i="47"/>
  <c r="B100" i="47"/>
  <c r="O99" i="47"/>
  <c r="N99" i="47"/>
  <c r="M99" i="47"/>
  <c r="L99" i="47"/>
  <c r="K99" i="47"/>
  <c r="J99" i="47"/>
  <c r="B99" i="47"/>
  <c r="O98" i="47"/>
  <c r="N98" i="47"/>
  <c r="M98" i="47"/>
  <c r="L98" i="47"/>
  <c r="K98" i="47"/>
  <c r="J98" i="47"/>
  <c r="O97" i="47"/>
  <c r="N97" i="47"/>
  <c r="M97" i="47"/>
  <c r="L97" i="47"/>
  <c r="K97" i="47"/>
  <c r="J97" i="47"/>
  <c r="O96" i="47"/>
  <c r="N96" i="47"/>
  <c r="M96" i="47"/>
  <c r="L96" i="47"/>
  <c r="K96" i="47"/>
  <c r="J96" i="47"/>
  <c r="O95" i="47"/>
  <c r="N95" i="47"/>
  <c r="M95" i="47"/>
  <c r="L95" i="47"/>
  <c r="K95" i="47"/>
  <c r="J95" i="47"/>
  <c r="O94" i="47"/>
  <c r="N94" i="47"/>
  <c r="M94" i="47"/>
  <c r="L94" i="47"/>
  <c r="K94" i="47"/>
  <c r="J94" i="47"/>
  <c r="O93" i="47"/>
  <c r="N93" i="47"/>
  <c r="M93" i="47"/>
  <c r="L93" i="47"/>
  <c r="K93" i="47"/>
  <c r="J93" i="47"/>
  <c r="B93" i="47"/>
  <c r="O92" i="47"/>
  <c r="N92" i="47"/>
  <c r="M92" i="47"/>
  <c r="L92" i="47"/>
  <c r="K92" i="47"/>
  <c r="J92" i="47"/>
  <c r="O91" i="47"/>
  <c r="N91" i="47"/>
  <c r="M91" i="47"/>
  <c r="L91" i="47"/>
  <c r="K91" i="47"/>
  <c r="J91" i="47"/>
  <c r="B91" i="47"/>
  <c r="O90" i="47"/>
  <c r="N90" i="47"/>
  <c r="M90" i="47"/>
  <c r="L90" i="47"/>
  <c r="K90" i="47"/>
  <c r="J90" i="47"/>
  <c r="O89" i="47"/>
  <c r="N89" i="47"/>
  <c r="M89" i="47"/>
  <c r="L89" i="47"/>
  <c r="K89" i="47"/>
  <c r="J89" i="47"/>
  <c r="O88" i="47"/>
  <c r="N88" i="47"/>
  <c r="M88" i="47"/>
  <c r="L88" i="47"/>
  <c r="K88" i="47"/>
  <c r="J88" i="47"/>
  <c r="O87" i="47"/>
  <c r="N87" i="47"/>
  <c r="M87" i="47"/>
  <c r="L87" i="47"/>
  <c r="K87" i="47"/>
  <c r="J87" i="47"/>
  <c r="B87" i="47"/>
  <c r="O86" i="47"/>
  <c r="N86" i="47"/>
  <c r="M86" i="47"/>
  <c r="L86" i="47"/>
  <c r="K86" i="47"/>
  <c r="J86" i="47"/>
  <c r="O85" i="47"/>
  <c r="N85" i="47"/>
  <c r="M85" i="47"/>
  <c r="L85" i="47"/>
  <c r="K85" i="47"/>
  <c r="J85" i="47"/>
  <c r="B85" i="47"/>
  <c r="O84" i="47"/>
  <c r="N84" i="47"/>
  <c r="M84" i="47"/>
  <c r="L84" i="47"/>
  <c r="K84" i="47"/>
  <c r="J84" i="47"/>
  <c r="O83" i="47"/>
  <c r="N83" i="47"/>
  <c r="M83" i="47"/>
  <c r="L83" i="47"/>
  <c r="K83" i="47"/>
  <c r="J83" i="47"/>
  <c r="B83" i="47"/>
  <c r="O82" i="47"/>
  <c r="N82" i="47"/>
  <c r="M82" i="47"/>
  <c r="L82" i="47"/>
  <c r="K82" i="47"/>
  <c r="J82" i="47"/>
  <c r="O81" i="47"/>
  <c r="N81" i="47"/>
  <c r="M81" i="47"/>
  <c r="L81" i="47"/>
  <c r="K81" i="47"/>
  <c r="J81" i="47"/>
  <c r="O80" i="47"/>
  <c r="N80" i="47"/>
  <c r="M80" i="47"/>
  <c r="L80" i="47"/>
  <c r="K80" i="47"/>
  <c r="J80" i="47"/>
  <c r="O79" i="47"/>
  <c r="N79" i="47"/>
  <c r="M79" i="47"/>
  <c r="L79" i="47"/>
  <c r="K79" i="47"/>
  <c r="J79" i="47"/>
  <c r="B79" i="47"/>
  <c r="O78" i="47"/>
  <c r="N78" i="47"/>
  <c r="M78" i="47"/>
  <c r="L78" i="47"/>
  <c r="K78" i="47"/>
  <c r="J78" i="47"/>
  <c r="O77" i="47"/>
  <c r="N77" i="47"/>
  <c r="M77" i="47"/>
  <c r="L77" i="47"/>
  <c r="K77" i="47"/>
  <c r="J77" i="47"/>
  <c r="B77" i="47"/>
  <c r="O76" i="47"/>
  <c r="N76" i="47"/>
  <c r="M76" i="47"/>
  <c r="L76" i="47"/>
  <c r="K76" i="47"/>
  <c r="J76" i="47"/>
  <c r="O75" i="47"/>
  <c r="N75" i="47"/>
  <c r="M75" i="47"/>
  <c r="L75" i="47"/>
  <c r="K75" i="47"/>
  <c r="J75" i="47"/>
  <c r="B75" i="47"/>
  <c r="O74" i="47"/>
  <c r="N74" i="47"/>
  <c r="M74" i="47"/>
  <c r="L74" i="47"/>
  <c r="K74" i="47"/>
  <c r="J74" i="47"/>
  <c r="O73" i="47"/>
  <c r="N73" i="47"/>
  <c r="M73" i="47"/>
  <c r="L73" i="47"/>
  <c r="K73" i="47"/>
  <c r="J73" i="47"/>
  <c r="O72" i="47"/>
  <c r="N72" i="47"/>
  <c r="M72" i="47"/>
  <c r="L72" i="47"/>
  <c r="K72" i="47"/>
  <c r="J72" i="47"/>
  <c r="O71" i="47"/>
  <c r="N71" i="47"/>
  <c r="M71" i="47"/>
  <c r="L71" i="47"/>
  <c r="K71" i="47"/>
  <c r="J71" i="47"/>
  <c r="B71" i="47"/>
  <c r="O70" i="47"/>
  <c r="N70" i="47"/>
  <c r="M70" i="47"/>
  <c r="L70" i="47"/>
  <c r="K70" i="47"/>
  <c r="J70" i="47"/>
  <c r="O69" i="47"/>
  <c r="N69" i="47"/>
  <c r="M69" i="47"/>
  <c r="L69" i="47"/>
  <c r="K69" i="47"/>
  <c r="J69" i="47"/>
  <c r="B69" i="47"/>
  <c r="O68" i="47"/>
  <c r="N68" i="47"/>
  <c r="M68" i="47"/>
  <c r="L68" i="47"/>
  <c r="K68" i="47"/>
  <c r="J68" i="47"/>
  <c r="O67" i="47"/>
  <c r="N67" i="47"/>
  <c r="M67" i="47"/>
  <c r="L67" i="47"/>
  <c r="K67" i="47"/>
  <c r="J67" i="47"/>
  <c r="B67" i="47"/>
  <c r="O66" i="47"/>
  <c r="N66" i="47"/>
  <c r="M66" i="47"/>
  <c r="L66" i="47"/>
  <c r="K66" i="47"/>
  <c r="J66" i="47"/>
  <c r="O65" i="47"/>
  <c r="N65" i="47"/>
  <c r="M65" i="47"/>
  <c r="L65" i="47"/>
  <c r="K65" i="47"/>
  <c r="J65" i="47"/>
  <c r="O64" i="47"/>
  <c r="N64" i="47"/>
  <c r="M64" i="47"/>
  <c r="L64" i="47"/>
  <c r="K64" i="47"/>
  <c r="J64" i="47"/>
  <c r="O63" i="47"/>
  <c r="N63" i="47"/>
  <c r="M63" i="47"/>
  <c r="L63" i="47"/>
  <c r="K63" i="47"/>
  <c r="J63" i="47"/>
  <c r="B63" i="47"/>
  <c r="O62" i="47"/>
  <c r="N62" i="47"/>
  <c r="M62" i="47"/>
  <c r="L62" i="47"/>
  <c r="K62" i="47"/>
  <c r="J62" i="47"/>
  <c r="O61" i="47"/>
  <c r="N61" i="47"/>
  <c r="M61" i="47"/>
  <c r="L61" i="47"/>
  <c r="K61" i="47"/>
  <c r="J61" i="47"/>
  <c r="B61" i="47"/>
  <c r="O60" i="47"/>
  <c r="N60" i="47"/>
  <c r="M60" i="47"/>
  <c r="L60" i="47"/>
  <c r="K60" i="47"/>
  <c r="J60" i="47"/>
  <c r="O59" i="47"/>
  <c r="N59" i="47"/>
  <c r="M59" i="47"/>
  <c r="L59" i="47"/>
  <c r="K59" i="47"/>
  <c r="J59" i="47"/>
  <c r="B59" i="47"/>
  <c r="O58" i="47"/>
  <c r="N58" i="47"/>
  <c r="M58" i="47"/>
  <c r="L58" i="47"/>
  <c r="K58" i="47"/>
  <c r="J58" i="47"/>
  <c r="O57" i="47"/>
  <c r="N57" i="47"/>
  <c r="M57" i="47"/>
  <c r="L57" i="47"/>
  <c r="K57" i="47"/>
  <c r="J57" i="47"/>
  <c r="O56" i="47"/>
  <c r="N56" i="47"/>
  <c r="M56" i="47"/>
  <c r="L56" i="47"/>
  <c r="K56" i="47"/>
  <c r="J56" i="47"/>
  <c r="O55" i="47"/>
  <c r="N55" i="47"/>
  <c r="M55" i="47"/>
  <c r="L55" i="47"/>
  <c r="K55" i="47"/>
  <c r="J55" i="47"/>
  <c r="B55" i="47"/>
  <c r="O54" i="47"/>
  <c r="N54" i="47"/>
  <c r="M54" i="47"/>
  <c r="L54" i="47"/>
  <c r="K54" i="47"/>
  <c r="J54" i="47"/>
  <c r="O53" i="47"/>
  <c r="N53" i="47"/>
  <c r="M53" i="47"/>
  <c r="L53" i="47"/>
  <c r="K53" i="47"/>
  <c r="J53" i="47"/>
  <c r="B53" i="47"/>
  <c r="O52" i="47"/>
  <c r="N52" i="47"/>
  <c r="M52" i="47"/>
  <c r="L52" i="47"/>
  <c r="K52" i="47"/>
  <c r="J52" i="47"/>
  <c r="O51" i="47"/>
  <c r="N51" i="47"/>
  <c r="M51" i="47"/>
  <c r="L51" i="47"/>
  <c r="K51" i="47"/>
  <c r="J51" i="47"/>
  <c r="B51" i="47"/>
  <c r="O50" i="47"/>
  <c r="N50" i="47"/>
  <c r="M50" i="47"/>
  <c r="L50" i="47"/>
  <c r="K50" i="47"/>
  <c r="J50" i="47"/>
  <c r="O49" i="47"/>
  <c r="N49" i="47"/>
  <c r="M49" i="47"/>
  <c r="L49" i="47"/>
  <c r="K49" i="47"/>
  <c r="J49" i="47"/>
  <c r="O48" i="47"/>
  <c r="N48" i="47"/>
  <c r="M48" i="47"/>
  <c r="L48" i="47"/>
  <c r="K48" i="47"/>
  <c r="J48" i="47"/>
  <c r="B48" i="47"/>
  <c r="O47" i="47"/>
  <c r="N47" i="47"/>
  <c r="M47" i="47"/>
  <c r="L47" i="47"/>
  <c r="K47" i="47"/>
  <c r="J47" i="47"/>
  <c r="B47" i="47"/>
  <c r="O46" i="47"/>
  <c r="N46" i="47"/>
  <c r="M46" i="47"/>
  <c r="L46" i="47"/>
  <c r="K46" i="47"/>
  <c r="J46" i="47"/>
  <c r="O45" i="47"/>
  <c r="N45" i="47"/>
  <c r="M45" i="47"/>
  <c r="L45" i="47"/>
  <c r="K45" i="47"/>
  <c r="J45" i="47"/>
  <c r="B45" i="47"/>
  <c r="O44" i="47"/>
  <c r="N44" i="47"/>
  <c r="M44" i="47"/>
  <c r="L44" i="47"/>
  <c r="K44" i="47"/>
  <c r="J44" i="47"/>
  <c r="B44" i="47"/>
  <c r="O43" i="47"/>
  <c r="N43" i="47"/>
  <c r="M43" i="47"/>
  <c r="L43" i="47"/>
  <c r="K43" i="47"/>
  <c r="J43" i="47"/>
  <c r="B43" i="47"/>
  <c r="O42" i="47"/>
  <c r="N42" i="47"/>
  <c r="M42" i="47"/>
  <c r="L42" i="47"/>
  <c r="K42" i="47"/>
  <c r="J42" i="47"/>
  <c r="O41" i="47"/>
  <c r="N41" i="47"/>
  <c r="M41" i="47"/>
  <c r="L41" i="47"/>
  <c r="K41" i="47"/>
  <c r="J41" i="47"/>
  <c r="B41" i="47"/>
  <c r="O40" i="47"/>
  <c r="N40" i="47"/>
  <c r="M40" i="47"/>
  <c r="L40" i="47"/>
  <c r="K40" i="47"/>
  <c r="J40" i="47"/>
  <c r="B40" i="47"/>
  <c r="O39" i="47"/>
  <c r="N39" i="47"/>
  <c r="M39" i="47"/>
  <c r="L39" i="47"/>
  <c r="K39" i="47"/>
  <c r="J39" i="47"/>
  <c r="B39" i="47"/>
  <c r="O38" i="47"/>
  <c r="N38" i="47"/>
  <c r="M38" i="47"/>
  <c r="L38" i="47"/>
  <c r="K38" i="47"/>
  <c r="J38" i="47"/>
  <c r="O37" i="47"/>
  <c r="N37" i="47"/>
  <c r="M37" i="47"/>
  <c r="L37" i="47"/>
  <c r="K37" i="47"/>
  <c r="J37" i="47"/>
  <c r="B37" i="47"/>
  <c r="O36" i="47"/>
  <c r="N36" i="47"/>
  <c r="M36" i="47"/>
  <c r="L36" i="47"/>
  <c r="K36" i="47"/>
  <c r="J36" i="47"/>
  <c r="B36" i="47"/>
  <c r="O35" i="47"/>
  <c r="N35" i="47"/>
  <c r="M35" i="47"/>
  <c r="L35" i="47"/>
  <c r="K35" i="47"/>
  <c r="J35" i="47"/>
  <c r="B35" i="47"/>
  <c r="O34" i="47"/>
  <c r="N34" i="47"/>
  <c r="M34" i="47"/>
  <c r="L34" i="47"/>
  <c r="K34" i="47"/>
  <c r="J34" i="47"/>
  <c r="B34" i="47"/>
  <c r="O33" i="47"/>
  <c r="N33" i="47"/>
  <c r="M33" i="47"/>
  <c r="L33" i="47"/>
  <c r="K33" i="47"/>
  <c r="J33" i="47"/>
  <c r="B33" i="47"/>
  <c r="O32" i="47"/>
  <c r="N32" i="47"/>
  <c r="M32" i="47"/>
  <c r="L32" i="47"/>
  <c r="K32" i="47"/>
  <c r="J32" i="47"/>
  <c r="B32" i="47"/>
  <c r="O31" i="47"/>
  <c r="N31" i="47"/>
  <c r="M31" i="47"/>
  <c r="L31" i="47"/>
  <c r="K31" i="47"/>
  <c r="J31" i="47"/>
  <c r="B31" i="47"/>
  <c r="O30" i="47"/>
  <c r="N30" i="47"/>
  <c r="M30" i="47"/>
  <c r="L30" i="47"/>
  <c r="K30" i="47"/>
  <c r="J30" i="47"/>
  <c r="B30" i="47"/>
  <c r="O29" i="47"/>
  <c r="N29" i="47"/>
  <c r="M29" i="47"/>
  <c r="L29" i="47"/>
  <c r="K29" i="47"/>
  <c r="J29" i="47"/>
  <c r="B29" i="47"/>
  <c r="O28" i="47"/>
  <c r="N28" i="47"/>
  <c r="M28" i="47"/>
  <c r="L28" i="47"/>
  <c r="K28" i="47"/>
  <c r="J28" i="47"/>
  <c r="B28" i="47"/>
  <c r="O27" i="47"/>
  <c r="N27" i="47"/>
  <c r="M27" i="47"/>
  <c r="L27" i="47"/>
  <c r="K27" i="47"/>
  <c r="J27" i="47"/>
  <c r="B27" i="47"/>
  <c r="O26" i="47"/>
  <c r="N26" i="47"/>
  <c r="M26" i="47"/>
  <c r="L26" i="47"/>
  <c r="K26" i="47"/>
  <c r="J26" i="47"/>
  <c r="B26" i="47"/>
  <c r="O25" i="47"/>
  <c r="N25" i="47"/>
  <c r="M25" i="47"/>
  <c r="L25" i="47"/>
  <c r="K25" i="47"/>
  <c r="J25" i="47"/>
  <c r="B25" i="47"/>
  <c r="O24" i="47"/>
  <c r="N24" i="47"/>
  <c r="M24" i="47"/>
  <c r="L24" i="47"/>
  <c r="K24" i="47"/>
  <c r="J24" i="47"/>
  <c r="B24" i="47"/>
  <c r="O23" i="47"/>
  <c r="N23" i="47"/>
  <c r="M23" i="47"/>
  <c r="L23" i="47"/>
  <c r="K23" i="47"/>
  <c r="J23" i="47"/>
  <c r="B23" i="47"/>
  <c r="O22" i="47"/>
  <c r="N22" i="47"/>
  <c r="M22" i="47"/>
  <c r="L22" i="47"/>
  <c r="K22" i="47"/>
  <c r="J22" i="47"/>
  <c r="B22" i="47"/>
  <c r="O21" i="47"/>
  <c r="N21" i="47"/>
  <c r="M21" i="47"/>
  <c r="L21" i="47"/>
  <c r="K21" i="47"/>
  <c r="J21" i="47"/>
  <c r="B21" i="47"/>
  <c r="O20" i="47"/>
  <c r="N20" i="47"/>
  <c r="M20" i="47"/>
  <c r="L20" i="47"/>
  <c r="K20" i="47"/>
  <c r="J20" i="47"/>
  <c r="B20" i="47"/>
  <c r="O19" i="47"/>
  <c r="N19" i="47"/>
  <c r="M19" i="47"/>
  <c r="L19" i="47"/>
  <c r="K19" i="47"/>
  <c r="J19" i="47"/>
  <c r="B19" i="47"/>
  <c r="O18" i="47"/>
  <c r="N18" i="47"/>
  <c r="M18" i="47"/>
  <c r="L18" i="47"/>
  <c r="K18" i="47"/>
  <c r="J18" i="47"/>
  <c r="B18" i="47"/>
  <c r="O17" i="47"/>
  <c r="N17" i="47"/>
  <c r="M17" i="47"/>
  <c r="L17" i="47"/>
  <c r="K17" i="47"/>
  <c r="J17" i="47"/>
  <c r="B17" i="47"/>
  <c r="O16" i="47"/>
  <c r="N16" i="47"/>
  <c r="M16" i="47"/>
  <c r="L16" i="47"/>
  <c r="K16" i="47"/>
  <c r="J16" i="47"/>
  <c r="B16" i="47"/>
  <c r="O15" i="47"/>
  <c r="N15" i="47"/>
  <c r="M15" i="47"/>
  <c r="L15" i="47"/>
  <c r="K15" i="47"/>
  <c r="J15" i="47"/>
  <c r="B15" i="47"/>
  <c r="O14" i="47"/>
  <c r="N14" i="47"/>
  <c r="M14" i="47"/>
  <c r="L14" i="47"/>
  <c r="K14" i="47"/>
  <c r="J14" i="47"/>
  <c r="B14" i="47"/>
  <c r="O13" i="47"/>
  <c r="N13" i="47"/>
  <c r="M13" i="47"/>
  <c r="L13" i="47"/>
  <c r="K13" i="47"/>
  <c r="J13" i="47"/>
  <c r="B13" i="47"/>
  <c r="O12" i="47"/>
  <c r="N12" i="47"/>
  <c r="M12" i="47"/>
  <c r="L12" i="47"/>
  <c r="K12" i="47"/>
  <c r="J12" i="47"/>
  <c r="B12" i="47"/>
  <c r="O11" i="47"/>
  <c r="N11" i="47"/>
  <c r="M11" i="47"/>
  <c r="L11" i="47"/>
  <c r="K11" i="47"/>
  <c r="J11" i="47"/>
  <c r="B11" i="47"/>
  <c r="O10" i="47"/>
  <c r="N10" i="47"/>
  <c r="M10" i="47"/>
  <c r="L10" i="47"/>
  <c r="K10" i="47"/>
  <c r="J10" i="47"/>
  <c r="B10" i="47"/>
  <c r="O9" i="47"/>
  <c r="N9" i="47"/>
  <c r="M9" i="47"/>
  <c r="L9" i="47"/>
  <c r="K9" i="47"/>
  <c r="J9" i="47"/>
  <c r="B9" i="47"/>
  <c r="O8" i="47"/>
  <c r="N8" i="47"/>
  <c r="M8" i="47"/>
  <c r="L8" i="47"/>
  <c r="K8" i="47"/>
  <c r="J8" i="47"/>
  <c r="B8" i="47"/>
  <c r="B5" i="47"/>
  <c r="A8" i="47" s="1"/>
  <c r="B4" i="47"/>
  <c r="B3" i="47"/>
  <c r="A20" i="46" l="1"/>
  <c r="A18" i="46"/>
  <c r="A39" i="46"/>
  <c r="A34" i="46"/>
  <c r="A27" i="46"/>
  <c r="A11" i="46"/>
  <c r="H8" i="47"/>
  <c r="A9" i="47"/>
  <c r="Q8" i="47"/>
  <c r="H9" i="47" l="1"/>
  <c r="A10" i="47"/>
  <c r="Q9" i="47"/>
  <c r="H10" i="47" l="1"/>
  <c r="A11" i="47"/>
  <c r="Q10" i="47"/>
  <c r="H11" i="47" l="1"/>
  <c r="Q11" i="47"/>
  <c r="A12" i="47"/>
  <c r="H12" i="47" l="1"/>
  <c r="A13" i="47"/>
  <c r="Q12" i="47"/>
  <c r="H13" i="47" l="1"/>
  <c r="A14" i="47"/>
  <c r="Q13" i="47"/>
  <c r="H14" i="47" l="1"/>
  <c r="A15" i="47"/>
  <c r="Q14" i="47"/>
  <c r="H15" i="47" l="1"/>
  <c r="Q15" i="47"/>
  <c r="A16" i="47"/>
  <c r="H16" i="47" l="1"/>
  <c r="A17" i="47"/>
  <c r="Q16" i="47"/>
  <c r="H17" i="47" l="1"/>
  <c r="A18" i="47"/>
  <c r="Q17" i="47"/>
  <c r="H18" i="47" l="1"/>
  <c r="A19" i="47"/>
  <c r="Q18" i="47"/>
  <c r="H19" i="47" l="1"/>
  <c r="Q19" i="47"/>
  <c r="A20" i="47"/>
  <c r="H20" i="47" l="1"/>
  <c r="A21" i="47"/>
  <c r="Q20" i="47"/>
  <c r="H21" i="47" l="1"/>
  <c r="F13" i="47"/>
  <c r="A22" i="47"/>
  <c r="Q21" i="47"/>
  <c r="H22" i="47" l="1"/>
  <c r="G10" i="47"/>
  <c r="F16" i="47"/>
  <c r="D9" i="47"/>
  <c r="F11" i="47"/>
  <c r="G18" i="47"/>
  <c r="D14" i="47"/>
  <c r="F12" i="47"/>
  <c r="F22" i="47"/>
  <c r="F14" i="47"/>
  <c r="G20" i="47"/>
  <c r="F18" i="47"/>
  <c r="G21" i="47"/>
  <c r="F17" i="47"/>
  <c r="F15" i="47"/>
  <c r="D22" i="47"/>
  <c r="G11" i="47"/>
  <c r="D16" i="47"/>
  <c r="G15" i="47"/>
  <c r="D10" i="47"/>
  <c r="F9" i="47"/>
  <c r="D12" i="47"/>
  <c r="G17" i="47"/>
  <c r="D20" i="47"/>
  <c r="D17" i="47"/>
  <c r="G9" i="47"/>
  <c r="G19" i="47"/>
  <c r="F8" i="47"/>
  <c r="D18" i="47"/>
  <c r="D19" i="47"/>
  <c r="G12" i="47"/>
  <c r="F20" i="47"/>
  <c r="G8" i="47"/>
  <c r="F10" i="47"/>
  <c r="D13" i="47"/>
  <c r="G22" i="47"/>
  <c r="G16" i="47"/>
  <c r="D21" i="47"/>
  <c r="F21" i="47"/>
  <c r="D11" i="47"/>
  <c r="G13" i="47"/>
  <c r="D15" i="47"/>
  <c r="G14" i="47"/>
  <c r="F19" i="47"/>
  <c r="Q22" i="47"/>
  <c r="A23" i="47"/>
  <c r="H23" i="47" l="1"/>
  <c r="D23" i="47"/>
  <c r="F23" i="47"/>
  <c r="G23" i="47"/>
  <c r="A24" i="47"/>
  <c r="Q23" i="47"/>
  <c r="H24" i="47" l="1"/>
  <c r="G24" i="47"/>
  <c r="F24" i="47"/>
  <c r="D24" i="47"/>
  <c r="A25" i="47"/>
  <c r="Q24" i="47"/>
  <c r="H25" i="47" l="1"/>
  <c r="D25" i="47"/>
  <c r="F25" i="47"/>
  <c r="G25" i="47"/>
  <c r="A26" i="47"/>
  <c r="Q25" i="47"/>
  <c r="H26" i="47" l="1"/>
  <c r="G26" i="47"/>
  <c r="D26" i="47"/>
  <c r="F26" i="47"/>
  <c r="A27" i="47"/>
  <c r="Q26" i="47"/>
  <c r="H27" i="47" l="1"/>
  <c r="D27" i="47"/>
  <c r="F27" i="47"/>
  <c r="G27" i="47"/>
  <c r="A28" i="47"/>
  <c r="Q27" i="47"/>
  <c r="H28" i="47" l="1"/>
  <c r="F28" i="47"/>
  <c r="G28" i="47"/>
  <c r="D28" i="47"/>
  <c r="Q28" i="47"/>
  <c r="A29" i="47"/>
  <c r="H29" i="47" l="1"/>
  <c r="D29" i="47"/>
  <c r="F29" i="47"/>
  <c r="G29" i="47"/>
  <c r="A30" i="47"/>
  <c r="Q29" i="47"/>
  <c r="H30" i="47" l="1"/>
  <c r="F30" i="47"/>
  <c r="G30" i="47"/>
  <c r="D30" i="47"/>
  <c r="A31" i="47"/>
  <c r="Q30" i="47"/>
  <c r="H31" i="47" l="1"/>
  <c r="D31" i="47"/>
  <c r="G31" i="47"/>
  <c r="F31" i="47"/>
  <c r="A32" i="47"/>
  <c r="Q31" i="47"/>
  <c r="H32" i="47" l="1"/>
  <c r="D32" i="47"/>
  <c r="G32" i="47"/>
  <c r="F32" i="47"/>
  <c r="Q32" i="47"/>
  <c r="A33" i="47"/>
  <c r="H33" i="47" l="1"/>
  <c r="F33" i="47"/>
  <c r="D33" i="47"/>
  <c r="G33" i="47"/>
  <c r="A34" i="47"/>
  <c r="Q33" i="47"/>
  <c r="H34" i="47" l="1"/>
  <c r="D34" i="47"/>
  <c r="G34" i="47"/>
  <c r="F34" i="47"/>
  <c r="A35" i="47"/>
  <c r="Q34" i="47"/>
  <c r="H35" i="47" l="1"/>
  <c r="F35" i="47"/>
  <c r="G35" i="47"/>
  <c r="D35" i="47"/>
  <c r="A36" i="47"/>
  <c r="Q35" i="47"/>
  <c r="H36" i="47" l="1"/>
  <c r="G36" i="47"/>
  <c r="D36" i="47"/>
  <c r="F36" i="47"/>
  <c r="Q36" i="47"/>
  <c r="A37" i="47"/>
  <c r="H37" i="47" l="1"/>
  <c r="G37" i="47"/>
  <c r="D37" i="47"/>
  <c r="F37" i="47"/>
  <c r="A38" i="47"/>
  <c r="Q37" i="47"/>
  <c r="H38" i="47" l="1"/>
  <c r="F38" i="47"/>
  <c r="D38" i="47"/>
  <c r="G38" i="47"/>
  <c r="A39" i="47"/>
  <c r="Q38" i="47"/>
  <c r="H39" i="47" l="1"/>
  <c r="F39" i="47"/>
  <c r="D39" i="47"/>
  <c r="G39" i="47"/>
  <c r="A40" i="47"/>
  <c r="Q39" i="47"/>
  <c r="H40" i="47" l="1"/>
  <c r="D40" i="47"/>
  <c r="G40" i="47"/>
  <c r="F40" i="47"/>
  <c r="Q40" i="47"/>
  <c r="A41" i="47"/>
  <c r="H41" i="47" l="1"/>
  <c r="F41" i="47"/>
  <c r="G41" i="47"/>
  <c r="D41" i="47"/>
  <c r="A42" i="47"/>
  <c r="Q41" i="47"/>
  <c r="H42" i="47" l="1"/>
  <c r="G42" i="47"/>
  <c r="F42" i="47"/>
  <c r="D42" i="47"/>
  <c r="A43" i="47"/>
  <c r="Q42" i="47"/>
  <c r="H43" i="47" l="1"/>
  <c r="D43" i="47"/>
  <c r="F43" i="47"/>
  <c r="G43" i="47"/>
  <c r="A44" i="47"/>
  <c r="Q43" i="47"/>
  <c r="H44" i="47" l="1"/>
  <c r="G44" i="47"/>
  <c r="D44" i="47"/>
  <c r="F44" i="47"/>
  <c r="Q44" i="47"/>
  <c r="A45" i="47"/>
  <c r="H45" i="47" l="1"/>
  <c r="G45" i="47"/>
  <c r="D45" i="47"/>
  <c r="F45" i="47"/>
  <c r="A46" i="47"/>
  <c r="Q45" i="47"/>
  <c r="H46" i="47" l="1"/>
  <c r="G46" i="47"/>
  <c r="F46" i="47"/>
  <c r="D46" i="47"/>
  <c r="A47" i="47"/>
  <c r="Q46" i="47"/>
  <c r="H47" i="47" l="1"/>
  <c r="F47" i="47"/>
  <c r="G47" i="47"/>
  <c r="D47" i="47"/>
  <c r="A48" i="47"/>
  <c r="Q47" i="47"/>
  <c r="H48" i="47" l="1"/>
  <c r="G48" i="47"/>
  <c r="F48" i="47"/>
  <c r="D48" i="47"/>
  <c r="Q48" i="47"/>
  <c r="A49" i="47"/>
  <c r="H49" i="47" l="1"/>
  <c r="D49" i="47"/>
  <c r="G49" i="47"/>
  <c r="F49" i="47"/>
  <c r="A50" i="47"/>
  <c r="Q49" i="47"/>
  <c r="H50" i="47" l="1"/>
  <c r="D50" i="47"/>
  <c r="F50" i="47"/>
  <c r="G50" i="47"/>
  <c r="A51" i="47"/>
  <c r="Q50" i="47"/>
  <c r="H51" i="47" l="1"/>
  <c r="G51" i="47"/>
  <c r="F51" i="47"/>
  <c r="D51" i="47"/>
  <c r="A52" i="47"/>
  <c r="Q51" i="47"/>
  <c r="H52" i="47" l="1"/>
  <c r="F52" i="47"/>
  <c r="D52" i="47"/>
  <c r="G52" i="47"/>
  <c r="Q52" i="47"/>
  <c r="A53" i="47"/>
  <c r="H53" i="47" l="1"/>
  <c r="G53" i="47"/>
  <c r="D53" i="47"/>
  <c r="F53" i="47"/>
  <c r="A54" i="47"/>
  <c r="Q53" i="47"/>
  <c r="H54" i="47" l="1"/>
  <c r="G54" i="47"/>
  <c r="F54" i="47"/>
  <c r="D54" i="47"/>
  <c r="A55" i="47"/>
  <c r="Q54" i="47"/>
  <c r="H55" i="47" l="1"/>
  <c r="F55" i="47"/>
  <c r="D55" i="47"/>
  <c r="G55" i="47"/>
  <c r="A56" i="47"/>
  <c r="Q55" i="47"/>
  <c r="H56" i="47" l="1"/>
  <c r="G56" i="47"/>
  <c r="F56" i="47"/>
  <c r="D56" i="47"/>
  <c r="Q56" i="47"/>
  <c r="A57" i="47"/>
  <c r="H57" i="47" l="1"/>
  <c r="F57" i="47"/>
  <c r="G57" i="47"/>
  <c r="D57" i="47"/>
  <c r="A58" i="47"/>
  <c r="Q57" i="47"/>
  <c r="H58" i="47" l="1"/>
  <c r="D58" i="47"/>
  <c r="G58" i="47"/>
  <c r="F58" i="47"/>
  <c r="A59" i="47"/>
  <c r="Q58" i="47"/>
  <c r="H59" i="47" l="1"/>
  <c r="D59" i="47"/>
  <c r="G59" i="47"/>
  <c r="F59" i="47"/>
  <c r="A60" i="47"/>
  <c r="Q59" i="47"/>
  <c r="H60" i="47" l="1"/>
  <c r="F60" i="47"/>
  <c r="D60" i="47"/>
  <c r="G60" i="47"/>
  <c r="Q60" i="47"/>
  <c r="A61" i="47"/>
  <c r="H61" i="47" l="1"/>
  <c r="G61" i="47"/>
  <c r="F61" i="47"/>
  <c r="D61" i="47"/>
  <c r="A62" i="47"/>
  <c r="Q61" i="47"/>
  <c r="H62" i="47" l="1"/>
  <c r="D62" i="47"/>
  <c r="F62" i="47"/>
  <c r="G62" i="47"/>
  <c r="Q62" i="47"/>
  <c r="A63" i="47"/>
  <c r="H63" i="47" l="1"/>
  <c r="F63" i="47"/>
  <c r="D63" i="47"/>
  <c r="G63" i="47"/>
  <c r="A64" i="47"/>
  <c r="Q63" i="47"/>
  <c r="H64" i="47" l="1"/>
  <c r="G64" i="47"/>
  <c r="F64" i="47"/>
  <c r="D64" i="47"/>
  <c r="Q64" i="47"/>
  <c r="A65" i="47"/>
  <c r="H65" i="47" l="1"/>
  <c r="D65" i="47"/>
  <c r="F65" i="47"/>
  <c r="G65" i="47"/>
  <c r="A66" i="47"/>
  <c r="Q65" i="47"/>
  <c r="H66" i="47" l="1"/>
  <c r="D66" i="47"/>
  <c r="G66" i="47"/>
  <c r="F66" i="47"/>
  <c r="Q66" i="47"/>
  <c r="A67" i="47"/>
  <c r="H67" i="47" l="1"/>
  <c r="F67" i="47"/>
  <c r="D67" i="47"/>
  <c r="G67" i="47"/>
  <c r="A68" i="47"/>
  <c r="Q67" i="47"/>
  <c r="H68" i="47" l="1"/>
  <c r="F68" i="47"/>
  <c r="D68" i="47"/>
  <c r="G68" i="47"/>
  <c r="Q68" i="47"/>
  <c r="A69" i="47"/>
  <c r="H69" i="47" l="1"/>
  <c r="D69" i="47"/>
  <c r="F69" i="47"/>
  <c r="G69" i="47"/>
  <c r="A70" i="47"/>
  <c r="Q69" i="47"/>
  <c r="H70" i="47" l="1"/>
  <c r="F70" i="47"/>
  <c r="D70" i="47"/>
  <c r="G70" i="47"/>
  <c r="A71" i="47"/>
  <c r="Q70" i="47"/>
  <c r="H71" i="47" l="1"/>
  <c r="D71" i="47"/>
  <c r="G71" i="47"/>
  <c r="F71" i="47"/>
  <c r="Q71" i="47"/>
  <c r="A72" i="47"/>
  <c r="H72" i="47" l="1"/>
  <c r="G72" i="47"/>
  <c r="D72" i="47"/>
  <c r="F72" i="47"/>
  <c r="A73" i="47"/>
  <c r="Q72" i="47"/>
  <c r="H73" i="47" l="1"/>
  <c r="G73" i="47"/>
  <c r="F73" i="47"/>
  <c r="D73" i="47"/>
  <c r="Q73" i="47"/>
  <c r="A74" i="47"/>
  <c r="H74" i="47" l="1"/>
  <c r="G74" i="47"/>
  <c r="F74" i="47"/>
  <c r="D74" i="47"/>
  <c r="A75" i="47"/>
  <c r="Q74" i="47"/>
  <c r="H75" i="47" l="1"/>
  <c r="F75" i="47"/>
  <c r="G75" i="47"/>
  <c r="D75" i="47"/>
  <c r="A76" i="47"/>
  <c r="Q75" i="47"/>
  <c r="H76" i="47" l="1"/>
  <c r="D76" i="47"/>
  <c r="G76" i="47"/>
  <c r="F76" i="47"/>
  <c r="A77" i="47"/>
  <c r="Q76" i="47"/>
  <c r="H77" i="47" l="1"/>
  <c r="G77" i="47"/>
  <c r="D77" i="47"/>
  <c r="F77" i="47"/>
  <c r="A78" i="47"/>
  <c r="Q77" i="47"/>
  <c r="H78" i="47" l="1"/>
  <c r="D78" i="47"/>
  <c r="F78" i="47"/>
  <c r="G78" i="47"/>
  <c r="Q78" i="47"/>
  <c r="A79" i="47"/>
  <c r="H79" i="47" l="1"/>
  <c r="F79" i="47"/>
  <c r="D79" i="47"/>
  <c r="G79" i="47"/>
  <c r="A80" i="47"/>
  <c r="Q79" i="47"/>
  <c r="H80" i="47" l="1"/>
  <c r="G80" i="47"/>
  <c r="F80" i="47"/>
  <c r="D80" i="47"/>
  <c r="A81" i="47"/>
  <c r="Q80" i="47"/>
  <c r="H81" i="47" l="1"/>
  <c r="F81" i="47"/>
  <c r="G81" i="47"/>
  <c r="D81" i="47"/>
  <c r="A82" i="47"/>
  <c r="Q81" i="47"/>
  <c r="H82" i="47" l="1"/>
  <c r="F82" i="47"/>
  <c r="D82" i="47"/>
  <c r="G82" i="47"/>
  <c r="Q82" i="47"/>
  <c r="A83" i="47"/>
  <c r="H83" i="47" l="1"/>
  <c r="D83" i="47"/>
  <c r="G83" i="47"/>
  <c r="F83" i="47"/>
  <c r="A84" i="47"/>
  <c r="Q83" i="47"/>
  <c r="H84" i="47" l="1"/>
  <c r="F84" i="47"/>
  <c r="G84" i="47"/>
  <c r="D84" i="47"/>
  <c r="A85" i="47"/>
  <c r="Q84" i="47"/>
  <c r="H85" i="47" l="1"/>
  <c r="D85" i="47"/>
  <c r="F85" i="47"/>
  <c r="G85" i="47"/>
  <c r="A86" i="47"/>
  <c r="Q85" i="47"/>
  <c r="H86" i="47" l="1"/>
  <c r="G86" i="47"/>
  <c r="F86" i="47"/>
  <c r="D86" i="47"/>
  <c r="A87" i="47"/>
  <c r="Q86" i="47"/>
  <c r="H87" i="47" l="1"/>
  <c r="G87" i="47"/>
  <c r="F87" i="47"/>
  <c r="D87" i="47"/>
  <c r="Q87" i="47"/>
  <c r="A88" i="47"/>
  <c r="H88" i="47" l="1"/>
  <c r="F88" i="47"/>
  <c r="G88" i="47"/>
  <c r="D88" i="47"/>
  <c r="A89" i="47"/>
  <c r="Q88" i="47"/>
  <c r="H89" i="47" l="1"/>
  <c r="G89" i="47"/>
  <c r="F89" i="47"/>
  <c r="D89" i="47"/>
  <c r="A90" i="47"/>
  <c r="Q89" i="47"/>
  <c r="H90" i="47" l="1"/>
  <c r="F90" i="47"/>
  <c r="D90" i="47"/>
  <c r="G90" i="47"/>
  <c r="A91" i="47"/>
  <c r="Q90" i="47"/>
  <c r="H91" i="47" l="1"/>
  <c r="G91" i="47"/>
  <c r="D91" i="47"/>
  <c r="F91" i="47"/>
  <c r="Q91" i="47"/>
  <c r="A92" i="47"/>
  <c r="H92" i="47" l="1"/>
  <c r="D92" i="47"/>
  <c r="G92" i="47"/>
  <c r="F92" i="47"/>
  <c r="Q92" i="47"/>
  <c r="A93" i="47"/>
  <c r="H93" i="47" l="1"/>
  <c r="F93" i="47"/>
  <c r="G93" i="47"/>
  <c r="D93" i="47"/>
  <c r="A94" i="47"/>
  <c r="Q93" i="47"/>
  <c r="H94" i="47" l="1"/>
  <c r="F94" i="47"/>
  <c r="D94" i="47"/>
  <c r="G94" i="47"/>
  <c r="A95" i="47"/>
  <c r="Q94" i="47"/>
  <c r="H95" i="47" l="1"/>
  <c r="F95" i="47"/>
  <c r="G95" i="47"/>
  <c r="D95" i="47"/>
  <c r="A96" i="47"/>
  <c r="Q95" i="47"/>
  <c r="H96" i="47" l="1"/>
  <c r="G96" i="47"/>
  <c r="D96" i="47"/>
  <c r="F96" i="47"/>
  <c r="Q96" i="47"/>
  <c r="A97" i="47"/>
  <c r="H97" i="47" l="1"/>
  <c r="D97" i="47"/>
  <c r="G97" i="47"/>
  <c r="F97" i="47"/>
  <c r="Q97" i="47"/>
  <c r="A98" i="47"/>
  <c r="H98" i="47" l="1"/>
  <c r="D98" i="47"/>
  <c r="F98" i="47"/>
  <c r="G98" i="47"/>
  <c r="A99" i="47"/>
  <c r="Q98" i="47"/>
  <c r="F99" i="47" l="1"/>
  <c r="G99" i="47"/>
  <c r="H99" i="47"/>
  <c r="D99" i="47"/>
  <c r="A100" i="47"/>
  <c r="Q99" i="47"/>
  <c r="H100" i="47" l="1"/>
  <c r="D100" i="47"/>
  <c r="F100" i="47"/>
  <c r="G100" i="47"/>
  <c r="A101" i="47"/>
  <c r="Q100" i="47"/>
  <c r="H101" i="47" l="1"/>
  <c r="G101" i="47"/>
  <c r="F101" i="47"/>
  <c r="D101" i="47"/>
  <c r="Q101" i="47"/>
  <c r="B4" i="46" l="1"/>
  <c r="B3" i="46"/>
  <c r="A29" i="46" l="1"/>
  <c r="A22" i="46"/>
  <c r="A13" i="46"/>
  <c r="A28" i="46"/>
  <c r="A21" i="46"/>
  <c r="A12" i="46"/>
  <c r="B6" i="46"/>
  <c r="B39" i="46" l="1"/>
  <c r="B34" i="46"/>
  <c r="B27" i="46"/>
  <c r="B18" i="46"/>
  <c r="B20" i="46"/>
  <c r="B11" i="46"/>
  <c r="C6" i="46"/>
  <c r="B7" i="46"/>
  <c r="C39" i="46" l="1"/>
  <c r="C34" i="46"/>
  <c r="C27" i="46"/>
  <c r="C18" i="46"/>
  <c r="C20" i="46"/>
  <c r="D6" i="46"/>
  <c r="C7" i="46"/>
  <c r="D39" i="46" l="1"/>
  <c r="D27" i="46"/>
  <c r="D34" i="46"/>
  <c r="D20" i="46"/>
  <c r="D18" i="46"/>
  <c r="D7" i="46"/>
  <c r="C97" i="26" l="1"/>
  <c r="C92" i="26"/>
  <c r="C86" i="26"/>
  <c r="C76" i="26"/>
  <c r="C70" i="26"/>
  <c r="B76" i="47" l="1"/>
  <c r="B74" i="47"/>
  <c r="B86" i="47"/>
  <c r="B84" i="47"/>
  <c r="B92" i="47"/>
  <c r="B90" i="47"/>
  <c r="B70" i="47"/>
  <c r="D11" i="46" s="1"/>
  <c r="B68" i="47"/>
  <c r="C11" i="46" s="1"/>
  <c r="B97" i="47"/>
  <c r="B95" i="47"/>
  <c r="O101" i="26" l="1"/>
  <c r="N101" i="26"/>
  <c r="M101" i="26"/>
  <c r="L101" i="26"/>
  <c r="K101" i="26"/>
  <c r="J101" i="26"/>
  <c r="O100" i="26"/>
  <c r="N100" i="26"/>
  <c r="M100" i="26"/>
  <c r="L100" i="26"/>
  <c r="K100" i="26"/>
  <c r="J100" i="26"/>
  <c r="O99" i="26"/>
  <c r="N99" i="26"/>
  <c r="M99" i="26"/>
  <c r="L99" i="26"/>
  <c r="K99" i="26"/>
  <c r="J99" i="26"/>
  <c r="O98" i="26"/>
  <c r="N98" i="26"/>
  <c r="M98" i="26"/>
  <c r="L98" i="26"/>
  <c r="K98" i="26"/>
  <c r="J98" i="26"/>
  <c r="O97" i="26"/>
  <c r="N97" i="26"/>
  <c r="M97" i="26"/>
  <c r="L97" i="26"/>
  <c r="K97" i="26"/>
  <c r="J97" i="26"/>
  <c r="O96" i="26"/>
  <c r="N96" i="26"/>
  <c r="M96" i="26"/>
  <c r="L96" i="26"/>
  <c r="K96" i="26"/>
  <c r="J96" i="26"/>
  <c r="O95" i="26"/>
  <c r="N95" i="26"/>
  <c r="M95" i="26"/>
  <c r="L95" i="26"/>
  <c r="K95" i="26"/>
  <c r="J95" i="26"/>
  <c r="O94" i="26"/>
  <c r="N94" i="26"/>
  <c r="M94" i="26"/>
  <c r="L94" i="26"/>
  <c r="K94" i="26"/>
  <c r="J94" i="26"/>
  <c r="O93" i="26"/>
  <c r="N93" i="26"/>
  <c r="M93" i="26"/>
  <c r="L93" i="26"/>
  <c r="K93" i="26"/>
  <c r="J93" i="26"/>
  <c r="O92" i="26"/>
  <c r="N92" i="26"/>
  <c r="M92" i="26"/>
  <c r="L92" i="26"/>
  <c r="K92" i="26"/>
  <c r="J92" i="26"/>
  <c r="O91" i="26"/>
  <c r="N91" i="26"/>
  <c r="M91" i="26"/>
  <c r="L91" i="26"/>
  <c r="K91" i="26"/>
  <c r="J91" i="26"/>
  <c r="O90" i="26"/>
  <c r="N90" i="26"/>
  <c r="M90" i="26"/>
  <c r="L90" i="26"/>
  <c r="K90" i="26"/>
  <c r="J90" i="26"/>
  <c r="O89" i="26"/>
  <c r="N89" i="26"/>
  <c r="M89" i="26"/>
  <c r="L89" i="26"/>
  <c r="K89" i="26"/>
  <c r="J89" i="26"/>
  <c r="O88" i="26"/>
  <c r="N88" i="26"/>
  <c r="M88" i="26"/>
  <c r="L88" i="26"/>
  <c r="K88" i="26"/>
  <c r="J88" i="26"/>
  <c r="O87" i="26"/>
  <c r="N87" i="26"/>
  <c r="M87" i="26"/>
  <c r="L87" i="26"/>
  <c r="K87" i="26"/>
  <c r="J87" i="26"/>
  <c r="O86" i="26"/>
  <c r="N86" i="26"/>
  <c r="M86" i="26"/>
  <c r="L86" i="26"/>
  <c r="K86" i="26"/>
  <c r="J86" i="26"/>
  <c r="O85" i="26"/>
  <c r="N85" i="26"/>
  <c r="M85" i="26"/>
  <c r="L85" i="26"/>
  <c r="K85" i="26"/>
  <c r="J85" i="26"/>
  <c r="O84" i="26"/>
  <c r="N84" i="26"/>
  <c r="M84" i="26"/>
  <c r="L84" i="26"/>
  <c r="K84" i="26"/>
  <c r="J84" i="26"/>
  <c r="O83" i="26"/>
  <c r="N83" i="26"/>
  <c r="M83" i="26"/>
  <c r="L83" i="26"/>
  <c r="K83" i="26"/>
  <c r="J83" i="26"/>
  <c r="O82" i="26"/>
  <c r="N82" i="26"/>
  <c r="M82" i="26"/>
  <c r="L82" i="26"/>
  <c r="K82" i="26"/>
  <c r="J82" i="26"/>
  <c r="O81" i="26"/>
  <c r="N81" i="26"/>
  <c r="M81" i="26"/>
  <c r="L81" i="26"/>
  <c r="K81" i="26"/>
  <c r="J81" i="26"/>
  <c r="O80" i="26"/>
  <c r="N80" i="26"/>
  <c r="M80" i="26"/>
  <c r="L80" i="26"/>
  <c r="K80" i="26"/>
  <c r="J80" i="26"/>
  <c r="O79" i="26"/>
  <c r="N79" i="26"/>
  <c r="M79" i="26"/>
  <c r="L79" i="26"/>
  <c r="K79" i="26"/>
  <c r="J79" i="26"/>
  <c r="O78" i="26"/>
  <c r="N78" i="26"/>
  <c r="M78" i="26"/>
  <c r="L78" i="26"/>
  <c r="K78" i="26"/>
  <c r="J78" i="26"/>
  <c r="O77" i="26"/>
  <c r="N77" i="26"/>
  <c r="M77" i="26"/>
  <c r="L77" i="26"/>
  <c r="K77" i="26"/>
  <c r="J77" i="26"/>
  <c r="O76" i="26"/>
  <c r="N76" i="26"/>
  <c r="M76" i="26"/>
  <c r="L76" i="26"/>
  <c r="K76" i="26"/>
  <c r="J76" i="26"/>
  <c r="O75" i="26"/>
  <c r="N75" i="26"/>
  <c r="M75" i="26"/>
  <c r="L75" i="26"/>
  <c r="K75" i="26"/>
  <c r="J75" i="26"/>
  <c r="O74" i="26"/>
  <c r="N74" i="26"/>
  <c r="M74" i="26"/>
  <c r="L74" i="26"/>
  <c r="K74" i="26"/>
  <c r="J74" i="26"/>
  <c r="O73" i="26"/>
  <c r="N73" i="26"/>
  <c r="M73" i="26"/>
  <c r="L73" i="26"/>
  <c r="K73" i="26"/>
  <c r="J73" i="26"/>
  <c r="O72" i="26"/>
  <c r="N72" i="26"/>
  <c r="M72" i="26"/>
  <c r="L72" i="26"/>
  <c r="K72" i="26"/>
  <c r="J72" i="26"/>
  <c r="O71" i="26"/>
  <c r="N71" i="26"/>
  <c r="M71" i="26"/>
  <c r="L71" i="26"/>
  <c r="K71" i="26"/>
  <c r="J71" i="26"/>
  <c r="O70" i="26"/>
  <c r="N70" i="26"/>
  <c r="M70" i="26"/>
  <c r="L70" i="26"/>
  <c r="K70" i="26"/>
  <c r="J70" i="26"/>
  <c r="O69" i="26"/>
  <c r="N69" i="26"/>
  <c r="M69" i="26"/>
  <c r="L69" i="26"/>
  <c r="K69" i="26"/>
  <c r="J69" i="26"/>
  <c r="O68" i="26"/>
  <c r="N68" i="26"/>
  <c r="M68" i="26"/>
  <c r="L68" i="26"/>
  <c r="K68" i="26"/>
  <c r="J68" i="26"/>
  <c r="O67" i="26"/>
  <c r="N67" i="26"/>
  <c r="M67" i="26"/>
  <c r="L67" i="26"/>
  <c r="K67" i="26"/>
  <c r="J67" i="26"/>
  <c r="O66" i="26"/>
  <c r="N66" i="26"/>
  <c r="M66" i="26"/>
  <c r="L66" i="26"/>
  <c r="K66" i="26"/>
  <c r="J66" i="26"/>
  <c r="O65" i="26"/>
  <c r="N65" i="26"/>
  <c r="M65" i="26"/>
  <c r="L65" i="26"/>
  <c r="K65" i="26"/>
  <c r="J65" i="26"/>
  <c r="O64" i="26"/>
  <c r="N64" i="26"/>
  <c r="M64" i="26"/>
  <c r="L64" i="26"/>
  <c r="K64" i="26"/>
  <c r="J64" i="26"/>
  <c r="O63" i="26"/>
  <c r="N63" i="26"/>
  <c r="M63" i="26"/>
  <c r="L63" i="26"/>
  <c r="K63" i="26"/>
  <c r="J63" i="26"/>
  <c r="O62" i="26"/>
  <c r="N62" i="26"/>
  <c r="M62" i="26"/>
  <c r="L62" i="26"/>
  <c r="K62" i="26"/>
  <c r="J62" i="26"/>
  <c r="O61" i="26"/>
  <c r="N61" i="26"/>
  <c r="M61" i="26"/>
  <c r="L61" i="26"/>
  <c r="K61" i="26"/>
  <c r="J61" i="26"/>
  <c r="O60" i="26"/>
  <c r="N60" i="26"/>
  <c r="M60" i="26"/>
  <c r="L60" i="26"/>
  <c r="K60" i="26"/>
  <c r="J60" i="26"/>
  <c r="O59" i="26"/>
  <c r="N59" i="26"/>
  <c r="M59" i="26"/>
  <c r="L59" i="26"/>
  <c r="K59" i="26"/>
  <c r="J59" i="26"/>
  <c r="O58" i="26"/>
  <c r="N58" i="26"/>
  <c r="M58" i="26"/>
  <c r="L58" i="26"/>
  <c r="K58" i="26"/>
  <c r="J58" i="26"/>
  <c r="O57" i="26"/>
  <c r="N57" i="26"/>
  <c r="M57" i="26"/>
  <c r="L57" i="26"/>
  <c r="K57" i="26"/>
  <c r="J57" i="26"/>
  <c r="O56" i="26"/>
  <c r="N56" i="26"/>
  <c r="M56" i="26"/>
  <c r="L56" i="26"/>
  <c r="K56" i="26"/>
  <c r="J56" i="26"/>
  <c r="O55" i="26"/>
  <c r="N55" i="26"/>
  <c r="M55" i="26"/>
  <c r="L55" i="26"/>
  <c r="K55" i="26"/>
  <c r="J55" i="26"/>
  <c r="O54" i="26"/>
  <c r="N54" i="26"/>
  <c r="M54" i="26"/>
  <c r="L54" i="26"/>
  <c r="K54" i="26"/>
  <c r="J54" i="26"/>
  <c r="O53" i="26"/>
  <c r="N53" i="26"/>
  <c r="M53" i="26"/>
  <c r="L53" i="26"/>
  <c r="K53" i="26"/>
  <c r="J53" i="26"/>
  <c r="O52" i="26"/>
  <c r="N52" i="26"/>
  <c r="M52" i="26"/>
  <c r="L52" i="26"/>
  <c r="K52" i="26"/>
  <c r="J52" i="26"/>
  <c r="O51" i="26"/>
  <c r="N51" i="26"/>
  <c r="M51" i="26"/>
  <c r="L51" i="26"/>
  <c r="K51" i="26"/>
  <c r="J51" i="26"/>
  <c r="O50" i="26"/>
  <c r="N50" i="26"/>
  <c r="M50" i="26"/>
  <c r="L50" i="26"/>
  <c r="K50" i="26"/>
  <c r="J50" i="26"/>
  <c r="O49" i="26"/>
  <c r="N49" i="26"/>
  <c r="M49" i="26"/>
  <c r="L49" i="26"/>
  <c r="K49" i="26"/>
  <c r="J49" i="26"/>
  <c r="O48" i="26"/>
  <c r="N48" i="26"/>
  <c r="M48" i="26"/>
  <c r="L48" i="26"/>
  <c r="K48" i="26"/>
  <c r="J48" i="26"/>
  <c r="O47" i="26"/>
  <c r="N47" i="26"/>
  <c r="M47" i="26"/>
  <c r="L47" i="26"/>
  <c r="K47" i="26"/>
  <c r="J47" i="26"/>
  <c r="O46" i="26"/>
  <c r="N46" i="26"/>
  <c r="M46" i="26"/>
  <c r="L46" i="26"/>
  <c r="K46" i="26"/>
  <c r="J46" i="26"/>
  <c r="O45" i="26"/>
  <c r="N45" i="26"/>
  <c r="M45" i="26"/>
  <c r="L45" i="26"/>
  <c r="K45" i="26"/>
  <c r="J45" i="26"/>
  <c r="O44" i="26"/>
  <c r="N44" i="26"/>
  <c r="M44" i="26"/>
  <c r="L44" i="26"/>
  <c r="K44" i="26"/>
  <c r="J44" i="26"/>
  <c r="O43" i="26"/>
  <c r="N43" i="26"/>
  <c r="M43" i="26"/>
  <c r="L43" i="26"/>
  <c r="K43" i="26"/>
  <c r="J43" i="26"/>
  <c r="O42" i="26"/>
  <c r="N42" i="26"/>
  <c r="M42" i="26"/>
  <c r="L42" i="26"/>
  <c r="K42" i="26"/>
  <c r="J42" i="26"/>
  <c r="O41" i="26"/>
  <c r="N41" i="26"/>
  <c r="M41" i="26"/>
  <c r="L41" i="26"/>
  <c r="K41" i="26"/>
  <c r="J41" i="26"/>
  <c r="O40" i="26"/>
  <c r="N40" i="26"/>
  <c r="M40" i="26"/>
  <c r="L40" i="26"/>
  <c r="K40" i="26"/>
  <c r="J40" i="26"/>
  <c r="O39" i="26"/>
  <c r="N39" i="26"/>
  <c r="M39" i="26"/>
  <c r="L39" i="26"/>
  <c r="K39" i="26"/>
  <c r="J39" i="26"/>
  <c r="O38" i="26"/>
  <c r="N38" i="26"/>
  <c r="M38" i="26"/>
  <c r="L38" i="26"/>
  <c r="K38" i="26"/>
  <c r="J38" i="26"/>
  <c r="O37" i="26"/>
  <c r="N37" i="26"/>
  <c r="M37" i="26"/>
  <c r="L37" i="26"/>
  <c r="K37" i="26"/>
  <c r="J37" i="26"/>
  <c r="O36" i="26"/>
  <c r="N36" i="26"/>
  <c r="M36" i="26"/>
  <c r="L36" i="26"/>
  <c r="K36" i="26"/>
  <c r="J36" i="26"/>
  <c r="O35" i="26"/>
  <c r="N35" i="26"/>
  <c r="M35" i="26"/>
  <c r="L35" i="26"/>
  <c r="K35" i="26"/>
  <c r="J35" i="26"/>
  <c r="O34" i="26"/>
  <c r="N34" i="26"/>
  <c r="M34" i="26"/>
  <c r="L34" i="26"/>
  <c r="K34" i="26"/>
  <c r="J34" i="26"/>
  <c r="O33" i="26"/>
  <c r="N33" i="26"/>
  <c r="M33" i="26"/>
  <c r="L33" i="26"/>
  <c r="K33" i="26"/>
  <c r="J33" i="26"/>
  <c r="O32" i="26"/>
  <c r="N32" i="26"/>
  <c r="M32" i="26"/>
  <c r="L32" i="26"/>
  <c r="K32" i="26"/>
  <c r="J32" i="26"/>
  <c r="O31" i="26"/>
  <c r="N31" i="26"/>
  <c r="M31" i="26"/>
  <c r="L31" i="26"/>
  <c r="K31" i="26"/>
  <c r="J31" i="26"/>
  <c r="O30" i="26"/>
  <c r="N30" i="26"/>
  <c r="M30" i="26"/>
  <c r="L30" i="26"/>
  <c r="K30" i="26"/>
  <c r="J30" i="26"/>
  <c r="O29" i="26"/>
  <c r="N29" i="26"/>
  <c r="M29" i="26"/>
  <c r="L29" i="26"/>
  <c r="K29" i="26"/>
  <c r="J29" i="26"/>
  <c r="O28" i="26"/>
  <c r="N28" i="26"/>
  <c r="M28" i="26"/>
  <c r="L28" i="26"/>
  <c r="K28" i="26"/>
  <c r="J28" i="26"/>
  <c r="O27" i="26"/>
  <c r="N27" i="26"/>
  <c r="M27" i="26"/>
  <c r="L27" i="26"/>
  <c r="K27" i="26"/>
  <c r="J27" i="26"/>
  <c r="O26" i="26"/>
  <c r="N26" i="26"/>
  <c r="M26" i="26"/>
  <c r="L26" i="26"/>
  <c r="K26" i="26"/>
  <c r="J26" i="26"/>
  <c r="O25" i="26"/>
  <c r="N25" i="26"/>
  <c r="M25" i="26"/>
  <c r="L25" i="26"/>
  <c r="K25" i="26"/>
  <c r="J25" i="26"/>
  <c r="O24" i="26"/>
  <c r="N24" i="26"/>
  <c r="M24" i="26"/>
  <c r="L24" i="26"/>
  <c r="K24" i="26"/>
  <c r="J24" i="26"/>
  <c r="O23" i="26"/>
  <c r="N23" i="26"/>
  <c r="M23" i="26"/>
  <c r="L23" i="26"/>
  <c r="K23" i="26"/>
  <c r="J23" i="26"/>
  <c r="O22" i="26"/>
  <c r="N22" i="26"/>
  <c r="M22" i="26"/>
  <c r="L22" i="26"/>
  <c r="K22" i="26"/>
  <c r="J22" i="26"/>
  <c r="O21" i="26"/>
  <c r="N21" i="26"/>
  <c r="M21" i="26"/>
  <c r="L21" i="26"/>
  <c r="K21" i="26"/>
  <c r="J21" i="26"/>
  <c r="O20" i="26"/>
  <c r="N20" i="26"/>
  <c r="M20" i="26"/>
  <c r="L20" i="26"/>
  <c r="K20" i="26"/>
  <c r="J20" i="26"/>
  <c r="O19" i="26"/>
  <c r="N19" i="26"/>
  <c r="M19" i="26"/>
  <c r="L19" i="26"/>
  <c r="K19" i="26"/>
  <c r="J19" i="26"/>
  <c r="O18" i="26"/>
  <c r="N18" i="26"/>
  <c r="M18" i="26"/>
  <c r="L18" i="26"/>
  <c r="K18" i="26"/>
  <c r="J18" i="26"/>
  <c r="O17" i="26"/>
  <c r="N17" i="26"/>
  <c r="M17" i="26"/>
  <c r="L17" i="26"/>
  <c r="K17" i="26"/>
  <c r="J17" i="26"/>
  <c r="O16" i="26"/>
  <c r="N16" i="26"/>
  <c r="M16" i="26"/>
  <c r="L16" i="26"/>
  <c r="K16" i="26"/>
  <c r="J16" i="26"/>
  <c r="O15" i="26"/>
  <c r="N15" i="26"/>
  <c r="M15" i="26"/>
  <c r="L15" i="26"/>
  <c r="K15" i="26"/>
  <c r="J15" i="26"/>
  <c r="O14" i="26"/>
  <c r="N14" i="26"/>
  <c r="M14" i="26"/>
  <c r="L14" i="26"/>
  <c r="K14" i="26"/>
  <c r="J14" i="26"/>
  <c r="O13" i="26"/>
  <c r="N13" i="26"/>
  <c r="M13" i="26"/>
  <c r="L13" i="26"/>
  <c r="K13" i="26"/>
  <c r="J13" i="26"/>
  <c r="O12" i="26"/>
  <c r="N12" i="26"/>
  <c r="M12" i="26"/>
  <c r="L12" i="26"/>
  <c r="K12" i="26"/>
  <c r="J12" i="26"/>
  <c r="O11" i="26"/>
  <c r="N11" i="26"/>
  <c r="M11" i="26"/>
  <c r="L11" i="26"/>
  <c r="K11" i="26"/>
  <c r="J11" i="26"/>
  <c r="O10" i="26"/>
  <c r="N10" i="26"/>
  <c r="M10" i="26"/>
  <c r="L10" i="26"/>
  <c r="K10" i="26"/>
  <c r="J10" i="26"/>
  <c r="O9" i="26"/>
  <c r="N9" i="26"/>
  <c r="M9" i="26"/>
  <c r="L9" i="26"/>
  <c r="K9" i="26"/>
  <c r="J9" i="26"/>
  <c r="O8" i="26"/>
  <c r="N8" i="26"/>
  <c r="M8" i="26"/>
  <c r="L8" i="26"/>
  <c r="K8" i="26"/>
  <c r="J8" i="26"/>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8" i="32"/>
  <c r="B101" i="31"/>
  <c r="B100" i="31"/>
  <c r="B99" i="31"/>
  <c r="B98" i="31"/>
  <c r="B97" i="31"/>
  <c r="B96" i="31"/>
  <c r="B95" i="31"/>
  <c r="B94" i="31"/>
  <c r="B93" i="31"/>
  <c r="B92" i="31"/>
  <c r="B91" i="31"/>
  <c r="B90" i="31"/>
  <c r="B89" i="31"/>
  <c r="B88" i="31"/>
  <c r="B87" i="31"/>
  <c r="B86" i="31"/>
  <c r="B85" i="31"/>
  <c r="B84" i="31"/>
  <c r="B83" i="31"/>
  <c r="B82" i="31"/>
  <c r="B81" i="31"/>
  <c r="B80" i="31"/>
  <c r="B79" i="31"/>
  <c r="B78" i="31"/>
  <c r="B77" i="31"/>
  <c r="B76" i="31"/>
  <c r="B75" i="31"/>
  <c r="B74" i="31"/>
  <c r="B73" i="31"/>
  <c r="B72" i="31"/>
  <c r="B71" i="31"/>
  <c r="B70" i="31"/>
  <c r="B69" i="31"/>
  <c r="B68" i="31"/>
  <c r="B67" i="31"/>
  <c r="B66" i="31"/>
  <c r="B65" i="31"/>
  <c r="B64" i="31"/>
  <c r="B63" i="31"/>
  <c r="B62" i="31"/>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10" i="31"/>
  <c r="B9" i="31"/>
  <c r="B8" i="31"/>
  <c r="B101" i="26"/>
  <c r="B100" i="26"/>
  <c r="B99" i="26"/>
  <c r="B98" i="26"/>
  <c r="B97" i="26"/>
  <c r="B96" i="26"/>
  <c r="B95" i="26"/>
  <c r="B94" i="26"/>
  <c r="B93" i="26"/>
  <c r="B92" i="26"/>
  <c r="B91" i="26"/>
  <c r="B90" i="26"/>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5" i="32" l="1"/>
  <c r="A8" i="32" s="1"/>
  <c r="B3" i="32"/>
  <c r="A9" i="32" l="1"/>
  <c r="G8" i="32"/>
  <c r="B5" i="26"/>
  <c r="A8" i="26" s="1"/>
  <c r="B5" i="31"/>
  <c r="A8" i="31" s="1"/>
  <c r="D8" i="26" l="1"/>
  <c r="H8" i="26"/>
  <c r="G8" i="26"/>
  <c r="F8" i="26"/>
  <c r="Q8" i="26"/>
  <c r="A9" i="31"/>
  <c r="G8" i="31"/>
  <c r="A10" i="32"/>
  <c r="G9" i="32"/>
  <c r="A9" i="26"/>
  <c r="B3" i="31"/>
  <c r="H9" i="26" l="1"/>
  <c r="G9" i="26"/>
  <c r="F9" i="26"/>
  <c r="D9" i="26"/>
  <c r="A11" i="32"/>
  <c r="G10" i="32"/>
  <c r="Q9" i="26"/>
  <c r="A10" i="31"/>
  <c r="G9" i="31"/>
  <c r="A10" i="26"/>
  <c r="B4" i="26"/>
  <c r="B3" i="26"/>
  <c r="A19" i="46" l="1"/>
  <c r="A33" i="46"/>
  <c r="A26" i="46"/>
  <c r="A10" i="46"/>
  <c r="A38" i="46"/>
  <c r="A17" i="46"/>
  <c r="H10" i="26"/>
  <c r="D10" i="26"/>
  <c r="G10" i="26"/>
  <c r="F10" i="26"/>
  <c r="Q10" i="26"/>
  <c r="A11" i="31"/>
  <c r="G10" i="31"/>
  <c r="A12" i="32"/>
  <c r="G11" i="32"/>
  <c r="A11" i="26"/>
  <c r="K5" i="25"/>
  <c r="L5" i="25" s="1"/>
  <c r="K6" i="25"/>
  <c r="L6" i="25" s="1"/>
  <c r="K7" i="25"/>
  <c r="L7" i="25" s="1"/>
  <c r="K8" i="25"/>
  <c r="L8" i="25" s="1"/>
  <c r="K9" i="25"/>
  <c r="L9" i="25" s="1"/>
  <c r="K10" i="25"/>
  <c r="L10" i="25" s="1"/>
  <c r="K11" i="25"/>
  <c r="L11" i="25" s="1"/>
  <c r="K12" i="25"/>
  <c r="L12" i="25" s="1"/>
  <c r="K13" i="25"/>
  <c r="L13" i="25" s="1"/>
  <c r="K14" i="25"/>
  <c r="L14" i="25" s="1"/>
  <c r="K15" i="25"/>
  <c r="L15" i="25" s="1"/>
  <c r="K16" i="25"/>
  <c r="L16" i="25" s="1"/>
  <c r="K17" i="25"/>
  <c r="L17" i="25" s="1"/>
  <c r="K18" i="25"/>
  <c r="L18" i="25" s="1"/>
  <c r="K19" i="25"/>
  <c r="L19" i="25" s="1"/>
  <c r="K20" i="25"/>
  <c r="L20" i="25" s="1"/>
  <c r="K21" i="25"/>
  <c r="L21" i="25" s="1"/>
  <c r="K22" i="25"/>
  <c r="L22" i="25" s="1"/>
  <c r="K23" i="25"/>
  <c r="L23" i="25" s="1"/>
  <c r="K24" i="25"/>
  <c r="L24" i="25" s="1"/>
  <c r="K25" i="25"/>
  <c r="L25" i="25" s="1"/>
  <c r="K26" i="25"/>
  <c r="L26" i="25" s="1"/>
  <c r="K27" i="25"/>
  <c r="L27" i="25" s="1"/>
  <c r="K28" i="25"/>
  <c r="L28" i="25" s="1"/>
  <c r="K29" i="25"/>
  <c r="L29" i="25" s="1"/>
  <c r="K30" i="25"/>
  <c r="L30" i="25" s="1"/>
  <c r="K31" i="25"/>
  <c r="L31" i="25" s="1"/>
  <c r="K32" i="25"/>
  <c r="L32" i="25" s="1"/>
  <c r="K33" i="25"/>
  <c r="L33" i="25" s="1"/>
  <c r="K34" i="25"/>
  <c r="L34" i="25" s="1"/>
  <c r="K35" i="25"/>
  <c r="L35" i="25" s="1"/>
  <c r="K36" i="25"/>
  <c r="L36" i="25" s="1"/>
  <c r="K37" i="25"/>
  <c r="L37" i="25" s="1"/>
  <c r="K38" i="25"/>
  <c r="L38" i="25" s="1"/>
  <c r="K39" i="25"/>
  <c r="L39" i="25" s="1"/>
  <c r="K40" i="25"/>
  <c r="L40" i="25" s="1"/>
  <c r="K41" i="25"/>
  <c r="L41" i="25" s="1"/>
  <c r="K42" i="25"/>
  <c r="L42" i="25" s="1"/>
  <c r="K43" i="25"/>
  <c r="L43" i="25" s="1"/>
  <c r="K44" i="25"/>
  <c r="L44" i="25" s="1"/>
  <c r="K45" i="25"/>
  <c r="L45" i="25" s="1"/>
  <c r="K46" i="25"/>
  <c r="L46" i="25" s="1"/>
  <c r="K47" i="25"/>
  <c r="L47" i="25" s="1"/>
  <c r="K48" i="25"/>
  <c r="L48" i="25" s="1"/>
  <c r="K49" i="25"/>
  <c r="L49" i="25" s="1"/>
  <c r="K50" i="25"/>
  <c r="L50" i="25" s="1"/>
  <c r="K51" i="25"/>
  <c r="L51" i="25" s="1"/>
  <c r="K52" i="25"/>
  <c r="L52" i="25" s="1"/>
  <c r="K53" i="25"/>
  <c r="L53" i="25" s="1"/>
  <c r="K54" i="25"/>
  <c r="L54" i="25" s="1"/>
  <c r="K55" i="25"/>
  <c r="L55" i="25" s="1"/>
  <c r="K56" i="25"/>
  <c r="L56" i="25" s="1"/>
  <c r="K57" i="25"/>
  <c r="L57" i="25" s="1"/>
  <c r="K58" i="25"/>
  <c r="L58" i="25" s="1"/>
  <c r="K59" i="25"/>
  <c r="L59" i="25" s="1"/>
  <c r="K60" i="25"/>
  <c r="L60" i="25" s="1"/>
  <c r="K61" i="25"/>
  <c r="L61" i="25" s="1"/>
  <c r="K62" i="25"/>
  <c r="K63" i="25"/>
  <c r="L63" i="25" s="1"/>
  <c r="K64" i="25"/>
  <c r="L64" i="25" s="1"/>
  <c r="K65" i="25"/>
  <c r="L65" i="25" s="1"/>
  <c r="K66" i="25"/>
  <c r="L66" i="25" s="1"/>
  <c r="K67" i="25"/>
  <c r="L67" i="25" s="1"/>
  <c r="K68" i="25"/>
  <c r="L68" i="25" s="1"/>
  <c r="K69" i="25"/>
  <c r="L69" i="25" s="1"/>
  <c r="K70" i="25"/>
  <c r="K71" i="25"/>
  <c r="L71" i="25" s="1"/>
  <c r="K72" i="25"/>
  <c r="K73" i="25"/>
  <c r="L73" i="25" s="1"/>
  <c r="K74" i="25"/>
  <c r="K75" i="25"/>
  <c r="L75" i="25" s="1"/>
  <c r="K4" i="25"/>
  <c r="I5" i="25"/>
  <c r="I6" i="25"/>
  <c r="J6" i="25" s="1"/>
  <c r="I7" i="25"/>
  <c r="I8" i="25"/>
  <c r="J8" i="25" s="1"/>
  <c r="I9" i="25"/>
  <c r="I10" i="25"/>
  <c r="I11" i="25"/>
  <c r="I12" i="25"/>
  <c r="J12" i="25" s="1"/>
  <c r="I13" i="25"/>
  <c r="I14" i="25"/>
  <c r="J14" i="25" s="1"/>
  <c r="I15" i="25"/>
  <c r="I16" i="25"/>
  <c r="J16" i="25" s="1"/>
  <c r="I17" i="25"/>
  <c r="I18" i="25"/>
  <c r="J18" i="25" s="1"/>
  <c r="I19" i="25"/>
  <c r="I20" i="25"/>
  <c r="I21" i="25"/>
  <c r="I22" i="25"/>
  <c r="J22" i="25" s="1"/>
  <c r="I23" i="25"/>
  <c r="I24" i="25"/>
  <c r="J24" i="25" s="1"/>
  <c r="I25" i="25"/>
  <c r="I26" i="25"/>
  <c r="J26" i="25" s="1"/>
  <c r="I27" i="25"/>
  <c r="I28" i="25"/>
  <c r="I29" i="25"/>
  <c r="I30" i="25"/>
  <c r="J30" i="25" s="1"/>
  <c r="I31" i="25"/>
  <c r="I32" i="25"/>
  <c r="J32" i="25" s="1"/>
  <c r="I33" i="25"/>
  <c r="I34" i="25"/>
  <c r="I35" i="25"/>
  <c r="I36" i="25"/>
  <c r="J36" i="25" s="1"/>
  <c r="I37" i="25"/>
  <c r="I38" i="25"/>
  <c r="J38" i="25" s="1"/>
  <c r="I39" i="25"/>
  <c r="I40" i="25"/>
  <c r="J40" i="25" s="1"/>
  <c r="I41" i="25"/>
  <c r="I42" i="25"/>
  <c r="J42" i="25" s="1"/>
  <c r="I43" i="25"/>
  <c r="I44" i="25"/>
  <c r="J44" i="25" s="1"/>
  <c r="I45" i="25"/>
  <c r="I46" i="25"/>
  <c r="J46" i="25" s="1"/>
  <c r="I47" i="25"/>
  <c r="I48" i="25"/>
  <c r="J48" i="25" s="1"/>
  <c r="I49" i="25"/>
  <c r="I50" i="25"/>
  <c r="J50" i="25" s="1"/>
  <c r="I51" i="25"/>
  <c r="I52" i="25"/>
  <c r="I53" i="25"/>
  <c r="I54" i="25"/>
  <c r="J54" i="25" s="1"/>
  <c r="I55" i="25"/>
  <c r="I56" i="25"/>
  <c r="J56" i="25" s="1"/>
  <c r="I57" i="25"/>
  <c r="I58" i="25"/>
  <c r="J58" i="25" s="1"/>
  <c r="I59" i="25"/>
  <c r="I60" i="25"/>
  <c r="I61" i="25"/>
  <c r="I62" i="25"/>
  <c r="J62" i="25" s="1"/>
  <c r="I63" i="25"/>
  <c r="I64" i="25"/>
  <c r="J64" i="25" s="1"/>
  <c r="I65" i="25"/>
  <c r="J65" i="25" s="1"/>
  <c r="I66" i="25"/>
  <c r="J66" i="25" s="1"/>
  <c r="I67" i="25"/>
  <c r="I68" i="25"/>
  <c r="J68" i="25" s="1"/>
  <c r="I69" i="25"/>
  <c r="I70" i="25"/>
  <c r="J70" i="25" s="1"/>
  <c r="I71" i="25"/>
  <c r="J71" i="25" s="1"/>
  <c r="I72" i="25"/>
  <c r="I73" i="25"/>
  <c r="J73" i="25" s="1"/>
  <c r="I74" i="25"/>
  <c r="J74" i="25" s="1"/>
  <c r="I75" i="25"/>
  <c r="I4" i="25"/>
  <c r="H11" i="26" l="1"/>
  <c r="D11" i="26"/>
  <c r="F11" i="26"/>
  <c r="G11" i="26"/>
  <c r="A12" i="31"/>
  <c r="G11" i="31"/>
  <c r="A13" i="32"/>
  <c r="G12" i="32"/>
  <c r="Q11" i="26"/>
  <c r="G72" i="25"/>
  <c r="H72" i="25" s="1"/>
  <c r="A12" i="26"/>
  <c r="G28" i="25"/>
  <c r="H28" i="25" s="1"/>
  <c r="J72" i="25"/>
  <c r="J28" i="25"/>
  <c r="G75" i="25"/>
  <c r="H75" i="25" s="1"/>
  <c r="G63" i="25"/>
  <c r="H63" i="25" s="1"/>
  <c r="G60" i="25"/>
  <c r="H60" i="25" s="1"/>
  <c r="G20" i="25"/>
  <c r="H20" i="25" s="1"/>
  <c r="G10" i="25"/>
  <c r="H10" i="25" s="1"/>
  <c r="G34" i="25"/>
  <c r="H34" i="25" s="1"/>
  <c r="G65" i="25"/>
  <c r="H65" i="25" s="1"/>
  <c r="G54" i="25"/>
  <c r="H54" i="25" s="1"/>
  <c r="G52" i="25"/>
  <c r="H52" i="25" s="1"/>
  <c r="G42" i="25"/>
  <c r="H42" i="25" s="1"/>
  <c r="J10" i="25"/>
  <c r="J75" i="25"/>
  <c r="G69" i="25"/>
  <c r="H69" i="25" s="1"/>
  <c r="J63" i="25"/>
  <c r="J60" i="25"/>
  <c r="G38" i="25"/>
  <c r="H38" i="25" s="1"/>
  <c r="G22" i="25"/>
  <c r="H22" i="25" s="1"/>
  <c r="G67" i="25"/>
  <c r="H67" i="25" s="1"/>
  <c r="G14" i="25"/>
  <c r="H14" i="25" s="1"/>
  <c r="G46" i="25"/>
  <c r="H46" i="25" s="1"/>
  <c r="G74" i="25"/>
  <c r="H74" i="25" s="1"/>
  <c r="G50" i="25"/>
  <c r="H50" i="25" s="1"/>
  <c r="G36" i="25"/>
  <c r="H36" i="25" s="1"/>
  <c r="G18" i="25"/>
  <c r="H18" i="25" s="1"/>
  <c r="G58" i="25"/>
  <c r="H58" i="25" s="1"/>
  <c r="J52" i="25"/>
  <c r="G44" i="25"/>
  <c r="H44" i="25" s="1"/>
  <c r="J34" i="25"/>
  <c r="G30" i="25"/>
  <c r="H30" i="25" s="1"/>
  <c r="G26" i="25"/>
  <c r="H26" i="25" s="1"/>
  <c r="J20" i="25"/>
  <c r="G12" i="25"/>
  <c r="H12" i="25" s="1"/>
  <c r="G56" i="25"/>
  <c r="H56" i="25" s="1"/>
  <c r="G48" i="25"/>
  <c r="H48" i="25" s="1"/>
  <c r="G32" i="25"/>
  <c r="H32" i="25" s="1"/>
  <c r="G24" i="25"/>
  <c r="H24" i="25" s="1"/>
  <c r="G16" i="25"/>
  <c r="H16" i="25" s="1"/>
  <c r="G8" i="25"/>
  <c r="H8" i="25" s="1"/>
  <c r="G71" i="25"/>
  <c r="H71" i="25" s="1"/>
  <c r="G68" i="25"/>
  <c r="H68" i="25" s="1"/>
  <c r="G62" i="25"/>
  <c r="H62" i="25" s="1"/>
  <c r="G5" i="25"/>
  <c r="H5" i="25" s="1"/>
  <c r="G40" i="25"/>
  <c r="H40" i="25" s="1"/>
  <c r="G73" i="25"/>
  <c r="H73" i="25" s="1"/>
  <c r="L74" i="25"/>
  <c r="L72" i="25"/>
  <c r="G70" i="25"/>
  <c r="H70" i="25" s="1"/>
  <c r="J67" i="25"/>
  <c r="G66" i="25"/>
  <c r="H66" i="25" s="1"/>
  <c r="G64" i="25"/>
  <c r="H64" i="25" s="1"/>
  <c r="G6" i="25"/>
  <c r="H6" i="25" s="1"/>
  <c r="L70" i="25"/>
  <c r="J69" i="25"/>
  <c r="L62" i="25"/>
  <c r="G61" i="25"/>
  <c r="H61" i="25" s="1"/>
  <c r="J61" i="25"/>
  <c r="G59" i="25"/>
  <c r="H59" i="25" s="1"/>
  <c r="J59" i="25"/>
  <c r="G57" i="25"/>
  <c r="H57" i="25" s="1"/>
  <c r="J57" i="25"/>
  <c r="G55" i="25"/>
  <c r="H55" i="25" s="1"/>
  <c r="J55" i="25"/>
  <c r="G53" i="25"/>
  <c r="H53" i="25" s="1"/>
  <c r="J53" i="25"/>
  <c r="G51" i="25"/>
  <c r="H51" i="25" s="1"/>
  <c r="J51" i="25"/>
  <c r="G49" i="25"/>
  <c r="H49" i="25" s="1"/>
  <c r="J49" i="25"/>
  <c r="G47" i="25"/>
  <c r="H47" i="25" s="1"/>
  <c r="J47" i="25"/>
  <c r="G45" i="25"/>
  <c r="H45" i="25" s="1"/>
  <c r="J45" i="25"/>
  <c r="G43" i="25"/>
  <c r="H43" i="25" s="1"/>
  <c r="J43" i="25"/>
  <c r="G41" i="25"/>
  <c r="H41" i="25" s="1"/>
  <c r="J41" i="25"/>
  <c r="G39" i="25"/>
  <c r="H39" i="25" s="1"/>
  <c r="J39" i="25"/>
  <c r="G37" i="25"/>
  <c r="H37" i="25" s="1"/>
  <c r="J37" i="25"/>
  <c r="G35" i="25"/>
  <c r="H35" i="25" s="1"/>
  <c r="J35" i="25"/>
  <c r="G33" i="25"/>
  <c r="H33" i="25" s="1"/>
  <c r="J33" i="25"/>
  <c r="G31" i="25"/>
  <c r="H31" i="25" s="1"/>
  <c r="J31" i="25"/>
  <c r="G29" i="25"/>
  <c r="H29" i="25" s="1"/>
  <c r="J29" i="25"/>
  <c r="G27" i="25"/>
  <c r="H27" i="25" s="1"/>
  <c r="J27" i="25"/>
  <c r="G25" i="25"/>
  <c r="H25" i="25" s="1"/>
  <c r="J25" i="25"/>
  <c r="G23" i="25"/>
  <c r="H23" i="25" s="1"/>
  <c r="J23" i="25"/>
  <c r="G21" i="25"/>
  <c r="H21" i="25" s="1"/>
  <c r="J21" i="25"/>
  <c r="G19" i="25"/>
  <c r="H19" i="25" s="1"/>
  <c r="J19" i="25"/>
  <c r="G17" i="25"/>
  <c r="H17" i="25" s="1"/>
  <c r="J17" i="25"/>
  <c r="G15" i="25"/>
  <c r="H15" i="25" s="1"/>
  <c r="J15" i="25"/>
  <c r="G13" i="25"/>
  <c r="H13" i="25" s="1"/>
  <c r="J13" i="25"/>
  <c r="G11" i="25"/>
  <c r="H11" i="25" s="1"/>
  <c r="J11" i="25"/>
  <c r="G9" i="25"/>
  <c r="H9" i="25" s="1"/>
  <c r="J9" i="25"/>
  <c r="G7" i="25"/>
  <c r="H7" i="25" s="1"/>
  <c r="J7" i="25"/>
  <c r="J5" i="25"/>
  <c r="J4" i="25"/>
  <c r="H12" i="26" l="1"/>
  <c r="F12" i="26"/>
  <c r="D12" i="26"/>
  <c r="G12" i="26"/>
  <c r="A14" i="32"/>
  <c r="G13" i="32"/>
  <c r="Q12" i="26"/>
  <c r="A13" i="31"/>
  <c r="G12" i="31"/>
  <c r="A13" i="26"/>
  <c r="G4" i="25"/>
  <c r="H13" i="26" l="1"/>
  <c r="F13" i="26"/>
  <c r="G13" i="26"/>
  <c r="D13" i="26"/>
  <c r="A14" i="31"/>
  <c r="G13" i="31"/>
  <c r="Q13" i="26"/>
  <c r="A15" i="32"/>
  <c r="G14" i="32"/>
  <c r="A14" i="26"/>
  <c r="I4" i="20"/>
  <c r="G4" i="20"/>
  <c r="H4" i="20" s="1"/>
  <c r="F4" i="20" s="1"/>
  <c r="H14" i="26" l="1"/>
  <c r="F14" i="26"/>
  <c r="G14" i="26"/>
  <c r="D14" i="26"/>
  <c r="A16" i="32"/>
  <c r="G15" i="32"/>
  <c r="A15" i="31"/>
  <c r="G14" i="31"/>
  <c r="Q14" i="26"/>
  <c r="A15" i="26"/>
  <c r="L4" i="25"/>
  <c r="H4" i="25"/>
  <c r="H15" i="26" l="1"/>
  <c r="G15" i="26"/>
  <c r="F15" i="26"/>
  <c r="D15" i="26"/>
  <c r="A16" i="31"/>
  <c r="G15" i="31"/>
  <c r="Q15" i="26"/>
  <c r="A17" i="32"/>
  <c r="G16" i="32"/>
  <c r="A16" i="26"/>
  <c r="H16" i="26" l="1"/>
  <c r="D16" i="26"/>
  <c r="F16" i="26"/>
  <c r="G16" i="26"/>
  <c r="A18" i="32"/>
  <c r="G17" i="32"/>
  <c r="Q16" i="26"/>
  <c r="A17" i="31"/>
  <c r="G16" i="31"/>
  <c r="A17" i="26"/>
  <c r="H17" i="26" l="1"/>
  <c r="G17" i="26"/>
  <c r="D17" i="26"/>
  <c r="F17" i="26"/>
  <c r="A18" i="31"/>
  <c r="G17" i="31"/>
  <c r="A19" i="32"/>
  <c r="G18" i="32"/>
  <c r="Q17" i="26"/>
  <c r="A18" i="26"/>
  <c r="H18" i="26" l="1"/>
  <c r="D18" i="26"/>
  <c r="G18" i="26"/>
  <c r="F18" i="26"/>
  <c r="Q18" i="26"/>
  <c r="A20" i="32"/>
  <c r="G19" i="32"/>
  <c r="A19" i="31"/>
  <c r="G18" i="31"/>
  <c r="A19" i="26"/>
  <c r="H19" i="26" l="1"/>
  <c r="G19" i="26"/>
  <c r="F19" i="26"/>
  <c r="D19" i="26"/>
  <c r="A20" i="31"/>
  <c r="G19" i="31"/>
  <c r="Q19" i="26"/>
  <c r="A21" i="32"/>
  <c r="G20" i="32"/>
  <c r="A20" i="26"/>
  <c r="H20" i="26" l="1"/>
  <c r="F20" i="26"/>
  <c r="D20" i="26"/>
  <c r="G20" i="26"/>
  <c r="Q20" i="26"/>
  <c r="A22" i="32"/>
  <c r="G21" i="32"/>
  <c r="A21" i="31"/>
  <c r="G20" i="31"/>
  <c r="A21" i="26"/>
  <c r="H21" i="26" l="1"/>
  <c r="F21" i="26"/>
  <c r="D21" i="26"/>
  <c r="G21" i="26"/>
  <c r="A22" i="31"/>
  <c r="G21" i="31"/>
  <c r="A23" i="32"/>
  <c r="G22" i="32"/>
  <c r="Q21" i="26"/>
  <c r="A22" i="26"/>
  <c r="H22" i="26" l="1"/>
  <c r="F22" i="26"/>
  <c r="G22" i="26"/>
  <c r="D22" i="26"/>
  <c r="A24" i="32"/>
  <c r="G23" i="32"/>
  <c r="Q22" i="26"/>
  <c r="A23" i="31"/>
  <c r="G22" i="31"/>
  <c r="A23" i="26"/>
  <c r="H23" i="26" l="1"/>
  <c r="F23" i="26"/>
  <c r="D23" i="26"/>
  <c r="G23" i="26"/>
  <c r="Q23" i="26"/>
  <c r="A24" i="31"/>
  <c r="G23" i="31"/>
  <c r="A25" i="32"/>
  <c r="G24" i="32"/>
  <c r="A24" i="26"/>
  <c r="H24" i="26" l="1"/>
  <c r="D24" i="26"/>
  <c r="F24" i="26"/>
  <c r="G24" i="26"/>
  <c r="A26" i="32"/>
  <c r="G25" i="32"/>
  <c r="Q24" i="26"/>
  <c r="A25" i="31"/>
  <c r="G24" i="31"/>
  <c r="A25" i="26"/>
  <c r="H25" i="26" l="1"/>
  <c r="F25" i="26"/>
  <c r="D25" i="26"/>
  <c r="G25" i="26"/>
  <c r="Q25" i="26"/>
  <c r="A26" i="31"/>
  <c r="G25" i="31"/>
  <c r="A27" i="32"/>
  <c r="G26" i="32"/>
  <c r="A26" i="26"/>
  <c r="H26" i="26" l="1"/>
  <c r="G26" i="26"/>
  <c r="D26" i="26"/>
  <c r="F26" i="26"/>
  <c r="Q26" i="26"/>
  <c r="A27" i="31"/>
  <c r="G26" i="31"/>
  <c r="A28" i="32"/>
  <c r="G27" i="32"/>
  <c r="A27" i="26"/>
  <c r="H27" i="26" l="1"/>
  <c r="G27" i="26"/>
  <c r="D27" i="26"/>
  <c r="F27" i="26"/>
  <c r="Q27" i="26"/>
  <c r="A28" i="31"/>
  <c r="G27" i="31"/>
  <c r="A29" i="32"/>
  <c r="G28" i="32"/>
  <c r="A28" i="26"/>
  <c r="H28" i="26" l="1"/>
  <c r="F28" i="26"/>
  <c r="G28" i="26"/>
  <c r="D28" i="26"/>
  <c r="A30" i="32"/>
  <c r="G29" i="32"/>
  <c r="Q28" i="26"/>
  <c r="A29" i="31"/>
  <c r="G28" i="31"/>
  <c r="A29" i="26"/>
  <c r="H29" i="26" l="1"/>
  <c r="F29" i="26"/>
  <c r="G29" i="26"/>
  <c r="D29" i="26"/>
  <c r="Q29" i="26"/>
  <c r="A30" i="31"/>
  <c r="G29" i="31"/>
  <c r="A31" i="32"/>
  <c r="G30" i="32"/>
  <c r="A30" i="26"/>
  <c r="H30" i="26" l="1"/>
  <c r="F30" i="26"/>
  <c r="G30" i="26"/>
  <c r="D30" i="26"/>
  <c r="A32" i="32"/>
  <c r="G31" i="32"/>
  <c r="A31" i="31"/>
  <c r="G30" i="31"/>
  <c r="Q30" i="26"/>
  <c r="A31" i="26"/>
  <c r="H31" i="26" l="1"/>
  <c r="G31" i="26"/>
  <c r="D31" i="26"/>
  <c r="F31" i="26"/>
  <c r="A32" i="31"/>
  <c r="G31" i="31"/>
  <c r="Q31" i="26"/>
  <c r="A33" i="32"/>
  <c r="G32" i="32"/>
  <c r="A32" i="26"/>
  <c r="H32" i="26" l="1"/>
  <c r="D32" i="26"/>
  <c r="F32" i="26"/>
  <c r="G32" i="26"/>
  <c r="Q32" i="26"/>
  <c r="A34" i="32"/>
  <c r="G33" i="32"/>
  <c r="A33" i="31"/>
  <c r="G32" i="31"/>
  <c r="A33" i="26"/>
  <c r="H33" i="26" l="1"/>
  <c r="F33" i="26"/>
  <c r="G33" i="26"/>
  <c r="D33" i="26"/>
  <c r="Q33" i="26"/>
  <c r="A35" i="32"/>
  <c r="G34" i="32"/>
  <c r="A34" i="31"/>
  <c r="G33" i="31"/>
  <c r="A34" i="26"/>
  <c r="Q34" i="26" l="1"/>
  <c r="H34" i="26"/>
  <c r="F34" i="26"/>
  <c r="D34" i="26"/>
  <c r="G34" i="26"/>
  <c r="A36" i="32"/>
  <c r="G35" i="32"/>
  <c r="A35" i="31"/>
  <c r="G34" i="31"/>
  <c r="A35" i="26"/>
  <c r="Q35" i="26" l="1"/>
  <c r="H35" i="26"/>
  <c r="D35" i="26"/>
  <c r="F35" i="26"/>
  <c r="G35" i="26"/>
  <c r="A36" i="31"/>
  <c r="G35" i="31"/>
  <c r="A37" i="32"/>
  <c r="G36" i="32"/>
  <c r="A36" i="26"/>
  <c r="H36" i="26" l="1"/>
  <c r="D36" i="26"/>
  <c r="G36" i="26"/>
  <c r="F36" i="26"/>
  <c r="Q36" i="26"/>
  <c r="A38" i="32"/>
  <c r="G37" i="32"/>
  <c r="A37" i="31"/>
  <c r="G36" i="31"/>
  <c r="A37" i="26"/>
  <c r="Q37" i="26" l="1"/>
  <c r="H37" i="26"/>
  <c r="G37" i="26"/>
  <c r="D37" i="26"/>
  <c r="F37" i="26"/>
  <c r="A38" i="31"/>
  <c r="G37" i="31"/>
  <c r="A39" i="32"/>
  <c r="G38" i="32"/>
  <c r="A38" i="26"/>
  <c r="Q38" i="26" l="1"/>
  <c r="H38" i="26"/>
  <c r="G38" i="26"/>
  <c r="F38" i="26"/>
  <c r="D38" i="26"/>
  <c r="A40" i="32"/>
  <c r="G39" i="32"/>
  <c r="A39" i="31"/>
  <c r="G38" i="31"/>
  <c r="A39" i="26"/>
  <c r="H39" i="26" l="1"/>
  <c r="F39" i="26"/>
  <c r="D39" i="26"/>
  <c r="G39" i="26"/>
  <c r="Q39" i="26"/>
  <c r="A40" i="31"/>
  <c r="G39" i="31"/>
  <c r="A41" i="32"/>
  <c r="G40" i="32"/>
  <c r="A40" i="26"/>
  <c r="Q40" i="26" l="1"/>
  <c r="H40" i="26"/>
  <c r="F40" i="26"/>
  <c r="G40" i="26"/>
  <c r="D40" i="26"/>
  <c r="A42" i="32"/>
  <c r="G41" i="32"/>
  <c r="A41" i="31"/>
  <c r="G40" i="31"/>
  <c r="A41" i="26"/>
  <c r="Q41" i="26" l="1"/>
  <c r="H41" i="26"/>
  <c r="G41" i="26"/>
  <c r="F41" i="26"/>
  <c r="D41" i="26"/>
  <c r="A42" i="31"/>
  <c r="G41" i="31"/>
  <c r="A43" i="32"/>
  <c r="G42" i="32"/>
  <c r="A42" i="26"/>
  <c r="Q42" i="26" l="1"/>
  <c r="H42" i="26"/>
  <c r="D42" i="26"/>
  <c r="G42" i="26"/>
  <c r="F42" i="26"/>
  <c r="A44" i="32"/>
  <c r="G43" i="32"/>
  <c r="A43" i="31"/>
  <c r="G42" i="31"/>
  <c r="A43" i="26"/>
  <c r="Q43" i="26" l="1"/>
  <c r="H43" i="26"/>
  <c r="F43" i="26"/>
  <c r="D43" i="26"/>
  <c r="G43" i="26"/>
  <c r="A44" i="31"/>
  <c r="G43" i="31"/>
  <c r="A45" i="32"/>
  <c r="G44" i="32"/>
  <c r="A44" i="26"/>
  <c r="Q44" i="26" l="1"/>
  <c r="H44" i="26"/>
  <c r="G44" i="26"/>
  <c r="F44" i="26"/>
  <c r="D44" i="26"/>
  <c r="A46" i="32"/>
  <c r="G45" i="32"/>
  <c r="A45" i="31"/>
  <c r="G44" i="31"/>
  <c r="A45" i="26"/>
  <c r="Q45" i="26" l="1"/>
  <c r="H45" i="26"/>
  <c r="F45" i="26"/>
  <c r="D45" i="26"/>
  <c r="G45" i="26"/>
  <c r="A46" i="31"/>
  <c r="G45" i="31"/>
  <c r="A47" i="32"/>
  <c r="G46" i="32"/>
  <c r="A46" i="26"/>
  <c r="Q46" i="26" l="1"/>
  <c r="H46" i="26"/>
  <c r="G46" i="26"/>
  <c r="F46" i="26"/>
  <c r="D46" i="26"/>
  <c r="A48" i="32"/>
  <c r="G47" i="32"/>
  <c r="A47" i="31"/>
  <c r="G46" i="31"/>
  <c r="A47" i="26"/>
  <c r="Q47" i="26" l="1"/>
  <c r="H47" i="26"/>
  <c r="F47" i="26"/>
  <c r="G47" i="26"/>
  <c r="D47" i="26"/>
  <c r="A48" i="31"/>
  <c r="G47" i="31"/>
  <c r="A49" i="32"/>
  <c r="G48" i="32"/>
  <c r="A48" i="26"/>
  <c r="Q48" i="26" l="1"/>
  <c r="H48" i="26"/>
  <c r="D48" i="26"/>
  <c r="F48" i="26"/>
  <c r="G48" i="26"/>
  <c r="A50" i="32"/>
  <c r="G49" i="32"/>
  <c r="A49" i="31"/>
  <c r="G48" i="31"/>
  <c r="A49" i="26"/>
  <c r="Q49" i="26" l="1"/>
  <c r="H49" i="26"/>
  <c r="G49" i="26"/>
  <c r="D49" i="26"/>
  <c r="F49" i="26"/>
  <c r="A50" i="31"/>
  <c r="G49" i="31"/>
  <c r="A51" i="32"/>
  <c r="G50" i="32"/>
  <c r="A50" i="26"/>
  <c r="Q50" i="26" l="1"/>
  <c r="H50" i="26"/>
  <c r="D50" i="26"/>
  <c r="G50" i="26"/>
  <c r="F50" i="26"/>
  <c r="A52" i="32"/>
  <c r="G51" i="32"/>
  <c r="A51" i="31"/>
  <c r="G50" i="31"/>
  <c r="A51" i="26"/>
  <c r="Q51" i="26" l="1"/>
  <c r="H51" i="26"/>
  <c r="G51" i="26"/>
  <c r="D51" i="26"/>
  <c r="F51" i="26"/>
  <c r="A52" i="31"/>
  <c r="G51" i="31"/>
  <c r="A53" i="32"/>
  <c r="G52" i="32"/>
  <c r="A52" i="26"/>
  <c r="Q52" i="26" l="1"/>
  <c r="H52" i="26"/>
  <c r="F52" i="26"/>
  <c r="D52" i="26"/>
  <c r="G52" i="26"/>
  <c r="A54" i="32"/>
  <c r="G53" i="32"/>
  <c r="A53" i="31"/>
  <c r="G52" i="31"/>
  <c r="A53" i="26"/>
  <c r="Q53" i="26" l="1"/>
  <c r="H53" i="26"/>
  <c r="G53" i="26"/>
  <c r="D53" i="26"/>
  <c r="F53" i="26"/>
  <c r="A54" i="31"/>
  <c r="G53" i="31"/>
  <c r="A55" i="32"/>
  <c r="G54" i="32"/>
  <c r="A54" i="26"/>
  <c r="Q54" i="26" l="1"/>
  <c r="H54" i="26"/>
  <c r="G54" i="26"/>
  <c r="D54" i="26"/>
  <c r="F54" i="26"/>
  <c r="A56" i="32"/>
  <c r="G55" i="32"/>
  <c r="A55" i="31"/>
  <c r="G54" i="31"/>
  <c r="A55" i="26"/>
  <c r="Q55" i="26" l="1"/>
  <c r="H55" i="26"/>
  <c r="F55" i="26"/>
  <c r="G55" i="26"/>
  <c r="D55" i="26"/>
  <c r="A56" i="31"/>
  <c r="G55" i="31"/>
  <c r="A57" i="32"/>
  <c r="G56" i="32"/>
  <c r="A56" i="26"/>
  <c r="Q56" i="26" l="1"/>
  <c r="H56" i="26"/>
  <c r="G56" i="26"/>
  <c r="D56" i="26"/>
  <c r="F56" i="26"/>
  <c r="A58" i="32"/>
  <c r="G57" i="32"/>
  <c r="A57" i="31"/>
  <c r="G56" i="31"/>
  <c r="A57" i="26"/>
  <c r="Q57" i="26" l="1"/>
  <c r="H57" i="26"/>
  <c r="F57" i="26"/>
  <c r="G57" i="26"/>
  <c r="D57" i="26"/>
  <c r="A58" i="31"/>
  <c r="G57" i="31"/>
  <c r="A59" i="32"/>
  <c r="G58" i="32"/>
  <c r="A58" i="26"/>
  <c r="Q58" i="26" l="1"/>
  <c r="H58" i="26"/>
  <c r="G58" i="26"/>
  <c r="F58" i="26"/>
  <c r="D58" i="26"/>
  <c r="A60" i="32"/>
  <c r="G59" i="32"/>
  <c r="A59" i="31"/>
  <c r="G58" i="31"/>
  <c r="A59" i="26"/>
  <c r="Q59" i="26" l="1"/>
  <c r="H59" i="26"/>
  <c r="G59" i="26"/>
  <c r="D59" i="26"/>
  <c r="F59" i="26"/>
  <c r="A60" i="31"/>
  <c r="G59" i="31"/>
  <c r="A61" i="32"/>
  <c r="G60" i="32"/>
  <c r="A60" i="26"/>
  <c r="Q60" i="26" l="1"/>
  <c r="H60" i="26"/>
  <c r="D60" i="26"/>
  <c r="F60" i="26"/>
  <c r="G60" i="26"/>
  <c r="A62" i="32"/>
  <c r="G61" i="32"/>
  <c r="A61" i="31"/>
  <c r="G60" i="31"/>
  <c r="A61" i="26"/>
  <c r="Q61" i="26" l="1"/>
  <c r="H61" i="26"/>
  <c r="G61" i="26"/>
  <c r="F61" i="26"/>
  <c r="D61" i="26"/>
  <c r="A62" i="31"/>
  <c r="G61" i="31"/>
  <c r="A63" i="32"/>
  <c r="G62" i="32"/>
  <c r="A62" i="26"/>
  <c r="Q62" i="26" l="1"/>
  <c r="H62" i="26"/>
  <c r="G62" i="26"/>
  <c r="D62" i="26"/>
  <c r="F62" i="26"/>
  <c r="A64" i="32"/>
  <c r="G63" i="32"/>
  <c r="A63" i="31"/>
  <c r="G62" i="31"/>
  <c r="A63" i="26"/>
  <c r="Q63" i="26" l="1"/>
  <c r="H63" i="26"/>
  <c r="G63" i="26"/>
  <c r="F63" i="26"/>
  <c r="D63" i="26"/>
  <c r="A64" i="31"/>
  <c r="G63" i="31"/>
  <c r="A65" i="32"/>
  <c r="G64" i="32"/>
  <c r="A64" i="26"/>
  <c r="Q64" i="26" l="1"/>
  <c r="H64" i="26"/>
  <c r="D64" i="26"/>
  <c r="G64" i="26"/>
  <c r="F64" i="26"/>
  <c r="A66" i="32"/>
  <c r="G65" i="32"/>
  <c r="A65" i="31"/>
  <c r="G64" i="31"/>
  <c r="A65" i="26"/>
  <c r="Q65" i="26" l="1"/>
  <c r="H65" i="26"/>
  <c r="F65" i="26"/>
  <c r="G65" i="26"/>
  <c r="D65" i="26"/>
  <c r="A66" i="31"/>
  <c r="G65" i="31"/>
  <c r="A67" i="32"/>
  <c r="G66" i="32"/>
  <c r="A66" i="26"/>
  <c r="Q66" i="26" l="1"/>
  <c r="H66" i="26"/>
  <c r="G66" i="26"/>
  <c r="F66" i="26"/>
  <c r="D66" i="26"/>
  <c r="A68" i="32"/>
  <c r="G67" i="32"/>
  <c r="A67" i="31"/>
  <c r="G66" i="31"/>
  <c r="A67" i="26"/>
  <c r="Q67" i="26" l="1"/>
  <c r="H67" i="26"/>
  <c r="G67" i="26"/>
  <c r="F67" i="26"/>
  <c r="D67" i="26"/>
  <c r="A68" i="31"/>
  <c r="G67" i="31"/>
  <c r="A69" i="32"/>
  <c r="G68" i="32"/>
  <c r="A68" i="26"/>
  <c r="Q68" i="26" l="1"/>
  <c r="H68" i="26"/>
  <c r="F68" i="26"/>
  <c r="D68" i="26"/>
  <c r="G68" i="26"/>
  <c r="A70" i="32"/>
  <c r="G69" i="32"/>
  <c r="A69" i="31"/>
  <c r="G68" i="31"/>
  <c r="A69" i="26"/>
  <c r="Q69" i="26" l="1"/>
  <c r="H69" i="26"/>
  <c r="G69" i="26"/>
  <c r="F69" i="26"/>
  <c r="D69" i="26"/>
  <c r="A70" i="31"/>
  <c r="G69" i="31"/>
  <c r="A71" i="32"/>
  <c r="G70" i="32"/>
  <c r="A70" i="26"/>
  <c r="Q70" i="26" l="1"/>
  <c r="H70" i="26"/>
  <c r="G70" i="26"/>
  <c r="D70" i="26"/>
  <c r="F70" i="26"/>
  <c r="A72" i="32"/>
  <c r="G71" i="32"/>
  <c r="A71" i="31"/>
  <c r="G70" i="31"/>
  <c r="A71" i="26"/>
  <c r="Q71" i="26" l="1"/>
  <c r="H71" i="26"/>
  <c r="F71" i="26"/>
  <c r="D71" i="26"/>
  <c r="G71" i="26"/>
  <c r="A72" i="31"/>
  <c r="G71" i="31"/>
  <c r="A73" i="32"/>
  <c r="G72" i="32"/>
  <c r="A72" i="26"/>
  <c r="Q72" i="26" l="1"/>
  <c r="H72" i="26"/>
  <c r="G72" i="26"/>
  <c r="F72" i="26"/>
  <c r="D72" i="26"/>
  <c r="A74" i="32"/>
  <c r="G73" i="32"/>
  <c r="A73" i="31"/>
  <c r="G72" i="31"/>
  <c r="A73" i="26"/>
  <c r="Q73" i="26" l="1"/>
  <c r="H73" i="26"/>
  <c r="F73" i="26"/>
  <c r="G73" i="26"/>
  <c r="D73" i="26"/>
  <c r="A74" i="31"/>
  <c r="G73" i="31"/>
  <c r="A75" i="32"/>
  <c r="G74" i="32"/>
  <c r="A74" i="26"/>
  <c r="Q74" i="26" l="1"/>
  <c r="H74" i="26"/>
  <c r="F74" i="26"/>
  <c r="G74" i="26"/>
  <c r="D74" i="26"/>
  <c r="A76" i="32"/>
  <c r="G75" i="32"/>
  <c r="A75" i="31"/>
  <c r="G74" i="31"/>
  <c r="A75" i="26"/>
  <c r="Q75" i="26" l="1"/>
  <c r="H75" i="26"/>
  <c r="G75" i="26"/>
  <c r="F75" i="26"/>
  <c r="D75" i="26"/>
  <c r="A76" i="31"/>
  <c r="G75" i="31"/>
  <c r="A77" i="32"/>
  <c r="G76" i="32"/>
  <c r="A76" i="26"/>
  <c r="Q76" i="26" l="1"/>
  <c r="H76" i="26"/>
  <c r="F76" i="26"/>
  <c r="D76" i="26"/>
  <c r="G76" i="26"/>
  <c r="A78" i="32"/>
  <c r="G77" i="32"/>
  <c r="A77" i="31"/>
  <c r="G76" i="31"/>
  <c r="A77" i="26"/>
  <c r="Q77" i="26" l="1"/>
  <c r="H77" i="26"/>
  <c r="G77" i="26"/>
  <c r="D77" i="26"/>
  <c r="F77" i="26"/>
  <c r="A78" i="31"/>
  <c r="G77" i="31"/>
  <c r="A79" i="32"/>
  <c r="G78" i="32"/>
  <c r="A78" i="26"/>
  <c r="Q78" i="26" l="1"/>
  <c r="H78" i="26"/>
  <c r="F78" i="26"/>
  <c r="G78" i="26"/>
  <c r="D78" i="26"/>
  <c r="A80" i="32"/>
  <c r="G79" i="32"/>
  <c r="A79" i="31"/>
  <c r="G78" i="31"/>
  <c r="A79" i="26"/>
  <c r="Q79" i="26" l="1"/>
  <c r="H79" i="26"/>
  <c r="F79" i="26"/>
  <c r="G79" i="26"/>
  <c r="D79" i="26"/>
  <c r="A80" i="31"/>
  <c r="G79" i="31"/>
  <c r="A81" i="32"/>
  <c r="G80" i="32"/>
  <c r="A80" i="26"/>
  <c r="Q80" i="26" l="1"/>
  <c r="H80" i="26"/>
  <c r="D80" i="26"/>
  <c r="G80" i="26"/>
  <c r="F80" i="26"/>
  <c r="A82" i="32"/>
  <c r="G81" i="32"/>
  <c r="A81" i="31"/>
  <c r="G80" i="31"/>
  <c r="A81" i="26"/>
  <c r="Q81" i="26" l="1"/>
  <c r="H81" i="26"/>
  <c r="F81" i="26"/>
  <c r="D81" i="26"/>
  <c r="G81" i="26"/>
  <c r="A82" i="31"/>
  <c r="G81" i="31"/>
  <c r="A83" i="32"/>
  <c r="G82" i="32"/>
  <c r="A82" i="26"/>
  <c r="Q82" i="26" l="1"/>
  <c r="H82" i="26"/>
  <c r="G82" i="26"/>
  <c r="D82" i="26"/>
  <c r="F82" i="26"/>
  <c r="A84" i="32"/>
  <c r="G83" i="32"/>
  <c r="A83" i="31"/>
  <c r="G82" i="31"/>
  <c r="A83" i="26"/>
  <c r="Q83" i="26" l="1"/>
  <c r="H83" i="26"/>
  <c r="F83" i="26"/>
  <c r="D83" i="26"/>
  <c r="G83" i="26"/>
  <c r="A84" i="31"/>
  <c r="G83" i="31"/>
  <c r="A85" i="32"/>
  <c r="G84" i="32"/>
  <c r="A84" i="26"/>
  <c r="Q84" i="26" l="1"/>
  <c r="H84" i="26"/>
  <c r="F84" i="26"/>
  <c r="G84" i="26"/>
  <c r="D84" i="26"/>
  <c r="A86" i="32"/>
  <c r="G85" i="32"/>
  <c r="A85" i="31"/>
  <c r="G84" i="31"/>
  <c r="A85" i="26"/>
  <c r="Q85" i="26" l="1"/>
  <c r="H85" i="26"/>
  <c r="F85" i="26"/>
  <c r="G85" i="26"/>
  <c r="D85" i="26"/>
  <c r="A86" i="31"/>
  <c r="G85" i="31"/>
  <c r="A87" i="32"/>
  <c r="G86" i="32"/>
  <c r="A86" i="26"/>
  <c r="Q86" i="26" l="1"/>
  <c r="H86" i="26"/>
  <c r="D86" i="26"/>
  <c r="G86" i="26"/>
  <c r="F86" i="26"/>
  <c r="A88" i="32"/>
  <c r="G87" i="32"/>
  <c r="A87" i="31"/>
  <c r="G86" i="31"/>
  <c r="A87" i="26"/>
  <c r="Q87" i="26" l="1"/>
  <c r="H87" i="26"/>
  <c r="D87" i="26"/>
  <c r="F87" i="26"/>
  <c r="G87" i="26"/>
  <c r="A88" i="31"/>
  <c r="G87" i="31"/>
  <c r="A89" i="32"/>
  <c r="G88" i="32"/>
  <c r="A88" i="26"/>
  <c r="H88" i="26" l="1"/>
  <c r="G88" i="26"/>
  <c r="D88" i="26"/>
  <c r="F88" i="26"/>
  <c r="Q88" i="26"/>
  <c r="A90" i="32"/>
  <c r="G89" i="32"/>
  <c r="A89" i="31"/>
  <c r="G88" i="31"/>
  <c r="A89" i="26"/>
  <c r="H89" i="26" l="1"/>
  <c r="G89" i="26"/>
  <c r="D89" i="26"/>
  <c r="F89" i="26"/>
  <c r="Q89" i="26"/>
  <c r="A90" i="31"/>
  <c r="G89" i="31"/>
  <c r="A91" i="32"/>
  <c r="G90" i="32"/>
  <c r="A90" i="26"/>
  <c r="H90" i="26" l="1"/>
  <c r="D90" i="26"/>
  <c r="F90" i="26"/>
  <c r="G90" i="26"/>
  <c r="Q90" i="26"/>
  <c r="A92" i="32"/>
  <c r="G91" i="32"/>
  <c r="A91" i="31"/>
  <c r="G90" i="31"/>
  <c r="A91" i="26"/>
  <c r="H91" i="26" l="1"/>
  <c r="F91" i="26"/>
  <c r="G91" i="26"/>
  <c r="D91" i="26"/>
  <c r="Q91" i="26"/>
  <c r="A92" i="31"/>
  <c r="G91" i="31"/>
  <c r="A93" i="32"/>
  <c r="G92" i="32"/>
  <c r="A92" i="26"/>
  <c r="H92" i="26" l="1"/>
  <c r="D92" i="26"/>
  <c r="G92" i="26"/>
  <c r="F92" i="26"/>
  <c r="Q92" i="26"/>
  <c r="A94" i="32"/>
  <c r="G93" i="32"/>
  <c r="A93" i="31"/>
  <c r="G92" i="31"/>
  <c r="A93" i="26"/>
  <c r="H93" i="26" l="1"/>
  <c r="D93" i="26"/>
  <c r="G93" i="26"/>
  <c r="F93" i="26"/>
  <c r="Q93" i="26"/>
  <c r="A94" i="31"/>
  <c r="G93" i="31"/>
  <c r="A95" i="32"/>
  <c r="G94" i="32"/>
  <c r="A94" i="26"/>
  <c r="H94" i="26" l="1"/>
  <c r="D94" i="26"/>
  <c r="G94" i="26"/>
  <c r="F94" i="26"/>
  <c r="Q94" i="26"/>
  <c r="A96" i="32"/>
  <c r="G95" i="32"/>
  <c r="A95" i="31"/>
  <c r="G94" i="31"/>
  <c r="A95" i="26"/>
  <c r="H95" i="26" l="1"/>
  <c r="F95" i="26"/>
  <c r="D95" i="26"/>
  <c r="G95" i="26"/>
  <c r="Q95" i="26"/>
  <c r="A96" i="31"/>
  <c r="G95" i="31"/>
  <c r="A97" i="32"/>
  <c r="G96" i="32"/>
  <c r="A96" i="26"/>
  <c r="H96" i="26" l="1"/>
  <c r="D96" i="26"/>
  <c r="F96" i="26"/>
  <c r="G96" i="26"/>
  <c r="Q96" i="26"/>
  <c r="A98" i="32"/>
  <c r="G97" i="32"/>
  <c r="A97" i="31"/>
  <c r="G96" i="31"/>
  <c r="A97" i="26"/>
  <c r="H97" i="26" l="1"/>
  <c r="G97" i="26"/>
  <c r="F97" i="26"/>
  <c r="D97" i="26"/>
  <c r="Q97" i="26"/>
  <c r="A98" i="31"/>
  <c r="G97" i="31"/>
  <c r="A99" i="32"/>
  <c r="G98" i="32"/>
  <c r="A98" i="26"/>
  <c r="H98" i="26" l="1"/>
  <c r="F98" i="26"/>
  <c r="D98" i="26"/>
  <c r="G98" i="26"/>
  <c r="Q98" i="26"/>
  <c r="A100" i="32"/>
  <c r="G99" i="32"/>
  <c r="A99" i="31"/>
  <c r="G98" i="31"/>
  <c r="A99" i="26"/>
  <c r="H99" i="26" l="1"/>
  <c r="G99" i="26"/>
  <c r="F99" i="26"/>
  <c r="D99" i="26"/>
  <c r="Q99" i="26"/>
  <c r="A100" i="31"/>
  <c r="G99" i="31"/>
  <c r="A101" i="32"/>
  <c r="G101" i="32" s="1"/>
  <c r="G100" i="32"/>
  <c r="A100" i="26"/>
  <c r="H100" i="26" l="1"/>
  <c r="F100" i="26"/>
  <c r="G100" i="26"/>
  <c r="D100" i="26"/>
  <c r="Q100" i="26"/>
  <c r="A101" i="31"/>
  <c r="G101" i="31" s="1"/>
  <c r="G100" i="31"/>
  <c r="A101" i="26"/>
  <c r="H101" i="26" l="1"/>
  <c r="G101" i="26"/>
  <c r="F101" i="26"/>
  <c r="D101" i="26"/>
  <c r="Q101" i="26"/>
  <c r="B10" i="46" s="1"/>
  <c r="B14" i="46"/>
  <c r="D30" i="46"/>
  <c r="C14" i="46"/>
  <c r="C30" i="46"/>
  <c r="B29" i="46"/>
  <c r="B21" i="46"/>
  <c r="B13" i="46"/>
  <c r="D29" i="46"/>
  <c r="C28" i="46"/>
  <c r="B22" i="46"/>
  <c r="C22" i="46"/>
  <c r="D13" i="46"/>
  <c r="C29" i="46"/>
  <c r="B12" i="46"/>
  <c r="D28" i="46"/>
  <c r="D22" i="46"/>
  <c r="D21" i="46"/>
  <c r="C21" i="46"/>
  <c r="D12" i="46"/>
  <c r="C12" i="46"/>
  <c r="C13" i="46"/>
  <c r="B28" i="46"/>
  <c r="D10" i="46" l="1"/>
  <c r="D14" i="46"/>
  <c r="B35" i="46"/>
  <c r="B40" i="46"/>
  <c r="D33" i="46"/>
  <c r="D23" i="46"/>
  <c r="C26" i="46"/>
  <c r="C19" i="46"/>
  <c r="D26" i="46"/>
  <c r="C10" i="46"/>
  <c r="D40" i="46"/>
  <c r="C40" i="46"/>
  <c r="B23" i="46"/>
  <c r="D35" i="46"/>
  <c r="D19" i="46"/>
  <c r="C23" i="46"/>
  <c r="C17" i="46"/>
  <c r="C33" i="46"/>
  <c r="D17" i="46"/>
  <c r="C35" i="46"/>
  <c r="B30" i="46"/>
  <c r="B19" i="46"/>
  <c r="B17" i="46"/>
  <c r="B33" i="46"/>
  <c r="B26" i="46"/>
  <c r="D38" i="46" l="1"/>
  <c r="C38" i="46"/>
  <c r="B38" i="46"/>
</calcChain>
</file>

<file path=xl/sharedStrings.xml><?xml version="1.0" encoding="utf-8"?>
<sst xmlns="http://schemas.openxmlformats.org/spreadsheetml/2006/main" count="14091" uniqueCount="226">
  <si>
    <t>GET /accounts</t>
  </si>
  <si>
    <t>GET /accounts/{AccountId}/balances</t>
  </si>
  <si>
    <t>GET /accounts/{AccountId}/direct-debits</t>
  </si>
  <si>
    <t>GET /balances</t>
  </si>
  <si>
    <t>GET /beneficiaries</t>
  </si>
  <si>
    <t>GET /direct-debits</t>
  </si>
  <si>
    <t>GET /products</t>
  </si>
  <si>
    <t>GET /transactions</t>
  </si>
  <si>
    <t>.</t>
  </si>
  <si>
    <t>AIS</t>
  </si>
  <si>
    <t>PIS</t>
  </si>
  <si>
    <t>POST /account-access-consents</t>
  </si>
  <si>
    <t>GET /account-access-consents/{ConsentId}</t>
  </si>
  <si>
    <t>GET /accounts/{AccountId}/offers</t>
  </si>
  <si>
    <t>GET /accounts/{AccountId}/party</t>
  </si>
  <si>
    <t>GET /accounts/{AccountId}/scheduled-payments</t>
  </si>
  <si>
    <t>GET /accounts/{AccountId}/statements</t>
  </si>
  <si>
    <t>GET /accounts/{AccountId}/statements/{StatementId}</t>
  </si>
  <si>
    <t>GET /accounts/{AccountId}/statements/{StatementId}/file</t>
  </si>
  <si>
    <t>GET /accounts/{AccountId}/statements/{StatementId}/transactions</t>
  </si>
  <si>
    <t>GET /offers</t>
  </si>
  <si>
    <t>GET /party</t>
  </si>
  <si>
    <t>GET /scheduled-payments</t>
  </si>
  <si>
    <t>GET /statements</t>
  </si>
  <si>
    <t>POST /funds-confirmation-consents</t>
  </si>
  <si>
    <t>CBPII</t>
  </si>
  <si>
    <t>GET /funds-confirmation-consents/{ConsentId}</t>
  </si>
  <si>
    <t>DELETE /funds-confirmation-consents/{ConsentId}</t>
  </si>
  <si>
    <t>POST /domestic-scheduled-payment-consents</t>
  </si>
  <si>
    <t>POST /domestic-scheduled-payments</t>
  </si>
  <si>
    <t>POST /domestic-standing-order-consents</t>
  </si>
  <si>
    <t>GET /domestic-standing-order-consents/{ConsentId}</t>
  </si>
  <si>
    <t>POST /domestic-standing-orders</t>
  </si>
  <si>
    <t>GET /domestic-standing-orders/{DomesticStandingOrderId}</t>
  </si>
  <si>
    <t>POST /international-payment-consents</t>
  </si>
  <si>
    <t>GET /international-payment-consents/{ConsentId}</t>
  </si>
  <si>
    <t>POST /international-payments</t>
  </si>
  <si>
    <t>GET /international-payments/{InternationalPaymentId}</t>
  </si>
  <si>
    <t>POST /international-scheduled-payment-consents</t>
  </si>
  <si>
    <t>GET /international-scheduled-payment-consents/{ConsentId}</t>
  </si>
  <si>
    <t>POST /international-scheduled-payments</t>
  </si>
  <si>
    <t>GET /international-scheduled-payments/{InternationalScheduledPaymentId}</t>
  </si>
  <si>
    <t>GET /international-standing-order-consents/{ConsentId}</t>
  </si>
  <si>
    <t>GET /international-standing-orders/{InternationalStandingOrderPaymentId}</t>
  </si>
  <si>
    <t>POST /file-payment-consents</t>
  </si>
  <si>
    <t>POST /file-payment-consents/{ConsentId}/file</t>
  </si>
  <si>
    <t>GET /file-payment-consents/{ConsentId}</t>
  </si>
  <si>
    <t>GET /file-payment-consents/{ConsentId}/file</t>
  </si>
  <si>
    <t>POST /file-payments</t>
  </si>
  <si>
    <t>GET /file-payments/{FilePaymentId}</t>
  </si>
  <si>
    <t>GET /accounts/{AccountId}</t>
  </si>
  <si>
    <t>GET /accounts/{AccountId}/transactions</t>
  </si>
  <si>
    <t>GET /accounts/{AccountId}/beneficiaries</t>
  </si>
  <si>
    <t>GET /accounts/{AccountId}/standing-orders</t>
  </si>
  <si>
    <t>GET /standing-orders</t>
  </si>
  <si>
    <t>GET /accounts/{AccountId}/product</t>
  </si>
  <si>
    <t>POST /domestic-payment-consents</t>
  </si>
  <si>
    <t>GET /domestic-payment-consents/{ConsentId}</t>
  </si>
  <si>
    <t>POST /domestic-payments</t>
  </si>
  <si>
    <t>GET /domestic-payments/{DomesticPaymentId}</t>
  </si>
  <si>
    <t>GET /domestic-scheduled-payment-consents/{ConsentId}</t>
  </si>
  <si>
    <t>GET /domestic-scheduled-payments/{DomesticScheduledPaymentId}</t>
  </si>
  <si>
    <t>POST /international-standing-order-consents</t>
  </si>
  <si>
    <t>POST /international-standing-orders</t>
  </si>
  <si>
    <t>GET /file-payments/{FilePaymentId}/report-file</t>
  </si>
  <si>
    <t>POST /funds-confirmations</t>
  </si>
  <si>
    <t>DELETE /account-access-consents/{ConsentId}</t>
  </si>
  <si>
    <t>Planned Downtime (%)
(8.2)</t>
  </si>
  <si>
    <t>Unplanned Downtime (%)
(8.3)</t>
  </si>
  <si>
    <t>Endpoint ID</t>
  </si>
  <si>
    <t>Online Banking</t>
  </si>
  <si>
    <t>Business Online Banking</t>
  </si>
  <si>
    <t>Dedicated</t>
  </si>
  <si>
    <t>Interface Type</t>
  </si>
  <si>
    <t>Channel/Service</t>
  </si>
  <si>
    <t>N/A</t>
  </si>
  <si>
    <t>ASPSP Brand ID</t>
  </si>
  <si>
    <t>PSU Interface</t>
  </si>
  <si>
    <t>Performance &amp; Availability - Dedicated and PSU Interfaces</t>
  </si>
  <si>
    <t>Uptime (%)
(8.1)</t>
  </si>
  <si>
    <t xml:space="preserve"> ReportDate</t>
  </si>
  <si>
    <t>Median Response Time
Time to Last Byte
(8.6/8.7/8.8)</t>
  </si>
  <si>
    <t>Uptime
(8.1)</t>
  </si>
  <si>
    <t>Planned Downtime
(8.2)</t>
  </si>
  <si>
    <t>Unplanned Downtime
(8.3)</t>
  </si>
  <si>
    <t>Performance &amp; Availability Benchmarking (NCA)</t>
  </si>
  <si>
    <t xml:space="preserve"> ReportQuarter</t>
  </si>
  <si>
    <t>Q2 2019</t>
  </si>
  <si>
    <t>Benchmark Met 
(98.17%)</t>
  </si>
  <si>
    <t>Benchmark Met 
(1.65%)</t>
  </si>
  <si>
    <t>Benchmark Met 
(0.18%)</t>
  </si>
  <si>
    <t>Date</t>
  </si>
  <si>
    <t>Uptime (%)</t>
  </si>
  <si>
    <t>Downtime (%)</t>
  </si>
  <si>
    <t>Service</t>
  </si>
  <si>
    <t>ASPSP name</t>
  </si>
  <si>
    <t>Interface name/ID</t>
  </si>
  <si>
    <t>PISP</t>
  </si>
  <si>
    <t>Total volume of API calls</t>
  </si>
  <si>
    <t>Endpoint name</t>
  </si>
  <si>
    <t>PISP response (ms)</t>
  </si>
  <si>
    <t>AISP response (ms)</t>
  </si>
  <si>
    <t>Error rate (%)</t>
  </si>
  <si>
    <t>Used to calculate response time (Y/N)</t>
  </si>
  <si>
    <t>domestic-payment-consents</t>
  </si>
  <si>
    <t>domestic-payments</t>
  </si>
  <si>
    <t>GET /domestic-payment-consents/{ConsentId}/funds-confirmation</t>
  </si>
  <si>
    <t>domestic-scheduled-payment-consents</t>
  </si>
  <si>
    <t>domestic-scheduled-payments</t>
  </si>
  <si>
    <t>domestic-standing-order-consents</t>
  </si>
  <si>
    <t>domestic-standing-orders</t>
  </si>
  <si>
    <t>international-payment-consents</t>
  </si>
  <si>
    <t>international-payments</t>
  </si>
  <si>
    <t>GET /international-payment-consents/{ConsentId}/funds-confirmation</t>
  </si>
  <si>
    <t>international-scheduled-payment-consents</t>
  </si>
  <si>
    <t>international-scheduled-payments</t>
  </si>
  <si>
    <t>GET /international-scheduled-payment-consents/{ConsentId}/funds-confirmation</t>
  </si>
  <si>
    <t>international-standing-order-consents</t>
  </si>
  <si>
    <t>international-standing-orders</t>
  </si>
  <si>
    <t>file-payment-consents</t>
  </si>
  <si>
    <t>file-payments</t>
  </si>
  <si>
    <t>account-access-consents</t>
  </si>
  <si>
    <t>accounts</t>
  </si>
  <si>
    <t>balances</t>
  </si>
  <si>
    <t>transactions</t>
  </si>
  <si>
    <t>beneficiaries</t>
  </si>
  <si>
    <t>direct-debits</t>
  </si>
  <si>
    <t>standing-orders</t>
  </si>
  <si>
    <t>products</t>
  </si>
  <si>
    <t>offers</t>
  </si>
  <si>
    <t>party</t>
  </si>
  <si>
    <t>scheduled-payments</t>
  </si>
  <si>
    <t>statements</t>
  </si>
  <si>
    <t>funds-confirmation-consent</t>
  </si>
  <si>
    <t>funds-confirmation</t>
  </si>
  <si>
    <t>Endpoint category</t>
  </si>
  <si>
    <t>AISP</t>
  </si>
  <si>
    <t>CoF</t>
  </si>
  <si>
    <t>Y</t>
  </si>
  <si>
    <t>N</t>
  </si>
  <si>
    <t>OBIE endpoints</t>
  </si>
  <si>
    <t>ASPSP performance data by endpoint</t>
  </si>
  <si>
    <t>Enter ASPSP Name Here</t>
  </si>
  <si>
    <t>OBIE template for ASPSP reporting on availability and performance</t>
  </si>
  <si>
    <t>PSU interface: availability and performance report</t>
  </si>
  <si>
    <t>Report start date</t>
  </si>
  <si>
    <t>© Open Banking Limited 2019</t>
  </si>
  <si>
    <t>All downtime (%)</t>
  </si>
  <si>
    <t>OBIE benchmark downtime (%)</t>
  </si>
  <si>
    <t>OBIE benchmark uptime (%)</t>
  </si>
  <si>
    <t>OBIE benchmark 
error rate (%)</t>
  </si>
  <si>
    <t>OBIE benchmark PISP response (ms)</t>
  </si>
  <si>
    <t>OBIE benchmark AISP response (ms)</t>
  </si>
  <si>
    <t>OIDC</t>
  </si>
  <si>
    <t>OIDC endpoints for token IDs</t>
  </si>
  <si>
    <t>Volume of errors</t>
  </si>
  <si>
    <t xml:space="preserve">Consumer Mobile App </t>
  </si>
  <si>
    <t>Consumer Website</t>
  </si>
  <si>
    <t>OBIE benchmark 
CoF response  (ms)</t>
  </si>
  <si>
    <t>CoF response time (ms)</t>
  </si>
  <si>
    <t>OBIE recommended benchmarks</t>
  </si>
  <si>
    <t>Bank Name API Interface</t>
  </si>
  <si>
    <t>Month</t>
  </si>
  <si>
    <t>OBIE benchmark</t>
  </si>
  <si>
    <t>January</t>
  </si>
  <si>
    <t>February</t>
  </si>
  <si>
    <t>March</t>
  </si>
  <si>
    <t>April</t>
  </si>
  <si>
    <t>May</t>
  </si>
  <si>
    <t>June</t>
  </si>
  <si>
    <t>July</t>
  </si>
  <si>
    <t>August</t>
  </si>
  <si>
    <t>September</t>
  </si>
  <si>
    <t>October</t>
  </si>
  <si>
    <t>November</t>
  </si>
  <si>
    <t>December</t>
  </si>
  <si>
    <t>Month ID</t>
  </si>
  <si>
    <t>Month name</t>
  </si>
  <si>
    <t>GET /domestic-payments/{DomesticPaymentId}/payment-details</t>
  </si>
  <si>
    <t>GET /domestic-scheduled-payments/{DomesticScheduledPaymentId}/payment-details</t>
  </si>
  <si>
    <t>GET /domestic-standing-orders/{DomesticStandingOrderId}/payment-details</t>
  </si>
  <si>
    <t>GET /international-payments/{InternationalPaymentId}/payment-details</t>
  </si>
  <si>
    <t>GET /international-scheduled-payments/{InternationalScheduledPaymentId}/payment-details</t>
  </si>
  <si>
    <t>GET /international-standing-orders/{InternationalStandingOrderPaymentId}/payment-details</t>
  </si>
  <si>
    <t>GET /file-payments/{FilePaymentId}/payment-details</t>
  </si>
  <si>
    <t>GET /accounts/{AccountId}/parties</t>
  </si>
  <si>
    <t>POST /event-subscriptions</t>
  </si>
  <si>
    <t>GET /event-subscriptions</t>
  </si>
  <si>
    <t>PUT /event-subscriptions/{EventSubscriptionId}</t>
  </si>
  <si>
    <t>DELETE /event-subscriptions/{EventSubscriptionId}</t>
  </si>
  <si>
    <t>POST /event-notifications</t>
  </si>
  <si>
    <t>POST /events</t>
  </si>
  <si>
    <t>Notifications</t>
  </si>
  <si>
    <t>Real-time Event Notifications</t>
  </si>
  <si>
    <t>Aggregated Polling Notifications</t>
  </si>
  <si>
    <t>Version</t>
  </si>
  <si>
    <t>POST /callback-urls</t>
  </si>
  <si>
    <t>GET /callback-urls</t>
  </si>
  <si>
    <t>PUT /callback-urls/{CallbackUrlId}</t>
  </si>
  <si>
    <t>DELETE /callback-urls/{CallbackUrlId}</t>
  </si>
  <si>
    <t>Callback-url</t>
  </si>
  <si>
    <t>Event Notification Subscriptions</t>
  </si>
  <si>
    <t>Availability</t>
  </si>
  <si>
    <t>PISP response</t>
  </si>
  <si>
    <t>AISP response</t>
  </si>
  <si>
    <t>CoF response</t>
  </si>
  <si>
    <t>Error rate</t>
  </si>
  <si>
    <t>v3.0</t>
  </si>
  <si>
    <t>v3.1</t>
  </si>
  <si>
    <t>Dedicated interface: availability and performance report - Version 3.1</t>
  </si>
  <si>
    <t>Dedicated interface: availability and performance report - Version 3.0</t>
  </si>
  <si>
    <r>
      <t xml:space="preserve">This spreadheet should be used in conjunction with the most recent OBIE Operational Guidelines. And in particular chapter 2 which defines how statistics should be published for each dedicated interface and each PSU interface. The spreadheet contains the follwing tabs:
</t>
    </r>
    <r>
      <rPr>
        <b/>
        <sz val="11"/>
        <color theme="1"/>
        <rFont val="Calibri"/>
        <family val="2"/>
        <scheme val="minor"/>
      </rPr>
      <t>Endpoints</t>
    </r>
    <r>
      <rPr>
        <sz val="11"/>
        <color theme="1"/>
        <rFont val="Calibri"/>
        <family val="2"/>
        <scheme val="minor"/>
      </rPr>
      <t>: A list of all endpoints in the OBIE Standard, with a column to indicate for each which Service it relates to (i.e. PISP, AISP or CoF), whether it is to be Used in the calculation of response times (Y/N), and OBIE recommended benchmarks for average/max response time and average/max error rates (see table below).</t>
    </r>
    <r>
      <rPr>
        <b/>
        <sz val="11"/>
        <color theme="1"/>
        <rFont val="Calibri"/>
        <family val="2"/>
        <scheme val="minor"/>
      </rPr>
      <t xml:space="preserve">
Data</t>
    </r>
    <r>
      <rPr>
        <sz val="11"/>
        <color theme="1"/>
        <rFont val="Calibri"/>
        <family val="2"/>
        <scheme val="minor"/>
      </rPr>
      <t>: A row for each endpoint per day, which contains columns for Date, Endpoint ID, Endpoint Name (lookup from Endpoints tab), Service (lookup), Used for performance reporting (lookup), Average response time, Max repsonse time, OBIE benchmark average response time (lookup), OBIE benchmark max response time (lookup), Total volume of calls, Volume of HTTP 500 errors, Average error rate (calculation), OBIE benchmark error rate (lookup). The lookup and calculation fields do not need to be manually entered as long as the formulas are copied down. Rows for each endpoint for the first two days have been included with sample data.</t>
    </r>
    <r>
      <rPr>
        <b/>
        <sz val="11"/>
        <color theme="1"/>
        <rFont val="Calibri"/>
        <family val="2"/>
        <scheme val="minor"/>
      </rPr>
      <t xml:space="preserve">
Summary: </t>
    </r>
    <r>
      <rPr>
        <sz val="11"/>
        <color theme="1"/>
        <rFont val="Calibri"/>
        <family val="2"/>
        <scheme val="minor"/>
      </rPr>
      <t>A summary by month for each KPI.</t>
    </r>
    <r>
      <rPr>
        <b/>
        <sz val="11"/>
        <color theme="1"/>
        <rFont val="Calibri"/>
        <family val="2"/>
        <scheme val="minor"/>
      </rPr>
      <t xml:space="preserve">
Dedicated interface report</t>
    </r>
    <r>
      <rPr>
        <sz val="11"/>
        <color theme="1"/>
        <rFont val="Calibri"/>
        <family val="2"/>
        <scheme val="minor"/>
      </rPr>
      <t>: A row per day for three months, with columns for Date, Uptime (calculation 100% - Downtime), Downtime, PISP response (calculation from Data tab), PISP response (calculation from Data tab), CoF response (calculation from Data tab), Error rate (calculation from Data tab).</t>
    </r>
    <r>
      <rPr>
        <b/>
        <sz val="11"/>
        <color theme="1"/>
        <rFont val="Calibri"/>
        <family val="2"/>
        <scheme val="minor"/>
      </rPr>
      <t xml:space="preserve">
PSU interface report(s): </t>
    </r>
    <r>
      <rPr>
        <sz val="11"/>
        <color theme="1"/>
        <rFont val="Calibri"/>
        <family val="2"/>
        <scheme val="minor"/>
      </rPr>
      <t xml:space="preserve">A row per day for three months, with the same columns as the above report tab, but without any calculations. The CoF and Error Rate columns do not need to be completed.
</t>
    </r>
    <r>
      <rPr>
        <b/>
        <sz val="11"/>
        <color theme="1"/>
        <rFont val="Calibri"/>
        <family val="2"/>
        <scheme val="minor"/>
      </rPr>
      <t xml:space="preserve">
Charts: </t>
    </r>
    <r>
      <rPr>
        <sz val="11"/>
        <color theme="1"/>
        <rFont val="Calibri"/>
        <family val="2"/>
        <scheme val="minor"/>
      </rPr>
      <t xml:space="preserve">Line charts for each of Uptime, Downtime, PISP response, AISP response, CoF response, and Errors
</t>
    </r>
    <r>
      <rPr>
        <b/>
        <sz val="11"/>
        <color theme="1"/>
        <rFont val="Calibri"/>
        <family val="2"/>
        <scheme val="minor"/>
      </rPr>
      <t>Only fields which have a WHITE background need to be entered. Fields with a GREY background are calculations or lookups.</t>
    </r>
  </si>
  <si>
    <t>PISP response TTLB (ms)</t>
  </si>
  <si>
    <t>AISP response TTLB (ms)</t>
  </si>
  <si>
    <t>per reponse</t>
  </si>
  <si>
    <t>per repsonse or per page of up to 100 records for larger payloads</t>
  </si>
  <si>
    <t>Total TTLB  response time (ms)</t>
  </si>
  <si>
    <t>Other Endpoint code</t>
  </si>
  <si>
    <t>Other End point code</t>
  </si>
  <si>
    <t>General</t>
  </si>
  <si>
    <t>per repsonse excluding file payments</t>
  </si>
  <si>
    <t>PISP TTLB response (ms)</t>
  </si>
  <si>
    <t>PISP TTLB response (exc File Payments)  (ms)</t>
  </si>
  <si>
    <t>AISP TTLB response (ms)</t>
  </si>
  <si>
    <t>CoF TTLB response (ms)</t>
  </si>
  <si>
    <t>PISP TTLB response (1st page) (ms)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</si>
</sst>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dd\ mmm\ yyyy"/>
    <numFmt numFmtId="165" formatCode="_-* #,##0_-;\-* #,##0_-;_-* &quot;-&quot;??_-;_-@_-"/>
  </numFmts>
  <fonts count="13" x14ac:knownFonts="1">
    <font>
      <sz val="11"/>
      <color theme="1"/>
      <name val="Calibri"/>
      <family val="2"/>
      <scheme val="minor"/>
    </font>
    <font>
      <sz val="11"/>
      <color theme="1"/>
      <name val="Calibri"/>
      <family val="2"/>
      <scheme val="minor"/>
    </font>
    <font>
      <sz val="11"/>
      <color theme="0"/>
      <name val="Calibri"/>
      <family val="2"/>
      <scheme val="minor"/>
    </font>
    <font>
      <sz val="10"/>
      <color theme="1"/>
      <name val="Calibri"/>
      <family val="2"/>
      <scheme val="minor"/>
    </font>
    <font>
      <i/>
      <sz val="10"/>
      <color theme="1"/>
      <name val="Calibri"/>
      <family val="2"/>
      <scheme val="minor"/>
    </font>
    <font>
      <b/>
      <sz val="14"/>
      <color theme="1"/>
      <name val="Calibri"/>
      <family val="2"/>
      <scheme val="minor"/>
    </font>
    <font>
      <b/>
      <sz val="11"/>
      <color theme="1"/>
      <name val="Calibri"/>
      <family val="2"/>
      <scheme val="minor"/>
    </font>
    <font>
      <b/>
      <sz val="10"/>
      <color rgb="FFFFFFFF"/>
      <name val="Arial"/>
      <family val="2"/>
    </font>
    <font>
      <sz val="10"/>
      <color theme="1"/>
      <name val="Arial"/>
      <family val="2"/>
    </font>
    <font>
      <sz val="10"/>
      <color indexed="8"/>
      <name val="Arial"/>
      <family val="2"/>
    </font>
    <font>
      <b/>
      <sz val="18"/>
      <color theme="1"/>
      <name val="Calibri"/>
      <family val="2"/>
      <scheme val="minor"/>
    </font>
    <font>
      <sz val="11"/>
      <color rgb="FF000000"/>
      <name val="Calibri"/>
      <family val="2"/>
      <scheme val="minor"/>
    </font>
    <font>
      <sz val="11"/>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FF"/>
        <bgColor rgb="FF000000"/>
      </patternFill>
    </fill>
    <fill>
      <patternFill patternType="solid">
        <fgColor rgb="FFF2F2F2"/>
        <bgColor rgb="FF000000"/>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9" fillId="0" borderId="0"/>
  </cellStyleXfs>
  <cellXfs count="120">
    <xf numFmtId="0" fontId="0" fillId="0" borderId="0" xfId="0"/>
    <xf numFmtId="0" fontId="0" fillId="0" borderId="0" xfId="0" applyAlignment="1">
      <alignment vertical="center" wrapText="1"/>
    </xf>
    <xf numFmtId="0" fontId="0" fillId="0" borderId="0" xfId="0" applyAlignment="1">
      <alignment horizontal="center"/>
    </xf>
    <xf numFmtId="0" fontId="0" fillId="0" borderId="0" xfId="0" applyAlignment="1">
      <alignment vertical="center"/>
    </xf>
    <xf numFmtId="14" fontId="0" fillId="0" borderId="1" xfId="0" applyNumberFormat="1" applyBorder="1" applyAlignment="1">
      <alignment horizontal="center" vertical="center"/>
    </xf>
    <xf numFmtId="0" fontId="3" fillId="0" borderId="1" xfId="0" applyFont="1" applyBorder="1" applyAlignment="1">
      <alignment vertical="center" wrapText="1"/>
    </xf>
    <xf numFmtId="0" fontId="4" fillId="0" borderId="1" xfId="0" applyFont="1" applyBorder="1" applyAlignment="1">
      <alignment vertical="center" wrapText="1"/>
    </xf>
    <xf numFmtId="2" fontId="0" fillId="0" borderId="1" xfId="1" applyNumberFormat="1" applyFont="1" applyBorder="1" applyAlignment="1">
      <alignment horizontal="center" vertical="center"/>
    </xf>
    <xf numFmtId="0" fontId="4" fillId="0" borderId="1" xfId="0" applyFont="1" applyBorder="1"/>
    <xf numFmtId="0" fontId="3" fillId="0" borderId="1" xfId="0" applyFont="1" applyBorder="1" applyAlignment="1">
      <alignment horizontal="center" vertical="center"/>
    </xf>
    <xf numFmtId="2" fontId="0" fillId="0" borderId="1" xfId="0" applyNumberFormat="1" applyBorder="1" applyAlignment="1">
      <alignment horizontal="center" vertical="center"/>
    </xf>
    <xf numFmtId="0" fontId="0" fillId="0" borderId="0" xfId="0" applyAlignment="1">
      <alignment wrapText="1"/>
    </xf>
    <xf numFmtId="0" fontId="6" fillId="0" borderId="0" xfId="0" applyFont="1"/>
    <xf numFmtId="0" fontId="0" fillId="0" borderId="0" xfId="0" applyFill="1" applyBorder="1"/>
    <xf numFmtId="0" fontId="7" fillId="0" borderId="0" xfId="0" applyFont="1" applyFill="1" applyBorder="1" applyAlignment="1">
      <alignment horizontal="center" vertical="center" wrapText="1"/>
    </xf>
    <xf numFmtId="0" fontId="8" fillId="0" borderId="0" xfId="0" applyFont="1" applyFill="1" applyBorder="1" applyAlignment="1">
      <alignment vertical="center" wrapText="1"/>
    </xf>
    <xf numFmtId="0" fontId="0" fillId="0" borderId="1" xfId="0" applyBorder="1" applyAlignment="1">
      <alignment horizontal="center" vertical="center"/>
    </xf>
    <xf numFmtId="9" fontId="0" fillId="0" borderId="1" xfId="1" applyFont="1" applyBorder="1" applyAlignment="1">
      <alignment horizontal="center" vertical="center"/>
    </xf>
    <xf numFmtId="0" fontId="0" fillId="0" borderId="1" xfId="2" applyNumberFormat="1" applyFont="1" applyBorder="1" applyAlignment="1">
      <alignment horizontal="center" vertical="center"/>
    </xf>
    <xf numFmtId="14"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3" fillId="0" borderId="2" xfId="0" applyFont="1" applyBorder="1" applyAlignment="1">
      <alignment vertical="center" wrapText="1"/>
    </xf>
    <xf numFmtId="0" fontId="0" fillId="0" borderId="2" xfId="2" applyNumberFormat="1" applyFont="1" applyBorder="1" applyAlignment="1">
      <alignment horizontal="center" vertical="center"/>
    </xf>
    <xf numFmtId="9" fontId="0" fillId="0" borderId="2" xfId="1" applyFont="1" applyBorder="1" applyAlignment="1">
      <alignment horizontal="center" vertical="center"/>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3" fillId="0" borderId="1" xfId="0" applyFont="1" applyBorder="1"/>
    <xf numFmtId="0" fontId="3" fillId="0" borderId="2" xfId="0" applyFont="1" applyBorder="1" applyAlignment="1">
      <alignment horizontal="left" vertical="center"/>
    </xf>
    <xf numFmtId="0" fontId="3" fillId="0" borderId="1" xfId="0" applyFont="1" applyBorder="1" applyAlignment="1">
      <alignment horizontal="left" vertical="center"/>
    </xf>
    <xf numFmtId="0" fontId="2" fillId="0" borderId="0" xfId="0" applyFont="1"/>
    <xf numFmtId="10" fontId="0" fillId="0" borderId="2" xfId="1" applyNumberFormat="1" applyFont="1" applyBorder="1" applyAlignment="1">
      <alignment horizontal="center" vertical="center"/>
    </xf>
    <xf numFmtId="10" fontId="2" fillId="0" borderId="0" xfId="0" applyNumberFormat="1" applyFont="1"/>
    <xf numFmtId="0" fontId="10" fillId="3" borderId="0" xfId="0" applyFont="1" applyFill="1" applyAlignment="1">
      <alignment horizontal="left" vertical="top"/>
    </xf>
    <xf numFmtId="0" fontId="0" fillId="3" borderId="0" xfId="0" applyFill="1" applyAlignment="1">
      <alignment horizontal="left" vertical="top"/>
    </xf>
    <xf numFmtId="0" fontId="6" fillId="3" borderId="0" xfId="0" applyFont="1" applyFill="1" applyAlignment="1">
      <alignment horizontal="left" vertical="top" wrapText="1"/>
    </xf>
    <xf numFmtId="0" fontId="10" fillId="3" borderId="0" xfId="0" applyFont="1" applyFill="1" applyAlignment="1">
      <alignment horizontal="center" vertical="top"/>
    </xf>
    <xf numFmtId="0" fontId="0" fillId="3" borderId="0" xfId="0" applyFill="1" applyAlignment="1">
      <alignment horizontal="center" vertical="top"/>
    </xf>
    <xf numFmtId="164" fontId="10" fillId="3" borderId="0" xfId="0" applyNumberFormat="1" applyFont="1" applyFill="1" applyAlignment="1">
      <alignment horizontal="left" vertical="top"/>
    </xf>
    <xf numFmtId="164" fontId="0" fillId="3" borderId="0" xfId="0" applyNumberFormat="1" applyFill="1" applyAlignment="1">
      <alignment horizontal="left" vertical="top"/>
    </xf>
    <xf numFmtId="10" fontId="10" fillId="3" borderId="0" xfId="0" applyNumberFormat="1" applyFont="1" applyFill="1" applyAlignment="1">
      <alignment horizontal="center" vertical="top"/>
    </xf>
    <xf numFmtId="10" fontId="0" fillId="3" borderId="0" xfId="0" applyNumberFormat="1" applyFill="1" applyAlignment="1">
      <alignment horizontal="center" vertical="top"/>
    </xf>
    <xf numFmtId="3" fontId="10" fillId="3" borderId="0" xfId="0" applyNumberFormat="1" applyFont="1" applyFill="1" applyAlignment="1">
      <alignment horizontal="center" vertical="top"/>
    </xf>
    <xf numFmtId="3" fontId="0" fillId="3" borderId="0" xfId="0" applyNumberFormat="1" applyFill="1" applyAlignment="1">
      <alignment horizontal="center" vertical="top"/>
    </xf>
    <xf numFmtId="1" fontId="10" fillId="3" borderId="0" xfId="0" applyNumberFormat="1" applyFont="1" applyFill="1" applyAlignment="1">
      <alignment horizontal="left" vertical="top"/>
    </xf>
    <xf numFmtId="1" fontId="0" fillId="3" borderId="0" xfId="0" applyNumberFormat="1" applyFill="1" applyAlignment="1">
      <alignment horizontal="left" vertical="top"/>
    </xf>
    <xf numFmtId="164" fontId="0" fillId="4" borderId="1" xfId="0" applyNumberFormat="1" applyFill="1" applyBorder="1" applyAlignment="1">
      <alignment horizontal="left" vertical="top"/>
    </xf>
    <xf numFmtId="10" fontId="0" fillId="4" borderId="1" xfId="0" applyNumberFormat="1" applyFill="1" applyBorder="1" applyAlignment="1">
      <alignment horizontal="center" vertical="top"/>
    </xf>
    <xf numFmtId="3" fontId="0" fillId="3" borderId="1" xfId="0" applyNumberFormat="1" applyFill="1" applyBorder="1" applyAlignment="1">
      <alignment horizontal="center" vertical="top"/>
    </xf>
    <xf numFmtId="10" fontId="0" fillId="3" borderId="1" xfId="0" applyNumberFormat="1" applyFill="1" applyBorder="1" applyAlignment="1">
      <alignment horizontal="center" vertical="top"/>
    </xf>
    <xf numFmtId="0" fontId="0" fillId="3" borderId="1" xfId="0" applyFill="1" applyBorder="1" applyAlignment="1">
      <alignment horizontal="center" vertical="top"/>
    </xf>
    <xf numFmtId="0" fontId="0" fillId="3" borderId="1" xfId="0" applyFill="1" applyBorder="1" applyAlignment="1">
      <alignment horizontal="left" vertical="top"/>
    </xf>
    <xf numFmtId="164" fontId="10" fillId="3" borderId="0" xfId="0" applyNumberFormat="1" applyFont="1" applyFill="1" applyBorder="1" applyAlignment="1">
      <alignment horizontal="left" vertical="top"/>
    </xf>
    <xf numFmtId="0" fontId="10" fillId="3" borderId="0" xfId="0" applyFont="1" applyFill="1" applyBorder="1" applyAlignment="1">
      <alignment horizontal="center" vertical="top"/>
    </xf>
    <xf numFmtId="0" fontId="10" fillId="3" borderId="0" xfId="0" applyFont="1" applyFill="1" applyBorder="1" applyAlignment="1">
      <alignment horizontal="left" vertical="top"/>
    </xf>
    <xf numFmtId="164" fontId="0" fillId="3" borderId="0" xfId="0" applyNumberFormat="1" applyFill="1" applyBorder="1" applyAlignment="1">
      <alignment horizontal="left" vertical="top"/>
    </xf>
    <xf numFmtId="0" fontId="0" fillId="3" borderId="0" xfId="0" applyFill="1" applyBorder="1" applyAlignment="1">
      <alignment horizontal="center" vertical="top"/>
    </xf>
    <xf numFmtId="0" fontId="0" fillId="3" borderId="0" xfId="0" applyFill="1" applyBorder="1" applyAlignment="1">
      <alignment horizontal="left" vertical="top"/>
    </xf>
    <xf numFmtId="164" fontId="6" fillId="5" borderId="1" xfId="0" applyNumberFormat="1" applyFont="1" applyFill="1" applyBorder="1" applyAlignment="1">
      <alignment horizontal="left" vertical="top" wrapText="1"/>
    </xf>
    <xf numFmtId="0" fontId="6" fillId="5" borderId="1" xfId="0" applyFont="1" applyFill="1" applyBorder="1" applyAlignment="1">
      <alignment horizontal="center" vertical="top" wrapText="1"/>
    </xf>
    <xf numFmtId="0" fontId="6" fillId="5" borderId="1" xfId="0" applyFont="1" applyFill="1" applyBorder="1" applyAlignment="1">
      <alignment horizontal="left" vertical="top" wrapText="1"/>
    </xf>
    <xf numFmtId="164" fontId="6" fillId="5" borderId="1" xfId="0" applyNumberFormat="1" applyFont="1" applyFill="1" applyBorder="1" applyAlignment="1">
      <alignment horizontal="left" vertical="top"/>
    </xf>
    <xf numFmtId="10" fontId="6" fillId="5" borderId="1" xfId="0" applyNumberFormat="1" applyFont="1" applyFill="1" applyBorder="1" applyAlignment="1">
      <alignment horizontal="center" vertical="top" wrapText="1"/>
    </xf>
    <xf numFmtId="3" fontId="6" fillId="5" borderId="1" xfId="0" applyNumberFormat="1" applyFont="1" applyFill="1" applyBorder="1" applyAlignment="1">
      <alignment horizontal="center" vertical="top" wrapText="1"/>
    </xf>
    <xf numFmtId="0" fontId="0" fillId="4" borderId="1" xfId="0" applyFill="1" applyBorder="1" applyAlignment="1">
      <alignment horizontal="center" vertical="top"/>
    </xf>
    <xf numFmtId="1" fontId="6" fillId="5" borderId="1" xfId="0" applyNumberFormat="1" applyFont="1" applyFill="1" applyBorder="1" applyAlignment="1">
      <alignment horizontal="left" vertical="top" wrapText="1"/>
    </xf>
    <xf numFmtId="0" fontId="10" fillId="3" borderId="0" xfId="0" applyFont="1" applyFill="1" applyAlignment="1">
      <alignment vertical="top"/>
    </xf>
    <xf numFmtId="0" fontId="0" fillId="3" borderId="0" xfId="0" applyFill="1" applyAlignment="1">
      <alignment vertical="top"/>
    </xf>
    <xf numFmtId="3" fontId="0" fillId="4" borderId="1" xfId="0" applyNumberFormat="1" applyFill="1" applyBorder="1" applyAlignment="1">
      <alignment horizontal="center" vertical="top"/>
    </xf>
    <xf numFmtId="10" fontId="0" fillId="3" borderId="0" xfId="0" applyNumberFormat="1" applyFill="1" applyBorder="1" applyAlignment="1">
      <alignment horizontal="center" vertical="top"/>
    </xf>
    <xf numFmtId="3" fontId="10" fillId="3" borderId="0" xfId="0" applyNumberFormat="1" applyFont="1" applyFill="1" applyBorder="1" applyAlignment="1">
      <alignment horizontal="center" vertical="top"/>
    </xf>
    <xf numFmtId="3" fontId="0" fillId="3" borderId="0" xfId="0" applyNumberFormat="1" applyFill="1" applyBorder="1" applyAlignment="1">
      <alignment horizontal="center" vertical="top"/>
    </xf>
    <xf numFmtId="164" fontId="0" fillId="3" borderId="1" xfId="0" applyNumberFormat="1" applyFill="1" applyBorder="1" applyAlignment="1">
      <alignment horizontal="left" vertical="top"/>
    </xf>
    <xf numFmtId="10" fontId="6" fillId="6" borderId="1" xfId="0" applyNumberFormat="1" applyFont="1" applyFill="1" applyBorder="1" applyAlignment="1">
      <alignment horizontal="center" vertical="top" wrapText="1"/>
    </xf>
    <xf numFmtId="3" fontId="6" fillId="6" borderId="1" xfId="0" applyNumberFormat="1" applyFont="1" applyFill="1" applyBorder="1" applyAlignment="1">
      <alignment horizontal="center" vertical="top" wrapText="1"/>
    </xf>
    <xf numFmtId="0" fontId="6" fillId="3" borderId="0" xfId="0" applyFont="1" applyFill="1" applyAlignment="1">
      <alignment vertical="top"/>
    </xf>
    <xf numFmtId="0" fontId="6" fillId="5" borderId="1" xfId="0" applyFont="1" applyFill="1" applyBorder="1" applyAlignment="1">
      <alignment vertical="top"/>
    </xf>
    <xf numFmtId="3" fontId="0" fillId="3" borderId="1" xfId="0" applyNumberFormat="1" applyFill="1" applyBorder="1" applyAlignment="1">
      <alignment horizontal="left" vertical="top"/>
    </xf>
    <xf numFmtId="10" fontId="11" fillId="7" borderId="1" xfId="0" applyNumberFormat="1" applyFont="1" applyFill="1" applyBorder="1" applyAlignment="1">
      <alignment horizontal="center" vertical="top"/>
    </xf>
    <xf numFmtId="3" fontId="0" fillId="3" borderId="0" xfId="0" applyNumberFormat="1" applyFill="1" applyBorder="1" applyAlignment="1">
      <alignment horizontal="left" vertical="top"/>
    </xf>
    <xf numFmtId="10" fontId="0" fillId="3" borderId="0" xfId="1" applyNumberFormat="1" applyFont="1" applyFill="1" applyBorder="1" applyAlignment="1">
      <alignment horizontal="left" vertical="top"/>
    </xf>
    <xf numFmtId="0" fontId="11" fillId="8" borderId="0" xfId="0" applyFont="1" applyFill="1" applyAlignment="1">
      <alignment vertical="top"/>
    </xf>
    <xf numFmtId="0" fontId="0" fillId="3" borderId="1" xfId="0" applyFill="1" applyBorder="1" applyAlignment="1">
      <alignment vertical="top"/>
    </xf>
    <xf numFmtId="10" fontId="0" fillId="3" borderId="1" xfId="0" applyNumberFormat="1" applyFill="1" applyBorder="1" applyAlignment="1">
      <alignment vertical="top"/>
    </xf>
    <xf numFmtId="0" fontId="11" fillId="8" borderId="1" xfId="0" applyFont="1" applyFill="1" applyBorder="1" applyAlignment="1">
      <alignment vertical="top"/>
    </xf>
    <xf numFmtId="0" fontId="6" fillId="5" borderId="1" xfId="0" applyFont="1" applyFill="1" applyBorder="1" applyAlignment="1">
      <alignment horizontal="left" vertical="top"/>
    </xf>
    <xf numFmtId="0" fontId="6" fillId="5" borderId="1" xfId="0" applyFont="1" applyFill="1" applyBorder="1" applyAlignment="1">
      <alignment horizontal="center" vertical="top"/>
    </xf>
    <xf numFmtId="10" fontId="0" fillId="3" borderId="1" xfId="1" applyNumberFormat="1" applyFont="1" applyFill="1" applyBorder="1" applyAlignment="1">
      <alignment horizontal="center" vertical="top"/>
    </xf>
    <xf numFmtId="3" fontId="0" fillId="3" borderId="1" xfId="2" applyNumberFormat="1" applyFont="1" applyFill="1" applyBorder="1" applyAlignment="1">
      <alignment horizontal="center" vertical="top"/>
    </xf>
    <xf numFmtId="3" fontId="6" fillId="5" borderId="1" xfId="0" applyNumberFormat="1" applyFont="1" applyFill="1" applyBorder="1" applyAlignment="1">
      <alignment horizontal="center" vertical="top"/>
    </xf>
    <xf numFmtId="10" fontId="0" fillId="3" borderId="0" xfId="0" applyNumberFormat="1" applyFill="1" applyBorder="1" applyAlignment="1">
      <alignment vertical="top"/>
    </xf>
    <xf numFmtId="0" fontId="6" fillId="3" borderId="1" xfId="0" applyFont="1" applyFill="1" applyBorder="1" applyAlignment="1">
      <alignment horizontal="center" vertical="top"/>
    </xf>
    <xf numFmtId="0" fontId="12" fillId="3" borderId="1" xfId="0" applyFont="1" applyFill="1" applyBorder="1" applyAlignment="1">
      <alignment horizontal="left" vertical="top"/>
    </xf>
    <xf numFmtId="0" fontId="12" fillId="3" borderId="1" xfId="0" applyFont="1" applyFill="1" applyBorder="1" applyAlignment="1">
      <alignment horizontal="center" vertical="top"/>
    </xf>
    <xf numFmtId="0" fontId="12" fillId="0" borderId="1" xfId="0" applyFont="1" applyFill="1" applyBorder="1" applyAlignment="1">
      <alignment horizontal="center" vertical="top"/>
    </xf>
    <xf numFmtId="165" fontId="12" fillId="0" borderId="1" xfId="2" applyNumberFormat="1" applyFont="1" applyFill="1" applyBorder="1" applyAlignment="1">
      <alignment horizontal="center" vertical="top"/>
    </xf>
    <xf numFmtId="165" fontId="0" fillId="3" borderId="0" xfId="2" applyNumberFormat="1" applyFont="1" applyFill="1" applyAlignment="1">
      <alignment horizontal="left" vertical="top"/>
    </xf>
    <xf numFmtId="164" fontId="12" fillId="4" borderId="1" xfId="0" applyNumberFormat="1" applyFont="1" applyFill="1" applyBorder="1" applyAlignment="1">
      <alignment horizontal="left" vertical="top"/>
    </xf>
    <xf numFmtId="0" fontId="12" fillId="4" borderId="1" xfId="0" applyFont="1" applyFill="1" applyBorder="1" applyAlignment="1">
      <alignment horizontal="center" vertical="top"/>
    </xf>
    <xf numFmtId="3" fontId="12" fillId="4" borderId="1" xfId="0" applyNumberFormat="1" applyFont="1" applyFill="1" applyBorder="1" applyAlignment="1">
      <alignment horizontal="center" vertical="top"/>
    </xf>
    <xf numFmtId="164" fontId="12" fillId="0" borderId="1" xfId="0" applyNumberFormat="1" applyFont="1" applyFill="1" applyBorder="1" applyAlignment="1">
      <alignment horizontal="left" vertical="top"/>
    </xf>
    <xf numFmtId="1" fontId="12" fillId="0" borderId="1" xfId="0" applyNumberFormat="1" applyFont="1" applyFill="1" applyBorder="1" applyAlignment="1">
      <alignment horizontal="center" vertical="top"/>
    </xf>
    <xf numFmtId="3" fontId="12" fillId="0" borderId="1" xfId="0" applyNumberFormat="1" applyFont="1" applyFill="1" applyBorder="1" applyAlignment="1">
      <alignment horizontal="center" vertical="top"/>
    </xf>
    <xf numFmtId="1" fontId="12" fillId="4" borderId="1" xfId="0" applyNumberFormat="1" applyFont="1" applyFill="1" applyBorder="1" applyAlignment="1">
      <alignment horizontal="center" vertical="top"/>
    </xf>
    <xf numFmtId="165" fontId="12" fillId="4" borderId="1" xfId="2" applyNumberFormat="1" applyFont="1" applyFill="1" applyBorder="1" applyAlignment="1">
      <alignment horizontal="center" vertical="top"/>
    </xf>
    <xf numFmtId="0" fontId="6" fillId="3" borderId="0" xfId="0" applyFont="1" applyFill="1" applyBorder="1" applyAlignment="1">
      <alignment horizontal="left" vertical="top" wrapText="1"/>
    </xf>
    <xf numFmtId="1" fontId="0" fillId="3" borderId="0" xfId="0" applyNumberFormat="1" applyFill="1" applyBorder="1" applyAlignment="1">
      <alignment horizontal="left" vertical="top"/>
    </xf>
    <xf numFmtId="1" fontId="12" fillId="3" borderId="1" xfId="0" applyNumberFormat="1" applyFont="1" applyFill="1" applyBorder="1" applyAlignment="1">
      <alignment horizontal="left" vertical="top"/>
    </xf>
    <xf numFmtId="10" fontId="6" fillId="4" borderId="1" xfId="0" applyNumberFormat="1" applyFont="1" applyFill="1" applyBorder="1" applyAlignment="1">
      <alignment horizontal="center" vertical="top"/>
    </xf>
    <xf numFmtId="3" fontId="10" fillId="3" borderId="0" xfId="0" applyNumberFormat="1" applyFont="1" applyFill="1" applyBorder="1" applyAlignment="1">
      <alignment vertical="top"/>
    </xf>
    <xf numFmtId="3" fontId="0" fillId="3" borderId="0" xfId="0" applyNumberFormat="1" applyFill="1" applyBorder="1" applyAlignment="1">
      <alignment vertical="top"/>
    </xf>
    <xf numFmtId="165" fontId="12" fillId="0" borderId="1" xfId="2" applyNumberFormat="1" applyFont="1" applyFill="1" applyBorder="1" applyAlignment="1">
      <alignment vertical="top"/>
    </xf>
    <xf numFmtId="3" fontId="0" fillId="4" borderId="1" xfId="0" applyNumberFormat="1" applyFill="1" applyBorder="1" applyAlignment="1">
      <alignment vertical="top"/>
    </xf>
    <xf numFmtId="10" fontId="0" fillId="3" borderId="1" xfId="0" applyNumberFormat="1" applyFill="1" applyBorder="1" applyAlignment="1">
      <alignment horizontal="left" vertical="top"/>
    </xf>
    <xf numFmtId="0" fontId="0" fillId="3" borderId="0" xfId="0" applyFill="1" applyAlignment="1">
      <alignment horizontal="left" vertical="top" wrapText="1"/>
    </xf>
    <xf numFmtId="10" fontId="0" fillId="4" borderId="1" xfId="0" applyNumberFormat="1" applyFill="1" applyBorder="1" applyAlignment="1">
      <alignment horizontal="left" vertical="top"/>
    </xf>
    <xf numFmtId="10" fontId="0" fillId="3" borderId="1" xfId="0" applyNumberFormat="1" applyFill="1" applyBorder="1" applyAlignment="1">
      <alignment horizontal="left" vertical="top"/>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3" xfId="0" applyFont="1" applyFill="1" applyBorder="1" applyAlignment="1">
      <alignment horizontal="center" vertical="center"/>
    </xf>
  </cellXfs>
  <cellStyles count="4">
    <cellStyle name=" Writer Import]_x000d__x000a_Display Dialog=No_x000d__x000a__x000d__x000a_[Horizontal Arrange]_x000d__x000a_Dimensions Interlocking=Yes_x000d__x000a_Sum Hierarchy=Yes_x000d__x000a_Generate" xfId="3"/>
    <cellStyle name="Comma" xfId="2" builtinId="3"/>
    <cellStyle name="Normal" xfId="0" builtinId="0"/>
    <cellStyle name="Percent" xfId="1" builtinId="5"/>
  </cellStyles>
  <dxfs count="6">
    <dxf>
      <font>
        <color theme="0"/>
      </font>
      <fill>
        <patternFill>
          <bgColor rgb="FFFF0000"/>
        </patternFill>
      </fill>
    </dxf>
    <dxf>
      <font>
        <color auto="1"/>
      </font>
      <fill>
        <patternFill>
          <bgColor rgb="FF92D050"/>
        </patternFill>
      </fill>
    </dxf>
    <dxf>
      <font>
        <color theme="0"/>
      </font>
      <fill>
        <patternFill>
          <bgColor rgb="FFFF0000"/>
        </patternFill>
      </fill>
    </dxf>
    <dxf>
      <font>
        <color auto="1"/>
      </font>
      <fill>
        <patternFill>
          <bgColor rgb="FF92D050"/>
        </patternFill>
      </fill>
    </dxf>
    <dxf>
      <font>
        <color theme="0"/>
      </font>
      <fill>
        <patternFill>
          <bgColor rgb="FFFF0000"/>
        </patternFill>
      </fill>
    </dxf>
    <dxf>
      <font>
        <color auto="1"/>
      </font>
      <fill>
        <patternFill>
          <bgColor rgb="FF92D050"/>
        </patternFill>
      </fill>
    </dxf>
  </dxfs>
  <tableStyles count="0" defaultTableStyle="TableStyleMedium2" defaultPivotStyle="PivotStyleLight16"/>
  <colors>
    <mruColors>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0.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9.xml"/><Relationship Id="rId5" Type="http://schemas.openxmlformats.org/officeDocument/2006/relationships/worksheet" Target="worksheets/sheet5.xml"/><Relationship Id="rId15" Type="http://schemas.openxmlformats.org/officeDocument/2006/relationships/chartsheet" Target="chartsheets/sheet5.xml"/><Relationship Id="rId10" Type="http://schemas.openxmlformats.org/officeDocument/2006/relationships/chartsheet" Target="chartsheets/sheet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chartsheet" Target="chart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baseline="0"/>
              <a:t>Availability (%)</a:t>
            </a:r>
            <a:endParaRPr lang="en-US" b="1"/>
          </a:p>
        </c:rich>
      </c:tx>
      <c:overlay val="0"/>
      <c:spPr>
        <a:noFill/>
        <a:ln>
          <a:noFill/>
        </a:ln>
        <a:effectLst/>
      </c:spPr>
    </c:title>
    <c:autoTitleDeleted val="0"/>
    <c:plotArea>
      <c:layout/>
      <c:lineChart>
        <c:grouping val="standard"/>
        <c:varyColors val="0"/>
        <c:ser>
          <c:idx val="1"/>
          <c:order val="0"/>
          <c:tx>
            <c:strRef>
              <c:f>'Dedicated interface report (A)'!$T$2</c:f>
              <c:strCache>
                <c:ptCount val="1"/>
                <c:pt idx="0">
                  <c:v>Dedicated (v3.1)</c:v>
                </c:pt>
              </c:strCache>
            </c:strRef>
          </c:tx>
          <c:spPr>
            <a:ln w="28575" cap="rnd">
              <a:solidFill>
                <a:schemeClr val="tx1"/>
              </a:solidFill>
              <a:round/>
            </a:ln>
            <a:effectLst/>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'Dedicated interface report (A)'!$B$8:$B$101</c:f>
              <c:numCache>
                <c:formatCode>0.00%</c:formatCode>
                <c:ptCount val="94"/>
                <c:pt idx="0">
                  <c:v>1</c:v>
                </c:pt>
                <c:pt idx="1">
                  <c:v>1</c:v>
                </c:pt>
                <c:pt idx="2">
                  <c:v>1</c:v>
                </c:pt>
                <c:pt idx="3">
                  <c:v>0.98029112872239454</c:v>
                </c:pt>
                <c:pt idx="4">
                  <c:v>1</c:v>
                </c:pt>
                <c:pt idx="5">
                  <c:v>1</c:v>
                </c:pt>
                <c:pt idx="6">
                  <c:v>1</c:v>
                </c:pt>
                <c:pt idx="7">
                  <c:v>1</c:v>
                </c:pt>
                <c:pt idx="8">
                  <c:v>1</c:v>
                </c:pt>
                <c:pt idx="9">
                  <c:v>1</c:v>
                </c:pt>
                <c:pt idx="10">
                  <c:v>0.99299417468959916</c:v>
                </c:pt>
                <c:pt idx="11">
                  <c:v>1</c:v>
                </c:pt>
                <c:pt idx="12">
                  <c:v>0.99530338144659392</c:v>
                </c:pt>
                <c:pt idx="13">
                  <c:v>1</c:v>
                </c:pt>
                <c:pt idx="14">
                  <c:v>1</c:v>
                </c:pt>
                <c:pt idx="15">
                  <c:v>1</c:v>
                </c:pt>
                <c:pt idx="16">
                  <c:v>1</c:v>
                </c:pt>
                <c:pt idx="17">
                  <c:v>1</c:v>
                </c:pt>
                <c:pt idx="18">
                  <c:v>1</c:v>
                </c:pt>
                <c:pt idx="19">
                  <c:v>1</c:v>
                </c:pt>
                <c:pt idx="20">
                  <c:v>1</c:v>
                </c:pt>
                <c:pt idx="21">
                  <c:v>1</c:v>
                </c:pt>
                <c:pt idx="22">
                  <c:v>1</c:v>
                </c:pt>
                <c:pt idx="23">
                  <c:v>0.98321831388936187</c:v>
                </c:pt>
                <c:pt idx="24">
                  <c:v>1</c:v>
                </c:pt>
                <c:pt idx="25">
                  <c:v>1</c:v>
                </c:pt>
                <c:pt idx="26">
                  <c:v>1</c:v>
                </c:pt>
                <c:pt idx="27">
                  <c:v>1</c:v>
                </c:pt>
                <c:pt idx="28">
                  <c:v>1</c:v>
                </c:pt>
                <c:pt idx="29">
                  <c:v>0.99550324515997302</c:v>
                </c:pt>
                <c:pt idx="30">
                  <c:v>1</c:v>
                </c:pt>
                <c:pt idx="31">
                  <c:v>1</c:v>
                </c:pt>
                <c:pt idx="32">
                  <c:v>1</c:v>
                </c:pt>
                <c:pt idx="33">
                  <c:v>0.9979790705542041</c:v>
                </c:pt>
                <c:pt idx="34">
                  <c:v>1</c:v>
                </c:pt>
                <c:pt idx="35">
                  <c:v>1</c:v>
                </c:pt>
                <c:pt idx="36">
                  <c:v>1</c:v>
                </c:pt>
                <c:pt idx="37">
                  <c:v>1</c:v>
                </c:pt>
                <c:pt idx="38">
                  <c:v>1</c:v>
                </c:pt>
                <c:pt idx="39">
                  <c:v>1</c:v>
                </c:pt>
                <c:pt idx="40">
                  <c:v>0.99763220850712353</c:v>
                </c:pt>
                <c:pt idx="41">
                  <c:v>1</c:v>
                </c:pt>
                <c:pt idx="42">
                  <c:v>1</c:v>
                </c:pt>
                <c:pt idx="43">
                  <c:v>0.99399020149332229</c:v>
                </c:pt>
                <c:pt idx="44">
                  <c:v>1</c:v>
                </c:pt>
                <c:pt idx="45">
                  <c:v>1</c:v>
                </c:pt>
                <c:pt idx="46">
                  <c:v>1</c:v>
                </c:pt>
                <c:pt idx="47">
                  <c:v>1</c:v>
                </c:pt>
                <c:pt idx="48">
                  <c:v>1</c:v>
                </c:pt>
                <c:pt idx="49">
                  <c:v>1</c:v>
                </c:pt>
                <c:pt idx="50">
                  <c:v>1</c:v>
                </c:pt>
                <c:pt idx="51">
                  <c:v>1</c:v>
                </c:pt>
                <c:pt idx="52">
                  <c:v>0.98544714641358477</c:v>
                </c:pt>
                <c:pt idx="53">
                  <c:v>1</c:v>
                </c:pt>
                <c:pt idx="54">
                  <c:v>1</c:v>
                </c:pt>
                <c:pt idx="55">
                  <c:v>0.99114519136561696</c:v>
                </c:pt>
                <c:pt idx="56">
                  <c:v>1</c:v>
                </c:pt>
                <c:pt idx="57">
                  <c:v>1</c:v>
                </c:pt>
                <c:pt idx="58">
                  <c:v>1</c:v>
                </c:pt>
                <c:pt idx="59">
                  <c:v>1</c:v>
                </c:pt>
                <c:pt idx="60">
                  <c:v>1</c:v>
                </c:pt>
                <c:pt idx="61">
                  <c:v>1</c:v>
                </c:pt>
                <c:pt idx="62">
                  <c:v>0.98737844599040603</c:v>
                </c:pt>
                <c:pt idx="63">
                  <c:v>1</c:v>
                </c:pt>
                <c:pt idx="64">
                  <c:v>1</c:v>
                </c:pt>
                <c:pt idx="65">
                  <c:v>1</c:v>
                </c:pt>
                <c:pt idx="66">
                  <c:v>1</c:v>
                </c:pt>
                <c:pt idx="67">
                  <c:v>1</c:v>
                </c:pt>
                <c:pt idx="68">
                  <c:v>0.99016638822051339</c:v>
                </c:pt>
                <c:pt idx="69">
                  <c:v>1</c:v>
                </c:pt>
                <c:pt idx="70">
                  <c:v>1</c:v>
                </c:pt>
                <c:pt idx="71">
                  <c:v>1</c:v>
                </c:pt>
                <c:pt idx="72">
                  <c:v>1</c:v>
                </c:pt>
                <c:pt idx="73">
                  <c:v>1</c:v>
                </c:pt>
                <c:pt idx="74">
                  <c:v>1</c:v>
                </c:pt>
                <c:pt idx="75">
                  <c:v>1</c:v>
                </c:pt>
                <c:pt idx="76">
                  <c:v>1</c:v>
                </c:pt>
                <c:pt idx="77">
                  <c:v>1</c:v>
                </c:pt>
                <c:pt idx="78">
                  <c:v>0.99781539937171426</c:v>
                </c:pt>
                <c:pt idx="79">
                  <c:v>1</c:v>
                </c:pt>
                <c:pt idx="80">
                  <c:v>1</c:v>
                </c:pt>
                <c:pt idx="81">
                  <c:v>1</c:v>
                </c:pt>
                <c:pt idx="82">
                  <c:v>1</c:v>
                </c:pt>
                <c:pt idx="83">
                  <c:v>1</c:v>
                </c:pt>
                <c:pt idx="84">
                  <c:v>0.98549701371747755</c:v>
                </c:pt>
                <c:pt idx="85">
                  <c:v>1</c:v>
                </c:pt>
                <c:pt idx="86">
                  <c:v>1</c:v>
                </c:pt>
                <c:pt idx="87">
                  <c:v>1</c:v>
                </c:pt>
                <c:pt idx="88">
                  <c:v>1</c:v>
                </c:pt>
                <c:pt idx="89">
                  <c:v>0.98123710543118914</c:v>
                </c:pt>
                <c:pt idx="90">
                  <c:v>1</c:v>
                </c:pt>
                <c:pt idx="91">
                  <c:v>1</c:v>
                </c:pt>
                <c:pt idx="92">
                  <c:v>#N/A</c:v>
                </c:pt>
                <c:pt idx="93">
                  <c:v>#N/A</c:v>
                </c:pt>
              </c:numCache>
            </c:numRef>
          </c:val>
          <c:smooth val="1"/>
          <c:extLst xmlns:c16r2="http://schemas.microsoft.com/office/drawing/2015/06/chart">
            <c:ext xmlns:c16="http://schemas.microsoft.com/office/drawing/2014/chart" uri="{C3380CC4-5D6E-409C-BE32-E72D297353CC}">
              <c16:uniqueId val="{00000000-7A55-A14E-B4E9-3A5A93D00F2B}"/>
            </c:ext>
          </c:extLst>
        </c:ser>
        <c:ser>
          <c:idx val="4"/>
          <c:order val="1"/>
          <c:tx>
            <c:v>Dedicated (v3.0)</c:v>
          </c:tx>
          <c:marker>
            <c:symbol val="none"/>
          </c:marker>
          <c:val>
            <c:numRef>
              <c:f>'Dedicated interface report (B)'!$B$8:$B$99</c:f>
              <c:numCache>
                <c:formatCode>0.00%</c:formatCode>
                <c:ptCount val="92"/>
                <c:pt idx="0">
                  <c:v>1</c:v>
                </c:pt>
                <c:pt idx="1">
                  <c:v>0.97733479803075363</c:v>
                </c:pt>
                <c:pt idx="2">
                  <c:v>1</c:v>
                </c:pt>
                <c:pt idx="3">
                  <c:v>1</c:v>
                </c:pt>
                <c:pt idx="4">
                  <c:v>1</c:v>
                </c:pt>
                <c:pt idx="5">
                  <c:v>1</c:v>
                </c:pt>
                <c:pt idx="6">
                  <c:v>1</c:v>
                </c:pt>
                <c:pt idx="7">
                  <c:v>1</c:v>
                </c:pt>
                <c:pt idx="8">
                  <c:v>0.99194330089303906</c:v>
                </c:pt>
                <c:pt idx="9">
                  <c:v>1</c:v>
                </c:pt>
                <c:pt idx="10">
                  <c:v>0.99459888866358293</c:v>
                </c:pt>
                <c:pt idx="11">
                  <c:v>1</c:v>
                </c:pt>
                <c:pt idx="12">
                  <c:v>1</c:v>
                </c:pt>
                <c:pt idx="13">
                  <c:v>1</c:v>
                </c:pt>
                <c:pt idx="14">
                  <c:v>1</c:v>
                </c:pt>
                <c:pt idx="15">
                  <c:v>1</c:v>
                </c:pt>
                <c:pt idx="16">
                  <c:v>1</c:v>
                </c:pt>
                <c:pt idx="17">
                  <c:v>1</c:v>
                </c:pt>
                <c:pt idx="18">
                  <c:v>1</c:v>
                </c:pt>
                <c:pt idx="19">
                  <c:v>1</c:v>
                </c:pt>
                <c:pt idx="20">
                  <c:v>1</c:v>
                </c:pt>
                <c:pt idx="21">
                  <c:v>0.9807010609727661</c:v>
                </c:pt>
                <c:pt idx="22">
                  <c:v>1</c:v>
                </c:pt>
                <c:pt idx="23">
                  <c:v>1</c:v>
                </c:pt>
                <c:pt idx="24">
                  <c:v>1</c:v>
                </c:pt>
                <c:pt idx="25">
                  <c:v>1</c:v>
                </c:pt>
                <c:pt idx="26">
                  <c:v>1</c:v>
                </c:pt>
                <c:pt idx="27">
                  <c:v>0.99482873193396903</c:v>
                </c:pt>
                <c:pt idx="28">
                  <c:v>1</c:v>
                </c:pt>
                <c:pt idx="29">
                  <c:v>1</c:v>
                </c:pt>
                <c:pt idx="30">
                  <c:v>1</c:v>
                </c:pt>
                <c:pt idx="31">
                  <c:v>0.99767593113733477</c:v>
                </c:pt>
                <c:pt idx="32">
                  <c:v>1</c:v>
                </c:pt>
                <c:pt idx="33">
                  <c:v>1</c:v>
                </c:pt>
                <c:pt idx="34">
                  <c:v>1</c:v>
                </c:pt>
                <c:pt idx="35">
                  <c:v>1</c:v>
                </c:pt>
                <c:pt idx="36">
                  <c:v>1</c:v>
                </c:pt>
                <c:pt idx="37">
                  <c:v>1</c:v>
                </c:pt>
                <c:pt idx="38">
                  <c:v>0.99727703978319204</c:v>
                </c:pt>
                <c:pt idx="39">
                  <c:v>1</c:v>
                </c:pt>
                <c:pt idx="40">
                  <c:v>1</c:v>
                </c:pt>
                <c:pt idx="41">
                  <c:v>0.99308873171732071</c:v>
                </c:pt>
                <c:pt idx="42">
                  <c:v>1</c:v>
                </c:pt>
                <c:pt idx="43">
                  <c:v>1</c:v>
                </c:pt>
                <c:pt idx="44">
                  <c:v>1</c:v>
                </c:pt>
                <c:pt idx="45">
                  <c:v>1</c:v>
                </c:pt>
                <c:pt idx="46">
                  <c:v>1</c:v>
                </c:pt>
                <c:pt idx="47">
                  <c:v>1</c:v>
                </c:pt>
                <c:pt idx="48">
                  <c:v>1</c:v>
                </c:pt>
                <c:pt idx="49">
                  <c:v>1</c:v>
                </c:pt>
                <c:pt idx="50">
                  <c:v>0.9832642183756225</c:v>
                </c:pt>
                <c:pt idx="51">
                  <c:v>1</c:v>
                </c:pt>
                <c:pt idx="52">
                  <c:v>1</c:v>
                </c:pt>
                <c:pt idx="53">
                  <c:v>0.98981697007045943</c:v>
                </c:pt>
                <c:pt idx="54">
                  <c:v>1</c:v>
                </c:pt>
                <c:pt idx="55">
                  <c:v>1</c:v>
                </c:pt>
                <c:pt idx="56">
                  <c:v>1</c:v>
                </c:pt>
                <c:pt idx="57">
                  <c:v>1</c:v>
                </c:pt>
                <c:pt idx="58">
                  <c:v>1</c:v>
                </c:pt>
                <c:pt idx="59">
                  <c:v>1</c:v>
                </c:pt>
                <c:pt idx="60">
                  <c:v>0.99110662532374993</c:v>
                </c:pt>
                <c:pt idx="61">
                  <c:v>1</c:v>
                </c:pt>
                <c:pt idx="62">
                  <c:v>1</c:v>
                </c:pt>
                <c:pt idx="63">
                  <c:v>1</c:v>
                </c:pt>
                <c:pt idx="64">
                  <c:v>1</c:v>
                </c:pt>
                <c:pt idx="65">
                  <c:v>1</c:v>
                </c:pt>
                <c:pt idx="66">
                  <c:v>0.99285857753387818</c:v>
                </c:pt>
                <c:pt idx="67">
                  <c:v>1</c:v>
                </c:pt>
                <c:pt idx="68">
                  <c:v>1</c:v>
                </c:pt>
                <c:pt idx="69">
                  <c:v>1</c:v>
                </c:pt>
                <c:pt idx="70">
                  <c:v>1</c:v>
                </c:pt>
                <c:pt idx="71">
                  <c:v>0.99350000000000005</c:v>
                </c:pt>
                <c:pt idx="72">
                  <c:v>1</c:v>
                </c:pt>
                <c:pt idx="73">
                  <c:v>1</c:v>
                </c:pt>
                <c:pt idx="74">
                  <c:v>1</c:v>
                </c:pt>
                <c:pt idx="75">
                  <c:v>1</c:v>
                </c:pt>
                <c:pt idx="76">
                  <c:v>0.99671141220245563</c:v>
                </c:pt>
                <c:pt idx="77">
                  <c:v>1</c:v>
                </c:pt>
                <c:pt idx="78">
                  <c:v>1</c:v>
                </c:pt>
                <c:pt idx="79">
                  <c:v>1</c:v>
                </c:pt>
                <c:pt idx="80">
                  <c:v>1</c:v>
                </c:pt>
                <c:pt idx="81">
                  <c:v>1</c:v>
                </c:pt>
                <c:pt idx="82">
                  <c:v>0.98303077672403338</c:v>
                </c:pt>
                <c:pt idx="83">
                  <c:v>1</c:v>
                </c:pt>
                <c:pt idx="84">
                  <c:v>1</c:v>
                </c:pt>
                <c:pt idx="85">
                  <c:v>1</c:v>
                </c:pt>
                <c:pt idx="86">
                  <c:v>1</c:v>
                </c:pt>
                <c:pt idx="87">
                  <c:v>0.98013129369329222</c:v>
                </c:pt>
                <c:pt idx="88">
                  <c:v>1</c:v>
                </c:pt>
                <c:pt idx="89">
                  <c:v>1</c:v>
                </c:pt>
                <c:pt idx="90">
                  <c:v>0.99529999999999996</c:v>
                </c:pt>
                <c:pt idx="91">
                  <c:v>1</c:v>
                </c:pt>
              </c:numCache>
            </c:numRef>
          </c:val>
          <c:smooth val="0"/>
        </c:ser>
        <c:ser>
          <c:idx val="2"/>
          <c:order val="2"/>
          <c:tx>
            <c:strRef>
              <c:f>'PSU interface report 1'!$B$4</c:f>
              <c:strCache>
                <c:ptCount val="1"/>
                <c:pt idx="0">
                  <c:v>Consumer Mobile App </c:v>
                </c:pt>
              </c:strCache>
            </c:strRef>
          </c:tx>
          <c:spPr>
            <a:ln w="28575" cap="rnd">
              <a:solidFill>
                <a:srgbClr val="FF0000"/>
              </a:solidFill>
              <a:prstDash val="sysDot"/>
              <a:round/>
            </a:ln>
            <a:effectLst/>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'PSU interface report 1'!$B$8:$B$101</c:f>
              <c:numCache>
                <c:formatCode>0.00%</c:formatCode>
                <c:ptCount val="94"/>
                <c:pt idx="0">
                  <c:v>1</c:v>
                </c:pt>
                <c:pt idx="1">
                  <c:v>1</c:v>
                </c:pt>
                <c:pt idx="2">
                  <c:v>1</c:v>
                </c:pt>
                <c:pt idx="3">
                  <c:v>1</c:v>
                </c:pt>
                <c:pt idx="4">
                  <c:v>1</c:v>
                </c:pt>
                <c:pt idx="5">
                  <c:v>1</c:v>
                </c:pt>
                <c:pt idx="6">
                  <c:v>0.99486154450702224</c:v>
                </c:pt>
                <c:pt idx="7">
                  <c:v>1</c:v>
                </c:pt>
                <c:pt idx="8">
                  <c:v>1</c:v>
                </c:pt>
                <c:pt idx="9">
                  <c:v>1</c:v>
                </c:pt>
                <c:pt idx="10">
                  <c:v>1</c:v>
                </c:pt>
                <c:pt idx="11">
                  <c:v>1</c:v>
                </c:pt>
                <c:pt idx="12">
                  <c:v>1</c:v>
                </c:pt>
                <c:pt idx="13">
                  <c:v>1</c:v>
                </c:pt>
                <c:pt idx="14">
                  <c:v>0.98055644588772695</c:v>
                </c:pt>
                <c:pt idx="15">
                  <c:v>1</c:v>
                </c:pt>
                <c:pt idx="16">
                  <c:v>0.98744635738996822</c:v>
                </c:pt>
                <c:pt idx="17">
                  <c:v>1</c:v>
                </c:pt>
                <c:pt idx="18">
                  <c:v>1</c:v>
                </c:pt>
                <c:pt idx="19">
                  <c:v>1</c:v>
                </c:pt>
                <c:pt idx="20">
                  <c:v>1</c:v>
                </c:pt>
                <c:pt idx="21">
                  <c:v>0.99877626128004104</c:v>
                </c:pt>
                <c:pt idx="22">
                  <c:v>1</c:v>
                </c:pt>
                <c:pt idx="23">
                  <c:v>1</c:v>
                </c:pt>
                <c:pt idx="24">
                  <c:v>1</c:v>
                </c:pt>
                <c:pt idx="25">
                  <c:v>1</c:v>
                </c:pt>
                <c:pt idx="26">
                  <c:v>1</c:v>
                </c:pt>
                <c:pt idx="27">
                  <c:v>1</c:v>
                </c:pt>
                <c:pt idx="28">
                  <c:v>1</c:v>
                </c:pt>
                <c:pt idx="29">
                  <c:v>0.99086265173781329</c:v>
                </c:pt>
                <c:pt idx="30">
                  <c:v>1</c:v>
                </c:pt>
                <c:pt idx="31">
                  <c:v>1</c:v>
                </c:pt>
                <c:pt idx="32">
                  <c:v>1</c:v>
                </c:pt>
                <c:pt idx="33">
                  <c:v>0.99762646884329542</c:v>
                </c:pt>
                <c:pt idx="34">
                  <c:v>1</c:v>
                </c:pt>
                <c:pt idx="35">
                  <c:v>1</c:v>
                </c:pt>
                <c:pt idx="36">
                  <c:v>1</c:v>
                </c:pt>
                <c:pt idx="37">
                  <c:v>1</c:v>
                </c:pt>
                <c:pt idx="38">
                  <c:v>1</c:v>
                </c:pt>
                <c:pt idx="39">
                  <c:v>0.99331325854134189</c:v>
                </c:pt>
                <c:pt idx="40">
                  <c:v>1</c:v>
                </c:pt>
                <c:pt idx="41">
                  <c:v>1</c:v>
                </c:pt>
                <c:pt idx="42">
                  <c:v>0.99887534815283818</c:v>
                </c:pt>
                <c:pt idx="43">
                  <c:v>1</c:v>
                </c:pt>
                <c:pt idx="44">
                  <c:v>1</c:v>
                </c:pt>
                <c:pt idx="45">
                  <c:v>1</c:v>
                </c:pt>
                <c:pt idx="46">
                  <c:v>1</c:v>
                </c:pt>
                <c:pt idx="47">
                  <c:v>1</c:v>
                </c:pt>
                <c:pt idx="48">
                  <c:v>1</c:v>
                </c:pt>
                <c:pt idx="49">
                  <c:v>1</c:v>
                </c:pt>
                <c:pt idx="50">
                  <c:v>1</c:v>
                </c:pt>
                <c:pt idx="51">
                  <c:v>0.99270755811565548</c:v>
                </c:pt>
                <c:pt idx="52">
                  <c:v>1</c:v>
                </c:pt>
                <c:pt idx="53">
                  <c:v>1</c:v>
                </c:pt>
                <c:pt idx="54">
                  <c:v>1</c:v>
                </c:pt>
                <c:pt idx="55">
                  <c:v>1</c:v>
                </c:pt>
                <c:pt idx="56">
                  <c:v>1</c:v>
                </c:pt>
                <c:pt idx="57">
                  <c:v>1</c:v>
                </c:pt>
                <c:pt idx="58">
                  <c:v>1</c:v>
                </c:pt>
                <c:pt idx="59">
                  <c:v>0.99510504117044207</c:v>
                </c:pt>
                <c:pt idx="60">
                  <c:v>1</c:v>
                </c:pt>
                <c:pt idx="61">
                  <c:v>1</c:v>
                </c:pt>
                <c:pt idx="62">
                  <c:v>1</c:v>
                </c:pt>
                <c:pt idx="63">
                  <c:v>0.99670000000000003</c:v>
                </c:pt>
                <c:pt idx="64">
                  <c:v>1</c:v>
                </c:pt>
                <c:pt idx="65">
                  <c:v>1</c:v>
                </c:pt>
                <c:pt idx="66">
                  <c:v>1</c:v>
                </c:pt>
                <c:pt idx="67">
                  <c:v>1</c:v>
                </c:pt>
                <c:pt idx="68">
                  <c:v>0.99529999999999996</c:v>
                </c:pt>
                <c:pt idx="69">
                  <c:v>1</c:v>
                </c:pt>
                <c:pt idx="70">
                  <c:v>1</c:v>
                </c:pt>
                <c:pt idx="71">
                  <c:v>1</c:v>
                </c:pt>
                <c:pt idx="72">
                  <c:v>1</c:v>
                </c:pt>
                <c:pt idx="73">
                  <c:v>1</c:v>
                </c:pt>
                <c:pt idx="74">
                  <c:v>1</c:v>
                </c:pt>
                <c:pt idx="75">
                  <c:v>0.99170000000000003</c:v>
                </c:pt>
                <c:pt idx="76">
                  <c:v>1</c:v>
                </c:pt>
                <c:pt idx="77">
                  <c:v>1</c:v>
                </c:pt>
                <c:pt idx="78">
                  <c:v>1</c:v>
                </c:pt>
                <c:pt idx="79">
                  <c:v>1</c:v>
                </c:pt>
                <c:pt idx="80">
                  <c:v>1</c:v>
                </c:pt>
                <c:pt idx="81">
                  <c:v>1</c:v>
                </c:pt>
                <c:pt idx="82">
                  <c:v>1</c:v>
                </c:pt>
                <c:pt idx="83">
                  <c:v>1</c:v>
                </c:pt>
                <c:pt idx="84">
                  <c:v>0.99339999999999995</c:v>
                </c:pt>
                <c:pt idx="85">
                  <c:v>1</c:v>
                </c:pt>
                <c:pt idx="86">
                  <c:v>1</c:v>
                </c:pt>
                <c:pt idx="87">
                  <c:v>1</c:v>
                </c:pt>
                <c:pt idx="88">
                  <c:v>0.99760000000000004</c:v>
                </c:pt>
                <c:pt idx="89">
                  <c:v>1</c:v>
                </c:pt>
                <c:pt idx="90">
                  <c:v>0.99809999999999999</c:v>
                </c:pt>
                <c:pt idx="91">
                  <c:v>1</c:v>
                </c:pt>
                <c:pt idx="92">
                  <c:v>#N/A</c:v>
                </c:pt>
                <c:pt idx="93">
                  <c:v>#N/A</c:v>
                </c:pt>
              </c:numCache>
            </c:numRef>
          </c:val>
          <c:smooth val="1"/>
          <c:extLst xmlns:c16r2="http://schemas.microsoft.com/office/drawing/2015/06/chart">
            <c:ext xmlns:c16="http://schemas.microsoft.com/office/drawing/2014/chart" uri="{C3380CC4-5D6E-409C-BE32-E72D297353CC}">
              <c16:uniqueId val="{00000001-7A55-A14E-B4E9-3A5A93D00F2B}"/>
            </c:ext>
          </c:extLst>
        </c:ser>
        <c:ser>
          <c:idx val="3"/>
          <c:order val="3"/>
          <c:tx>
            <c:strRef>
              <c:f>'PSU interface report 2'!$B$4</c:f>
              <c:strCache>
                <c:ptCount val="1"/>
                <c:pt idx="0">
                  <c:v>Consumer Website</c:v>
                </c:pt>
              </c:strCache>
            </c:strRef>
          </c:tx>
          <c:spPr>
            <a:ln w="28575" cap="rnd">
              <a:solidFill>
                <a:schemeClr val="accent4"/>
              </a:solidFill>
              <a:prstDash val="sysDot"/>
              <a:round/>
            </a:ln>
            <a:effectLst/>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'PSU interface report 2'!$B$8:$B$101</c:f>
              <c:numCache>
                <c:formatCode>0.00%</c:formatCode>
                <c:ptCount val="94"/>
                <c:pt idx="0">
                  <c:v>0.99343902986458321</c:v>
                </c:pt>
                <c:pt idx="1">
                  <c:v>1</c:v>
                </c:pt>
                <c:pt idx="2">
                  <c:v>1</c:v>
                </c:pt>
                <c:pt idx="3">
                  <c:v>1</c:v>
                </c:pt>
                <c:pt idx="4">
                  <c:v>1</c:v>
                </c:pt>
                <c:pt idx="5">
                  <c:v>1</c:v>
                </c:pt>
                <c:pt idx="6">
                  <c:v>1</c:v>
                </c:pt>
                <c:pt idx="7">
                  <c:v>0.99155863747276407</c:v>
                </c:pt>
                <c:pt idx="8">
                  <c:v>1</c:v>
                </c:pt>
                <c:pt idx="9">
                  <c:v>1</c:v>
                </c:pt>
                <c:pt idx="10">
                  <c:v>1</c:v>
                </c:pt>
                <c:pt idx="11">
                  <c:v>1</c:v>
                </c:pt>
                <c:pt idx="12">
                  <c:v>0.9850647212842889</c:v>
                </c:pt>
                <c:pt idx="13">
                  <c:v>1</c:v>
                </c:pt>
                <c:pt idx="14">
                  <c:v>1</c:v>
                </c:pt>
                <c:pt idx="15">
                  <c:v>1</c:v>
                </c:pt>
                <c:pt idx="16">
                  <c:v>1</c:v>
                </c:pt>
                <c:pt idx="17">
                  <c:v>1</c:v>
                </c:pt>
                <c:pt idx="18">
                  <c:v>1</c:v>
                </c:pt>
                <c:pt idx="19">
                  <c:v>1</c:v>
                </c:pt>
                <c:pt idx="20">
                  <c:v>1</c:v>
                </c:pt>
                <c:pt idx="21">
                  <c:v>1</c:v>
                </c:pt>
                <c:pt idx="22">
                  <c:v>1</c:v>
                </c:pt>
                <c:pt idx="23">
                  <c:v>0.99386332153667434</c:v>
                </c:pt>
                <c:pt idx="24">
                  <c:v>1</c:v>
                </c:pt>
                <c:pt idx="25">
                  <c:v>1</c:v>
                </c:pt>
                <c:pt idx="26">
                  <c:v>1</c:v>
                </c:pt>
                <c:pt idx="27">
                  <c:v>0.98460177585219355</c:v>
                </c:pt>
                <c:pt idx="28">
                  <c:v>1</c:v>
                </c:pt>
                <c:pt idx="29">
                  <c:v>1</c:v>
                </c:pt>
                <c:pt idx="30">
                  <c:v>1</c:v>
                </c:pt>
                <c:pt idx="31">
                  <c:v>1</c:v>
                </c:pt>
                <c:pt idx="32">
                  <c:v>0.99704481596140015</c:v>
                </c:pt>
                <c:pt idx="33">
                  <c:v>1</c:v>
                </c:pt>
                <c:pt idx="34">
                  <c:v>1</c:v>
                </c:pt>
                <c:pt idx="35">
                  <c:v>1</c:v>
                </c:pt>
                <c:pt idx="36">
                  <c:v>0.99634333226070504</c:v>
                </c:pt>
                <c:pt idx="37">
                  <c:v>1</c:v>
                </c:pt>
                <c:pt idx="38">
                  <c:v>1</c:v>
                </c:pt>
                <c:pt idx="39">
                  <c:v>1</c:v>
                </c:pt>
                <c:pt idx="40">
                  <c:v>1</c:v>
                </c:pt>
                <c:pt idx="41">
                  <c:v>1</c:v>
                </c:pt>
                <c:pt idx="42">
                  <c:v>1</c:v>
                </c:pt>
                <c:pt idx="43">
                  <c:v>1</c:v>
                </c:pt>
                <c:pt idx="44">
                  <c:v>1</c:v>
                </c:pt>
                <c:pt idx="45">
                  <c:v>0.98645613957135869</c:v>
                </c:pt>
                <c:pt idx="46">
                  <c:v>1</c:v>
                </c:pt>
                <c:pt idx="47">
                  <c:v>1</c:v>
                </c:pt>
                <c:pt idx="48">
                  <c:v>1</c:v>
                </c:pt>
                <c:pt idx="49">
                  <c:v>1</c:v>
                </c:pt>
                <c:pt idx="50">
                  <c:v>1</c:v>
                </c:pt>
                <c:pt idx="51">
                  <c:v>1</c:v>
                </c:pt>
                <c:pt idx="52">
                  <c:v>1</c:v>
                </c:pt>
                <c:pt idx="53">
                  <c:v>0.98816348971434664</c:v>
                </c:pt>
                <c:pt idx="54">
                  <c:v>1</c:v>
                </c:pt>
                <c:pt idx="55">
                  <c:v>1</c:v>
                </c:pt>
                <c:pt idx="56">
                  <c:v>1</c:v>
                </c:pt>
                <c:pt idx="57">
                  <c:v>1</c:v>
                </c:pt>
                <c:pt idx="58">
                  <c:v>0.99857188586746137</c:v>
                </c:pt>
                <c:pt idx="59">
                  <c:v>1</c:v>
                </c:pt>
                <c:pt idx="60">
                  <c:v>1</c:v>
                </c:pt>
                <c:pt idx="61">
                  <c:v>1</c:v>
                </c:pt>
                <c:pt idx="62">
                  <c:v>1</c:v>
                </c:pt>
                <c:pt idx="63">
                  <c:v>0.99809999999999999</c:v>
                </c:pt>
                <c:pt idx="64">
                  <c:v>1</c:v>
                </c:pt>
                <c:pt idx="65">
                  <c:v>1</c:v>
                </c:pt>
                <c:pt idx="66">
                  <c:v>1</c:v>
                </c:pt>
                <c:pt idx="67">
                  <c:v>1</c:v>
                </c:pt>
                <c:pt idx="68">
                  <c:v>1</c:v>
                </c:pt>
                <c:pt idx="69">
                  <c:v>0.99229999999999996</c:v>
                </c:pt>
                <c:pt idx="70">
                  <c:v>1</c:v>
                </c:pt>
                <c:pt idx="71">
                  <c:v>1</c:v>
                </c:pt>
                <c:pt idx="72">
                  <c:v>1</c:v>
                </c:pt>
                <c:pt idx="73">
                  <c:v>1</c:v>
                </c:pt>
                <c:pt idx="74">
                  <c:v>1</c:v>
                </c:pt>
                <c:pt idx="75">
                  <c:v>0.99450000000000005</c:v>
                </c:pt>
                <c:pt idx="76">
                  <c:v>1</c:v>
                </c:pt>
                <c:pt idx="77">
                  <c:v>1</c:v>
                </c:pt>
                <c:pt idx="78">
                  <c:v>1</c:v>
                </c:pt>
                <c:pt idx="79">
                  <c:v>1</c:v>
                </c:pt>
                <c:pt idx="80">
                  <c:v>0.99719999999999998</c:v>
                </c:pt>
                <c:pt idx="81">
                  <c:v>1</c:v>
                </c:pt>
                <c:pt idx="82">
                  <c:v>1</c:v>
                </c:pt>
                <c:pt idx="83">
                  <c:v>1</c:v>
                </c:pt>
                <c:pt idx="84">
                  <c:v>0.99329999999999996</c:v>
                </c:pt>
                <c:pt idx="85">
                  <c:v>1</c:v>
                </c:pt>
                <c:pt idx="86">
                  <c:v>1</c:v>
                </c:pt>
                <c:pt idx="87">
                  <c:v>0.99650000000000005</c:v>
                </c:pt>
                <c:pt idx="88">
                  <c:v>1</c:v>
                </c:pt>
                <c:pt idx="89">
                  <c:v>1</c:v>
                </c:pt>
                <c:pt idx="90">
                  <c:v>0.99819999999999998</c:v>
                </c:pt>
                <c:pt idx="91">
                  <c:v>1</c:v>
                </c:pt>
                <c:pt idx="92">
                  <c:v>#N/A</c:v>
                </c:pt>
                <c:pt idx="93">
                  <c:v>#N/A</c:v>
                </c:pt>
              </c:numCache>
            </c:numRef>
          </c:val>
          <c:smooth val="1"/>
          <c:extLst xmlns:c16r2="http://schemas.microsoft.com/office/drawing/2015/06/chart">
            <c:ext xmlns:c16="http://schemas.microsoft.com/office/drawing/2014/chart" uri="{C3380CC4-5D6E-409C-BE32-E72D297353CC}">
              <c16:uniqueId val="{00000002-7A55-A14E-B4E9-3A5A93D00F2B}"/>
            </c:ext>
          </c:extLst>
        </c:ser>
        <c:ser>
          <c:idx val="0"/>
          <c:order val="4"/>
          <c:tx>
            <c:v>OBIE Benchmark</c:v>
          </c:tx>
          <c:spPr>
            <a:ln w="28575" cap="rnd">
              <a:solidFill>
                <a:schemeClr val="accent3"/>
              </a:solidFill>
              <a:prstDash val="solid"/>
              <a:round/>
            </a:ln>
            <a:effectLst/>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'Dedicated interface report (A)'!$J$8:$J$101</c:f>
              <c:numCache>
                <c:formatCode>0.00%</c:formatCode>
                <c:ptCount val="94"/>
                <c:pt idx="0">
                  <c:v>0.99</c:v>
                </c:pt>
                <c:pt idx="1">
                  <c:v>0.99</c:v>
                </c:pt>
                <c:pt idx="2">
                  <c:v>0.99</c:v>
                </c:pt>
                <c:pt idx="3">
                  <c:v>0.99</c:v>
                </c:pt>
                <c:pt idx="4">
                  <c:v>0.99</c:v>
                </c:pt>
                <c:pt idx="5">
                  <c:v>0.99</c:v>
                </c:pt>
                <c:pt idx="6">
                  <c:v>0.99</c:v>
                </c:pt>
                <c:pt idx="7">
                  <c:v>0.99</c:v>
                </c:pt>
                <c:pt idx="8">
                  <c:v>0.99</c:v>
                </c:pt>
                <c:pt idx="9">
                  <c:v>0.99</c:v>
                </c:pt>
                <c:pt idx="10">
                  <c:v>0.99</c:v>
                </c:pt>
                <c:pt idx="11">
                  <c:v>0.99</c:v>
                </c:pt>
                <c:pt idx="12">
                  <c:v>0.99</c:v>
                </c:pt>
                <c:pt idx="13">
                  <c:v>0.99</c:v>
                </c:pt>
                <c:pt idx="14">
                  <c:v>0.99</c:v>
                </c:pt>
                <c:pt idx="15">
                  <c:v>0.99</c:v>
                </c:pt>
                <c:pt idx="16">
                  <c:v>0.99</c:v>
                </c:pt>
                <c:pt idx="17">
                  <c:v>0.99</c:v>
                </c:pt>
                <c:pt idx="18">
                  <c:v>0.99</c:v>
                </c:pt>
                <c:pt idx="19">
                  <c:v>0.99</c:v>
                </c:pt>
                <c:pt idx="20">
                  <c:v>0.99</c:v>
                </c:pt>
                <c:pt idx="21">
                  <c:v>0.99</c:v>
                </c:pt>
                <c:pt idx="22">
                  <c:v>0.99</c:v>
                </c:pt>
                <c:pt idx="23">
                  <c:v>0.99</c:v>
                </c:pt>
                <c:pt idx="24">
                  <c:v>0.99</c:v>
                </c:pt>
                <c:pt idx="25">
                  <c:v>0.99</c:v>
                </c:pt>
                <c:pt idx="26">
                  <c:v>0.99</c:v>
                </c:pt>
                <c:pt idx="27">
                  <c:v>0.99</c:v>
                </c:pt>
                <c:pt idx="28">
                  <c:v>0.99</c:v>
                </c:pt>
                <c:pt idx="29">
                  <c:v>0.99</c:v>
                </c:pt>
                <c:pt idx="30">
                  <c:v>0.99</c:v>
                </c:pt>
                <c:pt idx="31">
                  <c:v>0.99</c:v>
                </c:pt>
                <c:pt idx="32">
                  <c:v>0.99</c:v>
                </c:pt>
                <c:pt idx="33">
                  <c:v>0.99</c:v>
                </c:pt>
                <c:pt idx="34">
                  <c:v>0.99</c:v>
                </c:pt>
                <c:pt idx="35">
                  <c:v>0.99</c:v>
                </c:pt>
                <c:pt idx="36">
                  <c:v>0.99</c:v>
                </c:pt>
                <c:pt idx="37">
                  <c:v>0.99</c:v>
                </c:pt>
                <c:pt idx="38">
                  <c:v>0.99</c:v>
                </c:pt>
                <c:pt idx="39">
                  <c:v>0.99</c:v>
                </c:pt>
                <c:pt idx="40">
                  <c:v>0.99</c:v>
                </c:pt>
                <c:pt idx="41">
                  <c:v>0.99</c:v>
                </c:pt>
                <c:pt idx="42">
                  <c:v>0.99</c:v>
                </c:pt>
                <c:pt idx="43">
                  <c:v>0.99</c:v>
                </c:pt>
                <c:pt idx="44">
                  <c:v>0.99</c:v>
                </c:pt>
                <c:pt idx="45">
                  <c:v>0.99</c:v>
                </c:pt>
                <c:pt idx="46">
                  <c:v>0.99</c:v>
                </c:pt>
                <c:pt idx="47">
                  <c:v>0.99</c:v>
                </c:pt>
                <c:pt idx="48">
                  <c:v>0.99</c:v>
                </c:pt>
                <c:pt idx="49">
                  <c:v>0.99</c:v>
                </c:pt>
                <c:pt idx="50">
                  <c:v>0.99</c:v>
                </c:pt>
                <c:pt idx="51">
                  <c:v>0.99</c:v>
                </c:pt>
                <c:pt idx="52">
                  <c:v>0.99</c:v>
                </c:pt>
                <c:pt idx="53">
                  <c:v>0.99</c:v>
                </c:pt>
                <c:pt idx="54">
                  <c:v>0.99</c:v>
                </c:pt>
                <c:pt idx="55">
                  <c:v>0.99</c:v>
                </c:pt>
                <c:pt idx="56">
                  <c:v>0.99</c:v>
                </c:pt>
                <c:pt idx="57">
                  <c:v>0.99</c:v>
                </c:pt>
                <c:pt idx="58">
                  <c:v>0.99</c:v>
                </c:pt>
                <c:pt idx="59">
                  <c:v>0.99</c:v>
                </c:pt>
                <c:pt idx="60">
                  <c:v>0.99</c:v>
                </c:pt>
                <c:pt idx="61">
                  <c:v>0.99</c:v>
                </c:pt>
                <c:pt idx="62">
                  <c:v>0.99</c:v>
                </c:pt>
                <c:pt idx="63">
                  <c:v>0.99</c:v>
                </c:pt>
                <c:pt idx="64">
                  <c:v>0.99</c:v>
                </c:pt>
                <c:pt idx="65">
                  <c:v>0.99</c:v>
                </c:pt>
                <c:pt idx="66">
                  <c:v>0.99</c:v>
                </c:pt>
                <c:pt idx="67">
                  <c:v>0.99</c:v>
                </c:pt>
                <c:pt idx="68">
                  <c:v>0.99</c:v>
                </c:pt>
                <c:pt idx="69">
                  <c:v>0.99</c:v>
                </c:pt>
                <c:pt idx="70">
                  <c:v>0.99</c:v>
                </c:pt>
                <c:pt idx="71">
                  <c:v>0.99</c:v>
                </c:pt>
                <c:pt idx="72">
                  <c:v>0.99</c:v>
                </c:pt>
                <c:pt idx="73">
                  <c:v>0.99</c:v>
                </c:pt>
                <c:pt idx="74">
                  <c:v>0.99</c:v>
                </c:pt>
                <c:pt idx="75">
                  <c:v>0.99</c:v>
                </c:pt>
                <c:pt idx="76">
                  <c:v>0.99</c:v>
                </c:pt>
                <c:pt idx="77">
                  <c:v>0.99</c:v>
                </c:pt>
                <c:pt idx="78">
                  <c:v>0.99</c:v>
                </c:pt>
                <c:pt idx="79">
                  <c:v>0.99</c:v>
                </c:pt>
                <c:pt idx="80">
                  <c:v>0.99</c:v>
                </c:pt>
                <c:pt idx="81">
                  <c:v>0.99</c:v>
                </c:pt>
                <c:pt idx="82">
                  <c:v>0.99</c:v>
                </c:pt>
                <c:pt idx="83">
                  <c:v>0.99</c:v>
                </c:pt>
                <c:pt idx="84">
                  <c:v>0.99</c:v>
                </c:pt>
                <c:pt idx="85">
                  <c:v>0.99</c:v>
                </c:pt>
                <c:pt idx="86">
                  <c:v>0.99</c:v>
                </c:pt>
                <c:pt idx="87">
                  <c:v>0.99</c:v>
                </c:pt>
                <c:pt idx="88">
                  <c:v>0.99</c:v>
                </c:pt>
                <c:pt idx="89">
                  <c:v>0.99</c:v>
                </c:pt>
                <c:pt idx="90">
                  <c:v>0.99</c:v>
                </c:pt>
                <c:pt idx="91">
                  <c:v>0.99</c:v>
                </c:pt>
                <c:pt idx="92">
                  <c:v>0.99</c:v>
                </c:pt>
                <c:pt idx="93">
                  <c:v>0.99</c:v>
                </c:pt>
              </c:numCache>
            </c:numRef>
          </c:val>
          <c:smooth val="1"/>
          <c:extLst xmlns:c16r2="http://schemas.microsoft.com/office/drawing/2015/06/chart">
            <c:ext xmlns:c16="http://schemas.microsoft.com/office/drawing/2014/chart" uri="{C3380CC4-5D6E-409C-BE32-E72D297353CC}">
              <c16:uniqueId val="{00000003-7A55-A14E-B4E9-3A5A93D00F2B}"/>
            </c:ext>
          </c:extLst>
        </c:ser>
        <c:dLbls>
          <c:showLegendKey val="0"/>
          <c:showVal val="0"/>
          <c:showCatName val="0"/>
          <c:showSerName val="0"/>
          <c:showPercent val="0"/>
          <c:showBubbleSize val="0"/>
        </c:dLbls>
        <c:marker val="1"/>
        <c:smooth val="0"/>
        <c:axId val="235225088"/>
        <c:axId val="235226624"/>
      </c:lineChart>
      <c:dateAx>
        <c:axId val="235225088"/>
        <c:scaling>
          <c:orientation val="minMax"/>
        </c:scaling>
        <c:delete val="0"/>
        <c:axPos val="b"/>
        <c:numFmt formatCode="dd\ mmm\ 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5226624"/>
        <c:crosses val="autoZero"/>
        <c:auto val="1"/>
        <c:lblOffset val="100"/>
        <c:baseTimeUnit val="days"/>
        <c:majorUnit val="1"/>
        <c:majorTimeUnit val="days"/>
      </c:dateAx>
      <c:valAx>
        <c:axId val="2352266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5225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PISP</a:t>
            </a:r>
            <a:r>
              <a:rPr lang="en-US" b="1" baseline="0"/>
              <a:t> response time (ms)</a:t>
            </a:r>
            <a:endParaRPr lang="en-US" b="1"/>
          </a:p>
        </c:rich>
      </c:tx>
      <c:overlay val="0"/>
      <c:spPr>
        <a:noFill/>
        <a:ln>
          <a:noFill/>
        </a:ln>
        <a:effectLst/>
      </c:spPr>
    </c:title>
    <c:autoTitleDeleted val="0"/>
    <c:plotArea>
      <c:layout/>
      <c:lineChart>
        <c:grouping val="standard"/>
        <c:varyColors val="0"/>
        <c:ser>
          <c:idx val="4"/>
          <c:order val="0"/>
          <c:tx>
            <c:strRef>
              <c:f>'Dedicated interface report (A)'!$T$3</c:f>
              <c:strCache>
                <c:ptCount val="1"/>
                <c:pt idx="0">
                  <c:v>Dedicated (v3.1) (average)</c:v>
                </c:pt>
              </c:strCache>
            </c:strRef>
          </c:tx>
          <c:spPr>
            <a:ln w="28575" cap="rnd">
              <a:solidFill>
                <a:schemeClr val="tx1"/>
              </a:solidFill>
              <a:round/>
            </a:ln>
            <a:effectLst/>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'Dedicated interface report (A)'!$D$8:$D$101</c:f>
              <c:numCache>
                <c:formatCode>#,##0</c:formatCode>
                <c:ptCount val="94"/>
                <c:pt idx="0">
                  <c:v>1713.0666914994661</c:v>
                </c:pt>
                <c:pt idx="1">
                  <c:v>1732.8029065368405</c:v>
                </c:pt>
                <c:pt idx="2">
                  <c:v>1719.3534102362864</c:v>
                </c:pt>
                <c:pt idx="3">
                  <c:v>1650.2318977509003</c:v>
                </c:pt>
                <c:pt idx="4">
                  <c:v>1611.4384747331044</c:v>
                </c:pt>
                <c:pt idx="5">
                  <c:v>1642.3381674279585</c:v>
                </c:pt>
                <c:pt idx="6">
                  <c:v>1819.9392191844283</c:v>
                </c:pt>
                <c:pt idx="7">
                  <c:v>1648.8337046409292</c:v>
                </c:pt>
                <c:pt idx="8">
                  <c:v>1761.4205994662209</c:v>
                </c:pt>
                <c:pt idx="9">
                  <c:v>1804.8287555570489</c:v>
                </c:pt>
                <c:pt idx="10">
                  <c:v>1762.0536235059762</c:v>
                </c:pt>
                <c:pt idx="11">
                  <c:v>1772.594738555556</c:v>
                </c:pt>
                <c:pt idx="12">
                  <c:v>1745.4539270303783</c:v>
                </c:pt>
                <c:pt idx="13">
                  <c:v>1603.418566650392</c:v>
                </c:pt>
                <c:pt idx="14">
                  <c:v>1742.1462282164753</c:v>
                </c:pt>
                <c:pt idx="15">
                  <c:v>1744.6487269217685</c:v>
                </c:pt>
                <c:pt idx="16">
                  <c:v>1703.5698484888001</c:v>
                </c:pt>
                <c:pt idx="17">
                  <c:v>1698.5259566516231</c:v>
                </c:pt>
                <c:pt idx="18">
                  <c:v>1769.9700978945937</c:v>
                </c:pt>
                <c:pt idx="19">
                  <c:v>1698.4956726069058</c:v>
                </c:pt>
                <c:pt idx="20">
                  <c:v>1813.7432104225265</c:v>
                </c:pt>
                <c:pt idx="21">
                  <c:v>1701.8565120013043</c:v>
                </c:pt>
                <c:pt idx="22">
                  <c:v>1693.4922710532469</c:v>
                </c:pt>
                <c:pt idx="23">
                  <c:v>1713.7208141375436</c:v>
                </c:pt>
                <c:pt idx="24">
                  <c:v>1763.80415687969</c:v>
                </c:pt>
                <c:pt idx="25">
                  <c:v>1752.0345795901551</c:v>
                </c:pt>
                <c:pt idx="26">
                  <c:v>1695.6156904082718</c:v>
                </c:pt>
                <c:pt idx="27">
                  <c:v>1771.3235238518473</c:v>
                </c:pt>
                <c:pt idx="28">
                  <c:v>1711.511760415139</c:v>
                </c:pt>
                <c:pt idx="29">
                  <c:v>1705.2689736494442</c:v>
                </c:pt>
                <c:pt idx="30">
                  <c:v>1728.3090244530324</c:v>
                </c:pt>
                <c:pt idx="31">
                  <c:v>1713.0666914994661</c:v>
                </c:pt>
                <c:pt idx="32">
                  <c:v>1612.5098030179165</c:v>
                </c:pt>
                <c:pt idx="33">
                  <c:v>1759.9960538511139</c:v>
                </c:pt>
                <c:pt idx="34">
                  <c:v>1670.5988789584082</c:v>
                </c:pt>
                <c:pt idx="35">
                  <c:v>1687.335067437512</c:v>
                </c:pt>
                <c:pt idx="36">
                  <c:v>1737.0133642476221</c:v>
                </c:pt>
                <c:pt idx="37">
                  <c:v>1692.1342801296364</c:v>
                </c:pt>
                <c:pt idx="38">
                  <c:v>1637.2140644572326</c:v>
                </c:pt>
                <c:pt idx="39">
                  <c:v>1650.2152573351391</c:v>
                </c:pt>
                <c:pt idx="40">
                  <c:v>1684.1914320924873</c:v>
                </c:pt>
                <c:pt idx="41">
                  <c:v>1589.4831156890191</c:v>
                </c:pt>
                <c:pt idx="42">
                  <c:v>1798.622004657881</c:v>
                </c:pt>
                <c:pt idx="43">
                  <c:v>1704.0150952298739</c:v>
                </c:pt>
                <c:pt idx="44">
                  <c:v>1686.9967083186582</c:v>
                </c:pt>
                <c:pt idx="45">
                  <c:v>1718.720977527601</c:v>
                </c:pt>
                <c:pt idx="46">
                  <c:v>1749.1213810054951</c:v>
                </c:pt>
                <c:pt idx="47">
                  <c:v>1724.3875766387828</c:v>
                </c:pt>
                <c:pt idx="48">
                  <c:v>1647.333797918976</c:v>
                </c:pt>
                <c:pt idx="49">
                  <c:v>1680.1201509925174</c:v>
                </c:pt>
                <c:pt idx="50">
                  <c:v>1798.0951145272336</c:v>
                </c:pt>
                <c:pt idx="51">
                  <c:v>1771.1382361628473</c:v>
                </c:pt>
                <c:pt idx="52">
                  <c:v>1824.5383446795493</c:v>
                </c:pt>
                <c:pt idx="53">
                  <c:v>1602.728896872932</c:v>
                </c:pt>
                <c:pt idx="54">
                  <c:v>1782.7232433023805</c:v>
                </c:pt>
                <c:pt idx="55">
                  <c:v>1752.0682616220986</c:v>
                </c:pt>
                <c:pt idx="56">
                  <c:v>1686.7951039580448</c:v>
                </c:pt>
                <c:pt idx="57">
                  <c:v>1685.3334690821878</c:v>
                </c:pt>
                <c:pt idx="58">
                  <c:v>1705.7602907085966</c:v>
                </c:pt>
                <c:pt idx="59">
                  <c:v>1624.4683984684243</c:v>
                </c:pt>
                <c:pt idx="60">
                  <c:v>1707.7576660593181</c:v>
                </c:pt>
                <c:pt idx="61">
                  <c:v>1769.3386070838894</c:v>
                </c:pt>
                <c:pt idx="62">
                  <c:v>1713.0666914994661</c:v>
                </c:pt>
                <c:pt idx="63">
                  <c:v>1731.6306394048779</c:v>
                </c:pt>
                <c:pt idx="64">
                  <c:v>1762.7991987690014</c:v>
                </c:pt>
                <c:pt idx="65">
                  <c:v>1676.2706532500506</c:v>
                </c:pt>
                <c:pt idx="66">
                  <c:v>1696.3083160380388</c:v>
                </c:pt>
                <c:pt idx="67">
                  <c:v>1759.6703567860329</c:v>
                </c:pt>
                <c:pt idx="68">
                  <c:v>1739.1638829925942</c:v>
                </c:pt>
                <c:pt idx="69">
                  <c:v>1689.9877990815103</c:v>
                </c:pt>
                <c:pt idx="70">
                  <c:v>1705.9138849136964</c:v>
                </c:pt>
                <c:pt idx="71">
                  <c:v>1659.0341250975789</c:v>
                </c:pt>
                <c:pt idx="72">
                  <c:v>1701.9505030915645</c:v>
                </c:pt>
                <c:pt idx="73">
                  <c:v>1618.840809718248</c:v>
                </c:pt>
                <c:pt idx="74">
                  <c:v>1729.5044752032495</c:v>
                </c:pt>
                <c:pt idx="75">
                  <c:v>1797.2302523033884</c:v>
                </c:pt>
                <c:pt idx="76">
                  <c:v>1786.3025587463053</c:v>
                </c:pt>
                <c:pt idx="77">
                  <c:v>1777.1146365232632</c:v>
                </c:pt>
                <c:pt idx="78">
                  <c:v>1765.091897410033</c:v>
                </c:pt>
                <c:pt idx="79">
                  <c:v>1701.1475423110867</c:v>
                </c:pt>
                <c:pt idx="80">
                  <c:v>1722.5155833466065</c:v>
                </c:pt>
                <c:pt idx="81">
                  <c:v>1653.9553645158057</c:v>
                </c:pt>
                <c:pt idx="82">
                  <c:v>1712.2685343784713</c:v>
                </c:pt>
                <c:pt idx="83">
                  <c:v>1700.4438573087018</c:v>
                </c:pt>
                <c:pt idx="84">
                  <c:v>1697.3619040058154</c:v>
                </c:pt>
                <c:pt idx="85">
                  <c:v>1686.6250155665468</c:v>
                </c:pt>
                <c:pt idx="86">
                  <c:v>1636.48182697077</c:v>
                </c:pt>
                <c:pt idx="87">
                  <c:v>1724.1273226043234</c:v>
                </c:pt>
                <c:pt idx="88">
                  <c:v>1753.0169549279713</c:v>
                </c:pt>
                <c:pt idx="89">
                  <c:v>1741.1642165402789</c:v>
                </c:pt>
                <c:pt idx="90">
                  <c:v>1634.1214842864238</c:v>
                </c:pt>
                <c:pt idx="91">
                  <c:v>1764.9786453092449</c:v>
                </c:pt>
                <c:pt idx="92">
                  <c:v>#N/A</c:v>
                </c:pt>
                <c:pt idx="93">
                  <c:v>#N/A</c:v>
                </c:pt>
              </c:numCache>
            </c:numRef>
          </c:val>
          <c:smooth val="0"/>
          <c:extLst xmlns:c16r2="http://schemas.microsoft.com/office/drawing/2015/06/chart">
            <c:ext xmlns:c16="http://schemas.microsoft.com/office/drawing/2014/chart" uri="{C3380CC4-5D6E-409C-BE32-E72D297353CC}">
              <c16:uniqueId val="{00000000-C7F0-4F40-82DE-699FDAFAB062}"/>
            </c:ext>
          </c:extLst>
        </c:ser>
        <c:ser>
          <c:idx val="5"/>
          <c:order val="1"/>
          <c:tx>
            <c:strRef>
              <c:f>'Dedicated interface report (B)'!$T$3</c:f>
              <c:strCache>
                <c:ptCount val="1"/>
                <c:pt idx="0">
                  <c:v>Dedicated (v3.0) (average)</c:v>
                </c:pt>
              </c:strCache>
            </c:strRef>
          </c:tx>
          <c:marker>
            <c:symbol val="none"/>
          </c:marker>
          <c:val>
            <c:numRef>
              <c:f>'Dedicated interface report (B)'!$D$8:$D$99</c:f>
              <c:numCache>
                <c:formatCode>#,##0</c:formatCode>
                <c:ptCount val="92"/>
                <c:pt idx="0">
                  <c:v>2268.5500780831594</c:v>
                </c:pt>
                <c:pt idx="1">
                  <c:v>2278.6979294464422</c:v>
                </c:pt>
                <c:pt idx="2">
                  <c:v>2270.1109633217998</c:v>
                </c:pt>
                <c:pt idx="3">
                  <c:v>2171.1194361391158</c:v>
                </c:pt>
                <c:pt idx="4">
                  <c:v>2125.710564714193</c:v>
                </c:pt>
                <c:pt idx="5">
                  <c:v>2170.1566312073569</c:v>
                </c:pt>
                <c:pt idx="6">
                  <c:v>2443.3194288158747</c:v>
                </c:pt>
                <c:pt idx="7">
                  <c:v>2169.0295797617132</c:v>
                </c:pt>
                <c:pt idx="8">
                  <c:v>2296.2938373575062</c:v>
                </c:pt>
                <c:pt idx="9">
                  <c:v>2424.1644300089788</c:v>
                </c:pt>
                <c:pt idx="10">
                  <c:v>2312.6761874324479</c:v>
                </c:pt>
                <c:pt idx="11">
                  <c:v>2347.1173549243545</c:v>
                </c:pt>
                <c:pt idx="12">
                  <c:v>2296.1647453461032</c:v>
                </c:pt>
                <c:pt idx="13">
                  <c:v>2134.1763011470998</c:v>
                </c:pt>
                <c:pt idx="14">
                  <c:v>2260.1302892514909</c:v>
                </c:pt>
                <c:pt idx="15">
                  <c:v>2307.743535318762</c:v>
                </c:pt>
                <c:pt idx="16">
                  <c:v>2280.1696655729725</c:v>
                </c:pt>
                <c:pt idx="17">
                  <c:v>2273.8072997162894</c:v>
                </c:pt>
                <c:pt idx="18">
                  <c:v>2369.0860415621019</c:v>
                </c:pt>
                <c:pt idx="19">
                  <c:v>2232.4075553494631</c:v>
                </c:pt>
                <c:pt idx="20">
                  <c:v>2431.8963127145994</c:v>
                </c:pt>
                <c:pt idx="21">
                  <c:v>2233.9554906137114</c:v>
                </c:pt>
                <c:pt idx="22">
                  <c:v>2254.6681528455251</c:v>
                </c:pt>
                <c:pt idx="23">
                  <c:v>2218.8730718472539</c:v>
                </c:pt>
                <c:pt idx="24">
                  <c:v>2388.1308326620374</c:v>
                </c:pt>
                <c:pt idx="25">
                  <c:v>2345.6635329294472</c:v>
                </c:pt>
                <c:pt idx="26">
                  <c:v>2260.1412562587179</c:v>
                </c:pt>
                <c:pt idx="27">
                  <c:v>2345.2576638035894</c:v>
                </c:pt>
                <c:pt idx="28">
                  <c:v>2285.0640245843219</c:v>
                </c:pt>
                <c:pt idx="29">
                  <c:v>2275.890665718242</c:v>
                </c:pt>
                <c:pt idx="30">
                  <c:v>2283.203156103114</c:v>
                </c:pt>
                <c:pt idx="31">
                  <c:v>2268.5500780831594</c:v>
                </c:pt>
                <c:pt idx="32">
                  <c:v>2116.7004786985563</c:v>
                </c:pt>
                <c:pt idx="33">
                  <c:v>2320.4416794477925</c:v>
                </c:pt>
                <c:pt idx="34">
                  <c:v>2216.8146241299582</c:v>
                </c:pt>
                <c:pt idx="35">
                  <c:v>2182.0467462085048</c:v>
                </c:pt>
                <c:pt idx="36">
                  <c:v>2297.31781969453</c:v>
                </c:pt>
                <c:pt idx="37">
                  <c:v>2230.0281001055041</c:v>
                </c:pt>
                <c:pt idx="38">
                  <c:v>2160.6027149736892</c:v>
                </c:pt>
                <c:pt idx="39">
                  <c:v>2160.6734732261411</c:v>
                </c:pt>
                <c:pt idx="40">
                  <c:v>2229.3318959881813</c:v>
                </c:pt>
                <c:pt idx="41">
                  <c:v>2108.8421880403753</c:v>
                </c:pt>
                <c:pt idx="42">
                  <c:v>2424.1704692619451</c:v>
                </c:pt>
                <c:pt idx="43">
                  <c:v>2273.3419314451662</c:v>
                </c:pt>
                <c:pt idx="44">
                  <c:v>2181.0858325737636</c:v>
                </c:pt>
                <c:pt idx="45">
                  <c:v>2298.2495950998355</c:v>
                </c:pt>
                <c:pt idx="46">
                  <c:v>2306.4842343124728</c:v>
                </c:pt>
                <c:pt idx="47">
                  <c:v>2315.9252910034261</c:v>
                </c:pt>
                <c:pt idx="48">
                  <c:v>2228.2283790499609</c:v>
                </c:pt>
                <c:pt idx="49">
                  <c:v>2226.736035620755</c:v>
                </c:pt>
                <c:pt idx="50">
                  <c:v>2397.9923623979494</c:v>
                </c:pt>
                <c:pt idx="51">
                  <c:v>2366.2041540482301</c:v>
                </c:pt>
                <c:pt idx="52">
                  <c:v>2392.7865688700313</c:v>
                </c:pt>
                <c:pt idx="53">
                  <c:v>2122.2442010631303</c:v>
                </c:pt>
                <c:pt idx="54">
                  <c:v>2401.76600553241</c:v>
                </c:pt>
                <c:pt idx="55">
                  <c:v>2307.0121171458209</c:v>
                </c:pt>
                <c:pt idx="56">
                  <c:v>2227.8545138513082</c:v>
                </c:pt>
                <c:pt idx="57">
                  <c:v>2212.158199147083</c:v>
                </c:pt>
                <c:pt idx="58">
                  <c:v>2228.528560202119</c:v>
                </c:pt>
                <c:pt idx="59">
                  <c:v>2159.9249356270088</c:v>
                </c:pt>
                <c:pt idx="60">
                  <c:v>2274.2779167292374</c:v>
                </c:pt>
                <c:pt idx="61">
                  <c:v>2343.8930764185993</c:v>
                </c:pt>
                <c:pt idx="62">
                  <c:v>2268.5500780831594</c:v>
                </c:pt>
                <c:pt idx="63">
                  <c:v>2294.7010551529661</c:v>
                </c:pt>
                <c:pt idx="64">
                  <c:v>2316.6184037004996</c:v>
                </c:pt>
                <c:pt idx="65">
                  <c:v>2260.5665757023298</c:v>
                </c:pt>
                <c:pt idx="66">
                  <c:v>2262.6943758437446</c:v>
                </c:pt>
                <c:pt idx="67">
                  <c:v>2356.3877133382971</c:v>
                </c:pt>
                <c:pt idx="68">
                  <c:v>2287.4919614175365</c:v>
                </c:pt>
                <c:pt idx="69">
                  <c:v>2226.607231018219</c:v>
                </c:pt>
                <c:pt idx="70">
                  <c:v>2270.6025107909823</c:v>
                </c:pt>
                <c:pt idx="71">
                  <c:v>2192.0118413736454</c:v>
                </c:pt>
                <c:pt idx="72">
                  <c:v>2248.9707889772531</c:v>
                </c:pt>
                <c:pt idx="73">
                  <c:v>2152.9601005059917</c:v>
                </c:pt>
                <c:pt idx="74">
                  <c:v>2288.1185534091005</c:v>
                </c:pt>
                <c:pt idx="75">
                  <c:v>2334.752296598112</c:v>
                </c:pt>
                <c:pt idx="76">
                  <c:v>2359.2885097171679</c:v>
                </c:pt>
                <c:pt idx="77">
                  <c:v>2319.5096715505138</c:v>
                </c:pt>
                <c:pt idx="78">
                  <c:v>2333.3673918222585</c:v>
                </c:pt>
                <c:pt idx="79">
                  <c:v>2268.5824182759907</c:v>
                </c:pt>
                <c:pt idx="80">
                  <c:v>2277.7885539899544</c:v>
                </c:pt>
                <c:pt idx="81">
                  <c:v>2134.647936654605</c:v>
                </c:pt>
                <c:pt idx="82">
                  <c:v>2276.5695842992882</c:v>
                </c:pt>
                <c:pt idx="83">
                  <c:v>2212.2775313906945</c:v>
                </c:pt>
                <c:pt idx="84">
                  <c:v>2224.2667133809077</c:v>
                </c:pt>
                <c:pt idx="85">
                  <c:v>2228.6625619674955</c:v>
                </c:pt>
                <c:pt idx="86">
                  <c:v>2176.2185700519562</c:v>
                </c:pt>
                <c:pt idx="87">
                  <c:v>2269.5246252584311</c:v>
                </c:pt>
                <c:pt idx="88">
                  <c:v>2294.7665724185917</c:v>
                </c:pt>
                <c:pt idx="89">
                  <c:v>2315.1322463020965</c:v>
                </c:pt>
                <c:pt idx="90">
                  <c:v>2167.5094299664274</c:v>
                </c:pt>
                <c:pt idx="91">
                  <c:v>2343.1613955223111</c:v>
                </c:pt>
              </c:numCache>
            </c:numRef>
          </c:val>
          <c:smooth val="0"/>
        </c:ser>
        <c:ser>
          <c:idx val="1"/>
          <c:order val="2"/>
          <c:tx>
            <c:strRef>
              <c:f>'Dedicated interface report (A)'!$T$4</c:f>
              <c:strCache>
                <c:ptCount val="1"/>
                <c:pt idx="0">
                  <c:v>Dedicated (v3.1) (exc File Payments)</c:v>
                </c:pt>
              </c:strCache>
            </c:strRef>
          </c:tx>
          <c:marker>
            <c:symbol val="none"/>
          </c:marker>
          <c:val>
            <c:numRef>
              <c:f>'Dedicated interface report (A)'!$E$8:$E$99</c:f>
              <c:numCache>
                <c:formatCode>#,##0</c:formatCode>
                <c:ptCount val="92"/>
                <c:pt idx="0">
                  <c:v>615.38357059394161</c:v>
                </c:pt>
                <c:pt idx="1">
                  <c:v>625.64018500631585</c:v>
                </c:pt>
                <c:pt idx="2">
                  <c:v>600.28626863267107</c:v>
                </c:pt>
                <c:pt idx="3">
                  <c:v>601.77031187559112</c:v>
                </c:pt>
                <c:pt idx="4">
                  <c:v>605.35231434233731</c:v>
                </c:pt>
                <c:pt idx="5">
                  <c:v>621.57471561577688</c:v>
                </c:pt>
                <c:pt idx="6">
                  <c:v>611.82563523990086</c:v>
                </c:pt>
                <c:pt idx="7">
                  <c:v>604.87103376323307</c:v>
                </c:pt>
                <c:pt idx="8">
                  <c:v>623.22788789667652</c:v>
                </c:pt>
                <c:pt idx="9">
                  <c:v>619.75306330780325</c:v>
                </c:pt>
                <c:pt idx="10">
                  <c:v>625.67427842462382</c:v>
                </c:pt>
                <c:pt idx="11">
                  <c:v>614.90756209444896</c:v>
                </c:pt>
                <c:pt idx="12">
                  <c:v>620.67648667798596</c:v>
                </c:pt>
                <c:pt idx="13">
                  <c:v>588.31377308043295</c:v>
                </c:pt>
                <c:pt idx="14">
                  <c:v>646.99911496414711</c:v>
                </c:pt>
                <c:pt idx="15">
                  <c:v>616.68204564755513</c:v>
                </c:pt>
                <c:pt idx="16">
                  <c:v>592.40846246268507</c:v>
                </c:pt>
                <c:pt idx="17">
                  <c:v>593.46245121938591</c:v>
                </c:pt>
                <c:pt idx="18">
                  <c:v>626.11177116622719</c:v>
                </c:pt>
                <c:pt idx="19">
                  <c:v>622.89956420704846</c:v>
                </c:pt>
                <c:pt idx="20">
                  <c:v>621.17718403123081</c:v>
                </c:pt>
                <c:pt idx="21">
                  <c:v>606.7740827368018</c:v>
                </c:pt>
                <c:pt idx="22">
                  <c:v>623.91324585313896</c:v>
                </c:pt>
                <c:pt idx="23">
                  <c:v>638.79686070020932</c:v>
                </c:pt>
                <c:pt idx="24">
                  <c:v>614.33913159820236</c:v>
                </c:pt>
                <c:pt idx="25">
                  <c:v>597.95197373887845</c:v>
                </c:pt>
                <c:pt idx="26">
                  <c:v>633.85590459605339</c:v>
                </c:pt>
                <c:pt idx="27">
                  <c:v>605.01241691600637</c:v>
                </c:pt>
                <c:pt idx="28">
                  <c:v>623.96624669462187</c:v>
                </c:pt>
                <c:pt idx="29">
                  <c:v>592.99780330487852</c:v>
                </c:pt>
                <c:pt idx="30">
                  <c:v>613.21186583944439</c:v>
                </c:pt>
                <c:pt idx="31">
                  <c:v>615.38357059394161</c:v>
                </c:pt>
                <c:pt idx="32">
                  <c:v>578.73447529905684</c:v>
                </c:pt>
                <c:pt idx="33">
                  <c:v>615.85394639541084</c:v>
                </c:pt>
                <c:pt idx="34">
                  <c:v>625.83140592487678</c:v>
                </c:pt>
                <c:pt idx="35">
                  <c:v>621.92985933579905</c:v>
                </c:pt>
                <c:pt idx="36">
                  <c:v>601.88499114659771</c:v>
                </c:pt>
                <c:pt idx="37">
                  <c:v>611.65071712138786</c:v>
                </c:pt>
                <c:pt idx="38">
                  <c:v>588.52570766923247</c:v>
                </c:pt>
                <c:pt idx="39">
                  <c:v>612.64375252271986</c:v>
                </c:pt>
                <c:pt idx="40">
                  <c:v>596.81894666384312</c:v>
                </c:pt>
                <c:pt idx="41">
                  <c:v>610.53627492878331</c:v>
                </c:pt>
                <c:pt idx="42">
                  <c:v>634.42648331876057</c:v>
                </c:pt>
                <c:pt idx="43">
                  <c:v>585.46147470642666</c:v>
                </c:pt>
                <c:pt idx="44">
                  <c:v>630.98879611016332</c:v>
                </c:pt>
                <c:pt idx="45">
                  <c:v>608.08343352715644</c:v>
                </c:pt>
                <c:pt idx="46">
                  <c:v>614.38945035542724</c:v>
                </c:pt>
                <c:pt idx="47">
                  <c:v>584.91619247186293</c:v>
                </c:pt>
                <c:pt idx="48">
                  <c:v>597.15718318515849</c:v>
                </c:pt>
                <c:pt idx="49">
                  <c:v>615.24529817411769</c:v>
                </c:pt>
                <c:pt idx="50">
                  <c:v>625.82185481522981</c:v>
                </c:pt>
                <c:pt idx="51">
                  <c:v>615.41043958032185</c:v>
                </c:pt>
                <c:pt idx="52">
                  <c:v>640.05651807566665</c:v>
                </c:pt>
                <c:pt idx="53">
                  <c:v>597.80432702325641</c:v>
                </c:pt>
                <c:pt idx="54">
                  <c:v>634.37778713344608</c:v>
                </c:pt>
                <c:pt idx="55">
                  <c:v>641.49276179310357</c:v>
                </c:pt>
                <c:pt idx="56">
                  <c:v>624.3061412168887</c:v>
                </c:pt>
                <c:pt idx="57">
                  <c:v>609.48349373717667</c:v>
                </c:pt>
                <c:pt idx="58">
                  <c:v>623.22022992370091</c:v>
                </c:pt>
                <c:pt idx="59">
                  <c:v>581.85784506486789</c:v>
                </c:pt>
                <c:pt idx="60">
                  <c:v>591.62963456190198</c:v>
                </c:pt>
                <c:pt idx="61">
                  <c:v>603.97240494263986</c:v>
                </c:pt>
                <c:pt idx="62">
                  <c:v>615.38357059394161</c:v>
                </c:pt>
                <c:pt idx="63">
                  <c:v>630.4280988476695</c:v>
                </c:pt>
                <c:pt idx="64">
                  <c:v>640.41000886618463</c:v>
                </c:pt>
                <c:pt idx="65">
                  <c:v>576.35183273337123</c:v>
                </c:pt>
                <c:pt idx="66">
                  <c:v>617.21394509408628</c:v>
                </c:pt>
                <c:pt idx="67">
                  <c:v>624.74141199356927</c:v>
                </c:pt>
                <c:pt idx="68">
                  <c:v>611.55886590599391</c:v>
                </c:pt>
                <c:pt idx="69">
                  <c:v>623.41403209073167</c:v>
                </c:pt>
                <c:pt idx="70">
                  <c:v>609.22446897120585</c:v>
                </c:pt>
                <c:pt idx="71">
                  <c:v>642.73857297970642</c:v>
                </c:pt>
                <c:pt idx="72">
                  <c:v>619.85708328814962</c:v>
                </c:pt>
                <c:pt idx="73">
                  <c:v>607.29007878859238</c:v>
                </c:pt>
                <c:pt idx="74">
                  <c:v>639.04882659313637</c:v>
                </c:pt>
                <c:pt idx="75">
                  <c:v>643.74212121791004</c:v>
                </c:pt>
                <c:pt idx="76">
                  <c:v>610.71995454978605</c:v>
                </c:pt>
                <c:pt idx="77">
                  <c:v>617.80979004716164</c:v>
                </c:pt>
                <c:pt idx="78">
                  <c:v>610.43425842127681</c:v>
                </c:pt>
                <c:pt idx="79">
                  <c:v>606.81552474304215</c:v>
                </c:pt>
                <c:pt idx="80">
                  <c:v>614.12944648168695</c:v>
                </c:pt>
                <c:pt idx="81">
                  <c:v>621.83186993300637</c:v>
                </c:pt>
                <c:pt idx="82">
                  <c:v>611.10348949299407</c:v>
                </c:pt>
                <c:pt idx="83">
                  <c:v>624.23087449324601</c:v>
                </c:pt>
                <c:pt idx="84">
                  <c:v>622.08394438714413</c:v>
                </c:pt>
                <c:pt idx="85">
                  <c:v>605.5160885155168</c:v>
                </c:pt>
                <c:pt idx="86">
                  <c:v>604.15162178086757</c:v>
                </c:pt>
                <c:pt idx="87">
                  <c:v>599.2816491224346</c:v>
                </c:pt>
                <c:pt idx="88">
                  <c:v>636.27178673292599</c:v>
                </c:pt>
                <c:pt idx="89">
                  <c:v>629.16067481619609</c:v>
                </c:pt>
                <c:pt idx="90">
                  <c:v>609.22382799720742</c:v>
                </c:pt>
                <c:pt idx="91">
                  <c:v>614.55482761216513</c:v>
                </c:pt>
              </c:numCache>
            </c:numRef>
          </c:val>
          <c:smooth val="0"/>
        </c:ser>
        <c:ser>
          <c:idx val="6"/>
          <c:order val="3"/>
          <c:tx>
            <c:strRef>
              <c:f>'Dedicated interface report (B)'!$T$4</c:f>
              <c:strCache>
                <c:ptCount val="1"/>
                <c:pt idx="0">
                  <c:v>Dedicated (v3.0) (exc File Payments)</c:v>
                </c:pt>
              </c:strCache>
            </c:strRef>
          </c:tx>
          <c:marker>
            <c:symbol val="none"/>
          </c:marker>
          <c:val>
            <c:numRef>
              <c:f>'Dedicated interface report (B)'!$E$8:$E$99</c:f>
              <c:numCache>
                <c:formatCode>#,##0</c:formatCode>
                <c:ptCount val="92"/>
                <c:pt idx="0">
                  <c:v>668.880929974884</c:v>
                </c:pt>
                <c:pt idx="1">
                  <c:v>678.36554053973555</c:v>
                </c:pt>
                <c:pt idx="2">
                  <c:v>648.61396958338116</c:v>
                </c:pt>
                <c:pt idx="3">
                  <c:v>659.79171791063118</c:v>
                </c:pt>
                <c:pt idx="4">
                  <c:v>657.09472628442052</c:v>
                </c:pt>
                <c:pt idx="5">
                  <c:v>681.11013160623861</c:v>
                </c:pt>
                <c:pt idx="6">
                  <c:v>671.57057675355065</c:v>
                </c:pt>
                <c:pt idx="7">
                  <c:v>650.39818152446344</c:v>
                </c:pt>
                <c:pt idx="8">
                  <c:v>663.98956019980619</c:v>
                </c:pt>
                <c:pt idx="9">
                  <c:v>673.69478835395887</c:v>
                </c:pt>
                <c:pt idx="10">
                  <c:v>672.13214507112048</c:v>
                </c:pt>
                <c:pt idx="11">
                  <c:v>669.17627076047734</c:v>
                </c:pt>
                <c:pt idx="12">
                  <c:v>673.97465433015373</c:v>
                </c:pt>
                <c:pt idx="13">
                  <c:v>640.00022570624708</c:v>
                </c:pt>
                <c:pt idx="14">
                  <c:v>688.54403757887383</c:v>
                </c:pt>
                <c:pt idx="15">
                  <c:v>668.69249232821767</c:v>
                </c:pt>
                <c:pt idx="16">
                  <c:v>648.33698203447216</c:v>
                </c:pt>
                <c:pt idx="17">
                  <c:v>651.04621730123881</c:v>
                </c:pt>
                <c:pt idx="18">
                  <c:v>691.6792613911681</c:v>
                </c:pt>
                <c:pt idx="19">
                  <c:v>686.53653396985703</c:v>
                </c:pt>
                <c:pt idx="20">
                  <c:v>681.18946263212172</c:v>
                </c:pt>
                <c:pt idx="21">
                  <c:v>658.26261979393826</c:v>
                </c:pt>
                <c:pt idx="22">
                  <c:v>679.36868783038847</c:v>
                </c:pt>
                <c:pt idx="23">
                  <c:v>684.92021464367679</c:v>
                </c:pt>
                <c:pt idx="24">
                  <c:v>677.47617762216862</c:v>
                </c:pt>
                <c:pt idx="25">
                  <c:v>658.1672598549842</c:v>
                </c:pt>
                <c:pt idx="26">
                  <c:v>697.67637712726605</c:v>
                </c:pt>
                <c:pt idx="27">
                  <c:v>655.53774645478302</c:v>
                </c:pt>
                <c:pt idx="28">
                  <c:v>681.12093123749821</c:v>
                </c:pt>
                <c:pt idx="29">
                  <c:v>649.61885908989211</c:v>
                </c:pt>
                <c:pt idx="30">
                  <c:v>660.18832575649833</c:v>
                </c:pt>
                <c:pt idx="31">
                  <c:v>668.880929974884</c:v>
                </c:pt>
                <c:pt idx="32">
                  <c:v>629.61510429705709</c:v>
                </c:pt>
                <c:pt idx="33">
                  <c:v>658.73398812389553</c:v>
                </c:pt>
                <c:pt idx="34">
                  <c:v>689.03936521695618</c:v>
                </c:pt>
                <c:pt idx="35">
                  <c:v>668.82459658469145</c:v>
                </c:pt>
                <c:pt idx="36">
                  <c:v>659.046568652117</c:v>
                </c:pt>
                <c:pt idx="37">
                  <c:v>661.54189054464632</c:v>
                </c:pt>
                <c:pt idx="38">
                  <c:v>646.52300210484827</c:v>
                </c:pt>
                <c:pt idx="39">
                  <c:v>672.39059893751028</c:v>
                </c:pt>
                <c:pt idx="40">
                  <c:v>653.97522593516146</c:v>
                </c:pt>
                <c:pt idx="41">
                  <c:v>672.25223122957971</c:v>
                </c:pt>
                <c:pt idx="42">
                  <c:v>701.91123369522813</c:v>
                </c:pt>
                <c:pt idx="43">
                  <c:v>641.87066560510846</c:v>
                </c:pt>
                <c:pt idx="44">
                  <c:v>675.2656334373014</c:v>
                </c:pt>
                <c:pt idx="45">
                  <c:v>663.09418614861409</c:v>
                </c:pt>
                <c:pt idx="46">
                  <c:v>661.06622937135762</c:v>
                </c:pt>
                <c:pt idx="47">
                  <c:v>642.69975787566625</c:v>
                </c:pt>
                <c:pt idx="48">
                  <c:v>667.23463683761531</c:v>
                </c:pt>
                <c:pt idx="49">
                  <c:v>670.66198202545456</c:v>
                </c:pt>
                <c:pt idx="50">
                  <c:v>681.18351933364636</c:v>
                </c:pt>
                <c:pt idx="51">
                  <c:v>670.57089116202906</c:v>
                </c:pt>
                <c:pt idx="52">
                  <c:v>683.32961806793151</c:v>
                </c:pt>
                <c:pt idx="53">
                  <c:v>654.76080140914337</c:v>
                </c:pt>
                <c:pt idx="54">
                  <c:v>695.44108176328257</c:v>
                </c:pt>
                <c:pt idx="55">
                  <c:v>699.43643136180708</c:v>
                </c:pt>
                <c:pt idx="56">
                  <c:v>678.00370706107196</c:v>
                </c:pt>
                <c:pt idx="57">
                  <c:v>664.48743255151146</c:v>
                </c:pt>
                <c:pt idx="58">
                  <c:v>677.81863035107699</c:v>
                </c:pt>
                <c:pt idx="59">
                  <c:v>636.71238384803326</c:v>
                </c:pt>
                <c:pt idx="60">
                  <c:v>642.59792897376065</c:v>
                </c:pt>
                <c:pt idx="61">
                  <c:v>653.52604976426051</c:v>
                </c:pt>
                <c:pt idx="62">
                  <c:v>668.880929974884</c:v>
                </c:pt>
                <c:pt idx="63">
                  <c:v>689.0297484288119</c:v>
                </c:pt>
                <c:pt idx="64">
                  <c:v>686.68719986939004</c:v>
                </c:pt>
                <c:pt idx="65">
                  <c:v>627.99559481279141</c:v>
                </c:pt>
                <c:pt idx="66">
                  <c:v>672.8079736924002</c:v>
                </c:pt>
                <c:pt idx="67">
                  <c:v>693.34099595041675</c:v>
                </c:pt>
                <c:pt idx="68">
                  <c:v>664.7724520930775</c:v>
                </c:pt>
                <c:pt idx="69">
                  <c:v>668.74304626315245</c:v>
                </c:pt>
                <c:pt idx="70">
                  <c:v>666.75308061965495</c:v>
                </c:pt>
                <c:pt idx="71">
                  <c:v>699.09433548439961</c:v>
                </c:pt>
                <c:pt idx="72">
                  <c:v>683.45100095337295</c:v>
                </c:pt>
                <c:pt idx="73">
                  <c:v>668.89357593532668</c:v>
                </c:pt>
                <c:pt idx="74">
                  <c:v>696.95382767164415</c:v>
                </c:pt>
                <c:pt idx="75">
                  <c:v>690.23970707042224</c:v>
                </c:pt>
                <c:pt idx="76">
                  <c:v>654.29732435530138</c:v>
                </c:pt>
                <c:pt idx="77">
                  <c:v>665.82381332264231</c:v>
                </c:pt>
                <c:pt idx="78">
                  <c:v>659.69954713566506</c:v>
                </c:pt>
                <c:pt idx="79">
                  <c:v>669.6731662599293</c:v>
                </c:pt>
                <c:pt idx="80">
                  <c:v>667.70616903430766</c:v>
                </c:pt>
                <c:pt idx="81">
                  <c:v>658.97094307166697</c:v>
                </c:pt>
                <c:pt idx="82">
                  <c:v>668.97737525827199</c:v>
                </c:pt>
                <c:pt idx="83">
                  <c:v>671.95813950067736</c:v>
                </c:pt>
                <c:pt idx="84">
                  <c:v>675.4415184760436</c:v>
                </c:pt>
                <c:pt idx="85">
                  <c:v>656.40272274517281</c:v>
                </c:pt>
                <c:pt idx="86">
                  <c:v>660.88336718361609</c:v>
                </c:pt>
                <c:pt idx="87">
                  <c:v>646.56052300846943</c:v>
                </c:pt>
                <c:pt idx="88">
                  <c:v>679.38579552359806</c:v>
                </c:pt>
                <c:pt idx="89">
                  <c:v>689.37709376630494</c:v>
                </c:pt>
                <c:pt idx="90">
                  <c:v>661.73069206928051</c:v>
                </c:pt>
                <c:pt idx="91">
                  <c:v>664.96304240662369</c:v>
                </c:pt>
              </c:numCache>
            </c:numRef>
          </c:val>
          <c:smooth val="0"/>
        </c:ser>
        <c:ser>
          <c:idx val="2"/>
          <c:order val="4"/>
          <c:tx>
            <c:strRef>
              <c:f>'PSU interface report 1'!$B$4</c:f>
              <c:strCache>
                <c:ptCount val="1"/>
                <c:pt idx="0">
                  <c:v>Consumer Mobile App </c:v>
                </c:pt>
              </c:strCache>
            </c:strRef>
          </c:tx>
          <c:spPr>
            <a:ln w="28575" cap="rnd">
              <a:solidFill>
                <a:srgbClr val="FF0000"/>
              </a:solidFill>
              <a:prstDash val="sysDot"/>
              <a:round/>
            </a:ln>
            <a:effectLst/>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'PSU interface report 1'!$D$8:$D$101</c:f>
              <c:numCache>
                <c:formatCode>#,##0</c:formatCode>
                <c:ptCount val="94"/>
                <c:pt idx="0">
                  <c:v>1627</c:v>
                </c:pt>
                <c:pt idx="1">
                  <c:v>3452</c:v>
                </c:pt>
                <c:pt idx="2">
                  <c:v>4793</c:v>
                </c:pt>
                <c:pt idx="3">
                  <c:v>2304</c:v>
                </c:pt>
                <c:pt idx="4">
                  <c:v>2824</c:v>
                </c:pt>
                <c:pt idx="5">
                  <c:v>4862</c:v>
                </c:pt>
                <c:pt idx="6">
                  <c:v>1697</c:v>
                </c:pt>
                <c:pt idx="7">
                  <c:v>1608</c:v>
                </c:pt>
                <c:pt idx="8">
                  <c:v>3639</c:v>
                </c:pt>
                <c:pt idx="9">
                  <c:v>4767</c:v>
                </c:pt>
                <c:pt idx="10">
                  <c:v>4366</c:v>
                </c:pt>
                <c:pt idx="11">
                  <c:v>1294</c:v>
                </c:pt>
                <c:pt idx="12">
                  <c:v>1151</c:v>
                </c:pt>
                <c:pt idx="13">
                  <c:v>2585</c:v>
                </c:pt>
                <c:pt idx="14">
                  <c:v>1926</c:v>
                </c:pt>
                <c:pt idx="15">
                  <c:v>2825</c:v>
                </c:pt>
                <c:pt idx="16">
                  <c:v>4982</c:v>
                </c:pt>
                <c:pt idx="17">
                  <c:v>4720</c:v>
                </c:pt>
                <c:pt idx="18">
                  <c:v>3527</c:v>
                </c:pt>
                <c:pt idx="19">
                  <c:v>4122</c:v>
                </c:pt>
                <c:pt idx="20">
                  <c:v>3006</c:v>
                </c:pt>
                <c:pt idx="21">
                  <c:v>3674</c:v>
                </c:pt>
                <c:pt idx="22">
                  <c:v>4727</c:v>
                </c:pt>
                <c:pt idx="23">
                  <c:v>2369</c:v>
                </c:pt>
                <c:pt idx="24">
                  <c:v>3459</c:v>
                </c:pt>
                <c:pt idx="25">
                  <c:v>1316</c:v>
                </c:pt>
                <c:pt idx="26">
                  <c:v>4334</c:v>
                </c:pt>
                <c:pt idx="27">
                  <c:v>3404</c:v>
                </c:pt>
                <c:pt idx="28">
                  <c:v>3346</c:v>
                </c:pt>
                <c:pt idx="29">
                  <c:v>2628</c:v>
                </c:pt>
                <c:pt idx="30">
                  <c:v>1222</c:v>
                </c:pt>
                <c:pt idx="31">
                  <c:v>1659.0046076454569</c:v>
                </c:pt>
                <c:pt idx="32">
                  <c:v>3755.3254724594331</c:v>
                </c:pt>
                <c:pt idx="33">
                  <c:v>4342.0549346874495</c:v>
                </c:pt>
                <c:pt idx="34">
                  <c:v>2229.6021476063588</c:v>
                </c:pt>
                <c:pt idx="35">
                  <c:v>2917.5481793438043</c:v>
                </c:pt>
                <c:pt idx="36">
                  <c:v>5041.7219299818871</c:v>
                </c:pt>
                <c:pt idx="37">
                  <c:v>1708.221015926104</c:v>
                </c:pt>
                <c:pt idx="38">
                  <c:v>1551.9375483207375</c:v>
                </c:pt>
                <c:pt idx="39">
                  <c:v>3911.2381476554383</c:v>
                </c:pt>
                <c:pt idx="40">
                  <c:v>4973.7426319002998</c:v>
                </c:pt>
                <c:pt idx="41">
                  <c:v>4199.025405584397</c:v>
                </c:pt>
                <c:pt idx="42">
                  <c:v>1286.3649105062398</c:v>
                </c:pt>
                <c:pt idx="43">
                  <c:v>1039.4657322840008</c:v>
                </c:pt>
                <c:pt idx="44">
                  <c:v>2416.5049790730482</c:v>
                </c:pt>
                <c:pt idx="45">
                  <c:v>1865.7182223881493</c:v>
                </c:pt>
                <c:pt idx="46">
                  <c:v>2785.2474190589564</c:v>
                </c:pt>
                <c:pt idx="47">
                  <c:v>4605.1078840826576</c:v>
                </c:pt>
                <c:pt idx="48">
                  <c:v>4353.8738474626844</c:v>
                </c:pt>
                <c:pt idx="49">
                  <c:v>3462.259161630267</c:v>
                </c:pt>
                <c:pt idx="50">
                  <c:v>4444.8282363550015</c:v>
                </c:pt>
                <c:pt idx="51">
                  <c:v>3222.1452268539379</c:v>
                </c:pt>
                <c:pt idx="52">
                  <c:v>3374.6977547129568</c:v>
                </c:pt>
                <c:pt idx="53">
                  <c:v>4707.2564003176985</c:v>
                </c:pt>
                <c:pt idx="54">
                  <c:v>2480.7385232003685</c:v>
                </c:pt>
                <c:pt idx="55">
                  <c:v>3225.829002611516</c:v>
                </c:pt>
                <c:pt idx="56">
                  <c:v>1303.6245227308161</c:v>
                </c:pt>
                <c:pt idx="57">
                  <c:v>4457.9839888554388</c:v>
                </c:pt>
                <c:pt idx="58">
                  <c:v>3520.9026554381412</c:v>
                </c:pt>
                <c:pt idx="59">
                  <c:v>3023.1225321657071</c:v>
                </c:pt>
                <c:pt idx="60">
                  <c:v>2498.0322776732496</c:v>
                </c:pt>
                <c:pt idx="61">
                  <c:v>1734.7710629483311</c:v>
                </c:pt>
                <c:pt idx="62">
                  <c:v>3612.7766469595936</c:v>
                </c:pt>
                <c:pt idx="63">
                  <c:v>5029.185795579665</c:v>
                </c:pt>
                <c:pt idx="64">
                  <c:v>2083.4079434662444</c:v>
                </c:pt>
                <c:pt idx="65">
                  <c:v>2792.0801151931328</c:v>
                </c:pt>
                <c:pt idx="66">
                  <c:v>4868.2538175296331</c:v>
                </c:pt>
                <c:pt idx="67">
                  <c:v>1587.9127776206562</c:v>
                </c:pt>
                <c:pt idx="68">
                  <c:v>1520.3494412237008</c:v>
                </c:pt>
                <c:pt idx="69">
                  <c:v>3648.3358520177835</c:v>
                </c:pt>
                <c:pt idx="70">
                  <c:v>4300.8022258674646</c:v>
                </c:pt>
                <c:pt idx="71">
                  <c:v>4763.594952147655</c:v>
                </c:pt>
                <c:pt idx="72">
                  <c:v>1256.603729957867</c:v>
                </c:pt>
                <c:pt idx="73">
                  <c:v>1213.1843185593368</c:v>
                </c:pt>
                <c:pt idx="74">
                  <c:v>2760.2434817318122</c:v>
                </c:pt>
                <c:pt idx="75">
                  <c:v>1776.4077871756333</c:v>
                </c:pt>
                <c:pt idx="76">
                  <c:v>2561.7450851001281</c:v>
                </c:pt>
                <c:pt idx="77">
                  <c:v>4877.2934832466335</c:v>
                </c:pt>
                <c:pt idx="78">
                  <c:v>4368.5474471194848</c:v>
                </c:pt>
                <c:pt idx="79">
                  <c:v>3658.4798972663893</c:v>
                </c:pt>
                <c:pt idx="80">
                  <c:v>4040.038645350699</c:v>
                </c:pt>
                <c:pt idx="81">
                  <c:v>2732.4417899316759</c:v>
                </c:pt>
                <c:pt idx="82">
                  <c:v>3462.931837684851</c:v>
                </c:pt>
                <c:pt idx="83">
                  <c:v>4527.7798225547731</c:v>
                </c:pt>
                <c:pt idx="84">
                  <c:v>2273.9959305810216</c:v>
                </c:pt>
                <c:pt idx="85">
                  <c:v>3332.287502811977</c:v>
                </c:pt>
                <c:pt idx="86">
                  <c:v>1374.3100889745413</c:v>
                </c:pt>
                <c:pt idx="87">
                  <c:v>4674.4037303886016</c:v>
                </c:pt>
                <c:pt idx="88">
                  <c:v>3625.1257342511803</c:v>
                </c:pt>
                <c:pt idx="89">
                  <c:v>3627.7294444037593</c:v>
                </c:pt>
                <c:pt idx="90">
                  <c:v>2858.7653389711622</c:v>
                </c:pt>
                <c:pt idx="91">
                  <c:v>1322.6105113947096</c:v>
                </c:pt>
              </c:numCache>
            </c:numRef>
          </c:val>
          <c:smooth val="1"/>
          <c:extLst xmlns:c16r2="http://schemas.microsoft.com/office/drawing/2015/06/chart">
            <c:ext xmlns:c16="http://schemas.microsoft.com/office/drawing/2014/chart" uri="{C3380CC4-5D6E-409C-BE32-E72D297353CC}">
              <c16:uniqueId val="{00000001-C7F0-4F40-82DE-699FDAFAB062}"/>
            </c:ext>
          </c:extLst>
        </c:ser>
        <c:ser>
          <c:idx val="3"/>
          <c:order val="5"/>
          <c:tx>
            <c:strRef>
              <c:f>'PSU interface report 2'!$B$4</c:f>
              <c:strCache>
                <c:ptCount val="1"/>
                <c:pt idx="0">
                  <c:v>Consumer Website</c:v>
                </c:pt>
              </c:strCache>
            </c:strRef>
          </c:tx>
          <c:spPr>
            <a:ln w="28575" cap="rnd">
              <a:solidFill>
                <a:schemeClr val="accent4"/>
              </a:solidFill>
              <a:prstDash val="sysDot"/>
              <a:round/>
            </a:ln>
            <a:effectLst/>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'PSU interface report 2'!$D$8:$D$101</c:f>
              <c:numCache>
                <c:formatCode>#,##0</c:formatCode>
                <c:ptCount val="94"/>
                <c:pt idx="0">
                  <c:v>3104</c:v>
                </c:pt>
                <c:pt idx="1">
                  <c:v>5000</c:v>
                </c:pt>
                <c:pt idx="2">
                  <c:v>3292</c:v>
                </c:pt>
                <c:pt idx="3">
                  <c:v>1976</c:v>
                </c:pt>
                <c:pt idx="4">
                  <c:v>1102</c:v>
                </c:pt>
                <c:pt idx="5">
                  <c:v>3545</c:v>
                </c:pt>
                <c:pt idx="6">
                  <c:v>2373</c:v>
                </c:pt>
                <c:pt idx="7">
                  <c:v>2348</c:v>
                </c:pt>
                <c:pt idx="8">
                  <c:v>3435</c:v>
                </c:pt>
                <c:pt idx="9">
                  <c:v>1997</c:v>
                </c:pt>
                <c:pt idx="10">
                  <c:v>3816</c:v>
                </c:pt>
                <c:pt idx="11">
                  <c:v>3457</c:v>
                </c:pt>
                <c:pt idx="12">
                  <c:v>4864</c:v>
                </c:pt>
                <c:pt idx="13">
                  <c:v>1398</c:v>
                </c:pt>
                <c:pt idx="14">
                  <c:v>4271</c:v>
                </c:pt>
                <c:pt idx="15">
                  <c:v>3034</c:v>
                </c:pt>
                <c:pt idx="16">
                  <c:v>2289</c:v>
                </c:pt>
                <c:pt idx="17">
                  <c:v>1432</c:v>
                </c:pt>
                <c:pt idx="18">
                  <c:v>3500</c:v>
                </c:pt>
                <c:pt idx="19">
                  <c:v>1000</c:v>
                </c:pt>
                <c:pt idx="20">
                  <c:v>4301</c:v>
                </c:pt>
                <c:pt idx="21">
                  <c:v>2199</c:v>
                </c:pt>
                <c:pt idx="22">
                  <c:v>4982</c:v>
                </c:pt>
                <c:pt idx="23">
                  <c:v>2495</c:v>
                </c:pt>
                <c:pt idx="24">
                  <c:v>3527</c:v>
                </c:pt>
                <c:pt idx="25">
                  <c:v>1950</c:v>
                </c:pt>
                <c:pt idx="26">
                  <c:v>1302</c:v>
                </c:pt>
                <c:pt idx="27">
                  <c:v>2819</c:v>
                </c:pt>
                <c:pt idx="28">
                  <c:v>3961</c:v>
                </c:pt>
                <c:pt idx="29">
                  <c:v>4258</c:v>
                </c:pt>
                <c:pt idx="30">
                  <c:v>1079</c:v>
                </c:pt>
                <c:pt idx="31">
                  <c:v>2797.0157690590477</c:v>
                </c:pt>
                <c:pt idx="32">
                  <c:v>5279.3132429303059</c:v>
                </c:pt>
                <c:pt idx="33">
                  <c:v>3154.0248922397718</c:v>
                </c:pt>
                <c:pt idx="34">
                  <c:v>1851.0010874107625</c:v>
                </c:pt>
                <c:pt idx="35">
                  <c:v>1205.0306332251942</c:v>
                </c:pt>
                <c:pt idx="36">
                  <c:v>3520.4608091775485</c:v>
                </c:pt>
                <c:pt idx="37">
                  <c:v>2191.9945605976395</c:v>
                </c:pt>
                <c:pt idx="38">
                  <c:v>2159.3523546952924</c:v>
                </c:pt>
                <c:pt idx="39">
                  <c:v>3196.7499267712778</c:v>
                </c:pt>
                <c:pt idx="40">
                  <c:v>2004.3727342162711</c:v>
                </c:pt>
                <c:pt idx="41">
                  <c:v>3574.2974066211927</c:v>
                </c:pt>
                <c:pt idx="42">
                  <c:v>3164.8299961724651</c:v>
                </c:pt>
                <c:pt idx="43">
                  <c:v>4427.1078377317926</c:v>
                </c:pt>
                <c:pt idx="44">
                  <c:v>1280.4255853886712</c:v>
                </c:pt>
                <c:pt idx="45">
                  <c:v>4522.8900056563671</c:v>
                </c:pt>
                <c:pt idx="46">
                  <c:v>3255.5067370226984</c:v>
                </c:pt>
                <c:pt idx="47">
                  <c:v>2148.7657514584921</c:v>
                </c:pt>
                <c:pt idx="48">
                  <c:v>1422.2620152357563</c:v>
                </c:pt>
                <c:pt idx="49">
                  <c:v>3190.9785083631582</c:v>
                </c:pt>
                <c:pt idx="50">
                  <c:v>1060.0845640738323</c:v>
                </c:pt>
                <c:pt idx="51">
                  <c:v>4194.0485467128819</c:v>
                </c:pt>
                <c:pt idx="52">
                  <c:v>2408.8101474790469</c:v>
                </c:pt>
                <c:pt idx="53">
                  <c:v>4740.6910388093302</c:v>
                </c:pt>
                <c:pt idx="54">
                  <c:v>2298.6770249198544</c:v>
                </c:pt>
                <c:pt idx="55">
                  <c:v>3790.3099181650377</c:v>
                </c:pt>
                <c:pt idx="56">
                  <c:v>2005.860213700769</c:v>
                </c:pt>
                <c:pt idx="57">
                  <c:v>1417.2544920211255</c:v>
                </c:pt>
                <c:pt idx="58">
                  <c:v>2978.9701284216808</c:v>
                </c:pt>
                <c:pt idx="59">
                  <c:v>4198.2621892908992</c:v>
                </c:pt>
                <c:pt idx="60">
                  <c:v>4086.271836346868</c:v>
                </c:pt>
                <c:pt idx="61">
                  <c:v>3413.1379770049998</c:v>
                </c:pt>
                <c:pt idx="62">
                  <c:v>5111.3611534328738</c:v>
                </c:pt>
                <c:pt idx="63">
                  <c:v>3007.9373701313398</c:v>
                </c:pt>
                <c:pt idx="64">
                  <c:v>2090.2200124815304</c:v>
                </c:pt>
                <c:pt idx="65">
                  <c:v>1016.7534439290777</c:v>
                </c:pt>
                <c:pt idx="66">
                  <c:v>3423.7929723613847</c:v>
                </c:pt>
                <c:pt idx="67">
                  <c:v>2370.8743721519932</c:v>
                </c:pt>
                <c:pt idx="68">
                  <c:v>2217.8974386687619</c:v>
                </c:pt>
                <c:pt idx="69">
                  <c:v>3473.437712346295</c:v>
                </c:pt>
                <c:pt idx="70">
                  <c:v>2172.5006969119245</c:v>
                </c:pt>
                <c:pt idx="71">
                  <c:v>3711.428262562395</c:v>
                </c:pt>
                <c:pt idx="72">
                  <c:v>3659.2065533252735</c:v>
                </c:pt>
                <c:pt idx="73">
                  <c:v>4809.1048388645941</c:v>
                </c:pt>
                <c:pt idx="74">
                  <c:v>1322.7363102778331</c:v>
                </c:pt>
                <c:pt idx="75">
                  <c:v>4345.1519017496867</c:v>
                </c:pt>
                <c:pt idx="76">
                  <c:v>2843.4595928860126</c:v>
                </c:pt>
                <c:pt idx="77">
                  <c:v>2333.5515078372705</c:v>
                </c:pt>
                <c:pt idx="78">
                  <c:v>1496.9045522945819</c:v>
                </c:pt>
                <c:pt idx="79">
                  <c:v>3700.1706933541877</c:v>
                </c:pt>
                <c:pt idx="80">
                  <c:v>985.27717913350102</c:v>
                </c:pt>
                <c:pt idx="81">
                  <c:v>3964.2523865074372</c:v>
                </c:pt>
                <c:pt idx="82">
                  <c:v>2133.9209155494605</c:v>
                </c:pt>
                <c:pt idx="83">
                  <c:v>5148.6273983999581</c:v>
                </c:pt>
                <c:pt idx="84">
                  <c:v>2602.165900890614</c:v>
                </c:pt>
                <c:pt idx="85">
                  <c:v>3510.4174599426115</c:v>
                </c:pt>
                <c:pt idx="86">
                  <c:v>1800.3679545500827</c:v>
                </c:pt>
                <c:pt idx="87">
                  <c:v>1310.0887918623064</c:v>
                </c:pt>
                <c:pt idx="88">
                  <c:v>2871.239632652303</c:v>
                </c:pt>
                <c:pt idx="89">
                  <c:v>3714.6425764466367</c:v>
                </c:pt>
                <c:pt idx="90">
                  <c:v>4112.9101830907293</c:v>
                </c:pt>
                <c:pt idx="91">
                  <c:v>1001.6285081060975</c:v>
                </c:pt>
              </c:numCache>
            </c:numRef>
          </c:val>
          <c:smooth val="1"/>
          <c:extLst xmlns:c16r2="http://schemas.microsoft.com/office/drawing/2015/06/chart">
            <c:ext xmlns:c16="http://schemas.microsoft.com/office/drawing/2014/chart" uri="{C3380CC4-5D6E-409C-BE32-E72D297353CC}">
              <c16:uniqueId val="{00000002-C7F0-4F40-82DE-699FDAFAB062}"/>
            </c:ext>
          </c:extLst>
        </c:ser>
        <c:ser>
          <c:idx val="0"/>
          <c:order val="6"/>
          <c:tx>
            <c:v>OBIE Benchmark</c:v>
          </c:tx>
          <c:spPr>
            <a:ln w="28575" cap="rnd">
              <a:solidFill>
                <a:schemeClr val="accent3"/>
              </a:solidFill>
              <a:prstDash val="solid"/>
              <a:round/>
            </a:ln>
            <a:effectLst/>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'Dedicated interface report (A)'!$L$8:$L$101</c:f>
              <c:numCache>
                <c:formatCode>#,##0</c:formatCode>
                <c:ptCount val="94"/>
                <c:pt idx="0">
                  <c:v>750</c:v>
                </c:pt>
                <c:pt idx="1">
                  <c:v>750</c:v>
                </c:pt>
                <c:pt idx="2">
                  <c:v>750</c:v>
                </c:pt>
                <c:pt idx="3">
                  <c:v>750</c:v>
                </c:pt>
                <c:pt idx="4">
                  <c:v>750</c:v>
                </c:pt>
                <c:pt idx="5">
                  <c:v>750</c:v>
                </c:pt>
                <c:pt idx="6">
                  <c:v>750</c:v>
                </c:pt>
                <c:pt idx="7">
                  <c:v>750</c:v>
                </c:pt>
                <c:pt idx="8">
                  <c:v>750</c:v>
                </c:pt>
                <c:pt idx="9">
                  <c:v>750</c:v>
                </c:pt>
                <c:pt idx="10">
                  <c:v>750</c:v>
                </c:pt>
                <c:pt idx="11">
                  <c:v>750</c:v>
                </c:pt>
                <c:pt idx="12">
                  <c:v>750</c:v>
                </c:pt>
                <c:pt idx="13">
                  <c:v>750</c:v>
                </c:pt>
                <c:pt idx="14">
                  <c:v>750</c:v>
                </c:pt>
                <c:pt idx="15">
                  <c:v>750</c:v>
                </c:pt>
                <c:pt idx="16">
                  <c:v>750</c:v>
                </c:pt>
                <c:pt idx="17">
                  <c:v>750</c:v>
                </c:pt>
                <c:pt idx="18">
                  <c:v>750</c:v>
                </c:pt>
                <c:pt idx="19">
                  <c:v>750</c:v>
                </c:pt>
                <c:pt idx="20">
                  <c:v>750</c:v>
                </c:pt>
                <c:pt idx="21">
                  <c:v>750</c:v>
                </c:pt>
                <c:pt idx="22">
                  <c:v>750</c:v>
                </c:pt>
                <c:pt idx="23">
                  <c:v>750</c:v>
                </c:pt>
                <c:pt idx="24">
                  <c:v>750</c:v>
                </c:pt>
                <c:pt idx="25">
                  <c:v>750</c:v>
                </c:pt>
                <c:pt idx="26">
                  <c:v>750</c:v>
                </c:pt>
                <c:pt idx="27">
                  <c:v>750</c:v>
                </c:pt>
                <c:pt idx="28">
                  <c:v>750</c:v>
                </c:pt>
                <c:pt idx="29">
                  <c:v>750</c:v>
                </c:pt>
                <c:pt idx="30">
                  <c:v>750</c:v>
                </c:pt>
                <c:pt idx="31">
                  <c:v>750</c:v>
                </c:pt>
                <c:pt idx="32">
                  <c:v>750</c:v>
                </c:pt>
                <c:pt idx="33">
                  <c:v>750</c:v>
                </c:pt>
                <c:pt idx="34">
                  <c:v>750</c:v>
                </c:pt>
                <c:pt idx="35">
                  <c:v>750</c:v>
                </c:pt>
                <c:pt idx="36">
                  <c:v>750</c:v>
                </c:pt>
                <c:pt idx="37">
                  <c:v>750</c:v>
                </c:pt>
                <c:pt idx="38">
                  <c:v>750</c:v>
                </c:pt>
                <c:pt idx="39">
                  <c:v>750</c:v>
                </c:pt>
                <c:pt idx="40">
                  <c:v>750</c:v>
                </c:pt>
                <c:pt idx="41">
                  <c:v>750</c:v>
                </c:pt>
                <c:pt idx="42">
                  <c:v>750</c:v>
                </c:pt>
                <c:pt idx="43">
                  <c:v>750</c:v>
                </c:pt>
                <c:pt idx="44">
                  <c:v>750</c:v>
                </c:pt>
                <c:pt idx="45">
                  <c:v>750</c:v>
                </c:pt>
                <c:pt idx="46">
                  <c:v>750</c:v>
                </c:pt>
                <c:pt idx="47">
                  <c:v>750</c:v>
                </c:pt>
                <c:pt idx="48">
                  <c:v>750</c:v>
                </c:pt>
                <c:pt idx="49">
                  <c:v>750</c:v>
                </c:pt>
                <c:pt idx="50">
                  <c:v>750</c:v>
                </c:pt>
                <c:pt idx="51">
                  <c:v>750</c:v>
                </c:pt>
                <c:pt idx="52">
                  <c:v>750</c:v>
                </c:pt>
                <c:pt idx="53">
                  <c:v>750</c:v>
                </c:pt>
                <c:pt idx="54">
                  <c:v>750</c:v>
                </c:pt>
                <c:pt idx="55">
                  <c:v>750</c:v>
                </c:pt>
                <c:pt idx="56">
                  <c:v>750</c:v>
                </c:pt>
                <c:pt idx="57">
                  <c:v>750</c:v>
                </c:pt>
                <c:pt idx="58">
                  <c:v>750</c:v>
                </c:pt>
                <c:pt idx="59">
                  <c:v>750</c:v>
                </c:pt>
                <c:pt idx="60">
                  <c:v>750</c:v>
                </c:pt>
                <c:pt idx="61">
                  <c:v>750</c:v>
                </c:pt>
                <c:pt idx="62">
                  <c:v>750</c:v>
                </c:pt>
                <c:pt idx="63">
                  <c:v>750</c:v>
                </c:pt>
                <c:pt idx="64">
                  <c:v>750</c:v>
                </c:pt>
                <c:pt idx="65">
                  <c:v>750</c:v>
                </c:pt>
                <c:pt idx="66">
                  <c:v>750</c:v>
                </c:pt>
                <c:pt idx="67">
                  <c:v>750</c:v>
                </c:pt>
                <c:pt idx="68">
                  <c:v>750</c:v>
                </c:pt>
                <c:pt idx="69">
                  <c:v>750</c:v>
                </c:pt>
                <c:pt idx="70">
                  <c:v>750</c:v>
                </c:pt>
                <c:pt idx="71">
                  <c:v>750</c:v>
                </c:pt>
                <c:pt idx="72">
                  <c:v>750</c:v>
                </c:pt>
                <c:pt idx="73">
                  <c:v>750</c:v>
                </c:pt>
                <c:pt idx="74">
                  <c:v>750</c:v>
                </c:pt>
                <c:pt idx="75">
                  <c:v>750</c:v>
                </c:pt>
                <c:pt idx="76">
                  <c:v>750</c:v>
                </c:pt>
                <c:pt idx="77">
                  <c:v>750</c:v>
                </c:pt>
                <c:pt idx="78">
                  <c:v>750</c:v>
                </c:pt>
                <c:pt idx="79">
                  <c:v>750</c:v>
                </c:pt>
                <c:pt idx="80">
                  <c:v>750</c:v>
                </c:pt>
                <c:pt idx="81">
                  <c:v>750</c:v>
                </c:pt>
                <c:pt idx="82">
                  <c:v>750</c:v>
                </c:pt>
                <c:pt idx="83">
                  <c:v>750</c:v>
                </c:pt>
                <c:pt idx="84">
                  <c:v>750</c:v>
                </c:pt>
                <c:pt idx="85">
                  <c:v>750</c:v>
                </c:pt>
                <c:pt idx="86">
                  <c:v>750</c:v>
                </c:pt>
                <c:pt idx="87">
                  <c:v>750</c:v>
                </c:pt>
                <c:pt idx="88">
                  <c:v>750</c:v>
                </c:pt>
                <c:pt idx="89">
                  <c:v>750</c:v>
                </c:pt>
                <c:pt idx="90">
                  <c:v>750</c:v>
                </c:pt>
                <c:pt idx="91">
                  <c:v>750</c:v>
                </c:pt>
                <c:pt idx="92">
                  <c:v>750</c:v>
                </c:pt>
                <c:pt idx="93">
                  <c:v>750</c:v>
                </c:pt>
              </c:numCache>
            </c:numRef>
          </c:val>
          <c:smooth val="1"/>
          <c:extLst xmlns:c16r2="http://schemas.microsoft.com/office/drawing/2015/06/chart">
            <c:ext xmlns:c16="http://schemas.microsoft.com/office/drawing/2014/chart" uri="{C3380CC4-5D6E-409C-BE32-E72D297353CC}">
              <c16:uniqueId val="{00000003-C7F0-4F40-82DE-699FDAFAB062}"/>
            </c:ext>
          </c:extLst>
        </c:ser>
        <c:dLbls>
          <c:showLegendKey val="0"/>
          <c:showVal val="0"/>
          <c:showCatName val="0"/>
          <c:showSerName val="0"/>
          <c:showPercent val="0"/>
          <c:showBubbleSize val="0"/>
        </c:dLbls>
        <c:marker val="1"/>
        <c:smooth val="0"/>
        <c:axId val="236627072"/>
        <c:axId val="236628608"/>
      </c:lineChart>
      <c:dateAx>
        <c:axId val="236627072"/>
        <c:scaling>
          <c:orientation val="minMax"/>
        </c:scaling>
        <c:delete val="0"/>
        <c:axPos val="b"/>
        <c:numFmt formatCode="dd\ mmm\ 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6628608"/>
        <c:crosses val="autoZero"/>
        <c:auto val="1"/>
        <c:lblOffset val="100"/>
        <c:baseTimeUnit val="days"/>
        <c:majorUnit val="1"/>
        <c:majorTimeUnit val="days"/>
      </c:dateAx>
      <c:valAx>
        <c:axId val="236628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6627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AISP response time</a:t>
            </a:r>
            <a:r>
              <a:rPr lang="en-GB" baseline="0"/>
              <a:t> (ms)</a:t>
            </a:r>
            <a:endParaRPr lang="en-GB"/>
          </a:p>
        </c:rich>
      </c:tx>
      <c:overlay val="0"/>
    </c:title>
    <c:autoTitleDeleted val="0"/>
    <c:plotArea>
      <c:layout>
        <c:manualLayout>
          <c:layoutTarget val="inner"/>
          <c:xMode val="edge"/>
          <c:yMode val="edge"/>
          <c:x val="7.5217829639406916E-2"/>
          <c:y val="9.1480396753393048E-2"/>
          <c:w val="0.87785026871641048"/>
          <c:h val="0.67042190059245099"/>
        </c:manualLayout>
      </c:layout>
      <c:lineChart>
        <c:grouping val="standard"/>
        <c:varyColors val="0"/>
        <c:ser>
          <c:idx val="4"/>
          <c:order val="0"/>
          <c:tx>
            <c:strRef>
              <c:f>'Dedicated interface report (A)'!$T$3</c:f>
              <c:strCache>
                <c:ptCount val="1"/>
                <c:pt idx="0">
                  <c:v>Dedicated (v3.1) (average)</c:v>
                </c:pt>
              </c:strCache>
            </c:strRef>
          </c:tx>
          <c:spPr>
            <a:ln>
              <a:solidFill>
                <a:schemeClr val="tx1"/>
              </a:solidFill>
            </a:ln>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'Dedicated interface report (A)'!$F$8:$F$101</c:f>
              <c:numCache>
                <c:formatCode>#,##0</c:formatCode>
                <c:ptCount val="94"/>
                <c:pt idx="0">
                  <c:v>529.96540448708265</c:v>
                </c:pt>
                <c:pt idx="1">
                  <c:v>506.002403435188</c:v>
                </c:pt>
                <c:pt idx="2">
                  <c:v>558.78054442469795</c:v>
                </c:pt>
                <c:pt idx="3">
                  <c:v>520.66166635023501</c:v>
                </c:pt>
                <c:pt idx="4">
                  <c:v>508.45895535329464</c:v>
                </c:pt>
                <c:pt idx="5">
                  <c:v>498.23205115482426</c:v>
                </c:pt>
                <c:pt idx="6">
                  <c:v>512.94661729161385</c:v>
                </c:pt>
                <c:pt idx="7">
                  <c:v>544.29346286737302</c:v>
                </c:pt>
                <c:pt idx="8">
                  <c:v>491.61282297152684</c:v>
                </c:pt>
                <c:pt idx="9">
                  <c:v>551.47793692408936</c:v>
                </c:pt>
                <c:pt idx="10">
                  <c:v>507.64246873967829</c:v>
                </c:pt>
                <c:pt idx="11">
                  <c:v>496.6848687383021</c:v>
                </c:pt>
                <c:pt idx="12">
                  <c:v>545.47684432700828</c:v>
                </c:pt>
                <c:pt idx="13">
                  <c:v>493.39487215393132</c:v>
                </c:pt>
                <c:pt idx="14">
                  <c:v>550.7895612726204</c:v>
                </c:pt>
                <c:pt idx="15">
                  <c:v>539.61901508341225</c:v>
                </c:pt>
                <c:pt idx="16">
                  <c:v>565.94181671639865</c:v>
                </c:pt>
                <c:pt idx="17">
                  <c:v>508.94170244036047</c:v>
                </c:pt>
                <c:pt idx="18">
                  <c:v>508.01752436098127</c:v>
                </c:pt>
                <c:pt idx="19">
                  <c:v>505.20184203725569</c:v>
                </c:pt>
                <c:pt idx="20">
                  <c:v>549.25541594649292</c:v>
                </c:pt>
                <c:pt idx="21">
                  <c:v>487.00265680226215</c:v>
                </c:pt>
                <c:pt idx="22">
                  <c:v>517.7932170608791</c:v>
                </c:pt>
                <c:pt idx="23">
                  <c:v>571.55452436412145</c:v>
                </c:pt>
                <c:pt idx="24">
                  <c:v>513.89365261616922</c:v>
                </c:pt>
                <c:pt idx="25">
                  <c:v>505.44097738736212</c:v>
                </c:pt>
                <c:pt idx="26">
                  <c:v>568.53310478228491</c:v>
                </c:pt>
                <c:pt idx="27">
                  <c:v>569.59724133373834</c:v>
                </c:pt>
                <c:pt idx="28">
                  <c:v>554.22120884125036</c:v>
                </c:pt>
                <c:pt idx="29">
                  <c:v>522.83987298764589</c:v>
                </c:pt>
                <c:pt idx="30">
                  <c:v>511.11274218798968</c:v>
                </c:pt>
                <c:pt idx="31">
                  <c:v>529.96540448708265</c:v>
                </c:pt>
                <c:pt idx="32">
                  <c:v>566.43257192733256</c:v>
                </c:pt>
                <c:pt idx="33">
                  <c:v>552.60043162617399</c:v>
                </c:pt>
                <c:pt idx="34">
                  <c:v>532.13903444791345</c:v>
                </c:pt>
                <c:pt idx="35">
                  <c:v>513.13208332375859</c:v>
                </c:pt>
                <c:pt idx="36">
                  <c:v>506.86918636294706</c:v>
                </c:pt>
                <c:pt idx="37">
                  <c:v>531.92766635426278</c:v>
                </c:pt>
                <c:pt idx="38">
                  <c:v>572.55115872678596</c:v>
                </c:pt>
                <c:pt idx="39">
                  <c:v>541.85630624343719</c:v>
                </c:pt>
                <c:pt idx="40">
                  <c:v>524.07455746680898</c:v>
                </c:pt>
                <c:pt idx="41">
                  <c:v>542.56016803581042</c:v>
                </c:pt>
                <c:pt idx="42">
                  <c:v>568.93517051182141</c:v>
                </c:pt>
                <c:pt idx="43">
                  <c:v>513.73233213499304</c:v>
                </c:pt>
                <c:pt idx="44">
                  <c:v>507.46270467953008</c:v>
                </c:pt>
                <c:pt idx="45">
                  <c:v>549.45592328174234</c:v>
                </c:pt>
                <c:pt idx="46">
                  <c:v>511.27881742486272</c:v>
                </c:pt>
                <c:pt idx="47">
                  <c:v>507.96147188585331</c:v>
                </c:pt>
                <c:pt idx="48">
                  <c:v>513.66533215389052</c:v>
                </c:pt>
                <c:pt idx="49">
                  <c:v>520.49508526188686</c:v>
                </c:pt>
                <c:pt idx="50">
                  <c:v>547.36597030488781</c:v>
                </c:pt>
                <c:pt idx="51">
                  <c:v>573.92942470375181</c:v>
                </c:pt>
                <c:pt idx="52">
                  <c:v>559.03836091992935</c:v>
                </c:pt>
                <c:pt idx="53">
                  <c:v>535.12148285675391</c:v>
                </c:pt>
                <c:pt idx="54">
                  <c:v>520.07950962321138</c:v>
                </c:pt>
                <c:pt idx="55">
                  <c:v>567.99927028500531</c:v>
                </c:pt>
                <c:pt idx="56">
                  <c:v>561.36248289289858</c:v>
                </c:pt>
                <c:pt idx="57">
                  <c:v>552.52105216377754</c:v>
                </c:pt>
                <c:pt idx="58">
                  <c:v>562.33810556593505</c:v>
                </c:pt>
                <c:pt idx="59">
                  <c:v>539.45122232344147</c:v>
                </c:pt>
                <c:pt idx="60">
                  <c:v>524.75778869790031</c:v>
                </c:pt>
                <c:pt idx="61">
                  <c:v>549.32235394715065</c:v>
                </c:pt>
                <c:pt idx="62">
                  <c:v>529.96540448708265</c:v>
                </c:pt>
                <c:pt idx="63">
                  <c:v>530.67068916161168</c:v>
                </c:pt>
                <c:pt idx="64">
                  <c:v>535.61816103149897</c:v>
                </c:pt>
                <c:pt idx="65">
                  <c:v>499.99898389869975</c:v>
                </c:pt>
                <c:pt idx="66">
                  <c:v>515.70901723236841</c:v>
                </c:pt>
                <c:pt idx="67">
                  <c:v>569.1339786610996</c:v>
                </c:pt>
                <c:pt idx="68">
                  <c:v>544.08121125328353</c:v>
                </c:pt>
                <c:pt idx="69">
                  <c:v>512.62384145652811</c:v>
                </c:pt>
                <c:pt idx="70">
                  <c:v>500.14191911336576</c:v>
                </c:pt>
                <c:pt idx="71">
                  <c:v>520.86151158787732</c:v>
                </c:pt>
                <c:pt idx="72">
                  <c:v>550.07537834299933</c:v>
                </c:pt>
                <c:pt idx="73">
                  <c:v>507.40944530949258</c:v>
                </c:pt>
                <c:pt idx="74">
                  <c:v>504.25971397658208</c:v>
                </c:pt>
                <c:pt idx="75">
                  <c:v>497.55434035887419</c:v>
                </c:pt>
                <c:pt idx="76">
                  <c:v>481.60175796512459</c:v>
                </c:pt>
                <c:pt idx="77">
                  <c:v>486.24321627314714</c:v>
                </c:pt>
                <c:pt idx="78">
                  <c:v>569.73050320452649</c:v>
                </c:pt>
                <c:pt idx="79">
                  <c:v>531.63034473044729</c:v>
                </c:pt>
                <c:pt idx="80">
                  <c:v>481.99339355939225</c:v>
                </c:pt>
                <c:pt idx="81">
                  <c:v>510.6651629420852</c:v>
                </c:pt>
                <c:pt idx="82">
                  <c:v>509.02053707027233</c:v>
                </c:pt>
                <c:pt idx="83">
                  <c:v>527.53440305571951</c:v>
                </c:pt>
                <c:pt idx="84">
                  <c:v>531.91445826022289</c:v>
                </c:pt>
                <c:pt idx="85">
                  <c:v>509.26513692492898</c:v>
                </c:pt>
                <c:pt idx="86">
                  <c:v>551.37937516833529</c:v>
                </c:pt>
                <c:pt idx="87">
                  <c:v>541.14064745129258</c:v>
                </c:pt>
                <c:pt idx="88">
                  <c:v>486.51778117061031</c:v>
                </c:pt>
                <c:pt idx="89">
                  <c:v>542.12329063295681</c:v>
                </c:pt>
                <c:pt idx="90">
                  <c:v>508.46777847171404</c:v>
                </c:pt>
                <c:pt idx="91">
                  <c:v>562.80441105733087</c:v>
                </c:pt>
                <c:pt idx="92">
                  <c:v>#N/A</c:v>
                </c:pt>
                <c:pt idx="93">
                  <c:v>#N/A</c:v>
                </c:pt>
              </c:numCache>
            </c:numRef>
          </c:val>
          <c:smooth val="0"/>
          <c:extLst xmlns:c16r2="http://schemas.microsoft.com/office/drawing/2015/06/chart">
            <c:ext xmlns:c16="http://schemas.microsoft.com/office/drawing/2014/chart" uri="{C3380CC4-5D6E-409C-BE32-E72D297353CC}">
              <c16:uniqueId val="{00000000-1D3F-2B4A-A292-46BE4B1F5C6C}"/>
            </c:ext>
          </c:extLst>
        </c:ser>
        <c:ser>
          <c:idx val="2"/>
          <c:order val="1"/>
          <c:tx>
            <c:strRef>
              <c:f>'Dedicated interface report (B)'!$T$3</c:f>
              <c:strCache>
                <c:ptCount val="1"/>
                <c:pt idx="0">
                  <c:v>Dedicated (v3.0) (average)</c:v>
                </c:pt>
              </c:strCache>
            </c:strRef>
          </c:tx>
          <c:spPr>
            <a:ln>
              <a:solidFill>
                <a:schemeClr val="accent1"/>
              </a:solidFill>
            </a:ln>
          </c:spPr>
          <c:marker>
            <c:symbol val="none"/>
          </c:marker>
          <c:val>
            <c:numRef>
              <c:f>'Dedicated interface report (B)'!$F$8:$F$99</c:f>
              <c:numCache>
                <c:formatCode>#,##0</c:formatCode>
                <c:ptCount val="92"/>
                <c:pt idx="0">
                  <c:v>677.49809257097297</c:v>
                </c:pt>
                <c:pt idx="1">
                  <c:v>646.53637763728125</c:v>
                </c:pt>
                <c:pt idx="2">
                  <c:v>715.59896408323777</c:v>
                </c:pt>
                <c:pt idx="3">
                  <c:v>662.00261601442162</c:v>
                </c:pt>
                <c:pt idx="4">
                  <c:v>648.42779995405999</c:v>
                </c:pt>
                <c:pt idx="5">
                  <c:v>640.16040811432583</c:v>
                </c:pt>
                <c:pt idx="6">
                  <c:v>659.98023715069462</c:v>
                </c:pt>
                <c:pt idx="7">
                  <c:v>694.08789754315285</c:v>
                </c:pt>
                <c:pt idx="8">
                  <c:v>630.68522536142768</c:v>
                </c:pt>
                <c:pt idx="9">
                  <c:v>701.3996094250632</c:v>
                </c:pt>
                <c:pt idx="10">
                  <c:v>652.50722306602222</c:v>
                </c:pt>
                <c:pt idx="11">
                  <c:v>632.84234292038366</c:v>
                </c:pt>
                <c:pt idx="12">
                  <c:v>692.87901825561323</c:v>
                </c:pt>
                <c:pt idx="13">
                  <c:v>634.84136702610783</c:v>
                </c:pt>
                <c:pt idx="14">
                  <c:v>700.3150045345534</c:v>
                </c:pt>
                <c:pt idx="15">
                  <c:v>686.07716789283234</c:v>
                </c:pt>
                <c:pt idx="16">
                  <c:v>726.83012253888512</c:v>
                </c:pt>
                <c:pt idx="17">
                  <c:v>647.50052980506086</c:v>
                </c:pt>
                <c:pt idx="18">
                  <c:v>652.41304397820784</c:v>
                </c:pt>
                <c:pt idx="19">
                  <c:v>644.96008080964577</c:v>
                </c:pt>
                <c:pt idx="20">
                  <c:v>700.04281986942908</c:v>
                </c:pt>
                <c:pt idx="21">
                  <c:v>626.31717912235524</c:v>
                </c:pt>
                <c:pt idx="22">
                  <c:v>658.39596904456016</c:v>
                </c:pt>
                <c:pt idx="23">
                  <c:v>728.6188799046281</c:v>
                </c:pt>
                <c:pt idx="24">
                  <c:v>653.7022339294756</c:v>
                </c:pt>
                <c:pt idx="25">
                  <c:v>643.74297229334627</c:v>
                </c:pt>
                <c:pt idx="26">
                  <c:v>726.73519461395631</c:v>
                </c:pt>
                <c:pt idx="27">
                  <c:v>727.96937087002323</c:v>
                </c:pt>
                <c:pt idx="28">
                  <c:v>710.47707870491695</c:v>
                </c:pt>
                <c:pt idx="29">
                  <c:v>671.52858305071186</c:v>
                </c:pt>
                <c:pt idx="30">
                  <c:v>655.37454708050745</c:v>
                </c:pt>
                <c:pt idx="31">
                  <c:v>677.49809257097297</c:v>
                </c:pt>
                <c:pt idx="32">
                  <c:v>726.04183811211283</c:v>
                </c:pt>
                <c:pt idx="33">
                  <c:v>710.64585309438314</c:v>
                </c:pt>
                <c:pt idx="34">
                  <c:v>681.91394678683002</c:v>
                </c:pt>
                <c:pt idx="35">
                  <c:v>658.08068472381046</c:v>
                </c:pt>
                <c:pt idx="36">
                  <c:v>650.49035304339827</c:v>
                </c:pt>
                <c:pt idx="37">
                  <c:v>683.62663042602844</c:v>
                </c:pt>
                <c:pt idx="38">
                  <c:v>737.01048395019779</c:v>
                </c:pt>
                <c:pt idx="39">
                  <c:v>690.86988850807847</c:v>
                </c:pt>
                <c:pt idx="40">
                  <c:v>670.626757243935</c:v>
                </c:pt>
                <c:pt idx="41">
                  <c:v>690.78310705441629</c:v>
                </c:pt>
                <c:pt idx="42">
                  <c:v>732.94254431272316</c:v>
                </c:pt>
                <c:pt idx="43">
                  <c:v>652.61595433437765</c:v>
                </c:pt>
                <c:pt idx="44">
                  <c:v>648.91307515066637</c:v>
                </c:pt>
                <c:pt idx="45">
                  <c:v>701.49049711028704</c:v>
                </c:pt>
                <c:pt idx="46">
                  <c:v>651.35151083363894</c:v>
                </c:pt>
                <c:pt idx="47">
                  <c:v>649.68726329527215</c:v>
                </c:pt>
                <c:pt idx="48">
                  <c:v>656.08331920307353</c:v>
                </c:pt>
                <c:pt idx="49">
                  <c:v>663.93189211129652</c:v>
                </c:pt>
                <c:pt idx="50">
                  <c:v>697.27388206527201</c:v>
                </c:pt>
                <c:pt idx="51">
                  <c:v>732.30612881367961</c:v>
                </c:pt>
                <c:pt idx="52">
                  <c:v>715.62666170975399</c:v>
                </c:pt>
                <c:pt idx="53">
                  <c:v>687.11360832105595</c:v>
                </c:pt>
                <c:pt idx="54">
                  <c:v>666.8216645443149</c:v>
                </c:pt>
                <c:pt idx="55">
                  <c:v>723.6941119447406</c:v>
                </c:pt>
                <c:pt idx="56">
                  <c:v>716.50191821056194</c:v>
                </c:pt>
                <c:pt idx="57">
                  <c:v>708.68953255534541</c:v>
                </c:pt>
                <c:pt idx="58">
                  <c:v>718.84998266153366</c:v>
                </c:pt>
                <c:pt idx="59">
                  <c:v>692.58087641913608</c:v>
                </c:pt>
                <c:pt idx="60">
                  <c:v>671.12019626331312</c:v>
                </c:pt>
                <c:pt idx="61">
                  <c:v>702.03064342329651</c:v>
                </c:pt>
                <c:pt idx="62">
                  <c:v>677.49809257097297</c:v>
                </c:pt>
                <c:pt idx="63">
                  <c:v>676.08134571916924</c:v>
                </c:pt>
                <c:pt idx="64">
                  <c:v>681.22944719744794</c:v>
                </c:pt>
                <c:pt idx="65">
                  <c:v>640.97639596226838</c:v>
                </c:pt>
                <c:pt idx="66">
                  <c:v>660.88664319099098</c:v>
                </c:pt>
                <c:pt idx="67">
                  <c:v>732.19722089274944</c:v>
                </c:pt>
                <c:pt idx="68">
                  <c:v>697.57995171599521</c:v>
                </c:pt>
                <c:pt idx="69">
                  <c:v>656.18577481745831</c:v>
                </c:pt>
                <c:pt idx="70">
                  <c:v>643.38643960106663</c:v>
                </c:pt>
                <c:pt idx="71">
                  <c:v>669.02117629766747</c:v>
                </c:pt>
                <c:pt idx="72">
                  <c:v>703.7250743930997</c:v>
                </c:pt>
                <c:pt idx="73">
                  <c:v>647.07306863028646</c:v>
                </c:pt>
                <c:pt idx="74">
                  <c:v>643.42608775829228</c:v>
                </c:pt>
                <c:pt idx="75">
                  <c:v>635.19868755719779</c:v>
                </c:pt>
                <c:pt idx="76">
                  <c:v>617.67802189096449</c:v>
                </c:pt>
                <c:pt idx="77">
                  <c:v>624.29808950910456</c:v>
                </c:pt>
                <c:pt idx="78">
                  <c:v>724.57917865699892</c:v>
                </c:pt>
                <c:pt idx="79">
                  <c:v>681.73372388073051</c:v>
                </c:pt>
                <c:pt idx="80">
                  <c:v>615.425597184411</c:v>
                </c:pt>
                <c:pt idx="81">
                  <c:v>654.56639263429975</c:v>
                </c:pt>
                <c:pt idx="82">
                  <c:v>650.56880013156172</c:v>
                </c:pt>
                <c:pt idx="83">
                  <c:v>678.06509596614387</c:v>
                </c:pt>
                <c:pt idx="84">
                  <c:v>680.36647686130561</c:v>
                </c:pt>
                <c:pt idx="85">
                  <c:v>653.78136075200837</c:v>
                </c:pt>
                <c:pt idx="86">
                  <c:v>701.85163519087791</c:v>
                </c:pt>
                <c:pt idx="87">
                  <c:v>688.5797091243204</c:v>
                </c:pt>
                <c:pt idx="88">
                  <c:v>620.77697582959468</c:v>
                </c:pt>
                <c:pt idx="89">
                  <c:v>694.74369024017142</c:v>
                </c:pt>
                <c:pt idx="90">
                  <c:v>652.99974437631852</c:v>
                </c:pt>
                <c:pt idx="91">
                  <c:v>724.01822487591392</c:v>
                </c:pt>
              </c:numCache>
            </c:numRef>
          </c:val>
          <c:smooth val="0"/>
        </c:ser>
        <c:ser>
          <c:idx val="12"/>
          <c:order val="2"/>
          <c:tx>
            <c:v>OBIE Benchmark</c:v>
          </c:tx>
          <c:spPr>
            <a:ln cmpd="sng">
              <a:solidFill>
                <a:srgbClr val="92D050"/>
              </a:solidFill>
            </a:ln>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'Dedicated interface report (A)'!$M$8:$M$101</c:f>
              <c:numCache>
                <c:formatCode>#,##0</c:formatCode>
                <c:ptCount val="94"/>
                <c:pt idx="0">
                  <c:v>750</c:v>
                </c:pt>
                <c:pt idx="1">
                  <c:v>750</c:v>
                </c:pt>
                <c:pt idx="2">
                  <c:v>750</c:v>
                </c:pt>
                <c:pt idx="3">
                  <c:v>750</c:v>
                </c:pt>
                <c:pt idx="4">
                  <c:v>750</c:v>
                </c:pt>
                <c:pt idx="5">
                  <c:v>750</c:v>
                </c:pt>
                <c:pt idx="6">
                  <c:v>750</c:v>
                </c:pt>
                <c:pt idx="7">
                  <c:v>750</c:v>
                </c:pt>
                <c:pt idx="8">
                  <c:v>750</c:v>
                </c:pt>
                <c:pt idx="9">
                  <c:v>750</c:v>
                </c:pt>
                <c:pt idx="10">
                  <c:v>750</c:v>
                </c:pt>
                <c:pt idx="11">
                  <c:v>750</c:v>
                </c:pt>
                <c:pt idx="12">
                  <c:v>750</c:v>
                </c:pt>
                <c:pt idx="13">
                  <c:v>750</c:v>
                </c:pt>
                <c:pt idx="14">
                  <c:v>750</c:v>
                </c:pt>
                <c:pt idx="15">
                  <c:v>750</c:v>
                </c:pt>
                <c:pt idx="16">
                  <c:v>750</c:v>
                </c:pt>
                <c:pt idx="17">
                  <c:v>750</c:v>
                </c:pt>
                <c:pt idx="18">
                  <c:v>750</c:v>
                </c:pt>
                <c:pt idx="19">
                  <c:v>750</c:v>
                </c:pt>
                <c:pt idx="20">
                  <c:v>750</c:v>
                </c:pt>
                <c:pt idx="21">
                  <c:v>750</c:v>
                </c:pt>
                <c:pt idx="22">
                  <c:v>750</c:v>
                </c:pt>
                <c:pt idx="23">
                  <c:v>750</c:v>
                </c:pt>
                <c:pt idx="24">
                  <c:v>750</c:v>
                </c:pt>
                <c:pt idx="25">
                  <c:v>750</c:v>
                </c:pt>
                <c:pt idx="26">
                  <c:v>750</c:v>
                </c:pt>
                <c:pt idx="27">
                  <c:v>750</c:v>
                </c:pt>
                <c:pt idx="28">
                  <c:v>750</c:v>
                </c:pt>
                <c:pt idx="29">
                  <c:v>750</c:v>
                </c:pt>
                <c:pt idx="30">
                  <c:v>750</c:v>
                </c:pt>
                <c:pt idx="31">
                  <c:v>750</c:v>
                </c:pt>
                <c:pt idx="32">
                  <c:v>750</c:v>
                </c:pt>
                <c:pt idx="33">
                  <c:v>750</c:v>
                </c:pt>
                <c:pt idx="34">
                  <c:v>750</c:v>
                </c:pt>
                <c:pt idx="35">
                  <c:v>750</c:v>
                </c:pt>
                <c:pt idx="36">
                  <c:v>750</c:v>
                </c:pt>
                <c:pt idx="37">
                  <c:v>750</c:v>
                </c:pt>
                <c:pt idx="38">
                  <c:v>750</c:v>
                </c:pt>
                <c:pt idx="39">
                  <c:v>750</c:v>
                </c:pt>
                <c:pt idx="40">
                  <c:v>750</c:v>
                </c:pt>
                <c:pt idx="41">
                  <c:v>750</c:v>
                </c:pt>
                <c:pt idx="42">
                  <c:v>750</c:v>
                </c:pt>
                <c:pt idx="43">
                  <c:v>750</c:v>
                </c:pt>
                <c:pt idx="44">
                  <c:v>750</c:v>
                </c:pt>
                <c:pt idx="45">
                  <c:v>750</c:v>
                </c:pt>
                <c:pt idx="46">
                  <c:v>750</c:v>
                </c:pt>
                <c:pt idx="47">
                  <c:v>750</c:v>
                </c:pt>
                <c:pt idx="48">
                  <c:v>750</c:v>
                </c:pt>
                <c:pt idx="49">
                  <c:v>750</c:v>
                </c:pt>
                <c:pt idx="50">
                  <c:v>750</c:v>
                </c:pt>
                <c:pt idx="51">
                  <c:v>750</c:v>
                </c:pt>
                <c:pt idx="52">
                  <c:v>750</c:v>
                </c:pt>
                <c:pt idx="53">
                  <c:v>750</c:v>
                </c:pt>
                <c:pt idx="54">
                  <c:v>750</c:v>
                </c:pt>
                <c:pt idx="55">
                  <c:v>750</c:v>
                </c:pt>
                <c:pt idx="56">
                  <c:v>750</c:v>
                </c:pt>
                <c:pt idx="57">
                  <c:v>750</c:v>
                </c:pt>
                <c:pt idx="58">
                  <c:v>750</c:v>
                </c:pt>
                <c:pt idx="59">
                  <c:v>750</c:v>
                </c:pt>
                <c:pt idx="60">
                  <c:v>750</c:v>
                </c:pt>
                <c:pt idx="61">
                  <c:v>750</c:v>
                </c:pt>
                <c:pt idx="62">
                  <c:v>750</c:v>
                </c:pt>
                <c:pt idx="63">
                  <c:v>750</c:v>
                </c:pt>
                <c:pt idx="64">
                  <c:v>750</c:v>
                </c:pt>
                <c:pt idx="65">
                  <c:v>750</c:v>
                </c:pt>
                <c:pt idx="66">
                  <c:v>750</c:v>
                </c:pt>
                <c:pt idx="67">
                  <c:v>750</c:v>
                </c:pt>
                <c:pt idx="68">
                  <c:v>750</c:v>
                </c:pt>
                <c:pt idx="69">
                  <c:v>750</c:v>
                </c:pt>
                <c:pt idx="70">
                  <c:v>750</c:v>
                </c:pt>
                <c:pt idx="71">
                  <c:v>750</c:v>
                </c:pt>
                <c:pt idx="72">
                  <c:v>750</c:v>
                </c:pt>
                <c:pt idx="73">
                  <c:v>750</c:v>
                </c:pt>
                <c:pt idx="74">
                  <c:v>750</c:v>
                </c:pt>
                <c:pt idx="75">
                  <c:v>750</c:v>
                </c:pt>
                <c:pt idx="76">
                  <c:v>750</c:v>
                </c:pt>
                <c:pt idx="77">
                  <c:v>750</c:v>
                </c:pt>
                <c:pt idx="78">
                  <c:v>750</c:v>
                </c:pt>
                <c:pt idx="79">
                  <c:v>750</c:v>
                </c:pt>
                <c:pt idx="80">
                  <c:v>750</c:v>
                </c:pt>
                <c:pt idx="81">
                  <c:v>750</c:v>
                </c:pt>
                <c:pt idx="82">
                  <c:v>750</c:v>
                </c:pt>
                <c:pt idx="83">
                  <c:v>750</c:v>
                </c:pt>
                <c:pt idx="84">
                  <c:v>750</c:v>
                </c:pt>
                <c:pt idx="85">
                  <c:v>750</c:v>
                </c:pt>
                <c:pt idx="86">
                  <c:v>750</c:v>
                </c:pt>
                <c:pt idx="87">
                  <c:v>750</c:v>
                </c:pt>
                <c:pt idx="88">
                  <c:v>750</c:v>
                </c:pt>
                <c:pt idx="89">
                  <c:v>750</c:v>
                </c:pt>
                <c:pt idx="90">
                  <c:v>750</c:v>
                </c:pt>
                <c:pt idx="91">
                  <c:v>750</c:v>
                </c:pt>
                <c:pt idx="92">
                  <c:v>750</c:v>
                </c:pt>
                <c:pt idx="93">
                  <c:v>750</c:v>
                </c:pt>
              </c:numCache>
            </c:numRef>
          </c:val>
          <c:smooth val="0"/>
          <c:extLst xmlns:c16r2="http://schemas.microsoft.com/office/drawing/2015/06/chart">
            <c:ext xmlns:c16="http://schemas.microsoft.com/office/drawing/2014/chart" uri="{C3380CC4-5D6E-409C-BE32-E72D297353CC}">
              <c16:uniqueId val="{00000002-1D3F-2B4A-A292-46BE4B1F5C6C}"/>
            </c:ext>
          </c:extLst>
        </c:ser>
        <c:ser>
          <c:idx val="0"/>
          <c:order val="3"/>
          <c:tx>
            <c:v>Consumer Mobile App</c:v>
          </c:tx>
          <c:spPr>
            <a:ln cmpd="sng">
              <a:solidFill>
                <a:srgbClr val="7030A0"/>
              </a:solidFill>
              <a:prstDash val="sysDot"/>
            </a:ln>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'PSU interface report 1'!$E$8:$E$101</c:f>
              <c:numCache>
                <c:formatCode>#,##0</c:formatCode>
                <c:ptCount val="94"/>
                <c:pt idx="0">
                  <c:v>8945</c:v>
                </c:pt>
                <c:pt idx="1">
                  <c:v>7729</c:v>
                </c:pt>
                <c:pt idx="2">
                  <c:v>6108</c:v>
                </c:pt>
                <c:pt idx="3">
                  <c:v>5874</c:v>
                </c:pt>
                <c:pt idx="4">
                  <c:v>5697</c:v>
                </c:pt>
                <c:pt idx="5">
                  <c:v>2936</c:v>
                </c:pt>
                <c:pt idx="6">
                  <c:v>8171</c:v>
                </c:pt>
                <c:pt idx="7">
                  <c:v>6568</c:v>
                </c:pt>
                <c:pt idx="8">
                  <c:v>3142</c:v>
                </c:pt>
                <c:pt idx="9">
                  <c:v>3901</c:v>
                </c:pt>
                <c:pt idx="10">
                  <c:v>7359</c:v>
                </c:pt>
                <c:pt idx="11">
                  <c:v>9219</c:v>
                </c:pt>
                <c:pt idx="12">
                  <c:v>2993</c:v>
                </c:pt>
                <c:pt idx="13">
                  <c:v>9685</c:v>
                </c:pt>
                <c:pt idx="14">
                  <c:v>9847</c:v>
                </c:pt>
                <c:pt idx="15">
                  <c:v>6052</c:v>
                </c:pt>
                <c:pt idx="16">
                  <c:v>6673</c:v>
                </c:pt>
                <c:pt idx="17">
                  <c:v>3099</c:v>
                </c:pt>
                <c:pt idx="18">
                  <c:v>6962</c:v>
                </c:pt>
                <c:pt idx="19">
                  <c:v>7293</c:v>
                </c:pt>
                <c:pt idx="20">
                  <c:v>3914</c:v>
                </c:pt>
                <c:pt idx="21">
                  <c:v>9972</c:v>
                </c:pt>
                <c:pt idx="22">
                  <c:v>3830</c:v>
                </c:pt>
                <c:pt idx="23">
                  <c:v>8003</c:v>
                </c:pt>
                <c:pt idx="24">
                  <c:v>3681</c:v>
                </c:pt>
                <c:pt idx="25">
                  <c:v>5519</c:v>
                </c:pt>
                <c:pt idx="26">
                  <c:v>9692</c:v>
                </c:pt>
                <c:pt idx="27">
                  <c:v>6559</c:v>
                </c:pt>
                <c:pt idx="28">
                  <c:v>7469</c:v>
                </c:pt>
                <c:pt idx="29">
                  <c:v>3954</c:v>
                </c:pt>
                <c:pt idx="30">
                  <c:v>6845</c:v>
                </c:pt>
                <c:pt idx="31">
                  <c:v>8496.8566999376162</c:v>
                </c:pt>
                <c:pt idx="32">
                  <c:v>7785.1104046110067</c:v>
                </c:pt>
                <c:pt idx="33">
                  <c:v>6460.3982965636396</c:v>
                </c:pt>
                <c:pt idx="34">
                  <c:v>5539.0819384493307</c:v>
                </c:pt>
                <c:pt idx="35">
                  <c:v>6161.7928528399698</c:v>
                </c:pt>
                <c:pt idx="36">
                  <c:v>2742.4545488058066</c:v>
                </c:pt>
                <c:pt idx="37">
                  <c:v>8968.7009371429867</c:v>
                </c:pt>
                <c:pt idx="38">
                  <c:v>6474.4077236004232</c:v>
                </c:pt>
                <c:pt idx="39">
                  <c:v>3135.1664697697088</c:v>
                </c:pt>
                <c:pt idx="40">
                  <c:v>4102.8766281776998</c:v>
                </c:pt>
                <c:pt idx="41">
                  <c:v>7658.7733345234683</c:v>
                </c:pt>
                <c:pt idx="42">
                  <c:v>8788.552365169824</c:v>
                </c:pt>
                <c:pt idx="43">
                  <c:v>2954.9576596973056</c:v>
                </c:pt>
                <c:pt idx="44">
                  <c:v>9151.1202890439963</c:v>
                </c:pt>
                <c:pt idx="45">
                  <c:v>10795.761373689253</c:v>
                </c:pt>
                <c:pt idx="46">
                  <c:v>6656.9729617624198</c:v>
                </c:pt>
                <c:pt idx="47">
                  <c:v>6951.574773000214</c:v>
                </c:pt>
                <c:pt idx="48">
                  <c:v>3322.340367188282</c:v>
                </c:pt>
                <c:pt idx="49">
                  <c:v>7307.8979450621846</c:v>
                </c:pt>
                <c:pt idx="50">
                  <c:v>7911.9608230606982</c:v>
                </c:pt>
                <c:pt idx="51">
                  <c:v>3543.6229912790409</c:v>
                </c:pt>
                <c:pt idx="52">
                  <c:v>10002.689081201153</c:v>
                </c:pt>
                <c:pt idx="53">
                  <c:v>3555.2402397072492</c:v>
                </c:pt>
                <c:pt idx="54">
                  <c:v>8251.8319782539638</c:v>
                </c:pt>
                <c:pt idx="55">
                  <c:v>3936.6056431900456</c:v>
                </c:pt>
                <c:pt idx="56">
                  <c:v>5838.979917963934</c:v>
                </c:pt>
                <c:pt idx="57">
                  <c:v>10547.128831868482</c:v>
                </c:pt>
                <c:pt idx="58">
                  <c:v>7130.0043217658476</c:v>
                </c:pt>
                <c:pt idx="59">
                  <c:v>7357.2114772903597</c:v>
                </c:pt>
                <c:pt idx="60">
                  <c:v>3714.0020757182392</c:v>
                </c:pt>
                <c:pt idx="61">
                  <c:v>9692.243861503368</c:v>
                </c:pt>
                <c:pt idx="62">
                  <c:v>7781.8404604741099</c:v>
                </c:pt>
                <c:pt idx="63">
                  <c:v>5594.5112922693306</c:v>
                </c:pt>
                <c:pt idx="64">
                  <c:v>5787.2575418058987</c:v>
                </c:pt>
                <c:pt idx="65">
                  <c:v>6073.9347068192674</c:v>
                </c:pt>
                <c:pt idx="66">
                  <c:v>3144.3631479858727</c:v>
                </c:pt>
                <c:pt idx="67">
                  <c:v>8071.7103989163988</c:v>
                </c:pt>
                <c:pt idx="68">
                  <c:v>6810.9914846001839</c:v>
                </c:pt>
                <c:pt idx="69">
                  <c:v>3296.4146484516673</c:v>
                </c:pt>
                <c:pt idx="70">
                  <c:v>3563.5740289668861</c:v>
                </c:pt>
                <c:pt idx="71">
                  <c:v>7980.1920945688817</c:v>
                </c:pt>
                <c:pt idx="72">
                  <c:v>10087.746687344583</c:v>
                </c:pt>
                <c:pt idx="73">
                  <c:v>3229.4641754386107</c:v>
                </c:pt>
                <c:pt idx="74">
                  <c:v>9378.2475725671175</c:v>
                </c:pt>
                <c:pt idx="75">
                  <c:v>9330.8778834791501</c:v>
                </c:pt>
                <c:pt idx="76">
                  <c:v>6152.3887667629542</c:v>
                </c:pt>
                <c:pt idx="77">
                  <c:v>6044.9300527863415</c:v>
                </c:pt>
                <c:pt idx="78">
                  <c:v>3219.4419075599862</c:v>
                </c:pt>
                <c:pt idx="79">
                  <c:v>7549.716585119053</c:v>
                </c:pt>
                <c:pt idx="80">
                  <c:v>7107.0974193508509</c:v>
                </c:pt>
                <c:pt idx="81">
                  <c:v>3946.3160514941392</c:v>
                </c:pt>
                <c:pt idx="82">
                  <c:v>9352.9280046828881</c:v>
                </c:pt>
                <c:pt idx="83">
                  <c:v>4192.3628948713458</c:v>
                </c:pt>
                <c:pt idx="84">
                  <c:v>8638.0646521472645</c:v>
                </c:pt>
                <c:pt idx="85">
                  <c:v>3728.6560056296398</c:v>
                </c:pt>
                <c:pt idx="86">
                  <c:v>5205.7774978786356</c:v>
                </c:pt>
                <c:pt idx="87">
                  <c:v>9718.6246837017006</c:v>
                </c:pt>
                <c:pt idx="88">
                  <c:v>6497.6706088558649</c:v>
                </c:pt>
                <c:pt idx="89">
                  <c:v>7953.0030387219595</c:v>
                </c:pt>
                <c:pt idx="90">
                  <c:v>4115.2031865720028</c:v>
                </c:pt>
                <c:pt idx="91">
                  <c:v>7522.1186133389583</c:v>
                </c:pt>
              </c:numCache>
            </c:numRef>
          </c:val>
          <c:smooth val="0"/>
          <c:extLst xmlns:c16r2="http://schemas.microsoft.com/office/drawing/2015/06/chart">
            <c:ext xmlns:c16="http://schemas.microsoft.com/office/drawing/2014/chart" uri="{C3380CC4-5D6E-409C-BE32-E72D297353CC}">
              <c16:uniqueId val="{00000003-1D3F-2B4A-A292-46BE4B1F5C6C}"/>
            </c:ext>
          </c:extLst>
        </c:ser>
        <c:ser>
          <c:idx val="1"/>
          <c:order val="4"/>
          <c:tx>
            <c:strRef>
              <c:f>'PSU interface report 2'!$B$4:$E$4</c:f>
              <c:strCache>
                <c:ptCount val="1"/>
                <c:pt idx="0">
                  <c:v>Consumer Website</c:v>
                </c:pt>
              </c:strCache>
            </c:strRef>
          </c:tx>
          <c:spPr>
            <a:ln>
              <a:prstDash val="sysDot"/>
            </a:ln>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'PSU interface report 2'!$E$8:$E$101</c:f>
              <c:numCache>
                <c:formatCode>#,##0</c:formatCode>
                <c:ptCount val="94"/>
                <c:pt idx="0">
                  <c:v>5420</c:v>
                </c:pt>
                <c:pt idx="1">
                  <c:v>3479</c:v>
                </c:pt>
                <c:pt idx="2">
                  <c:v>4908</c:v>
                </c:pt>
                <c:pt idx="3">
                  <c:v>4778</c:v>
                </c:pt>
                <c:pt idx="4">
                  <c:v>6601</c:v>
                </c:pt>
                <c:pt idx="5">
                  <c:v>4345</c:v>
                </c:pt>
                <c:pt idx="6">
                  <c:v>3210</c:v>
                </c:pt>
                <c:pt idx="7">
                  <c:v>6326</c:v>
                </c:pt>
                <c:pt idx="8">
                  <c:v>8583</c:v>
                </c:pt>
                <c:pt idx="9">
                  <c:v>8578</c:v>
                </c:pt>
                <c:pt idx="10">
                  <c:v>5356</c:v>
                </c:pt>
                <c:pt idx="11">
                  <c:v>2957</c:v>
                </c:pt>
                <c:pt idx="12">
                  <c:v>6786</c:v>
                </c:pt>
                <c:pt idx="13">
                  <c:v>2386</c:v>
                </c:pt>
                <c:pt idx="14">
                  <c:v>5060</c:v>
                </c:pt>
                <c:pt idx="15">
                  <c:v>3009</c:v>
                </c:pt>
                <c:pt idx="16">
                  <c:v>3007</c:v>
                </c:pt>
                <c:pt idx="17">
                  <c:v>5331</c:v>
                </c:pt>
                <c:pt idx="18">
                  <c:v>3938</c:v>
                </c:pt>
                <c:pt idx="19">
                  <c:v>3452</c:v>
                </c:pt>
                <c:pt idx="20">
                  <c:v>7981</c:v>
                </c:pt>
                <c:pt idx="21">
                  <c:v>5215</c:v>
                </c:pt>
                <c:pt idx="22">
                  <c:v>8032</c:v>
                </c:pt>
                <c:pt idx="23">
                  <c:v>7518</c:v>
                </c:pt>
                <c:pt idx="24">
                  <c:v>3775</c:v>
                </c:pt>
                <c:pt idx="25">
                  <c:v>2501</c:v>
                </c:pt>
                <c:pt idx="26">
                  <c:v>8838</c:v>
                </c:pt>
                <c:pt idx="27">
                  <c:v>5916</c:v>
                </c:pt>
                <c:pt idx="28">
                  <c:v>8168</c:v>
                </c:pt>
                <c:pt idx="29">
                  <c:v>9219</c:v>
                </c:pt>
                <c:pt idx="30">
                  <c:v>6410</c:v>
                </c:pt>
                <c:pt idx="31">
                  <c:v>5407.2384642434181</c:v>
                </c:pt>
                <c:pt idx="32">
                  <c:v>3352.9305580681471</c:v>
                </c:pt>
                <c:pt idx="33">
                  <c:v>4671.0557342674447</c:v>
                </c:pt>
                <c:pt idx="34">
                  <c:v>4343.639010800006</c:v>
                </c:pt>
                <c:pt idx="35">
                  <c:v>7216.3013124333002</c:v>
                </c:pt>
                <c:pt idx="36">
                  <c:v>3998.8695264825428</c:v>
                </c:pt>
                <c:pt idx="37">
                  <c:v>3323.9996566804052</c:v>
                </c:pt>
                <c:pt idx="38">
                  <c:v>6383.5270004114655</c:v>
                </c:pt>
                <c:pt idx="39">
                  <c:v>8696.3063082526933</c:v>
                </c:pt>
                <c:pt idx="40">
                  <c:v>9093.2283037889974</c:v>
                </c:pt>
                <c:pt idx="41">
                  <c:v>5315.0175053322291</c:v>
                </c:pt>
                <c:pt idx="42">
                  <c:v>3027.5008479059834</c:v>
                </c:pt>
                <c:pt idx="43">
                  <c:v>6371.7323755016159</c:v>
                </c:pt>
                <c:pt idx="44">
                  <c:v>2165.8055069935426</c:v>
                </c:pt>
                <c:pt idx="45">
                  <c:v>4585.1759405042385</c:v>
                </c:pt>
                <c:pt idx="46">
                  <c:v>3027.1382745073174</c:v>
                </c:pt>
                <c:pt idx="47">
                  <c:v>2722.7225896836362</c:v>
                </c:pt>
                <c:pt idx="48">
                  <c:v>5756.89026274974</c:v>
                </c:pt>
                <c:pt idx="49">
                  <c:v>4059.964575273842</c:v>
                </c:pt>
                <c:pt idx="50">
                  <c:v>3710.3834953279834</c:v>
                </c:pt>
                <c:pt idx="51">
                  <c:v>7671.084146239381</c:v>
                </c:pt>
                <c:pt idx="52">
                  <c:v>4733.9269595154146</c:v>
                </c:pt>
                <c:pt idx="53">
                  <c:v>7869.9202303551783</c:v>
                </c:pt>
                <c:pt idx="54">
                  <c:v>7230.8083090447781</c:v>
                </c:pt>
                <c:pt idx="55">
                  <c:v>3840.578037128148</c:v>
                </c:pt>
                <c:pt idx="56">
                  <c:v>2565.6531582083189</c:v>
                </c:pt>
                <c:pt idx="57">
                  <c:v>8432.3383604605897</c:v>
                </c:pt>
                <c:pt idx="58">
                  <c:v>5978.8337311293908</c:v>
                </c:pt>
                <c:pt idx="59">
                  <c:v>7873.1727504253831</c:v>
                </c:pt>
                <c:pt idx="60">
                  <c:v>9621.0314250107567</c:v>
                </c:pt>
                <c:pt idx="61">
                  <c:v>5044.5828631450022</c:v>
                </c:pt>
                <c:pt idx="62">
                  <c:v>3799.5712429340374</c:v>
                </c:pt>
                <c:pt idx="63">
                  <c:v>5321.7713770467508</c:v>
                </c:pt>
                <c:pt idx="64">
                  <c:v>5115.5642879725165</c:v>
                </c:pt>
                <c:pt idx="65">
                  <c:v>6316.2422355945891</c:v>
                </c:pt>
                <c:pt idx="66">
                  <c:v>4212.8503724719021</c:v>
                </c:pt>
                <c:pt idx="67">
                  <c:v>3514.4285177846982</c:v>
                </c:pt>
                <c:pt idx="68">
                  <c:v>5889.8841799845541</c:v>
                </c:pt>
                <c:pt idx="69">
                  <c:v>8697.1545697889615</c:v>
                </c:pt>
                <c:pt idx="70">
                  <c:v>8790.2797406384889</c:v>
                </c:pt>
                <c:pt idx="71">
                  <c:v>5812.4585868201884</c:v>
                </c:pt>
                <c:pt idx="72">
                  <c:v>2868.737825753803</c:v>
                </c:pt>
                <c:pt idx="73">
                  <c:v>6537.7249962088044</c:v>
                </c:pt>
                <c:pt idx="74">
                  <c:v>2196.3996776599956</c:v>
                </c:pt>
                <c:pt idx="75">
                  <c:v>5030.5376986710762</c:v>
                </c:pt>
                <c:pt idx="76">
                  <c:v>3243.1866343294455</c:v>
                </c:pt>
                <c:pt idx="77">
                  <c:v>2741.5281390724754</c:v>
                </c:pt>
                <c:pt idx="78">
                  <c:v>5311.5763177853751</c:v>
                </c:pt>
                <c:pt idx="79">
                  <c:v>4156.8629480362324</c:v>
                </c:pt>
                <c:pt idx="80">
                  <c:v>3385.8933718665025</c:v>
                </c:pt>
                <c:pt idx="81">
                  <c:v>7333.5853093247215</c:v>
                </c:pt>
                <c:pt idx="82">
                  <c:v>4996.5779974771795</c:v>
                </c:pt>
                <c:pt idx="83">
                  <c:v>7450.4202241936155</c:v>
                </c:pt>
                <c:pt idx="84">
                  <c:v>7083.0853665325267</c:v>
                </c:pt>
                <c:pt idx="85">
                  <c:v>3538.0117929803368</c:v>
                </c:pt>
                <c:pt idx="86">
                  <c:v>2278.4651386104756</c:v>
                </c:pt>
                <c:pt idx="87">
                  <c:v>8743.8614765005204</c:v>
                </c:pt>
                <c:pt idx="88">
                  <c:v>5349.9281890089778</c:v>
                </c:pt>
                <c:pt idx="89">
                  <c:v>8276.0552839054853</c:v>
                </c:pt>
                <c:pt idx="90">
                  <c:v>8631.8021165989139</c:v>
                </c:pt>
                <c:pt idx="91">
                  <c:v>5781.3898530095485</c:v>
                </c:pt>
              </c:numCache>
            </c:numRef>
          </c:val>
          <c:smooth val="0"/>
          <c:extLst xmlns:c16r2="http://schemas.microsoft.com/office/drawing/2015/06/chart">
            <c:ext xmlns:c16="http://schemas.microsoft.com/office/drawing/2014/chart" uri="{C3380CC4-5D6E-409C-BE32-E72D297353CC}">
              <c16:uniqueId val="{00000004-1D3F-2B4A-A292-46BE4B1F5C6C}"/>
            </c:ext>
          </c:extLst>
        </c:ser>
        <c:dLbls>
          <c:showLegendKey val="0"/>
          <c:showVal val="0"/>
          <c:showCatName val="0"/>
          <c:showSerName val="0"/>
          <c:showPercent val="0"/>
          <c:showBubbleSize val="0"/>
        </c:dLbls>
        <c:marker val="1"/>
        <c:smooth val="0"/>
        <c:axId val="236335488"/>
        <c:axId val="236337024"/>
      </c:lineChart>
      <c:dateAx>
        <c:axId val="236335488"/>
        <c:scaling>
          <c:orientation val="minMax"/>
        </c:scaling>
        <c:delete val="0"/>
        <c:axPos val="b"/>
        <c:numFmt formatCode="dd\ mmm\ yyyy" sourceLinked="1"/>
        <c:majorTickMark val="out"/>
        <c:minorTickMark val="none"/>
        <c:tickLblPos val="nextTo"/>
        <c:crossAx val="236337024"/>
        <c:crosses val="autoZero"/>
        <c:auto val="1"/>
        <c:lblOffset val="100"/>
        <c:baseTimeUnit val="days"/>
      </c:dateAx>
      <c:valAx>
        <c:axId val="236337024"/>
        <c:scaling>
          <c:orientation val="minMax"/>
        </c:scaling>
        <c:delete val="0"/>
        <c:axPos val="l"/>
        <c:majorGridlines/>
        <c:numFmt formatCode="#,##0" sourceLinked="1"/>
        <c:majorTickMark val="out"/>
        <c:minorTickMark val="none"/>
        <c:tickLblPos val="nextTo"/>
        <c:crossAx val="236335488"/>
        <c:crosses val="autoZero"/>
        <c:crossBetween val="between"/>
      </c:valAx>
    </c:plotArea>
    <c:legend>
      <c:legendPos val="b"/>
      <c:layout>
        <c:manualLayout>
          <c:xMode val="edge"/>
          <c:yMode val="edge"/>
          <c:x val="8.3137131450874965E-2"/>
          <c:y val="0.92138364396923877"/>
          <c:w val="0.76698064496358787"/>
          <c:h val="7.2185504626777738E-2"/>
        </c:manualLayout>
      </c:layout>
      <c:overlay val="0"/>
    </c:legend>
    <c:plotVisOnly val="1"/>
    <c:dispBlanksAs val="gap"/>
    <c:showDLblsOverMax val="0"/>
  </c: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CoF response time</a:t>
            </a:r>
            <a:r>
              <a:rPr lang="en-GB" baseline="0"/>
              <a:t> (ms)</a:t>
            </a:r>
            <a:endParaRPr lang="en-GB"/>
          </a:p>
        </c:rich>
      </c:tx>
      <c:overlay val="0"/>
    </c:title>
    <c:autoTitleDeleted val="0"/>
    <c:plotArea>
      <c:layout>
        <c:manualLayout>
          <c:layoutTarget val="inner"/>
          <c:xMode val="edge"/>
          <c:yMode val="edge"/>
          <c:x val="7.5217829639406916E-2"/>
          <c:y val="9.1480396753393048E-2"/>
          <c:w val="0.87785026871641048"/>
          <c:h val="0.67042190059245099"/>
        </c:manualLayout>
      </c:layout>
      <c:lineChart>
        <c:grouping val="standard"/>
        <c:varyColors val="0"/>
        <c:ser>
          <c:idx val="4"/>
          <c:order val="0"/>
          <c:tx>
            <c:strRef>
              <c:f>'Dedicated interface report (A)'!$T$3</c:f>
              <c:strCache>
                <c:ptCount val="1"/>
                <c:pt idx="0">
                  <c:v>Dedicated (v3.1) (average)</c:v>
                </c:pt>
              </c:strCache>
            </c:strRef>
          </c:tx>
          <c:spPr>
            <a:ln>
              <a:solidFill>
                <a:schemeClr val="tx1"/>
              </a:solidFill>
            </a:ln>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'Dedicated interface report (A)'!$G$8:$G$101</c:f>
              <c:numCache>
                <c:formatCode>#,##0</c:formatCode>
                <c:ptCount val="94"/>
                <c:pt idx="0">
                  <c:v>527.51840414276012</c:v>
                </c:pt>
                <c:pt idx="1">
                  <c:v>536.53032057434086</c:v>
                </c:pt>
                <c:pt idx="2">
                  <c:v>516.63856905528155</c:v>
                </c:pt>
                <c:pt idx="3">
                  <c:v>572.28439579440931</c:v>
                </c:pt>
                <c:pt idx="4">
                  <c:v>491.18532943833122</c:v>
                </c:pt>
                <c:pt idx="5">
                  <c:v>543.93997056774185</c:v>
                </c:pt>
                <c:pt idx="6">
                  <c:v>482.78795710507495</c:v>
                </c:pt>
                <c:pt idx="7">
                  <c:v>484.56363591243223</c:v>
                </c:pt>
                <c:pt idx="8">
                  <c:v>521.42720212406778</c:v>
                </c:pt>
                <c:pt idx="9">
                  <c:v>539.16047300659341</c:v>
                </c:pt>
                <c:pt idx="10">
                  <c:v>496.51375244781269</c:v>
                </c:pt>
                <c:pt idx="11">
                  <c:v>548.56578634842299</c:v>
                </c:pt>
                <c:pt idx="12">
                  <c:v>520.24552993097018</c:v>
                </c:pt>
                <c:pt idx="13">
                  <c:v>522.58601304223589</c:v>
                </c:pt>
                <c:pt idx="14">
                  <c:v>513.17935038400947</c:v>
                </c:pt>
                <c:pt idx="15">
                  <c:v>557.40254602030132</c:v>
                </c:pt>
                <c:pt idx="16">
                  <c:v>527.14492699131961</c:v>
                </c:pt>
                <c:pt idx="17">
                  <c:v>536.93038715009391</c:v>
                </c:pt>
                <c:pt idx="18">
                  <c:v>526.52530573253136</c:v>
                </c:pt>
                <c:pt idx="19">
                  <c:v>498.42343324375241</c:v>
                </c:pt>
                <c:pt idx="20">
                  <c:v>534.89472211303189</c:v>
                </c:pt>
                <c:pt idx="21">
                  <c:v>541.49020037197954</c:v>
                </c:pt>
                <c:pt idx="22">
                  <c:v>526.26854487585138</c:v>
                </c:pt>
                <c:pt idx="23">
                  <c:v>529.87328936592041</c:v>
                </c:pt>
                <c:pt idx="24">
                  <c:v>510.65535848237914</c:v>
                </c:pt>
                <c:pt idx="25">
                  <c:v>514.12789660395981</c:v>
                </c:pt>
                <c:pt idx="26">
                  <c:v>521.74370593773688</c:v>
                </c:pt>
                <c:pt idx="27">
                  <c:v>554.52068604526175</c:v>
                </c:pt>
                <c:pt idx="28">
                  <c:v>540.38486903209957</c:v>
                </c:pt>
                <c:pt idx="29">
                  <c:v>516.33229220820704</c:v>
                </c:pt>
                <c:pt idx="30">
                  <c:v>546.06752659979907</c:v>
                </c:pt>
                <c:pt idx="31">
                  <c:v>527.51840414276012</c:v>
                </c:pt>
                <c:pt idx="32">
                  <c:v>501.73609346528616</c:v>
                </c:pt>
                <c:pt idx="33">
                  <c:v>504.58750693589877</c:v>
                </c:pt>
                <c:pt idx="34">
                  <c:v>526.4611146195499</c:v>
                </c:pt>
                <c:pt idx="35">
                  <c:v>517.56877324582513</c:v>
                </c:pt>
                <c:pt idx="36">
                  <c:v>566.32638846483769</c:v>
                </c:pt>
                <c:pt idx="37">
                  <c:v>516.37003307788632</c:v>
                </c:pt>
                <c:pt idx="38">
                  <c:v>525.88208850597505</c:v>
                </c:pt>
                <c:pt idx="39">
                  <c:v>539.74794041019948</c:v>
                </c:pt>
                <c:pt idx="40">
                  <c:v>504.47525386998205</c:v>
                </c:pt>
                <c:pt idx="41">
                  <c:v>548.85544127783783</c:v>
                </c:pt>
                <c:pt idx="42">
                  <c:v>508.57912850092157</c:v>
                </c:pt>
                <c:pt idx="43">
                  <c:v>489.84464307414282</c:v>
                </c:pt>
                <c:pt idx="44">
                  <c:v>540.18046327537763</c:v>
                </c:pt>
                <c:pt idx="45">
                  <c:v>525.33627652571863</c:v>
                </c:pt>
                <c:pt idx="46">
                  <c:v>554.33814806958355</c:v>
                </c:pt>
                <c:pt idx="47">
                  <c:v>511.37480678012139</c:v>
                </c:pt>
                <c:pt idx="48">
                  <c:v>562.52488616870096</c:v>
                </c:pt>
                <c:pt idx="49">
                  <c:v>511.14120778046612</c:v>
                </c:pt>
                <c:pt idx="50">
                  <c:v>496.92671459863533</c:v>
                </c:pt>
                <c:pt idx="51">
                  <c:v>500.87042003087748</c:v>
                </c:pt>
                <c:pt idx="52">
                  <c:v>555.53157611925883</c:v>
                </c:pt>
                <c:pt idx="53">
                  <c:v>520.89076983412212</c:v>
                </c:pt>
                <c:pt idx="54">
                  <c:v>568.80327980310312</c:v>
                </c:pt>
                <c:pt idx="55">
                  <c:v>554.73697088789788</c:v>
                </c:pt>
                <c:pt idx="56">
                  <c:v>539.26609769093295</c:v>
                </c:pt>
                <c:pt idx="57">
                  <c:v>523.39836565820269</c:v>
                </c:pt>
                <c:pt idx="58">
                  <c:v>514.59135167592956</c:v>
                </c:pt>
                <c:pt idx="59">
                  <c:v>512.78359660426349</c:v>
                </c:pt>
                <c:pt idx="60">
                  <c:v>502.85797180319815</c:v>
                </c:pt>
                <c:pt idx="61">
                  <c:v>514.80651658269812</c:v>
                </c:pt>
                <c:pt idx="62">
                  <c:v>527.51840414276012</c:v>
                </c:pt>
                <c:pt idx="63">
                  <c:v>513.42488204017252</c:v>
                </c:pt>
                <c:pt idx="64">
                  <c:v>501.10138117684988</c:v>
                </c:pt>
                <c:pt idx="65">
                  <c:v>565.15553185004262</c:v>
                </c:pt>
                <c:pt idx="66">
                  <c:v>519.92006523495161</c:v>
                </c:pt>
                <c:pt idx="67">
                  <c:v>505.12244388479581</c:v>
                </c:pt>
                <c:pt idx="68">
                  <c:v>495.80926713752643</c:v>
                </c:pt>
                <c:pt idx="69">
                  <c:v>538.79678313483657</c:v>
                </c:pt>
                <c:pt idx="70">
                  <c:v>513.06494642509085</c:v>
                </c:pt>
                <c:pt idx="71">
                  <c:v>494.90011810746142</c:v>
                </c:pt>
                <c:pt idx="72">
                  <c:v>506.24459045692902</c:v>
                </c:pt>
                <c:pt idx="73">
                  <c:v>549.78640682386504</c:v>
                </c:pt>
                <c:pt idx="74">
                  <c:v>525.09992424119787</c:v>
                </c:pt>
                <c:pt idx="75">
                  <c:v>498.17024649920262</c:v>
                </c:pt>
                <c:pt idx="76">
                  <c:v>593.40621443464852</c:v>
                </c:pt>
                <c:pt idx="77">
                  <c:v>527.34015872983036</c:v>
                </c:pt>
                <c:pt idx="78">
                  <c:v>490.60998617618117</c:v>
                </c:pt>
                <c:pt idx="79">
                  <c:v>554.55300602486568</c:v>
                </c:pt>
                <c:pt idx="80">
                  <c:v>490.71336801344734</c:v>
                </c:pt>
                <c:pt idx="81">
                  <c:v>586.39291061950394</c:v>
                </c:pt>
                <c:pt idx="82">
                  <c:v>536.22999565705356</c:v>
                </c:pt>
                <c:pt idx="83">
                  <c:v>546.28297037417565</c:v>
                </c:pt>
                <c:pt idx="84">
                  <c:v>508.59050187361481</c:v>
                </c:pt>
                <c:pt idx="85">
                  <c:v>568.40213937513761</c:v>
                </c:pt>
                <c:pt idx="86">
                  <c:v>573.51231475179122</c:v>
                </c:pt>
                <c:pt idx="87">
                  <c:v>559.76142993742224</c:v>
                </c:pt>
                <c:pt idx="88">
                  <c:v>544.69161513017775</c:v>
                </c:pt>
                <c:pt idx="89">
                  <c:v>551.36191706980071</c:v>
                </c:pt>
                <c:pt idx="90">
                  <c:v>513.9057684363305</c:v>
                </c:pt>
                <c:pt idx="91">
                  <c:v>541.98729391582981</c:v>
                </c:pt>
                <c:pt idx="92">
                  <c:v>#N/A</c:v>
                </c:pt>
                <c:pt idx="93">
                  <c:v>#N/A</c:v>
                </c:pt>
              </c:numCache>
            </c:numRef>
          </c:val>
          <c:smooth val="0"/>
          <c:extLst xmlns:c16r2="http://schemas.microsoft.com/office/drawing/2015/06/chart">
            <c:ext xmlns:c16="http://schemas.microsoft.com/office/drawing/2014/chart" uri="{C3380CC4-5D6E-409C-BE32-E72D297353CC}">
              <c16:uniqueId val="{00000000-A1A4-7947-8679-913A243BFC45}"/>
            </c:ext>
          </c:extLst>
        </c:ser>
        <c:ser>
          <c:idx val="0"/>
          <c:order val="1"/>
          <c:tx>
            <c:strRef>
              <c:f>'Dedicated interface report (B)'!$T$3</c:f>
              <c:strCache>
                <c:ptCount val="1"/>
                <c:pt idx="0">
                  <c:v>Dedicated (v3.0) (average)</c:v>
                </c:pt>
              </c:strCache>
            </c:strRef>
          </c:tx>
          <c:marker>
            <c:symbol val="none"/>
          </c:marker>
          <c:val>
            <c:numRef>
              <c:f>'Dedicated interface report (B)'!$G$8:$G$99</c:f>
              <c:numCache>
                <c:formatCode>#,##0</c:formatCode>
                <c:ptCount val="92"/>
                <c:pt idx="0">
                  <c:v>531.66666666666663</c:v>
                </c:pt>
                <c:pt idx="1">
                  <c:v>500.72784453436134</c:v>
                </c:pt>
                <c:pt idx="2">
                  <c:v>527.79756564920945</c:v>
                </c:pt>
                <c:pt idx="3">
                  <c:v>525.28507056992407</c:v>
                </c:pt>
                <c:pt idx="4">
                  <c:v>474.25417581617609</c:v>
                </c:pt>
                <c:pt idx="5">
                  <c:v>570.44740442984562</c:v>
                </c:pt>
                <c:pt idx="6">
                  <c:v>532.39144909745141</c:v>
                </c:pt>
                <c:pt idx="7">
                  <c:v>548.73438414086093</c:v>
                </c:pt>
                <c:pt idx="8">
                  <c:v>483.15104073028721</c:v>
                </c:pt>
                <c:pt idx="9">
                  <c:v>545.31043817564955</c:v>
                </c:pt>
                <c:pt idx="10">
                  <c:v>499.68655081368735</c:v>
                </c:pt>
                <c:pt idx="11">
                  <c:v>596.55565060943695</c:v>
                </c:pt>
                <c:pt idx="12">
                  <c:v>550.16360794797401</c:v>
                </c:pt>
                <c:pt idx="13">
                  <c:v>505.90554086955427</c:v>
                </c:pt>
                <c:pt idx="14">
                  <c:v>619.84499475985342</c:v>
                </c:pt>
                <c:pt idx="15">
                  <c:v>618.19361364486144</c:v>
                </c:pt>
                <c:pt idx="16">
                  <c:v>542.14322266569536</c:v>
                </c:pt>
                <c:pt idx="17">
                  <c:v>563.81406513822674</c:v>
                </c:pt>
                <c:pt idx="18">
                  <c:v>519.35932511706562</c:v>
                </c:pt>
                <c:pt idx="19">
                  <c:v>484.16254510962045</c:v>
                </c:pt>
                <c:pt idx="20">
                  <c:v>591.11162735638811</c:v>
                </c:pt>
                <c:pt idx="21">
                  <c:v>529.03628660726372</c:v>
                </c:pt>
                <c:pt idx="22">
                  <c:v>467.31012921725494</c:v>
                </c:pt>
                <c:pt idx="23">
                  <c:v>613.8682156400946</c:v>
                </c:pt>
                <c:pt idx="24">
                  <c:v>574.87544945113495</c:v>
                </c:pt>
                <c:pt idx="25">
                  <c:v>526.09253215526871</c:v>
                </c:pt>
                <c:pt idx="26">
                  <c:v>546.0154001193863</c:v>
                </c:pt>
                <c:pt idx="27">
                  <c:v>538.25153013912632</c:v>
                </c:pt>
                <c:pt idx="28">
                  <c:v>561.19614288287926</c:v>
                </c:pt>
                <c:pt idx="29">
                  <c:v>543.02640531301472</c:v>
                </c:pt>
                <c:pt idx="30">
                  <c:v>599.99008881427324</c:v>
                </c:pt>
                <c:pt idx="31">
                  <c:v>531.66666666666663</c:v>
                </c:pt>
                <c:pt idx="32">
                  <c:v>512.96339799538509</c:v>
                </c:pt>
                <c:pt idx="33">
                  <c:v>570.52674270411876</c:v>
                </c:pt>
                <c:pt idx="34">
                  <c:v>475.94786507557478</c:v>
                </c:pt>
                <c:pt idx="35">
                  <c:v>495.11683611579565</c:v>
                </c:pt>
                <c:pt idx="36">
                  <c:v>516.94395483929566</c:v>
                </c:pt>
                <c:pt idx="37">
                  <c:v>481.39923674369152</c:v>
                </c:pt>
                <c:pt idx="38">
                  <c:v>484.37690608843604</c:v>
                </c:pt>
                <c:pt idx="39">
                  <c:v>531.12909481627378</c:v>
                </c:pt>
                <c:pt idx="40">
                  <c:v>525.83336362711918</c:v>
                </c:pt>
                <c:pt idx="41">
                  <c:v>515.84184445061339</c:v>
                </c:pt>
                <c:pt idx="42">
                  <c:v>546.324407324503</c:v>
                </c:pt>
                <c:pt idx="43">
                  <c:v>536.53017039463589</c:v>
                </c:pt>
                <c:pt idx="44">
                  <c:v>505.62333910248719</c:v>
                </c:pt>
                <c:pt idx="45">
                  <c:v>545.84894633504541</c:v>
                </c:pt>
                <c:pt idx="46">
                  <c:v>572.34576196730575</c:v>
                </c:pt>
                <c:pt idx="47">
                  <c:v>526.30215940637572</c:v>
                </c:pt>
                <c:pt idx="48">
                  <c:v>608.03336000755098</c:v>
                </c:pt>
                <c:pt idx="49">
                  <c:v>554.84774801537844</c:v>
                </c:pt>
                <c:pt idx="50">
                  <c:v>615.92440941969198</c:v>
                </c:pt>
                <c:pt idx="51">
                  <c:v>483.03556599408432</c:v>
                </c:pt>
                <c:pt idx="52">
                  <c:v>550.76992185983067</c:v>
                </c:pt>
                <c:pt idx="53">
                  <c:v>542.54656671113844</c:v>
                </c:pt>
                <c:pt idx="54">
                  <c:v>566.37065973238111</c:v>
                </c:pt>
                <c:pt idx="55">
                  <c:v>542.90389549989891</c:v>
                </c:pt>
                <c:pt idx="56">
                  <c:v>478.88227028092001</c:v>
                </c:pt>
                <c:pt idx="57">
                  <c:v>600.54889093379745</c:v>
                </c:pt>
                <c:pt idx="58">
                  <c:v>503.0175502944054</c:v>
                </c:pt>
                <c:pt idx="59">
                  <c:v>545.43774607494879</c:v>
                </c:pt>
                <c:pt idx="60">
                  <c:v>563.59914748260735</c:v>
                </c:pt>
                <c:pt idx="61">
                  <c:v>505.15490324424587</c:v>
                </c:pt>
                <c:pt idx="62">
                  <c:v>531.66666666666663</c:v>
                </c:pt>
                <c:pt idx="63">
                  <c:v>460.51936098176594</c:v>
                </c:pt>
                <c:pt idx="64">
                  <c:v>532.64097305754467</c:v>
                </c:pt>
                <c:pt idx="65">
                  <c:v>598.67788528789515</c:v>
                </c:pt>
                <c:pt idx="66">
                  <c:v>457.4790047617123</c:v>
                </c:pt>
                <c:pt idx="67">
                  <c:v>531.26685119902015</c:v>
                </c:pt>
                <c:pt idx="68">
                  <c:v>599.3233418407541</c:v>
                </c:pt>
                <c:pt idx="69">
                  <c:v>567.70870537612632</c:v>
                </c:pt>
                <c:pt idx="70">
                  <c:v>562.68329741435127</c:v>
                </c:pt>
                <c:pt idx="71">
                  <c:v>497.67832612443692</c:v>
                </c:pt>
                <c:pt idx="72">
                  <c:v>515.39551465273712</c:v>
                </c:pt>
                <c:pt idx="73">
                  <c:v>472.22894717144766</c:v>
                </c:pt>
                <c:pt idx="74">
                  <c:v>492.09657598865545</c:v>
                </c:pt>
                <c:pt idx="75">
                  <c:v>458.48959075087282</c:v>
                </c:pt>
                <c:pt idx="76">
                  <c:v>539.49471559969084</c:v>
                </c:pt>
                <c:pt idx="77">
                  <c:v>520.93661972875509</c:v>
                </c:pt>
                <c:pt idx="78">
                  <c:v>593.44991306469205</c:v>
                </c:pt>
                <c:pt idx="79">
                  <c:v>537.6924356838008</c:v>
                </c:pt>
                <c:pt idx="80">
                  <c:v>496.27650179560106</c:v>
                </c:pt>
                <c:pt idx="81">
                  <c:v>539.6643578585448</c:v>
                </c:pt>
                <c:pt idx="82">
                  <c:v>556.02102258612263</c:v>
                </c:pt>
                <c:pt idx="83">
                  <c:v>538.02741241372939</c:v>
                </c:pt>
                <c:pt idx="84">
                  <c:v>477.15902303371837</c:v>
                </c:pt>
                <c:pt idx="85">
                  <c:v>526.31175486850816</c:v>
                </c:pt>
                <c:pt idx="86">
                  <c:v>550.92198241565848</c:v>
                </c:pt>
                <c:pt idx="87">
                  <c:v>513.67288119837792</c:v>
                </c:pt>
                <c:pt idx="88">
                  <c:v>523.21721802281775</c:v>
                </c:pt>
                <c:pt idx="89">
                  <c:v>515.50578660172766</c:v>
                </c:pt>
                <c:pt idx="90">
                  <c:v>510.76742098822876</c:v>
                </c:pt>
                <c:pt idx="91">
                  <c:v>542.6492191224022</c:v>
                </c:pt>
              </c:numCache>
            </c:numRef>
          </c:val>
          <c:smooth val="0"/>
        </c:ser>
        <c:ser>
          <c:idx val="12"/>
          <c:order val="2"/>
          <c:tx>
            <c:v>OBIE Benchmark</c:v>
          </c:tx>
          <c:spPr>
            <a:ln cmpd="sng">
              <a:solidFill>
                <a:srgbClr val="92D050"/>
              </a:solidFill>
            </a:ln>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'Dedicated interface report (A)'!$N$8:$N$101</c:f>
              <c:numCache>
                <c:formatCode>#,##0</c:formatCode>
                <c:ptCount val="94"/>
                <c:pt idx="0">
                  <c:v>300</c:v>
                </c:pt>
                <c:pt idx="1">
                  <c:v>300</c:v>
                </c:pt>
                <c:pt idx="2">
                  <c:v>300</c:v>
                </c:pt>
                <c:pt idx="3">
                  <c:v>300</c:v>
                </c:pt>
                <c:pt idx="4">
                  <c:v>300</c:v>
                </c:pt>
                <c:pt idx="5">
                  <c:v>300</c:v>
                </c:pt>
                <c:pt idx="6">
                  <c:v>300</c:v>
                </c:pt>
                <c:pt idx="7">
                  <c:v>300</c:v>
                </c:pt>
                <c:pt idx="8">
                  <c:v>300</c:v>
                </c:pt>
                <c:pt idx="9">
                  <c:v>300</c:v>
                </c:pt>
                <c:pt idx="10">
                  <c:v>300</c:v>
                </c:pt>
                <c:pt idx="11">
                  <c:v>300</c:v>
                </c:pt>
                <c:pt idx="12">
                  <c:v>300</c:v>
                </c:pt>
                <c:pt idx="13">
                  <c:v>300</c:v>
                </c:pt>
                <c:pt idx="14">
                  <c:v>300</c:v>
                </c:pt>
                <c:pt idx="15">
                  <c:v>300</c:v>
                </c:pt>
                <c:pt idx="16">
                  <c:v>300</c:v>
                </c:pt>
                <c:pt idx="17">
                  <c:v>300</c:v>
                </c:pt>
                <c:pt idx="18">
                  <c:v>300</c:v>
                </c:pt>
                <c:pt idx="19">
                  <c:v>300</c:v>
                </c:pt>
                <c:pt idx="20">
                  <c:v>300</c:v>
                </c:pt>
                <c:pt idx="21">
                  <c:v>300</c:v>
                </c:pt>
                <c:pt idx="22">
                  <c:v>300</c:v>
                </c:pt>
                <c:pt idx="23">
                  <c:v>300</c:v>
                </c:pt>
                <c:pt idx="24">
                  <c:v>300</c:v>
                </c:pt>
                <c:pt idx="25">
                  <c:v>300</c:v>
                </c:pt>
                <c:pt idx="26">
                  <c:v>300</c:v>
                </c:pt>
                <c:pt idx="27">
                  <c:v>300</c:v>
                </c:pt>
                <c:pt idx="28">
                  <c:v>300</c:v>
                </c:pt>
                <c:pt idx="29">
                  <c:v>300</c:v>
                </c:pt>
                <c:pt idx="30">
                  <c:v>300</c:v>
                </c:pt>
                <c:pt idx="31">
                  <c:v>300</c:v>
                </c:pt>
                <c:pt idx="32">
                  <c:v>300</c:v>
                </c:pt>
                <c:pt idx="33">
                  <c:v>300</c:v>
                </c:pt>
                <c:pt idx="34">
                  <c:v>300</c:v>
                </c:pt>
                <c:pt idx="35">
                  <c:v>300</c:v>
                </c:pt>
                <c:pt idx="36">
                  <c:v>300</c:v>
                </c:pt>
                <c:pt idx="37">
                  <c:v>300</c:v>
                </c:pt>
                <c:pt idx="38">
                  <c:v>300</c:v>
                </c:pt>
                <c:pt idx="39">
                  <c:v>300</c:v>
                </c:pt>
                <c:pt idx="40">
                  <c:v>300</c:v>
                </c:pt>
                <c:pt idx="41">
                  <c:v>300</c:v>
                </c:pt>
                <c:pt idx="42">
                  <c:v>300</c:v>
                </c:pt>
                <c:pt idx="43">
                  <c:v>300</c:v>
                </c:pt>
                <c:pt idx="44">
                  <c:v>300</c:v>
                </c:pt>
                <c:pt idx="45">
                  <c:v>300</c:v>
                </c:pt>
                <c:pt idx="46">
                  <c:v>300</c:v>
                </c:pt>
                <c:pt idx="47">
                  <c:v>300</c:v>
                </c:pt>
                <c:pt idx="48">
                  <c:v>300</c:v>
                </c:pt>
                <c:pt idx="49">
                  <c:v>300</c:v>
                </c:pt>
                <c:pt idx="50">
                  <c:v>300</c:v>
                </c:pt>
                <c:pt idx="51">
                  <c:v>300</c:v>
                </c:pt>
                <c:pt idx="52">
                  <c:v>300</c:v>
                </c:pt>
                <c:pt idx="53">
                  <c:v>300</c:v>
                </c:pt>
                <c:pt idx="54">
                  <c:v>300</c:v>
                </c:pt>
                <c:pt idx="55">
                  <c:v>300</c:v>
                </c:pt>
                <c:pt idx="56">
                  <c:v>300</c:v>
                </c:pt>
                <c:pt idx="57">
                  <c:v>300</c:v>
                </c:pt>
                <c:pt idx="58">
                  <c:v>300</c:v>
                </c:pt>
                <c:pt idx="59">
                  <c:v>300</c:v>
                </c:pt>
                <c:pt idx="60">
                  <c:v>300</c:v>
                </c:pt>
                <c:pt idx="61">
                  <c:v>300</c:v>
                </c:pt>
                <c:pt idx="62">
                  <c:v>300</c:v>
                </c:pt>
                <c:pt idx="63">
                  <c:v>300</c:v>
                </c:pt>
                <c:pt idx="64">
                  <c:v>300</c:v>
                </c:pt>
                <c:pt idx="65">
                  <c:v>300</c:v>
                </c:pt>
                <c:pt idx="66">
                  <c:v>300</c:v>
                </c:pt>
                <c:pt idx="67">
                  <c:v>300</c:v>
                </c:pt>
                <c:pt idx="68">
                  <c:v>300</c:v>
                </c:pt>
                <c:pt idx="69">
                  <c:v>300</c:v>
                </c:pt>
                <c:pt idx="70">
                  <c:v>300</c:v>
                </c:pt>
                <c:pt idx="71">
                  <c:v>300</c:v>
                </c:pt>
                <c:pt idx="72">
                  <c:v>300</c:v>
                </c:pt>
                <c:pt idx="73">
                  <c:v>300</c:v>
                </c:pt>
                <c:pt idx="74">
                  <c:v>300</c:v>
                </c:pt>
                <c:pt idx="75">
                  <c:v>300</c:v>
                </c:pt>
                <c:pt idx="76">
                  <c:v>300</c:v>
                </c:pt>
                <c:pt idx="77">
                  <c:v>300</c:v>
                </c:pt>
                <c:pt idx="78">
                  <c:v>300</c:v>
                </c:pt>
                <c:pt idx="79">
                  <c:v>300</c:v>
                </c:pt>
                <c:pt idx="80">
                  <c:v>300</c:v>
                </c:pt>
                <c:pt idx="81">
                  <c:v>300</c:v>
                </c:pt>
                <c:pt idx="82">
                  <c:v>300</c:v>
                </c:pt>
                <c:pt idx="83">
                  <c:v>300</c:v>
                </c:pt>
                <c:pt idx="84">
                  <c:v>300</c:v>
                </c:pt>
                <c:pt idx="85">
                  <c:v>300</c:v>
                </c:pt>
                <c:pt idx="86">
                  <c:v>300</c:v>
                </c:pt>
                <c:pt idx="87">
                  <c:v>300</c:v>
                </c:pt>
                <c:pt idx="88">
                  <c:v>300</c:v>
                </c:pt>
                <c:pt idx="89">
                  <c:v>300</c:v>
                </c:pt>
                <c:pt idx="90">
                  <c:v>300</c:v>
                </c:pt>
                <c:pt idx="91">
                  <c:v>300</c:v>
                </c:pt>
                <c:pt idx="92">
                  <c:v>300</c:v>
                </c:pt>
                <c:pt idx="93">
                  <c:v>300</c:v>
                </c:pt>
              </c:numCache>
            </c:numRef>
          </c:val>
          <c:smooth val="0"/>
          <c:extLst xmlns:c16r2="http://schemas.microsoft.com/office/drawing/2015/06/chart">
            <c:ext xmlns:c16="http://schemas.microsoft.com/office/drawing/2014/chart" uri="{C3380CC4-5D6E-409C-BE32-E72D297353CC}">
              <c16:uniqueId val="{00000001-A1A4-7947-8679-913A243BFC45}"/>
            </c:ext>
          </c:extLst>
        </c:ser>
        <c:dLbls>
          <c:showLegendKey val="0"/>
          <c:showVal val="0"/>
          <c:showCatName val="0"/>
          <c:showSerName val="0"/>
          <c:showPercent val="0"/>
          <c:showBubbleSize val="0"/>
        </c:dLbls>
        <c:marker val="1"/>
        <c:smooth val="0"/>
        <c:axId val="247419264"/>
        <c:axId val="247420800"/>
      </c:lineChart>
      <c:dateAx>
        <c:axId val="247419264"/>
        <c:scaling>
          <c:orientation val="minMax"/>
        </c:scaling>
        <c:delete val="0"/>
        <c:axPos val="b"/>
        <c:numFmt formatCode="dd\ mmm\ yyyy" sourceLinked="1"/>
        <c:majorTickMark val="out"/>
        <c:minorTickMark val="none"/>
        <c:tickLblPos val="nextTo"/>
        <c:crossAx val="247420800"/>
        <c:crosses val="autoZero"/>
        <c:auto val="1"/>
        <c:lblOffset val="100"/>
        <c:baseTimeUnit val="days"/>
      </c:dateAx>
      <c:valAx>
        <c:axId val="247420800"/>
        <c:scaling>
          <c:orientation val="minMax"/>
        </c:scaling>
        <c:delete val="0"/>
        <c:axPos val="l"/>
        <c:majorGridlines/>
        <c:numFmt formatCode="#,##0" sourceLinked="1"/>
        <c:majorTickMark val="out"/>
        <c:minorTickMark val="none"/>
        <c:tickLblPos val="nextTo"/>
        <c:crossAx val="247419264"/>
        <c:crosses val="autoZero"/>
        <c:crossBetween val="between"/>
      </c:valAx>
    </c:plotArea>
    <c:legend>
      <c:legendPos val="b"/>
      <c:layout>
        <c:manualLayout>
          <c:xMode val="edge"/>
          <c:yMode val="edge"/>
          <c:x val="8.3137131450874965E-2"/>
          <c:y val="0.92138364396923877"/>
          <c:w val="0.60342806398312743"/>
          <c:h val="3.7654495779849424E-2"/>
        </c:manualLayout>
      </c:layout>
      <c:overlay val="0"/>
    </c:legend>
    <c:plotVisOnly val="1"/>
    <c:dispBlanksAs val="gap"/>
    <c:showDLblsOverMax val="0"/>
  </c:char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Error rate </a:t>
            </a:r>
            <a:r>
              <a:rPr lang="en-GB" baseline="0"/>
              <a:t>(%)</a:t>
            </a:r>
            <a:endParaRPr lang="en-GB"/>
          </a:p>
        </c:rich>
      </c:tx>
      <c:overlay val="0"/>
    </c:title>
    <c:autoTitleDeleted val="0"/>
    <c:plotArea>
      <c:layout>
        <c:manualLayout>
          <c:layoutTarget val="inner"/>
          <c:xMode val="edge"/>
          <c:yMode val="edge"/>
          <c:x val="7.5217829639406916E-2"/>
          <c:y val="9.1480396753393048E-2"/>
          <c:w val="0.87785026871641048"/>
          <c:h val="0.67042190059245099"/>
        </c:manualLayout>
      </c:layout>
      <c:lineChart>
        <c:grouping val="standard"/>
        <c:varyColors val="0"/>
        <c:ser>
          <c:idx val="4"/>
          <c:order val="0"/>
          <c:tx>
            <c:strRef>
              <c:f>'Dedicated interface report (A)'!$T$3</c:f>
              <c:strCache>
                <c:ptCount val="1"/>
                <c:pt idx="0">
                  <c:v>Dedicated (v3.1) (average)</c:v>
                </c:pt>
              </c:strCache>
            </c:strRef>
          </c:tx>
          <c:spPr>
            <a:ln>
              <a:solidFill>
                <a:schemeClr val="tx1"/>
              </a:solidFill>
            </a:ln>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'Dedicated interface report (A)'!$H$8:$H$101</c:f>
              <c:numCache>
                <c:formatCode>0.00%</c:formatCode>
                <c:ptCount val="94"/>
                <c:pt idx="0">
                  <c:v>2.6451562847927827E-3</c:v>
                </c:pt>
                <c:pt idx="1">
                  <c:v>2.7183546432976023E-3</c:v>
                </c:pt>
                <c:pt idx="2">
                  <c:v>2.6558833749122969E-3</c:v>
                </c:pt>
                <c:pt idx="3">
                  <c:v>2.7352162467520215E-3</c:v>
                </c:pt>
                <c:pt idx="4">
                  <c:v>2.5983040795542556E-3</c:v>
                </c:pt>
                <c:pt idx="5">
                  <c:v>2.6674566132550734E-3</c:v>
                </c:pt>
                <c:pt idx="6">
                  <c:v>2.7606620712388717E-3</c:v>
                </c:pt>
                <c:pt idx="7">
                  <c:v>2.7654708199136751E-3</c:v>
                </c:pt>
                <c:pt idx="8">
                  <c:v>2.7432147320070911E-3</c:v>
                </c:pt>
                <c:pt idx="9">
                  <c:v>2.5272188681874468E-3</c:v>
                </c:pt>
                <c:pt idx="10">
                  <c:v>2.606931807744294E-3</c:v>
                </c:pt>
                <c:pt idx="11">
                  <c:v>2.5918004571755583E-3</c:v>
                </c:pt>
                <c:pt idx="12">
                  <c:v>2.7379229590473535E-3</c:v>
                </c:pt>
                <c:pt idx="13">
                  <c:v>2.5846174455053049E-3</c:v>
                </c:pt>
                <c:pt idx="14">
                  <c:v>2.7030200765853665E-3</c:v>
                </c:pt>
                <c:pt idx="15">
                  <c:v>2.6075980448034487E-3</c:v>
                </c:pt>
                <c:pt idx="16">
                  <c:v>2.5555976362313039E-3</c:v>
                </c:pt>
                <c:pt idx="17">
                  <c:v>2.5131419042099838E-3</c:v>
                </c:pt>
                <c:pt idx="18">
                  <c:v>2.6298315363935416E-3</c:v>
                </c:pt>
                <c:pt idx="19">
                  <c:v>2.6701919737193271E-3</c:v>
                </c:pt>
                <c:pt idx="20">
                  <c:v>2.6341300931911381E-3</c:v>
                </c:pt>
                <c:pt idx="21">
                  <c:v>2.5884460998426085E-3</c:v>
                </c:pt>
                <c:pt idx="22">
                  <c:v>2.7396039133835101E-3</c:v>
                </c:pt>
                <c:pt idx="23">
                  <c:v>2.7074456383706222E-3</c:v>
                </c:pt>
                <c:pt idx="24">
                  <c:v>2.6290322089277561E-3</c:v>
                </c:pt>
                <c:pt idx="25">
                  <c:v>2.555199705718028E-3</c:v>
                </c:pt>
                <c:pt idx="26">
                  <c:v>2.6901567783163701E-3</c:v>
                </c:pt>
                <c:pt idx="27">
                  <c:v>2.6160114273014643E-3</c:v>
                </c:pt>
                <c:pt idx="28">
                  <c:v>2.7193247837289112E-3</c:v>
                </c:pt>
                <c:pt idx="29">
                  <c:v>2.7033787718478471E-3</c:v>
                </c:pt>
                <c:pt idx="30">
                  <c:v>2.6941364696955075E-3</c:v>
                </c:pt>
                <c:pt idx="31">
                  <c:v>2.6451562847927827E-3</c:v>
                </c:pt>
                <c:pt idx="32">
                  <c:v>2.6894639034916925E-3</c:v>
                </c:pt>
                <c:pt idx="33">
                  <c:v>2.7276306176744402E-3</c:v>
                </c:pt>
                <c:pt idx="34">
                  <c:v>2.7056142263037729E-3</c:v>
                </c:pt>
                <c:pt idx="35">
                  <c:v>2.7623765779538783E-3</c:v>
                </c:pt>
                <c:pt idx="36">
                  <c:v>2.5515863117128515E-3</c:v>
                </c:pt>
                <c:pt idx="37">
                  <c:v>2.6296151081132446E-3</c:v>
                </c:pt>
                <c:pt idx="38">
                  <c:v>2.7037149365481687E-3</c:v>
                </c:pt>
                <c:pt idx="39">
                  <c:v>2.5670057477151509E-3</c:v>
                </c:pt>
                <c:pt idx="40">
                  <c:v>2.6200967861280899E-3</c:v>
                </c:pt>
                <c:pt idx="41">
                  <c:v>2.5520022576283282E-3</c:v>
                </c:pt>
                <c:pt idx="42">
                  <c:v>2.7522604992043847E-3</c:v>
                </c:pt>
                <c:pt idx="43">
                  <c:v>2.7269851054884872E-3</c:v>
                </c:pt>
                <c:pt idx="44">
                  <c:v>2.7097681313416433E-3</c:v>
                </c:pt>
                <c:pt idx="45">
                  <c:v>2.6384807964492255E-3</c:v>
                </c:pt>
                <c:pt idx="46">
                  <c:v>2.6093268940807308E-3</c:v>
                </c:pt>
                <c:pt idx="47">
                  <c:v>2.5690344885093532E-3</c:v>
                </c:pt>
                <c:pt idx="48">
                  <c:v>2.7149598307878724E-3</c:v>
                </c:pt>
                <c:pt idx="49">
                  <c:v>2.561395843171508E-3</c:v>
                </c:pt>
                <c:pt idx="50">
                  <c:v>2.6640657205974573E-3</c:v>
                </c:pt>
                <c:pt idx="51">
                  <c:v>2.7034001668693897E-3</c:v>
                </c:pt>
                <c:pt idx="52">
                  <c:v>2.7523549921373946E-3</c:v>
                </c:pt>
                <c:pt idx="53">
                  <c:v>2.5369709912430277E-3</c:v>
                </c:pt>
                <c:pt idx="54">
                  <c:v>2.7076259910190788E-3</c:v>
                </c:pt>
                <c:pt idx="55">
                  <c:v>2.5944728236080043E-3</c:v>
                </c:pt>
                <c:pt idx="56">
                  <c:v>2.7832531410271208E-3</c:v>
                </c:pt>
                <c:pt idx="57">
                  <c:v>2.8122385875852395E-3</c:v>
                </c:pt>
                <c:pt idx="58">
                  <c:v>2.6616206437315992E-3</c:v>
                </c:pt>
                <c:pt idx="59">
                  <c:v>2.5576670281353491E-3</c:v>
                </c:pt>
                <c:pt idx="60">
                  <c:v>2.5868904794781552E-3</c:v>
                </c:pt>
                <c:pt idx="61">
                  <c:v>2.6815049702070791E-3</c:v>
                </c:pt>
                <c:pt idx="62">
                  <c:v>2.6451562847927827E-3</c:v>
                </c:pt>
                <c:pt idx="63">
                  <c:v>2.7172975381488519E-3</c:v>
                </c:pt>
                <c:pt idx="64">
                  <c:v>2.7209365005138827E-3</c:v>
                </c:pt>
                <c:pt idx="65">
                  <c:v>2.7515569168016217E-3</c:v>
                </c:pt>
                <c:pt idx="66">
                  <c:v>2.7585703587981953E-3</c:v>
                </c:pt>
                <c:pt idx="67">
                  <c:v>2.5930133653734458E-3</c:v>
                </c:pt>
                <c:pt idx="68">
                  <c:v>2.7504307376937437E-3</c:v>
                </c:pt>
                <c:pt idx="69">
                  <c:v>2.6012056998147501E-3</c:v>
                </c:pt>
                <c:pt idx="70">
                  <c:v>2.603956934233233E-3</c:v>
                </c:pt>
                <c:pt idx="71">
                  <c:v>2.561308534053243E-3</c:v>
                </c:pt>
                <c:pt idx="72">
                  <c:v>2.7496204325435274E-3</c:v>
                </c:pt>
                <c:pt idx="73">
                  <c:v>2.6226198909837261E-3</c:v>
                </c:pt>
                <c:pt idx="74">
                  <c:v>2.5442329757054015E-3</c:v>
                </c:pt>
                <c:pt idx="75">
                  <c:v>2.7782451212183873E-3</c:v>
                </c:pt>
                <c:pt idx="76">
                  <c:v>2.7153794502980852E-3</c:v>
                </c:pt>
                <c:pt idx="77">
                  <c:v>2.7779463001491923E-3</c:v>
                </c:pt>
                <c:pt idx="78">
                  <c:v>2.7446148473471588E-3</c:v>
                </c:pt>
                <c:pt idx="79">
                  <c:v>2.7104864149080869E-3</c:v>
                </c:pt>
                <c:pt idx="80">
                  <c:v>2.6025931609718121E-3</c:v>
                </c:pt>
                <c:pt idx="81">
                  <c:v>2.6077587893580125E-3</c:v>
                </c:pt>
                <c:pt idx="82">
                  <c:v>2.6562888533146617E-3</c:v>
                </c:pt>
                <c:pt idx="83">
                  <c:v>2.5211757821276717E-3</c:v>
                </c:pt>
                <c:pt idx="84">
                  <c:v>2.7823720970698456E-3</c:v>
                </c:pt>
                <c:pt idx="85">
                  <c:v>2.5214920113569767E-3</c:v>
                </c:pt>
                <c:pt idx="86">
                  <c:v>2.6666759703030461E-3</c:v>
                </c:pt>
                <c:pt idx="87">
                  <c:v>2.6127198708161574E-3</c:v>
                </c:pt>
                <c:pt idx="88">
                  <c:v>2.6651886237783868E-3</c:v>
                </c:pt>
                <c:pt idx="89">
                  <c:v>2.6027309165195774E-3</c:v>
                </c:pt>
                <c:pt idx="90">
                  <c:v>2.6290623420621526E-3</c:v>
                </c:pt>
                <c:pt idx="91">
                  <c:v>2.5614908410166431E-3</c:v>
                </c:pt>
                <c:pt idx="92">
                  <c:v>#N/A</c:v>
                </c:pt>
                <c:pt idx="93">
                  <c:v>#N/A</c:v>
                </c:pt>
              </c:numCache>
            </c:numRef>
          </c:val>
          <c:smooth val="0"/>
          <c:extLst xmlns:c16r2="http://schemas.microsoft.com/office/drawing/2015/06/chart">
            <c:ext xmlns:c16="http://schemas.microsoft.com/office/drawing/2014/chart" uri="{C3380CC4-5D6E-409C-BE32-E72D297353CC}">
              <c16:uniqueId val="{00000000-2CF7-9A45-ADE7-F238C5B6D2C3}"/>
            </c:ext>
          </c:extLst>
        </c:ser>
        <c:ser>
          <c:idx val="0"/>
          <c:order val="1"/>
          <c:tx>
            <c:strRef>
              <c:f>'Dedicated interface report (B)'!$T$3</c:f>
              <c:strCache>
                <c:ptCount val="1"/>
                <c:pt idx="0">
                  <c:v>Dedicated (v3.0) (average)</c:v>
                </c:pt>
              </c:strCache>
            </c:strRef>
          </c:tx>
          <c:marker>
            <c:symbol val="none"/>
          </c:marker>
          <c:val>
            <c:numRef>
              <c:f>'Dedicated interface report (B)'!$H$8:$H$99</c:f>
              <c:numCache>
                <c:formatCode>0.00%</c:formatCode>
                <c:ptCount val="92"/>
                <c:pt idx="0">
                  <c:v>2.5620113120214459E-3</c:v>
                </c:pt>
                <c:pt idx="1">
                  <c:v>2.6470483475947789E-3</c:v>
                </c:pt>
                <c:pt idx="2">
                  <c:v>2.5776096335814809E-3</c:v>
                </c:pt>
                <c:pt idx="3">
                  <c:v>2.6431824885860015E-3</c:v>
                </c:pt>
                <c:pt idx="4">
                  <c:v>2.5225791612089343E-3</c:v>
                </c:pt>
                <c:pt idx="5">
                  <c:v>2.5977140922406124E-3</c:v>
                </c:pt>
                <c:pt idx="6">
                  <c:v>2.7053710080197566E-3</c:v>
                </c:pt>
                <c:pt idx="7">
                  <c:v>2.6803828224280912E-3</c:v>
                </c:pt>
                <c:pt idx="8">
                  <c:v>2.6618553986513145E-3</c:v>
                </c:pt>
                <c:pt idx="9">
                  <c:v>2.426937672761937E-3</c:v>
                </c:pt>
                <c:pt idx="10">
                  <c:v>2.5354881656525483E-3</c:v>
                </c:pt>
                <c:pt idx="11">
                  <c:v>2.5097896684166967E-3</c:v>
                </c:pt>
                <c:pt idx="12">
                  <c:v>2.639038454466515E-3</c:v>
                </c:pt>
                <c:pt idx="13">
                  <c:v>2.5172745147116725E-3</c:v>
                </c:pt>
                <c:pt idx="14">
                  <c:v>2.6230440752970782E-3</c:v>
                </c:pt>
                <c:pt idx="15">
                  <c:v>2.5041650255942741E-3</c:v>
                </c:pt>
                <c:pt idx="16">
                  <c:v>2.4553884747167136E-3</c:v>
                </c:pt>
                <c:pt idx="17">
                  <c:v>2.4152614399617837E-3</c:v>
                </c:pt>
                <c:pt idx="18">
                  <c:v>2.532496917173339E-3</c:v>
                </c:pt>
                <c:pt idx="19">
                  <c:v>2.5870622875827937E-3</c:v>
                </c:pt>
                <c:pt idx="20">
                  <c:v>2.5523547268420411E-3</c:v>
                </c:pt>
                <c:pt idx="21">
                  <c:v>2.5012773173460324E-3</c:v>
                </c:pt>
                <c:pt idx="22">
                  <c:v>2.6546648186252736E-3</c:v>
                </c:pt>
                <c:pt idx="23">
                  <c:v>2.6058548942805904E-3</c:v>
                </c:pt>
                <c:pt idx="24">
                  <c:v>2.527887931105735E-3</c:v>
                </c:pt>
                <c:pt idx="25">
                  <c:v>2.4516946969136305E-3</c:v>
                </c:pt>
                <c:pt idx="26">
                  <c:v>2.61327046294911E-3</c:v>
                </c:pt>
                <c:pt idx="27">
                  <c:v>2.523743980553681E-3</c:v>
                </c:pt>
                <c:pt idx="28">
                  <c:v>2.647016187616208E-3</c:v>
                </c:pt>
                <c:pt idx="29">
                  <c:v>2.6276956965757842E-3</c:v>
                </c:pt>
                <c:pt idx="30">
                  <c:v>2.614131623322627E-3</c:v>
                </c:pt>
                <c:pt idx="31">
                  <c:v>2.5620113120214459E-3</c:v>
                </c:pt>
                <c:pt idx="32">
                  <c:v>2.6457556725067704E-3</c:v>
                </c:pt>
                <c:pt idx="33">
                  <c:v>2.666601937205255E-3</c:v>
                </c:pt>
                <c:pt idx="34">
                  <c:v>2.6437474750219533E-3</c:v>
                </c:pt>
                <c:pt idx="35">
                  <c:v>2.6823995502596558E-3</c:v>
                </c:pt>
                <c:pt idx="36">
                  <c:v>2.4668099872151702E-3</c:v>
                </c:pt>
                <c:pt idx="37">
                  <c:v>2.5667856389777308E-3</c:v>
                </c:pt>
                <c:pt idx="38">
                  <c:v>2.647062952554458E-3</c:v>
                </c:pt>
                <c:pt idx="39">
                  <c:v>2.4737023108291336E-3</c:v>
                </c:pt>
                <c:pt idx="40">
                  <c:v>2.5491176967270116E-3</c:v>
                </c:pt>
                <c:pt idx="41">
                  <c:v>2.4835530661209996E-3</c:v>
                </c:pt>
                <c:pt idx="42">
                  <c:v>2.6719095476708792E-3</c:v>
                </c:pt>
                <c:pt idx="43">
                  <c:v>2.6607612604673094E-3</c:v>
                </c:pt>
                <c:pt idx="44">
                  <c:v>2.6366698014067061E-3</c:v>
                </c:pt>
                <c:pt idx="45">
                  <c:v>2.5489714064563501E-3</c:v>
                </c:pt>
                <c:pt idx="46">
                  <c:v>2.5300597395972058E-3</c:v>
                </c:pt>
                <c:pt idx="47">
                  <c:v>2.4665438780637245E-3</c:v>
                </c:pt>
                <c:pt idx="48">
                  <c:v>2.643036801816085E-3</c:v>
                </c:pt>
                <c:pt idx="49">
                  <c:v>2.465253687534827E-3</c:v>
                </c:pt>
                <c:pt idx="50">
                  <c:v>2.5874541005169024E-3</c:v>
                </c:pt>
                <c:pt idx="51">
                  <c:v>2.6196038871535736E-3</c:v>
                </c:pt>
                <c:pt idx="52">
                  <c:v>2.6760262258936074E-3</c:v>
                </c:pt>
                <c:pt idx="53">
                  <c:v>2.4428261515567927E-3</c:v>
                </c:pt>
                <c:pt idx="54">
                  <c:v>2.6371767325292302E-3</c:v>
                </c:pt>
                <c:pt idx="55">
                  <c:v>2.4942705554511736E-3</c:v>
                </c:pt>
                <c:pt idx="56">
                  <c:v>2.7126377120431024E-3</c:v>
                </c:pt>
                <c:pt idx="57">
                  <c:v>2.7587553642628437E-3</c:v>
                </c:pt>
                <c:pt idx="58">
                  <c:v>2.574012418915085E-3</c:v>
                </c:pt>
                <c:pt idx="59">
                  <c:v>2.463065493266386E-3</c:v>
                </c:pt>
                <c:pt idx="60">
                  <c:v>2.4845738420362848E-3</c:v>
                </c:pt>
                <c:pt idx="61">
                  <c:v>2.6207603147783091E-3</c:v>
                </c:pt>
                <c:pt idx="62">
                  <c:v>2.5620113120214459E-3</c:v>
                </c:pt>
                <c:pt idx="63">
                  <c:v>2.6574688328790527E-3</c:v>
                </c:pt>
                <c:pt idx="64">
                  <c:v>2.6424550467336965E-3</c:v>
                </c:pt>
                <c:pt idx="65">
                  <c:v>2.6693532105292218E-3</c:v>
                </c:pt>
                <c:pt idx="66">
                  <c:v>2.6846840824557346E-3</c:v>
                </c:pt>
                <c:pt idx="67">
                  <c:v>2.521303971472098E-3</c:v>
                </c:pt>
                <c:pt idx="68">
                  <c:v>2.6841572983987831E-3</c:v>
                </c:pt>
                <c:pt idx="69">
                  <c:v>2.5297773939096735E-3</c:v>
                </c:pt>
                <c:pt idx="70">
                  <c:v>2.5195960441650855E-3</c:v>
                </c:pt>
                <c:pt idx="71">
                  <c:v>2.4706666639251122E-3</c:v>
                </c:pt>
                <c:pt idx="72">
                  <c:v>2.6717721638179854E-3</c:v>
                </c:pt>
                <c:pt idx="73">
                  <c:v>2.5215859480874937E-3</c:v>
                </c:pt>
                <c:pt idx="74">
                  <c:v>2.4579016575928029E-3</c:v>
                </c:pt>
                <c:pt idx="75">
                  <c:v>2.699958083275627E-3</c:v>
                </c:pt>
                <c:pt idx="76">
                  <c:v>2.6400478536481374E-3</c:v>
                </c:pt>
                <c:pt idx="77">
                  <c:v>2.7102757339491795E-3</c:v>
                </c:pt>
                <c:pt idx="78">
                  <c:v>2.670460010395437E-3</c:v>
                </c:pt>
                <c:pt idx="79">
                  <c:v>2.6493023934768419E-3</c:v>
                </c:pt>
                <c:pt idx="80">
                  <c:v>2.4987603497259696E-3</c:v>
                </c:pt>
                <c:pt idx="81">
                  <c:v>2.5138099744083475E-3</c:v>
                </c:pt>
                <c:pt idx="82">
                  <c:v>2.5493002512729716E-3</c:v>
                </c:pt>
                <c:pt idx="83">
                  <c:v>2.4309303366158862E-3</c:v>
                </c:pt>
                <c:pt idx="84">
                  <c:v>2.7172041138466712E-3</c:v>
                </c:pt>
                <c:pt idx="85">
                  <c:v>2.4204518665897085E-3</c:v>
                </c:pt>
                <c:pt idx="86">
                  <c:v>2.5858803325427854E-3</c:v>
                </c:pt>
                <c:pt idx="87">
                  <c:v>2.5248046879974857E-3</c:v>
                </c:pt>
                <c:pt idx="88">
                  <c:v>2.5804670072761813E-3</c:v>
                </c:pt>
                <c:pt idx="89">
                  <c:v>2.5198540383654009E-3</c:v>
                </c:pt>
                <c:pt idx="90">
                  <c:v>2.5493806683472625E-3</c:v>
                </c:pt>
                <c:pt idx="91">
                  <c:v>2.4699568912554134E-3</c:v>
                </c:pt>
              </c:numCache>
            </c:numRef>
          </c:val>
          <c:smooth val="0"/>
        </c:ser>
        <c:ser>
          <c:idx val="12"/>
          <c:order val="2"/>
          <c:tx>
            <c:v>OBIE Benchmark</c:v>
          </c:tx>
          <c:spPr>
            <a:ln cmpd="sng">
              <a:solidFill>
                <a:srgbClr val="92D050"/>
              </a:solidFill>
            </a:ln>
          </c:spPr>
          <c:marker>
            <c:symbol val="none"/>
          </c:marker>
          <c:cat>
            <c:numRef>
              <c:f>'Dedicated interface report (A)'!$A$8:$A$101</c:f>
              <c:numCache>
                <c:formatCode>dd\ mmm\ yyyy</c:formatCode>
                <c:ptCount val="94"/>
                <c:pt idx="0">
                  <c:v>43739</c:v>
                </c:pt>
                <c:pt idx="1">
                  <c:v>43740</c:v>
                </c:pt>
                <c:pt idx="2">
                  <c:v>43741</c:v>
                </c:pt>
                <c:pt idx="3">
                  <c:v>43742</c:v>
                </c:pt>
                <c:pt idx="4">
                  <c:v>43743</c:v>
                </c:pt>
                <c:pt idx="5">
                  <c:v>43744</c:v>
                </c:pt>
                <c:pt idx="6">
                  <c:v>43745</c:v>
                </c:pt>
                <c:pt idx="7">
                  <c:v>43746</c:v>
                </c:pt>
                <c:pt idx="8">
                  <c:v>43747</c:v>
                </c:pt>
                <c:pt idx="9">
                  <c:v>43748</c:v>
                </c:pt>
                <c:pt idx="10">
                  <c:v>43749</c:v>
                </c:pt>
                <c:pt idx="11">
                  <c:v>43750</c:v>
                </c:pt>
                <c:pt idx="12">
                  <c:v>43751</c:v>
                </c:pt>
                <c:pt idx="13">
                  <c:v>43752</c:v>
                </c:pt>
                <c:pt idx="14">
                  <c:v>43753</c:v>
                </c:pt>
                <c:pt idx="15">
                  <c:v>43754</c:v>
                </c:pt>
                <c:pt idx="16">
                  <c:v>43755</c:v>
                </c:pt>
                <c:pt idx="17">
                  <c:v>43756</c:v>
                </c:pt>
                <c:pt idx="18">
                  <c:v>43757</c:v>
                </c:pt>
                <c:pt idx="19">
                  <c:v>43758</c:v>
                </c:pt>
                <c:pt idx="20">
                  <c:v>43759</c:v>
                </c:pt>
                <c:pt idx="21">
                  <c:v>43760</c:v>
                </c:pt>
                <c:pt idx="22">
                  <c:v>43761</c:v>
                </c:pt>
                <c:pt idx="23">
                  <c:v>43762</c:v>
                </c:pt>
                <c:pt idx="24">
                  <c:v>43763</c:v>
                </c:pt>
                <c:pt idx="25">
                  <c:v>43764</c:v>
                </c:pt>
                <c:pt idx="26">
                  <c:v>43765</c:v>
                </c:pt>
                <c:pt idx="27">
                  <c:v>43766</c:v>
                </c:pt>
                <c:pt idx="28">
                  <c:v>43767</c:v>
                </c:pt>
                <c:pt idx="29">
                  <c:v>43768</c:v>
                </c:pt>
                <c:pt idx="30">
                  <c:v>43769</c:v>
                </c:pt>
                <c:pt idx="31">
                  <c:v>43770</c:v>
                </c:pt>
                <c:pt idx="32">
                  <c:v>43771</c:v>
                </c:pt>
                <c:pt idx="33">
                  <c:v>43772</c:v>
                </c:pt>
                <c:pt idx="34">
                  <c:v>43773</c:v>
                </c:pt>
                <c:pt idx="35">
                  <c:v>43774</c:v>
                </c:pt>
                <c:pt idx="36">
                  <c:v>43775</c:v>
                </c:pt>
                <c:pt idx="37">
                  <c:v>43776</c:v>
                </c:pt>
                <c:pt idx="38">
                  <c:v>43777</c:v>
                </c:pt>
                <c:pt idx="39">
                  <c:v>43778</c:v>
                </c:pt>
                <c:pt idx="40">
                  <c:v>43779</c:v>
                </c:pt>
                <c:pt idx="41">
                  <c:v>43780</c:v>
                </c:pt>
                <c:pt idx="42">
                  <c:v>43781</c:v>
                </c:pt>
                <c:pt idx="43">
                  <c:v>43782</c:v>
                </c:pt>
                <c:pt idx="44">
                  <c:v>43783</c:v>
                </c:pt>
                <c:pt idx="45">
                  <c:v>43784</c:v>
                </c:pt>
                <c:pt idx="46">
                  <c:v>43785</c:v>
                </c:pt>
                <c:pt idx="47">
                  <c:v>43786</c:v>
                </c:pt>
                <c:pt idx="48">
                  <c:v>43787</c:v>
                </c:pt>
                <c:pt idx="49">
                  <c:v>43788</c:v>
                </c:pt>
                <c:pt idx="50">
                  <c:v>43789</c:v>
                </c:pt>
                <c:pt idx="51">
                  <c:v>43790</c:v>
                </c:pt>
                <c:pt idx="52">
                  <c:v>43791</c:v>
                </c:pt>
                <c:pt idx="53">
                  <c:v>43792</c:v>
                </c:pt>
                <c:pt idx="54">
                  <c:v>43793</c:v>
                </c:pt>
                <c:pt idx="55">
                  <c:v>43794</c:v>
                </c:pt>
                <c:pt idx="56">
                  <c:v>43795</c:v>
                </c:pt>
                <c:pt idx="57">
                  <c:v>43796</c:v>
                </c:pt>
                <c:pt idx="58">
                  <c:v>43797</c:v>
                </c:pt>
                <c:pt idx="59">
                  <c:v>43798</c:v>
                </c:pt>
                <c:pt idx="60">
                  <c:v>43799</c:v>
                </c:pt>
                <c:pt idx="61">
                  <c:v>43800</c:v>
                </c:pt>
                <c:pt idx="62">
                  <c:v>43801</c:v>
                </c:pt>
                <c:pt idx="63">
                  <c:v>43802</c:v>
                </c:pt>
                <c:pt idx="64">
                  <c:v>43803</c:v>
                </c:pt>
                <c:pt idx="65">
                  <c:v>43804</c:v>
                </c:pt>
                <c:pt idx="66">
                  <c:v>43805</c:v>
                </c:pt>
                <c:pt idx="67">
                  <c:v>43806</c:v>
                </c:pt>
                <c:pt idx="68">
                  <c:v>43807</c:v>
                </c:pt>
                <c:pt idx="69">
                  <c:v>43808</c:v>
                </c:pt>
                <c:pt idx="70">
                  <c:v>43809</c:v>
                </c:pt>
                <c:pt idx="71">
                  <c:v>43810</c:v>
                </c:pt>
                <c:pt idx="72">
                  <c:v>43811</c:v>
                </c:pt>
                <c:pt idx="73">
                  <c:v>43812</c:v>
                </c:pt>
                <c:pt idx="74">
                  <c:v>43813</c:v>
                </c:pt>
                <c:pt idx="75">
                  <c:v>43814</c:v>
                </c:pt>
                <c:pt idx="76">
                  <c:v>43815</c:v>
                </c:pt>
                <c:pt idx="77">
                  <c:v>43816</c:v>
                </c:pt>
                <c:pt idx="78">
                  <c:v>43817</c:v>
                </c:pt>
                <c:pt idx="79">
                  <c:v>43818</c:v>
                </c:pt>
                <c:pt idx="80">
                  <c:v>43819</c:v>
                </c:pt>
                <c:pt idx="81">
                  <c:v>43820</c:v>
                </c:pt>
                <c:pt idx="82">
                  <c:v>43821</c:v>
                </c:pt>
                <c:pt idx="83">
                  <c:v>43822</c:v>
                </c:pt>
                <c:pt idx="84">
                  <c:v>43823</c:v>
                </c:pt>
                <c:pt idx="85">
                  <c:v>43824</c:v>
                </c:pt>
                <c:pt idx="86">
                  <c:v>43825</c:v>
                </c:pt>
                <c:pt idx="87">
                  <c:v>43826</c:v>
                </c:pt>
                <c:pt idx="88">
                  <c:v>43827</c:v>
                </c:pt>
                <c:pt idx="89">
                  <c:v>43828</c:v>
                </c:pt>
                <c:pt idx="90">
                  <c:v>43829</c:v>
                </c:pt>
                <c:pt idx="91">
                  <c:v>43830</c:v>
                </c:pt>
                <c:pt idx="92">
                  <c:v>43831</c:v>
                </c:pt>
                <c:pt idx="93">
                  <c:v>43832</c:v>
                </c:pt>
              </c:numCache>
            </c:numRef>
          </c:cat>
          <c:val>
            <c:numRef>
              <c:f>'Dedicated interface report (A)'!$O$8:$O$99</c:f>
              <c:numCache>
                <c:formatCode>0.00%</c:formatCode>
                <c:ptCount val="92"/>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numCache>
            </c:numRef>
          </c:val>
          <c:smooth val="0"/>
          <c:extLst xmlns:c16r2="http://schemas.microsoft.com/office/drawing/2015/06/chart">
            <c:ext xmlns:c16="http://schemas.microsoft.com/office/drawing/2014/chart" uri="{C3380CC4-5D6E-409C-BE32-E72D297353CC}">
              <c16:uniqueId val="{00000001-2CF7-9A45-ADE7-F238C5B6D2C3}"/>
            </c:ext>
          </c:extLst>
        </c:ser>
        <c:dLbls>
          <c:showLegendKey val="0"/>
          <c:showVal val="0"/>
          <c:showCatName val="0"/>
          <c:showSerName val="0"/>
          <c:showPercent val="0"/>
          <c:showBubbleSize val="0"/>
        </c:dLbls>
        <c:marker val="1"/>
        <c:smooth val="0"/>
        <c:axId val="236542976"/>
        <c:axId val="236552960"/>
      </c:lineChart>
      <c:dateAx>
        <c:axId val="236542976"/>
        <c:scaling>
          <c:orientation val="minMax"/>
        </c:scaling>
        <c:delete val="0"/>
        <c:axPos val="b"/>
        <c:numFmt formatCode="dd\ mmm\ yyyy" sourceLinked="1"/>
        <c:majorTickMark val="out"/>
        <c:minorTickMark val="none"/>
        <c:tickLblPos val="nextTo"/>
        <c:crossAx val="236552960"/>
        <c:crosses val="autoZero"/>
        <c:auto val="1"/>
        <c:lblOffset val="100"/>
        <c:baseTimeUnit val="days"/>
      </c:dateAx>
      <c:valAx>
        <c:axId val="236552960"/>
        <c:scaling>
          <c:orientation val="minMax"/>
        </c:scaling>
        <c:delete val="0"/>
        <c:axPos val="l"/>
        <c:majorGridlines/>
        <c:numFmt formatCode="0.00%" sourceLinked="1"/>
        <c:majorTickMark val="out"/>
        <c:minorTickMark val="none"/>
        <c:tickLblPos val="nextTo"/>
        <c:crossAx val="236542976"/>
        <c:crosses val="autoZero"/>
        <c:crossBetween val="between"/>
      </c:valAx>
    </c:plotArea>
    <c:legend>
      <c:legendPos val="b"/>
      <c:layout>
        <c:manualLayout>
          <c:xMode val="edge"/>
          <c:yMode val="edge"/>
          <c:x val="8.3137131450874965E-2"/>
          <c:y val="0.92138364396923877"/>
          <c:w val="0.60342806398312743"/>
          <c:h val="3.7654495779849424E-2"/>
        </c:manualLayout>
      </c:layout>
      <c:overlay val="0"/>
    </c:legend>
    <c:plotVisOnly val="1"/>
    <c:dispBlanksAs val="gap"/>
    <c:showDLblsOverMax val="0"/>
  </c:char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tabColor rgb="FF00B0F0"/>
  </sheetPr>
  <sheetViews>
    <sheetView zoomScale="12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rgb="FF00B0F0"/>
  </sheetPr>
  <sheetViews>
    <sheetView zoomScale="130" workbookViewId="0"/>
  </sheetViews>
  <pageMargins left="0.7" right="0.7" top="0.75" bottom="0.75" header="0.3" footer="0.3"/>
  <pageSetup paperSize="9" orientation="landscape" horizontalDpi="90" verticalDpi="90" r:id="rId1"/>
  <drawing r:id="rId2"/>
</chartsheet>
</file>

<file path=xl/chartsheets/sheet3.xml><?xml version="1.0" encoding="utf-8"?>
<chartsheet xmlns="http://schemas.openxmlformats.org/spreadsheetml/2006/main" xmlns:r="http://schemas.openxmlformats.org/officeDocument/2006/relationships">
  <sheetPr>
    <tabColor rgb="FF00B0F0"/>
  </sheetPr>
  <sheetViews>
    <sheetView zoomScale="13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tabColor rgb="FF00B0F0"/>
  </sheetPr>
  <sheetViews>
    <sheetView zoomScale="12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tabColor rgb="FF00B0F0"/>
  </sheetPr>
  <sheetViews>
    <sheetView zoomScale="12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326563" cy="6088063"/>
    <xdr:graphicFrame macro="">
      <xdr:nvGraphicFramePr>
        <xdr:cNvPr id="2" name="Chart 1">
          <a:extLst>
            <a:ext uri="{FF2B5EF4-FFF2-40B4-BE49-F238E27FC236}">
              <a16:creationId xmlns:a16="http://schemas.microsoft.com/office/drawing/2014/main" xmlns="" id="{71A016F5-5F2F-6149-B7F1-F123789C45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326563" cy="6088063"/>
    <xdr:graphicFrame macro="">
      <xdr:nvGraphicFramePr>
        <xdr:cNvPr id="2" name="Chart 1">
          <a:extLst>
            <a:ext uri="{FF2B5EF4-FFF2-40B4-BE49-F238E27FC236}">
              <a16:creationId xmlns:a16="http://schemas.microsoft.com/office/drawing/2014/main" xmlns="" id="{6E397278-B857-FF46-9D53-95076BD644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26563" cy="6088063"/>
    <xdr:graphicFrame macro="">
      <xdr:nvGraphicFramePr>
        <xdr:cNvPr id="2" name="Chart 1">
          <a:extLst>
            <a:ext uri="{FF2B5EF4-FFF2-40B4-BE49-F238E27FC236}">
              <a16:creationId xmlns:a16="http://schemas.microsoft.com/office/drawing/2014/main" xmlns="" id="{D411AC29-733D-764A-9D48-4AB5C07D49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26563" cy="6088063"/>
    <xdr:graphicFrame macro="">
      <xdr:nvGraphicFramePr>
        <xdr:cNvPr id="2" name="Chart 1">
          <a:extLst>
            <a:ext uri="{FF2B5EF4-FFF2-40B4-BE49-F238E27FC236}">
              <a16:creationId xmlns:a16="http://schemas.microsoft.com/office/drawing/2014/main" xmlns="" id="{AFEC3576-6C7C-7343-9767-C29D9DA4C5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326563" cy="6088063"/>
    <xdr:graphicFrame macro="">
      <xdr:nvGraphicFramePr>
        <xdr:cNvPr id="2" name="Chart 1">
          <a:extLst>
            <a:ext uri="{FF2B5EF4-FFF2-40B4-BE49-F238E27FC236}">
              <a16:creationId xmlns:a16="http://schemas.microsoft.com/office/drawing/2014/main" xmlns="" id="{1C8855B8-A733-D945-B812-0658A3C710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499984740745262"/>
  </sheetPr>
  <dimension ref="A1:C13"/>
  <sheetViews>
    <sheetView zoomScale="85" zoomScaleNormal="85" workbookViewId="0">
      <selection activeCell="B10" sqref="B10"/>
    </sheetView>
  </sheetViews>
  <sheetFormatPr defaultColWidth="10.85546875" defaultRowHeight="15" x14ac:dyDescent="0.25"/>
  <cols>
    <col min="1" max="1" width="25.42578125" style="67" customWidth="1"/>
    <col min="2" max="2" width="20.85546875" style="67" customWidth="1"/>
    <col min="3" max="3" width="120.85546875" style="67" customWidth="1"/>
    <col min="4" max="16384" width="10.85546875" style="67"/>
  </cols>
  <sheetData>
    <row r="1" spans="1:3" s="66" customFormat="1" ht="24" x14ac:dyDescent="0.2">
      <c r="A1" s="66" t="s">
        <v>143</v>
      </c>
    </row>
    <row r="3" spans="1:3" ht="353.1" customHeight="1" x14ac:dyDescent="0.25">
      <c r="A3" s="114" t="s">
        <v>211</v>
      </c>
      <c r="B3" s="114"/>
      <c r="C3" s="114"/>
    </row>
    <row r="4" spans="1:3" s="75" customFormat="1" x14ac:dyDescent="0.25">
      <c r="A4" s="75" t="s">
        <v>160</v>
      </c>
    </row>
    <row r="6" spans="1:3" x14ac:dyDescent="0.25">
      <c r="A6" s="76" t="s">
        <v>92</v>
      </c>
      <c r="B6" s="113">
        <v>0.99</v>
      </c>
    </row>
    <row r="7" spans="1:3" x14ac:dyDescent="0.25">
      <c r="A7" s="76" t="s">
        <v>93</v>
      </c>
      <c r="B7" s="113">
        <v>0.01</v>
      </c>
    </row>
    <row r="8" spans="1:3" x14ac:dyDescent="0.25">
      <c r="A8" s="76" t="s">
        <v>212</v>
      </c>
      <c r="B8" s="77">
        <v>750</v>
      </c>
      <c r="C8" s="67" t="s">
        <v>220</v>
      </c>
    </row>
    <row r="9" spans="1:3" x14ac:dyDescent="0.25">
      <c r="A9" s="76" t="s">
        <v>213</v>
      </c>
      <c r="B9" s="77">
        <v>750</v>
      </c>
      <c r="C9" s="67" t="s">
        <v>215</v>
      </c>
    </row>
    <row r="10" spans="1:3" x14ac:dyDescent="0.25">
      <c r="A10" s="76" t="s">
        <v>159</v>
      </c>
      <c r="B10" s="77">
        <v>300</v>
      </c>
      <c r="C10" s="67" t="s">
        <v>214</v>
      </c>
    </row>
    <row r="11" spans="1:3" x14ac:dyDescent="0.25">
      <c r="A11" s="76" t="s">
        <v>102</v>
      </c>
      <c r="B11" s="113">
        <v>5.0000000000000001E-3</v>
      </c>
    </row>
    <row r="13" spans="1:3" x14ac:dyDescent="0.25">
      <c r="A13" s="67" t="s">
        <v>146</v>
      </c>
    </row>
  </sheetData>
  <sheetProtection password="C406" sheet="1" objects="1" scenarios="1"/>
  <mergeCells count="1">
    <mergeCell ref="A3:C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B1:L651"/>
  <sheetViews>
    <sheetView showGridLines="0" zoomScale="68" zoomScaleNormal="68" workbookViewId="0">
      <selection activeCell="K76" sqref="K76"/>
    </sheetView>
  </sheetViews>
  <sheetFormatPr defaultColWidth="8.85546875" defaultRowHeight="15" x14ac:dyDescent="0.25"/>
  <cols>
    <col min="1" max="1" width="2.42578125" customWidth="1"/>
    <col min="2" max="2" width="15.42578125" customWidth="1"/>
    <col min="3" max="3" width="10" style="2" customWidth="1"/>
    <col min="4" max="4" width="17.28515625" style="2" customWidth="1"/>
    <col min="5" max="5" width="21.42578125" customWidth="1"/>
    <col min="6" max="6" width="12.7109375" style="2" customWidth="1"/>
    <col min="7" max="7" width="10.85546875" customWidth="1"/>
    <col min="8" max="8" width="15.42578125" customWidth="1"/>
    <col min="9" max="9" width="18.42578125" customWidth="1"/>
    <col min="10" max="10" width="16.42578125" customWidth="1"/>
    <col min="11" max="12" width="20.7109375" customWidth="1"/>
    <col min="13" max="13" width="4.42578125" customWidth="1"/>
    <col min="14" max="14" width="12.7109375" customWidth="1"/>
    <col min="15" max="15" width="37.42578125" customWidth="1"/>
    <col min="16" max="16" width="12.7109375" customWidth="1"/>
  </cols>
  <sheetData>
    <row r="1" spans="2:12" ht="15.95" thickBot="1" x14ac:dyDescent="0.25">
      <c r="H1" s="32">
        <v>0.98170000000000002</v>
      </c>
      <c r="I1" s="30"/>
      <c r="J1" s="32">
        <v>1.6500000000000001E-2</v>
      </c>
      <c r="K1" s="30"/>
      <c r="L1" s="32">
        <v>1.8E-3</v>
      </c>
    </row>
    <row r="2" spans="2:12" s="3" customFormat="1" ht="30.75" customHeight="1" thickBot="1" x14ac:dyDescent="0.25">
      <c r="B2" s="117" t="s">
        <v>85</v>
      </c>
      <c r="C2" s="118"/>
      <c r="D2" s="118"/>
      <c r="E2" s="118"/>
      <c r="F2" s="118"/>
      <c r="G2" s="118"/>
      <c r="H2" s="118"/>
      <c r="I2" s="118"/>
      <c r="J2" s="118"/>
      <c r="K2" s="118"/>
      <c r="L2" s="118"/>
    </row>
    <row r="3" spans="2:12" ht="33" thickBot="1" x14ac:dyDescent="0.25">
      <c r="B3" s="24" t="s">
        <v>86</v>
      </c>
      <c r="C3" s="25" t="s">
        <v>76</v>
      </c>
      <c r="D3" s="25" t="s">
        <v>73</v>
      </c>
      <c r="E3" s="25" t="s">
        <v>74</v>
      </c>
      <c r="F3" s="25" t="s">
        <v>69</v>
      </c>
      <c r="G3" s="25" t="s">
        <v>82</v>
      </c>
      <c r="H3" s="25" t="s">
        <v>88</v>
      </c>
      <c r="I3" s="25" t="s">
        <v>83</v>
      </c>
      <c r="J3" s="25" t="s">
        <v>89</v>
      </c>
      <c r="K3" s="25" t="s">
        <v>84</v>
      </c>
      <c r="L3" s="25" t="s">
        <v>90</v>
      </c>
    </row>
    <row r="4" spans="2:12" s="3" customFormat="1" x14ac:dyDescent="0.2">
      <c r="B4" s="19" t="s">
        <v>87</v>
      </c>
      <c r="C4" s="20">
        <v>1</v>
      </c>
      <c r="D4" s="20" t="s">
        <v>77</v>
      </c>
      <c r="E4" s="21" t="s">
        <v>70</v>
      </c>
      <c r="F4" s="20" t="s">
        <v>75</v>
      </c>
      <c r="G4" s="31">
        <f ca="1">1-I4-K4</f>
        <v>0.99230578295366956</v>
      </c>
      <c r="H4" s="31" t="str">
        <f ca="1">IF(G4&gt;=$H$1,"Y","N")</f>
        <v>Y</v>
      </c>
      <c r="I4" s="31">
        <f ca="1">RAND()*(0.02)</f>
        <v>7.1625615402820643E-3</v>
      </c>
      <c r="J4" s="31" t="str">
        <f ca="1">IF(I4&lt;=$J$1,"Y","N")</f>
        <v>Y</v>
      </c>
      <c r="K4" s="31">
        <f ca="1">RAND()*(0.002)</f>
        <v>5.3165550604839472E-4</v>
      </c>
      <c r="L4" s="31" t="str">
        <f ca="1">IF(K4&lt;=$L$1,"Y","N")</f>
        <v>Y</v>
      </c>
    </row>
    <row r="5" spans="2:12" s="3" customFormat="1" x14ac:dyDescent="0.2">
      <c r="B5" s="19" t="s">
        <v>87</v>
      </c>
      <c r="C5" s="20">
        <v>1</v>
      </c>
      <c r="D5" s="20" t="s">
        <v>77</v>
      </c>
      <c r="E5" s="5" t="s">
        <v>71</v>
      </c>
      <c r="F5" s="9" t="s">
        <v>75</v>
      </c>
      <c r="G5" s="31">
        <f t="shared" ref="G5:G68" ca="1" si="0">1-I5-K5</f>
        <v>0.98628156990673088</v>
      </c>
      <c r="H5" s="31" t="str">
        <f t="shared" ref="H5:H68" ca="1" si="1">IF(G5&gt;=$H$1,"Y","N")</f>
        <v>Y</v>
      </c>
      <c r="I5" s="31">
        <f t="shared" ref="I5:I68" ca="1" si="2">RAND()*(0.02)</f>
        <v>1.1721508945604123E-2</v>
      </c>
      <c r="J5" s="31" t="str">
        <f t="shared" ref="J5:J68" ca="1" si="3">IF(I5&lt;=$J$1,"Y","N")</f>
        <v>Y</v>
      </c>
      <c r="K5" s="31">
        <f t="shared" ref="K5:K68" ca="1" si="4">RAND()*(0.002)</f>
        <v>1.9969211476650755E-3</v>
      </c>
      <c r="L5" s="31" t="str">
        <f t="shared" ref="L5:L68" ca="1" si="5">IF(K5&lt;=$L$1,"Y","N")</f>
        <v>N</v>
      </c>
    </row>
    <row r="6" spans="2:12" s="3" customFormat="1" x14ac:dyDescent="0.2">
      <c r="B6" s="19" t="s">
        <v>87</v>
      </c>
      <c r="C6" s="20">
        <v>1</v>
      </c>
      <c r="D6" s="20" t="s">
        <v>72</v>
      </c>
      <c r="E6" s="28" t="s">
        <v>9</v>
      </c>
      <c r="F6" s="9">
        <v>1</v>
      </c>
      <c r="G6" s="31">
        <f t="shared" ca="1" si="0"/>
        <v>0.99804730131879116</v>
      </c>
      <c r="H6" s="31" t="str">
        <f t="shared" ca="1" si="1"/>
        <v>Y</v>
      </c>
      <c r="I6" s="31">
        <f t="shared" ca="1" si="2"/>
        <v>1.2003972474556867E-4</v>
      </c>
      <c r="J6" s="31" t="str">
        <f t="shared" ca="1" si="3"/>
        <v>Y</v>
      </c>
      <c r="K6" s="31">
        <f t="shared" ca="1" si="4"/>
        <v>1.8326589564632049E-3</v>
      </c>
      <c r="L6" s="31" t="str">
        <f t="shared" ca="1" si="5"/>
        <v>N</v>
      </c>
    </row>
    <row r="7" spans="2:12" s="3" customFormat="1" x14ac:dyDescent="0.2">
      <c r="B7" s="19" t="s">
        <v>87</v>
      </c>
      <c r="C7" s="20">
        <v>1</v>
      </c>
      <c r="D7" s="20" t="s">
        <v>72</v>
      </c>
      <c r="E7" s="28" t="s">
        <v>9</v>
      </c>
      <c r="F7" s="9">
        <v>2</v>
      </c>
      <c r="G7" s="31">
        <f t="shared" ca="1" si="0"/>
        <v>0.99861594009885613</v>
      </c>
      <c r="H7" s="31" t="str">
        <f t="shared" ca="1" si="1"/>
        <v>Y</v>
      </c>
      <c r="I7" s="31">
        <f t="shared" ca="1" si="2"/>
        <v>1.2447656743594959E-3</v>
      </c>
      <c r="J7" s="31" t="str">
        <f t="shared" ca="1" si="3"/>
        <v>Y</v>
      </c>
      <c r="K7" s="31">
        <f t="shared" ca="1" si="4"/>
        <v>1.3929422678443326E-4</v>
      </c>
      <c r="L7" s="31" t="str">
        <f t="shared" ca="1" si="5"/>
        <v>Y</v>
      </c>
    </row>
    <row r="8" spans="2:12" x14ac:dyDescent="0.2">
      <c r="B8" s="19" t="s">
        <v>87</v>
      </c>
      <c r="C8" s="20">
        <v>1</v>
      </c>
      <c r="D8" s="20" t="s">
        <v>72</v>
      </c>
      <c r="E8" s="28" t="s">
        <v>9</v>
      </c>
      <c r="F8" s="9">
        <v>3</v>
      </c>
      <c r="G8" s="31">
        <f t="shared" ca="1" si="0"/>
        <v>0.98589364236066912</v>
      </c>
      <c r="H8" s="31" t="str">
        <f t="shared" ca="1" si="1"/>
        <v>Y</v>
      </c>
      <c r="I8" s="31">
        <f t="shared" ca="1" si="2"/>
        <v>1.2713881596009929E-2</v>
      </c>
      <c r="J8" s="31" t="str">
        <f t="shared" ca="1" si="3"/>
        <v>Y</v>
      </c>
      <c r="K8" s="31">
        <f t="shared" ca="1" si="4"/>
        <v>1.3924760433209342E-3</v>
      </c>
      <c r="L8" s="31" t="str">
        <f t="shared" ca="1" si="5"/>
        <v>Y</v>
      </c>
    </row>
    <row r="9" spans="2:12" x14ac:dyDescent="0.2">
      <c r="B9" s="19" t="s">
        <v>87</v>
      </c>
      <c r="C9" s="20">
        <v>1</v>
      </c>
      <c r="D9" s="20" t="s">
        <v>72</v>
      </c>
      <c r="E9" s="28" t="s">
        <v>9</v>
      </c>
      <c r="F9" s="9">
        <v>4</v>
      </c>
      <c r="G9" s="31">
        <f t="shared" ca="1" si="0"/>
        <v>0.99578856312009822</v>
      </c>
      <c r="H9" s="31" t="str">
        <f t="shared" ca="1" si="1"/>
        <v>Y</v>
      </c>
      <c r="I9" s="31">
        <f t="shared" ca="1" si="2"/>
        <v>3.3569832090957876E-3</v>
      </c>
      <c r="J9" s="31" t="str">
        <f t="shared" ca="1" si="3"/>
        <v>Y</v>
      </c>
      <c r="K9" s="31">
        <f t="shared" ca="1" si="4"/>
        <v>8.5445367080598598E-4</v>
      </c>
      <c r="L9" s="31" t="str">
        <f t="shared" ca="1" si="5"/>
        <v>Y</v>
      </c>
    </row>
    <row r="10" spans="2:12" x14ac:dyDescent="0.2">
      <c r="B10" s="19" t="s">
        <v>87</v>
      </c>
      <c r="C10" s="20">
        <v>1</v>
      </c>
      <c r="D10" s="20" t="s">
        <v>72</v>
      </c>
      <c r="E10" s="28" t="s">
        <v>9</v>
      </c>
      <c r="F10" s="9">
        <v>5</v>
      </c>
      <c r="G10" s="31">
        <f t="shared" ca="1" si="0"/>
        <v>0.99664287247516126</v>
      </c>
      <c r="H10" s="31" t="str">
        <f t="shared" ca="1" si="1"/>
        <v>Y</v>
      </c>
      <c r="I10" s="31">
        <f t="shared" ca="1" si="2"/>
        <v>1.503249759716323E-3</v>
      </c>
      <c r="J10" s="31" t="str">
        <f t="shared" ca="1" si="3"/>
        <v>Y</v>
      </c>
      <c r="K10" s="31">
        <f t="shared" ca="1" si="4"/>
        <v>1.8538777651224908E-3</v>
      </c>
      <c r="L10" s="31" t="str">
        <f t="shared" ca="1" si="5"/>
        <v>N</v>
      </c>
    </row>
    <row r="11" spans="2:12" x14ac:dyDescent="0.2">
      <c r="B11" s="19" t="s">
        <v>87</v>
      </c>
      <c r="C11" s="20">
        <v>1</v>
      </c>
      <c r="D11" s="20" t="s">
        <v>72</v>
      </c>
      <c r="E11" s="28" t="s">
        <v>9</v>
      </c>
      <c r="F11" s="9">
        <v>6</v>
      </c>
      <c r="G11" s="31">
        <f t="shared" ca="1" si="0"/>
        <v>0.99017160170760443</v>
      </c>
      <c r="H11" s="31" t="str">
        <f t="shared" ca="1" si="1"/>
        <v>Y</v>
      </c>
      <c r="I11" s="31">
        <f t="shared" ca="1" si="2"/>
        <v>9.3620499928042805E-3</v>
      </c>
      <c r="J11" s="31" t="str">
        <f t="shared" ca="1" si="3"/>
        <v>Y</v>
      </c>
      <c r="K11" s="31">
        <f t="shared" ca="1" si="4"/>
        <v>4.6634829959125892E-4</v>
      </c>
      <c r="L11" s="31" t="str">
        <f t="shared" ca="1" si="5"/>
        <v>Y</v>
      </c>
    </row>
    <row r="12" spans="2:12" x14ac:dyDescent="0.2">
      <c r="B12" s="19" t="s">
        <v>87</v>
      </c>
      <c r="C12" s="20">
        <v>1</v>
      </c>
      <c r="D12" s="20" t="s">
        <v>72</v>
      </c>
      <c r="E12" s="28" t="s">
        <v>9</v>
      </c>
      <c r="F12" s="9">
        <v>7</v>
      </c>
      <c r="G12" s="31">
        <f t="shared" ca="1" si="0"/>
        <v>0.99738253870881366</v>
      </c>
      <c r="H12" s="31" t="str">
        <f t="shared" ca="1" si="1"/>
        <v>Y</v>
      </c>
      <c r="I12" s="31">
        <f t="shared" ca="1" si="2"/>
        <v>2.3803458309101288E-3</v>
      </c>
      <c r="J12" s="31" t="str">
        <f t="shared" ca="1" si="3"/>
        <v>Y</v>
      </c>
      <c r="K12" s="31">
        <f t="shared" ca="1" si="4"/>
        <v>2.3711546027618024E-4</v>
      </c>
      <c r="L12" s="31" t="str">
        <f t="shared" ca="1" si="5"/>
        <v>Y</v>
      </c>
    </row>
    <row r="13" spans="2:12" x14ac:dyDescent="0.2">
      <c r="B13" s="19" t="s">
        <v>87</v>
      </c>
      <c r="C13" s="20">
        <v>1</v>
      </c>
      <c r="D13" s="20" t="s">
        <v>72</v>
      </c>
      <c r="E13" s="28" t="s">
        <v>9</v>
      </c>
      <c r="F13" s="9">
        <v>8</v>
      </c>
      <c r="G13" s="31">
        <f t="shared" ca="1" si="0"/>
        <v>0.98701958904662979</v>
      </c>
      <c r="H13" s="31" t="str">
        <f t="shared" ca="1" si="1"/>
        <v>Y</v>
      </c>
      <c r="I13" s="31">
        <f t="shared" ca="1" si="2"/>
        <v>1.1242090026607544E-2</v>
      </c>
      <c r="J13" s="31" t="str">
        <f t="shared" ca="1" si="3"/>
        <v>Y</v>
      </c>
      <c r="K13" s="31">
        <f t="shared" ca="1" si="4"/>
        <v>1.7383209267626777E-3</v>
      </c>
      <c r="L13" s="31" t="str">
        <f t="shared" ca="1" si="5"/>
        <v>Y</v>
      </c>
    </row>
    <row r="14" spans="2:12" x14ac:dyDescent="0.2">
      <c r="B14" s="19" t="s">
        <v>87</v>
      </c>
      <c r="C14" s="20">
        <v>1</v>
      </c>
      <c r="D14" s="20" t="s">
        <v>72</v>
      </c>
      <c r="E14" s="28" t="s">
        <v>9</v>
      </c>
      <c r="F14" s="9">
        <v>9</v>
      </c>
      <c r="G14" s="31">
        <f t="shared" ca="1" si="0"/>
        <v>0.98052033735971056</v>
      </c>
      <c r="H14" s="31" t="str">
        <f t="shared" ca="1" si="1"/>
        <v>N</v>
      </c>
      <c r="I14" s="31">
        <f t="shared" ca="1" si="2"/>
        <v>1.916650223004231E-2</v>
      </c>
      <c r="J14" s="31" t="str">
        <f t="shared" ca="1" si="3"/>
        <v>N</v>
      </c>
      <c r="K14" s="31">
        <f t="shared" ca="1" si="4"/>
        <v>3.1316041024711904E-4</v>
      </c>
      <c r="L14" s="31" t="str">
        <f t="shared" ca="1" si="5"/>
        <v>Y</v>
      </c>
    </row>
    <row r="15" spans="2:12" x14ac:dyDescent="0.2">
      <c r="B15" s="19" t="s">
        <v>87</v>
      </c>
      <c r="C15" s="20">
        <v>1</v>
      </c>
      <c r="D15" s="20" t="s">
        <v>72</v>
      </c>
      <c r="E15" s="28" t="s">
        <v>9</v>
      </c>
      <c r="F15" s="9">
        <v>10</v>
      </c>
      <c r="G15" s="31">
        <f t="shared" ca="1" si="0"/>
        <v>0.99356507942429362</v>
      </c>
      <c r="H15" s="31" t="str">
        <f t="shared" ca="1" si="1"/>
        <v>Y</v>
      </c>
      <c r="I15" s="31">
        <f t="shared" ca="1" si="2"/>
        <v>5.9802935675429755E-3</v>
      </c>
      <c r="J15" s="31" t="str">
        <f t="shared" ca="1" si="3"/>
        <v>Y</v>
      </c>
      <c r="K15" s="31">
        <f t="shared" ca="1" si="4"/>
        <v>4.5462700816340608E-4</v>
      </c>
      <c r="L15" s="31" t="str">
        <f t="shared" ca="1" si="5"/>
        <v>Y</v>
      </c>
    </row>
    <row r="16" spans="2:12" x14ac:dyDescent="0.2">
      <c r="B16" s="19" t="s">
        <v>87</v>
      </c>
      <c r="C16" s="20">
        <v>1</v>
      </c>
      <c r="D16" s="20" t="s">
        <v>72</v>
      </c>
      <c r="E16" s="28" t="s">
        <v>9</v>
      </c>
      <c r="F16" s="9">
        <v>11</v>
      </c>
      <c r="G16" s="31">
        <f t="shared" ca="1" si="0"/>
        <v>0.99502316985155981</v>
      </c>
      <c r="H16" s="31" t="str">
        <f t="shared" ca="1" si="1"/>
        <v>Y</v>
      </c>
      <c r="I16" s="31">
        <f t="shared" ca="1" si="2"/>
        <v>3.0921499515758288E-3</v>
      </c>
      <c r="J16" s="31" t="str">
        <f t="shared" ca="1" si="3"/>
        <v>Y</v>
      </c>
      <c r="K16" s="31">
        <f t="shared" ca="1" si="4"/>
        <v>1.8846801968644268E-3</v>
      </c>
      <c r="L16" s="31" t="str">
        <f t="shared" ca="1" si="5"/>
        <v>N</v>
      </c>
    </row>
    <row r="17" spans="2:12" x14ac:dyDescent="0.2">
      <c r="B17" s="19" t="s">
        <v>87</v>
      </c>
      <c r="C17" s="20">
        <v>1</v>
      </c>
      <c r="D17" s="20" t="s">
        <v>72</v>
      </c>
      <c r="E17" s="28" t="s">
        <v>9</v>
      </c>
      <c r="F17" s="9">
        <v>12</v>
      </c>
      <c r="G17" s="31">
        <f t="shared" ca="1" si="0"/>
        <v>0.98707367259145584</v>
      </c>
      <c r="H17" s="31" t="str">
        <f t="shared" ca="1" si="1"/>
        <v>Y</v>
      </c>
      <c r="I17" s="31">
        <f t="shared" ca="1" si="2"/>
        <v>1.132252882417868E-2</v>
      </c>
      <c r="J17" s="31" t="str">
        <f t="shared" ca="1" si="3"/>
        <v>Y</v>
      </c>
      <c r="K17" s="31">
        <f t="shared" ca="1" si="4"/>
        <v>1.6037985843654354E-3</v>
      </c>
      <c r="L17" s="31" t="str">
        <f t="shared" ca="1" si="5"/>
        <v>Y</v>
      </c>
    </row>
    <row r="18" spans="2:12" x14ac:dyDescent="0.2">
      <c r="B18" s="19" t="s">
        <v>87</v>
      </c>
      <c r="C18" s="20">
        <v>1</v>
      </c>
      <c r="D18" s="20" t="s">
        <v>72</v>
      </c>
      <c r="E18" s="28" t="s">
        <v>9</v>
      </c>
      <c r="F18" s="9">
        <v>13</v>
      </c>
      <c r="G18" s="31">
        <f t="shared" ca="1" si="0"/>
        <v>0.98500844810616828</v>
      </c>
      <c r="H18" s="31" t="str">
        <f t="shared" ca="1" si="1"/>
        <v>Y</v>
      </c>
      <c r="I18" s="31">
        <f t="shared" ca="1" si="2"/>
        <v>1.4031404789192112E-2</v>
      </c>
      <c r="J18" s="31" t="str">
        <f t="shared" ca="1" si="3"/>
        <v>Y</v>
      </c>
      <c r="K18" s="31">
        <f t="shared" ca="1" si="4"/>
        <v>9.601471046396193E-4</v>
      </c>
      <c r="L18" s="31" t="str">
        <f t="shared" ca="1" si="5"/>
        <v>Y</v>
      </c>
    </row>
    <row r="19" spans="2:12" x14ac:dyDescent="0.2">
      <c r="B19" s="19" t="s">
        <v>87</v>
      </c>
      <c r="C19" s="20">
        <v>1</v>
      </c>
      <c r="D19" s="20" t="s">
        <v>72</v>
      </c>
      <c r="E19" s="28" t="s">
        <v>9</v>
      </c>
      <c r="F19" s="9">
        <v>14</v>
      </c>
      <c r="G19" s="31">
        <f t="shared" ca="1" si="0"/>
        <v>0.99147121287559647</v>
      </c>
      <c r="H19" s="31" t="str">
        <f t="shared" ca="1" si="1"/>
        <v>Y</v>
      </c>
      <c r="I19" s="31">
        <f t="shared" ca="1" si="2"/>
        <v>7.0742508795929426E-3</v>
      </c>
      <c r="J19" s="31" t="str">
        <f t="shared" ca="1" si="3"/>
        <v>Y</v>
      </c>
      <c r="K19" s="31">
        <f t="shared" ca="1" si="4"/>
        <v>1.4545362448105906E-3</v>
      </c>
      <c r="L19" s="31" t="str">
        <f t="shared" ca="1" si="5"/>
        <v>Y</v>
      </c>
    </row>
    <row r="20" spans="2:12" x14ac:dyDescent="0.2">
      <c r="B20" s="19" t="s">
        <v>87</v>
      </c>
      <c r="C20" s="20">
        <v>1</v>
      </c>
      <c r="D20" s="20" t="s">
        <v>72</v>
      </c>
      <c r="E20" s="28" t="s">
        <v>9</v>
      </c>
      <c r="F20" s="9">
        <v>15</v>
      </c>
      <c r="G20" s="31">
        <f t="shared" ca="1" si="0"/>
        <v>0.98171067975093174</v>
      </c>
      <c r="H20" s="31" t="str">
        <f t="shared" ca="1" si="1"/>
        <v>Y</v>
      </c>
      <c r="I20" s="31">
        <f t="shared" ca="1" si="2"/>
        <v>1.7235958723730078E-2</v>
      </c>
      <c r="J20" s="31" t="str">
        <f t="shared" ca="1" si="3"/>
        <v>N</v>
      </c>
      <c r="K20" s="31">
        <f t="shared" ca="1" si="4"/>
        <v>1.0533615253382018E-3</v>
      </c>
      <c r="L20" s="31" t="str">
        <f t="shared" ca="1" si="5"/>
        <v>Y</v>
      </c>
    </row>
    <row r="21" spans="2:12" x14ac:dyDescent="0.2">
      <c r="B21" s="19" t="s">
        <v>87</v>
      </c>
      <c r="C21" s="20">
        <v>1</v>
      </c>
      <c r="D21" s="20" t="s">
        <v>72</v>
      </c>
      <c r="E21" s="28" t="s">
        <v>9</v>
      </c>
      <c r="F21" s="9">
        <v>16</v>
      </c>
      <c r="G21" s="31">
        <f t="shared" ca="1" si="0"/>
        <v>0.98485001177092846</v>
      </c>
      <c r="H21" s="31" t="str">
        <f t="shared" ca="1" si="1"/>
        <v>Y</v>
      </c>
      <c r="I21" s="31">
        <f t="shared" ca="1" si="2"/>
        <v>1.4078234730249392E-2</v>
      </c>
      <c r="J21" s="31" t="str">
        <f t="shared" ca="1" si="3"/>
        <v>Y</v>
      </c>
      <c r="K21" s="31">
        <f t="shared" ca="1" si="4"/>
        <v>1.0717534988221155E-3</v>
      </c>
      <c r="L21" s="31" t="str">
        <f t="shared" ca="1" si="5"/>
        <v>Y</v>
      </c>
    </row>
    <row r="22" spans="2:12" x14ac:dyDescent="0.2">
      <c r="B22" s="19" t="s">
        <v>87</v>
      </c>
      <c r="C22" s="20">
        <v>1</v>
      </c>
      <c r="D22" s="20" t="s">
        <v>72</v>
      </c>
      <c r="E22" s="28" t="s">
        <v>9</v>
      </c>
      <c r="F22" s="9">
        <v>17</v>
      </c>
      <c r="G22" s="31">
        <f t="shared" ca="1" si="0"/>
        <v>0.99710880432356452</v>
      </c>
      <c r="H22" s="31" t="str">
        <f t="shared" ca="1" si="1"/>
        <v>Y</v>
      </c>
      <c r="I22" s="31">
        <f t="shared" ca="1" si="2"/>
        <v>1.1768298729313731E-3</v>
      </c>
      <c r="J22" s="31" t="str">
        <f t="shared" ca="1" si="3"/>
        <v>Y</v>
      </c>
      <c r="K22" s="31">
        <f t="shared" ca="1" si="4"/>
        <v>1.7143658035041686E-3</v>
      </c>
      <c r="L22" s="31" t="str">
        <f t="shared" ca="1" si="5"/>
        <v>Y</v>
      </c>
    </row>
    <row r="23" spans="2:12" x14ac:dyDescent="0.2">
      <c r="B23" s="19" t="s">
        <v>87</v>
      </c>
      <c r="C23" s="20">
        <v>1</v>
      </c>
      <c r="D23" s="20" t="s">
        <v>72</v>
      </c>
      <c r="E23" s="28" t="s">
        <v>9</v>
      </c>
      <c r="F23" s="9">
        <v>18</v>
      </c>
      <c r="G23" s="31">
        <f t="shared" ca="1" si="0"/>
        <v>0.99674392242977394</v>
      </c>
      <c r="H23" s="31" t="str">
        <f t="shared" ca="1" si="1"/>
        <v>Y</v>
      </c>
      <c r="I23" s="31">
        <f t="shared" ca="1" si="2"/>
        <v>2.7740314949867085E-3</v>
      </c>
      <c r="J23" s="31" t="str">
        <f t="shared" ca="1" si="3"/>
        <v>Y</v>
      </c>
      <c r="K23" s="31">
        <f t="shared" ca="1" si="4"/>
        <v>4.8204607523939823E-4</v>
      </c>
      <c r="L23" s="31" t="str">
        <f t="shared" ca="1" si="5"/>
        <v>Y</v>
      </c>
    </row>
    <row r="24" spans="2:12" x14ac:dyDescent="0.2">
      <c r="B24" s="19" t="s">
        <v>87</v>
      </c>
      <c r="C24" s="20">
        <v>1</v>
      </c>
      <c r="D24" s="20" t="s">
        <v>72</v>
      </c>
      <c r="E24" s="28" t="s">
        <v>9</v>
      </c>
      <c r="F24" s="9">
        <v>19</v>
      </c>
      <c r="G24" s="31">
        <f t="shared" ca="1" si="0"/>
        <v>0.99568794568056262</v>
      </c>
      <c r="H24" s="31" t="str">
        <f t="shared" ca="1" si="1"/>
        <v>Y</v>
      </c>
      <c r="I24" s="31">
        <f t="shared" ca="1" si="2"/>
        <v>2.9850723071219742E-3</v>
      </c>
      <c r="J24" s="31" t="str">
        <f t="shared" ca="1" si="3"/>
        <v>Y</v>
      </c>
      <c r="K24" s="31">
        <f t="shared" ca="1" si="4"/>
        <v>1.3269820123153525E-3</v>
      </c>
      <c r="L24" s="31" t="str">
        <f t="shared" ca="1" si="5"/>
        <v>Y</v>
      </c>
    </row>
    <row r="25" spans="2:12" x14ac:dyDescent="0.2">
      <c r="B25" s="19" t="s">
        <v>87</v>
      </c>
      <c r="C25" s="20">
        <v>1</v>
      </c>
      <c r="D25" s="20" t="s">
        <v>72</v>
      </c>
      <c r="E25" s="28" t="s">
        <v>9</v>
      </c>
      <c r="F25" s="9">
        <v>20</v>
      </c>
      <c r="G25" s="31">
        <f t="shared" ca="1" si="0"/>
        <v>0.98242788244608981</v>
      </c>
      <c r="H25" s="31" t="str">
        <f t="shared" ca="1" si="1"/>
        <v>Y</v>
      </c>
      <c r="I25" s="31">
        <f t="shared" ca="1" si="2"/>
        <v>1.7238008553176427E-2</v>
      </c>
      <c r="J25" s="31" t="str">
        <f t="shared" ca="1" si="3"/>
        <v>N</v>
      </c>
      <c r="K25" s="31">
        <f t="shared" ca="1" si="4"/>
        <v>3.3410900073375905E-4</v>
      </c>
      <c r="L25" s="31" t="str">
        <f t="shared" ca="1" si="5"/>
        <v>Y</v>
      </c>
    </row>
    <row r="26" spans="2:12" x14ac:dyDescent="0.25">
      <c r="B26" s="19" t="s">
        <v>87</v>
      </c>
      <c r="C26" s="20">
        <v>1</v>
      </c>
      <c r="D26" s="20" t="s">
        <v>72</v>
      </c>
      <c r="E26" s="28" t="s">
        <v>9</v>
      </c>
      <c r="F26" s="9">
        <v>21</v>
      </c>
      <c r="G26" s="31">
        <f t="shared" ca="1" si="0"/>
        <v>0.99057268878869664</v>
      </c>
      <c r="H26" s="31" t="str">
        <f t="shared" ca="1" si="1"/>
        <v>Y</v>
      </c>
      <c r="I26" s="31">
        <f t="shared" ca="1" si="2"/>
        <v>8.5503393280912856E-3</v>
      </c>
      <c r="J26" s="31" t="str">
        <f t="shared" ca="1" si="3"/>
        <v>Y</v>
      </c>
      <c r="K26" s="31">
        <f t="shared" ca="1" si="4"/>
        <v>8.7697188321213563E-4</v>
      </c>
      <c r="L26" s="31" t="str">
        <f t="shared" ca="1" si="5"/>
        <v>Y</v>
      </c>
    </row>
    <row r="27" spans="2:12" x14ac:dyDescent="0.25">
      <c r="B27" s="19" t="s">
        <v>87</v>
      </c>
      <c r="C27" s="20">
        <v>1</v>
      </c>
      <c r="D27" s="20" t="s">
        <v>72</v>
      </c>
      <c r="E27" s="28" t="s">
        <v>9</v>
      </c>
      <c r="F27" s="9">
        <v>22</v>
      </c>
      <c r="G27" s="31">
        <f t="shared" ca="1" si="0"/>
        <v>0.98605175842437576</v>
      </c>
      <c r="H27" s="31" t="str">
        <f t="shared" ca="1" si="1"/>
        <v>Y</v>
      </c>
      <c r="I27" s="31">
        <f t="shared" ca="1" si="2"/>
        <v>1.278014064663221E-2</v>
      </c>
      <c r="J27" s="31" t="str">
        <f t="shared" ca="1" si="3"/>
        <v>Y</v>
      </c>
      <c r="K27" s="31">
        <f t="shared" ca="1" si="4"/>
        <v>1.1681009289920478E-3</v>
      </c>
      <c r="L27" s="31" t="str">
        <f t="shared" ca="1" si="5"/>
        <v>Y</v>
      </c>
    </row>
    <row r="28" spans="2:12" x14ac:dyDescent="0.25">
      <c r="B28" s="19" t="s">
        <v>87</v>
      </c>
      <c r="C28" s="20">
        <v>1</v>
      </c>
      <c r="D28" s="20" t="s">
        <v>72</v>
      </c>
      <c r="E28" s="28" t="s">
        <v>9</v>
      </c>
      <c r="F28" s="9">
        <v>23</v>
      </c>
      <c r="G28" s="31">
        <f t="shared" ca="1" si="0"/>
        <v>0.9974004095673632</v>
      </c>
      <c r="H28" s="31" t="str">
        <f t="shared" ca="1" si="1"/>
        <v>Y</v>
      </c>
      <c r="I28" s="31">
        <f t="shared" ca="1" si="2"/>
        <v>8.4861817256028267E-4</v>
      </c>
      <c r="J28" s="31" t="str">
        <f t="shared" ca="1" si="3"/>
        <v>Y</v>
      </c>
      <c r="K28" s="31">
        <f t="shared" ca="1" si="4"/>
        <v>1.7509722600765056E-3</v>
      </c>
      <c r="L28" s="31" t="str">
        <f t="shared" ca="1" si="5"/>
        <v>Y</v>
      </c>
    </row>
    <row r="29" spans="2:12" x14ac:dyDescent="0.25">
      <c r="B29" s="19" t="s">
        <v>87</v>
      </c>
      <c r="C29" s="20">
        <v>1</v>
      </c>
      <c r="D29" s="20" t="s">
        <v>72</v>
      </c>
      <c r="E29" s="28" t="s">
        <v>9</v>
      </c>
      <c r="F29" s="9">
        <v>24</v>
      </c>
      <c r="G29" s="31">
        <f t="shared" ca="1" si="0"/>
        <v>0.98310147572526574</v>
      </c>
      <c r="H29" s="31" t="str">
        <f t="shared" ca="1" si="1"/>
        <v>Y</v>
      </c>
      <c r="I29" s="31">
        <f t="shared" ca="1" si="2"/>
        <v>1.6830398214420627E-2</v>
      </c>
      <c r="J29" s="31" t="str">
        <f t="shared" ca="1" si="3"/>
        <v>N</v>
      </c>
      <c r="K29" s="31">
        <f t="shared" ca="1" si="4"/>
        <v>6.8126060313628662E-5</v>
      </c>
      <c r="L29" s="31" t="str">
        <f t="shared" ca="1" si="5"/>
        <v>Y</v>
      </c>
    </row>
    <row r="30" spans="2:12" x14ac:dyDescent="0.25">
      <c r="B30" s="19" t="s">
        <v>87</v>
      </c>
      <c r="C30" s="20">
        <v>1</v>
      </c>
      <c r="D30" s="20" t="s">
        <v>72</v>
      </c>
      <c r="E30" s="28" t="s">
        <v>9</v>
      </c>
      <c r="F30" s="9">
        <v>25</v>
      </c>
      <c r="G30" s="31">
        <f t="shared" ca="1" si="0"/>
        <v>0.99298613654909984</v>
      </c>
      <c r="H30" s="31" t="str">
        <f t="shared" ca="1" si="1"/>
        <v>Y</v>
      </c>
      <c r="I30" s="31">
        <f t="shared" ca="1" si="2"/>
        <v>6.1976824523791788E-3</v>
      </c>
      <c r="J30" s="31" t="str">
        <f t="shared" ca="1" si="3"/>
        <v>Y</v>
      </c>
      <c r="K30" s="31">
        <f t="shared" ca="1" si="4"/>
        <v>8.1618099852100829E-4</v>
      </c>
      <c r="L30" s="31" t="str">
        <f t="shared" ca="1" si="5"/>
        <v>Y</v>
      </c>
    </row>
    <row r="31" spans="2:12" x14ac:dyDescent="0.25">
      <c r="B31" s="19" t="s">
        <v>87</v>
      </c>
      <c r="C31" s="20">
        <v>1</v>
      </c>
      <c r="D31" s="20" t="s">
        <v>72</v>
      </c>
      <c r="E31" s="28" t="s">
        <v>9</v>
      </c>
      <c r="F31" s="9">
        <v>26</v>
      </c>
      <c r="G31" s="31">
        <f t="shared" ca="1" si="0"/>
        <v>0.98421256150306724</v>
      </c>
      <c r="H31" s="31" t="str">
        <f t="shared" ca="1" si="1"/>
        <v>Y</v>
      </c>
      <c r="I31" s="31">
        <f t="shared" ca="1" si="2"/>
        <v>1.4140482039018088E-2</v>
      </c>
      <c r="J31" s="31" t="str">
        <f t="shared" ca="1" si="3"/>
        <v>Y</v>
      </c>
      <c r="K31" s="31">
        <f t="shared" ca="1" si="4"/>
        <v>1.6469564579147285E-3</v>
      </c>
      <c r="L31" s="31" t="str">
        <f t="shared" ca="1" si="5"/>
        <v>Y</v>
      </c>
    </row>
    <row r="32" spans="2:12" x14ac:dyDescent="0.25">
      <c r="B32" s="19" t="s">
        <v>87</v>
      </c>
      <c r="C32" s="20">
        <v>1</v>
      </c>
      <c r="D32" s="20" t="s">
        <v>72</v>
      </c>
      <c r="E32" s="28" t="s">
        <v>9</v>
      </c>
      <c r="F32" s="9">
        <v>27</v>
      </c>
      <c r="G32" s="31">
        <f t="shared" ca="1" si="0"/>
        <v>0.98440722585389462</v>
      </c>
      <c r="H32" s="31" t="str">
        <f t="shared" ca="1" si="1"/>
        <v>Y</v>
      </c>
      <c r="I32" s="31">
        <f t="shared" ca="1" si="2"/>
        <v>1.5353136109510387E-2</v>
      </c>
      <c r="J32" s="31" t="str">
        <f t="shared" ca="1" si="3"/>
        <v>Y</v>
      </c>
      <c r="K32" s="31">
        <f t="shared" ca="1" si="4"/>
        <v>2.3963803659504546E-4</v>
      </c>
      <c r="L32" s="31" t="str">
        <f t="shared" ca="1" si="5"/>
        <v>Y</v>
      </c>
    </row>
    <row r="33" spans="2:12" x14ac:dyDescent="0.25">
      <c r="B33" s="19" t="s">
        <v>87</v>
      </c>
      <c r="C33" s="20">
        <v>1</v>
      </c>
      <c r="D33" s="20" t="s">
        <v>72</v>
      </c>
      <c r="E33" s="28" t="s">
        <v>9</v>
      </c>
      <c r="F33" s="9">
        <v>28</v>
      </c>
      <c r="G33" s="31">
        <f t="shared" ca="1" si="0"/>
        <v>0.99022582639030621</v>
      </c>
      <c r="H33" s="31" t="str">
        <f t="shared" ca="1" si="1"/>
        <v>Y</v>
      </c>
      <c r="I33" s="31">
        <f t="shared" ca="1" si="2"/>
        <v>8.635584402290921E-3</v>
      </c>
      <c r="J33" s="31" t="str">
        <f t="shared" ca="1" si="3"/>
        <v>Y</v>
      </c>
      <c r="K33" s="31">
        <f t="shared" ca="1" si="4"/>
        <v>1.1385892074028234E-3</v>
      </c>
      <c r="L33" s="31" t="str">
        <f t="shared" ca="1" si="5"/>
        <v>Y</v>
      </c>
    </row>
    <row r="34" spans="2:12" x14ac:dyDescent="0.25">
      <c r="B34" s="19" t="s">
        <v>87</v>
      </c>
      <c r="C34" s="20">
        <v>1</v>
      </c>
      <c r="D34" s="20" t="s">
        <v>72</v>
      </c>
      <c r="E34" s="5" t="s">
        <v>10</v>
      </c>
      <c r="F34" s="9">
        <v>29</v>
      </c>
      <c r="G34" s="31">
        <f t="shared" ca="1" si="0"/>
        <v>0.9909874530570103</v>
      </c>
      <c r="H34" s="31" t="str">
        <f t="shared" ca="1" si="1"/>
        <v>Y</v>
      </c>
      <c r="I34" s="31">
        <f t="shared" ca="1" si="2"/>
        <v>7.1386759293302826E-3</v>
      </c>
      <c r="J34" s="31" t="str">
        <f t="shared" ca="1" si="3"/>
        <v>Y</v>
      </c>
      <c r="K34" s="31">
        <f t="shared" ca="1" si="4"/>
        <v>1.8738710136594384E-3</v>
      </c>
      <c r="L34" s="31" t="str">
        <f t="shared" ca="1" si="5"/>
        <v>N</v>
      </c>
    </row>
    <row r="35" spans="2:12" x14ac:dyDescent="0.25">
      <c r="B35" s="19" t="s">
        <v>87</v>
      </c>
      <c r="C35" s="20">
        <v>1</v>
      </c>
      <c r="D35" s="20" t="s">
        <v>72</v>
      </c>
      <c r="E35" s="5" t="s">
        <v>10</v>
      </c>
      <c r="F35" s="9">
        <v>30</v>
      </c>
      <c r="G35" s="31">
        <f t="shared" ca="1" si="0"/>
        <v>0.99307413565784675</v>
      </c>
      <c r="H35" s="31" t="str">
        <f t="shared" ca="1" si="1"/>
        <v>Y</v>
      </c>
      <c r="I35" s="31">
        <f t="shared" ca="1" si="2"/>
        <v>5.7889066980924284E-3</v>
      </c>
      <c r="J35" s="31" t="str">
        <f t="shared" ca="1" si="3"/>
        <v>Y</v>
      </c>
      <c r="K35" s="31">
        <f t="shared" ca="1" si="4"/>
        <v>1.1369576440609093E-3</v>
      </c>
      <c r="L35" s="31" t="str">
        <f t="shared" ca="1" si="5"/>
        <v>Y</v>
      </c>
    </row>
    <row r="36" spans="2:12" x14ac:dyDescent="0.25">
      <c r="B36" s="19" t="s">
        <v>87</v>
      </c>
      <c r="C36" s="20">
        <v>1</v>
      </c>
      <c r="D36" s="20" t="s">
        <v>72</v>
      </c>
      <c r="E36" s="5" t="s">
        <v>10</v>
      </c>
      <c r="F36" s="9">
        <v>31</v>
      </c>
      <c r="G36" s="31">
        <f t="shared" ca="1" si="0"/>
        <v>0.99646418745087362</v>
      </c>
      <c r="H36" s="31" t="str">
        <f t="shared" ca="1" si="1"/>
        <v>Y</v>
      </c>
      <c r="I36" s="31">
        <f t="shared" ca="1" si="2"/>
        <v>2.2321799107186857E-3</v>
      </c>
      <c r="J36" s="31" t="str">
        <f t="shared" ca="1" si="3"/>
        <v>Y</v>
      </c>
      <c r="K36" s="31">
        <f t="shared" ca="1" si="4"/>
        <v>1.3036326384077378E-3</v>
      </c>
      <c r="L36" s="31" t="str">
        <f t="shared" ca="1" si="5"/>
        <v>Y</v>
      </c>
    </row>
    <row r="37" spans="2:12" x14ac:dyDescent="0.25">
      <c r="B37" s="19" t="s">
        <v>87</v>
      </c>
      <c r="C37" s="20">
        <v>1</v>
      </c>
      <c r="D37" s="20" t="s">
        <v>72</v>
      </c>
      <c r="E37" s="5" t="s">
        <v>10</v>
      </c>
      <c r="F37" s="9">
        <v>32</v>
      </c>
      <c r="G37" s="31">
        <f t="shared" ca="1" si="0"/>
        <v>0.97848834153743569</v>
      </c>
      <c r="H37" s="31" t="str">
        <f t="shared" ca="1" si="1"/>
        <v>N</v>
      </c>
      <c r="I37" s="31">
        <f t="shared" ca="1" si="2"/>
        <v>1.9875745102431255E-2</v>
      </c>
      <c r="J37" s="31" t="str">
        <f t="shared" ca="1" si="3"/>
        <v>N</v>
      </c>
      <c r="K37" s="31">
        <f t="shared" ca="1" si="4"/>
        <v>1.6359133601329783E-3</v>
      </c>
      <c r="L37" s="31" t="str">
        <f t="shared" ca="1" si="5"/>
        <v>Y</v>
      </c>
    </row>
    <row r="38" spans="2:12" x14ac:dyDescent="0.25">
      <c r="B38" s="19" t="s">
        <v>87</v>
      </c>
      <c r="C38" s="20">
        <v>1</v>
      </c>
      <c r="D38" s="20" t="s">
        <v>72</v>
      </c>
      <c r="E38" s="5" t="s">
        <v>10</v>
      </c>
      <c r="F38" s="9">
        <v>33</v>
      </c>
      <c r="G38" s="31">
        <f t="shared" ca="1" si="0"/>
        <v>0.98162936400598044</v>
      </c>
      <c r="H38" s="31" t="str">
        <f t="shared" ca="1" si="1"/>
        <v>N</v>
      </c>
      <c r="I38" s="31">
        <f t="shared" ca="1" si="2"/>
        <v>1.6419436825832991E-2</v>
      </c>
      <c r="J38" s="31" t="str">
        <f t="shared" ca="1" si="3"/>
        <v>Y</v>
      </c>
      <c r="K38" s="31">
        <f t="shared" ca="1" si="4"/>
        <v>1.9511991681865032E-3</v>
      </c>
      <c r="L38" s="31" t="str">
        <f t="shared" ca="1" si="5"/>
        <v>N</v>
      </c>
    </row>
    <row r="39" spans="2:12" x14ac:dyDescent="0.25">
      <c r="B39" s="19" t="s">
        <v>87</v>
      </c>
      <c r="C39" s="20">
        <v>1</v>
      </c>
      <c r="D39" s="20" t="s">
        <v>72</v>
      </c>
      <c r="E39" s="5" t="s">
        <v>10</v>
      </c>
      <c r="F39" s="9">
        <v>34</v>
      </c>
      <c r="G39" s="31">
        <f t="shared" ca="1" si="0"/>
        <v>0.97887864795058988</v>
      </c>
      <c r="H39" s="31" t="str">
        <f t="shared" ca="1" si="1"/>
        <v>N</v>
      </c>
      <c r="I39" s="31">
        <f t="shared" ca="1" si="2"/>
        <v>1.9721294675226646E-2</v>
      </c>
      <c r="J39" s="31" t="str">
        <f t="shared" ca="1" si="3"/>
        <v>N</v>
      </c>
      <c r="K39" s="31">
        <f t="shared" ca="1" si="4"/>
        <v>1.400057374183515E-3</v>
      </c>
      <c r="L39" s="31" t="str">
        <f t="shared" ca="1" si="5"/>
        <v>Y</v>
      </c>
    </row>
    <row r="40" spans="2:12" x14ac:dyDescent="0.25">
      <c r="B40" s="19" t="s">
        <v>87</v>
      </c>
      <c r="C40" s="20">
        <v>1</v>
      </c>
      <c r="D40" s="20" t="s">
        <v>72</v>
      </c>
      <c r="E40" s="5" t="s">
        <v>10</v>
      </c>
      <c r="F40" s="9">
        <v>35</v>
      </c>
      <c r="G40" s="31">
        <f t="shared" ca="1" si="0"/>
        <v>0.97957046281509785</v>
      </c>
      <c r="H40" s="31" t="str">
        <f t="shared" ca="1" si="1"/>
        <v>N</v>
      </c>
      <c r="I40" s="31">
        <f t="shared" ca="1" si="2"/>
        <v>1.9719945114878155E-2</v>
      </c>
      <c r="J40" s="31" t="str">
        <f t="shared" ca="1" si="3"/>
        <v>N</v>
      </c>
      <c r="K40" s="31">
        <f t="shared" ca="1" si="4"/>
        <v>7.0959207002395971E-4</v>
      </c>
      <c r="L40" s="31" t="str">
        <f t="shared" ca="1" si="5"/>
        <v>Y</v>
      </c>
    </row>
    <row r="41" spans="2:12" x14ac:dyDescent="0.25">
      <c r="B41" s="19" t="s">
        <v>87</v>
      </c>
      <c r="C41" s="20">
        <v>1</v>
      </c>
      <c r="D41" s="20" t="s">
        <v>72</v>
      </c>
      <c r="E41" s="5" t="s">
        <v>10</v>
      </c>
      <c r="F41" s="9">
        <v>36</v>
      </c>
      <c r="G41" s="31">
        <f t="shared" ca="1" si="0"/>
        <v>0.98709465384603301</v>
      </c>
      <c r="H41" s="31" t="str">
        <f t="shared" ca="1" si="1"/>
        <v>Y</v>
      </c>
      <c r="I41" s="31">
        <f t="shared" ca="1" si="2"/>
        <v>1.0925298890181132E-2</v>
      </c>
      <c r="J41" s="31" t="str">
        <f t="shared" ca="1" si="3"/>
        <v>Y</v>
      </c>
      <c r="K41" s="31">
        <f t="shared" ca="1" si="4"/>
        <v>1.9800472637858842E-3</v>
      </c>
      <c r="L41" s="31" t="str">
        <f t="shared" ca="1" si="5"/>
        <v>N</v>
      </c>
    </row>
    <row r="42" spans="2:12" x14ac:dyDescent="0.25">
      <c r="B42" s="19" t="s">
        <v>87</v>
      </c>
      <c r="C42" s="20">
        <v>1</v>
      </c>
      <c r="D42" s="20" t="s">
        <v>72</v>
      </c>
      <c r="E42" s="5" t="s">
        <v>10</v>
      </c>
      <c r="F42" s="9">
        <v>37</v>
      </c>
      <c r="G42" s="31">
        <f t="shared" ca="1" si="0"/>
        <v>0.98769774662910648</v>
      </c>
      <c r="H42" s="31" t="str">
        <f t="shared" ca="1" si="1"/>
        <v>Y</v>
      </c>
      <c r="I42" s="31">
        <f t="shared" ca="1" si="2"/>
        <v>1.1040681182075851E-2</v>
      </c>
      <c r="J42" s="31" t="str">
        <f t="shared" ca="1" si="3"/>
        <v>Y</v>
      </c>
      <c r="K42" s="31">
        <f t="shared" ca="1" si="4"/>
        <v>1.2615721888177779E-3</v>
      </c>
      <c r="L42" s="31" t="str">
        <f t="shared" ca="1" si="5"/>
        <v>Y</v>
      </c>
    </row>
    <row r="43" spans="2:12" x14ac:dyDescent="0.25">
      <c r="B43" s="19" t="s">
        <v>87</v>
      </c>
      <c r="C43" s="20">
        <v>1</v>
      </c>
      <c r="D43" s="20" t="s">
        <v>72</v>
      </c>
      <c r="E43" s="5" t="s">
        <v>10</v>
      </c>
      <c r="F43" s="9">
        <v>38</v>
      </c>
      <c r="G43" s="31">
        <f t="shared" ca="1" si="0"/>
        <v>0.98414343681148353</v>
      </c>
      <c r="H43" s="31" t="str">
        <f t="shared" ca="1" si="1"/>
        <v>Y</v>
      </c>
      <c r="I43" s="31">
        <f t="shared" ca="1" si="2"/>
        <v>1.4213906110409616E-2</v>
      </c>
      <c r="J43" s="31" t="str">
        <f t="shared" ca="1" si="3"/>
        <v>Y</v>
      </c>
      <c r="K43" s="31">
        <f t="shared" ca="1" si="4"/>
        <v>1.6426570781069003E-3</v>
      </c>
      <c r="L43" s="31" t="str">
        <f t="shared" ca="1" si="5"/>
        <v>Y</v>
      </c>
    </row>
    <row r="44" spans="2:12" x14ac:dyDescent="0.25">
      <c r="B44" s="19" t="s">
        <v>87</v>
      </c>
      <c r="C44" s="20">
        <v>1</v>
      </c>
      <c r="D44" s="20" t="s">
        <v>72</v>
      </c>
      <c r="E44" s="5" t="s">
        <v>10</v>
      </c>
      <c r="F44" s="9">
        <v>39</v>
      </c>
      <c r="G44" s="31">
        <f t="shared" ca="1" si="0"/>
        <v>0.99630772365486431</v>
      </c>
      <c r="H44" s="31" t="str">
        <f t="shared" ca="1" si="1"/>
        <v>Y</v>
      </c>
      <c r="I44" s="31">
        <f t="shared" ca="1" si="2"/>
        <v>2.9532170133629611E-3</v>
      </c>
      <c r="J44" s="31" t="str">
        <f t="shared" ca="1" si="3"/>
        <v>Y</v>
      </c>
      <c r="K44" s="31">
        <f t="shared" ca="1" si="4"/>
        <v>7.3905933177274537E-4</v>
      </c>
      <c r="L44" s="31" t="str">
        <f t="shared" ca="1" si="5"/>
        <v>Y</v>
      </c>
    </row>
    <row r="45" spans="2:12" x14ac:dyDescent="0.25">
      <c r="B45" s="19" t="s">
        <v>87</v>
      </c>
      <c r="C45" s="20">
        <v>1</v>
      </c>
      <c r="D45" s="20" t="s">
        <v>72</v>
      </c>
      <c r="E45" s="5" t="s">
        <v>10</v>
      </c>
      <c r="F45" s="9">
        <v>40</v>
      </c>
      <c r="G45" s="31">
        <f t="shared" ca="1" si="0"/>
        <v>0.9858232415594379</v>
      </c>
      <c r="H45" s="31" t="str">
        <f t="shared" ca="1" si="1"/>
        <v>Y</v>
      </c>
      <c r="I45" s="31">
        <f t="shared" ca="1" si="2"/>
        <v>1.4121853684676364E-2</v>
      </c>
      <c r="J45" s="31" t="str">
        <f t="shared" ca="1" si="3"/>
        <v>Y</v>
      </c>
      <c r="K45" s="31">
        <f t="shared" ca="1" si="4"/>
        <v>5.4904755885768042E-5</v>
      </c>
      <c r="L45" s="31" t="str">
        <f t="shared" ca="1" si="5"/>
        <v>Y</v>
      </c>
    </row>
    <row r="46" spans="2:12" x14ac:dyDescent="0.25">
      <c r="B46" s="19" t="s">
        <v>87</v>
      </c>
      <c r="C46" s="20">
        <v>1</v>
      </c>
      <c r="D46" s="20" t="s">
        <v>72</v>
      </c>
      <c r="E46" s="5" t="s">
        <v>10</v>
      </c>
      <c r="F46" s="9">
        <v>41</v>
      </c>
      <c r="G46" s="31">
        <f t="shared" ca="1" si="0"/>
        <v>0.99674053469535007</v>
      </c>
      <c r="H46" s="31" t="str">
        <f t="shared" ca="1" si="1"/>
        <v>Y</v>
      </c>
      <c r="I46" s="31">
        <f t="shared" ca="1" si="2"/>
        <v>2.7604072787252897E-3</v>
      </c>
      <c r="J46" s="31" t="str">
        <f t="shared" ca="1" si="3"/>
        <v>Y</v>
      </c>
      <c r="K46" s="31">
        <f t="shared" ca="1" si="4"/>
        <v>4.9905802592470014E-4</v>
      </c>
      <c r="L46" s="31" t="str">
        <f t="shared" ca="1" si="5"/>
        <v>Y</v>
      </c>
    </row>
    <row r="47" spans="2:12" x14ac:dyDescent="0.25">
      <c r="B47" s="19" t="s">
        <v>87</v>
      </c>
      <c r="C47" s="20">
        <v>1</v>
      </c>
      <c r="D47" s="20" t="s">
        <v>72</v>
      </c>
      <c r="E47" s="5" t="s">
        <v>10</v>
      </c>
      <c r="F47" s="9">
        <v>42</v>
      </c>
      <c r="G47" s="31">
        <f t="shared" ca="1" si="0"/>
        <v>0.98906316439441688</v>
      </c>
      <c r="H47" s="31" t="str">
        <f t="shared" ca="1" si="1"/>
        <v>Y</v>
      </c>
      <c r="I47" s="31">
        <f t="shared" ca="1" si="2"/>
        <v>1.0250394511379499E-2</v>
      </c>
      <c r="J47" s="31" t="str">
        <f t="shared" ca="1" si="3"/>
        <v>Y</v>
      </c>
      <c r="K47" s="31">
        <f t="shared" ca="1" si="4"/>
        <v>6.8644109420355065E-4</v>
      </c>
      <c r="L47" s="31" t="str">
        <f t="shared" ca="1" si="5"/>
        <v>Y</v>
      </c>
    </row>
    <row r="48" spans="2:12" x14ac:dyDescent="0.25">
      <c r="B48" s="19" t="s">
        <v>87</v>
      </c>
      <c r="C48" s="20">
        <v>1</v>
      </c>
      <c r="D48" s="20" t="s">
        <v>72</v>
      </c>
      <c r="E48" s="5" t="s">
        <v>10</v>
      </c>
      <c r="F48" s="9">
        <v>43</v>
      </c>
      <c r="G48" s="31">
        <f t="shared" ca="1" si="0"/>
        <v>0.98008530347946976</v>
      </c>
      <c r="H48" s="31" t="str">
        <f t="shared" ca="1" si="1"/>
        <v>N</v>
      </c>
      <c r="I48" s="31">
        <f t="shared" ca="1" si="2"/>
        <v>1.8350321703824404E-2</v>
      </c>
      <c r="J48" s="31" t="str">
        <f t="shared" ca="1" si="3"/>
        <v>N</v>
      </c>
      <c r="K48" s="31">
        <f t="shared" ca="1" si="4"/>
        <v>1.5643748167057873E-3</v>
      </c>
      <c r="L48" s="31" t="str">
        <f t="shared" ca="1" si="5"/>
        <v>Y</v>
      </c>
    </row>
    <row r="49" spans="2:12" x14ac:dyDescent="0.25">
      <c r="B49" s="19" t="s">
        <v>87</v>
      </c>
      <c r="C49" s="20">
        <v>1</v>
      </c>
      <c r="D49" s="20" t="s">
        <v>72</v>
      </c>
      <c r="E49" s="5" t="s">
        <v>10</v>
      </c>
      <c r="F49" s="9">
        <v>44</v>
      </c>
      <c r="G49" s="31">
        <f t="shared" ca="1" si="0"/>
        <v>0.99257720513789394</v>
      </c>
      <c r="H49" s="31" t="str">
        <f t="shared" ca="1" si="1"/>
        <v>Y</v>
      </c>
      <c r="I49" s="31">
        <f t="shared" ca="1" si="2"/>
        <v>5.8305025262871046E-3</v>
      </c>
      <c r="J49" s="31" t="str">
        <f t="shared" ca="1" si="3"/>
        <v>Y</v>
      </c>
      <c r="K49" s="31">
        <f t="shared" ca="1" si="4"/>
        <v>1.5922923358189132E-3</v>
      </c>
      <c r="L49" s="31" t="str">
        <f t="shared" ca="1" si="5"/>
        <v>Y</v>
      </c>
    </row>
    <row r="50" spans="2:12" x14ac:dyDescent="0.25">
      <c r="B50" s="19" t="s">
        <v>87</v>
      </c>
      <c r="C50" s="20">
        <v>1</v>
      </c>
      <c r="D50" s="20" t="s">
        <v>72</v>
      </c>
      <c r="E50" s="5" t="s">
        <v>10</v>
      </c>
      <c r="F50" s="9">
        <v>45</v>
      </c>
      <c r="G50" s="31">
        <f t="shared" ca="1" si="0"/>
        <v>0.98362870156069548</v>
      </c>
      <c r="H50" s="31" t="str">
        <f t="shared" ca="1" si="1"/>
        <v>Y</v>
      </c>
      <c r="I50" s="31">
        <f t="shared" ca="1" si="2"/>
        <v>1.5312009692818807E-2</v>
      </c>
      <c r="J50" s="31" t="str">
        <f t="shared" ca="1" si="3"/>
        <v>Y</v>
      </c>
      <c r="K50" s="31">
        <f t="shared" ca="1" si="4"/>
        <v>1.0592887464857068E-3</v>
      </c>
      <c r="L50" s="31" t="str">
        <f t="shared" ca="1" si="5"/>
        <v>Y</v>
      </c>
    </row>
    <row r="51" spans="2:12" x14ac:dyDescent="0.25">
      <c r="B51" s="19" t="s">
        <v>87</v>
      </c>
      <c r="C51" s="20">
        <v>1</v>
      </c>
      <c r="D51" s="20" t="s">
        <v>72</v>
      </c>
      <c r="E51" s="5" t="s">
        <v>10</v>
      </c>
      <c r="F51" s="9">
        <v>46</v>
      </c>
      <c r="G51" s="31">
        <f t="shared" ca="1" si="0"/>
        <v>0.98884776415107989</v>
      </c>
      <c r="H51" s="31" t="str">
        <f t="shared" ca="1" si="1"/>
        <v>Y</v>
      </c>
      <c r="I51" s="31">
        <f t="shared" ca="1" si="2"/>
        <v>9.4671287528407463E-3</v>
      </c>
      <c r="J51" s="31" t="str">
        <f t="shared" ca="1" si="3"/>
        <v>Y</v>
      </c>
      <c r="K51" s="31">
        <f t="shared" ca="1" si="4"/>
        <v>1.6851070960793527E-3</v>
      </c>
      <c r="L51" s="31" t="str">
        <f t="shared" ca="1" si="5"/>
        <v>Y</v>
      </c>
    </row>
    <row r="52" spans="2:12" x14ac:dyDescent="0.25">
      <c r="B52" s="19" t="s">
        <v>87</v>
      </c>
      <c r="C52" s="20">
        <v>1</v>
      </c>
      <c r="D52" s="20" t="s">
        <v>72</v>
      </c>
      <c r="E52" s="5" t="s">
        <v>10</v>
      </c>
      <c r="F52" s="9">
        <v>47</v>
      </c>
      <c r="G52" s="31">
        <f t="shared" ca="1" si="0"/>
        <v>0.98632474178869745</v>
      </c>
      <c r="H52" s="31" t="str">
        <f t="shared" ca="1" si="1"/>
        <v>Y</v>
      </c>
      <c r="I52" s="31">
        <f t="shared" ca="1" si="2"/>
        <v>1.2768105339246143E-2</v>
      </c>
      <c r="J52" s="31" t="str">
        <f t="shared" ca="1" si="3"/>
        <v>Y</v>
      </c>
      <c r="K52" s="31">
        <f t="shared" ca="1" si="4"/>
        <v>9.0715287205646409E-4</v>
      </c>
      <c r="L52" s="31" t="str">
        <f t="shared" ca="1" si="5"/>
        <v>Y</v>
      </c>
    </row>
    <row r="53" spans="2:12" x14ac:dyDescent="0.25">
      <c r="B53" s="19" t="s">
        <v>87</v>
      </c>
      <c r="C53" s="20">
        <v>1</v>
      </c>
      <c r="D53" s="20" t="s">
        <v>72</v>
      </c>
      <c r="E53" s="5" t="s">
        <v>10</v>
      </c>
      <c r="F53" s="9">
        <v>48</v>
      </c>
      <c r="G53" s="31">
        <f t="shared" ca="1" si="0"/>
        <v>0.99456226697816119</v>
      </c>
      <c r="H53" s="31" t="str">
        <f t="shared" ca="1" si="1"/>
        <v>Y</v>
      </c>
      <c r="I53" s="31">
        <f t="shared" ca="1" si="2"/>
        <v>4.8249201463221297E-3</v>
      </c>
      <c r="J53" s="31" t="str">
        <f t="shared" ca="1" si="3"/>
        <v>Y</v>
      </c>
      <c r="K53" s="31">
        <f t="shared" ca="1" si="4"/>
        <v>6.128128755167186E-4</v>
      </c>
      <c r="L53" s="31" t="str">
        <f t="shared" ca="1" si="5"/>
        <v>Y</v>
      </c>
    </row>
    <row r="54" spans="2:12" x14ac:dyDescent="0.25">
      <c r="B54" s="19" t="s">
        <v>87</v>
      </c>
      <c r="C54" s="20">
        <v>1</v>
      </c>
      <c r="D54" s="20" t="s">
        <v>72</v>
      </c>
      <c r="E54" s="5" t="s">
        <v>10</v>
      </c>
      <c r="F54" s="9">
        <v>49</v>
      </c>
      <c r="G54" s="31">
        <f t="shared" ca="1" si="0"/>
        <v>0.98757038982280643</v>
      </c>
      <c r="H54" s="31" t="str">
        <f t="shared" ca="1" si="1"/>
        <v>Y</v>
      </c>
      <c r="I54" s="31">
        <f t="shared" ca="1" si="2"/>
        <v>1.1636226787357873E-2</v>
      </c>
      <c r="J54" s="31" t="str">
        <f t="shared" ca="1" si="3"/>
        <v>Y</v>
      </c>
      <c r="K54" s="31">
        <f t="shared" ca="1" si="4"/>
        <v>7.9338338983572277E-4</v>
      </c>
      <c r="L54" s="31" t="str">
        <f t="shared" ca="1" si="5"/>
        <v>Y</v>
      </c>
    </row>
    <row r="55" spans="2:12" x14ac:dyDescent="0.25">
      <c r="B55" s="19" t="s">
        <v>87</v>
      </c>
      <c r="C55" s="20">
        <v>1</v>
      </c>
      <c r="D55" s="20" t="s">
        <v>72</v>
      </c>
      <c r="E55" s="5" t="s">
        <v>10</v>
      </c>
      <c r="F55" s="9">
        <v>50</v>
      </c>
      <c r="G55" s="31">
        <f t="shared" ca="1" si="0"/>
        <v>0.99164372669309397</v>
      </c>
      <c r="H55" s="31" t="str">
        <f t="shared" ca="1" si="1"/>
        <v>Y</v>
      </c>
      <c r="I55" s="31">
        <f t="shared" ca="1" si="2"/>
        <v>6.524990846191292E-3</v>
      </c>
      <c r="J55" s="31" t="str">
        <f t="shared" ca="1" si="3"/>
        <v>Y</v>
      </c>
      <c r="K55" s="31">
        <f t="shared" ca="1" si="4"/>
        <v>1.8312824607147563E-3</v>
      </c>
      <c r="L55" s="31" t="str">
        <f t="shared" ca="1" si="5"/>
        <v>N</v>
      </c>
    </row>
    <row r="56" spans="2:12" x14ac:dyDescent="0.25">
      <c r="B56" s="19" t="s">
        <v>87</v>
      </c>
      <c r="C56" s="20">
        <v>1</v>
      </c>
      <c r="D56" s="20" t="s">
        <v>72</v>
      </c>
      <c r="E56" s="5" t="s">
        <v>10</v>
      </c>
      <c r="F56" s="9">
        <v>51</v>
      </c>
      <c r="G56" s="31">
        <f t="shared" ca="1" si="0"/>
        <v>0.98676781965448401</v>
      </c>
      <c r="H56" s="31" t="str">
        <f t="shared" ca="1" si="1"/>
        <v>Y</v>
      </c>
      <c r="I56" s="31">
        <f t="shared" ca="1" si="2"/>
        <v>1.2368637174260341E-2</v>
      </c>
      <c r="J56" s="31" t="str">
        <f t="shared" ca="1" si="3"/>
        <v>Y</v>
      </c>
      <c r="K56" s="31">
        <f t="shared" ca="1" si="4"/>
        <v>8.635431712557209E-4</v>
      </c>
      <c r="L56" s="31" t="str">
        <f t="shared" ca="1" si="5"/>
        <v>Y</v>
      </c>
    </row>
    <row r="57" spans="2:12" x14ac:dyDescent="0.25">
      <c r="B57" s="19" t="s">
        <v>87</v>
      </c>
      <c r="C57" s="20">
        <v>1</v>
      </c>
      <c r="D57" s="20" t="s">
        <v>72</v>
      </c>
      <c r="E57" s="5" t="s">
        <v>10</v>
      </c>
      <c r="F57" s="9">
        <v>52</v>
      </c>
      <c r="G57" s="31">
        <f t="shared" ca="1" si="0"/>
        <v>0.98273991077550515</v>
      </c>
      <c r="H57" s="31" t="str">
        <f t="shared" ca="1" si="1"/>
        <v>Y</v>
      </c>
      <c r="I57" s="31">
        <f t="shared" ca="1" si="2"/>
        <v>1.7211737606346575E-2</v>
      </c>
      <c r="J57" s="31" t="str">
        <f t="shared" ca="1" si="3"/>
        <v>N</v>
      </c>
      <c r="K57" s="31">
        <f t="shared" ca="1" si="4"/>
        <v>4.8351618148319456E-5</v>
      </c>
      <c r="L57" s="31" t="str">
        <f t="shared" ca="1" si="5"/>
        <v>Y</v>
      </c>
    </row>
    <row r="58" spans="2:12" x14ac:dyDescent="0.25">
      <c r="B58" s="19" t="s">
        <v>87</v>
      </c>
      <c r="C58" s="20">
        <v>1</v>
      </c>
      <c r="D58" s="20" t="s">
        <v>72</v>
      </c>
      <c r="E58" s="5" t="s">
        <v>10</v>
      </c>
      <c r="F58" s="9">
        <v>53</v>
      </c>
      <c r="G58" s="31">
        <f t="shared" ca="1" si="0"/>
        <v>0.99175717442631273</v>
      </c>
      <c r="H58" s="31" t="str">
        <f t="shared" ca="1" si="1"/>
        <v>Y</v>
      </c>
      <c r="I58" s="31">
        <f t="shared" ca="1" si="2"/>
        <v>6.501571613100705E-3</v>
      </c>
      <c r="J58" s="31" t="str">
        <f t="shared" ca="1" si="3"/>
        <v>Y</v>
      </c>
      <c r="K58" s="31">
        <f t="shared" ca="1" si="4"/>
        <v>1.7412539605865536E-3</v>
      </c>
      <c r="L58" s="31" t="str">
        <f t="shared" ca="1" si="5"/>
        <v>Y</v>
      </c>
    </row>
    <row r="59" spans="2:12" x14ac:dyDescent="0.25">
      <c r="B59" s="19" t="s">
        <v>87</v>
      </c>
      <c r="C59" s="20">
        <v>1</v>
      </c>
      <c r="D59" s="20" t="s">
        <v>72</v>
      </c>
      <c r="E59" s="5" t="s">
        <v>10</v>
      </c>
      <c r="F59" s="9">
        <v>54</v>
      </c>
      <c r="G59" s="31">
        <f t="shared" ca="1" si="0"/>
        <v>0.9979256098049446</v>
      </c>
      <c r="H59" s="31" t="str">
        <f t="shared" ca="1" si="1"/>
        <v>Y</v>
      </c>
      <c r="I59" s="31">
        <f t="shared" ca="1" si="2"/>
        <v>3.767374703811832E-4</v>
      </c>
      <c r="J59" s="31" t="str">
        <f t="shared" ca="1" si="3"/>
        <v>Y</v>
      </c>
      <c r="K59" s="31">
        <f t="shared" ca="1" si="4"/>
        <v>1.6976527246742434E-3</v>
      </c>
      <c r="L59" s="31" t="str">
        <f t="shared" ca="1" si="5"/>
        <v>Y</v>
      </c>
    </row>
    <row r="60" spans="2:12" x14ac:dyDescent="0.25">
      <c r="B60" s="19" t="s">
        <v>87</v>
      </c>
      <c r="C60" s="20">
        <v>1</v>
      </c>
      <c r="D60" s="20" t="s">
        <v>72</v>
      </c>
      <c r="E60" s="5" t="s">
        <v>10</v>
      </c>
      <c r="F60" s="9">
        <v>55</v>
      </c>
      <c r="G60" s="31">
        <f t="shared" ca="1" si="0"/>
        <v>0.99107997513220758</v>
      </c>
      <c r="H60" s="31" t="str">
        <f t="shared" ca="1" si="1"/>
        <v>Y</v>
      </c>
      <c r="I60" s="31">
        <f t="shared" ca="1" si="2"/>
        <v>8.246612087931815E-3</v>
      </c>
      <c r="J60" s="31" t="str">
        <f t="shared" ca="1" si="3"/>
        <v>Y</v>
      </c>
      <c r="K60" s="31">
        <f t="shared" ca="1" si="4"/>
        <v>6.7341277986049896E-4</v>
      </c>
      <c r="L60" s="31" t="str">
        <f t="shared" ca="1" si="5"/>
        <v>Y</v>
      </c>
    </row>
    <row r="61" spans="2:12" x14ac:dyDescent="0.25">
      <c r="B61" s="19" t="s">
        <v>87</v>
      </c>
      <c r="C61" s="20">
        <v>1</v>
      </c>
      <c r="D61" s="20" t="s">
        <v>72</v>
      </c>
      <c r="E61" s="5" t="s">
        <v>10</v>
      </c>
      <c r="F61" s="9">
        <v>56</v>
      </c>
      <c r="G61" s="31">
        <f t="shared" ca="1" si="0"/>
        <v>0.98086410918350608</v>
      </c>
      <c r="H61" s="31" t="str">
        <f t="shared" ca="1" si="1"/>
        <v>N</v>
      </c>
      <c r="I61" s="31">
        <f t="shared" ca="1" si="2"/>
        <v>1.8026691056848895E-2</v>
      </c>
      <c r="J61" s="31" t="str">
        <f t="shared" ca="1" si="3"/>
        <v>N</v>
      </c>
      <c r="K61" s="31">
        <f t="shared" ca="1" si="4"/>
        <v>1.1091997596451293E-3</v>
      </c>
      <c r="L61" s="31" t="str">
        <f t="shared" ca="1" si="5"/>
        <v>Y</v>
      </c>
    </row>
    <row r="62" spans="2:12" x14ac:dyDescent="0.25">
      <c r="B62" s="19" t="s">
        <v>87</v>
      </c>
      <c r="C62" s="20">
        <v>1</v>
      </c>
      <c r="D62" s="20" t="s">
        <v>72</v>
      </c>
      <c r="E62" s="5" t="s">
        <v>10</v>
      </c>
      <c r="F62" s="9">
        <v>57</v>
      </c>
      <c r="G62" s="31">
        <f t="shared" ca="1" si="0"/>
        <v>0.99128391784608627</v>
      </c>
      <c r="H62" s="31" t="str">
        <f t="shared" ca="1" si="1"/>
        <v>Y</v>
      </c>
      <c r="I62" s="31">
        <f t="shared" ca="1" si="2"/>
        <v>8.0176733569966747E-3</v>
      </c>
      <c r="J62" s="31" t="str">
        <f t="shared" ca="1" si="3"/>
        <v>Y</v>
      </c>
      <c r="K62" s="31">
        <f t="shared" ca="1" si="4"/>
        <v>6.9840879691712005E-4</v>
      </c>
      <c r="L62" s="31" t="str">
        <f t="shared" ca="1" si="5"/>
        <v>Y</v>
      </c>
    </row>
    <row r="63" spans="2:12" x14ac:dyDescent="0.25">
      <c r="B63" s="19" t="s">
        <v>87</v>
      </c>
      <c r="C63" s="20">
        <v>1</v>
      </c>
      <c r="D63" s="20" t="s">
        <v>72</v>
      </c>
      <c r="E63" s="5" t="s">
        <v>10</v>
      </c>
      <c r="F63" s="9">
        <v>58</v>
      </c>
      <c r="G63" s="31">
        <f t="shared" ca="1" si="0"/>
        <v>0.9890988529799547</v>
      </c>
      <c r="H63" s="31" t="str">
        <f t="shared" ca="1" si="1"/>
        <v>Y</v>
      </c>
      <c r="I63" s="31">
        <f t="shared" ca="1" si="2"/>
        <v>9.371901138838408E-3</v>
      </c>
      <c r="J63" s="31" t="str">
        <f t="shared" ca="1" si="3"/>
        <v>Y</v>
      </c>
      <c r="K63" s="31">
        <f t="shared" ca="1" si="4"/>
        <v>1.5292458812068103E-3</v>
      </c>
      <c r="L63" s="31" t="str">
        <f t="shared" ca="1" si="5"/>
        <v>Y</v>
      </c>
    </row>
    <row r="64" spans="2:12" x14ac:dyDescent="0.25">
      <c r="B64" s="19" t="s">
        <v>87</v>
      </c>
      <c r="C64" s="20">
        <v>1</v>
      </c>
      <c r="D64" s="20" t="s">
        <v>72</v>
      </c>
      <c r="E64" s="5" t="s">
        <v>10</v>
      </c>
      <c r="F64" s="9">
        <v>59</v>
      </c>
      <c r="G64" s="31">
        <f t="shared" ca="1" si="0"/>
        <v>0.98357166174881705</v>
      </c>
      <c r="H64" s="31" t="str">
        <f t="shared" ca="1" si="1"/>
        <v>Y</v>
      </c>
      <c r="I64" s="31">
        <f t="shared" ca="1" si="2"/>
        <v>1.5938405360346374E-2</v>
      </c>
      <c r="J64" s="31" t="str">
        <f t="shared" ca="1" si="3"/>
        <v>Y</v>
      </c>
      <c r="K64" s="31">
        <f t="shared" ca="1" si="4"/>
        <v>4.8993289083651924E-4</v>
      </c>
      <c r="L64" s="31" t="str">
        <f t="shared" ca="1" si="5"/>
        <v>Y</v>
      </c>
    </row>
    <row r="65" spans="2:12" x14ac:dyDescent="0.25">
      <c r="B65" s="19" t="s">
        <v>87</v>
      </c>
      <c r="C65" s="20">
        <v>1</v>
      </c>
      <c r="D65" s="20" t="s">
        <v>72</v>
      </c>
      <c r="E65" s="29" t="s">
        <v>25</v>
      </c>
      <c r="F65" s="9">
        <v>60</v>
      </c>
      <c r="G65" s="31">
        <f t="shared" ca="1" si="0"/>
        <v>0.99022030725875609</v>
      </c>
      <c r="H65" s="31" t="str">
        <f t="shared" ca="1" si="1"/>
        <v>Y</v>
      </c>
      <c r="I65" s="31">
        <f t="shared" ca="1" si="2"/>
        <v>9.3521331446907927E-3</v>
      </c>
      <c r="J65" s="31" t="str">
        <f t="shared" ca="1" si="3"/>
        <v>Y</v>
      </c>
      <c r="K65" s="31">
        <f t="shared" ca="1" si="4"/>
        <v>4.2755959655314915E-4</v>
      </c>
      <c r="L65" s="31" t="str">
        <f t="shared" ca="1" si="5"/>
        <v>Y</v>
      </c>
    </row>
    <row r="66" spans="2:12" x14ac:dyDescent="0.25">
      <c r="B66" s="19" t="s">
        <v>87</v>
      </c>
      <c r="C66" s="20">
        <v>1</v>
      </c>
      <c r="D66" s="20" t="s">
        <v>72</v>
      </c>
      <c r="E66" s="29" t="s">
        <v>25</v>
      </c>
      <c r="F66" s="9">
        <v>61</v>
      </c>
      <c r="G66" s="31">
        <f t="shared" ca="1" si="0"/>
        <v>0.98074661275071284</v>
      </c>
      <c r="H66" s="31" t="str">
        <f t="shared" ca="1" si="1"/>
        <v>N</v>
      </c>
      <c r="I66" s="31">
        <f t="shared" ca="1" si="2"/>
        <v>1.9223681264011781E-2</v>
      </c>
      <c r="J66" s="31" t="str">
        <f t="shared" ca="1" si="3"/>
        <v>N</v>
      </c>
      <c r="K66" s="31">
        <f t="shared" ca="1" si="4"/>
        <v>2.9705985275402248E-5</v>
      </c>
      <c r="L66" s="31" t="str">
        <f t="shared" ca="1" si="5"/>
        <v>Y</v>
      </c>
    </row>
    <row r="67" spans="2:12" x14ac:dyDescent="0.25">
      <c r="B67" s="19" t="s">
        <v>87</v>
      </c>
      <c r="C67" s="20">
        <v>1</v>
      </c>
      <c r="D67" s="20" t="s">
        <v>72</v>
      </c>
      <c r="E67" s="29" t="s">
        <v>25</v>
      </c>
      <c r="F67" s="9">
        <v>62</v>
      </c>
      <c r="G67" s="31">
        <f t="shared" ca="1" si="0"/>
        <v>0.99412362989935255</v>
      </c>
      <c r="H67" s="31" t="str">
        <f t="shared" ca="1" si="1"/>
        <v>Y</v>
      </c>
      <c r="I67" s="31">
        <f t="shared" ca="1" si="2"/>
        <v>4.4203345850989907E-3</v>
      </c>
      <c r="J67" s="31" t="str">
        <f t="shared" ca="1" si="3"/>
        <v>Y</v>
      </c>
      <c r="K67" s="31">
        <f t="shared" ca="1" si="4"/>
        <v>1.45603551554849E-3</v>
      </c>
      <c r="L67" s="31" t="str">
        <f t="shared" ca="1" si="5"/>
        <v>Y</v>
      </c>
    </row>
    <row r="68" spans="2:12" x14ac:dyDescent="0.25">
      <c r="B68" s="19" t="s">
        <v>87</v>
      </c>
      <c r="C68" s="20">
        <v>1</v>
      </c>
      <c r="D68" s="20" t="s">
        <v>72</v>
      </c>
      <c r="E68" s="29" t="s">
        <v>25</v>
      </c>
      <c r="F68" s="9">
        <v>63</v>
      </c>
      <c r="G68" s="31">
        <f t="shared" ca="1" si="0"/>
        <v>0.98444531590651319</v>
      </c>
      <c r="H68" s="31" t="str">
        <f t="shared" ca="1" si="1"/>
        <v>Y</v>
      </c>
      <c r="I68" s="31">
        <f t="shared" ca="1" si="2"/>
        <v>1.5092998334436303E-2</v>
      </c>
      <c r="J68" s="31" t="str">
        <f t="shared" ca="1" si="3"/>
        <v>Y</v>
      </c>
      <c r="K68" s="31">
        <f t="shared" ca="1" si="4"/>
        <v>4.6168575905051681E-4</v>
      </c>
      <c r="L68" s="31" t="str">
        <f t="shared" ca="1" si="5"/>
        <v>Y</v>
      </c>
    </row>
    <row r="69" spans="2:12" x14ac:dyDescent="0.25">
      <c r="B69" s="19" t="s">
        <v>87</v>
      </c>
      <c r="C69" s="20">
        <v>1</v>
      </c>
      <c r="D69" s="20" t="s">
        <v>72</v>
      </c>
      <c r="E69" s="29" t="s">
        <v>10</v>
      </c>
      <c r="F69" s="9">
        <v>64</v>
      </c>
      <c r="G69" s="31">
        <f t="shared" ref="G69:G75" ca="1" si="6">1-I69-K69</f>
        <v>0.99062188519149985</v>
      </c>
      <c r="H69" s="31" t="str">
        <f t="shared" ref="H69:H75" ca="1" si="7">IF(G69&gt;=$H$1,"Y","N")</f>
        <v>Y</v>
      </c>
      <c r="I69" s="31">
        <f t="shared" ref="I69:I75" ca="1" si="8">RAND()*(0.02)</f>
        <v>7.9581627890748571E-3</v>
      </c>
      <c r="J69" s="31" t="str">
        <f t="shared" ref="J69:J75" ca="1" si="9">IF(I69&lt;=$J$1,"Y","N")</f>
        <v>Y</v>
      </c>
      <c r="K69" s="31">
        <f t="shared" ref="K69:K75" ca="1" si="10">RAND()*(0.002)</f>
        <v>1.4199520194252014E-3</v>
      </c>
      <c r="L69" s="31" t="str">
        <f t="shared" ref="L69:L75" ca="1" si="11">IF(K69&lt;=$L$1,"Y","N")</f>
        <v>Y</v>
      </c>
    </row>
    <row r="70" spans="2:12" x14ac:dyDescent="0.25">
      <c r="B70" s="19" t="s">
        <v>87</v>
      </c>
      <c r="C70" s="20">
        <v>1</v>
      </c>
      <c r="D70" s="20" t="s">
        <v>72</v>
      </c>
      <c r="E70" s="29" t="s">
        <v>10</v>
      </c>
      <c r="F70" s="9">
        <v>65</v>
      </c>
      <c r="G70" s="31">
        <f t="shared" ca="1" si="6"/>
        <v>0.98323827731225855</v>
      </c>
      <c r="H70" s="31" t="str">
        <f t="shared" ca="1" si="7"/>
        <v>Y</v>
      </c>
      <c r="I70" s="31">
        <f t="shared" ca="1" si="8"/>
        <v>1.6610855543389553E-2</v>
      </c>
      <c r="J70" s="31" t="str">
        <f t="shared" ca="1" si="9"/>
        <v>N</v>
      </c>
      <c r="K70" s="31">
        <f t="shared" ca="1" si="10"/>
        <v>1.508671443518892E-4</v>
      </c>
      <c r="L70" s="31" t="str">
        <f t="shared" ca="1" si="11"/>
        <v>Y</v>
      </c>
    </row>
    <row r="71" spans="2:12" x14ac:dyDescent="0.25">
      <c r="B71" s="19" t="s">
        <v>87</v>
      </c>
      <c r="C71" s="20">
        <v>1</v>
      </c>
      <c r="D71" s="20" t="s">
        <v>72</v>
      </c>
      <c r="E71" s="29" t="s">
        <v>10</v>
      </c>
      <c r="F71" s="9">
        <v>66</v>
      </c>
      <c r="G71" s="31">
        <f t="shared" ca="1" si="6"/>
        <v>0.9944819394985962</v>
      </c>
      <c r="H71" s="31" t="str">
        <f t="shared" ca="1" si="7"/>
        <v>Y</v>
      </c>
      <c r="I71" s="31">
        <f t="shared" ca="1" si="8"/>
        <v>4.3276905331600555E-3</v>
      </c>
      <c r="J71" s="31" t="str">
        <f t="shared" ca="1" si="9"/>
        <v>Y</v>
      </c>
      <c r="K71" s="31">
        <f t="shared" ca="1" si="10"/>
        <v>1.1903699682437108E-3</v>
      </c>
      <c r="L71" s="31" t="str">
        <f t="shared" ca="1" si="11"/>
        <v>Y</v>
      </c>
    </row>
    <row r="72" spans="2:12" x14ac:dyDescent="0.25">
      <c r="B72" s="19" t="s">
        <v>87</v>
      </c>
      <c r="C72" s="20">
        <v>1</v>
      </c>
      <c r="D72" s="20" t="s">
        <v>72</v>
      </c>
      <c r="E72" s="29" t="s">
        <v>10</v>
      </c>
      <c r="F72" s="9">
        <v>67</v>
      </c>
      <c r="G72" s="31">
        <f t="shared" ca="1" si="6"/>
        <v>0.98380004303092528</v>
      </c>
      <c r="H72" s="31" t="str">
        <f t="shared" ca="1" si="7"/>
        <v>Y</v>
      </c>
      <c r="I72" s="31">
        <f t="shared" ca="1" si="8"/>
        <v>1.4626535867963737E-2</v>
      </c>
      <c r="J72" s="31" t="str">
        <f t="shared" ca="1" si="9"/>
        <v>Y</v>
      </c>
      <c r="K72" s="31">
        <f t="shared" ca="1" si="10"/>
        <v>1.5734211011110809E-3</v>
      </c>
      <c r="L72" s="31" t="str">
        <f t="shared" ca="1" si="11"/>
        <v>Y</v>
      </c>
    </row>
    <row r="73" spans="2:12" x14ac:dyDescent="0.25">
      <c r="B73" s="19" t="s">
        <v>87</v>
      </c>
      <c r="C73" s="20">
        <v>1</v>
      </c>
      <c r="D73" s="20" t="s">
        <v>72</v>
      </c>
      <c r="E73" s="28" t="s">
        <v>9</v>
      </c>
      <c r="F73" s="9">
        <v>68</v>
      </c>
      <c r="G73" s="31">
        <f t="shared" ca="1" si="6"/>
        <v>0.98539980637359748</v>
      </c>
      <c r="H73" s="31" t="str">
        <f t="shared" ca="1" si="7"/>
        <v>Y</v>
      </c>
      <c r="I73" s="31">
        <f t="shared" ca="1" si="8"/>
        <v>1.4496516701584902E-2</v>
      </c>
      <c r="J73" s="31" t="str">
        <f t="shared" ca="1" si="9"/>
        <v>Y</v>
      </c>
      <c r="K73" s="31">
        <f t="shared" ca="1" si="10"/>
        <v>1.0367692481762903E-4</v>
      </c>
      <c r="L73" s="31" t="str">
        <f t="shared" ca="1" si="11"/>
        <v>Y</v>
      </c>
    </row>
    <row r="74" spans="2:12" x14ac:dyDescent="0.25">
      <c r="B74" s="19" t="s">
        <v>87</v>
      </c>
      <c r="C74" s="20">
        <v>1</v>
      </c>
      <c r="D74" s="20" t="s">
        <v>72</v>
      </c>
      <c r="E74" s="28" t="s">
        <v>9</v>
      </c>
      <c r="F74" s="9">
        <v>69</v>
      </c>
      <c r="G74" s="31">
        <f t="shared" ca="1" si="6"/>
        <v>0.99508109930170452</v>
      </c>
      <c r="H74" s="31" t="str">
        <f t="shared" ca="1" si="7"/>
        <v>Y</v>
      </c>
      <c r="I74" s="31">
        <f t="shared" ca="1" si="8"/>
        <v>4.2850644056113656E-3</v>
      </c>
      <c r="J74" s="31" t="str">
        <f t="shared" ca="1" si="9"/>
        <v>Y</v>
      </c>
      <c r="K74" s="31">
        <f t="shared" ca="1" si="10"/>
        <v>6.3383629268410214E-4</v>
      </c>
      <c r="L74" s="31" t="str">
        <f t="shared" ca="1" si="11"/>
        <v>Y</v>
      </c>
    </row>
    <row r="75" spans="2:12" x14ac:dyDescent="0.25">
      <c r="B75" s="19" t="s">
        <v>87</v>
      </c>
      <c r="C75" s="20">
        <v>1</v>
      </c>
      <c r="D75" s="20" t="s">
        <v>72</v>
      </c>
      <c r="E75" s="28" t="s">
        <v>9</v>
      </c>
      <c r="F75" s="9">
        <v>70</v>
      </c>
      <c r="G75" s="31">
        <f t="shared" ca="1" si="6"/>
        <v>0.99545387035922339</v>
      </c>
      <c r="H75" s="31" t="str">
        <f t="shared" ca="1" si="7"/>
        <v>Y</v>
      </c>
      <c r="I75" s="31">
        <f t="shared" ca="1" si="8"/>
        <v>2.5627847709659714E-3</v>
      </c>
      <c r="J75" s="31" t="str">
        <f t="shared" ca="1" si="9"/>
        <v>Y</v>
      </c>
      <c r="K75" s="31">
        <f t="shared" ca="1" si="10"/>
        <v>1.9833448698106581E-3</v>
      </c>
      <c r="L75" s="31" t="str">
        <f t="shared" ca="1" si="11"/>
        <v>N</v>
      </c>
    </row>
    <row r="76" spans="2:12" x14ac:dyDescent="0.25">
      <c r="B76" s="4"/>
      <c r="C76" s="16"/>
      <c r="D76" s="16"/>
      <c r="E76" s="5"/>
      <c r="F76" s="16"/>
      <c r="G76" s="23"/>
      <c r="H76" s="23"/>
      <c r="I76" s="23"/>
      <c r="J76" s="23"/>
      <c r="K76" s="23"/>
      <c r="L76" s="23"/>
    </row>
    <row r="77" spans="2:12" x14ac:dyDescent="0.25">
      <c r="B77" s="4"/>
      <c r="C77" s="16"/>
      <c r="D77" s="16"/>
      <c r="E77" s="5"/>
      <c r="F77" s="16"/>
      <c r="G77" s="23"/>
      <c r="H77" s="23"/>
      <c r="I77" s="23"/>
      <c r="J77" s="23"/>
      <c r="K77" s="23"/>
      <c r="L77" s="23"/>
    </row>
    <row r="78" spans="2:12" x14ac:dyDescent="0.25">
      <c r="B78" s="4"/>
      <c r="C78" s="16"/>
      <c r="D78" s="16"/>
      <c r="E78" s="5"/>
      <c r="F78" s="16"/>
      <c r="G78" s="23"/>
      <c r="H78" s="23"/>
      <c r="I78" s="23"/>
      <c r="J78" s="23"/>
      <c r="K78" s="23"/>
      <c r="L78" s="23"/>
    </row>
    <row r="79" spans="2:12" x14ac:dyDescent="0.25">
      <c r="B79" s="4"/>
      <c r="C79" s="16"/>
      <c r="D79" s="16"/>
      <c r="E79" s="5"/>
      <c r="F79" s="16"/>
      <c r="G79" s="23"/>
      <c r="H79" s="23"/>
      <c r="I79" s="23"/>
      <c r="J79" s="23"/>
      <c r="K79" s="23"/>
      <c r="L79" s="23"/>
    </row>
    <row r="80" spans="2:12" x14ac:dyDescent="0.25">
      <c r="B80" s="4"/>
      <c r="C80" s="16"/>
      <c r="D80" s="16"/>
      <c r="E80" s="5"/>
      <c r="F80" s="16"/>
      <c r="G80" s="23"/>
      <c r="H80" s="23"/>
      <c r="I80" s="23"/>
      <c r="J80" s="23"/>
      <c r="K80" s="23"/>
      <c r="L80" s="23"/>
    </row>
    <row r="81" spans="2:12" x14ac:dyDescent="0.25">
      <c r="B81" s="4"/>
      <c r="C81" s="16"/>
      <c r="D81" s="16"/>
      <c r="E81" s="5"/>
      <c r="F81" s="16"/>
      <c r="G81" s="23"/>
      <c r="H81" s="23"/>
      <c r="I81" s="23"/>
      <c r="J81" s="23"/>
      <c r="K81" s="23"/>
      <c r="L81" s="23"/>
    </row>
    <row r="82" spans="2:12" x14ac:dyDescent="0.25">
      <c r="B82" s="4"/>
      <c r="C82" s="16"/>
      <c r="D82" s="16"/>
      <c r="E82" s="5"/>
      <c r="F82" s="16"/>
      <c r="G82" s="23"/>
      <c r="H82" s="23"/>
      <c r="I82" s="23"/>
      <c r="J82" s="23"/>
      <c r="K82" s="23"/>
      <c r="L82" s="23"/>
    </row>
    <row r="83" spans="2:12" x14ac:dyDescent="0.25">
      <c r="B83" s="4"/>
      <c r="C83" s="16"/>
      <c r="D83" s="16"/>
      <c r="E83" s="5"/>
      <c r="F83" s="16"/>
      <c r="G83" s="23"/>
      <c r="H83" s="23"/>
      <c r="I83" s="23"/>
      <c r="J83" s="23"/>
      <c r="K83" s="23"/>
      <c r="L83" s="23"/>
    </row>
    <row r="84" spans="2:12" x14ac:dyDescent="0.25">
      <c r="B84" s="4"/>
      <c r="C84" s="16"/>
      <c r="D84" s="16"/>
      <c r="E84" s="5"/>
      <c r="F84" s="16"/>
      <c r="G84" s="23"/>
      <c r="H84" s="23"/>
      <c r="I84" s="23"/>
      <c r="J84" s="23"/>
      <c r="K84" s="23"/>
      <c r="L84" s="23"/>
    </row>
    <row r="85" spans="2:12" x14ac:dyDescent="0.25">
      <c r="B85" s="4"/>
      <c r="C85" s="16"/>
      <c r="D85" s="16"/>
      <c r="E85" s="5"/>
      <c r="F85" s="16"/>
      <c r="G85" s="23"/>
      <c r="H85" s="23"/>
      <c r="I85" s="23"/>
      <c r="J85" s="23"/>
      <c r="K85" s="23"/>
      <c r="L85" s="23"/>
    </row>
    <row r="86" spans="2:12" x14ac:dyDescent="0.25">
      <c r="B86" s="4"/>
      <c r="C86" s="16"/>
      <c r="D86" s="16"/>
      <c r="E86" s="5"/>
      <c r="F86" s="16"/>
      <c r="G86" s="23"/>
      <c r="H86" s="23"/>
      <c r="I86" s="23"/>
      <c r="J86" s="23"/>
      <c r="K86" s="23"/>
      <c r="L86" s="23"/>
    </row>
    <row r="87" spans="2:12" x14ac:dyDescent="0.25">
      <c r="B87" s="4"/>
      <c r="C87" s="16"/>
      <c r="D87" s="16"/>
      <c r="E87" s="5"/>
      <c r="F87" s="16"/>
      <c r="G87" s="23"/>
      <c r="H87" s="23"/>
      <c r="I87" s="23"/>
      <c r="J87" s="23"/>
      <c r="K87" s="23"/>
      <c r="L87" s="23"/>
    </row>
    <row r="88" spans="2:12" x14ac:dyDescent="0.25">
      <c r="B88" s="4"/>
      <c r="C88" s="16"/>
      <c r="D88" s="16"/>
      <c r="E88" s="27"/>
      <c r="F88" s="16"/>
      <c r="G88" s="23"/>
      <c r="H88" s="23"/>
      <c r="I88" s="23"/>
      <c r="J88" s="23"/>
      <c r="K88" s="23"/>
      <c r="L88" s="23"/>
    </row>
    <row r="89" spans="2:12" x14ac:dyDescent="0.25">
      <c r="B89" s="4"/>
      <c r="C89" s="16"/>
      <c r="D89" s="16"/>
      <c r="E89" s="5"/>
      <c r="F89" s="16"/>
      <c r="G89" s="23"/>
      <c r="H89" s="23"/>
      <c r="I89" s="23"/>
      <c r="J89" s="23"/>
      <c r="K89" s="23"/>
      <c r="L89" s="23"/>
    </row>
    <row r="90" spans="2:12" x14ac:dyDescent="0.25">
      <c r="B90" s="4"/>
      <c r="C90" s="16"/>
      <c r="D90" s="16"/>
      <c r="E90" s="5"/>
      <c r="F90" s="16"/>
      <c r="G90" s="23"/>
      <c r="H90" s="23"/>
      <c r="I90" s="23"/>
      <c r="J90" s="23"/>
      <c r="K90" s="23"/>
      <c r="L90" s="23"/>
    </row>
    <row r="91" spans="2:12" x14ac:dyDescent="0.25">
      <c r="B91" s="4"/>
      <c r="C91" s="16"/>
      <c r="D91" s="16"/>
      <c r="E91" s="5"/>
      <c r="F91" s="16"/>
      <c r="G91" s="23"/>
      <c r="H91" s="23"/>
      <c r="I91" s="23"/>
      <c r="J91" s="23"/>
      <c r="K91" s="23"/>
      <c r="L91" s="23"/>
    </row>
    <row r="92" spans="2:12" x14ac:dyDescent="0.25">
      <c r="B92" s="4"/>
      <c r="C92" s="16"/>
      <c r="D92" s="16"/>
      <c r="E92" s="5"/>
      <c r="F92" s="16"/>
      <c r="G92" s="23"/>
      <c r="H92" s="23"/>
      <c r="I92" s="23"/>
      <c r="J92" s="23"/>
      <c r="K92" s="23"/>
      <c r="L92" s="23"/>
    </row>
    <row r="93" spans="2:12" x14ac:dyDescent="0.25">
      <c r="B93" s="4"/>
      <c r="C93" s="16"/>
      <c r="D93" s="16"/>
      <c r="E93" s="5"/>
      <c r="F93" s="16"/>
      <c r="G93" s="23"/>
      <c r="H93" s="23"/>
      <c r="I93" s="23"/>
      <c r="J93" s="23"/>
      <c r="K93" s="23"/>
      <c r="L93" s="23"/>
    </row>
    <row r="94" spans="2:12" x14ac:dyDescent="0.25">
      <c r="B94" s="4"/>
      <c r="C94" s="16"/>
      <c r="D94" s="16"/>
      <c r="E94" s="5"/>
      <c r="F94" s="16"/>
      <c r="G94" s="23"/>
      <c r="H94" s="23"/>
      <c r="I94" s="23"/>
      <c r="J94" s="23"/>
      <c r="K94" s="23"/>
      <c r="L94" s="23"/>
    </row>
    <row r="95" spans="2:12" x14ac:dyDescent="0.25">
      <c r="B95" s="4"/>
      <c r="C95" s="16"/>
      <c r="D95" s="16"/>
      <c r="E95" s="5"/>
      <c r="F95" s="16"/>
      <c r="G95" s="23"/>
      <c r="H95" s="23"/>
      <c r="I95" s="23"/>
      <c r="J95" s="23"/>
      <c r="K95" s="23"/>
      <c r="L95" s="23"/>
    </row>
    <row r="96" spans="2:12" x14ac:dyDescent="0.25">
      <c r="B96" s="4"/>
      <c r="C96" s="16"/>
      <c r="D96" s="16"/>
      <c r="E96" s="5"/>
      <c r="F96" s="16"/>
      <c r="G96" s="23"/>
      <c r="H96" s="23"/>
      <c r="I96" s="23"/>
      <c r="J96" s="23"/>
      <c r="K96" s="23"/>
      <c r="L96" s="23"/>
    </row>
    <row r="97" spans="2:12" x14ac:dyDescent="0.25">
      <c r="B97" s="4"/>
      <c r="C97" s="16"/>
      <c r="D97" s="16"/>
      <c r="E97" s="5"/>
      <c r="F97" s="16"/>
      <c r="G97" s="23"/>
      <c r="H97" s="23"/>
      <c r="I97" s="23"/>
      <c r="J97" s="23"/>
      <c r="K97" s="23"/>
      <c r="L97" s="23"/>
    </row>
    <row r="98" spans="2:12" x14ac:dyDescent="0.25">
      <c r="B98" s="4"/>
      <c r="C98" s="16"/>
      <c r="D98" s="16"/>
      <c r="E98" s="5"/>
      <c r="F98" s="16"/>
      <c r="G98" s="23"/>
      <c r="H98" s="23"/>
      <c r="I98" s="23"/>
      <c r="J98" s="23"/>
      <c r="K98" s="23"/>
      <c r="L98" s="23"/>
    </row>
    <row r="99" spans="2:12" x14ac:dyDescent="0.25">
      <c r="B99" s="4"/>
      <c r="C99" s="16"/>
      <c r="D99" s="16"/>
      <c r="E99" s="5"/>
      <c r="F99" s="16"/>
      <c r="G99" s="23"/>
      <c r="H99" s="23"/>
      <c r="I99" s="23"/>
      <c r="J99" s="23"/>
      <c r="K99" s="23"/>
      <c r="L99" s="23"/>
    </row>
    <row r="100" spans="2:12" x14ac:dyDescent="0.25">
      <c r="B100" s="4"/>
      <c r="C100" s="16"/>
      <c r="D100" s="16"/>
      <c r="E100" s="5"/>
      <c r="F100" s="16"/>
      <c r="G100" s="23"/>
      <c r="H100" s="23"/>
      <c r="I100" s="23"/>
      <c r="J100" s="23"/>
      <c r="K100" s="23"/>
      <c r="L100" s="23"/>
    </row>
    <row r="101" spans="2:12" x14ac:dyDescent="0.25">
      <c r="B101" s="4"/>
      <c r="C101" s="16"/>
      <c r="D101" s="16"/>
      <c r="E101" s="5"/>
      <c r="F101" s="16"/>
      <c r="G101" s="23"/>
      <c r="H101" s="23"/>
      <c r="I101" s="23"/>
      <c r="J101" s="23"/>
      <c r="K101" s="23"/>
      <c r="L101" s="23"/>
    </row>
    <row r="102" spans="2:12" x14ac:dyDescent="0.25">
      <c r="B102" s="4"/>
      <c r="C102" s="16"/>
      <c r="D102" s="16"/>
      <c r="E102" s="5"/>
      <c r="F102" s="16"/>
      <c r="G102" s="23"/>
      <c r="H102" s="23"/>
      <c r="I102" s="23"/>
      <c r="J102" s="23"/>
      <c r="K102" s="23"/>
      <c r="L102" s="23"/>
    </row>
    <row r="103" spans="2:12" x14ac:dyDescent="0.25">
      <c r="B103" s="4"/>
      <c r="C103" s="16"/>
      <c r="D103" s="16"/>
      <c r="E103" s="5"/>
      <c r="F103" s="16"/>
      <c r="G103" s="23"/>
      <c r="H103" s="23"/>
      <c r="I103" s="23"/>
      <c r="J103" s="23"/>
      <c r="K103" s="23"/>
      <c r="L103" s="23"/>
    </row>
    <row r="104" spans="2:12" x14ac:dyDescent="0.25">
      <c r="B104" s="4"/>
      <c r="C104" s="16"/>
      <c r="D104" s="16"/>
      <c r="E104" s="5"/>
      <c r="F104" s="16"/>
      <c r="G104" s="23"/>
      <c r="H104" s="23"/>
      <c r="I104" s="23"/>
      <c r="J104" s="23"/>
      <c r="K104" s="23"/>
      <c r="L104" s="23"/>
    </row>
    <row r="105" spans="2:12" x14ac:dyDescent="0.25">
      <c r="B105" s="4"/>
      <c r="C105" s="16"/>
      <c r="D105" s="16"/>
      <c r="E105" s="5"/>
      <c r="F105" s="16"/>
      <c r="G105" s="23"/>
      <c r="H105" s="23"/>
      <c r="I105" s="23"/>
      <c r="J105" s="23"/>
      <c r="K105" s="23"/>
      <c r="L105" s="23"/>
    </row>
    <row r="106" spans="2:12" x14ac:dyDescent="0.25">
      <c r="B106" s="4"/>
      <c r="C106" s="16"/>
      <c r="D106" s="16"/>
      <c r="E106" s="5"/>
      <c r="F106" s="16"/>
      <c r="G106" s="23"/>
      <c r="H106" s="23"/>
      <c r="I106" s="23"/>
      <c r="J106" s="23"/>
      <c r="K106" s="23"/>
      <c r="L106" s="23"/>
    </row>
    <row r="107" spans="2:12" x14ac:dyDescent="0.25">
      <c r="B107" s="4"/>
      <c r="C107" s="16"/>
      <c r="D107" s="16"/>
      <c r="E107" s="5"/>
      <c r="F107" s="16"/>
      <c r="G107" s="23"/>
      <c r="H107" s="23"/>
      <c r="I107" s="23"/>
      <c r="J107" s="23"/>
      <c r="K107" s="23"/>
      <c r="L107" s="23"/>
    </row>
    <row r="108" spans="2:12" x14ac:dyDescent="0.25">
      <c r="B108" s="4"/>
      <c r="C108" s="16"/>
      <c r="D108" s="16"/>
      <c r="E108" s="5"/>
      <c r="F108" s="16"/>
      <c r="G108" s="23"/>
      <c r="H108" s="23"/>
      <c r="I108" s="23"/>
      <c r="J108" s="23"/>
      <c r="K108" s="23"/>
      <c r="L108" s="23"/>
    </row>
    <row r="109" spans="2:12" x14ac:dyDescent="0.25">
      <c r="B109" s="4"/>
      <c r="C109" s="16"/>
      <c r="D109" s="16"/>
      <c r="E109" s="27"/>
      <c r="F109" s="16"/>
      <c r="G109" s="23"/>
      <c r="H109" s="23"/>
      <c r="I109" s="23"/>
      <c r="J109" s="23"/>
      <c r="K109" s="23"/>
      <c r="L109" s="23"/>
    </row>
    <row r="110" spans="2:12" x14ac:dyDescent="0.25">
      <c r="B110" s="4"/>
      <c r="C110" s="16"/>
      <c r="D110" s="16"/>
      <c r="E110" s="5"/>
      <c r="F110" s="16"/>
      <c r="G110" s="23"/>
      <c r="H110" s="23"/>
      <c r="I110" s="23"/>
      <c r="J110" s="23"/>
      <c r="K110" s="23"/>
      <c r="L110" s="23"/>
    </row>
    <row r="111" spans="2:12" x14ac:dyDescent="0.25">
      <c r="B111" s="4"/>
      <c r="C111" s="16"/>
      <c r="D111" s="16"/>
      <c r="E111" s="5"/>
      <c r="F111" s="16"/>
      <c r="G111" s="23"/>
      <c r="H111" s="23"/>
      <c r="I111" s="23"/>
      <c r="J111" s="23"/>
      <c r="K111" s="23"/>
      <c r="L111" s="23"/>
    </row>
    <row r="112" spans="2:12" x14ac:dyDescent="0.25">
      <c r="B112" s="4"/>
      <c r="C112" s="16"/>
      <c r="D112" s="16"/>
      <c r="E112" s="5"/>
      <c r="F112" s="16"/>
      <c r="G112" s="23"/>
      <c r="H112" s="23"/>
      <c r="I112" s="23"/>
      <c r="J112" s="23"/>
      <c r="K112" s="23"/>
      <c r="L112" s="23"/>
    </row>
    <row r="113" spans="2:12" x14ac:dyDescent="0.25">
      <c r="B113" s="4"/>
      <c r="C113" s="16"/>
      <c r="D113" s="16"/>
      <c r="E113" s="5"/>
      <c r="F113" s="16"/>
      <c r="G113" s="23"/>
      <c r="H113" s="23"/>
      <c r="I113" s="23"/>
      <c r="J113" s="23"/>
      <c r="K113" s="23"/>
      <c r="L113" s="23"/>
    </row>
    <row r="114" spans="2:12" x14ac:dyDescent="0.25">
      <c r="B114" s="4"/>
      <c r="C114" s="16"/>
      <c r="D114" s="16"/>
      <c r="E114" s="5"/>
      <c r="F114" s="16"/>
      <c r="G114" s="23"/>
      <c r="H114" s="23"/>
      <c r="I114" s="23"/>
      <c r="J114" s="23"/>
      <c r="K114" s="23"/>
      <c r="L114" s="23"/>
    </row>
    <row r="115" spans="2:12" x14ac:dyDescent="0.25">
      <c r="B115" s="4"/>
      <c r="C115" s="16"/>
      <c r="D115" s="16"/>
      <c r="E115" s="5"/>
      <c r="F115" s="16"/>
      <c r="G115" s="23"/>
      <c r="H115" s="23"/>
      <c r="I115" s="23"/>
      <c r="J115" s="23"/>
      <c r="K115" s="23"/>
      <c r="L115" s="23"/>
    </row>
    <row r="116" spans="2:12" x14ac:dyDescent="0.25">
      <c r="B116" s="4"/>
      <c r="C116" s="16"/>
      <c r="D116" s="16"/>
      <c r="E116" s="5"/>
      <c r="F116" s="16"/>
      <c r="G116" s="23"/>
      <c r="H116" s="23"/>
      <c r="I116" s="23"/>
      <c r="J116" s="23"/>
      <c r="K116" s="23"/>
      <c r="L116" s="23"/>
    </row>
    <row r="117" spans="2:12" x14ac:dyDescent="0.25">
      <c r="B117" s="4"/>
      <c r="C117" s="16"/>
      <c r="D117" s="16"/>
      <c r="E117" s="5"/>
      <c r="F117" s="16"/>
      <c r="G117" s="23"/>
      <c r="H117" s="23"/>
      <c r="I117" s="23"/>
      <c r="J117" s="23"/>
      <c r="K117" s="23"/>
      <c r="L117" s="23"/>
    </row>
    <row r="118" spans="2:12" x14ac:dyDescent="0.25">
      <c r="B118" s="4"/>
      <c r="C118" s="16"/>
      <c r="D118" s="16"/>
      <c r="E118" s="5"/>
      <c r="F118" s="16"/>
      <c r="G118" s="23"/>
      <c r="H118" s="23"/>
      <c r="I118" s="23"/>
      <c r="J118" s="23"/>
      <c r="K118" s="23"/>
      <c r="L118" s="23"/>
    </row>
    <row r="119" spans="2:12" x14ac:dyDescent="0.25">
      <c r="B119" s="4"/>
      <c r="C119" s="16"/>
      <c r="D119" s="16"/>
      <c r="E119" s="5"/>
      <c r="F119" s="16"/>
      <c r="G119" s="23"/>
      <c r="H119" s="23"/>
      <c r="I119" s="23"/>
      <c r="J119" s="23"/>
      <c r="K119" s="23"/>
      <c r="L119" s="23"/>
    </row>
    <row r="120" spans="2:12" x14ac:dyDescent="0.25">
      <c r="B120" s="4"/>
      <c r="C120" s="16"/>
      <c r="D120" s="16"/>
      <c r="E120" s="5"/>
      <c r="F120" s="16"/>
      <c r="G120" s="23"/>
      <c r="H120" s="23"/>
      <c r="I120" s="23"/>
      <c r="J120" s="23"/>
      <c r="K120" s="23"/>
      <c r="L120" s="23"/>
    </row>
    <row r="121" spans="2:12" x14ac:dyDescent="0.25">
      <c r="B121" s="4"/>
      <c r="C121" s="16"/>
      <c r="D121" s="16"/>
      <c r="E121" s="5"/>
      <c r="F121" s="16"/>
      <c r="G121" s="23"/>
      <c r="H121" s="23"/>
      <c r="I121" s="23"/>
      <c r="J121" s="23"/>
      <c r="K121" s="23"/>
      <c r="L121" s="23"/>
    </row>
    <row r="122" spans="2:12" x14ac:dyDescent="0.25">
      <c r="B122" s="4"/>
      <c r="C122" s="16"/>
      <c r="D122" s="16"/>
      <c r="E122" s="5"/>
      <c r="F122" s="16"/>
      <c r="G122" s="23"/>
      <c r="H122" s="23"/>
      <c r="I122" s="23"/>
      <c r="J122" s="23"/>
      <c r="K122" s="23"/>
      <c r="L122" s="23"/>
    </row>
    <row r="123" spans="2:12" x14ac:dyDescent="0.25">
      <c r="B123" s="4"/>
      <c r="C123" s="16"/>
      <c r="D123" s="16"/>
      <c r="E123" s="5"/>
      <c r="F123" s="16"/>
      <c r="G123" s="23"/>
      <c r="H123" s="23"/>
      <c r="I123" s="23"/>
      <c r="J123" s="23"/>
      <c r="K123" s="23"/>
      <c r="L123" s="23"/>
    </row>
    <row r="124" spans="2:12" x14ac:dyDescent="0.25">
      <c r="B124" s="4"/>
      <c r="C124" s="16"/>
      <c r="D124" s="16"/>
      <c r="E124" s="5"/>
      <c r="F124" s="16"/>
      <c r="G124" s="23"/>
      <c r="H124" s="23"/>
      <c r="I124" s="23"/>
      <c r="J124" s="23"/>
      <c r="K124" s="23"/>
      <c r="L124" s="23"/>
    </row>
    <row r="125" spans="2:12" x14ac:dyDescent="0.25">
      <c r="B125" s="4"/>
      <c r="C125" s="16"/>
      <c r="D125" s="16"/>
      <c r="E125" s="5"/>
      <c r="F125" s="16"/>
      <c r="G125" s="23"/>
      <c r="H125" s="23"/>
      <c r="I125" s="23"/>
      <c r="J125" s="23"/>
      <c r="K125" s="23"/>
      <c r="L125" s="23"/>
    </row>
    <row r="126" spans="2:12" x14ac:dyDescent="0.25">
      <c r="B126" s="4"/>
      <c r="C126" s="16"/>
      <c r="D126" s="16"/>
      <c r="E126" s="5"/>
      <c r="F126" s="16"/>
      <c r="G126" s="23"/>
      <c r="H126" s="23"/>
      <c r="I126" s="23"/>
      <c r="J126" s="23"/>
      <c r="K126" s="23"/>
      <c r="L126" s="23"/>
    </row>
    <row r="127" spans="2:12" x14ac:dyDescent="0.25">
      <c r="B127" s="4"/>
      <c r="C127" s="16"/>
      <c r="D127" s="16"/>
      <c r="E127" s="5"/>
      <c r="F127" s="16"/>
      <c r="G127" s="23"/>
      <c r="H127" s="23"/>
      <c r="I127" s="23"/>
      <c r="J127" s="23"/>
      <c r="K127" s="23"/>
      <c r="L127" s="23"/>
    </row>
    <row r="128" spans="2:12" x14ac:dyDescent="0.25">
      <c r="B128" s="4"/>
      <c r="C128" s="16"/>
      <c r="D128" s="16"/>
      <c r="E128" s="5"/>
      <c r="F128" s="16"/>
      <c r="G128" s="23"/>
      <c r="H128" s="23"/>
      <c r="I128" s="23"/>
      <c r="J128" s="23"/>
      <c r="K128" s="23"/>
      <c r="L128" s="23"/>
    </row>
    <row r="129" spans="2:12" x14ac:dyDescent="0.25">
      <c r="B129" s="4"/>
      <c r="C129" s="16"/>
      <c r="D129" s="16"/>
      <c r="E129" s="5"/>
      <c r="F129" s="16"/>
      <c r="G129" s="23"/>
      <c r="H129" s="23"/>
      <c r="I129" s="23"/>
      <c r="J129" s="23"/>
      <c r="K129" s="23"/>
      <c r="L129" s="23"/>
    </row>
    <row r="130" spans="2:12" x14ac:dyDescent="0.25">
      <c r="B130" s="4"/>
      <c r="C130" s="16"/>
      <c r="D130" s="16"/>
      <c r="E130" s="27"/>
      <c r="F130" s="16"/>
      <c r="G130" s="7"/>
      <c r="H130" s="7"/>
      <c r="I130" s="7"/>
      <c r="J130" s="7"/>
      <c r="K130" s="7"/>
      <c r="L130" s="7"/>
    </row>
    <row r="131" spans="2:12" x14ac:dyDescent="0.25">
      <c r="B131" s="4"/>
      <c r="C131" s="16"/>
      <c r="D131" s="16"/>
      <c r="E131" s="5"/>
      <c r="F131" s="16"/>
      <c r="G131" s="7"/>
      <c r="H131" s="7"/>
      <c r="I131" s="7"/>
      <c r="J131" s="7"/>
      <c r="K131" s="7"/>
      <c r="L131" s="7"/>
    </row>
    <row r="132" spans="2:12" x14ac:dyDescent="0.25">
      <c r="B132" s="4"/>
      <c r="C132" s="16"/>
      <c r="D132" s="16"/>
      <c r="E132" s="6"/>
      <c r="F132" s="16"/>
      <c r="G132" s="7"/>
      <c r="H132" s="7"/>
      <c r="I132" s="7"/>
      <c r="J132" s="7"/>
      <c r="K132" s="7"/>
      <c r="L132" s="7"/>
    </row>
    <row r="133" spans="2:12" x14ac:dyDescent="0.25">
      <c r="B133" s="4"/>
      <c r="C133" s="16"/>
      <c r="D133" s="16"/>
      <c r="E133" s="5"/>
      <c r="F133" s="16"/>
      <c r="G133" s="7"/>
      <c r="H133" s="7"/>
      <c r="I133" s="7"/>
      <c r="J133" s="7"/>
      <c r="K133" s="7"/>
      <c r="L133" s="7"/>
    </row>
    <row r="134" spans="2:12" x14ac:dyDescent="0.25">
      <c r="B134" s="4"/>
      <c r="C134" s="16"/>
      <c r="D134" s="16"/>
      <c r="E134" s="5"/>
      <c r="F134" s="16"/>
      <c r="G134" s="7"/>
      <c r="H134" s="7"/>
      <c r="I134" s="7"/>
      <c r="J134" s="7"/>
      <c r="K134" s="7"/>
      <c r="L134" s="7"/>
    </row>
    <row r="135" spans="2:12" x14ac:dyDescent="0.25">
      <c r="B135" s="4"/>
      <c r="C135" s="16"/>
      <c r="D135" s="16"/>
      <c r="E135" s="5"/>
      <c r="F135" s="16"/>
      <c r="G135" s="7"/>
      <c r="H135" s="7"/>
      <c r="I135" s="7"/>
      <c r="J135" s="7"/>
      <c r="K135" s="7"/>
      <c r="L135" s="7"/>
    </row>
    <row r="136" spans="2:12" x14ac:dyDescent="0.25">
      <c r="B136" s="4"/>
      <c r="C136" s="16"/>
      <c r="D136" s="16"/>
      <c r="E136" s="5"/>
      <c r="F136" s="16"/>
      <c r="G136" s="7"/>
      <c r="H136" s="7"/>
      <c r="I136" s="7"/>
      <c r="J136" s="7"/>
      <c r="K136" s="7"/>
      <c r="L136" s="7"/>
    </row>
    <row r="137" spans="2:12" x14ac:dyDescent="0.25">
      <c r="B137" s="4"/>
      <c r="C137" s="16"/>
      <c r="D137" s="16"/>
      <c r="E137" s="5"/>
      <c r="F137" s="16"/>
      <c r="G137" s="7"/>
      <c r="H137" s="7"/>
      <c r="I137" s="7"/>
      <c r="J137" s="7"/>
      <c r="K137" s="7"/>
      <c r="L137" s="7"/>
    </row>
    <row r="138" spans="2:12" x14ac:dyDescent="0.25">
      <c r="B138" s="4"/>
      <c r="C138" s="16"/>
      <c r="D138" s="16"/>
      <c r="E138" s="5"/>
      <c r="F138" s="16"/>
      <c r="G138" s="7"/>
      <c r="H138" s="7"/>
      <c r="I138" s="7"/>
      <c r="J138" s="7"/>
      <c r="K138" s="7"/>
      <c r="L138" s="7"/>
    </row>
    <row r="139" spans="2:12" x14ac:dyDescent="0.25">
      <c r="B139" s="4"/>
      <c r="C139" s="16"/>
      <c r="D139" s="16"/>
      <c r="E139" s="5"/>
      <c r="F139" s="16"/>
      <c r="G139" s="7"/>
      <c r="H139" s="7"/>
      <c r="I139" s="7"/>
      <c r="J139" s="7"/>
      <c r="K139" s="7"/>
      <c r="L139" s="7"/>
    </row>
    <row r="140" spans="2:12" x14ac:dyDescent="0.25">
      <c r="B140" s="4"/>
      <c r="C140" s="16"/>
      <c r="D140" s="16"/>
      <c r="E140" s="5"/>
      <c r="F140" s="16"/>
      <c r="G140" s="7"/>
      <c r="H140" s="7"/>
      <c r="I140" s="7"/>
      <c r="J140" s="7"/>
      <c r="K140" s="7"/>
      <c r="L140" s="7"/>
    </row>
    <row r="141" spans="2:12" x14ac:dyDescent="0.25">
      <c r="B141" s="4"/>
      <c r="C141" s="16"/>
      <c r="D141" s="16"/>
      <c r="E141" s="5"/>
      <c r="F141" s="16"/>
      <c r="G141" s="7"/>
      <c r="H141" s="7"/>
      <c r="I141" s="7"/>
      <c r="J141" s="7"/>
      <c r="K141" s="7"/>
      <c r="L141" s="7"/>
    </row>
    <row r="142" spans="2:12" x14ac:dyDescent="0.25">
      <c r="B142" s="4"/>
      <c r="C142" s="16"/>
      <c r="D142" s="16"/>
      <c r="E142" s="6"/>
      <c r="F142" s="16"/>
      <c r="G142" s="7"/>
      <c r="H142" s="7"/>
      <c r="I142" s="7"/>
      <c r="J142" s="7"/>
      <c r="K142" s="7"/>
      <c r="L142" s="7"/>
    </row>
    <row r="143" spans="2:12" x14ac:dyDescent="0.25">
      <c r="B143" s="4"/>
      <c r="C143" s="16"/>
      <c r="D143" s="16"/>
      <c r="E143" s="6"/>
      <c r="F143" s="16"/>
      <c r="G143" s="7"/>
      <c r="H143" s="7"/>
      <c r="I143" s="7"/>
      <c r="J143" s="7"/>
      <c r="K143" s="7"/>
      <c r="L143" s="7"/>
    </row>
    <row r="144" spans="2:12" x14ac:dyDescent="0.25">
      <c r="B144" s="4"/>
      <c r="C144" s="16"/>
      <c r="D144" s="16"/>
      <c r="E144" s="6"/>
      <c r="F144" s="16"/>
      <c r="G144" s="7"/>
      <c r="H144" s="7"/>
      <c r="I144" s="7"/>
      <c r="J144" s="7"/>
      <c r="K144" s="7"/>
      <c r="L144" s="7"/>
    </row>
    <row r="145" spans="2:12" x14ac:dyDescent="0.25">
      <c r="B145" s="4"/>
      <c r="C145" s="16"/>
      <c r="D145" s="16"/>
      <c r="E145" s="6"/>
      <c r="F145" s="16"/>
      <c r="G145" s="7"/>
      <c r="H145" s="7"/>
      <c r="I145" s="7"/>
      <c r="J145" s="7"/>
      <c r="K145" s="7"/>
      <c r="L145" s="7"/>
    </row>
    <row r="146" spans="2:12" x14ac:dyDescent="0.25">
      <c r="B146" s="4"/>
      <c r="C146" s="16"/>
      <c r="D146" s="16"/>
      <c r="E146" s="6"/>
      <c r="F146" s="16"/>
      <c r="G146" s="7"/>
      <c r="H146" s="7"/>
      <c r="I146" s="7"/>
      <c r="J146" s="7"/>
      <c r="K146" s="7"/>
      <c r="L146" s="7"/>
    </row>
    <row r="147" spans="2:12" x14ac:dyDescent="0.25">
      <c r="B147" s="4"/>
      <c r="C147" s="16"/>
      <c r="D147" s="16"/>
      <c r="E147" s="6"/>
      <c r="F147" s="16"/>
      <c r="G147" s="7"/>
      <c r="H147" s="7"/>
      <c r="I147" s="7"/>
      <c r="J147" s="7"/>
      <c r="K147" s="7"/>
      <c r="L147" s="7"/>
    </row>
    <row r="148" spans="2:12" x14ac:dyDescent="0.25">
      <c r="B148" s="4"/>
      <c r="C148" s="16"/>
      <c r="D148" s="16"/>
      <c r="E148" s="5"/>
      <c r="F148" s="16"/>
      <c r="G148" s="7"/>
      <c r="H148" s="7"/>
      <c r="I148" s="7"/>
      <c r="J148" s="7"/>
      <c r="K148" s="7"/>
      <c r="L148" s="7"/>
    </row>
    <row r="149" spans="2:12" x14ac:dyDescent="0.25">
      <c r="B149" s="4"/>
      <c r="C149" s="16"/>
      <c r="D149" s="16"/>
      <c r="E149" s="6"/>
      <c r="F149" s="16"/>
      <c r="G149" s="7"/>
      <c r="H149" s="7"/>
      <c r="I149" s="7"/>
      <c r="J149" s="7"/>
      <c r="K149" s="7"/>
      <c r="L149" s="7"/>
    </row>
    <row r="150" spans="2:12" x14ac:dyDescent="0.25">
      <c r="B150" s="4"/>
      <c r="C150" s="16"/>
      <c r="D150" s="16"/>
      <c r="E150" s="5"/>
      <c r="F150" s="16"/>
      <c r="G150" s="7"/>
      <c r="H150" s="7"/>
      <c r="I150" s="7"/>
      <c r="J150" s="7"/>
      <c r="K150" s="7"/>
      <c r="L150" s="7"/>
    </row>
    <row r="151" spans="2:12" x14ac:dyDescent="0.25">
      <c r="B151" s="4"/>
      <c r="C151" s="16"/>
      <c r="D151" s="16"/>
      <c r="E151" s="8"/>
      <c r="F151" s="16"/>
      <c r="G151" s="7"/>
      <c r="H151" s="7"/>
      <c r="I151" s="7"/>
      <c r="J151" s="7"/>
      <c r="K151" s="7"/>
      <c r="L151" s="7"/>
    </row>
    <row r="152" spans="2:12" x14ac:dyDescent="0.25">
      <c r="B152" s="4"/>
      <c r="C152" s="16"/>
      <c r="D152" s="16"/>
      <c r="E152" s="5"/>
      <c r="F152" s="16"/>
      <c r="G152" s="7"/>
      <c r="H152" s="7"/>
      <c r="I152" s="7"/>
      <c r="J152" s="7"/>
      <c r="K152" s="7"/>
      <c r="L152" s="7"/>
    </row>
    <row r="153" spans="2:12" x14ac:dyDescent="0.25">
      <c r="B153" s="4"/>
      <c r="C153" s="16"/>
      <c r="D153" s="16"/>
      <c r="E153" s="6"/>
      <c r="F153" s="16"/>
      <c r="G153" s="7"/>
      <c r="H153" s="7"/>
      <c r="I153" s="7"/>
      <c r="J153" s="7"/>
      <c r="K153" s="7"/>
      <c r="L153" s="7"/>
    </row>
    <row r="154" spans="2:12" x14ac:dyDescent="0.25">
      <c r="B154" s="4"/>
      <c r="C154" s="16"/>
      <c r="D154" s="16"/>
      <c r="E154" s="5"/>
      <c r="F154" s="16"/>
      <c r="G154" s="7"/>
      <c r="H154" s="7"/>
      <c r="I154" s="7"/>
      <c r="J154" s="7"/>
      <c r="K154" s="7"/>
      <c r="L154" s="7"/>
    </row>
    <row r="155" spans="2:12" x14ac:dyDescent="0.25">
      <c r="B155" s="4"/>
      <c r="C155" s="16"/>
      <c r="D155" s="16"/>
      <c r="E155" s="5"/>
      <c r="F155" s="16"/>
      <c r="G155" s="7"/>
      <c r="H155" s="7"/>
      <c r="I155" s="7"/>
      <c r="J155" s="7"/>
      <c r="K155" s="7"/>
      <c r="L155" s="7"/>
    </row>
    <row r="156" spans="2:12" x14ac:dyDescent="0.25">
      <c r="B156" s="4"/>
      <c r="C156" s="16"/>
      <c r="D156" s="16"/>
      <c r="E156" s="5"/>
      <c r="F156" s="16"/>
      <c r="G156" s="7"/>
      <c r="H156" s="7"/>
      <c r="I156" s="7"/>
      <c r="J156" s="7"/>
      <c r="K156" s="7"/>
      <c r="L156" s="7"/>
    </row>
    <row r="157" spans="2:12" x14ac:dyDescent="0.25">
      <c r="B157" s="4"/>
      <c r="C157" s="16"/>
      <c r="D157" s="16"/>
      <c r="E157" s="5"/>
      <c r="F157" s="16"/>
      <c r="G157" s="7"/>
      <c r="H157" s="7"/>
      <c r="I157" s="7"/>
      <c r="J157" s="7"/>
      <c r="K157" s="7"/>
      <c r="L157" s="7"/>
    </row>
    <row r="158" spans="2:12" x14ac:dyDescent="0.25">
      <c r="B158" s="4"/>
      <c r="C158" s="16"/>
      <c r="D158" s="16"/>
      <c r="E158" s="5"/>
      <c r="F158" s="16"/>
      <c r="G158" s="7"/>
      <c r="H158" s="7"/>
      <c r="I158" s="7"/>
      <c r="J158" s="7"/>
      <c r="K158" s="7"/>
      <c r="L158" s="7"/>
    </row>
    <row r="159" spans="2:12" x14ac:dyDescent="0.25">
      <c r="B159" s="4"/>
      <c r="C159" s="16"/>
      <c r="D159" s="16"/>
      <c r="E159" s="5"/>
      <c r="F159" s="16"/>
      <c r="G159" s="7"/>
      <c r="H159" s="7"/>
      <c r="I159" s="7"/>
      <c r="J159" s="7"/>
      <c r="K159" s="7"/>
      <c r="L159" s="7"/>
    </row>
    <row r="160" spans="2:12" x14ac:dyDescent="0.25">
      <c r="B160" s="4"/>
      <c r="C160" s="16"/>
      <c r="D160" s="16"/>
      <c r="E160" s="5"/>
      <c r="F160" s="16"/>
      <c r="G160" s="7"/>
      <c r="H160" s="7"/>
      <c r="I160" s="7"/>
      <c r="J160" s="7"/>
      <c r="K160" s="7"/>
      <c r="L160" s="7"/>
    </row>
    <row r="161" spans="2:12" x14ac:dyDescent="0.25">
      <c r="B161" s="4"/>
      <c r="C161" s="16"/>
      <c r="D161" s="16"/>
      <c r="E161" s="5"/>
      <c r="F161" s="16"/>
      <c r="G161" s="7"/>
      <c r="H161" s="7"/>
      <c r="I161" s="7"/>
      <c r="J161" s="7"/>
      <c r="K161" s="7"/>
      <c r="L161" s="7"/>
    </row>
    <row r="162" spans="2:12" x14ac:dyDescent="0.25">
      <c r="B162" s="4"/>
      <c r="C162" s="16"/>
      <c r="D162" s="16"/>
      <c r="E162" s="5"/>
      <c r="F162" s="16"/>
      <c r="G162" s="7"/>
      <c r="H162" s="7"/>
      <c r="I162" s="7"/>
      <c r="J162" s="7"/>
      <c r="K162" s="7"/>
      <c r="L162" s="7"/>
    </row>
    <row r="163" spans="2:12" x14ac:dyDescent="0.25">
      <c r="B163" s="4"/>
      <c r="C163" s="16"/>
      <c r="D163" s="16"/>
      <c r="E163" s="6"/>
      <c r="F163" s="16"/>
      <c r="G163" s="7"/>
      <c r="H163" s="7"/>
      <c r="I163" s="7"/>
      <c r="J163" s="7"/>
      <c r="K163" s="7"/>
      <c r="L163" s="7"/>
    </row>
    <row r="164" spans="2:12" x14ac:dyDescent="0.25">
      <c r="B164" s="4"/>
      <c r="C164" s="16"/>
      <c r="D164" s="16"/>
      <c r="E164" s="6"/>
      <c r="F164" s="16"/>
      <c r="G164" s="7"/>
      <c r="H164" s="7"/>
      <c r="I164" s="7"/>
      <c r="J164" s="7"/>
      <c r="K164" s="7"/>
      <c r="L164" s="7"/>
    </row>
    <row r="165" spans="2:12" x14ac:dyDescent="0.25">
      <c r="B165" s="4"/>
      <c r="C165" s="16"/>
      <c r="D165" s="16"/>
      <c r="E165" s="6"/>
      <c r="F165" s="16"/>
      <c r="G165" s="7"/>
      <c r="H165" s="7"/>
      <c r="I165" s="7"/>
      <c r="J165" s="7"/>
      <c r="K165" s="7"/>
      <c r="L165" s="7"/>
    </row>
    <row r="166" spans="2:12" x14ac:dyDescent="0.25">
      <c r="B166" s="4"/>
      <c r="C166" s="16"/>
      <c r="D166" s="16"/>
      <c r="E166" s="6"/>
      <c r="F166" s="16"/>
      <c r="G166" s="7"/>
      <c r="H166" s="7"/>
      <c r="I166" s="7"/>
      <c r="J166" s="7"/>
      <c r="K166" s="7"/>
      <c r="L166" s="7"/>
    </row>
    <row r="167" spans="2:12" x14ac:dyDescent="0.25">
      <c r="B167" s="4"/>
      <c r="C167" s="16"/>
      <c r="D167" s="16"/>
      <c r="E167" s="6"/>
      <c r="F167" s="16"/>
      <c r="G167" s="7"/>
      <c r="H167" s="7"/>
      <c r="I167" s="7"/>
      <c r="J167" s="7"/>
      <c r="K167" s="7"/>
      <c r="L167" s="7"/>
    </row>
    <row r="168" spans="2:12" x14ac:dyDescent="0.25">
      <c r="B168" s="4"/>
      <c r="C168" s="16"/>
      <c r="D168" s="16"/>
      <c r="E168" s="6"/>
      <c r="F168" s="16"/>
      <c r="G168" s="7"/>
      <c r="H168" s="7"/>
      <c r="I168" s="7"/>
      <c r="J168" s="7"/>
      <c r="K168" s="7"/>
      <c r="L168" s="7"/>
    </row>
    <row r="169" spans="2:12" x14ac:dyDescent="0.25">
      <c r="B169" s="4"/>
      <c r="C169" s="16"/>
      <c r="D169" s="16"/>
      <c r="E169" s="5"/>
      <c r="F169" s="16"/>
      <c r="G169" s="7"/>
      <c r="H169" s="7"/>
      <c r="I169" s="7"/>
      <c r="J169" s="7"/>
      <c r="K169" s="7"/>
      <c r="L169" s="7"/>
    </row>
    <row r="170" spans="2:12" x14ac:dyDescent="0.25">
      <c r="B170" s="4"/>
      <c r="C170" s="16"/>
      <c r="D170" s="16"/>
      <c r="E170" s="6"/>
      <c r="F170" s="16"/>
      <c r="G170" s="7"/>
      <c r="H170" s="7"/>
      <c r="I170" s="7"/>
      <c r="J170" s="7"/>
      <c r="K170" s="7"/>
      <c r="L170" s="7"/>
    </row>
    <row r="171" spans="2:12" x14ac:dyDescent="0.25">
      <c r="B171" s="4"/>
      <c r="C171" s="16"/>
      <c r="D171" s="16"/>
      <c r="E171" s="5"/>
      <c r="F171" s="16"/>
      <c r="G171" s="7"/>
      <c r="H171" s="7"/>
      <c r="I171" s="7"/>
      <c r="J171" s="7"/>
      <c r="K171" s="7"/>
      <c r="L171" s="7"/>
    </row>
    <row r="172" spans="2:12" x14ac:dyDescent="0.25">
      <c r="B172" s="4"/>
      <c r="C172" s="16"/>
      <c r="D172" s="16"/>
      <c r="E172" s="8"/>
      <c r="F172" s="16"/>
      <c r="G172" s="7"/>
      <c r="H172" s="7"/>
      <c r="I172" s="7"/>
      <c r="J172" s="7"/>
      <c r="K172" s="7"/>
      <c r="L172" s="7"/>
    </row>
    <row r="173" spans="2:12" x14ac:dyDescent="0.25">
      <c r="B173" s="4"/>
      <c r="C173" s="16"/>
      <c r="D173" s="16"/>
      <c r="E173" s="5"/>
      <c r="F173" s="16"/>
      <c r="G173" s="7"/>
      <c r="H173" s="7"/>
      <c r="I173" s="7"/>
      <c r="J173" s="7"/>
      <c r="K173" s="7"/>
      <c r="L173" s="7"/>
    </row>
    <row r="174" spans="2:12" x14ac:dyDescent="0.25">
      <c r="B174" s="4"/>
      <c r="C174" s="16"/>
      <c r="D174" s="16"/>
      <c r="E174" s="6"/>
      <c r="F174" s="16"/>
      <c r="G174" s="7"/>
      <c r="H174" s="7"/>
      <c r="I174" s="7"/>
      <c r="J174" s="7"/>
      <c r="K174" s="7"/>
      <c r="L174" s="7"/>
    </row>
    <row r="175" spans="2:12" x14ac:dyDescent="0.25">
      <c r="B175" s="4"/>
      <c r="C175" s="16"/>
      <c r="D175" s="16"/>
      <c r="E175" s="5"/>
      <c r="F175" s="16"/>
      <c r="G175" s="7"/>
      <c r="H175" s="7"/>
      <c r="I175" s="7"/>
      <c r="J175" s="7"/>
      <c r="K175" s="7"/>
      <c r="L175" s="7"/>
    </row>
    <row r="176" spans="2:12" x14ac:dyDescent="0.25">
      <c r="B176" s="4"/>
      <c r="C176" s="16"/>
      <c r="D176" s="16"/>
      <c r="E176" s="5"/>
      <c r="F176" s="16"/>
      <c r="G176" s="7"/>
      <c r="H176" s="7"/>
      <c r="I176" s="7"/>
      <c r="J176" s="7"/>
      <c r="K176" s="7"/>
      <c r="L176" s="7"/>
    </row>
    <row r="177" spans="2:12" x14ac:dyDescent="0.25">
      <c r="B177" s="4"/>
      <c r="C177" s="16"/>
      <c r="D177" s="16"/>
      <c r="E177" s="5"/>
      <c r="F177" s="16"/>
      <c r="G177" s="7"/>
      <c r="H177" s="7"/>
      <c r="I177" s="7"/>
      <c r="J177" s="7"/>
      <c r="K177" s="7"/>
      <c r="L177" s="7"/>
    </row>
    <row r="178" spans="2:12" x14ac:dyDescent="0.25">
      <c r="B178" s="4"/>
      <c r="C178" s="16"/>
      <c r="D178" s="16"/>
      <c r="E178" s="5"/>
      <c r="F178" s="16"/>
      <c r="G178" s="7"/>
      <c r="H178" s="7"/>
      <c r="I178" s="7"/>
      <c r="J178" s="7"/>
      <c r="K178" s="7"/>
      <c r="L178" s="7"/>
    </row>
    <row r="179" spans="2:12" x14ac:dyDescent="0.25">
      <c r="B179" s="4"/>
      <c r="C179" s="16"/>
      <c r="D179" s="16"/>
      <c r="E179" s="5"/>
      <c r="F179" s="16"/>
      <c r="G179" s="7"/>
      <c r="H179" s="7"/>
      <c r="I179" s="7"/>
      <c r="J179" s="7"/>
      <c r="K179" s="7"/>
      <c r="L179" s="7"/>
    </row>
    <row r="180" spans="2:12" x14ac:dyDescent="0.25">
      <c r="B180" s="4"/>
      <c r="C180" s="16"/>
      <c r="D180" s="16"/>
      <c r="E180" s="5"/>
      <c r="F180" s="16"/>
      <c r="G180" s="7"/>
      <c r="H180" s="7"/>
      <c r="I180" s="7"/>
      <c r="J180" s="7"/>
      <c r="K180" s="7"/>
      <c r="L180" s="7"/>
    </row>
    <row r="181" spans="2:12" x14ac:dyDescent="0.25">
      <c r="B181" s="4"/>
      <c r="C181" s="16"/>
      <c r="D181" s="16"/>
      <c r="E181" s="5"/>
      <c r="F181" s="16"/>
      <c r="G181" s="7"/>
      <c r="H181" s="7"/>
      <c r="I181" s="7"/>
      <c r="J181" s="7"/>
      <c r="K181" s="7"/>
      <c r="L181" s="7"/>
    </row>
    <row r="182" spans="2:12" x14ac:dyDescent="0.25">
      <c r="B182" s="4"/>
      <c r="C182" s="16"/>
      <c r="D182" s="16"/>
      <c r="E182" s="5"/>
      <c r="F182" s="16"/>
      <c r="G182" s="7"/>
      <c r="H182" s="7"/>
      <c r="I182" s="7"/>
      <c r="J182" s="7"/>
      <c r="K182" s="7"/>
      <c r="L182" s="7"/>
    </row>
    <row r="183" spans="2:12" x14ac:dyDescent="0.25">
      <c r="B183" s="4"/>
      <c r="C183" s="16"/>
      <c r="D183" s="16"/>
      <c r="E183" s="5"/>
      <c r="F183" s="16"/>
      <c r="G183" s="7"/>
      <c r="H183" s="7"/>
      <c r="I183" s="7"/>
      <c r="J183" s="7"/>
      <c r="K183" s="7"/>
      <c r="L183" s="7"/>
    </row>
    <row r="184" spans="2:12" x14ac:dyDescent="0.25">
      <c r="B184" s="4"/>
      <c r="C184" s="16"/>
      <c r="D184" s="16"/>
      <c r="E184" s="6"/>
      <c r="F184" s="16"/>
      <c r="G184" s="7"/>
      <c r="H184" s="7"/>
      <c r="I184" s="7"/>
      <c r="J184" s="7"/>
      <c r="K184" s="7"/>
      <c r="L184" s="7"/>
    </row>
    <row r="185" spans="2:12" x14ac:dyDescent="0.25">
      <c r="B185" s="4"/>
      <c r="C185" s="16"/>
      <c r="D185" s="16"/>
      <c r="E185" s="6"/>
      <c r="F185" s="16"/>
      <c r="G185" s="7"/>
      <c r="H185" s="7"/>
      <c r="I185" s="7"/>
      <c r="J185" s="7"/>
      <c r="K185" s="7"/>
      <c r="L185" s="7"/>
    </row>
    <row r="186" spans="2:12" x14ac:dyDescent="0.25">
      <c r="B186" s="4"/>
      <c r="C186" s="16"/>
      <c r="D186" s="16"/>
      <c r="E186" s="6"/>
      <c r="F186" s="16"/>
      <c r="G186" s="7"/>
      <c r="H186" s="7"/>
      <c r="I186" s="7"/>
      <c r="J186" s="7"/>
      <c r="K186" s="7"/>
      <c r="L186" s="7"/>
    </row>
    <row r="187" spans="2:12" x14ac:dyDescent="0.25">
      <c r="B187" s="4"/>
      <c r="C187" s="16"/>
      <c r="D187" s="16"/>
      <c r="E187" s="6"/>
      <c r="F187" s="16"/>
      <c r="G187" s="7"/>
      <c r="H187" s="7"/>
      <c r="I187" s="7"/>
      <c r="J187" s="7"/>
      <c r="K187" s="7"/>
      <c r="L187" s="7"/>
    </row>
    <row r="188" spans="2:12" x14ac:dyDescent="0.25">
      <c r="B188" s="4"/>
      <c r="C188" s="16"/>
      <c r="D188" s="16"/>
      <c r="E188" s="6"/>
      <c r="F188" s="16"/>
      <c r="G188" s="7"/>
      <c r="H188" s="7"/>
      <c r="I188" s="7"/>
      <c r="J188" s="7"/>
      <c r="K188" s="7"/>
      <c r="L188" s="7"/>
    </row>
    <row r="189" spans="2:12" x14ac:dyDescent="0.25">
      <c r="B189" s="4"/>
      <c r="C189" s="16"/>
      <c r="D189" s="16"/>
      <c r="E189" s="6"/>
      <c r="F189" s="16"/>
      <c r="G189" s="7"/>
      <c r="H189" s="7"/>
      <c r="I189" s="7"/>
      <c r="J189" s="7"/>
      <c r="K189" s="7"/>
      <c r="L189" s="7"/>
    </row>
    <row r="190" spans="2:12" x14ac:dyDescent="0.25">
      <c r="B190" s="4"/>
      <c r="C190" s="16"/>
      <c r="D190" s="16"/>
      <c r="E190" s="5"/>
      <c r="F190" s="16"/>
      <c r="G190" s="7"/>
      <c r="H190" s="7"/>
      <c r="I190" s="7"/>
      <c r="J190" s="7"/>
      <c r="K190" s="7"/>
      <c r="L190" s="7"/>
    </row>
    <row r="191" spans="2:12" x14ac:dyDescent="0.25">
      <c r="B191" s="4"/>
      <c r="C191" s="16"/>
      <c r="D191" s="16"/>
      <c r="E191" s="6"/>
      <c r="F191" s="16"/>
      <c r="G191" s="7"/>
      <c r="H191" s="7"/>
      <c r="I191" s="7"/>
      <c r="J191" s="7"/>
      <c r="K191" s="7"/>
      <c r="L191" s="7"/>
    </row>
    <row r="192" spans="2:12" x14ac:dyDescent="0.25">
      <c r="B192" s="4"/>
      <c r="C192" s="16"/>
      <c r="D192" s="16"/>
      <c r="E192" s="5"/>
      <c r="F192" s="16"/>
      <c r="G192" s="7"/>
      <c r="H192" s="7"/>
      <c r="I192" s="7"/>
      <c r="J192" s="7"/>
      <c r="K192" s="7"/>
      <c r="L192" s="7"/>
    </row>
    <row r="193" spans="2:12" x14ac:dyDescent="0.25">
      <c r="B193" s="4"/>
      <c r="C193" s="16"/>
      <c r="D193" s="16"/>
      <c r="E193" s="8"/>
      <c r="F193" s="16"/>
      <c r="G193" s="7"/>
      <c r="H193" s="7"/>
      <c r="I193" s="7"/>
      <c r="J193" s="7"/>
      <c r="K193" s="7"/>
      <c r="L193" s="7"/>
    </row>
    <row r="194" spans="2:12" x14ac:dyDescent="0.25">
      <c r="B194" s="4"/>
      <c r="C194" s="16"/>
      <c r="D194" s="16"/>
      <c r="E194" s="5"/>
      <c r="F194" s="16"/>
      <c r="G194" s="7"/>
      <c r="H194" s="7"/>
      <c r="I194" s="7"/>
      <c r="J194" s="7"/>
      <c r="K194" s="7"/>
      <c r="L194" s="7"/>
    </row>
    <row r="195" spans="2:12" x14ac:dyDescent="0.25">
      <c r="B195" s="4"/>
      <c r="C195" s="16"/>
      <c r="D195" s="16"/>
      <c r="E195" s="6"/>
      <c r="F195" s="16"/>
      <c r="G195" s="7"/>
      <c r="H195" s="7"/>
      <c r="I195" s="7"/>
      <c r="J195" s="7"/>
      <c r="K195" s="7"/>
      <c r="L195" s="7"/>
    </row>
    <row r="196" spans="2:12" x14ac:dyDescent="0.25">
      <c r="B196" s="4"/>
      <c r="C196" s="16"/>
      <c r="D196" s="16"/>
      <c r="E196" s="5"/>
      <c r="F196" s="16"/>
      <c r="G196" s="7"/>
      <c r="H196" s="7"/>
      <c r="I196" s="7"/>
      <c r="J196" s="7"/>
      <c r="K196" s="7"/>
      <c r="L196" s="7"/>
    </row>
    <row r="197" spans="2:12" x14ac:dyDescent="0.25">
      <c r="B197" s="4"/>
      <c r="C197" s="16"/>
      <c r="D197" s="16"/>
      <c r="E197" s="5"/>
      <c r="F197" s="16"/>
      <c r="G197" s="7"/>
      <c r="H197" s="7"/>
      <c r="I197" s="7"/>
      <c r="J197" s="7"/>
      <c r="K197" s="7"/>
      <c r="L197" s="7"/>
    </row>
    <row r="198" spans="2:12" x14ac:dyDescent="0.25">
      <c r="B198" s="4"/>
      <c r="C198" s="16"/>
      <c r="D198" s="16"/>
      <c r="E198" s="5"/>
      <c r="F198" s="16"/>
      <c r="G198" s="7"/>
      <c r="H198" s="7"/>
      <c r="I198" s="7"/>
      <c r="J198" s="7"/>
      <c r="K198" s="7"/>
      <c r="L198" s="7"/>
    </row>
    <row r="199" spans="2:12" x14ac:dyDescent="0.25">
      <c r="B199" s="4"/>
      <c r="C199" s="16"/>
      <c r="D199" s="16"/>
      <c r="E199" s="5"/>
      <c r="F199" s="16"/>
      <c r="G199" s="7"/>
      <c r="H199" s="7"/>
      <c r="I199" s="7"/>
      <c r="J199" s="7"/>
      <c r="K199" s="7"/>
      <c r="L199" s="7"/>
    </row>
    <row r="200" spans="2:12" x14ac:dyDescent="0.25">
      <c r="B200" s="4"/>
      <c r="C200" s="16"/>
      <c r="D200" s="16"/>
      <c r="E200" s="5"/>
      <c r="F200" s="16"/>
      <c r="G200" s="7"/>
      <c r="H200" s="7"/>
      <c r="I200" s="7"/>
      <c r="J200" s="7"/>
      <c r="K200" s="7"/>
      <c r="L200" s="7"/>
    </row>
    <row r="201" spans="2:12" x14ac:dyDescent="0.25">
      <c r="B201" s="4"/>
      <c r="C201" s="16"/>
      <c r="D201" s="16"/>
      <c r="E201" s="5"/>
      <c r="F201" s="16"/>
      <c r="G201" s="7"/>
      <c r="H201" s="7"/>
      <c r="I201" s="7"/>
      <c r="J201" s="7"/>
      <c r="K201" s="7"/>
      <c r="L201" s="7"/>
    </row>
    <row r="202" spans="2:12" x14ac:dyDescent="0.25">
      <c r="B202" s="4"/>
      <c r="C202" s="16"/>
      <c r="D202" s="16"/>
      <c r="E202" s="5"/>
      <c r="F202" s="16"/>
      <c r="G202" s="7"/>
      <c r="H202" s="7"/>
      <c r="I202" s="7"/>
      <c r="J202" s="7"/>
      <c r="K202" s="7"/>
      <c r="L202" s="7"/>
    </row>
    <row r="203" spans="2:12" x14ac:dyDescent="0.25">
      <c r="B203" s="4"/>
      <c r="C203" s="16"/>
      <c r="D203" s="16"/>
      <c r="E203" s="5"/>
      <c r="F203" s="16"/>
      <c r="G203" s="7"/>
      <c r="H203" s="7"/>
      <c r="I203" s="7"/>
      <c r="J203" s="7"/>
      <c r="K203" s="7"/>
      <c r="L203" s="7"/>
    </row>
    <row r="204" spans="2:12" x14ac:dyDescent="0.25">
      <c r="B204" s="4"/>
      <c r="C204" s="16"/>
      <c r="D204" s="16"/>
      <c r="E204" s="5"/>
      <c r="F204" s="16"/>
      <c r="G204" s="7"/>
      <c r="H204" s="7"/>
      <c r="I204" s="7"/>
      <c r="J204" s="7"/>
      <c r="K204" s="7"/>
      <c r="L204" s="7"/>
    </row>
    <row r="205" spans="2:12" x14ac:dyDescent="0.25">
      <c r="B205" s="4"/>
      <c r="C205" s="16"/>
      <c r="D205" s="16"/>
      <c r="E205" s="6"/>
      <c r="F205" s="16"/>
      <c r="G205" s="7"/>
      <c r="H205" s="7"/>
      <c r="I205" s="7"/>
      <c r="J205" s="7"/>
      <c r="K205" s="7"/>
      <c r="L205" s="7"/>
    </row>
    <row r="206" spans="2:12" x14ac:dyDescent="0.25">
      <c r="B206" s="4"/>
      <c r="C206" s="16"/>
      <c r="D206" s="16"/>
      <c r="E206" s="6"/>
      <c r="F206" s="16"/>
      <c r="G206" s="7"/>
      <c r="H206" s="7"/>
      <c r="I206" s="7"/>
      <c r="J206" s="7"/>
      <c r="K206" s="7"/>
      <c r="L206" s="7"/>
    </row>
    <row r="207" spans="2:12" x14ac:dyDescent="0.25">
      <c r="B207" s="4"/>
      <c r="C207" s="16"/>
      <c r="D207" s="16"/>
      <c r="E207" s="6"/>
      <c r="F207" s="16"/>
      <c r="G207" s="7"/>
      <c r="H207" s="7"/>
      <c r="I207" s="7"/>
      <c r="J207" s="7"/>
      <c r="K207" s="7"/>
      <c r="L207" s="7"/>
    </row>
    <row r="208" spans="2:12" x14ac:dyDescent="0.25">
      <c r="B208" s="4"/>
      <c r="C208" s="16"/>
      <c r="D208" s="16"/>
      <c r="E208" s="6"/>
      <c r="F208" s="16"/>
      <c r="G208" s="7"/>
      <c r="H208" s="7"/>
      <c r="I208" s="7"/>
      <c r="J208" s="7"/>
      <c r="K208" s="7"/>
      <c r="L208" s="7"/>
    </row>
    <row r="209" spans="2:12" x14ac:dyDescent="0.25">
      <c r="B209" s="4"/>
      <c r="C209" s="16"/>
      <c r="D209" s="16"/>
      <c r="E209" s="6"/>
      <c r="F209" s="16"/>
      <c r="G209" s="7"/>
      <c r="H209" s="7"/>
      <c r="I209" s="7"/>
      <c r="J209" s="7"/>
      <c r="K209" s="7"/>
      <c r="L209" s="7"/>
    </row>
    <row r="210" spans="2:12" x14ac:dyDescent="0.25">
      <c r="B210" s="4"/>
      <c r="C210" s="16"/>
      <c r="D210" s="16"/>
      <c r="E210" s="6"/>
      <c r="F210" s="16"/>
      <c r="G210" s="7"/>
      <c r="H210" s="7"/>
      <c r="I210" s="7"/>
      <c r="J210" s="7"/>
      <c r="K210" s="7"/>
      <c r="L210" s="7"/>
    </row>
    <row r="211" spans="2:12" x14ac:dyDescent="0.25">
      <c r="B211" s="4"/>
      <c r="C211" s="16"/>
      <c r="D211" s="16"/>
      <c r="E211" s="5"/>
      <c r="F211" s="16"/>
      <c r="G211" s="7"/>
      <c r="H211" s="7"/>
      <c r="I211" s="7"/>
      <c r="J211" s="7"/>
      <c r="K211" s="7"/>
      <c r="L211" s="7"/>
    </row>
    <row r="212" spans="2:12" x14ac:dyDescent="0.25">
      <c r="B212" s="4"/>
      <c r="C212" s="16"/>
      <c r="D212" s="16"/>
      <c r="E212" s="6"/>
      <c r="F212" s="16"/>
      <c r="G212" s="7"/>
      <c r="H212" s="7"/>
      <c r="I212" s="7"/>
      <c r="J212" s="7"/>
      <c r="K212" s="7"/>
      <c r="L212" s="7"/>
    </row>
    <row r="213" spans="2:12" x14ac:dyDescent="0.25">
      <c r="B213" s="4"/>
      <c r="C213" s="16"/>
      <c r="D213" s="16"/>
      <c r="E213" s="5"/>
      <c r="F213" s="16"/>
      <c r="G213" s="7"/>
      <c r="H213" s="7"/>
      <c r="I213" s="7"/>
      <c r="J213" s="7"/>
      <c r="K213" s="7"/>
      <c r="L213" s="7"/>
    </row>
    <row r="214" spans="2:12" x14ac:dyDescent="0.25">
      <c r="B214" s="4"/>
      <c r="C214" s="16"/>
      <c r="D214" s="16"/>
      <c r="E214" s="8"/>
      <c r="F214" s="16"/>
      <c r="G214" s="7"/>
      <c r="H214" s="7"/>
      <c r="I214" s="7"/>
      <c r="J214" s="7"/>
      <c r="K214" s="7"/>
      <c r="L214" s="7"/>
    </row>
    <row r="215" spans="2:12" x14ac:dyDescent="0.25">
      <c r="B215" s="4"/>
      <c r="C215" s="16"/>
      <c r="D215" s="16"/>
      <c r="E215" s="5"/>
      <c r="F215" s="16"/>
      <c r="G215" s="7"/>
      <c r="H215" s="7"/>
      <c r="I215" s="7"/>
      <c r="J215" s="7"/>
      <c r="K215" s="7"/>
      <c r="L215" s="7"/>
    </row>
    <row r="216" spans="2:12" x14ac:dyDescent="0.25">
      <c r="B216" s="4"/>
      <c r="C216" s="16"/>
      <c r="D216" s="16"/>
      <c r="E216" s="6"/>
      <c r="F216" s="16"/>
      <c r="G216" s="7"/>
      <c r="H216" s="7"/>
      <c r="I216" s="7"/>
      <c r="J216" s="7"/>
      <c r="K216" s="7"/>
      <c r="L216" s="7"/>
    </row>
    <row r="217" spans="2:12" x14ac:dyDescent="0.25">
      <c r="B217" s="4"/>
      <c r="C217" s="16"/>
      <c r="D217" s="16"/>
      <c r="E217" s="5"/>
      <c r="F217" s="16"/>
      <c r="G217" s="7"/>
      <c r="H217" s="7"/>
      <c r="I217" s="7"/>
      <c r="J217" s="7"/>
      <c r="K217" s="7"/>
      <c r="L217" s="7"/>
    </row>
    <row r="218" spans="2:12" x14ac:dyDescent="0.25">
      <c r="B218" s="4"/>
      <c r="C218" s="16"/>
      <c r="D218" s="16"/>
      <c r="E218" s="5"/>
      <c r="F218" s="16"/>
      <c r="G218" s="7"/>
      <c r="H218" s="7"/>
      <c r="I218" s="7"/>
      <c r="J218" s="7"/>
      <c r="K218" s="7"/>
      <c r="L218" s="7"/>
    </row>
    <row r="219" spans="2:12" x14ac:dyDescent="0.25">
      <c r="B219" s="4"/>
      <c r="C219" s="16"/>
      <c r="D219" s="16"/>
      <c r="E219" s="5"/>
      <c r="F219" s="16"/>
      <c r="G219" s="7"/>
      <c r="H219" s="7"/>
      <c r="I219" s="7"/>
      <c r="J219" s="7"/>
      <c r="K219" s="7"/>
      <c r="L219" s="7"/>
    </row>
    <row r="220" spans="2:12" x14ac:dyDescent="0.25">
      <c r="B220" s="4"/>
      <c r="C220" s="16"/>
      <c r="D220" s="16"/>
      <c r="E220" s="5"/>
      <c r="F220" s="16"/>
      <c r="G220" s="7"/>
      <c r="H220" s="7"/>
      <c r="I220" s="7"/>
      <c r="J220" s="7"/>
      <c r="K220" s="7"/>
      <c r="L220" s="7"/>
    </row>
    <row r="221" spans="2:12" x14ac:dyDescent="0.25">
      <c r="B221" s="4"/>
      <c r="C221" s="16"/>
      <c r="D221" s="16"/>
      <c r="E221" s="5"/>
      <c r="F221" s="16"/>
      <c r="G221" s="7"/>
      <c r="H221" s="7"/>
      <c r="I221" s="7"/>
      <c r="J221" s="7"/>
      <c r="K221" s="7"/>
      <c r="L221" s="7"/>
    </row>
    <row r="222" spans="2:12" x14ac:dyDescent="0.25">
      <c r="B222" s="4"/>
      <c r="C222" s="16"/>
      <c r="D222" s="16"/>
      <c r="E222" s="5"/>
      <c r="F222" s="16"/>
      <c r="G222" s="7"/>
      <c r="H222" s="7"/>
      <c r="I222" s="7"/>
      <c r="J222" s="7"/>
      <c r="K222" s="7"/>
      <c r="L222" s="7"/>
    </row>
    <row r="223" spans="2:12" x14ac:dyDescent="0.25">
      <c r="B223" s="4"/>
      <c r="C223" s="16"/>
      <c r="D223" s="16"/>
      <c r="E223" s="5"/>
      <c r="F223" s="16"/>
      <c r="G223" s="7"/>
      <c r="H223" s="7"/>
      <c r="I223" s="7"/>
      <c r="J223" s="7"/>
      <c r="K223" s="7"/>
      <c r="L223" s="7"/>
    </row>
    <row r="224" spans="2:12" x14ac:dyDescent="0.25">
      <c r="B224" s="4"/>
      <c r="C224" s="16"/>
      <c r="D224" s="16"/>
      <c r="E224" s="5"/>
      <c r="F224" s="16"/>
      <c r="G224" s="7"/>
      <c r="H224" s="7"/>
      <c r="I224" s="7"/>
      <c r="J224" s="7"/>
      <c r="K224" s="7"/>
      <c r="L224" s="7"/>
    </row>
    <row r="225" spans="2:12" x14ac:dyDescent="0.25">
      <c r="B225" s="4"/>
      <c r="C225" s="16"/>
      <c r="D225" s="16"/>
      <c r="E225" s="5"/>
      <c r="F225" s="16"/>
      <c r="G225" s="7"/>
      <c r="H225" s="7"/>
      <c r="I225" s="7"/>
      <c r="J225" s="7"/>
      <c r="K225" s="7"/>
      <c r="L225" s="7"/>
    </row>
    <row r="226" spans="2:12" x14ac:dyDescent="0.25">
      <c r="B226" s="4"/>
      <c r="C226" s="16"/>
      <c r="D226" s="16"/>
      <c r="E226" s="6"/>
      <c r="F226" s="16"/>
      <c r="G226" s="7"/>
      <c r="H226" s="7"/>
      <c r="I226" s="7"/>
      <c r="J226" s="7"/>
      <c r="K226" s="7"/>
      <c r="L226" s="7"/>
    </row>
    <row r="227" spans="2:12" x14ac:dyDescent="0.25">
      <c r="B227" s="4"/>
      <c r="C227" s="16"/>
      <c r="D227" s="16"/>
      <c r="E227" s="6"/>
      <c r="F227" s="16"/>
      <c r="G227" s="7"/>
      <c r="H227" s="7"/>
      <c r="I227" s="7"/>
      <c r="J227" s="7"/>
      <c r="K227" s="7"/>
      <c r="L227" s="7"/>
    </row>
    <row r="228" spans="2:12" x14ac:dyDescent="0.25">
      <c r="B228" s="4"/>
      <c r="C228" s="16"/>
      <c r="D228" s="16"/>
      <c r="E228" s="6"/>
      <c r="F228" s="16"/>
      <c r="G228" s="7"/>
      <c r="H228" s="7"/>
      <c r="I228" s="7"/>
      <c r="J228" s="7"/>
      <c r="K228" s="7"/>
      <c r="L228" s="7"/>
    </row>
    <row r="229" spans="2:12" x14ac:dyDescent="0.25">
      <c r="B229" s="4"/>
      <c r="C229" s="16"/>
      <c r="D229" s="16"/>
      <c r="E229" s="6"/>
      <c r="F229" s="16"/>
      <c r="G229" s="7"/>
      <c r="H229" s="7"/>
      <c r="I229" s="7"/>
      <c r="J229" s="7"/>
      <c r="K229" s="7"/>
      <c r="L229" s="7"/>
    </row>
    <row r="230" spans="2:12" x14ac:dyDescent="0.25">
      <c r="B230" s="4"/>
      <c r="C230" s="16"/>
      <c r="D230" s="16"/>
      <c r="E230" s="6"/>
      <c r="F230" s="16"/>
      <c r="G230" s="7"/>
      <c r="H230" s="7"/>
      <c r="I230" s="7"/>
      <c r="J230" s="7"/>
      <c r="K230" s="7"/>
      <c r="L230" s="7"/>
    </row>
    <row r="231" spans="2:12" x14ac:dyDescent="0.25">
      <c r="B231" s="4"/>
      <c r="C231" s="16"/>
      <c r="D231" s="16"/>
      <c r="E231" s="6"/>
      <c r="F231" s="16"/>
      <c r="G231" s="7"/>
      <c r="H231" s="7"/>
      <c r="I231" s="7"/>
      <c r="J231" s="7"/>
      <c r="K231" s="7"/>
      <c r="L231" s="7"/>
    </row>
    <row r="232" spans="2:12" x14ac:dyDescent="0.25">
      <c r="B232" s="4"/>
      <c r="C232" s="16"/>
      <c r="D232" s="16"/>
      <c r="E232" s="5"/>
      <c r="F232" s="16"/>
      <c r="G232" s="7"/>
      <c r="H232" s="7"/>
      <c r="I232" s="7"/>
      <c r="J232" s="7"/>
      <c r="K232" s="7"/>
      <c r="L232" s="7"/>
    </row>
    <row r="233" spans="2:12" x14ac:dyDescent="0.25">
      <c r="B233" s="4"/>
      <c r="C233" s="16"/>
      <c r="D233" s="16"/>
      <c r="E233" s="6"/>
      <c r="F233" s="16"/>
      <c r="G233" s="7"/>
      <c r="H233" s="7"/>
      <c r="I233" s="7"/>
      <c r="J233" s="7"/>
      <c r="K233" s="7"/>
      <c r="L233" s="7"/>
    </row>
    <row r="234" spans="2:12" x14ac:dyDescent="0.25">
      <c r="B234" s="4"/>
      <c r="C234" s="16"/>
      <c r="D234" s="16"/>
      <c r="E234" s="5"/>
      <c r="F234" s="16"/>
      <c r="G234" s="7"/>
      <c r="H234" s="7"/>
      <c r="I234" s="7"/>
      <c r="J234" s="7"/>
      <c r="K234" s="7"/>
      <c r="L234" s="7"/>
    </row>
    <row r="235" spans="2:12" x14ac:dyDescent="0.25">
      <c r="B235" s="4"/>
      <c r="C235" s="16"/>
      <c r="D235" s="16"/>
      <c r="E235" s="8"/>
      <c r="F235" s="16"/>
      <c r="G235" s="7"/>
      <c r="H235" s="7"/>
      <c r="I235" s="7"/>
      <c r="J235" s="7"/>
      <c r="K235" s="7"/>
      <c r="L235" s="7"/>
    </row>
    <row r="236" spans="2:12" x14ac:dyDescent="0.25">
      <c r="B236" s="4"/>
      <c r="C236" s="16"/>
      <c r="D236" s="16"/>
      <c r="E236" s="5"/>
      <c r="F236" s="16"/>
      <c r="G236" s="7"/>
      <c r="H236" s="7"/>
      <c r="I236" s="7"/>
      <c r="J236" s="7"/>
      <c r="K236" s="7"/>
      <c r="L236" s="7"/>
    </row>
    <row r="237" spans="2:12" x14ac:dyDescent="0.25">
      <c r="B237" s="4"/>
      <c r="C237" s="16"/>
      <c r="D237" s="16"/>
      <c r="E237" s="6"/>
      <c r="F237" s="16"/>
      <c r="G237" s="7"/>
      <c r="H237" s="7"/>
      <c r="I237" s="7"/>
      <c r="J237" s="7"/>
      <c r="K237" s="7"/>
      <c r="L237" s="7"/>
    </row>
    <row r="238" spans="2:12" x14ac:dyDescent="0.25">
      <c r="B238" s="4"/>
      <c r="C238" s="16"/>
      <c r="D238" s="16"/>
      <c r="E238" s="5"/>
      <c r="F238" s="16"/>
      <c r="G238" s="7"/>
      <c r="H238" s="7"/>
      <c r="I238" s="7"/>
      <c r="J238" s="7"/>
      <c r="K238" s="7"/>
      <c r="L238" s="7"/>
    </row>
    <row r="239" spans="2:12" x14ac:dyDescent="0.25">
      <c r="B239" s="4"/>
      <c r="C239" s="16"/>
      <c r="D239" s="16"/>
      <c r="E239" s="5"/>
      <c r="F239" s="16"/>
      <c r="G239" s="7"/>
      <c r="H239" s="7"/>
      <c r="I239" s="7"/>
      <c r="J239" s="7"/>
      <c r="K239" s="7"/>
      <c r="L239" s="7"/>
    </row>
    <row r="240" spans="2:12" x14ac:dyDescent="0.25">
      <c r="B240" s="4"/>
      <c r="C240" s="16"/>
      <c r="D240" s="16"/>
      <c r="E240" s="5"/>
      <c r="F240" s="16"/>
      <c r="G240" s="7"/>
      <c r="H240" s="7"/>
      <c r="I240" s="7"/>
      <c r="J240" s="7"/>
      <c r="K240" s="7"/>
      <c r="L240" s="7"/>
    </row>
    <row r="241" spans="2:12" x14ac:dyDescent="0.25">
      <c r="B241" s="4"/>
      <c r="C241" s="16"/>
      <c r="D241" s="16"/>
      <c r="E241" s="5"/>
      <c r="F241" s="16"/>
      <c r="G241" s="7"/>
      <c r="H241" s="7"/>
      <c r="I241" s="7"/>
      <c r="J241" s="7"/>
      <c r="K241" s="7"/>
      <c r="L241" s="7"/>
    </row>
    <row r="242" spans="2:12" x14ac:dyDescent="0.25">
      <c r="B242" s="4"/>
      <c r="C242" s="16"/>
      <c r="D242" s="16"/>
      <c r="E242" s="5"/>
      <c r="F242" s="16"/>
      <c r="G242" s="7"/>
      <c r="H242" s="7"/>
      <c r="I242" s="7"/>
      <c r="J242" s="7"/>
      <c r="K242" s="7"/>
      <c r="L242" s="7"/>
    </row>
    <row r="243" spans="2:12" x14ac:dyDescent="0.25">
      <c r="B243" s="4"/>
      <c r="C243" s="16"/>
      <c r="D243" s="16"/>
      <c r="E243" s="5"/>
      <c r="F243" s="16"/>
      <c r="G243" s="7"/>
      <c r="H243" s="7"/>
      <c r="I243" s="7"/>
      <c r="J243" s="7"/>
      <c r="K243" s="7"/>
      <c r="L243" s="7"/>
    </row>
    <row r="244" spans="2:12" x14ac:dyDescent="0.25">
      <c r="B244" s="4"/>
      <c r="C244" s="16"/>
      <c r="D244" s="16"/>
      <c r="E244" s="5"/>
      <c r="F244" s="16"/>
      <c r="G244" s="7"/>
      <c r="H244" s="7"/>
      <c r="I244" s="7"/>
      <c r="J244" s="7"/>
      <c r="K244" s="7"/>
      <c r="L244" s="7"/>
    </row>
    <row r="245" spans="2:12" x14ac:dyDescent="0.25">
      <c r="B245" s="4"/>
      <c r="C245" s="16"/>
      <c r="D245" s="16"/>
      <c r="E245" s="5"/>
      <c r="F245" s="16"/>
      <c r="G245" s="7"/>
      <c r="H245" s="7"/>
      <c r="I245" s="7"/>
      <c r="J245" s="7"/>
      <c r="K245" s="7"/>
      <c r="L245" s="7"/>
    </row>
    <row r="246" spans="2:12" x14ac:dyDescent="0.25">
      <c r="B246" s="4"/>
      <c r="C246" s="16"/>
      <c r="D246" s="16"/>
      <c r="E246" s="5"/>
      <c r="F246" s="16"/>
      <c r="G246" s="7"/>
      <c r="H246" s="7"/>
      <c r="I246" s="7"/>
      <c r="J246" s="7"/>
      <c r="K246" s="7"/>
      <c r="L246" s="7"/>
    </row>
    <row r="247" spans="2:12" x14ac:dyDescent="0.25">
      <c r="B247" s="4"/>
      <c r="C247" s="16"/>
      <c r="D247" s="16"/>
      <c r="E247" s="6"/>
      <c r="F247" s="16"/>
      <c r="G247" s="7"/>
      <c r="H247" s="7"/>
      <c r="I247" s="7"/>
      <c r="J247" s="7"/>
      <c r="K247" s="7"/>
      <c r="L247" s="7"/>
    </row>
    <row r="248" spans="2:12" x14ac:dyDescent="0.25">
      <c r="B248" s="4"/>
      <c r="C248" s="16"/>
      <c r="D248" s="16"/>
      <c r="E248" s="6"/>
      <c r="F248" s="16"/>
      <c r="G248" s="7"/>
      <c r="H248" s="7"/>
      <c r="I248" s="7"/>
      <c r="J248" s="7"/>
      <c r="K248" s="7"/>
      <c r="L248" s="7"/>
    </row>
    <row r="249" spans="2:12" x14ac:dyDescent="0.25">
      <c r="B249" s="4"/>
      <c r="C249" s="16"/>
      <c r="D249" s="16"/>
      <c r="E249" s="6"/>
      <c r="F249" s="16"/>
      <c r="G249" s="7"/>
      <c r="H249" s="7"/>
      <c r="I249" s="7"/>
      <c r="J249" s="7"/>
      <c r="K249" s="7"/>
      <c r="L249" s="7"/>
    </row>
    <row r="250" spans="2:12" x14ac:dyDescent="0.25">
      <c r="B250" s="4"/>
      <c r="C250" s="16"/>
      <c r="D250" s="16"/>
      <c r="E250" s="6"/>
      <c r="F250" s="16"/>
      <c r="G250" s="7"/>
      <c r="H250" s="7"/>
      <c r="I250" s="7"/>
      <c r="J250" s="7"/>
      <c r="K250" s="7"/>
      <c r="L250" s="7"/>
    </row>
    <row r="251" spans="2:12" x14ac:dyDescent="0.25">
      <c r="B251" s="4"/>
      <c r="C251" s="16"/>
      <c r="D251" s="16"/>
      <c r="E251" s="6"/>
      <c r="F251" s="16"/>
      <c r="G251" s="7"/>
      <c r="H251" s="7"/>
      <c r="I251" s="7"/>
      <c r="J251" s="7"/>
      <c r="K251" s="7"/>
      <c r="L251" s="7"/>
    </row>
    <row r="252" spans="2:12" x14ac:dyDescent="0.25">
      <c r="B252" s="4"/>
      <c r="C252" s="16"/>
      <c r="D252" s="16"/>
      <c r="E252" s="6"/>
      <c r="F252" s="16"/>
      <c r="G252" s="7"/>
      <c r="H252" s="7"/>
      <c r="I252" s="7"/>
      <c r="J252" s="7"/>
      <c r="K252" s="7"/>
      <c r="L252" s="7"/>
    </row>
    <row r="253" spans="2:12" x14ac:dyDescent="0.25">
      <c r="B253" s="4"/>
      <c r="C253" s="16"/>
      <c r="D253" s="16"/>
      <c r="E253" s="5"/>
      <c r="F253" s="16"/>
      <c r="G253" s="7"/>
      <c r="H253" s="7"/>
      <c r="I253" s="7"/>
      <c r="J253" s="7"/>
      <c r="K253" s="7"/>
      <c r="L253" s="7"/>
    </row>
    <row r="254" spans="2:12" x14ac:dyDescent="0.25">
      <c r="B254" s="4"/>
      <c r="C254" s="16"/>
      <c r="D254" s="16"/>
      <c r="E254" s="6"/>
      <c r="F254" s="16"/>
      <c r="G254" s="7"/>
      <c r="H254" s="7"/>
      <c r="I254" s="7"/>
      <c r="J254" s="7"/>
      <c r="K254" s="7"/>
      <c r="L254" s="7"/>
    </row>
    <row r="255" spans="2:12" x14ac:dyDescent="0.25">
      <c r="B255" s="4"/>
      <c r="C255" s="16"/>
      <c r="D255" s="16"/>
      <c r="E255" s="5"/>
      <c r="F255" s="16"/>
      <c r="G255" s="7"/>
      <c r="H255" s="7"/>
      <c r="I255" s="7"/>
      <c r="J255" s="7"/>
      <c r="K255" s="7"/>
      <c r="L255" s="7"/>
    </row>
    <row r="256" spans="2:12" x14ac:dyDescent="0.25">
      <c r="B256" s="4"/>
      <c r="C256" s="16"/>
      <c r="D256" s="16"/>
      <c r="E256" s="8"/>
      <c r="F256" s="16"/>
      <c r="G256" s="7"/>
      <c r="H256" s="7"/>
      <c r="I256" s="7"/>
      <c r="J256" s="7"/>
      <c r="K256" s="7"/>
      <c r="L256" s="7"/>
    </row>
    <row r="257" spans="2:12" x14ac:dyDescent="0.25">
      <c r="B257" s="4"/>
      <c r="C257" s="16"/>
      <c r="D257" s="16"/>
      <c r="E257" s="5"/>
      <c r="F257" s="16"/>
      <c r="G257" s="7"/>
      <c r="H257" s="7"/>
      <c r="I257" s="7"/>
      <c r="J257" s="7"/>
      <c r="K257" s="7"/>
      <c r="L257" s="7"/>
    </row>
    <row r="258" spans="2:12" x14ac:dyDescent="0.25">
      <c r="B258" s="4"/>
      <c r="C258" s="16"/>
      <c r="D258" s="16"/>
      <c r="E258" s="6"/>
      <c r="F258" s="16"/>
      <c r="G258" s="7"/>
      <c r="H258" s="7"/>
      <c r="I258" s="7"/>
      <c r="J258" s="7"/>
      <c r="K258" s="7"/>
      <c r="L258" s="7"/>
    </row>
    <row r="259" spans="2:12" x14ac:dyDescent="0.25">
      <c r="B259" s="4"/>
      <c r="C259" s="16"/>
      <c r="D259" s="16"/>
      <c r="E259" s="5"/>
      <c r="F259" s="16"/>
      <c r="G259" s="7"/>
      <c r="H259" s="7"/>
      <c r="I259" s="7"/>
      <c r="J259" s="7"/>
      <c r="K259" s="7"/>
      <c r="L259" s="7"/>
    </row>
    <row r="260" spans="2:12" x14ac:dyDescent="0.25">
      <c r="B260" s="4"/>
      <c r="C260" s="16"/>
      <c r="D260" s="16"/>
      <c r="E260" s="5"/>
      <c r="F260" s="16"/>
      <c r="G260" s="7"/>
      <c r="H260" s="7"/>
      <c r="I260" s="7"/>
      <c r="J260" s="7"/>
      <c r="K260" s="7"/>
      <c r="L260" s="7"/>
    </row>
    <row r="261" spans="2:12" x14ac:dyDescent="0.25">
      <c r="B261" s="4"/>
      <c r="C261" s="16"/>
      <c r="D261" s="16"/>
      <c r="E261" s="5"/>
      <c r="F261" s="16"/>
      <c r="G261" s="7"/>
      <c r="H261" s="7"/>
      <c r="I261" s="7"/>
      <c r="J261" s="7"/>
      <c r="K261" s="7"/>
      <c r="L261" s="7"/>
    </row>
    <row r="262" spans="2:12" x14ac:dyDescent="0.25">
      <c r="B262" s="4"/>
      <c r="C262" s="16"/>
      <c r="D262" s="16"/>
      <c r="E262" s="5"/>
      <c r="F262" s="16"/>
      <c r="G262" s="7"/>
      <c r="H262" s="7"/>
      <c r="I262" s="7"/>
      <c r="J262" s="7"/>
      <c r="K262" s="7"/>
      <c r="L262" s="7"/>
    </row>
    <row r="263" spans="2:12" x14ac:dyDescent="0.25">
      <c r="B263" s="4"/>
      <c r="C263" s="16"/>
      <c r="D263" s="16"/>
      <c r="E263" s="5"/>
      <c r="F263" s="16"/>
      <c r="G263" s="7"/>
      <c r="H263" s="7"/>
      <c r="I263" s="7"/>
      <c r="J263" s="7"/>
      <c r="K263" s="7"/>
      <c r="L263" s="7"/>
    </row>
    <row r="264" spans="2:12" x14ac:dyDescent="0.25">
      <c r="B264" s="4"/>
      <c r="C264" s="16"/>
      <c r="D264" s="16"/>
      <c r="E264" s="5"/>
      <c r="F264" s="16"/>
      <c r="G264" s="7"/>
      <c r="H264" s="7"/>
      <c r="I264" s="7"/>
      <c r="J264" s="7"/>
      <c r="K264" s="7"/>
      <c r="L264" s="7"/>
    </row>
    <row r="265" spans="2:12" x14ac:dyDescent="0.25">
      <c r="B265" s="4"/>
      <c r="C265" s="16"/>
      <c r="D265" s="16"/>
      <c r="E265" s="5"/>
      <c r="F265" s="16"/>
      <c r="G265" s="7"/>
      <c r="H265" s="7"/>
      <c r="I265" s="7"/>
      <c r="J265" s="7"/>
      <c r="K265" s="7"/>
      <c r="L265" s="7"/>
    </row>
    <row r="266" spans="2:12" x14ac:dyDescent="0.25">
      <c r="B266" s="4"/>
      <c r="C266" s="16"/>
      <c r="D266" s="16"/>
      <c r="E266" s="5"/>
      <c r="F266" s="16"/>
      <c r="G266" s="7"/>
      <c r="H266" s="7"/>
      <c r="I266" s="7"/>
      <c r="J266" s="7"/>
      <c r="K266" s="7"/>
      <c r="L266" s="7"/>
    </row>
    <row r="267" spans="2:12" x14ac:dyDescent="0.25">
      <c r="B267" s="4"/>
      <c r="C267" s="16"/>
      <c r="D267" s="16"/>
      <c r="E267" s="5"/>
      <c r="F267" s="16"/>
      <c r="G267" s="7"/>
      <c r="H267" s="7"/>
      <c r="I267" s="7"/>
      <c r="J267" s="7"/>
      <c r="K267" s="7"/>
      <c r="L267" s="7"/>
    </row>
    <row r="268" spans="2:12" x14ac:dyDescent="0.25">
      <c r="B268" s="4"/>
      <c r="C268" s="16"/>
      <c r="D268" s="16"/>
      <c r="E268" s="6"/>
      <c r="F268" s="16"/>
      <c r="G268" s="7"/>
      <c r="H268" s="7"/>
      <c r="I268" s="7"/>
      <c r="J268" s="7"/>
      <c r="K268" s="7"/>
      <c r="L268" s="7"/>
    </row>
    <row r="269" spans="2:12" x14ac:dyDescent="0.25">
      <c r="B269" s="4"/>
      <c r="C269" s="16"/>
      <c r="D269" s="16"/>
      <c r="E269" s="6"/>
      <c r="F269" s="16"/>
      <c r="G269" s="7"/>
      <c r="H269" s="7"/>
      <c r="I269" s="7"/>
      <c r="J269" s="7"/>
      <c r="K269" s="7"/>
      <c r="L269" s="7"/>
    </row>
    <row r="270" spans="2:12" x14ac:dyDescent="0.25">
      <c r="B270" s="4"/>
      <c r="C270" s="16"/>
      <c r="D270" s="16"/>
      <c r="E270" s="6"/>
      <c r="F270" s="16"/>
      <c r="G270" s="7"/>
      <c r="H270" s="7"/>
      <c r="I270" s="7"/>
      <c r="J270" s="7"/>
      <c r="K270" s="7"/>
      <c r="L270" s="7"/>
    </row>
    <row r="271" spans="2:12" x14ac:dyDescent="0.25">
      <c r="B271" s="4"/>
      <c r="C271" s="16"/>
      <c r="D271" s="16"/>
      <c r="E271" s="6"/>
      <c r="F271" s="16"/>
      <c r="G271" s="7"/>
      <c r="H271" s="7"/>
      <c r="I271" s="7"/>
      <c r="J271" s="7"/>
      <c r="K271" s="7"/>
      <c r="L271" s="7"/>
    </row>
    <row r="272" spans="2:12" x14ac:dyDescent="0.25">
      <c r="B272" s="4"/>
      <c r="C272" s="16"/>
      <c r="D272" s="16"/>
      <c r="E272" s="6"/>
      <c r="F272" s="16"/>
      <c r="G272" s="7"/>
      <c r="H272" s="7"/>
      <c r="I272" s="7"/>
      <c r="J272" s="7"/>
      <c r="K272" s="7"/>
      <c r="L272" s="7"/>
    </row>
    <row r="273" spans="2:12" x14ac:dyDescent="0.25">
      <c r="B273" s="4"/>
      <c r="C273" s="16"/>
      <c r="D273" s="16"/>
      <c r="E273" s="6"/>
      <c r="F273" s="16"/>
      <c r="G273" s="7"/>
      <c r="H273" s="7"/>
      <c r="I273" s="7"/>
      <c r="J273" s="7"/>
      <c r="K273" s="7"/>
      <c r="L273" s="7"/>
    </row>
    <row r="274" spans="2:12" x14ac:dyDescent="0.25">
      <c r="B274" s="4"/>
      <c r="C274" s="16"/>
      <c r="D274" s="16"/>
      <c r="E274" s="5"/>
      <c r="F274" s="16"/>
      <c r="G274" s="7"/>
      <c r="H274" s="7"/>
      <c r="I274" s="7"/>
      <c r="J274" s="7"/>
      <c r="K274" s="7"/>
      <c r="L274" s="7"/>
    </row>
    <row r="275" spans="2:12" x14ac:dyDescent="0.25">
      <c r="B275" s="4"/>
      <c r="C275" s="16"/>
      <c r="D275" s="16"/>
      <c r="E275" s="6"/>
      <c r="F275" s="16"/>
      <c r="G275" s="7"/>
      <c r="H275" s="7"/>
      <c r="I275" s="7"/>
      <c r="J275" s="7"/>
      <c r="K275" s="7"/>
      <c r="L275" s="7"/>
    </row>
    <row r="276" spans="2:12" x14ac:dyDescent="0.25">
      <c r="B276" s="4"/>
      <c r="C276" s="16"/>
      <c r="D276" s="16"/>
      <c r="E276" s="5"/>
      <c r="F276" s="16"/>
      <c r="G276" s="7"/>
      <c r="H276" s="7"/>
      <c r="I276" s="7"/>
      <c r="J276" s="7"/>
      <c r="K276" s="7"/>
      <c r="L276" s="7"/>
    </row>
    <row r="277" spans="2:12" x14ac:dyDescent="0.25">
      <c r="B277" s="4"/>
      <c r="C277" s="16"/>
      <c r="D277" s="16"/>
      <c r="E277" s="8"/>
      <c r="F277" s="16"/>
      <c r="G277" s="7"/>
      <c r="H277" s="7"/>
      <c r="I277" s="7"/>
      <c r="J277" s="7"/>
      <c r="K277" s="7"/>
      <c r="L277" s="7"/>
    </row>
    <row r="278" spans="2:12" x14ac:dyDescent="0.25">
      <c r="B278" s="4"/>
      <c r="C278" s="16"/>
      <c r="D278" s="16"/>
      <c r="E278" s="5"/>
      <c r="F278" s="16"/>
      <c r="G278" s="7"/>
      <c r="H278" s="7"/>
      <c r="I278" s="7"/>
      <c r="J278" s="7"/>
      <c r="K278" s="7"/>
      <c r="L278" s="7"/>
    </row>
    <row r="279" spans="2:12" x14ac:dyDescent="0.25">
      <c r="B279" s="4"/>
      <c r="C279" s="16"/>
      <c r="D279" s="16"/>
      <c r="E279" s="6"/>
      <c r="F279" s="16"/>
      <c r="G279" s="7"/>
      <c r="H279" s="7"/>
      <c r="I279" s="7"/>
      <c r="J279" s="7"/>
      <c r="K279" s="7"/>
      <c r="L279" s="7"/>
    </row>
    <row r="280" spans="2:12" x14ac:dyDescent="0.25">
      <c r="B280" s="4"/>
      <c r="C280" s="16"/>
      <c r="D280" s="16"/>
      <c r="E280" s="5"/>
      <c r="F280" s="16"/>
      <c r="G280" s="7"/>
      <c r="H280" s="7"/>
      <c r="I280" s="7"/>
      <c r="J280" s="7"/>
      <c r="K280" s="7"/>
      <c r="L280" s="7"/>
    </row>
    <row r="281" spans="2:12" x14ac:dyDescent="0.25">
      <c r="B281" s="4"/>
      <c r="C281" s="16"/>
      <c r="D281" s="16"/>
      <c r="E281" s="5"/>
      <c r="F281" s="16"/>
      <c r="G281" s="7"/>
      <c r="H281" s="7"/>
      <c r="I281" s="7"/>
      <c r="J281" s="7"/>
      <c r="K281" s="7"/>
      <c r="L281" s="7"/>
    </row>
    <row r="282" spans="2:12" x14ac:dyDescent="0.25">
      <c r="B282" s="4"/>
      <c r="C282" s="16"/>
      <c r="D282" s="16"/>
      <c r="E282" s="5"/>
      <c r="F282" s="16"/>
      <c r="G282" s="7"/>
      <c r="H282" s="7"/>
      <c r="I282" s="7"/>
      <c r="J282" s="7"/>
      <c r="K282" s="7"/>
      <c r="L282" s="7"/>
    </row>
    <row r="283" spans="2:12" x14ac:dyDescent="0.25">
      <c r="B283" s="4"/>
      <c r="C283" s="16"/>
      <c r="D283" s="16"/>
      <c r="E283" s="5"/>
      <c r="F283" s="16"/>
      <c r="G283" s="7"/>
      <c r="H283" s="7"/>
      <c r="I283" s="7"/>
      <c r="J283" s="7"/>
      <c r="K283" s="7"/>
      <c r="L283" s="7"/>
    </row>
    <row r="284" spans="2:12" x14ac:dyDescent="0.25">
      <c r="B284" s="4"/>
      <c r="C284" s="16"/>
      <c r="D284" s="16"/>
      <c r="E284" s="5"/>
      <c r="F284" s="16"/>
      <c r="G284" s="7"/>
      <c r="H284" s="7"/>
      <c r="I284" s="7"/>
      <c r="J284" s="7"/>
      <c r="K284" s="7"/>
      <c r="L284" s="7"/>
    </row>
    <row r="285" spans="2:12" x14ac:dyDescent="0.25">
      <c r="B285" s="4"/>
      <c r="C285" s="16"/>
      <c r="D285" s="16"/>
      <c r="E285" s="5"/>
      <c r="F285" s="16"/>
      <c r="G285" s="7"/>
      <c r="H285" s="7"/>
      <c r="I285" s="7"/>
      <c r="J285" s="7"/>
      <c r="K285" s="7"/>
      <c r="L285" s="7"/>
    </row>
    <row r="286" spans="2:12" x14ac:dyDescent="0.25">
      <c r="B286" s="4"/>
      <c r="C286" s="16"/>
      <c r="D286" s="16"/>
      <c r="E286" s="5"/>
      <c r="F286" s="16"/>
      <c r="G286" s="7"/>
      <c r="H286" s="7"/>
      <c r="I286" s="7"/>
      <c r="J286" s="7"/>
      <c r="K286" s="7"/>
      <c r="L286" s="7"/>
    </row>
    <row r="287" spans="2:12" x14ac:dyDescent="0.25">
      <c r="B287" s="4"/>
      <c r="C287" s="16"/>
      <c r="D287" s="16"/>
      <c r="E287" s="5"/>
      <c r="F287" s="16"/>
      <c r="G287" s="7"/>
      <c r="H287" s="7"/>
      <c r="I287" s="7"/>
      <c r="J287" s="7"/>
      <c r="K287" s="7"/>
      <c r="L287" s="7"/>
    </row>
    <row r="288" spans="2:12" x14ac:dyDescent="0.25">
      <c r="B288" s="4"/>
      <c r="C288" s="16"/>
      <c r="D288" s="16"/>
      <c r="E288" s="5"/>
      <c r="F288" s="16"/>
      <c r="G288" s="7"/>
      <c r="H288" s="7"/>
      <c r="I288" s="7"/>
      <c r="J288" s="7"/>
      <c r="K288" s="7"/>
      <c r="L288" s="7"/>
    </row>
    <row r="289" spans="2:12" x14ac:dyDescent="0.25">
      <c r="B289" s="4"/>
      <c r="C289" s="16"/>
      <c r="D289" s="16"/>
      <c r="E289" s="6"/>
      <c r="F289" s="16"/>
      <c r="G289" s="7"/>
      <c r="H289" s="7"/>
      <c r="I289" s="7"/>
      <c r="J289" s="7"/>
      <c r="K289" s="7"/>
      <c r="L289" s="7"/>
    </row>
    <row r="290" spans="2:12" x14ac:dyDescent="0.25">
      <c r="B290" s="4"/>
      <c r="C290" s="16"/>
      <c r="D290" s="16"/>
      <c r="E290" s="6"/>
      <c r="F290" s="16"/>
      <c r="G290" s="7"/>
      <c r="H290" s="7"/>
      <c r="I290" s="7"/>
      <c r="J290" s="7"/>
      <c r="K290" s="7"/>
      <c r="L290" s="7"/>
    </row>
    <row r="291" spans="2:12" x14ac:dyDescent="0.25">
      <c r="B291" s="4"/>
      <c r="C291" s="16"/>
      <c r="D291" s="16"/>
      <c r="E291" s="6"/>
      <c r="F291" s="16"/>
      <c r="G291" s="7"/>
      <c r="H291" s="7"/>
      <c r="I291" s="7"/>
      <c r="J291" s="7"/>
      <c r="K291" s="7"/>
      <c r="L291" s="7"/>
    </row>
    <row r="292" spans="2:12" x14ac:dyDescent="0.25">
      <c r="B292" s="4"/>
      <c r="C292" s="16"/>
      <c r="D292" s="16"/>
      <c r="E292" s="6"/>
      <c r="F292" s="16"/>
      <c r="G292" s="7"/>
      <c r="H292" s="7"/>
      <c r="I292" s="7"/>
      <c r="J292" s="7"/>
      <c r="K292" s="7"/>
      <c r="L292" s="7"/>
    </row>
    <row r="293" spans="2:12" x14ac:dyDescent="0.25">
      <c r="B293" s="4"/>
      <c r="C293" s="16"/>
      <c r="D293" s="16"/>
      <c r="E293" s="6"/>
      <c r="F293" s="16"/>
      <c r="G293" s="7"/>
      <c r="H293" s="7"/>
      <c r="I293" s="7"/>
      <c r="J293" s="7"/>
      <c r="K293" s="7"/>
      <c r="L293" s="7"/>
    </row>
    <row r="294" spans="2:12" x14ac:dyDescent="0.25">
      <c r="B294" s="4"/>
      <c r="C294" s="16"/>
      <c r="D294" s="16"/>
      <c r="E294" s="6"/>
      <c r="F294" s="16"/>
      <c r="G294" s="7"/>
      <c r="H294" s="7"/>
      <c r="I294" s="7"/>
      <c r="J294" s="7"/>
      <c r="K294" s="7"/>
      <c r="L294" s="7"/>
    </row>
    <row r="295" spans="2:12" x14ac:dyDescent="0.25">
      <c r="B295" s="4"/>
      <c r="C295" s="16"/>
      <c r="D295" s="16"/>
      <c r="E295" s="5"/>
      <c r="F295" s="16"/>
      <c r="G295" s="7"/>
      <c r="H295" s="7"/>
      <c r="I295" s="7"/>
      <c r="J295" s="7"/>
      <c r="K295" s="7"/>
      <c r="L295" s="7"/>
    </row>
    <row r="296" spans="2:12" x14ac:dyDescent="0.25">
      <c r="B296" s="4"/>
      <c r="C296" s="16"/>
      <c r="D296" s="16"/>
      <c r="E296" s="6"/>
      <c r="F296" s="16"/>
      <c r="G296" s="7"/>
      <c r="H296" s="7"/>
      <c r="I296" s="7"/>
      <c r="J296" s="7"/>
      <c r="K296" s="7"/>
      <c r="L296" s="7"/>
    </row>
    <row r="297" spans="2:12" x14ac:dyDescent="0.25">
      <c r="B297" s="4"/>
      <c r="C297" s="16"/>
      <c r="D297" s="16"/>
      <c r="E297" s="5"/>
      <c r="F297" s="16"/>
      <c r="G297" s="7"/>
      <c r="H297" s="7"/>
      <c r="I297" s="7"/>
      <c r="J297" s="7"/>
      <c r="K297" s="7"/>
      <c r="L297" s="7"/>
    </row>
    <row r="298" spans="2:12" x14ac:dyDescent="0.25">
      <c r="B298" s="4"/>
      <c r="C298" s="16"/>
      <c r="D298" s="16"/>
      <c r="E298" s="8"/>
      <c r="F298" s="16"/>
      <c r="G298" s="7"/>
      <c r="H298" s="7"/>
      <c r="I298" s="7"/>
      <c r="J298" s="7"/>
      <c r="K298" s="7"/>
      <c r="L298" s="7"/>
    </row>
    <row r="299" spans="2:12" x14ac:dyDescent="0.25">
      <c r="B299" s="4"/>
      <c r="C299" s="16"/>
      <c r="D299" s="16"/>
      <c r="E299" s="5"/>
      <c r="F299" s="16"/>
      <c r="G299" s="7"/>
      <c r="H299" s="7"/>
      <c r="I299" s="7"/>
      <c r="J299" s="7"/>
      <c r="K299" s="7"/>
      <c r="L299" s="7"/>
    </row>
    <row r="300" spans="2:12" x14ac:dyDescent="0.25">
      <c r="B300" s="4"/>
      <c r="C300" s="16"/>
      <c r="D300" s="16"/>
      <c r="E300" s="6"/>
      <c r="F300" s="16"/>
      <c r="G300" s="7"/>
      <c r="H300" s="7"/>
      <c r="I300" s="7"/>
      <c r="J300" s="7"/>
      <c r="K300" s="7"/>
      <c r="L300" s="7"/>
    </row>
    <row r="301" spans="2:12" x14ac:dyDescent="0.25">
      <c r="B301" s="4"/>
      <c r="C301" s="16"/>
      <c r="D301" s="16"/>
      <c r="E301" s="5"/>
      <c r="F301" s="16"/>
      <c r="G301" s="7"/>
      <c r="H301" s="7"/>
      <c r="I301" s="7"/>
      <c r="J301" s="7"/>
      <c r="K301" s="7"/>
      <c r="L301" s="7"/>
    </row>
    <row r="302" spans="2:12" x14ac:dyDescent="0.25">
      <c r="B302" s="4"/>
      <c r="C302" s="16"/>
      <c r="D302" s="16"/>
      <c r="E302" s="5"/>
      <c r="F302" s="16"/>
      <c r="G302" s="7"/>
      <c r="H302" s="7"/>
      <c r="I302" s="7"/>
      <c r="J302" s="7"/>
      <c r="K302" s="7"/>
      <c r="L302" s="7"/>
    </row>
    <row r="303" spans="2:12" x14ac:dyDescent="0.25">
      <c r="B303" s="4"/>
      <c r="C303" s="16"/>
      <c r="D303" s="16"/>
      <c r="E303" s="5"/>
      <c r="F303" s="16"/>
      <c r="G303" s="7"/>
      <c r="H303" s="7"/>
      <c r="I303" s="7"/>
      <c r="J303" s="7"/>
      <c r="K303" s="7"/>
      <c r="L303" s="7"/>
    </row>
    <row r="304" spans="2:12" x14ac:dyDescent="0.25">
      <c r="B304" s="4"/>
      <c r="C304" s="16"/>
      <c r="D304" s="16"/>
      <c r="E304" s="5"/>
      <c r="F304" s="16"/>
      <c r="G304" s="7"/>
      <c r="H304" s="7"/>
      <c r="I304" s="7"/>
      <c r="J304" s="7"/>
      <c r="K304" s="7"/>
      <c r="L304" s="7"/>
    </row>
    <row r="305" spans="2:12" x14ac:dyDescent="0.25">
      <c r="B305" s="4"/>
      <c r="C305" s="16"/>
      <c r="D305" s="16"/>
      <c r="E305" s="5"/>
      <c r="F305" s="16"/>
      <c r="G305" s="7"/>
      <c r="H305" s="7"/>
      <c r="I305" s="7"/>
      <c r="J305" s="7"/>
      <c r="K305" s="7"/>
      <c r="L305" s="7"/>
    </row>
    <row r="306" spans="2:12" x14ac:dyDescent="0.25">
      <c r="B306" s="4"/>
      <c r="C306" s="16"/>
      <c r="D306" s="16"/>
      <c r="E306" s="5"/>
      <c r="F306" s="16"/>
      <c r="G306" s="7"/>
      <c r="H306" s="7"/>
      <c r="I306" s="7"/>
      <c r="J306" s="7"/>
      <c r="K306" s="7"/>
      <c r="L306" s="7"/>
    </row>
    <row r="307" spans="2:12" x14ac:dyDescent="0.25">
      <c r="B307" s="4"/>
      <c r="C307" s="16"/>
      <c r="D307" s="16"/>
      <c r="E307" s="5"/>
      <c r="F307" s="16"/>
      <c r="G307" s="7"/>
      <c r="H307" s="7"/>
      <c r="I307" s="7"/>
      <c r="J307" s="7"/>
      <c r="K307" s="7"/>
      <c r="L307" s="7"/>
    </row>
    <row r="308" spans="2:12" x14ac:dyDescent="0.25">
      <c r="B308" s="4"/>
      <c r="C308" s="16"/>
      <c r="D308" s="16"/>
      <c r="E308" s="5"/>
      <c r="F308" s="16"/>
      <c r="G308" s="7"/>
      <c r="H308" s="7"/>
      <c r="I308" s="7"/>
      <c r="J308" s="7"/>
      <c r="K308" s="7"/>
      <c r="L308" s="7"/>
    </row>
    <row r="309" spans="2:12" x14ac:dyDescent="0.25">
      <c r="B309" s="4"/>
      <c r="C309" s="16"/>
      <c r="D309" s="16"/>
      <c r="E309" s="5"/>
      <c r="F309" s="16"/>
      <c r="G309" s="7"/>
      <c r="H309" s="7"/>
      <c r="I309" s="7"/>
      <c r="J309" s="7"/>
      <c r="K309" s="7"/>
      <c r="L309" s="7"/>
    </row>
    <row r="310" spans="2:12" x14ac:dyDescent="0.25">
      <c r="B310" s="4"/>
      <c r="C310" s="16"/>
      <c r="D310" s="16"/>
      <c r="E310" s="6"/>
      <c r="F310" s="16"/>
      <c r="G310" s="7"/>
      <c r="H310" s="7"/>
      <c r="I310" s="7"/>
      <c r="J310" s="7"/>
      <c r="K310" s="7"/>
      <c r="L310" s="7"/>
    </row>
    <row r="311" spans="2:12" x14ac:dyDescent="0.25">
      <c r="B311" s="4"/>
      <c r="C311" s="16"/>
      <c r="D311" s="16"/>
      <c r="E311" s="6"/>
      <c r="F311" s="16"/>
      <c r="G311" s="7"/>
      <c r="H311" s="7"/>
      <c r="I311" s="7"/>
      <c r="J311" s="7"/>
      <c r="K311" s="7"/>
      <c r="L311" s="7"/>
    </row>
    <row r="312" spans="2:12" x14ac:dyDescent="0.25">
      <c r="B312" s="4"/>
      <c r="C312" s="16"/>
      <c r="D312" s="16"/>
      <c r="E312" s="6"/>
      <c r="F312" s="16"/>
      <c r="G312" s="7"/>
      <c r="H312" s="7"/>
      <c r="I312" s="7"/>
      <c r="J312" s="7"/>
      <c r="K312" s="7"/>
      <c r="L312" s="7"/>
    </row>
    <row r="313" spans="2:12" x14ac:dyDescent="0.25">
      <c r="B313" s="4"/>
      <c r="C313" s="16"/>
      <c r="D313" s="16"/>
      <c r="E313" s="6"/>
      <c r="F313" s="16"/>
      <c r="G313" s="7"/>
      <c r="H313" s="7"/>
      <c r="I313" s="7"/>
      <c r="J313" s="7"/>
      <c r="K313" s="7"/>
      <c r="L313" s="7"/>
    </row>
    <row r="314" spans="2:12" x14ac:dyDescent="0.25">
      <c r="B314" s="4"/>
      <c r="C314" s="16"/>
      <c r="D314" s="16"/>
      <c r="E314" s="6"/>
      <c r="F314" s="16"/>
      <c r="G314" s="7"/>
      <c r="H314" s="7"/>
      <c r="I314" s="7"/>
      <c r="J314" s="7"/>
      <c r="K314" s="7"/>
      <c r="L314" s="7"/>
    </row>
    <row r="315" spans="2:12" x14ac:dyDescent="0.25">
      <c r="B315" s="4"/>
      <c r="C315" s="16"/>
      <c r="D315" s="16"/>
      <c r="E315" s="6"/>
      <c r="F315" s="16"/>
      <c r="G315" s="7"/>
      <c r="H315" s="7"/>
      <c r="I315" s="7"/>
      <c r="J315" s="7"/>
      <c r="K315" s="7"/>
      <c r="L315" s="7"/>
    </row>
    <row r="316" spans="2:12" x14ac:dyDescent="0.25">
      <c r="B316" s="4"/>
      <c r="C316" s="16"/>
      <c r="D316" s="16"/>
      <c r="E316" s="5"/>
      <c r="F316" s="16"/>
      <c r="G316" s="7"/>
      <c r="H316" s="7"/>
      <c r="I316" s="7"/>
      <c r="J316" s="7"/>
      <c r="K316" s="7"/>
      <c r="L316" s="7"/>
    </row>
    <row r="317" spans="2:12" x14ac:dyDescent="0.25">
      <c r="B317" s="4"/>
      <c r="C317" s="16"/>
      <c r="D317" s="16"/>
      <c r="E317" s="6"/>
      <c r="F317" s="16"/>
      <c r="G317" s="7"/>
      <c r="H317" s="7"/>
      <c r="I317" s="7"/>
      <c r="J317" s="7"/>
      <c r="K317" s="7"/>
      <c r="L317" s="7"/>
    </row>
    <row r="318" spans="2:12" x14ac:dyDescent="0.25">
      <c r="B318" s="4"/>
      <c r="C318" s="16"/>
      <c r="D318" s="16"/>
      <c r="E318" s="5"/>
      <c r="F318" s="16"/>
      <c r="G318" s="7"/>
      <c r="H318" s="7"/>
      <c r="I318" s="7"/>
      <c r="J318" s="7"/>
      <c r="K318" s="7"/>
      <c r="L318" s="7"/>
    </row>
    <row r="319" spans="2:12" x14ac:dyDescent="0.25">
      <c r="B319" s="4"/>
      <c r="C319" s="16"/>
      <c r="D319" s="16"/>
      <c r="E319" s="8"/>
      <c r="F319" s="16"/>
      <c r="G319" s="7"/>
      <c r="H319" s="7"/>
      <c r="I319" s="7"/>
      <c r="J319" s="7"/>
      <c r="K319" s="7"/>
      <c r="L319" s="7"/>
    </row>
    <row r="320" spans="2:12" x14ac:dyDescent="0.25">
      <c r="B320" s="4"/>
      <c r="C320" s="16"/>
      <c r="D320" s="16"/>
      <c r="E320" s="5"/>
      <c r="F320" s="16"/>
      <c r="G320" s="7"/>
      <c r="H320" s="7"/>
      <c r="I320" s="7"/>
      <c r="J320" s="7"/>
      <c r="K320" s="7"/>
      <c r="L320" s="7"/>
    </row>
    <row r="321" spans="2:12" x14ac:dyDescent="0.25">
      <c r="B321" s="4"/>
      <c r="C321" s="16"/>
      <c r="D321" s="16"/>
      <c r="E321" s="6"/>
      <c r="F321" s="16"/>
      <c r="G321" s="7"/>
      <c r="H321" s="7"/>
      <c r="I321" s="7"/>
      <c r="J321" s="7"/>
      <c r="K321" s="7"/>
      <c r="L321" s="7"/>
    </row>
    <row r="322" spans="2:12" x14ac:dyDescent="0.25">
      <c r="B322" s="4"/>
      <c r="C322" s="16"/>
      <c r="D322" s="16"/>
      <c r="E322" s="5"/>
      <c r="F322" s="16"/>
      <c r="G322" s="7"/>
      <c r="H322" s="7"/>
      <c r="I322" s="7"/>
      <c r="J322" s="7"/>
      <c r="K322" s="7"/>
      <c r="L322" s="7"/>
    </row>
    <row r="323" spans="2:12" x14ac:dyDescent="0.25">
      <c r="B323" s="4"/>
      <c r="C323" s="16"/>
      <c r="D323" s="16"/>
      <c r="E323" s="5"/>
      <c r="F323" s="16"/>
      <c r="G323" s="7"/>
      <c r="H323" s="7"/>
      <c r="I323" s="7"/>
      <c r="J323" s="7"/>
      <c r="K323" s="7"/>
      <c r="L323" s="7"/>
    </row>
    <row r="324" spans="2:12" x14ac:dyDescent="0.25">
      <c r="B324" s="4"/>
      <c r="C324" s="16"/>
      <c r="D324" s="16"/>
      <c r="E324" s="5"/>
      <c r="F324" s="16"/>
      <c r="G324" s="7"/>
      <c r="H324" s="7"/>
      <c r="I324" s="7"/>
      <c r="J324" s="7"/>
      <c r="K324" s="7"/>
      <c r="L324" s="7"/>
    </row>
    <row r="325" spans="2:12" x14ac:dyDescent="0.25">
      <c r="B325" s="4"/>
      <c r="C325" s="16"/>
      <c r="D325" s="16"/>
      <c r="E325" s="5"/>
      <c r="F325" s="16"/>
      <c r="G325" s="7"/>
      <c r="H325" s="7"/>
      <c r="I325" s="7"/>
      <c r="J325" s="7"/>
      <c r="K325" s="7"/>
      <c r="L325" s="7"/>
    </row>
    <row r="326" spans="2:12" x14ac:dyDescent="0.25">
      <c r="B326" s="4"/>
      <c r="C326" s="16"/>
      <c r="D326" s="16"/>
      <c r="E326" s="5"/>
      <c r="F326" s="16"/>
      <c r="G326" s="7"/>
      <c r="H326" s="7"/>
      <c r="I326" s="7"/>
      <c r="J326" s="7"/>
      <c r="K326" s="7"/>
      <c r="L326" s="7"/>
    </row>
    <row r="327" spans="2:12" x14ac:dyDescent="0.25">
      <c r="B327" s="4"/>
      <c r="C327" s="16"/>
      <c r="D327" s="16"/>
      <c r="E327" s="5"/>
      <c r="F327" s="16"/>
      <c r="G327" s="7"/>
      <c r="H327" s="7"/>
      <c r="I327" s="7"/>
      <c r="J327" s="7"/>
      <c r="K327" s="7"/>
      <c r="L327" s="7"/>
    </row>
    <row r="328" spans="2:12" x14ac:dyDescent="0.25">
      <c r="B328" s="4"/>
      <c r="C328" s="16"/>
      <c r="D328" s="16"/>
      <c r="E328" s="5"/>
      <c r="F328" s="16"/>
      <c r="G328" s="7"/>
      <c r="H328" s="7"/>
      <c r="I328" s="7"/>
      <c r="J328" s="7"/>
      <c r="K328" s="7"/>
      <c r="L328" s="7"/>
    </row>
    <row r="329" spans="2:12" x14ac:dyDescent="0.25">
      <c r="B329" s="4"/>
      <c r="C329" s="16"/>
      <c r="D329" s="16"/>
      <c r="E329" s="5"/>
      <c r="F329" s="16"/>
      <c r="G329" s="7"/>
      <c r="H329" s="7"/>
      <c r="I329" s="7"/>
      <c r="J329" s="7"/>
      <c r="K329" s="7"/>
      <c r="L329" s="7"/>
    </row>
    <row r="330" spans="2:12" x14ac:dyDescent="0.25">
      <c r="B330" s="4"/>
      <c r="C330" s="16"/>
      <c r="D330" s="16"/>
      <c r="E330" s="5"/>
      <c r="F330" s="16"/>
      <c r="G330" s="7"/>
      <c r="H330" s="7"/>
      <c r="I330" s="7"/>
      <c r="J330" s="7"/>
      <c r="K330" s="7"/>
      <c r="L330" s="7"/>
    </row>
    <row r="331" spans="2:12" x14ac:dyDescent="0.25">
      <c r="B331" s="4"/>
      <c r="C331" s="16"/>
      <c r="D331" s="16"/>
      <c r="E331" s="6"/>
      <c r="F331" s="16"/>
      <c r="G331" s="7"/>
      <c r="H331" s="7"/>
      <c r="I331" s="7"/>
      <c r="J331" s="7"/>
      <c r="K331" s="7"/>
      <c r="L331" s="7"/>
    </row>
    <row r="332" spans="2:12" x14ac:dyDescent="0.25">
      <c r="B332" s="4"/>
      <c r="C332" s="16"/>
      <c r="D332" s="16"/>
      <c r="E332" s="6"/>
      <c r="F332" s="16"/>
      <c r="G332" s="7"/>
      <c r="H332" s="7"/>
      <c r="I332" s="7"/>
      <c r="J332" s="7"/>
      <c r="K332" s="7"/>
      <c r="L332" s="7"/>
    </row>
    <row r="333" spans="2:12" x14ac:dyDescent="0.25">
      <c r="B333" s="4"/>
      <c r="C333" s="16"/>
      <c r="D333" s="16"/>
      <c r="E333" s="6"/>
      <c r="F333" s="16"/>
      <c r="G333" s="7"/>
      <c r="H333" s="7"/>
      <c r="I333" s="7"/>
      <c r="J333" s="7"/>
      <c r="K333" s="7"/>
      <c r="L333" s="7"/>
    </row>
    <row r="334" spans="2:12" x14ac:dyDescent="0.25">
      <c r="B334" s="4"/>
      <c r="C334" s="16"/>
      <c r="D334" s="16"/>
      <c r="E334" s="6"/>
      <c r="F334" s="16"/>
      <c r="G334" s="7"/>
      <c r="H334" s="7"/>
      <c r="I334" s="7"/>
      <c r="J334" s="7"/>
      <c r="K334" s="7"/>
      <c r="L334" s="7"/>
    </row>
    <row r="335" spans="2:12" x14ac:dyDescent="0.25">
      <c r="B335" s="4"/>
      <c r="C335" s="16"/>
      <c r="D335" s="16"/>
      <c r="E335" s="6"/>
      <c r="F335" s="16"/>
      <c r="G335" s="7"/>
      <c r="H335" s="7"/>
      <c r="I335" s="7"/>
      <c r="J335" s="7"/>
      <c r="K335" s="7"/>
      <c r="L335" s="7"/>
    </row>
    <row r="336" spans="2:12" x14ac:dyDescent="0.25">
      <c r="B336" s="4"/>
      <c r="C336" s="16"/>
      <c r="D336" s="16"/>
      <c r="E336" s="6"/>
      <c r="F336" s="16"/>
      <c r="G336" s="7"/>
      <c r="H336" s="7"/>
      <c r="I336" s="7"/>
      <c r="J336" s="7"/>
      <c r="K336" s="7"/>
      <c r="L336" s="7"/>
    </row>
    <row r="337" spans="2:12" x14ac:dyDescent="0.25">
      <c r="B337" s="4"/>
      <c r="C337" s="16"/>
      <c r="D337" s="16"/>
      <c r="E337" s="5"/>
      <c r="F337" s="16"/>
      <c r="G337" s="7"/>
      <c r="H337" s="7"/>
      <c r="I337" s="7"/>
      <c r="J337" s="7"/>
      <c r="K337" s="7"/>
      <c r="L337" s="7"/>
    </row>
    <row r="338" spans="2:12" x14ac:dyDescent="0.25">
      <c r="B338" s="4"/>
      <c r="C338" s="16"/>
      <c r="D338" s="16"/>
      <c r="E338" s="6"/>
      <c r="F338" s="16"/>
      <c r="G338" s="7"/>
      <c r="H338" s="7"/>
      <c r="I338" s="7"/>
      <c r="J338" s="7"/>
      <c r="K338" s="7"/>
      <c r="L338" s="7"/>
    </row>
    <row r="339" spans="2:12" x14ac:dyDescent="0.25">
      <c r="B339" s="4"/>
      <c r="C339" s="16"/>
      <c r="D339" s="16"/>
      <c r="E339" s="5"/>
      <c r="F339" s="16"/>
      <c r="G339" s="7"/>
      <c r="H339" s="7"/>
      <c r="I339" s="7"/>
      <c r="J339" s="7"/>
      <c r="K339" s="7"/>
      <c r="L339" s="7"/>
    </row>
    <row r="340" spans="2:12" x14ac:dyDescent="0.25">
      <c r="B340" s="4"/>
      <c r="C340" s="16"/>
      <c r="D340" s="16"/>
      <c r="E340" s="8"/>
      <c r="F340" s="16"/>
      <c r="G340" s="7"/>
      <c r="H340" s="7"/>
      <c r="I340" s="7"/>
      <c r="J340" s="7"/>
      <c r="K340" s="7"/>
      <c r="L340" s="7"/>
    </row>
    <row r="341" spans="2:12" x14ac:dyDescent="0.25">
      <c r="B341" s="4"/>
      <c r="C341" s="16"/>
      <c r="D341" s="16"/>
      <c r="E341" s="5"/>
      <c r="F341" s="16"/>
      <c r="G341" s="7"/>
      <c r="H341" s="7"/>
      <c r="I341" s="7"/>
      <c r="J341" s="7"/>
      <c r="K341" s="7"/>
      <c r="L341" s="7"/>
    </row>
    <row r="342" spans="2:12" x14ac:dyDescent="0.25">
      <c r="B342" s="4"/>
      <c r="C342" s="16"/>
      <c r="D342" s="16"/>
      <c r="E342" s="6"/>
      <c r="F342" s="16"/>
      <c r="G342" s="7"/>
      <c r="H342" s="7"/>
      <c r="I342" s="7"/>
      <c r="J342" s="7"/>
      <c r="K342" s="7"/>
      <c r="L342" s="7"/>
    </row>
    <row r="343" spans="2:12" x14ac:dyDescent="0.25">
      <c r="B343" s="4"/>
      <c r="C343" s="16"/>
      <c r="D343" s="16"/>
      <c r="E343" s="5"/>
      <c r="F343" s="16"/>
      <c r="G343" s="7"/>
      <c r="H343" s="7"/>
      <c r="I343" s="7"/>
      <c r="J343" s="7"/>
      <c r="K343" s="7"/>
      <c r="L343" s="7"/>
    </row>
    <row r="344" spans="2:12" x14ac:dyDescent="0.25">
      <c r="B344" s="4"/>
      <c r="C344" s="16"/>
      <c r="D344" s="16"/>
      <c r="E344" s="5"/>
      <c r="F344" s="16"/>
      <c r="G344" s="7"/>
      <c r="H344" s="7"/>
      <c r="I344" s="7"/>
      <c r="J344" s="7"/>
      <c r="K344" s="7"/>
      <c r="L344" s="7"/>
    </row>
    <row r="345" spans="2:12" x14ac:dyDescent="0.25">
      <c r="B345" s="4"/>
      <c r="C345" s="16"/>
      <c r="D345" s="16"/>
      <c r="E345" s="5"/>
      <c r="F345" s="16"/>
      <c r="G345" s="7"/>
      <c r="H345" s="7"/>
      <c r="I345" s="7"/>
      <c r="J345" s="7"/>
      <c r="K345" s="7"/>
      <c r="L345" s="7"/>
    </row>
    <row r="346" spans="2:12" x14ac:dyDescent="0.25">
      <c r="B346" s="4"/>
      <c r="C346" s="16"/>
      <c r="D346" s="16"/>
      <c r="E346" s="5"/>
      <c r="F346" s="16"/>
      <c r="G346" s="7"/>
      <c r="H346" s="7"/>
      <c r="I346" s="7"/>
      <c r="J346" s="7"/>
      <c r="K346" s="7"/>
      <c r="L346" s="7"/>
    </row>
    <row r="347" spans="2:12" x14ac:dyDescent="0.25">
      <c r="B347" s="4"/>
      <c r="C347" s="16"/>
      <c r="D347" s="16"/>
      <c r="E347" s="5"/>
      <c r="F347" s="16"/>
      <c r="G347" s="7"/>
      <c r="H347" s="7"/>
      <c r="I347" s="7"/>
      <c r="J347" s="7"/>
      <c r="K347" s="7"/>
      <c r="L347" s="7"/>
    </row>
    <row r="348" spans="2:12" x14ac:dyDescent="0.25">
      <c r="B348" s="4"/>
      <c r="C348" s="16"/>
      <c r="D348" s="16"/>
      <c r="E348" s="5"/>
      <c r="F348" s="16"/>
      <c r="G348" s="7"/>
      <c r="H348" s="7"/>
      <c r="I348" s="7"/>
      <c r="J348" s="7"/>
      <c r="K348" s="7"/>
      <c r="L348" s="7"/>
    </row>
    <row r="349" spans="2:12" x14ac:dyDescent="0.25">
      <c r="B349" s="4"/>
      <c r="C349" s="16"/>
      <c r="D349" s="16"/>
      <c r="E349" s="5"/>
      <c r="F349" s="16"/>
      <c r="G349" s="7"/>
      <c r="H349" s="7"/>
      <c r="I349" s="7"/>
      <c r="J349" s="7"/>
      <c r="K349" s="7"/>
      <c r="L349" s="7"/>
    </row>
    <row r="350" spans="2:12" x14ac:dyDescent="0.25">
      <c r="B350" s="4"/>
      <c r="C350" s="16"/>
      <c r="D350" s="16"/>
      <c r="E350" s="5"/>
      <c r="F350" s="16"/>
      <c r="G350" s="7"/>
      <c r="H350" s="7"/>
      <c r="I350" s="7"/>
      <c r="J350" s="7"/>
      <c r="K350" s="7"/>
      <c r="L350" s="7"/>
    </row>
    <row r="351" spans="2:12" x14ac:dyDescent="0.25">
      <c r="B351" s="4"/>
      <c r="C351" s="16"/>
      <c r="D351" s="16"/>
      <c r="E351" s="5"/>
      <c r="F351" s="16"/>
      <c r="G351" s="7"/>
      <c r="H351" s="7"/>
      <c r="I351" s="7"/>
      <c r="J351" s="7"/>
      <c r="K351" s="7"/>
      <c r="L351" s="7"/>
    </row>
    <row r="352" spans="2:12" x14ac:dyDescent="0.25">
      <c r="B352" s="4"/>
      <c r="C352" s="16"/>
      <c r="D352" s="16"/>
      <c r="E352" s="6"/>
      <c r="F352" s="16"/>
      <c r="G352" s="7"/>
      <c r="H352" s="7"/>
      <c r="I352" s="7"/>
      <c r="J352" s="7"/>
      <c r="K352" s="7"/>
      <c r="L352" s="7"/>
    </row>
    <row r="353" spans="2:12" x14ac:dyDescent="0.25">
      <c r="B353" s="4"/>
      <c r="C353" s="16"/>
      <c r="D353" s="16"/>
      <c r="E353" s="6"/>
      <c r="F353" s="16"/>
      <c r="G353" s="7"/>
      <c r="H353" s="7"/>
      <c r="I353" s="7"/>
      <c r="J353" s="7"/>
      <c r="K353" s="7"/>
      <c r="L353" s="7"/>
    </row>
    <row r="354" spans="2:12" x14ac:dyDescent="0.25">
      <c r="B354" s="4"/>
      <c r="C354" s="16"/>
      <c r="D354" s="16"/>
      <c r="E354" s="6"/>
      <c r="F354" s="16"/>
      <c r="G354" s="7"/>
      <c r="H354" s="7"/>
      <c r="I354" s="7"/>
      <c r="J354" s="7"/>
      <c r="K354" s="7"/>
      <c r="L354" s="7"/>
    </row>
    <row r="355" spans="2:12" x14ac:dyDescent="0.25">
      <c r="B355" s="4"/>
      <c r="C355" s="16"/>
      <c r="D355" s="16"/>
      <c r="E355" s="6"/>
      <c r="F355" s="16"/>
      <c r="G355" s="7"/>
      <c r="H355" s="7"/>
      <c r="I355" s="7"/>
      <c r="J355" s="7"/>
      <c r="K355" s="7"/>
      <c r="L355" s="7"/>
    </row>
    <row r="356" spans="2:12" x14ac:dyDescent="0.25">
      <c r="B356" s="4"/>
      <c r="C356" s="16"/>
      <c r="D356" s="16"/>
      <c r="E356" s="6"/>
      <c r="F356" s="16"/>
      <c r="G356" s="7"/>
      <c r="H356" s="7"/>
      <c r="I356" s="7"/>
      <c r="J356" s="7"/>
      <c r="K356" s="7"/>
      <c r="L356" s="7"/>
    </row>
    <row r="357" spans="2:12" x14ac:dyDescent="0.25">
      <c r="B357" s="4"/>
      <c r="C357" s="16"/>
      <c r="D357" s="16"/>
      <c r="E357" s="6"/>
      <c r="F357" s="16"/>
      <c r="G357" s="7"/>
      <c r="H357" s="7"/>
      <c r="I357" s="7"/>
      <c r="J357" s="7"/>
      <c r="K357" s="7"/>
      <c r="L357" s="7"/>
    </row>
    <row r="358" spans="2:12" x14ac:dyDescent="0.25">
      <c r="B358" s="4"/>
      <c r="C358" s="16"/>
      <c r="D358" s="16"/>
      <c r="E358" s="5"/>
      <c r="F358" s="16"/>
      <c r="G358" s="7"/>
      <c r="H358" s="7"/>
      <c r="I358" s="7"/>
      <c r="J358" s="7"/>
      <c r="K358" s="7"/>
      <c r="L358" s="7"/>
    </row>
    <row r="359" spans="2:12" x14ac:dyDescent="0.25">
      <c r="B359" s="4"/>
      <c r="C359" s="16"/>
      <c r="D359" s="16"/>
      <c r="E359" s="6"/>
      <c r="F359" s="16"/>
      <c r="G359" s="7"/>
      <c r="H359" s="7"/>
      <c r="I359" s="7"/>
      <c r="J359" s="7"/>
      <c r="K359" s="7"/>
      <c r="L359" s="7"/>
    </row>
    <row r="360" spans="2:12" x14ac:dyDescent="0.25">
      <c r="B360" s="4"/>
      <c r="C360" s="16"/>
      <c r="D360" s="16"/>
      <c r="E360" s="5"/>
      <c r="F360" s="16"/>
      <c r="G360" s="7"/>
      <c r="H360" s="7"/>
      <c r="I360" s="7"/>
      <c r="J360" s="7"/>
      <c r="K360" s="7"/>
      <c r="L360" s="7"/>
    </row>
    <row r="361" spans="2:12" x14ac:dyDescent="0.25">
      <c r="B361" s="4"/>
      <c r="C361" s="16"/>
      <c r="D361" s="16"/>
      <c r="E361" s="8"/>
      <c r="F361" s="16"/>
      <c r="G361" s="7"/>
      <c r="H361" s="7"/>
      <c r="I361" s="7"/>
      <c r="J361" s="7"/>
      <c r="K361" s="7"/>
      <c r="L361" s="7"/>
    </row>
    <row r="362" spans="2:12" x14ac:dyDescent="0.25">
      <c r="B362" s="4"/>
      <c r="C362" s="16"/>
      <c r="D362" s="16"/>
      <c r="E362" s="5"/>
      <c r="F362" s="16"/>
      <c r="G362" s="7"/>
      <c r="H362" s="7"/>
      <c r="I362" s="7"/>
      <c r="J362" s="7"/>
      <c r="K362" s="7"/>
      <c r="L362" s="7"/>
    </row>
    <row r="363" spans="2:12" x14ac:dyDescent="0.25">
      <c r="B363" s="4"/>
      <c r="C363" s="16"/>
      <c r="D363" s="16"/>
      <c r="E363" s="6"/>
      <c r="F363" s="16"/>
      <c r="G363" s="7"/>
      <c r="H363" s="7"/>
      <c r="I363" s="7"/>
      <c r="J363" s="7"/>
      <c r="K363" s="7"/>
      <c r="L363" s="7"/>
    </row>
    <row r="364" spans="2:12" x14ac:dyDescent="0.25">
      <c r="B364" s="4"/>
      <c r="C364" s="16"/>
      <c r="D364" s="16"/>
      <c r="E364" s="5"/>
      <c r="F364" s="16"/>
      <c r="G364" s="7"/>
      <c r="H364" s="7"/>
      <c r="I364" s="7"/>
      <c r="J364" s="7"/>
      <c r="K364" s="7"/>
      <c r="L364" s="7"/>
    </row>
    <row r="365" spans="2:12" x14ac:dyDescent="0.25">
      <c r="B365" s="4"/>
      <c r="C365" s="16"/>
      <c r="D365" s="16"/>
      <c r="E365" s="5"/>
      <c r="F365" s="16"/>
      <c r="G365" s="7"/>
      <c r="H365" s="7"/>
      <c r="I365" s="7"/>
      <c r="J365" s="7"/>
      <c r="K365" s="7"/>
      <c r="L365" s="7"/>
    </row>
    <row r="366" spans="2:12" x14ac:dyDescent="0.25">
      <c r="B366" s="4"/>
      <c r="C366" s="16"/>
      <c r="D366" s="16"/>
      <c r="E366" s="5"/>
      <c r="F366" s="16"/>
      <c r="G366" s="7"/>
      <c r="H366" s="7"/>
      <c r="I366" s="7"/>
      <c r="J366" s="7"/>
      <c r="K366" s="7"/>
      <c r="L366" s="7"/>
    </row>
    <row r="367" spans="2:12" x14ac:dyDescent="0.25">
      <c r="B367" s="4"/>
      <c r="C367" s="16"/>
      <c r="D367" s="16"/>
      <c r="E367" s="5"/>
      <c r="F367" s="16"/>
      <c r="G367" s="7"/>
      <c r="H367" s="7"/>
      <c r="I367" s="7"/>
      <c r="J367" s="7"/>
      <c r="K367" s="7"/>
      <c r="L367" s="7"/>
    </row>
    <row r="368" spans="2:12" x14ac:dyDescent="0.25">
      <c r="B368" s="4"/>
      <c r="C368" s="16"/>
      <c r="D368" s="16"/>
      <c r="E368" s="5"/>
      <c r="F368" s="16"/>
      <c r="G368" s="7"/>
      <c r="H368" s="7"/>
      <c r="I368" s="7"/>
      <c r="J368" s="7"/>
      <c r="K368" s="7"/>
      <c r="L368" s="7"/>
    </row>
    <row r="369" spans="2:12" x14ac:dyDescent="0.25">
      <c r="B369" s="4"/>
      <c r="C369" s="16"/>
      <c r="D369" s="16"/>
      <c r="E369" s="5"/>
      <c r="F369" s="16"/>
      <c r="G369" s="7"/>
      <c r="H369" s="7"/>
      <c r="I369" s="7"/>
      <c r="J369" s="7"/>
      <c r="K369" s="7"/>
      <c r="L369" s="7"/>
    </row>
    <row r="370" spans="2:12" x14ac:dyDescent="0.25">
      <c r="B370" s="4"/>
      <c r="C370" s="16"/>
      <c r="D370" s="16"/>
      <c r="E370" s="5"/>
      <c r="F370" s="16"/>
      <c r="G370" s="7"/>
      <c r="H370" s="7"/>
      <c r="I370" s="7"/>
      <c r="J370" s="7"/>
      <c r="K370" s="7"/>
      <c r="L370" s="7"/>
    </row>
    <row r="371" spans="2:12" x14ac:dyDescent="0.25">
      <c r="B371" s="4"/>
      <c r="C371" s="16"/>
      <c r="D371" s="16"/>
      <c r="E371" s="5"/>
      <c r="F371" s="16"/>
      <c r="G371" s="7"/>
      <c r="H371" s="7"/>
      <c r="I371" s="7"/>
      <c r="J371" s="7"/>
      <c r="K371" s="7"/>
      <c r="L371" s="7"/>
    </row>
    <row r="372" spans="2:12" x14ac:dyDescent="0.25">
      <c r="B372" s="4"/>
      <c r="C372" s="16"/>
      <c r="D372" s="16"/>
      <c r="E372" s="5"/>
      <c r="F372" s="16"/>
      <c r="G372" s="7"/>
      <c r="H372" s="7"/>
      <c r="I372" s="7"/>
      <c r="J372" s="7"/>
      <c r="K372" s="7"/>
      <c r="L372" s="7"/>
    </row>
    <row r="373" spans="2:12" x14ac:dyDescent="0.25">
      <c r="B373" s="4"/>
      <c r="C373" s="16"/>
      <c r="D373" s="16"/>
      <c r="E373" s="6"/>
      <c r="F373" s="16"/>
      <c r="G373" s="7"/>
      <c r="H373" s="7"/>
      <c r="I373" s="7"/>
      <c r="J373" s="7"/>
      <c r="K373" s="7"/>
      <c r="L373" s="7"/>
    </row>
    <row r="374" spans="2:12" x14ac:dyDescent="0.25">
      <c r="B374" s="4"/>
      <c r="C374" s="16"/>
      <c r="D374" s="16"/>
      <c r="E374" s="6"/>
      <c r="F374" s="16"/>
      <c r="G374" s="7"/>
      <c r="H374" s="7"/>
      <c r="I374" s="7"/>
      <c r="J374" s="7"/>
      <c r="K374" s="7"/>
      <c r="L374" s="7"/>
    </row>
    <row r="375" spans="2:12" x14ac:dyDescent="0.25">
      <c r="B375" s="4"/>
      <c r="C375" s="16"/>
      <c r="D375" s="16"/>
      <c r="E375" s="6"/>
      <c r="F375" s="16"/>
      <c r="G375" s="7"/>
      <c r="H375" s="7"/>
      <c r="I375" s="7"/>
      <c r="J375" s="7"/>
      <c r="K375" s="7"/>
      <c r="L375" s="7"/>
    </row>
    <row r="376" spans="2:12" x14ac:dyDescent="0.25">
      <c r="B376" s="4"/>
      <c r="C376" s="16"/>
      <c r="D376" s="16"/>
      <c r="E376" s="6"/>
      <c r="F376" s="16"/>
      <c r="G376" s="7"/>
      <c r="H376" s="7"/>
      <c r="I376" s="7"/>
      <c r="J376" s="7"/>
      <c r="K376" s="7"/>
      <c r="L376" s="7"/>
    </row>
    <row r="377" spans="2:12" x14ac:dyDescent="0.25">
      <c r="B377" s="4"/>
      <c r="C377" s="16"/>
      <c r="D377" s="16"/>
      <c r="E377" s="6"/>
      <c r="F377" s="16"/>
      <c r="G377" s="7"/>
      <c r="H377" s="7"/>
      <c r="I377" s="7"/>
      <c r="J377" s="7"/>
      <c r="K377" s="7"/>
      <c r="L377" s="7"/>
    </row>
    <row r="378" spans="2:12" x14ac:dyDescent="0.25">
      <c r="B378" s="4"/>
      <c r="C378" s="16"/>
      <c r="D378" s="16"/>
      <c r="E378" s="6"/>
      <c r="F378" s="16"/>
      <c r="G378" s="7"/>
      <c r="H378" s="7"/>
      <c r="I378" s="7"/>
      <c r="J378" s="7"/>
      <c r="K378" s="7"/>
      <c r="L378" s="7"/>
    </row>
    <row r="379" spans="2:12" x14ac:dyDescent="0.25">
      <c r="B379" s="4"/>
      <c r="C379" s="16"/>
      <c r="D379" s="16"/>
      <c r="E379" s="5"/>
      <c r="F379" s="16"/>
      <c r="G379" s="7"/>
      <c r="H379" s="7"/>
      <c r="I379" s="7"/>
      <c r="J379" s="7"/>
      <c r="K379" s="7"/>
      <c r="L379" s="7"/>
    </row>
    <row r="380" spans="2:12" x14ac:dyDescent="0.25">
      <c r="B380" s="4"/>
      <c r="C380" s="16"/>
      <c r="D380" s="16"/>
      <c r="E380" s="6"/>
      <c r="F380" s="16"/>
      <c r="G380" s="7"/>
      <c r="H380" s="7"/>
      <c r="I380" s="7"/>
      <c r="J380" s="7"/>
      <c r="K380" s="7"/>
      <c r="L380" s="7"/>
    </row>
    <row r="381" spans="2:12" x14ac:dyDescent="0.25">
      <c r="B381" s="4"/>
      <c r="C381" s="16"/>
      <c r="D381" s="16"/>
      <c r="E381" s="5"/>
      <c r="F381" s="16"/>
      <c r="G381" s="7"/>
      <c r="H381" s="7"/>
      <c r="I381" s="7"/>
      <c r="J381" s="7"/>
      <c r="K381" s="7"/>
      <c r="L381" s="7"/>
    </row>
    <row r="382" spans="2:12" x14ac:dyDescent="0.25">
      <c r="B382" s="4"/>
      <c r="C382" s="16"/>
      <c r="D382" s="16"/>
      <c r="E382" s="8"/>
      <c r="F382" s="16"/>
      <c r="G382" s="7"/>
      <c r="H382" s="7"/>
      <c r="I382" s="7"/>
      <c r="J382" s="7"/>
      <c r="K382" s="7"/>
      <c r="L382" s="7"/>
    </row>
    <row r="383" spans="2:12" x14ac:dyDescent="0.25">
      <c r="B383" s="4"/>
      <c r="C383" s="16"/>
      <c r="D383" s="16"/>
      <c r="E383" s="5"/>
      <c r="F383" s="16"/>
      <c r="G383" s="7"/>
      <c r="H383" s="7"/>
      <c r="I383" s="7"/>
      <c r="J383" s="7"/>
      <c r="K383" s="7"/>
      <c r="L383" s="7"/>
    </row>
    <row r="384" spans="2:12" x14ac:dyDescent="0.25">
      <c r="B384" s="4"/>
      <c r="C384" s="16"/>
      <c r="D384" s="16"/>
      <c r="E384" s="6"/>
      <c r="F384" s="16"/>
      <c r="G384" s="7"/>
      <c r="H384" s="7"/>
      <c r="I384" s="7"/>
      <c r="J384" s="7"/>
      <c r="K384" s="7"/>
      <c r="L384" s="7"/>
    </row>
    <row r="385" spans="2:12" x14ac:dyDescent="0.25">
      <c r="B385" s="4"/>
      <c r="C385" s="16"/>
      <c r="D385" s="16"/>
      <c r="E385" s="5"/>
      <c r="F385" s="16"/>
      <c r="G385" s="7"/>
      <c r="H385" s="7"/>
      <c r="I385" s="7"/>
      <c r="J385" s="7"/>
      <c r="K385" s="7"/>
      <c r="L385" s="7"/>
    </row>
    <row r="386" spans="2:12" x14ac:dyDescent="0.25">
      <c r="B386" s="4"/>
      <c r="C386" s="16"/>
      <c r="D386" s="16"/>
      <c r="E386" s="5"/>
      <c r="F386" s="16"/>
      <c r="G386" s="7"/>
      <c r="H386" s="7"/>
      <c r="I386" s="7"/>
      <c r="J386" s="7"/>
      <c r="K386" s="7"/>
      <c r="L386" s="7"/>
    </row>
    <row r="387" spans="2:12" x14ac:dyDescent="0.25">
      <c r="B387" s="4"/>
      <c r="C387" s="16"/>
      <c r="D387" s="16"/>
      <c r="E387" s="5"/>
      <c r="F387" s="16"/>
      <c r="G387" s="7"/>
      <c r="H387" s="7"/>
      <c r="I387" s="7"/>
      <c r="J387" s="7"/>
      <c r="K387" s="7"/>
      <c r="L387" s="7"/>
    </row>
    <row r="388" spans="2:12" x14ac:dyDescent="0.25">
      <c r="B388" s="4"/>
      <c r="C388" s="16"/>
      <c r="D388" s="16"/>
      <c r="E388" s="5"/>
      <c r="F388" s="16"/>
      <c r="G388" s="7"/>
      <c r="H388" s="7"/>
      <c r="I388" s="7"/>
      <c r="J388" s="7"/>
      <c r="K388" s="7"/>
      <c r="L388" s="7"/>
    </row>
    <row r="389" spans="2:12" x14ac:dyDescent="0.25">
      <c r="B389" s="4"/>
      <c r="C389" s="16"/>
      <c r="D389" s="16"/>
      <c r="E389" s="5"/>
      <c r="F389" s="16"/>
      <c r="G389" s="7"/>
      <c r="H389" s="7"/>
      <c r="I389" s="7"/>
      <c r="J389" s="7"/>
      <c r="K389" s="7"/>
      <c r="L389" s="7"/>
    </row>
    <row r="390" spans="2:12" x14ac:dyDescent="0.25">
      <c r="B390" s="4"/>
      <c r="C390" s="16"/>
      <c r="D390" s="16"/>
      <c r="E390" s="5"/>
      <c r="F390" s="16"/>
      <c r="G390" s="7"/>
      <c r="H390" s="7"/>
      <c r="I390" s="7"/>
      <c r="J390" s="7"/>
      <c r="K390" s="7"/>
      <c r="L390" s="7"/>
    </row>
    <row r="391" spans="2:12" x14ac:dyDescent="0.25">
      <c r="B391" s="4"/>
      <c r="C391" s="16"/>
      <c r="D391" s="16"/>
      <c r="E391" s="5"/>
      <c r="F391" s="16"/>
      <c r="G391" s="7"/>
      <c r="H391" s="7"/>
      <c r="I391" s="7"/>
      <c r="J391" s="7"/>
      <c r="K391" s="7"/>
      <c r="L391" s="7"/>
    </row>
    <row r="392" spans="2:12" x14ac:dyDescent="0.25">
      <c r="B392" s="4"/>
      <c r="C392" s="16"/>
      <c r="D392" s="16"/>
      <c r="E392" s="5"/>
      <c r="F392" s="16"/>
      <c r="G392" s="7"/>
      <c r="H392" s="7"/>
      <c r="I392" s="7"/>
      <c r="J392" s="7"/>
      <c r="K392" s="7"/>
      <c r="L392" s="7"/>
    </row>
    <row r="393" spans="2:12" x14ac:dyDescent="0.25">
      <c r="B393" s="4"/>
      <c r="C393" s="16"/>
      <c r="D393" s="16"/>
      <c r="E393" s="5"/>
      <c r="F393" s="16"/>
      <c r="G393" s="7"/>
      <c r="H393" s="7"/>
      <c r="I393" s="7"/>
      <c r="J393" s="7"/>
      <c r="K393" s="7"/>
      <c r="L393" s="7"/>
    </row>
    <row r="394" spans="2:12" x14ac:dyDescent="0.25">
      <c r="B394" s="4"/>
      <c r="C394" s="16"/>
      <c r="D394" s="16"/>
      <c r="E394" s="6"/>
      <c r="F394" s="16"/>
      <c r="G394" s="7"/>
      <c r="H394" s="7"/>
      <c r="I394" s="7"/>
      <c r="J394" s="7"/>
      <c r="K394" s="7"/>
      <c r="L394" s="7"/>
    </row>
    <row r="395" spans="2:12" x14ac:dyDescent="0.25">
      <c r="B395" s="4"/>
      <c r="C395" s="16"/>
      <c r="D395" s="16"/>
      <c r="E395" s="6"/>
      <c r="F395" s="16"/>
      <c r="G395" s="7"/>
      <c r="H395" s="7"/>
      <c r="I395" s="7"/>
      <c r="J395" s="7"/>
      <c r="K395" s="7"/>
      <c r="L395" s="7"/>
    </row>
    <row r="396" spans="2:12" x14ac:dyDescent="0.25">
      <c r="B396" s="4"/>
      <c r="C396" s="16"/>
      <c r="D396" s="16"/>
      <c r="E396" s="6"/>
      <c r="F396" s="16"/>
      <c r="G396" s="7"/>
      <c r="H396" s="7"/>
      <c r="I396" s="7"/>
      <c r="J396" s="7"/>
      <c r="K396" s="7"/>
      <c r="L396" s="7"/>
    </row>
    <row r="397" spans="2:12" x14ac:dyDescent="0.25">
      <c r="B397" s="4"/>
      <c r="C397" s="16"/>
      <c r="D397" s="16"/>
      <c r="E397" s="6"/>
      <c r="F397" s="16"/>
      <c r="G397" s="7"/>
      <c r="H397" s="7"/>
      <c r="I397" s="7"/>
      <c r="J397" s="7"/>
      <c r="K397" s="7"/>
      <c r="L397" s="7"/>
    </row>
    <row r="398" spans="2:12" x14ac:dyDescent="0.25">
      <c r="B398" s="4"/>
      <c r="C398" s="16"/>
      <c r="D398" s="16"/>
      <c r="E398" s="6"/>
      <c r="F398" s="16"/>
      <c r="G398" s="7"/>
      <c r="H398" s="7"/>
      <c r="I398" s="7"/>
      <c r="J398" s="7"/>
      <c r="K398" s="7"/>
      <c r="L398" s="7"/>
    </row>
    <row r="399" spans="2:12" x14ac:dyDescent="0.25">
      <c r="B399" s="4"/>
      <c r="C399" s="16"/>
      <c r="D399" s="16"/>
      <c r="E399" s="6"/>
      <c r="F399" s="16"/>
      <c r="G399" s="7"/>
      <c r="H399" s="7"/>
      <c r="I399" s="7"/>
      <c r="J399" s="7"/>
      <c r="K399" s="7"/>
      <c r="L399" s="7"/>
    </row>
    <row r="400" spans="2:12" x14ac:dyDescent="0.25">
      <c r="B400" s="4"/>
      <c r="C400" s="16"/>
      <c r="D400" s="16"/>
      <c r="E400" s="5"/>
      <c r="F400" s="16"/>
      <c r="G400" s="7"/>
      <c r="H400" s="7"/>
      <c r="I400" s="7"/>
      <c r="J400" s="7"/>
      <c r="K400" s="7"/>
      <c r="L400" s="7"/>
    </row>
    <row r="401" spans="2:12" x14ac:dyDescent="0.25">
      <c r="B401" s="4"/>
      <c r="C401" s="16"/>
      <c r="D401" s="16"/>
      <c r="E401" s="6"/>
      <c r="F401" s="16"/>
      <c r="G401" s="7"/>
      <c r="H401" s="7"/>
      <c r="I401" s="7"/>
      <c r="J401" s="7"/>
      <c r="K401" s="7"/>
      <c r="L401" s="7"/>
    </row>
    <row r="402" spans="2:12" x14ac:dyDescent="0.25">
      <c r="B402" s="4"/>
      <c r="C402" s="16"/>
      <c r="D402" s="16"/>
      <c r="E402" s="5"/>
      <c r="F402" s="16"/>
      <c r="G402" s="7"/>
      <c r="H402" s="7"/>
      <c r="I402" s="7"/>
      <c r="J402" s="7"/>
      <c r="K402" s="7"/>
      <c r="L402" s="7"/>
    </row>
    <row r="403" spans="2:12" x14ac:dyDescent="0.25">
      <c r="B403" s="4"/>
      <c r="C403" s="16"/>
      <c r="D403" s="16"/>
      <c r="E403" s="8"/>
      <c r="F403" s="16"/>
      <c r="G403" s="7"/>
      <c r="H403" s="7"/>
      <c r="I403" s="7"/>
      <c r="J403" s="7"/>
      <c r="K403" s="7"/>
      <c r="L403" s="7"/>
    </row>
    <row r="404" spans="2:12" x14ac:dyDescent="0.25">
      <c r="B404" s="4"/>
      <c r="C404" s="16"/>
      <c r="D404" s="16"/>
      <c r="E404" s="5"/>
      <c r="F404" s="16"/>
      <c r="G404" s="7"/>
      <c r="H404" s="7"/>
      <c r="I404" s="7"/>
      <c r="J404" s="7"/>
      <c r="K404" s="7"/>
      <c r="L404" s="7"/>
    </row>
    <row r="405" spans="2:12" x14ac:dyDescent="0.25">
      <c r="B405" s="4"/>
      <c r="C405" s="16"/>
      <c r="D405" s="16"/>
      <c r="E405" s="6"/>
      <c r="F405" s="16"/>
      <c r="G405" s="7"/>
      <c r="H405" s="7"/>
      <c r="I405" s="7"/>
      <c r="J405" s="7"/>
      <c r="K405" s="7"/>
      <c r="L405" s="7"/>
    </row>
    <row r="406" spans="2:12" x14ac:dyDescent="0.25">
      <c r="B406" s="4"/>
      <c r="C406" s="16"/>
      <c r="D406" s="16"/>
      <c r="E406" s="5"/>
      <c r="F406" s="16"/>
      <c r="G406" s="7"/>
      <c r="H406" s="7"/>
      <c r="I406" s="7"/>
      <c r="J406" s="7"/>
      <c r="K406" s="7"/>
      <c r="L406" s="7"/>
    </row>
    <row r="407" spans="2:12" x14ac:dyDescent="0.25">
      <c r="B407" s="4"/>
      <c r="C407" s="16"/>
      <c r="D407" s="16"/>
      <c r="E407" s="5"/>
      <c r="F407" s="16"/>
      <c r="G407" s="7"/>
      <c r="H407" s="7"/>
      <c r="I407" s="7"/>
      <c r="J407" s="7"/>
      <c r="K407" s="7"/>
      <c r="L407" s="7"/>
    </row>
    <row r="408" spans="2:12" x14ac:dyDescent="0.25">
      <c r="B408" s="4"/>
      <c r="C408" s="16"/>
      <c r="D408" s="16"/>
      <c r="E408" s="5"/>
      <c r="F408" s="16"/>
      <c r="G408" s="7"/>
      <c r="H408" s="7"/>
      <c r="I408" s="7"/>
      <c r="J408" s="7"/>
      <c r="K408" s="7"/>
      <c r="L408" s="7"/>
    </row>
    <row r="409" spans="2:12" x14ac:dyDescent="0.25">
      <c r="B409" s="4"/>
      <c r="C409" s="16"/>
      <c r="D409" s="16"/>
      <c r="E409" s="5"/>
      <c r="F409" s="16"/>
      <c r="G409" s="7"/>
      <c r="H409" s="7"/>
      <c r="I409" s="7"/>
      <c r="J409" s="7"/>
      <c r="K409" s="7"/>
      <c r="L409" s="7"/>
    </row>
    <row r="410" spans="2:12" x14ac:dyDescent="0.25">
      <c r="B410" s="4"/>
      <c r="C410" s="16"/>
      <c r="D410" s="16"/>
      <c r="E410" s="5"/>
      <c r="F410" s="16"/>
      <c r="G410" s="7"/>
      <c r="H410" s="7"/>
      <c r="I410" s="7"/>
      <c r="J410" s="7"/>
      <c r="K410" s="7"/>
      <c r="L410" s="7"/>
    </row>
    <row r="411" spans="2:12" x14ac:dyDescent="0.25">
      <c r="B411" s="4"/>
      <c r="C411" s="16"/>
      <c r="D411" s="16"/>
      <c r="E411" s="5"/>
      <c r="F411" s="16"/>
      <c r="G411" s="7"/>
      <c r="H411" s="7"/>
      <c r="I411" s="7"/>
      <c r="J411" s="7"/>
      <c r="K411" s="7"/>
      <c r="L411" s="7"/>
    </row>
    <row r="412" spans="2:12" x14ac:dyDescent="0.25">
      <c r="B412" s="4"/>
      <c r="C412" s="16"/>
      <c r="D412" s="16"/>
      <c r="E412" s="5"/>
      <c r="F412" s="16"/>
      <c r="G412" s="7"/>
      <c r="H412" s="7"/>
      <c r="I412" s="7"/>
      <c r="J412" s="7"/>
      <c r="K412" s="7"/>
      <c r="L412" s="7"/>
    </row>
    <row r="413" spans="2:12" x14ac:dyDescent="0.25">
      <c r="B413" s="4"/>
      <c r="C413" s="16"/>
      <c r="D413" s="16"/>
      <c r="E413" s="5"/>
      <c r="F413" s="16"/>
      <c r="G413" s="7"/>
      <c r="H413" s="7"/>
      <c r="I413" s="7"/>
      <c r="J413" s="7"/>
      <c r="K413" s="7"/>
      <c r="L413" s="7"/>
    </row>
    <row r="414" spans="2:12" x14ac:dyDescent="0.25">
      <c r="B414" s="4"/>
      <c r="C414" s="16"/>
      <c r="D414" s="16"/>
      <c r="E414" s="5"/>
      <c r="F414" s="16"/>
      <c r="G414" s="7"/>
      <c r="H414" s="7"/>
      <c r="I414" s="7"/>
      <c r="J414" s="7"/>
      <c r="K414" s="7"/>
      <c r="L414" s="7"/>
    </row>
    <row r="415" spans="2:12" x14ac:dyDescent="0.25">
      <c r="B415" s="4"/>
      <c r="C415" s="16"/>
      <c r="D415" s="16"/>
      <c r="E415" s="6"/>
      <c r="F415" s="16"/>
      <c r="G415" s="7"/>
      <c r="H415" s="7"/>
      <c r="I415" s="7"/>
      <c r="J415" s="7"/>
      <c r="K415" s="7"/>
      <c r="L415" s="7"/>
    </row>
    <row r="416" spans="2:12" x14ac:dyDescent="0.25">
      <c r="B416" s="4"/>
      <c r="C416" s="16"/>
      <c r="D416" s="16"/>
      <c r="E416" s="6"/>
      <c r="F416" s="16"/>
      <c r="G416" s="7"/>
      <c r="H416" s="7"/>
      <c r="I416" s="7"/>
      <c r="J416" s="7"/>
      <c r="K416" s="7"/>
      <c r="L416" s="7"/>
    </row>
    <row r="417" spans="2:12" x14ac:dyDescent="0.25">
      <c r="B417" s="4"/>
      <c r="C417" s="16"/>
      <c r="D417" s="16"/>
      <c r="E417" s="6"/>
      <c r="F417" s="16"/>
      <c r="G417" s="7"/>
      <c r="H417" s="7"/>
      <c r="I417" s="7"/>
      <c r="J417" s="7"/>
      <c r="K417" s="7"/>
      <c r="L417" s="7"/>
    </row>
    <row r="418" spans="2:12" x14ac:dyDescent="0.25">
      <c r="B418" s="4"/>
      <c r="C418" s="16"/>
      <c r="D418" s="16"/>
      <c r="E418" s="6"/>
      <c r="F418" s="16"/>
      <c r="G418" s="7"/>
      <c r="H418" s="7"/>
      <c r="I418" s="7"/>
      <c r="J418" s="7"/>
      <c r="K418" s="7"/>
      <c r="L418" s="7"/>
    </row>
    <row r="419" spans="2:12" x14ac:dyDescent="0.25">
      <c r="B419" s="4"/>
      <c r="C419" s="16"/>
      <c r="D419" s="16"/>
      <c r="E419" s="6"/>
      <c r="F419" s="16"/>
      <c r="G419" s="7"/>
      <c r="H419" s="7"/>
      <c r="I419" s="7"/>
      <c r="J419" s="7"/>
      <c r="K419" s="7"/>
      <c r="L419" s="7"/>
    </row>
    <row r="420" spans="2:12" x14ac:dyDescent="0.25">
      <c r="B420" s="4"/>
      <c r="C420" s="16"/>
      <c r="D420" s="16"/>
      <c r="E420" s="6"/>
      <c r="F420" s="16"/>
      <c r="G420" s="7"/>
      <c r="H420" s="7"/>
      <c r="I420" s="7"/>
      <c r="J420" s="7"/>
      <c r="K420" s="7"/>
      <c r="L420" s="7"/>
    </row>
    <row r="421" spans="2:12" x14ac:dyDescent="0.25">
      <c r="B421" s="4"/>
      <c r="C421" s="16"/>
      <c r="D421" s="16"/>
      <c r="E421" s="5"/>
      <c r="F421" s="16"/>
      <c r="G421" s="7"/>
      <c r="H421" s="7"/>
      <c r="I421" s="7"/>
      <c r="J421" s="7"/>
      <c r="K421" s="7"/>
      <c r="L421" s="7"/>
    </row>
    <row r="422" spans="2:12" x14ac:dyDescent="0.25">
      <c r="B422" s="4"/>
      <c r="C422" s="16"/>
      <c r="D422" s="16"/>
      <c r="E422" s="6"/>
      <c r="F422" s="16"/>
      <c r="G422" s="7"/>
      <c r="H422" s="7"/>
      <c r="I422" s="7"/>
      <c r="J422" s="7"/>
      <c r="K422" s="7"/>
      <c r="L422" s="7"/>
    </row>
    <row r="423" spans="2:12" x14ac:dyDescent="0.25">
      <c r="B423" s="4"/>
      <c r="C423" s="16"/>
      <c r="D423" s="16"/>
      <c r="E423" s="5"/>
      <c r="F423" s="16"/>
      <c r="G423" s="7"/>
      <c r="H423" s="7"/>
      <c r="I423" s="7"/>
      <c r="J423" s="7"/>
      <c r="K423" s="7"/>
      <c r="L423" s="7"/>
    </row>
    <row r="424" spans="2:12" x14ac:dyDescent="0.25">
      <c r="B424" s="4"/>
      <c r="C424" s="16"/>
      <c r="D424" s="16"/>
      <c r="E424" s="8"/>
      <c r="F424" s="16"/>
      <c r="G424" s="7"/>
      <c r="H424" s="7"/>
      <c r="I424" s="7"/>
      <c r="J424" s="7"/>
      <c r="K424" s="7"/>
      <c r="L424" s="7"/>
    </row>
    <row r="425" spans="2:12" x14ac:dyDescent="0.25">
      <c r="B425" s="4"/>
      <c r="C425" s="16"/>
      <c r="D425" s="16"/>
      <c r="E425" s="5"/>
      <c r="F425" s="16"/>
      <c r="G425" s="7"/>
      <c r="H425" s="7"/>
      <c r="I425" s="7"/>
      <c r="J425" s="7"/>
      <c r="K425" s="7"/>
      <c r="L425" s="7"/>
    </row>
    <row r="426" spans="2:12" x14ac:dyDescent="0.25">
      <c r="B426" s="4"/>
      <c r="C426" s="16"/>
      <c r="D426" s="16"/>
      <c r="E426" s="6"/>
      <c r="F426" s="16"/>
      <c r="G426" s="7"/>
      <c r="H426" s="7"/>
      <c r="I426" s="7"/>
      <c r="J426" s="7"/>
      <c r="K426" s="7"/>
      <c r="L426" s="7"/>
    </row>
    <row r="427" spans="2:12" x14ac:dyDescent="0.25">
      <c r="B427" s="4"/>
      <c r="C427" s="16"/>
      <c r="D427" s="16"/>
      <c r="E427" s="5"/>
      <c r="F427" s="16"/>
      <c r="G427" s="7"/>
      <c r="H427" s="7"/>
      <c r="I427" s="7"/>
      <c r="J427" s="7"/>
      <c r="K427" s="7"/>
      <c r="L427" s="7"/>
    </row>
    <row r="428" spans="2:12" x14ac:dyDescent="0.25">
      <c r="B428" s="4"/>
      <c r="C428" s="16"/>
      <c r="D428" s="16"/>
      <c r="E428" s="5"/>
      <c r="F428" s="16"/>
      <c r="G428" s="7"/>
      <c r="H428" s="7"/>
      <c r="I428" s="7"/>
      <c r="J428" s="7"/>
      <c r="K428" s="7"/>
      <c r="L428" s="7"/>
    </row>
    <row r="429" spans="2:12" x14ac:dyDescent="0.25">
      <c r="B429" s="4"/>
      <c r="C429" s="16"/>
      <c r="D429" s="16"/>
      <c r="E429" s="5"/>
      <c r="F429" s="16"/>
      <c r="G429" s="7"/>
      <c r="H429" s="7"/>
      <c r="I429" s="7"/>
      <c r="J429" s="7"/>
      <c r="K429" s="7"/>
      <c r="L429" s="7"/>
    </row>
    <row r="430" spans="2:12" x14ac:dyDescent="0.25">
      <c r="B430" s="4"/>
      <c r="C430" s="16"/>
      <c r="D430" s="16"/>
      <c r="E430" s="5"/>
      <c r="F430" s="16"/>
      <c r="G430" s="7"/>
      <c r="H430" s="7"/>
      <c r="I430" s="7"/>
      <c r="J430" s="7"/>
      <c r="K430" s="7"/>
      <c r="L430" s="7"/>
    </row>
    <row r="431" spans="2:12" x14ac:dyDescent="0.25">
      <c r="B431" s="4"/>
      <c r="C431" s="16"/>
      <c r="D431" s="16"/>
      <c r="E431" s="5"/>
      <c r="F431" s="16"/>
      <c r="G431" s="7"/>
      <c r="H431" s="7"/>
      <c r="I431" s="7"/>
      <c r="J431" s="7"/>
      <c r="K431" s="7"/>
      <c r="L431" s="7"/>
    </row>
    <row r="432" spans="2:12" x14ac:dyDescent="0.25">
      <c r="B432" s="4"/>
      <c r="C432" s="16"/>
      <c r="D432" s="16"/>
      <c r="E432" s="5"/>
      <c r="F432" s="16"/>
      <c r="G432" s="7"/>
      <c r="H432" s="7"/>
      <c r="I432" s="7"/>
      <c r="J432" s="7"/>
      <c r="K432" s="7"/>
      <c r="L432" s="7"/>
    </row>
    <row r="433" spans="2:12" x14ac:dyDescent="0.25">
      <c r="B433" s="4"/>
      <c r="C433" s="16"/>
      <c r="D433" s="16"/>
      <c r="E433" s="5"/>
      <c r="F433" s="16"/>
      <c r="G433" s="7"/>
      <c r="H433" s="7"/>
      <c r="I433" s="7"/>
      <c r="J433" s="7"/>
      <c r="K433" s="7"/>
      <c r="L433" s="7"/>
    </row>
    <row r="434" spans="2:12" x14ac:dyDescent="0.25">
      <c r="B434" s="4"/>
      <c r="C434" s="16"/>
      <c r="D434" s="16"/>
      <c r="E434" s="5"/>
      <c r="F434" s="16"/>
      <c r="G434" s="7"/>
      <c r="H434" s="7"/>
      <c r="I434" s="7"/>
      <c r="J434" s="7"/>
      <c r="K434" s="7"/>
      <c r="L434" s="7"/>
    </row>
    <row r="435" spans="2:12" x14ac:dyDescent="0.25">
      <c r="B435" s="4"/>
      <c r="C435" s="16"/>
      <c r="D435" s="16"/>
      <c r="E435" s="5"/>
      <c r="F435" s="16"/>
      <c r="G435" s="7"/>
      <c r="H435" s="7"/>
      <c r="I435" s="7"/>
      <c r="J435" s="7"/>
      <c r="K435" s="7"/>
      <c r="L435" s="7"/>
    </row>
    <row r="436" spans="2:12" x14ac:dyDescent="0.25">
      <c r="B436" s="4"/>
      <c r="C436" s="16"/>
      <c r="D436" s="16"/>
      <c r="E436" s="6"/>
      <c r="F436" s="16"/>
      <c r="G436" s="7"/>
      <c r="H436" s="7"/>
      <c r="I436" s="7"/>
      <c r="J436" s="7"/>
      <c r="K436" s="7"/>
      <c r="L436" s="7"/>
    </row>
    <row r="437" spans="2:12" x14ac:dyDescent="0.25">
      <c r="B437" s="4"/>
      <c r="C437" s="16"/>
      <c r="D437" s="16"/>
      <c r="E437" s="6"/>
      <c r="F437" s="16"/>
      <c r="G437" s="7"/>
      <c r="H437" s="7"/>
      <c r="I437" s="7"/>
      <c r="J437" s="7"/>
      <c r="K437" s="7"/>
      <c r="L437" s="7"/>
    </row>
    <row r="438" spans="2:12" x14ac:dyDescent="0.25">
      <c r="B438" s="4"/>
      <c r="C438" s="16"/>
      <c r="D438" s="16"/>
      <c r="E438" s="6"/>
      <c r="F438" s="16"/>
      <c r="G438" s="7"/>
      <c r="H438" s="7"/>
      <c r="I438" s="7"/>
      <c r="J438" s="7"/>
      <c r="K438" s="7"/>
      <c r="L438" s="7"/>
    </row>
    <row r="439" spans="2:12" x14ac:dyDescent="0.25">
      <c r="B439" s="4"/>
      <c r="C439" s="16"/>
      <c r="D439" s="16"/>
      <c r="E439" s="6"/>
      <c r="F439" s="16"/>
      <c r="G439" s="7"/>
      <c r="H439" s="7"/>
      <c r="I439" s="7"/>
      <c r="J439" s="7"/>
      <c r="K439" s="7"/>
      <c r="L439" s="7"/>
    </row>
    <row r="440" spans="2:12" x14ac:dyDescent="0.25">
      <c r="B440" s="4"/>
      <c r="C440" s="16"/>
      <c r="D440" s="16"/>
      <c r="E440" s="6"/>
      <c r="F440" s="16"/>
      <c r="G440" s="7"/>
      <c r="H440" s="7"/>
      <c r="I440" s="7"/>
      <c r="J440" s="7"/>
      <c r="K440" s="7"/>
      <c r="L440" s="7"/>
    </row>
    <row r="441" spans="2:12" x14ac:dyDescent="0.25">
      <c r="B441" s="4"/>
      <c r="C441" s="16"/>
      <c r="D441" s="16"/>
      <c r="E441" s="6"/>
      <c r="F441" s="16"/>
      <c r="G441" s="7"/>
      <c r="H441" s="7"/>
      <c r="I441" s="7"/>
      <c r="J441" s="7"/>
      <c r="K441" s="7"/>
      <c r="L441" s="7"/>
    </row>
    <row r="442" spans="2:12" x14ac:dyDescent="0.25">
      <c r="B442" s="4"/>
      <c r="C442" s="16"/>
      <c r="D442" s="16"/>
      <c r="E442" s="5"/>
      <c r="F442" s="16"/>
      <c r="G442" s="7"/>
      <c r="H442" s="7"/>
      <c r="I442" s="7"/>
      <c r="J442" s="7"/>
      <c r="K442" s="7"/>
      <c r="L442" s="7"/>
    </row>
    <row r="443" spans="2:12" x14ac:dyDescent="0.25">
      <c r="B443" s="4"/>
      <c r="C443" s="16"/>
      <c r="D443" s="16"/>
      <c r="E443" s="6"/>
      <c r="F443" s="16"/>
      <c r="G443" s="7"/>
      <c r="H443" s="7"/>
      <c r="I443" s="7"/>
      <c r="J443" s="7"/>
      <c r="K443" s="7"/>
      <c r="L443" s="7"/>
    </row>
    <row r="444" spans="2:12" x14ac:dyDescent="0.25">
      <c r="B444" s="4"/>
      <c r="C444" s="16"/>
      <c r="D444" s="16"/>
      <c r="E444" s="5"/>
      <c r="F444" s="16"/>
      <c r="G444" s="7"/>
      <c r="H444" s="7"/>
      <c r="I444" s="7"/>
      <c r="J444" s="7"/>
      <c r="K444" s="7"/>
      <c r="L444" s="7"/>
    </row>
    <row r="445" spans="2:12" x14ac:dyDescent="0.25">
      <c r="B445" s="4"/>
      <c r="C445" s="16"/>
      <c r="D445" s="16"/>
      <c r="E445" s="8"/>
      <c r="F445" s="16"/>
      <c r="G445" s="7"/>
      <c r="H445" s="7"/>
      <c r="I445" s="7"/>
      <c r="J445" s="7"/>
      <c r="K445" s="7"/>
      <c r="L445" s="7"/>
    </row>
    <row r="446" spans="2:12" x14ac:dyDescent="0.25">
      <c r="B446" s="4"/>
      <c r="C446" s="16"/>
      <c r="D446" s="16"/>
      <c r="E446" s="5"/>
      <c r="F446" s="16"/>
      <c r="G446" s="7"/>
      <c r="H446" s="7"/>
      <c r="I446" s="7"/>
      <c r="J446" s="7"/>
      <c r="K446" s="7"/>
      <c r="L446" s="7"/>
    </row>
    <row r="447" spans="2:12" x14ac:dyDescent="0.25">
      <c r="B447" s="4"/>
      <c r="C447" s="16"/>
      <c r="D447" s="16"/>
      <c r="E447" s="6"/>
      <c r="F447" s="16"/>
      <c r="G447" s="7"/>
      <c r="H447" s="7"/>
      <c r="I447" s="7"/>
      <c r="J447" s="7"/>
      <c r="K447" s="7"/>
      <c r="L447" s="7"/>
    </row>
    <row r="448" spans="2:12" x14ac:dyDescent="0.25">
      <c r="B448" s="4"/>
      <c r="C448" s="16"/>
      <c r="D448" s="16"/>
      <c r="E448" s="5"/>
      <c r="F448" s="16"/>
      <c r="G448" s="7"/>
      <c r="H448" s="7"/>
      <c r="I448" s="7"/>
      <c r="J448" s="7"/>
      <c r="K448" s="7"/>
      <c r="L448" s="7"/>
    </row>
    <row r="449" spans="2:12" x14ac:dyDescent="0.25">
      <c r="B449" s="4"/>
      <c r="C449" s="16"/>
      <c r="D449" s="16"/>
      <c r="E449" s="5"/>
      <c r="F449" s="16"/>
      <c r="G449" s="7"/>
      <c r="H449" s="7"/>
      <c r="I449" s="7"/>
      <c r="J449" s="7"/>
      <c r="K449" s="7"/>
      <c r="L449" s="7"/>
    </row>
    <row r="450" spans="2:12" x14ac:dyDescent="0.25">
      <c r="B450" s="4"/>
      <c r="C450" s="16"/>
      <c r="D450" s="16"/>
      <c r="E450" s="5"/>
      <c r="F450" s="16"/>
      <c r="G450" s="7"/>
      <c r="H450" s="7"/>
      <c r="I450" s="7"/>
      <c r="J450" s="7"/>
      <c r="K450" s="7"/>
      <c r="L450" s="7"/>
    </row>
    <row r="451" spans="2:12" x14ac:dyDescent="0.25">
      <c r="B451" s="4"/>
      <c r="C451" s="16"/>
      <c r="D451" s="16"/>
      <c r="E451" s="5"/>
      <c r="F451" s="16"/>
      <c r="G451" s="7"/>
      <c r="H451" s="7"/>
      <c r="I451" s="7"/>
      <c r="J451" s="7"/>
      <c r="K451" s="7"/>
      <c r="L451" s="7"/>
    </row>
    <row r="452" spans="2:12" x14ac:dyDescent="0.25">
      <c r="B452" s="4"/>
      <c r="C452" s="16"/>
      <c r="D452" s="16"/>
      <c r="E452" s="5"/>
      <c r="F452" s="16"/>
      <c r="G452" s="7"/>
      <c r="H452" s="7"/>
      <c r="I452" s="7"/>
      <c r="J452" s="7"/>
      <c r="K452" s="7"/>
      <c r="L452" s="7"/>
    </row>
    <row r="453" spans="2:12" x14ac:dyDescent="0.25">
      <c r="B453" s="4"/>
      <c r="C453" s="16"/>
      <c r="D453" s="16"/>
      <c r="E453" s="5"/>
      <c r="F453" s="16"/>
      <c r="G453" s="7"/>
      <c r="H453" s="7"/>
      <c r="I453" s="7"/>
      <c r="J453" s="7"/>
      <c r="K453" s="7"/>
      <c r="L453" s="7"/>
    </row>
    <row r="454" spans="2:12" x14ac:dyDescent="0.25">
      <c r="B454" s="4"/>
      <c r="C454" s="16"/>
      <c r="D454" s="16"/>
      <c r="E454" s="5"/>
      <c r="F454" s="16"/>
      <c r="G454" s="7"/>
      <c r="H454" s="7"/>
      <c r="I454" s="7"/>
      <c r="J454" s="7"/>
      <c r="K454" s="7"/>
      <c r="L454" s="7"/>
    </row>
    <row r="455" spans="2:12" x14ac:dyDescent="0.25">
      <c r="B455" s="4"/>
      <c r="C455" s="16"/>
      <c r="D455" s="16"/>
      <c r="E455" s="5"/>
      <c r="F455" s="16"/>
      <c r="G455" s="7"/>
      <c r="H455" s="7"/>
      <c r="I455" s="7"/>
      <c r="J455" s="7"/>
      <c r="K455" s="7"/>
      <c r="L455" s="7"/>
    </row>
    <row r="456" spans="2:12" x14ac:dyDescent="0.25">
      <c r="B456" s="4"/>
      <c r="C456" s="16"/>
      <c r="D456" s="16"/>
      <c r="E456" s="5"/>
      <c r="F456" s="16"/>
      <c r="G456" s="7"/>
      <c r="H456" s="7"/>
      <c r="I456" s="7"/>
      <c r="J456" s="7"/>
      <c r="K456" s="7"/>
      <c r="L456" s="7"/>
    </row>
    <row r="457" spans="2:12" x14ac:dyDescent="0.25">
      <c r="B457" s="4"/>
      <c r="C457" s="16"/>
      <c r="D457" s="16"/>
      <c r="E457" s="6"/>
      <c r="F457" s="16"/>
      <c r="G457" s="7"/>
      <c r="H457" s="7"/>
      <c r="I457" s="7"/>
      <c r="J457" s="7"/>
      <c r="K457" s="7"/>
      <c r="L457" s="7"/>
    </row>
    <row r="458" spans="2:12" x14ac:dyDescent="0.25">
      <c r="B458" s="4"/>
      <c r="C458" s="16"/>
      <c r="D458" s="16"/>
      <c r="E458" s="6"/>
      <c r="F458" s="16"/>
      <c r="G458" s="7"/>
      <c r="H458" s="7"/>
      <c r="I458" s="7"/>
      <c r="J458" s="7"/>
      <c r="K458" s="7"/>
      <c r="L458" s="7"/>
    </row>
    <row r="459" spans="2:12" x14ac:dyDescent="0.25">
      <c r="B459" s="4"/>
      <c r="C459" s="16"/>
      <c r="D459" s="16"/>
      <c r="E459" s="6"/>
      <c r="F459" s="16"/>
      <c r="G459" s="7"/>
      <c r="H459" s="7"/>
      <c r="I459" s="7"/>
      <c r="J459" s="7"/>
      <c r="K459" s="7"/>
      <c r="L459" s="7"/>
    </row>
    <row r="460" spans="2:12" x14ac:dyDescent="0.25">
      <c r="B460" s="4"/>
      <c r="C460" s="16"/>
      <c r="D460" s="16"/>
      <c r="E460" s="6"/>
      <c r="F460" s="16"/>
      <c r="G460" s="7"/>
      <c r="H460" s="7"/>
      <c r="I460" s="7"/>
      <c r="J460" s="7"/>
      <c r="K460" s="7"/>
      <c r="L460" s="7"/>
    </row>
    <row r="461" spans="2:12" x14ac:dyDescent="0.25">
      <c r="B461" s="4"/>
      <c r="C461" s="16"/>
      <c r="D461" s="16"/>
      <c r="E461" s="6"/>
      <c r="F461" s="16"/>
      <c r="G461" s="7"/>
      <c r="H461" s="7"/>
      <c r="I461" s="7"/>
      <c r="J461" s="7"/>
      <c r="K461" s="7"/>
      <c r="L461" s="7"/>
    </row>
    <row r="462" spans="2:12" x14ac:dyDescent="0.25">
      <c r="B462" s="4"/>
      <c r="C462" s="16"/>
      <c r="D462" s="16"/>
      <c r="E462" s="6"/>
      <c r="F462" s="16"/>
      <c r="G462" s="7"/>
      <c r="H462" s="7"/>
      <c r="I462" s="7"/>
      <c r="J462" s="7"/>
      <c r="K462" s="7"/>
      <c r="L462" s="7"/>
    </row>
    <row r="463" spans="2:12" x14ac:dyDescent="0.25">
      <c r="B463" s="4"/>
      <c r="C463" s="16"/>
      <c r="D463" s="16"/>
      <c r="E463" s="5"/>
      <c r="F463" s="16"/>
      <c r="G463" s="7"/>
      <c r="H463" s="7"/>
      <c r="I463" s="7"/>
      <c r="J463" s="7"/>
      <c r="K463" s="7"/>
      <c r="L463" s="7"/>
    </row>
    <row r="464" spans="2:12" x14ac:dyDescent="0.25">
      <c r="B464" s="4"/>
      <c r="C464" s="16"/>
      <c r="D464" s="16"/>
      <c r="E464" s="6"/>
      <c r="F464" s="16"/>
      <c r="G464" s="7"/>
      <c r="H464" s="7"/>
      <c r="I464" s="7"/>
      <c r="J464" s="7"/>
      <c r="K464" s="7"/>
      <c r="L464" s="7"/>
    </row>
    <row r="465" spans="2:12" x14ac:dyDescent="0.25">
      <c r="B465" s="4"/>
      <c r="C465" s="16"/>
      <c r="D465" s="16"/>
      <c r="E465" s="5"/>
      <c r="F465" s="16"/>
      <c r="G465" s="7"/>
      <c r="H465" s="7"/>
      <c r="I465" s="7"/>
      <c r="J465" s="7"/>
      <c r="K465" s="7"/>
      <c r="L465" s="7"/>
    </row>
    <row r="466" spans="2:12" x14ac:dyDescent="0.25">
      <c r="B466" s="4"/>
      <c r="C466" s="16"/>
      <c r="D466" s="16"/>
      <c r="E466" s="8"/>
      <c r="F466" s="16"/>
      <c r="G466" s="7"/>
      <c r="H466" s="7"/>
      <c r="I466" s="7"/>
      <c r="J466" s="7"/>
      <c r="K466" s="7"/>
      <c r="L466" s="7"/>
    </row>
    <row r="467" spans="2:12" x14ac:dyDescent="0.25">
      <c r="B467" s="4"/>
      <c r="C467" s="16"/>
      <c r="D467" s="16"/>
      <c r="E467" s="5"/>
      <c r="F467" s="16"/>
      <c r="G467" s="7"/>
      <c r="H467" s="7"/>
      <c r="I467" s="7"/>
      <c r="J467" s="7"/>
      <c r="K467" s="7"/>
      <c r="L467" s="7"/>
    </row>
    <row r="468" spans="2:12" x14ac:dyDescent="0.25">
      <c r="B468" s="4"/>
      <c r="C468" s="16"/>
      <c r="D468" s="16"/>
      <c r="E468" s="6"/>
      <c r="F468" s="16"/>
      <c r="G468" s="7"/>
      <c r="H468" s="7"/>
      <c r="I468" s="7"/>
      <c r="J468" s="7"/>
      <c r="K468" s="7"/>
      <c r="L468" s="7"/>
    </row>
    <row r="469" spans="2:12" x14ac:dyDescent="0.25">
      <c r="B469" s="4"/>
      <c r="C469" s="16"/>
      <c r="D469" s="16"/>
      <c r="E469" s="5"/>
      <c r="F469" s="16"/>
      <c r="G469" s="7"/>
      <c r="H469" s="7"/>
      <c r="I469" s="7"/>
      <c r="J469" s="7"/>
      <c r="K469" s="7"/>
      <c r="L469" s="7"/>
    </row>
    <row r="470" spans="2:12" x14ac:dyDescent="0.25">
      <c r="B470" s="4"/>
      <c r="C470" s="16"/>
      <c r="D470" s="16"/>
      <c r="E470" s="5"/>
      <c r="F470" s="16"/>
      <c r="G470" s="7"/>
      <c r="H470" s="7"/>
      <c r="I470" s="7"/>
      <c r="J470" s="7"/>
      <c r="K470" s="7"/>
      <c r="L470" s="7"/>
    </row>
    <row r="471" spans="2:12" x14ac:dyDescent="0.25">
      <c r="B471" s="4"/>
      <c r="C471" s="16"/>
      <c r="D471" s="16"/>
      <c r="E471" s="5"/>
      <c r="F471" s="16"/>
      <c r="G471" s="7"/>
      <c r="H471" s="7"/>
      <c r="I471" s="7"/>
      <c r="J471" s="7"/>
      <c r="K471" s="7"/>
      <c r="L471" s="7"/>
    </row>
    <row r="472" spans="2:12" x14ac:dyDescent="0.25">
      <c r="B472" s="4"/>
      <c r="C472" s="16"/>
      <c r="D472" s="16"/>
      <c r="E472" s="5"/>
      <c r="F472" s="16"/>
      <c r="G472" s="7"/>
      <c r="H472" s="7"/>
      <c r="I472" s="7"/>
      <c r="J472" s="7"/>
      <c r="K472" s="7"/>
      <c r="L472" s="7"/>
    </row>
    <row r="473" spans="2:12" x14ac:dyDescent="0.25">
      <c r="B473" s="4"/>
      <c r="C473" s="16"/>
      <c r="D473" s="16"/>
      <c r="E473" s="5"/>
      <c r="F473" s="16"/>
      <c r="G473" s="7"/>
      <c r="H473" s="7"/>
      <c r="I473" s="7"/>
      <c r="J473" s="7"/>
      <c r="K473" s="7"/>
      <c r="L473" s="7"/>
    </row>
    <row r="474" spans="2:12" x14ac:dyDescent="0.25">
      <c r="B474" s="4"/>
      <c r="C474" s="16"/>
      <c r="D474" s="16"/>
      <c r="E474" s="5"/>
      <c r="F474" s="16"/>
      <c r="G474" s="7"/>
      <c r="H474" s="7"/>
      <c r="I474" s="7"/>
      <c r="J474" s="7"/>
      <c r="K474" s="7"/>
      <c r="L474" s="7"/>
    </row>
    <row r="475" spans="2:12" x14ac:dyDescent="0.25">
      <c r="B475" s="4"/>
      <c r="C475" s="16"/>
      <c r="D475" s="16"/>
      <c r="E475" s="5"/>
      <c r="F475" s="16"/>
      <c r="G475" s="7"/>
      <c r="H475" s="7"/>
      <c r="I475" s="7"/>
      <c r="J475" s="7"/>
      <c r="K475" s="7"/>
      <c r="L475" s="7"/>
    </row>
    <row r="476" spans="2:12" x14ac:dyDescent="0.25">
      <c r="B476" s="4"/>
      <c r="C476" s="16"/>
      <c r="D476" s="16"/>
      <c r="E476" s="5"/>
      <c r="F476" s="16"/>
      <c r="G476" s="7"/>
      <c r="H476" s="7"/>
      <c r="I476" s="7"/>
      <c r="J476" s="7"/>
      <c r="K476" s="7"/>
      <c r="L476" s="7"/>
    </row>
    <row r="477" spans="2:12" x14ac:dyDescent="0.25">
      <c r="B477" s="4"/>
      <c r="C477" s="16"/>
      <c r="D477" s="16"/>
      <c r="E477" s="5"/>
      <c r="F477" s="16"/>
      <c r="G477" s="7"/>
      <c r="H477" s="7"/>
      <c r="I477" s="7"/>
      <c r="J477" s="7"/>
      <c r="K477" s="7"/>
      <c r="L477" s="7"/>
    </row>
    <row r="478" spans="2:12" x14ac:dyDescent="0.25">
      <c r="B478" s="4"/>
      <c r="C478" s="16"/>
      <c r="D478" s="16"/>
      <c r="E478" s="6"/>
      <c r="F478" s="16"/>
      <c r="G478" s="7"/>
      <c r="H478" s="7"/>
      <c r="I478" s="7"/>
      <c r="J478" s="7"/>
      <c r="K478" s="7"/>
      <c r="L478" s="7"/>
    </row>
    <row r="479" spans="2:12" x14ac:dyDescent="0.25">
      <c r="B479" s="4"/>
      <c r="C479" s="16"/>
      <c r="D479" s="16"/>
      <c r="E479" s="6"/>
      <c r="F479" s="16"/>
      <c r="G479" s="7"/>
      <c r="H479" s="7"/>
      <c r="I479" s="7"/>
      <c r="J479" s="7"/>
      <c r="K479" s="7"/>
      <c r="L479" s="7"/>
    </row>
    <row r="480" spans="2:12" x14ac:dyDescent="0.25">
      <c r="B480" s="4"/>
      <c r="C480" s="16"/>
      <c r="D480" s="16"/>
      <c r="E480" s="6"/>
      <c r="F480" s="16"/>
      <c r="G480" s="7"/>
      <c r="H480" s="7"/>
      <c r="I480" s="7"/>
      <c r="J480" s="7"/>
      <c r="K480" s="7"/>
      <c r="L480" s="7"/>
    </row>
    <row r="481" spans="2:12" x14ac:dyDescent="0.25">
      <c r="B481" s="4"/>
      <c r="C481" s="16"/>
      <c r="D481" s="16"/>
      <c r="E481" s="6"/>
      <c r="F481" s="16"/>
      <c r="G481" s="7"/>
      <c r="H481" s="7"/>
      <c r="I481" s="7"/>
      <c r="J481" s="7"/>
      <c r="K481" s="7"/>
      <c r="L481" s="7"/>
    </row>
    <row r="482" spans="2:12" x14ac:dyDescent="0.25">
      <c r="B482" s="4"/>
      <c r="C482" s="16"/>
      <c r="D482" s="16"/>
      <c r="E482" s="6"/>
      <c r="F482" s="16"/>
      <c r="G482" s="7"/>
      <c r="H482" s="7"/>
      <c r="I482" s="7"/>
      <c r="J482" s="7"/>
      <c r="K482" s="7"/>
      <c r="L482" s="7"/>
    </row>
    <row r="483" spans="2:12" x14ac:dyDescent="0.25">
      <c r="B483" s="4"/>
      <c r="C483" s="16"/>
      <c r="D483" s="16"/>
      <c r="E483" s="6"/>
      <c r="F483" s="16"/>
      <c r="G483" s="7"/>
      <c r="H483" s="7"/>
      <c r="I483" s="7"/>
      <c r="J483" s="7"/>
      <c r="K483" s="7"/>
      <c r="L483" s="7"/>
    </row>
    <row r="484" spans="2:12" x14ac:dyDescent="0.25">
      <c r="B484" s="4"/>
      <c r="C484" s="16"/>
      <c r="D484" s="16"/>
      <c r="E484" s="5"/>
      <c r="F484" s="16"/>
      <c r="G484" s="7"/>
      <c r="H484" s="7"/>
      <c r="I484" s="7"/>
      <c r="J484" s="7"/>
      <c r="K484" s="7"/>
      <c r="L484" s="7"/>
    </row>
    <row r="485" spans="2:12" x14ac:dyDescent="0.25">
      <c r="B485" s="4"/>
      <c r="C485" s="16"/>
      <c r="D485" s="16"/>
      <c r="E485" s="6"/>
      <c r="F485" s="16"/>
      <c r="G485" s="7"/>
      <c r="H485" s="7"/>
      <c r="I485" s="7"/>
      <c r="J485" s="7"/>
      <c r="K485" s="7"/>
      <c r="L485" s="7"/>
    </row>
    <row r="486" spans="2:12" x14ac:dyDescent="0.25">
      <c r="B486" s="4"/>
      <c r="C486" s="16"/>
      <c r="D486" s="16"/>
      <c r="E486" s="5"/>
      <c r="F486" s="16"/>
      <c r="G486" s="7"/>
      <c r="H486" s="7"/>
      <c r="I486" s="7"/>
      <c r="J486" s="7"/>
      <c r="K486" s="7"/>
      <c r="L486" s="7"/>
    </row>
    <row r="487" spans="2:12" x14ac:dyDescent="0.25">
      <c r="B487" s="4"/>
      <c r="C487" s="16"/>
      <c r="D487" s="16"/>
      <c r="E487" s="8"/>
      <c r="F487" s="16"/>
      <c r="G487" s="7"/>
      <c r="H487" s="7"/>
      <c r="I487" s="7"/>
      <c r="J487" s="7"/>
      <c r="K487" s="7"/>
      <c r="L487" s="7"/>
    </row>
    <row r="488" spans="2:12" x14ac:dyDescent="0.25">
      <c r="B488" s="4"/>
      <c r="C488" s="16"/>
      <c r="D488" s="16"/>
      <c r="E488" s="5"/>
      <c r="F488" s="16"/>
      <c r="G488" s="7"/>
      <c r="H488" s="7"/>
      <c r="I488" s="7"/>
      <c r="J488" s="7"/>
      <c r="K488" s="7"/>
      <c r="L488" s="7"/>
    </row>
    <row r="489" spans="2:12" x14ac:dyDescent="0.25">
      <c r="B489" s="4"/>
      <c r="C489" s="16"/>
      <c r="D489" s="16"/>
      <c r="E489" s="6"/>
      <c r="F489" s="16"/>
      <c r="G489" s="7"/>
      <c r="H489" s="7"/>
      <c r="I489" s="7"/>
      <c r="J489" s="7"/>
      <c r="K489" s="7"/>
      <c r="L489" s="7"/>
    </row>
    <row r="490" spans="2:12" x14ac:dyDescent="0.25">
      <c r="B490" s="4"/>
      <c r="C490" s="16"/>
      <c r="D490" s="16"/>
      <c r="E490" s="5"/>
      <c r="F490" s="16"/>
      <c r="G490" s="7"/>
      <c r="H490" s="7"/>
      <c r="I490" s="7"/>
      <c r="J490" s="7"/>
      <c r="K490" s="7"/>
      <c r="L490" s="7"/>
    </row>
    <row r="491" spans="2:12" x14ac:dyDescent="0.25">
      <c r="B491" s="4"/>
      <c r="C491" s="16"/>
      <c r="D491" s="16"/>
      <c r="E491" s="5"/>
      <c r="F491" s="16"/>
      <c r="G491" s="7"/>
      <c r="H491" s="7"/>
      <c r="I491" s="7"/>
      <c r="J491" s="7"/>
      <c r="K491" s="7"/>
      <c r="L491" s="7"/>
    </row>
    <row r="492" spans="2:12" x14ac:dyDescent="0.25">
      <c r="B492" s="4"/>
      <c r="C492" s="16"/>
      <c r="D492" s="16"/>
      <c r="E492" s="5"/>
      <c r="F492" s="16"/>
      <c r="G492" s="7"/>
      <c r="H492" s="7"/>
      <c r="I492" s="7"/>
      <c r="J492" s="7"/>
      <c r="K492" s="7"/>
      <c r="L492" s="7"/>
    </row>
    <row r="493" spans="2:12" x14ac:dyDescent="0.25">
      <c r="B493" s="4"/>
      <c r="C493" s="16"/>
      <c r="D493" s="16"/>
      <c r="E493" s="5"/>
      <c r="F493" s="16"/>
      <c r="G493" s="7"/>
      <c r="H493" s="7"/>
      <c r="I493" s="7"/>
      <c r="J493" s="7"/>
      <c r="K493" s="7"/>
      <c r="L493" s="7"/>
    </row>
    <row r="494" spans="2:12" x14ac:dyDescent="0.25">
      <c r="B494" s="4"/>
      <c r="C494" s="16"/>
      <c r="D494" s="16"/>
      <c r="E494" s="5"/>
      <c r="F494" s="16"/>
      <c r="G494" s="7"/>
      <c r="H494" s="7"/>
      <c r="I494" s="7"/>
      <c r="J494" s="7"/>
      <c r="K494" s="7"/>
      <c r="L494" s="7"/>
    </row>
    <row r="495" spans="2:12" x14ac:dyDescent="0.25">
      <c r="B495" s="4"/>
      <c r="C495" s="16"/>
      <c r="D495" s="16"/>
      <c r="E495" s="5"/>
      <c r="F495" s="16"/>
      <c r="G495" s="7"/>
      <c r="H495" s="7"/>
      <c r="I495" s="7"/>
      <c r="J495" s="7"/>
      <c r="K495" s="7"/>
      <c r="L495" s="7"/>
    </row>
    <row r="496" spans="2:12" x14ac:dyDescent="0.25">
      <c r="B496" s="4"/>
      <c r="C496" s="16"/>
      <c r="D496" s="16"/>
      <c r="E496" s="5"/>
      <c r="F496" s="16"/>
      <c r="G496" s="7"/>
      <c r="H496" s="7"/>
      <c r="I496" s="7"/>
      <c r="J496" s="7"/>
      <c r="K496" s="7"/>
      <c r="L496" s="7"/>
    </row>
    <row r="497" spans="2:12" x14ac:dyDescent="0.25">
      <c r="B497" s="4"/>
      <c r="C497" s="16"/>
      <c r="D497" s="16"/>
      <c r="E497" s="5"/>
      <c r="F497" s="16"/>
      <c r="G497" s="7"/>
      <c r="H497" s="7"/>
      <c r="I497" s="7"/>
      <c r="J497" s="7"/>
      <c r="K497" s="7"/>
      <c r="L497" s="7"/>
    </row>
    <row r="498" spans="2:12" x14ac:dyDescent="0.25">
      <c r="B498" s="4"/>
      <c r="C498" s="16"/>
      <c r="D498" s="16"/>
      <c r="E498" s="5"/>
      <c r="F498" s="16"/>
      <c r="G498" s="7"/>
      <c r="H498" s="7"/>
      <c r="I498" s="7"/>
      <c r="J498" s="7"/>
      <c r="K498" s="7"/>
      <c r="L498" s="7"/>
    </row>
    <row r="499" spans="2:12" x14ac:dyDescent="0.25">
      <c r="B499" s="4"/>
      <c r="C499" s="16"/>
      <c r="D499" s="16"/>
      <c r="E499" s="6"/>
      <c r="F499" s="16"/>
      <c r="G499" s="7"/>
      <c r="H499" s="7"/>
      <c r="I499" s="7"/>
      <c r="J499" s="7"/>
      <c r="K499" s="7"/>
      <c r="L499" s="7"/>
    </row>
    <row r="500" spans="2:12" x14ac:dyDescent="0.25">
      <c r="B500" s="4"/>
      <c r="C500" s="16"/>
      <c r="D500" s="16"/>
      <c r="E500" s="6"/>
      <c r="F500" s="16"/>
      <c r="G500" s="7"/>
      <c r="H500" s="7"/>
      <c r="I500" s="7"/>
      <c r="J500" s="7"/>
      <c r="K500" s="7"/>
      <c r="L500" s="7"/>
    </row>
    <row r="501" spans="2:12" x14ac:dyDescent="0.25">
      <c r="B501" s="4"/>
      <c r="C501" s="16"/>
      <c r="D501" s="16"/>
      <c r="E501" s="6"/>
      <c r="F501" s="16"/>
      <c r="G501" s="7"/>
      <c r="H501" s="7"/>
      <c r="I501" s="7"/>
      <c r="J501" s="7"/>
      <c r="K501" s="7"/>
      <c r="L501" s="7"/>
    </row>
    <row r="502" spans="2:12" x14ac:dyDescent="0.25">
      <c r="B502" s="4"/>
      <c r="C502" s="16"/>
      <c r="D502" s="16"/>
      <c r="E502" s="6"/>
      <c r="F502" s="16"/>
      <c r="G502" s="7"/>
      <c r="H502" s="7"/>
      <c r="I502" s="7"/>
      <c r="J502" s="7"/>
      <c r="K502" s="7"/>
      <c r="L502" s="7"/>
    </row>
    <row r="503" spans="2:12" x14ac:dyDescent="0.25">
      <c r="B503" s="4"/>
      <c r="C503" s="16"/>
      <c r="D503" s="16"/>
      <c r="E503" s="6"/>
      <c r="F503" s="16"/>
      <c r="G503" s="7"/>
      <c r="H503" s="7"/>
      <c r="I503" s="7"/>
      <c r="J503" s="7"/>
      <c r="K503" s="7"/>
      <c r="L503" s="7"/>
    </row>
    <row r="504" spans="2:12" x14ac:dyDescent="0.25">
      <c r="B504" s="4"/>
      <c r="C504" s="16"/>
      <c r="D504" s="16"/>
      <c r="E504" s="6"/>
      <c r="F504" s="16"/>
      <c r="G504" s="7"/>
      <c r="H504" s="7"/>
      <c r="I504" s="7"/>
      <c r="J504" s="7"/>
      <c r="K504" s="7"/>
      <c r="L504" s="7"/>
    </row>
    <row r="505" spans="2:12" x14ac:dyDescent="0.25">
      <c r="B505" s="4"/>
      <c r="C505" s="16"/>
      <c r="D505" s="16"/>
      <c r="E505" s="5"/>
      <c r="F505" s="16"/>
      <c r="G505" s="7"/>
      <c r="H505" s="7"/>
      <c r="I505" s="7"/>
      <c r="J505" s="7"/>
      <c r="K505" s="7"/>
      <c r="L505" s="7"/>
    </row>
    <row r="506" spans="2:12" x14ac:dyDescent="0.25">
      <c r="B506" s="4"/>
      <c r="C506" s="16"/>
      <c r="D506" s="16"/>
      <c r="E506" s="6"/>
      <c r="F506" s="16"/>
      <c r="G506" s="7"/>
      <c r="H506" s="7"/>
      <c r="I506" s="7"/>
      <c r="J506" s="7"/>
      <c r="K506" s="7"/>
      <c r="L506" s="7"/>
    </row>
    <row r="507" spans="2:12" x14ac:dyDescent="0.25">
      <c r="B507" s="4"/>
      <c r="C507" s="16"/>
      <c r="D507" s="16"/>
      <c r="E507" s="5"/>
      <c r="F507" s="16"/>
      <c r="G507" s="7"/>
      <c r="H507" s="7"/>
      <c r="I507" s="7"/>
      <c r="J507" s="7"/>
      <c r="K507" s="7"/>
      <c r="L507" s="7"/>
    </row>
    <row r="508" spans="2:12" x14ac:dyDescent="0.25">
      <c r="B508" s="4"/>
      <c r="C508" s="16"/>
      <c r="D508" s="16"/>
      <c r="E508" s="8"/>
      <c r="F508" s="16"/>
      <c r="G508" s="7"/>
      <c r="H508" s="7"/>
      <c r="I508" s="7"/>
      <c r="J508" s="7"/>
      <c r="K508" s="7"/>
      <c r="L508" s="7"/>
    </row>
    <row r="509" spans="2:12" x14ac:dyDescent="0.25">
      <c r="B509" s="4"/>
      <c r="C509" s="16"/>
      <c r="D509" s="16"/>
      <c r="E509" s="5"/>
      <c r="F509" s="16"/>
      <c r="G509" s="7"/>
      <c r="H509" s="7"/>
      <c r="I509" s="7"/>
      <c r="J509" s="7"/>
      <c r="K509" s="7"/>
      <c r="L509" s="7"/>
    </row>
    <row r="510" spans="2:12" x14ac:dyDescent="0.25">
      <c r="B510" s="4"/>
      <c r="C510" s="16"/>
      <c r="D510" s="16"/>
      <c r="E510" s="6"/>
      <c r="F510" s="16"/>
      <c r="G510" s="7"/>
      <c r="H510" s="7"/>
      <c r="I510" s="7"/>
      <c r="J510" s="7"/>
      <c r="K510" s="7"/>
      <c r="L510" s="7"/>
    </row>
    <row r="511" spans="2:12" x14ac:dyDescent="0.25">
      <c r="B511" s="4"/>
      <c r="C511" s="16"/>
      <c r="D511" s="16"/>
      <c r="E511" s="5"/>
      <c r="F511" s="16"/>
      <c r="G511" s="7"/>
      <c r="H511" s="7"/>
      <c r="I511" s="7"/>
      <c r="J511" s="7"/>
      <c r="K511" s="7"/>
      <c r="L511" s="7"/>
    </row>
    <row r="512" spans="2:12" x14ac:dyDescent="0.25">
      <c r="B512" s="4"/>
      <c r="C512" s="16"/>
      <c r="D512" s="16"/>
      <c r="E512" s="5"/>
      <c r="F512" s="16"/>
      <c r="G512" s="7"/>
      <c r="H512" s="7"/>
      <c r="I512" s="7"/>
      <c r="J512" s="7"/>
      <c r="K512" s="7"/>
      <c r="L512" s="7"/>
    </row>
    <row r="513" spans="2:12" x14ac:dyDescent="0.25">
      <c r="B513" s="4"/>
      <c r="C513" s="16"/>
      <c r="D513" s="16"/>
      <c r="E513" s="5"/>
      <c r="F513" s="16"/>
      <c r="G513" s="7"/>
      <c r="H513" s="7"/>
      <c r="I513" s="7"/>
      <c r="J513" s="7"/>
      <c r="K513" s="7"/>
      <c r="L513" s="7"/>
    </row>
    <row r="514" spans="2:12" x14ac:dyDescent="0.25">
      <c r="B514" s="4"/>
      <c r="C514" s="16"/>
      <c r="D514" s="16"/>
      <c r="E514" s="5"/>
      <c r="F514" s="16"/>
      <c r="G514" s="7"/>
      <c r="H514" s="7"/>
      <c r="I514" s="7"/>
      <c r="J514" s="7"/>
      <c r="K514" s="7"/>
      <c r="L514" s="7"/>
    </row>
    <row r="515" spans="2:12" x14ac:dyDescent="0.25">
      <c r="B515" s="4"/>
      <c r="C515" s="16"/>
      <c r="D515" s="16"/>
      <c r="E515" s="5"/>
      <c r="F515" s="16"/>
      <c r="G515" s="7"/>
      <c r="H515" s="7"/>
      <c r="I515" s="7"/>
      <c r="J515" s="7"/>
      <c r="K515" s="7"/>
      <c r="L515" s="7"/>
    </row>
    <row r="516" spans="2:12" x14ac:dyDescent="0.25">
      <c r="B516" s="4"/>
      <c r="C516" s="16"/>
      <c r="D516" s="16"/>
      <c r="E516" s="5"/>
      <c r="F516" s="16"/>
      <c r="G516" s="7"/>
      <c r="H516" s="7"/>
      <c r="I516" s="7"/>
      <c r="J516" s="7"/>
      <c r="K516" s="7"/>
      <c r="L516" s="7"/>
    </row>
    <row r="517" spans="2:12" x14ac:dyDescent="0.25">
      <c r="B517" s="4"/>
      <c r="C517" s="16"/>
      <c r="D517" s="16"/>
      <c r="E517" s="5"/>
      <c r="F517" s="16"/>
      <c r="G517" s="7"/>
      <c r="H517" s="7"/>
      <c r="I517" s="7"/>
      <c r="J517" s="7"/>
      <c r="K517" s="7"/>
      <c r="L517" s="7"/>
    </row>
    <row r="518" spans="2:12" x14ac:dyDescent="0.25">
      <c r="B518" s="4"/>
      <c r="C518" s="16"/>
      <c r="D518" s="16"/>
      <c r="E518" s="5"/>
      <c r="F518" s="16"/>
      <c r="G518" s="7"/>
      <c r="H518" s="7"/>
      <c r="I518" s="7"/>
      <c r="J518" s="7"/>
      <c r="K518" s="7"/>
      <c r="L518" s="7"/>
    </row>
    <row r="519" spans="2:12" x14ac:dyDescent="0.25">
      <c r="B519" s="4"/>
      <c r="C519" s="16"/>
      <c r="D519" s="16"/>
      <c r="E519" s="5"/>
      <c r="F519" s="16"/>
      <c r="G519" s="7"/>
      <c r="H519" s="7"/>
      <c r="I519" s="7"/>
      <c r="J519" s="7"/>
      <c r="K519" s="7"/>
      <c r="L519" s="7"/>
    </row>
    <row r="520" spans="2:12" x14ac:dyDescent="0.25">
      <c r="B520" s="4"/>
      <c r="C520" s="16"/>
      <c r="D520" s="16"/>
      <c r="E520" s="6"/>
      <c r="F520" s="16"/>
      <c r="G520" s="7"/>
      <c r="H520" s="7"/>
      <c r="I520" s="7"/>
      <c r="J520" s="7"/>
      <c r="K520" s="7"/>
      <c r="L520" s="7"/>
    </row>
    <row r="521" spans="2:12" x14ac:dyDescent="0.25">
      <c r="B521" s="4"/>
      <c r="C521" s="16"/>
      <c r="D521" s="16"/>
      <c r="E521" s="6"/>
      <c r="F521" s="16"/>
      <c r="G521" s="7"/>
      <c r="H521" s="7"/>
      <c r="I521" s="7"/>
      <c r="J521" s="7"/>
      <c r="K521" s="7"/>
      <c r="L521" s="7"/>
    </row>
    <row r="522" spans="2:12" x14ac:dyDescent="0.25">
      <c r="B522" s="4"/>
      <c r="C522" s="16"/>
      <c r="D522" s="16"/>
      <c r="E522" s="6"/>
      <c r="F522" s="16"/>
      <c r="G522" s="7"/>
      <c r="H522" s="7"/>
      <c r="I522" s="7"/>
      <c r="J522" s="7"/>
      <c r="K522" s="7"/>
      <c r="L522" s="7"/>
    </row>
    <row r="523" spans="2:12" x14ac:dyDescent="0.25">
      <c r="B523" s="4"/>
      <c r="C523" s="16"/>
      <c r="D523" s="16"/>
      <c r="E523" s="6"/>
      <c r="F523" s="16"/>
      <c r="G523" s="7"/>
      <c r="H523" s="7"/>
      <c r="I523" s="7"/>
      <c r="J523" s="7"/>
      <c r="K523" s="7"/>
      <c r="L523" s="7"/>
    </row>
    <row r="524" spans="2:12" x14ac:dyDescent="0.25">
      <c r="B524" s="4"/>
      <c r="C524" s="16"/>
      <c r="D524" s="16"/>
      <c r="E524" s="6"/>
      <c r="F524" s="16"/>
      <c r="G524" s="7"/>
      <c r="H524" s="7"/>
      <c r="I524" s="7"/>
      <c r="J524" s="7"/>
      <c r="K524" s="7"/>
      <c r="L524" s="7"/>
    </row>
    <row r="525" spans="2:12" x14ac:dyDescent="0.25">
      <c r="B525" s="4"/>
      <c r="C525" s="16"/>
      <c r="D525" s="16"/>
      <c r="E525" s="6"/>
      <c r="F525" s="16"/>
      <c r="G525" s="7"/>
      <c r="H525" s="7"/>
      <c r="I525" s="7"/>
      <c r="J525" s="7"/>
      <c r="K525" s="7"/>
      <c r="L525" s="7"/>
    </row>
    <row r="526" spans="2:12" x14ac:dyDescent="0.25">
      <c r="B526" s="4"/>
      <c r="C526" s="16"/>
      <c r="D526" s="16"/>
      <c r="E526" s="5"/>
      <c r="F526" s="16"/>
      <c r="G526" s="7"/>
      <c r="H526" s="7"/>
      <c r="I526" s="7"/>
      <c r="J526" s="7"/>
      <c r="K526" s="7"/>
      <c r="L526" s="7"/>
    </row>
    <row r="527" spans="2:12" x14ac:dyDescent="0.25">
      <c r="B527" s="4"/>
      <c r="C527" s="16"/>
      <c r="D527" s="16"/>
      <c r="E527" s="6"/>
      <c r="F527" s="16"/>
      <c r="G527" s="7"/>
      <c r="H527" s="7"/>
      <c r="I527" s="7"/>
      <c r="J527" s="7"/>
      <c r="K527" s="7"/>
      <c r="L527" s="7"/>
    </row>
    <row r="528" spans="2:12" x14ac:dyDescent="0.25">
      <c r="B528" s="4"/>
      <c r="C528" s="16"/>
      <c r="D528" s="16"/>
      <c r="E528" s="5"/>
      <c r="F528" s="16"/>
      <c r="G528" s="7"/>
      <c r="H528" s="7"/>
      <c r="I528" s="7"/>
      <c r="J528" s="7"/>
      <c r="K528" s="7"/>
      <c r="L528" s="7"/>
    </row>
    <row r="529" spans="2:12" x14ac:dyDescent="0.25">
      <c r="B529" s="4"/>
      <c r="C529" s="16"/>
      <c r="D529" s="16"/>
      <c r="E529" s="8"/>
      <c r="F529" s="16"/>
      <c r="G529" s="7"/>
      <c r="H529" s="7"/>
      <c r="I529" s="7"/>
      <c r="J529" s="7"/>
      <c r="K529" s="7"/>
      <c r="L529" s="7"/>
    </row>
    <row r="530" spans="2:12" x14ac:dyDescent="0.25">
      <c r="B530" s="4"/>
      <c r="C530" s="16"/>
      <c r="D530" s="16"/>
      <c r="E530" s="5"/>
      <c r="F530" s="16"/>
      <c r="G530" s="7"/>
      <c r="H530" s="7"/>
      <c r="I530" s="7"/>
      <c r="J530" s="7"/>
      <c r="K530" s="7"/>
      <c r="L530" s="7"/>
    </row>
    <row r="531" spans="2:12" x14ac:dyDescent="0.25">
      <c r="B531" s="4"/>
      <c r="C531" s="16"/>
      <c r="D531" s="16"/>
      <c r="E531" s="6"/>
      <c r="F531" s="16"/>
      <c r="G531" s="7"/>
      <c r="H531" s="7"/>
      <c r="I531" s="7"/>
      <c r="J531" s="7"/>
      <c r="K531" s="7"/>
      <c r="L531" s="7"/>
    </row>
    <row r="532" spans="2:12" x14ac:dyDescent="0.25">
      <c r="B532" s="4"/>
      <c r="C532" s="16"/>
      <c r="D532" s="16"/>
      <c r="E532" s="5"/>
      <c r="F532" s="16"/>
      <c r="G532" s="7"/>
      <c r="H532" s="7"/>
      <c r="I532" s="7"/>
      <c r="J532" s="7"/>
      <c r="K532" s="7"/>
      <c r="L532" s="7"/>
    </row>
    <row r="533" spans="2:12" x14ac:dyDescent="0.25">
      <c r="B533" s="4"/>
      <c r="C533" s="16"/>
      <c r="D533" s="16"/>
      <c r="E533" s="5"/>
      <c r="F533" s="16"/>
      <c r="G533" s="7"/>
      <c r="H533" s="7"/>
      <c r="I533" s="7"/>
      <c r="J533" s="7"/>
      <c r="K533" s="7"/>
      <c r="L533" s="7"/>
    </row>
    <row r="534" spans="2:12" x14ac:dyDescent="0.25">
      <c r="B534" s="4"/>
      <c r="C534" s="16"/>
      <c r="D534" s="16"/>
      <c r="E534" s="5"/>
      <c r="F534" s="16"/>
      <c r="G534" s="7"/>
      <c r="H534" s="7"/>
      <c r="I534" s="7"/>
      <c r="J534" s="7"/>
      <c r="K534" s="7"/>
      <c r="L534" s="7"/>
    </row>
    <row r="535" spans="2:12" x14ac:dyDescent="0.25">
      <c r="B535" s="4"/>
      <c r="C535" s="16"/>
      <c r="D535" s="16"/>
      <c r="E535" s="5"/>
      <c r="F535" s="16"/>
      <c r="G535" s="7"/>
      <c r="H535" s="7"/>
      <c r="I535" s="7"/>
      <c r="J535" s="7"/>
      <c r="K535" s="7"/>
      <c r="L535" s="7"/>
    </row>
    <row r="536" spans="2:12" x14ac:dyDescent="0.25">
      <c r="B536" s="4"/>
      <c r="C536" s="16"/>
      <c r="D536" s="16"/>
      <c r="E536" s="5"/>
      <c r="F536" s="16"/>
      <c r="G536" s="7"/>
      <c r="H536" s="7"/>
      <c r="I536" s="7"/>
      <c r="J536" s="7"/>
      <c r="K536" s="7"/>
      <c r="L536" s="7"/>
    </row>
    <row r="537" spans="2:12" x14ac:dyDescent="0.25">
      <c r="B537" s="4"/>
      <c r="C537" s="16"/>
      <c r="D537" s="16"/>
      <c r="E537" s="5"/>
      <c r="F537" s="16"/>
      <c r="G537" s="7"/>
      <c r="H537" s="7"/>
      <c r="I537" s="7"/>
      <c r="J537" s="7"/>
      <c r="K537" s="7"/>
      <c r="L537" s="7"/>
    </row>
    <row r="538" spans="2:12" x14ac:dyDescent="0.25">
      <c r="B538" s="4"/>
      <c r="C538" s="16"/>
      <c r="D538" s="16"/>
      <c r="E538" s="5"/>
      <c r="F538" s="16"/>
      <c r="G538" s="7"/>
      <c r="H538" s="7"/>
      <c r="I538" s="7"/>
      <c r="J538" s="7"/>
      <c r="K538" s="7"/>
      <c r="L538" s="7"/>
    </row>
    <row r="539" spans="2:12" x14ac:dyDescent="0.25">
      <c r="B539" s="4"/>
      <c r="C539" s="16"/>
      <c r="D539" s="16"/>
      <c r="E539" s="5"/>
      <c r="F539" s="16"/>
      <c r="G539" s="7"/>
      <c r="H539" s="7"/>
      <c r="I539" s="7"/>
      <c r="J539" s="7"/>
      <c r="K539" s="7"/>
      <c r="L539" s="7"/>
    </row>
    <row r="540" spans="2:12" x14ac:dyDescent="0.25">
      <c r="B540" s="4"/>
      <c r="C540" s="16"/>
      <c r="D540" s="16"/>
      <c r="E540" s="5"/>
      <c r="F540" s="16"/>
      <c r="G540" s="7"/>
      <c r="H540" s="7"/>
      <c r="I540" s="7"/>
      <c r="J540" s="7"/>
      <c r="K540" s="7"/>
      <c r="L540" s="7"/>
    </row>
    <row r="541" spans="2:12" x14ac:dyDescent="0.25">
      <c r="B541" s="4"/>
      <c r="C541" s="16"/>
      <c r="D541" s="16"/>
      <c r="E541" s="6"/>
      <c r="F541" s="16"/>
      <c r="G541" s="7"/>
      <c r="H541" s="7"/>
      <c r="I541" s="7"/>
      <c r="J541" s="7"/>
      <c r="K541" s="7"/>
      <c r="L541" s="7"/>
    </row>
    <row r="542" spans="2:12" x14ac:dyDescent="0.25">
      <c r="B542" s="4"/>
      <c r="C542" s="16"/>
      <c r="D542" s="16"/>
      <c r="E542" s="6"/>
      <c r="F542" s="16"/>
      <c r="G542" s="7"/>
      <c r="H542" s="7"/>
      <c r="I542" s="7"/>
      <c r="J542" s="7"/>
      <c r="K542" s="7"/>
      <c r="L542" s="7"/>
    </row>
    <row r="543" spans="2:12" x14ac:dyDescent="0.25">
      <c r="B543" s="4"/>
      <c r="C543" s="16"/>
      <c r="D543" s="16"/>
      <c r="E543" s="6"/>
      <c r="F543" s="16"/>
      <c r="G543" s="7"/>
      <c r="H543" s="7"/>
      <c r="I543" s="7"/>
      <c r="J543" s="7"/>
      <c r="K543" s="7"/>
      <c r="L543" s="7"/>
    </row>
    <row r="544" spans="2:12" x14ac:dyDescent="0.25">
      <c r="B544" s="4"/>
      <c r="C544" s="16"/>
      <c r="D544" s="16"/>
      <c r="E544" s="6"/>
      <c r="F544" s="16"/>
      <c r="G544" s="7"/>
      <c r="H544" s="7"/>
      <c r="I544" s="7"/>
      <c r="J544" s="7"/>
      <c r="K544" s="7"/>
      <c r="L544" s="7"/>
    </row>
    <row r="545" spans="2:12" x14ac:dyDescent="0.25">
      <c r="B545" s="4"/>
      <c r="C545" s="16"/>
      <c r="D545" s="16"/>
      <c r="E545" s="6"/>
      <c r="F545" s="16"/>
      <c r="G545" s="7"/>
      <c r="H545" s="7"/>
      <c r="I545" s="7"/>
      <c r="J545" s="7"/>
      <c r="K545" s="7"/>
      <c r="L545" s="7"/>
    </row>
    <row r="546" spans="2:12" x14ac:dyDescent="0.25">
      <c r="B546" s="4"/>
      <c r="C546" s="16"/>
      <c r="D546" s="16"/>
      <c r="E546" s="6"/>
      <c r="F546" s="16"/>
      <c r="G546" s="7"/>
      <c r="H546" s="7"/>
      <c r="I546" s="7"/>
      <c r="J546" s="7"/>
      <c r="K546" s="7"/>
      <c r="L546" s="7"/>
    </row>
    <row r="547" spans="2:12" x14ac:dyDescent="0.25">
      <c r="B547" s="4"/>
      <c r="C547" s="16"/>
      <c r="D547" s="16"/>
      <c r="E547" s="5"/>
      <c r="F547" s="16"/>
      <c r="G547" s="7"/>
      <c r="H547" s="7"/>
      <c r="I547" s="7"/>
      <c r="J547" s="7"/>
      <c r="K547" s="7"/>
      <c r="L547" s="7"/>
    </row>
    <row r="548" spans="2:12" x14ac:dyDescent="0.25">
      <c r="B548" s="4"/>
      <c r="C548" s="16"/>
      <c r="D548" s="16"/>
      <c r="E548" s="6"/>
      <c r="F548" s="16"/>
      <c r="G548" s="7"/>
      <c r="H548" s="7"/>
      <c r="I548" s="7"/>
      <c r="J548" s="7"/>
      <c r="K548" s="7"/>
      <c r="L548" s="7"/>
    </row>
    <row r="549" spans="2:12" x14ac:dyDescent="0.25">
      <c r="B549" s="4"/>
      <c r="C549" s="16"/>
      <c r="D549" s="16"/>
      <c r="E549" s="5"/>
      <c r="F549" s="16"/>
      <c r="G549" s="7"/>
      <c r="H549" s="7"/>
      <c r="I549" s="7"/>
      <c r="J549" s="7"/>
      <c r="K549" s="7"/>
      <c r="L549" s="7"/>
    </row>
    <row r="550" spans="2:12" x14ac:dyDescent="0.25">
      <c r="B550" s="4"/>
      <c r="C550" s="16"/>
      <c r="D550" s="16"/>
      <c r="E550" s="8"/>
      <c r="F550" s="16"/>
      <c r="G550" s="7"/>
      <c r="H550" s="7"/>
      <c r="I550" s="7"/>
      <c r="J550" s="7"/>
      <c r="K550" s="7"/>
      <c r="L550" s="7"/>
    </row>
    <row r="551" spans="2:12" x14ac:dyDescent="0.25">
      <c r="B551" s="4"/>
      <c r="C551" s="16"/>
      <c r="D551" s="16"/>
      <c r="E551" s="5"/>
      <c r="F551" s="16"/>
      <c r="G551" s="7"/>
      <c r="H551" s="7"/>
      <c r="I551" s="7"/>
      <c r="J551" s="7"/>
      <c r="K551" s="7"/>
      <c r="L551" s="7"/>
    </row>
    <row r="552" spans="2:12" x14ac:dyDescent="0.25">
      <c r="B552" s="4"/>
      <c r="C552" s="16"/>
      <c r="D552" s="16"/>
      <c r="E552" s="6"/>
      <c r="F552" s="16"/>
      <c r="G552" s="7"/>
      <c r="H552" s="7"/>
      <c r="I552" s="7"/>
      <c r="J552" s="7"/>
      <c r="K552" s="7"/>
      <c r="L552" s="7"/>
    </row>
    <row r="553" spans="2:12" x14ac:dyDescent="0.25">
      <c r="B553" s="4"/>
      <c r="C553" s="16"/>
      <c r="D553" s="16"/>
      <c r="E553" s="5"/>
      <c r="F553" s="16"/>
      <c r="G553" s="7"/>
      <c r="H553" s="7"/>
      <c r="I553" s="7"/>
      <c r="J553" s="7"/>
      <c r="K553" s="7"/>
      <c r="L553" s="7"/>
    </row>
    <row r="554" spans="2:12" x14ac:dyDescent="0.25">
      <c r="B554" s="4"/>
      <c r="C554" s="16"/>
      <c r="D554" s="16"/>
      <c r="E554" s="5"/>
      <c r="F554" s="16"/>
      <c r="G554" s="7"/>
      <c r="H554" s="7"/>
      <c r="I554" s="7"/>
      <c r="J554" s="7"/>
      <c r="K554" s="7"/>
      <c r="L554" s="7"/>
    </row>
    <row r="555" spans="2:12" x14ac:dyDescent="0.25">
      <c r="B555" s="4"/>
      <c r="C555" s="16"/>
      <c r="D555" s="16"/>
      <c r="E555" s="5"/>
      <c r="F555" s="16"/>
      <c r="G555" s="7"/>
      <c r="H555" s="7"/>
      <c r="I555" s="7"/>
      <c r="J555" s="7"/>
      <c r="K555" s="7"/>
      <c r="L555" s="7"/>
    </row>
    <row r="556" spans="2:12" x14ac:dyDescent="0.25">
      <c r="B556" s="4"/>
      <c r="C556" s="16"/>
      <c r="D556" s="16"/>
      <c r="E556" s="5"/>
      <c r="F556" s="16"/>
      <c r="G556" s="7"/>
      <c r="H556" s="7"/>
      <c r="I556" s="7"/>
      <c r="J556" s="7"/>
      <c r="K556" s="7"/>
      <c r="L556" s="7"/>
    </row>
    <row r="557" spans="2:12" x14ac:dyDescent="0.25">
      <c r="B557" s="4"/>
      <c r="C557" s="16"/>
      <c r="D557" s="16"/>
      <c r="E557" s="5"/>
      <c r="F557" s="16"/>
      <c r="G557" s="7"/>
      <c r="H557" s="7"/>
      <c r="I557" s="7"/>
      <c r="J557" s="7"/>
      <c r="K557" s="7"/>
      <c r="L557" s="7"/>
    </row>
    <row r="558" spans="2:12" x14ac:dyDescent="0.25">
      <c r="B558" s="4"/>
      <c r="C558" s="16"/>
      <c r="D558" s="16"/>
      <c r="E558" s="5"/>
      <c r="F558" s="16"/>
      <c r="G558" s="7"/>
      <c r="H558" s="7"/>
      <c r="I558" s="7"/>
      <c r="J558" s="7"/>
      <c r="K558" s="7"/>
      <c r="L558" s="7"/>
    </row>
    <row r="559" spans="2:12" x14ac:dyDescent="0.25">
      <c r="B559" s="4"/>
      <c r="C559" s="16"/>
      <c r="D559" s="16"/>
      <c r="E559" s="5"/>
      <c r="F559" s="16"/>
      <c r="G559" s="7"/>
      <c r="H559" s="7"/>
      <c r="I559" s="7"/>
      <c r="J559" s="7"/>
      <c r="K559" s="7"/>
      <c r="L559" s="7"/>
    </row>
    <row r="560" spans="2:12" x14ac:dyDescent="0.25">
      <c r="B560" s="4"/>
      <c r="C560" s="16"/>
      <c r="D560" s="16"/>
      <c r="E560" s="5"/>
      <c r="F560" s="16"/>
      <c r="G560" s="7"/>
      <c r="H560" s="7"/>
      <c r="I560" s="7"/>
      <c r="J560" s="7"/>
      <c r="K560" s="7"/>
      <c r="L560" s="7"/>
    </row>
    <row r="561" spans="2:12" x14ac:dyDescent="0.25">
      <c r="B561" s="4"/>
      <c r="C561" s="16"/>
      <c r="D561" s="16"/>
      <c r="E561" s="5"/>
      <c r="F561" s="16"/>
      <c r="G561" s="7"/>
      <c r="H561" s="7"/>
      <c r="I561" s="7"/>
      <c r="J561" s="7"/>
      <c r="K561" s="7"/>
      <c r="L561" s="7"/>
    </row>
    <row r="562" spans="2:12" x14ac:dyDescent="0.25">
      <c r="B562" s="4"/>
      <c r="C562" s="16"/>
      <c r="D562" s="16"/>
      <c r="E562" s="6"/>
      <c r="F562" s="16"/>
      <c r="G562" s="7"/>
      <c r="H562" s="7"/>
      <c r="I562" s="7"/>
      <c r="J562" s="7"/>
      <c r="K562" s="7"/>
      <c r="L562" s="7"/>
    </row>
    <row r="563" spans="2:12" x14ac:dyDescent="0.25">
      <c r="B563" s="4"/>
      <c r="C563" s="16"/>
      <c r="D563" s="16"/>
      <c r="E563" s="6"/>
      <c r="F563" s="16"/>
      <c r="G563" s="7"/>
      <c r="H563" s="7"/>
      <c r="I563" s="7"/>
      <c r="J563" s="7"/>
      <c r="K563" s="7"/>
      <c r="L563" s="7"/>
    </row>
    <row r="564" spans="2:12" x14ac:dyDescent="0.25">
      <c r="B564" s="4"/>
      <c r="C564" s="16"/>
      <c r="D564" s="16"/>
      <c r="E564" s="6"/>
      <c r="F564" s="16"/>
      <c r="G564" s="7"/>
      <c r="H564" s="7"/>
      <c r="I564" s="7"/>
      <c r="J564" s="7"/>
      <c r="K564" s="7"/>
      <c r="L564" s="7"/>
    </row>
    <row r="565" spans="2:12" x14ac:dyDescent="0.25">
      <c r="B565" s="4"/>
      <c r="C565" s="16"/>
      <c r="D565" s="16"/>
      <c r="E565" s="6"/>
      <c r="F565" s="16"/>
      <c r="G565" s="7"/>
      <c r="H565" s="7"/>
      <c r="I565" s="7"/>
      <c r="J565" s="7"/>
      <c r="K565" s="7"/>
      <c r="L565" s="7"/>
    </row>
    <row r="566" spans="2:12" x14ac:dyDescent="0.25">
      <c r="B566" s="4"/>
      <c r="C566" s="16"/>
      <c r="D566" s="16"/>
      <c r="E566" s="6"/>
      <c r="F566" s="16"/>
      <c r="G566" s="7"/>
      <c r="H566" s="7"/>
      <c r="I566" s="7"/>
      <c r="J566" s="7"/>
      <c r="K566" s="7"/>
      <c r="L566" s="7"/>
    </row>
    <row r="567" spans="2:12" x14ac:dyDescent="0.25">
      <c r="B567" s="4"/>
      <c r="C567" s="16"/>
      <c r="D567" s="16"/>
      <c r="E567" s="6"/>
      <c r="F567" s="16"/>
      <c r="G567" s="7"/>
      <c r="H567" s="7"/>
      <c r="I567" s="7"/>
      <c r="J567" s="7"/>
      <c r="K567" s="7"/>
      <c r="L567" s="7"/>
    </row>
    <row r="568" spans="2:12" x14ac:dyDescent="0.25">
      <c r="B568" s="4"/>
      <c r="C568" s="16"/>
      <c r="D568" s="16"/>
      <c r="E568" s="5"/>
      <c r="F568" s="16"/>
      <c r="G568" s="7"/>
      <c r="H568" s="7"/>
      <c r="I568" s="7"/>
      <c r="J568" s="7"/>
      <c r="K568" s="7"/>
      <c r="L568" s="7"/>
    </row>
    <row r="569" spans="2:12" x14ac:dyDescent="0.25">
      <c r="B569" s="4"/>
      <c r="C569" s="16"/>
      <c r="D569" s="16"/>
      <c r="E569" s="6"/>
      <c r="F569" s="16"/>
      <c r="G569" s="7"/>
      <c r="H569" s="7"/>
      <c r="I569" s="7"/>
      <c r="J569" s="7"/>
      <c r="K569" s="7"/>
      <c r="L569" s="7"/>
    </row>
    <row r="570" spans="2:12" x14ac:dyDescent="0.25">
      <c r="B570" s="4"/>
      <c r="C570" s="16"/>
      <c r="D570" s="16"/>
      <c r="E570" s="5"/>
      <c r="F570" s="16"/>
      <c r="G570" s="7"/>
      <c r="H570" s="7"/>
      <c r="I570" s="7"/>
      <c r="J570" s="7"/>
      <c r="K570" s="7"/>
      <c r="L570" s="7"/>
    </row>
    <row r="571" spans="2:12" x14ac:dyDescent="0.25">
      <c r="B571" s="4"/>
      <c r="C571" s="16"/>
      <c r="D571" s="16"/>
      <c r="E571" s="8"/>
      <c r="F571" s="16"/>
      <c r="G571" s="7"/>
      <c r="H571" s="7"/>
      <c r="I571" s="7"/>
      <c r="J571" s="7"/>
      <c r="K571" s="7"/>
      <c r="L571" s="7"/>
    </row>
    <row r="572" spans="2:12" x14ac:dyDescent="0.25">
      <c r="B572" s="4"/>
      <c r="C572" s="16"/>
      <c r="D572" s="16"/>
      <c r="E572" s="5"/>
      <c r="F572" s="16"/>
      <c r="G572" s="7"/>
      <c r="H572" s="7"/>
      <c r="I572" s="7"/>
      <c r="J572" s="7"/>
      <c r="K572" s="7"/>
      <c r="L572" s="7"/>
    </row>
    <row r="573" spans="2:12" x14ac:dyDescent="0.25">
      <c r="B573" s="4"/>
      <c r="C573" s="16"/>
      <c r="D573" s="16"/>
      <c r="E573" s="6"/>
      <c r="F573" s="16"/>
      <c r="G573" s="7"/>
      <c r="H573" s="7"/>
      <c r="I573" s="7"/>
      <c r="J573" s="7"/>
      <c r="K573" s="7"/>
      <c r="L573" s="7"/>
    </row>
    <row r="574" spans="2:12" x14ac:dyDescent="0.25">
      <c r="B574" s="4"/>
      <c r="C574" s="16"/>
      <c r="D574" s="16"/>
      <c r="E574" s="5"/>
      <c r="F574" s="16"/>
      <c r="G574" s="7"/>
      <c r="H574" s="7"/>
      <c r="I574" s="7"/>
      <c r="J574" s="7"/>
      <c r="K574" s="7"/>
      <c r="L574" s="7"/>
    </row>
    <row r="575" spans="2:12" x14ac:dyDescent="0.25">
      <c r="B575" s="4"/>
      <c r="C575" s="16"/>
      <c r="D575" s="16"/>
      <c r="E575" s="5"/>
      <c r="F575" s="16"/>
      <c r="G575" s="7"/>
      <c r="H575" s="7"/>
      <c r="I575" s="7"/>
      <c r="J575" s="7"/>
      <c r="K575" s="7"/>
      <c r="L575" s="7"/>
    </row>
    <row r="576" spans="2:12" x14ac:dyDescent="0.25">
      <c r="B576" s="4"/>
      <c r="C576" s="16"/>
      <c r="D576" s="16"/>
      <c r="E576" s="5"/>
      <c r="F576" s="16"/>
      <c r="G576" s="7"/>
      <c r="H576" s="7"/>
      <c r="I576" s="7"/>
      <c r="J576" s="7"/>
      <c r="K576" s="7"/>
      <c r="L576" s="7"/>
    </row>
    <row r="577" spans="2:12" x14ac:dyDescent="0.25">
      <c r="B577" s="4"/>
      <c r="C577" s="16"/>
      <c r="D577" s="16"/>
      <c r="E577" s="5"/>
      <c r="F577" s="16"/>
      <c r="G577" s="7"/>
      <c r="H577" s="7"/>
      <c r="I577" s="7"/>
      <c r="J577" s="7"/>
      <c r="K577" s="7"/>
      <c r="L577" s="7"/>
    </row>
    <row r="578" spans="2:12" x14ac:dyDescent="0.25">
      <c r="B578" s="4"/>
      <c r="C578" s="16"/>
      <c r="D578" s="16"/>
      <c r="E578" s="5"/>
      <c r="F578" s="16"/>
      <c r="G578" s="7"/>
      <c r="H578" s="7"/>
      <c r="I578" s="7"/>
      <c r="J578" s="7"/>
      <c r="K578" s="7"/>
      <c r="L578" s="7"/>
    </row>
    <row r="579" spans="2:12" x14ac:dyDescent="0.25">
      <c r="B579" s="4"/>
      <c r="C579" s="16"/>
      <c r="D579" s="16"/>
      <c r="E579" s="5"/>
      <c r="F579" s="16"/>
      <c r="G579" s="7"/>
      <c r="H579" s="7"/>
      <c r="I579" s="7"/>
      <c r="J579" s="7"/>
      <c r="K579" s="7"/>
      <c r="L579" s="7"/>
    </row>
    <row r="580" spans="2:12" x14ac:dyDescent="0.25">
      <c r="B580" s="4"/>
      <c r="C580" s="16"/>
      <c r="D580" s="16"/>
      <c r="E580" s="5"/>
      <c r="F580" s="16"/>
      <c r="G580" s="7"/>
      <c r="H580" s="7"/>
      <c r="I580" s="7"/>
      <c r="J580" s="7"/>
      <c r="K580" s="7"/>
      <c r="L580" s="7"/>
    </row>
    <row r="581" spans="2:12" x14ac:dyDescent="0.25">
      <c r="B581" s="4"/>
      <c r="C581" s="16"/>
      <c r="D581" s="16"/>
      <c r="E581" s="5"/>
      <c r="F581" s="16"/>
      <c r="G581" s="7"/>
      <c r="H581" s="7"/>
      <c r="I581" s="7"/>
      <c r="J581" s="7"/>
      <c r="K581" s="7"/>
      <c r="L581" s="7"/>
    </row>
    <row r="582" spans="2:12" x14ac:dyDescent="0.25">
      <c r="B582" s="4"/>
      <c r="C582" s="16"/>
      <c r="D582" s="16"/>
      <c r="E582" s="5"/>
      <c r="F582" s="16"/>
      <c r="G582" s="7"/>
      <c r="H582" s="7"/>
      <c r="I582" s="7"/>
      <c r="J582" s="7"/>
      <c r="K582" s="7"/>
      <c r="L582" s="7"/>
    </row>
    <row r="583" spans="2:12" x14ac:dyDescent="0.25">
      <c r="B583" s="4"/>
      <c r="C583" s="16"/>
      <c r="D583" s="16"/>
      <c r="E583" s="6"/>
      <c r="F583" s="16"/>
      <c r="G583" s="7"/>
      <c r="H583" s="7"/>
      <c r="I583" s="7"/>
      <c r="J583" s="7"/>
      <c r="K583" s="7"/>
      <c r="L583" s="7"/>
    </row>
    <row r="584" spans="2:12" x14ac:dyDescent="0.25">
      <c r="B584" s="4"/>
      <c r="C584" s="16"/>
      <c r="D584" s="16"/>
      <c r="E584" s="6"/>
      <c r="F584" s="16"/>
      <c r="G584" s="7"/>
      <c r="H584" s="7"/>
      <c r="I584" s="7"/>
      <c r="J584" s="7"/>
      <c r="K584" s="7"/>
      <c r="L584" s="7"/>
    </row>
    <row r="585" spans="2:12" x14ac:dyDescent="0.25">
      <c r="B585" s="4"/>
      <c r="C585" s="16"/>
      <c r="D585" s="16"/>
      <c r="E585" s="6"/>
      <c r="F585" s="16"/>
      <c r="G585" s="7"/>
      <c r="H585" s="7"/>
      <c r="I585" s="7"/>
      <c r="J585" s="7"/>
      <c r="K585" s="7"/>
      <c r="L585" s="7"/>
    </row>
    <row r="586" spans="2:12" x14ac:dyDescent="0.25">
      <c r="B586" s="4"/>
      <c r="C586" s="16"/>
      <c r="D586" s="16"/>
      <c r="E586" s="6"/>
      <c r="F586" s="16"/>
      <c r="G586" s="7"/>
      <c r="H586" s="7"/>
      <c r="I586" s="7"/>
      <c r="J586" s="7"/>
      <c r="K586" s="7"/>
      <c r="L586" s="7"/>
    </row>
    <row r="587" spans="2:12" x14ac:dyDescent="0.25">
      <c r="B587" s="4"/>
      <c r="C587" s="16"/>
      <c r="D587" s="16"/>
      <c r="E587" s="6"/>
      <c r="F587" s="16"/>
      <c r="G587" s="7"/>
      <c r="H587" s="7"/>
      <c r="I587" s="7"/>
      <c r="J587" s="7"/>
      <c r="K587" s="7"/>
      <c r="L587" s="7"/>
    </row>
    <row r="588" spans="2:12" x14ac:dyDescent="0.25">
      <c r="B588" s="4"/>
      <c r="C588" s="16"/>
      <c r="D588" s="16"/>
      <c r="E588" s="6"/>
      <c r="F588" s="16"/>
      <c r="G588" s="7"/>
      <c r="H588" s="7"/>
      <c r="I588" s="7"/>
      <c r="J588" s="7"/>
      <c r="K588" s="7"/>
      <c r="L588" s="7"/>
    </row>
    <row r="589" spans="2:12" x14ac:dyDescent="0.25">
      <c r="B589" s="4"/>
      <c r="C589" s="16"/>
      <c r="D589" s="16"/>
      <c r="E589" s="5"/>
      <c r="F589" s="16"/>
      <c r="G589" s="7"/>
      <c r="H589" s="7"/>
      <c r="I589" s="7"/>
      <c r="J589" s="7"/>
      <c r="K589" s="7"/>
      <c r="L589" s="7"/>
    </row>
    <row r="590" spans="2:12" x14ac:dyDescent="0.25">
      <c r="B590" s="4"/>
      <c r="C590" s="16"/>
      <c r="D590" s="16"/>
      <c r="E590" s="6"/>
      <c r="F590" s="16"/>
      <c r="G590" s="7"/>
      <c r="H590" s="7"/>
      <c r="I590" s="7"/>
      <c r="J590" s="7"/>
      <c r="K590" s="7"/>
      <c r="L590" s="7"/>
    </row>
    <row r="591" spans="2:12" x14ac:dyDescent="0.25">
      <c r="B591" s="4"/>
      <c r="C591" s="16"/>
      <c r="D591" s="16"/>
      <c r="E591" s="5"/>
      <c r="F591" s="16"/>
      <c r="G591" s="7"/>
      <c r="H591" s="7"/>
      <c r="I591" s="7"/>
      <c r="J591" s="7"/>
      <c r="K591" s="7"/>
      <c r="L591" s="7"/>
    </row>
    <row r="592" spans="2:12" x14ac:dyDescent="0.25">
      <c r="B592" s="4"/>
      <c r="C592" s="16"/>
      <c r="D592" s="16"/>
      <c r="E592" s="8"/>
      <c r="F592" s="16"/>
      <c r="G592" s="7"/>
      <c r="H592" s="7"/>
      <c r="I592" s="7"/>
      <c r="J592" s="7"/>
      <c r="K592" s="7"/>
      <c r="L592" s="7"/>
    </row>
    <row r="593" spans="2:12" x14ac:dyDescent="0.25">
      <c r="B593" s="4"/>
      <c r="C593" s="16"/>
      <c r="D593" s="16"/>
      <c r="E593" s="5"/>
      <c r="F593" s="16"/>
      <c r="G593" s="7"/>
      <c r="H593" s="7"/>
      <c r="I593" s="7"/>
      <c r="J593" s="7"/>
      <c r="K593" s="7"/>
      <c r="L593" s="7"/>
    </row>
    <row r="594" spans="2:12" x14ac:dyDescent="0.25">
      <c r="B594" s="4"/>
      <c r="C594" s="16"/>
      <c r="D594" s="16"/>
      <c r="E594" s="6"/>
      <c r="F594" s="16"/>
      <c r="G594" s="7"/>
      <c r="H594" s="7"/>
      <c r="I594" s="7"/>
      <c r="J594" s="7"/>
      <c r="K594" s="7"/>
      <c r="L594" s="7"/>
    </row>
    <row r="595" spans="2:12" x14ac:dyDescent="0.25">
      <c r="B595" s="4"/>
      <c r="C595" s="16"/>
      <c r="D595" s="16"/>
      <c r="E595" s="5"/>
      <c r="F595" s="16"/>
      <c r="G595" s="7"/>
      <c r="H595" s="7"/>
      <c r="I595" s="7"/>
      <c r="J595" s="7"/>
      <c r="K595" s="7"/>
      <c r="L595" s="7"/>
    </row>
    <row r="596" spans="2:12" x14ac:dyDescent="0.25">
      <c r="B596" s="4"/>
      <c r="C596" s="16"/>
      <c r="D596" s="16"/>
      <c r="E596" s="5"/>
      <c r="F596" s="16"/>
      <c r="G596" s="7"/>
      <c r="H596" s="7"/>
      <c r="I596" s="7"/>
      <c r="J596" s="7"/>
      <c r="K596" s="7"/>
      <c r="L596" s="7"/>
    </row>
    <row r="597" spans="2:12" x14ac:dyDescent="0.25">
      <c r="B597" s="4"/>
      <c r="C597" s="16"/>
      <c r="D597" s="16"/>
      <c r="E597" s="5"/>
      <c r="F597" s="16"/>
      <c r="G597" s="7"/>
      <c r="H597" s="7"/>
      <c r="I597" s="7"/>
      <c r="J597" s="7"/>
      <c r="K597" s="7"/>
      <c r="L597" s="7"/>
    </row>
    <row r="598" spans="2:12" x14ac:dyDescent="0.25">
      <c r="B598" s="4"/>
      <c r="C598" s="16"/>
      <c r="D598" s="16"/>
      <c r="E598" s="5"/>
      <c r="F598" s="16"/>
      <c r="G598" s="7"/>
      <c r="H598" s="7"/>
      <c r="I598" s="7"/>
      <c r="J598" s="7"/>
      <c r="K598" s="7"/>
      <c r="L598" s="7"/>
    </row>
    <row r="599" spans="2:12" x14ac:dyDescent="0.25">
      <c r="B599" s="4"/>
      <c r="C599" s="16"/>
      <c r="D599" s="16"/>
      <c r="E599" s="5"/>
      <c r="F599" s="16"/>
      <c r="G599" s="7"/>
      <c r="H599" s="7"/>
      <c r="I599" s="7"/>
      <c r="J599" s="7"/>
      <c r="K599" s="7"/>
      <c r="L599" s="7"/>
    </row>
    <row r="600" spans="2:12" x14ac:dyDescent="0.25">
      <c r="B600" s="4"/>
      <c r="C600" s="16"/>
      <c r="D600" s="16"/>
      <c r="E600" s="5"/>
      <c r="F600" s="16"/>
      <c r="G600" s="7"/>
      <c r="H600" s="7"/>
      <c r="I600" s="7"/>
      <c r="J600" s="7"/>
      <c r="K600" s="7"/>
      <c r="L600" s="7"/>
    </row>
    <row r="601" spans="2:12" x14ac:dyDescent="0.25">
      <c r="B601" s="4"/>
      <c r="C601" s="16"/>
      <c r="D601" s="16"/>
      <c r="E601" s="5"/>
      <c r="F601" s="16"/>
      <c r="G601" s="7"/>
      <c r="H601" s="7"/>
      <c r="I601" s="7"/>
      <c r="J601" s="7"/>
      <c r="K601" s="7"/>
      <c r="L601" s="7"/>
    </row>
    <row r="602" spans="2:12" x14ac:dyDescent="0.25">
      <c r="B602" s="4"/>
      <c r="C602" s="16"/>
      <c r="D602" s="16"/>
      <c r="E602" s="5"/>
      <c r="F602" s="16"/>
      <c r="G602" s="7"/>
      <c r="H602" s="7"/>
      <c r="I602" s="7"/>
      <c r="J602" s="7"/>
      <c r="K602" s="7"/>
      <c r="L602" s="7"/>
    </row>
    <row r="603" spans="2:12" x14ac:dyDescent="0.25">
      <c r="B603" s="4"/>
      <c r="C603" s="16"/>
      <c r="D603" s="16"/>
      <c r="E603" s="5"/>
      <c r="F603" s="16"/>
      <c r="G603" s="7"/>
      <c r="H603" s="7"/>
      <c r="I603" s="7"/>
      <c r="J603" s="7"/>
      <c r="K603" s="7"/>
      <c r="L603" s="7"/>
    </row>
    <row r="604" spans="2:12" x14ac:dyDescent="0.25">
      <c r="B604" s="4"/>
      <c r="C604" s="16"/>
      <c r="D604" s="16"/>
      <c r="E604" s="6"/>
      <c r="F604" s="16"/>
      <c r="G604" s="7"/>
      <c r="H604" s="7"/>
      <c r="I604" s="7"/>
      <c r="J604" s="7"/>
      <c r="K604" s="7"/>
      <c r="L604" s="7"/>
    </row>
    <row r="605" spans="2:12" x14ac:dyDescent="0.25">
      <c r="B605" s="4"/>
      <c r="C605" s="16"/>
      <c r="D605" s="16"/>
      <c r="E605" s="6"/>
      <c r="F605" s="16"/>
      <c r="G605" s="7"/>
      <c r="H605" s="7"/>
      <c r="I605" s="7"/>
      <c r="J605" s="7"/>
      <c r="K605" s="7"/>
      <c r="L605" s="7"/>
    </row>
    <row r="606" spans="2:12" x14ac:dyDescent="0.25">
      <c r="B606" s="4"/>
      <c r="C606" s="16"/>
      <c r="D606" s="16"/>
      <c r="E606" s="6"/>
      <c r="F606" s="16"/>
      <c r="G606" s="7"/>
      <c r="H606" s="7"/>
      <c r="I606" s="7"/>
      <c r="J606" s="7"/>
      <c r="K606" s="7"/>
      <c r="L606" s="7"/>
    </row>
    <row r="607" spans="2:12" x14ac:dyDescent="0.25">
      <c r="B607" s="4"/>
      <c r="C607" s="16"/>
      <c r="D607" s="16"/>
      <c r="E607" s="6"/>
      <c r="F607" s="16"/>
      <c r="G607" s="7"/>
      <c r="H607" s="7"/>
      <c r="I607" s="7"/>
      <c r="J607" s="7"/>
      <c r="K607" s="7"/>
      <c r="L607" s="7"/>
    </row>
    <row r="608" spans="2:12" x14ac:dyDescent="0.25">
      <c r="B608" s="4"/>
      <c r="C608" s="16"/>
      <c r="D608" s="16"/>
      <c r="E608" s="6"/>
      <c r="F608" s="16"/>
      <c r="G608" s="7"/>
      <c r="H608" s="7"/>
      <c r="I608" s="7"/>
      <c r="J608" s="7"/>
      <c r="K608" s="7"/>
      <c r="L608" s="7"/>
    </row>
    <row r="609" spans="2:12" x14ac:dyDescent="0.25">
      <c r="B609" s="4"/>
      <c r="C609" s="16"/>
      <c r="D609" s="16"/>
      <c r="E609" s="6"/>
      <c r="F609" s="16"/>
      <c r="G609" s="7"/>
      <c r="H609" s="7"/>
      <c r="I609" s="7"/>
      <c r="J609" s="7"/>
      <c r="K609" s="7"/>
      <c r="L609" s="7"/>
    </row>
    <row r="610" spans="2:12" x14ac:dyDescent="0.25">
      <c r="B610" s="4"/>
      <c r="C610" s="16"/>
      <c r="D610" s="16"/>
      <c r="E610" s="5"/>
      <c r="F610" s="16"/>
      <c r="G610" s="7"/>
      <c r="H610" s="7"/>
      <c r="I610" s="7"/>
      <c r="J610" s="7"/>
      <c r="K610" s="7"/>
      <c r="L610" s="7"/>
    </row>
    <row r="611" spans="2:12" x14ac:dyDescent="0.25">
      <c r="B611" s="4"/>
      <c r="C611" s="16"/>
      <c r="D611" s="16"/>
      <c r="E611" s="6"/>
      <c r="F611" s="16"/>
      <c r="G611" s="7"/>
      <c r="H611" s="7"/>
      <c r="I611" s="7"/>
      <c r="J611" s="7"/>
      <c r="K611" s="7"/>
      <c r="L611" s="7"/>
    </row>
    <row r="612" spans="2:12" x14ac:dyDescent="0.25">
      <c r="B612" s="4"/>
      <c r="C612" s="16"/>
      <c r="D612" s="16"/>
      <c r="E612" s="5"/>
      <c r="F612" s="16"/>
      <c r="G612" s="7"/>
      <c r="H612" s="7"/>
      <c r="I612" s="7"/>
      <c r="J612" s="7"/>
      <c r="K612" s="7"/>
      <c r="L612" s="7"/>
    </row>
    <row r="613" spans="2:12" x14ac:dyDescent="0.25">
      <c r="B613" s="4"/>
      <c r="C613" s="16"/>
      <c r="D613" s="16"/>
      <c r="E613" s="8"/>
      <c r="F613" s="16"/>
      <c r="G613" s="7"/>
      <c r="H613" s="7"/>
      <c r="I613" s="7"/>
      <c r="J613" s="7"/>
      <c r="K613" s="7"/>
      <c r="L613" s="7"/>
    </row>
    <row r="614" spans="2:12" x14ac:dyDescent="0.25">
      <c r="B614" s="4"/>
      <c r="C614" s="16"/>
      <c r="D614" s="16"/>
      <c r="E614" s="5"/>
      <c r="F614" s="16"/>
      <c r="G614" s="7"/>
      <c r="H614" s="7"/>
      <c r="I614" s="7"/>
      <c r="J614" s="7"/>
      <c r="K614" s="7"/>
      <c r="L614" s="7"/>
    </row>
    <row r="615" spans="2:12" x14ac:dyDescent="0.25">
      <c r="B615" s="4"/>
      <c r="C615" s="16"/>
      <c r="D615" s="16"/>
      <c r="E615" s="6"/>
      <c r="F615" s="16"/>
      <c r="G615" s="7"/>
      <c r="H615" s="7"/>
      <c r="I615" s="7"/>
      <c r="J615" s="7"/>
      <c r="K615" s="7"/>
      <c r="L615" s="7"/>
    </row>
    <row r="616" spans="2:12" x14ac:dyDescent="0.25">
      <c r="B616" s="4"/>
      <c r="C616" s="16"/>
      <c r="D616" s="16"/>
      <c r="E616" s="5"/>
      <c r="F616" s="16"/>
      <c r="G616" s="7"/>
      <c r="H616" s="7"/>
      <c r="I616" s="7"/>
      <c r="J616" s="7"/>
      <c r="K616" s="7"/>
      <c r="L616" s="7"/>
    </row>
    <row r="617" spans="2:12" x14ac:dyDescent="0.25">
      <c r="B617" s="4"/>
      <c r="C617" s="16"/>
      <c r="D617" s="16"/>
      <c r="E617" s="5"/>
      <c r="F617" s="16"/>
      <c r="G617" s="7"/>
      <c r="H617" s="7"/>
      <c r="I617" s="7"/>
      <c r="J617" s="7"/>
      <c r="K617" s="7"/>
      <c r="L617" s="7"/>
    </row>
    <row r="618" spans="2:12" x14ac:dyDescent="0.25">
      <c r="B618" s="4"/>
      <c r="C618" s="16"/>
      <c r="D618" s="16"/>
      <c r="E618" s="5"/>
      <c r="F618" s="16"/>
      <c r="G618" s="7"/>
      <c r="H618" s="7"/>
      <c r="I618" s="7"/>
      <c r="J618" s="7"/>
      <c r="K618" s="7"/>
      <c r="L618" s="7"/>
    </row>
    <row r="619" spans="2:12" x14ac:dyDescent="0.25">
      <c r="B619" s="4"/>
      <c r="C619" s="16"/>
      <c r="D619" s="16"/>
      <c r="E619" s="5"/>
      <c r="F619" s="16"/>
      <c r="G619" s="7"/>
      <c r="H619" s="7"/>
      <c r="I619" s="7"/>
      <c r="J619" s="7"/>
      <c r="K619" s="7"/>
      <c r="L619" s="7"/>
    </row>
    <row r="620" spans="2:12" x14ac:dyDescent="0.25">
      <c r="B620" s="4"/>
      <c r="C620" s="16"/>
      <c r="D620" s="16"/>
      <c r="E620" s="5"/>
      <c r="F620" s="16"/>
      <c r="G620" s="7"/>
      <c r="H620" s="7"/>
      <c r="I620" s="7"/>
      <c r="J620" s="7"/>
      <c r="K620" s="7"/>
      <c r="L620" s="7"/>
    </row>
    <row r="621" spans="2:12" x14ac:dyDescent="0.25">
      <c r="B621" s="4"/>
      <c r="C621" s="16"/>
      <c r="D621" s="16"/>
      <c r="E621" s="5"/>
      <c r="F621" s="16"/>
      <c r="G621" s="7"/>
      <c r="H621" s="7"/>
      <c r="I621" s="7"/>
      <c r="J621" s="7"/>
      <c r="K621" s="7"/>
      <c r="L621" s="7"/>
    </row>
    <row r="622" spans="2:12" x14ac:dyDescent="0.25">
      <c r="B622" s="4"/>
      <c r="C622" s="16"/>
      <c r="D622" s="16"/>
      <c r="E622" s="5"/>
      <c r="F622" s="16"/>
      <c r="G622" s="7"/>
      <c r="H622" s="7"/>
      <c r="I622" s="7"/>
      <c r="J622" s="7"/>
      <c r="K622" s="7"/>
      <c r="L622" s="7"/>
    </row>
    <row r="623" spans="2:12" x14ac:dyDescent="0.25">
      <c r="B623" s="4"/>
      <c r="C623" s="16"/>
      <c r="D623" s="16"/>
      <c r="E623" s="5"/>
      <c r="F623" s="16"/>
      <c r="G623" s="7"/>
      <c r="H623" s="7"/>
      <c r="I623" s="7"/>
      <c r="J623" s="7"/>
      <c r="K623" s="7"/>
      <c r="L623" s="7"/>
    </row>
    <row r="624" spans="2:12" x14ac:dyDescent="0.25">
      <c r="B624" s="4"/>
      <c r="C624" s="16"/>
      <c r="D624" s="16"/>
      <c r="E624" s="5"/>
      <c r="F624" s="16"/>
      <c r="G624" s="7"/>
      <c r="H624" s="7"/>
      <c r="I624" s="7"/>
      <c r="J624" s="7"/>
      <c r="K624" s="7"/>
      <c r="L624" s="7"/>
    </row>
    <row r="625" spans="2:12" x14ac:dyDescent="0.25">
      <c r="B625" s="4"/>
      <c r="C625" s="16"/>
      <c r="D625" s="16"/>
      <c r="E625" s="6"/>
      <c r="F625" s="16"/>
      <c r="G625" s="7"/>
      <c r="H625" s="7"/>
      <c r="I625" s="7"/>
      <c r="J625" s="7"/>
      <c r="K625" s="7"/>
      <c r="L625" s="7"/>
    </row>
    <row r="626" spans="2:12" x14ac:dyDescent="0.25">
      <c r="B626" s="4"/>
      <c r="C626" s="16"/>
      <c r="D626" s="16"/>
      <c r="E626" s="6"/>
      <c r="F626" s="16"/>
      <c r="G626" s="7"/>
      <c r="H626" s="7"/>
      <c r="I626" s="7"/>
      <c r="J626" s="7"/>
      <c r="K626" s="7"/>
      <c r="L626" s="7"/>
    </row>
    <row r="627" spans="2:12" x14ac:dyDescent="0.25">
      <c r="B627" s="4"/>
      <c r="C627" s="16"/>
      <c r="D627" s="16"/>
      <c r="E627" s="6"/>
      <c r="F627" s="16"/>
      <c r="G627" s="7"/>
      <c r="H627" s="7"/>
      <c r="I627" s="7"/>
      <c r="J627" s="7"/>
      <c r="K627" s="7"/>
      <c r="L627" s="7"/>
    </row>
    <row r="628" spans="2:12" x14ac:dyDescent="0.25">
      <c r="B628" s="4"/>
      <c r="C628" s="16"/>
      <c r="D628" s="16"/>
      <c r="E628" s="6"/>
      <c r="F628" s="16"/>
      <c r="G628" s="7"/>
      <c r="H628" s="7"/>
      <c r="I628" s="7"/>
      <c r="J628" s="7"/>
      <c r="K628" s="7"/>
      <c r="L628" s="7"/>
    </row>
    <row r="629" spans="2:12" x14ac:dyDescent="0.25">
      <c r="B629" s="4"/>
      <c r="C629" s="16"/>
      <c r="D629" s="16"/>
      <c r="E629" s="6"/>
      <c r="F629" s="16"/>
      <c r="G629" s="7"/>
      <c r="H629" s="7"/>
      <c r="I629" s="7"/>
      <c r="J629" s="7"/>
      <c r="K629" s="7"/>
      <c r="L629" s="7"/>
    </row>
    <row r="630" spans="2:12" x14ac:dyDescent="0.25">
      <c r="B630" s="4"/>
      <c r="C630" s="16"/>
      <c r="D630" s="16"/>
      <c r="E630" s="6"/>
      <c r="F630" s="16"/>
      <c r="G630" s="7"/>
      <c r="H630" s="7"/>
      <c r="I630" s="7"/>
      <c r="J630" s="7"/>
      <c r="K630" s="7"/>
      <c r="L630" s="7"/>
    </row>
    <row r="631" spans="2:12" x14ac:dyDescent="0.25">
      <c r="B631" s="4"/>
      <c r="C631" s="16"/>
      <c r="D631" s="16"/>
      <c r="E631" s="5"/>
      <c r="F631" s="16"/>
      <c r="G631" s="7"/>
      <c r="H631" s="7"/>
      <c r="I631" s="7"/>
      <c r="J631" s="7"/>
      <c r="K631" s="7"/>
      <c r="L631" s="7"/>
    </row>
    <row r="632" spans="2:12" x14ac:dyDescent="0.25">
      <c r="B632" s="4"/>
      <c r="C632" s="16"/>
      <c r="D632" s="16"/>
      <c r="E632" s="6"/>
      <c r="F632" s="16"/>
      <c r="G632" s="7"/>
      <c r="H632" s="7"/>
      <c r="I632" s="7"/>
      <c r="J632" s="7"/>
      <c r="K632" s="7"/>
      <c r="L632" s="7"/>
    </row>
    <row r="633" spans="2:12" x14ac:dyDescent="0.25">
      <c r="B633" s="4"/>
      <c r="C633" s="16"/>
      <c r="D633" s="16"/>
      <c r="E633" s="5"/>
      <c r="F633" s="16"/>
      <c r="G633" s="7"/>
      <c r="H633" s="7"/>
      <c r="I633" s="7"/>
      <c r="J633" s="7"/>
      <c r="K633" s="7"/>
      <c r="L633" s="7"/>
    </row>
    <row r="634" spans="2:12" x14ac:dyDescent="0.25">
      <c r="B634" s="4"/>
      <c r="C634" s="16"/>
      <c r="D634" s="16"/>
      <c r="E634" s="6"/>
      <c r="F634" s="16"/>
      <c r="G634" s="7"/>
      <c r="H634" s="7"/>
      <c r="I634" s="7"/>
      <c r="J634" s="7"/>
      <c r="K634" s="7"/>
      <c r="L634" s="7"/>
    </row>
    <row r="635" spans="2:12" x14ac:dyDescent="0.25">
      <c r="B635" s="4"/>
      <c r="C635" s="16"/>
      <c r="D635" s="16"/>
      <c r="E635" s="5"/>
      <c r="F635" s="16"/>
      <c r="G635" s="7"/>
      <c r="H635" s="7"/>
      <c r="I635" s="7"/>
      <c r="J635" s="7"/>
      <c r="K635" s="7"/>
      <c r="L635" s="7"/>
    </row>
    <row r="636" spans="2:12" x14ac:dyDescent="0.25">
      <c r="B636" s="4"/>
      <c r="C636" s="16"/>
      <c r="D636" s="16"/>
      <c r="E636" s="5"/>
      <c r="F636" s="16"/>
      <c r="G636" s="7"/>
      <c r="H636" s="7"/>
      <c r="I636" s="7"/>
      <c r="J636" s="7"/>
      <c r="K636" s="7"/>
      <c r="L636" s="7"/>
    </row>
    <row r="637" spans="2:12" x14ac:dyDescent="0.25">
      <c r="B637" s="4"/>
      <c r="C637" s="16"/>
      <c r="D637" s="16"/>
      <c r="E637" s="5"/>
      <c r="F637" s="16"/>
      <c r="G637" s="7"/>
      <c r="H637" s="7"/>
      <c r="I637" s="7"/>
      <c r="J637" s="7"/>
      <c r="K637" s="7"/>
      <c r="L637" s="7"/>
    </row>
    <row r="638" spans="2:12" x14ac:dyDescent="0.25">
      <c r="B638" s="4"/>
      <c r="C638" s="16"/>
      <c r="D638" s="16"/>
      <c r="E638" s="5"/>
      <c r="F638" s="16"/>
      <c r="G638" s="7"/>
      <c r="H638" s="7"/>
      <c r="I638" s="7"/>
      <c r="J638" s="7"/>
      <c r="K638" s="7"/>
      <c r="L638" s="7"/>
    </row>
    <row r="639" spans="2:12" x14ac:dyDescent="0.25">
      <c r="B639" s="4"/>
      <c r="C639" s="16"/>
      <c r="D639" s="16"/>
      <c r="E639" s="5"/>
      <c r="F639" s="16"/>
      <c r="G639" s="7"/>
      <c r="H639" s="7"/>
      <c r="I639" s="7"/>
      <c r="J639" s="7"/>
      <c r="K639" s="7"/>
      <c r="L639" s="7"/>
    </row>
    <row r="640" spans="2:12" x14ac:dyDescent="0.25">
      <c r="B640" s="4"/>
      <c r="C640" s="16"/>
      <c r="D640" s="16"/>
      <c r="E640" s="5"/>
      <c r="F640" s="16"/>
      <c r="G640" s="7"/>
      <c r="H640" s="7"/>
      <c r="I640" s="7"/>
      <c r="J640" s="7"/>
      <c r="K640" s="7"/>
      <c r="L640" s="7"/>
    </row>
    <row r="641" spans="2:12" x14ac:dyDescent="0.25">
      <c r="B641" s="4"/>
      <c r="C641" s="16"/>
      <c r="D641" s="16"/>
      <c r="E641" s="5"/>
      <c r="F641" s="16"/>
      <c r="G641" s="7"/>
      <c r="H641" s="7"/>
      <c r="I641" s="7"/>
      <c r="J641" s="7"/>
      <c r="K641" s="7"/>
      <c r="L641" s="7"/>
    </row>
    <row r="642" spans="2:12" x14ac:dyDescent="0.25">
      <c r="B642" s="4"/>
      <c r="C642" s="16"/>
      <c r="D642" s="16"/>
      <c r="E642" s="5"/>
      <c r="F642" s="16"/>
      <c r="G642" s="7"/>
      <c r="H642" s="7"/>
      <c r="I642" s="7"/>
      <c r="J642" s="7"/>
      <c r="K642" s="7"/>
      <c r="L642" s="7"/>
    </row>
    <row r="643" spans="2:12" x14ac:dyDescent="0.25">
      <c r="B643" s="4"/>
      <c r="C643" s="16"/>
      <c r="D643" s="16"/>
      <c r="E643" s="5"/>
      <c r="F643" s="16"/>
      <c r="G643" s="7"/>
      <c r="H643" s="7"/>
      <c r="I643" s="7"/>
      <c r="J643" s="7"/>
      <c r="K643" s="7"/>
      <c r="L643" s="7"/>
    </row>
    <row r="644" spans="2:12" x14ac:dyDescent="0.25">
      <c r="B644" s="4"/>
      <c r="C644" s="16"/>
      <c r="D644" s="16"/>
      <c r="E644" s="6"/>
      <c r="F644" s="16"/>
      <c r="G644" s="7"/>
      <c r="H644" s="7"/>
      <c r="I644" s="7"/>
      <c r="J644" s="7"/>
      <c r="K644" s="7"/>
      <c r="L644" s="7"/>
    </row>
    <row r="645" spans="2:12" x14ac:dyDescent="0.25">
      <c r="B645" s="4"/>
      <c r="C645" s="16"/>
      <c r="D645" s="16"/>
      <c r="E645" s="6"/>
      <c r="F645" s="16"/>
      <c r="G645" s="7"/>
      <c r="H645" s="7"/>
      <c r="I645" s="7"/>
      <c r="J645" s="7"/>
      <c r="K645" s="7"/>
      <c r="L645" s="7"/>
    </row>
    <row r="646" spans="2:12" x14ac:dyDescent="0.25">
      <c r="B646" s="4"/>
      <c r="C646" s="16"/>
      <c r="D646" s="16"/>
      <c r="E646" s="6"/>
      <c r="F646" s="16"/>
      <c r="G646" s="7"/>
      <c r="H646" s="7"/>
      <c r="I646" s="7"/>
      <c r="J646" s="7"/>
      <c r="K646" s="7"/>
      <c r="L646" s="7"/>
    </row>
    <row r="647" spans="2:12" x14ac:dyDescent="0.25">
      <c r="B647" s="4"/>
      <c r="C647" s="16"/>
      <c r="D647" s="16"/>
      <c r="E647" s="6"/>
      <c r="F647" s="16"/>
      <c r="G647" s="7"/>
      <c r="H647" s="7"/>
      <c r="I647" s="7"/>
      <c r="J647" s="7"/>
      <c r="K647" s="7"/>
      <c r="L647" s="7"/>
    </row>
    <row r="648" spans="2:12" x14ac:dyDescent="0.25">
      <c r="B648" s="4"/>
      <c r="C648" s="16"/>
      <c r="D648" s="16"/>
      <c r="E648" s="6"/>
      <c r="F648" s="16"/>
      <c r="G648" s="7"/>
      <c r="H648" s="7"/>
      <c r="I648" s="7"/>
      <c r="J648" s="7"/>
      <c r="K648" s="7"/>
      <c r="L648" s="7"/>
    </row>
    <row r="649" spans="2:12" x14ac:dyDescent="0.25">
      <c r="B649" s="4"/>
      <c r="C649" s="16"/>
      <c r="D649" s="16"/>
      <c r="E649" s="6"/>
      <c r="F649" s="16"/>
      <c r="G649" s="7"/>
      <c r="H649" s="7"/>
      <c r="I649" s="7"/>
      <c r="J649" s="7"/>
      <c r="K649" s="7"/>
      <c r="L649" s="7"/>
    </row>
    <row r="650" spans="2:12" x14ac:dyDescent="0.25">
      <c r="B650" s="4"/>
      <c r="C650" s="16"/>
      <c r="D650" s="16"/>
      <c r="E650" s="5"/>
      <c r="F650" s="16"/>
      <c r="G650" s="7"/>
      <c r="H650" s="7"/>
      <c r="I650" s="7"/>
      <c r="J650" s="7"/>
      <c r="K650" s="7"/>
      <c r="L650" s="7"/>
    </row>
    <row r="651" spans="2:12" x14ac:dyDescent="0.25">
      <c r="D651" s="16"/>
      <c r="E651" s="6"/>
    </row>
  </sheetData>
  <mergeCells count="1">
    <mergeCell ref="B2:L2"/>
  </mergeCells>
  <conditionalFormatting sqref="H4:H75">
    <cfRule type="cellIs" dxfId="5" priority="6" operator="equal">
      <formula>"Y"</formula>
    </cfRule>
    <cfRule type="cellIs" dxfId="4" priority="7" operator="equal">
      <formula>"N"</formula>
    </cfRule>
  </conditionalFormatting>
  <conditionalFormatting sqref="J4:J75">
    <cfRule type="cellIs" dxfId="3" priority="3" operator="equal">
      <formula>"Y"</formula>
    </cfRule>
    <cfRule type="cellIs" dxfId="2" priority="4" operator="equal">
      <formula>"N"</formula>
    </cfRule>
  </conditionalFormatting>
  <conditionalFormatting sqref="L4:L75">
    <cfRule type="cellIs" dxfId="1" priority="1" operator="equal">
      <formula>"Y"</formula>
    </cfRule>
    <cfRule type="cellIs" dxfId="0" priority="2" operator="equal">
      <formula>"N"</formula>
    </cfRule>
  </conditionalFormatting>
  <pageMargins left="0.7" right="0.7" top="0.75" bottom="0.75" header="0.3" footer="0.3"/>
  <pageSetup paperSize="9" scale="4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984740745262"/>
  </sheetPr>
  <dimension ref="A1:F145"/>
  <sheetViews>
    <sheetView zoomScaleNormal="100" workbookViewId="0">
      <pane ySplit="3" topLeftCell="A4" activePane="bottomLeft" state="frozen"/>
      <selection activeCell="U39" sqref="U39"/>
      <selection pane="bottomLeft" activeCell="G25" sqref="G25"/>
    </sheetView>
  </sheetViews>
  <sheetFormatPr defaultColWidth="10.85546875" defaultRowHeight="15" x14ac:dyDescent="0.25"/>
  <cols>
    <col min="1" max="1" width="13" style="45" customWidth="1"/>
    <col min="2" max="2" width="42" style="34" customWidth="1"/>
    <col min="3" max="3" width="82.5703125" style="34" customWidth="1"/>
    <col min="4" max="5" width="16.85546875" style="37" customWidth="1"/>
    <col min="6" max="6" width="51.42578125" style="34" customWidth="1"/>
    <col min="7" max="16384" width="10.85546875" style="34"/>
  </cols>
  <sheetData>
    <row r="1" spans="1:6" s="33" customFormat="1" ht="23.25" x14ac:dyDescent="0.25">
      <c r="A1" s="44" t="s">
        <v>140</v>
      </c>
      <c r="D1" s="36"/>
      <c r="E1" s="36"/>
    </row>
    <row r="3" spans="1:6" s="35" customFormat="1" ht="45" x14ac:dyDescent="0.25">
      <c r="A3" s="65" t="s">
        <v>69</v>
      </c>
      <c r="B3" s="60" t="s">
        <v>135</v>
      </c>
      <c r="C3" s="60" t="s">
        <v>99</v>
      </c>
      <c r="D3" s="59" t="s">
        <v>94</v>
      </c>
      <c r="E3" s="59" t="s">
        <v>103</v>
      </c>
      <c r="F3" s="105"/>
    </row>
    <row r="4" spans="1:6" x14ac:dyDescent="0.25">
      <c r="A4" s="107">
        <v>0</v>
      </c>
      <c r="B4" s="92" t="s">
        <v>153</v>
      </c>
      <c r="C4" s="92" t="s">
        <v>154</v>
      </c>
      <c r="D4" s="93" t="s">
        <v>153</v>
      </c>
      <c r="E4" s="93" t="s">
        <v>139</v>
      </c>
      <c r="F4" s="106"/>
    </row>
    <row r="5" spans="1:6" x14ac:dyDescent="0.25">
      <c r="A5" s="107">
        <v>1</v>
      </c>
      <c r="B5" s="92" t="s">
        <v>121</v>
      </c>
      <c r="C5" s="92" t="s">
        <v>11</v>
      </c>
      <c r="D5" s="93" t="s">
        <v>136</v>
      </c>
      <c r="E5" s="93" t="s">
        <v>139</v>
      </c>
      <c r="F5" s="106"/>
    </row>
    <row r="6" spans="1:6" x14ac:dyDescent="0.25">
      <c r="A6" s="107">
        <v>2</v>
      </c>
      <c r="B6" s="92" t="s">
        <v>121</v>
      </c>
      <c r="C6" s="92" t="s">
        <v>12</v>
      </c>
      <c r="D6" s="93" t="s">
        <v>136</v>
      </c>
      <c r="E6" s="93" t="s">
        <v>139</v>
      </c>
      <c r="F6" s="106"/>
    </row>
    <row r="7" spans="1:6" x14ac:dyDescent="0.25">
      <c r="A7" s="107">
        <v>3</v>
      </c>
      <c r="B7" s="92" t="s">
        <v>121</v>
      </c>
      <c r="C7" s="92" t="s">
        <v>66</v>
      </c>
      <c r="D7" s="93" t="s">
        <v>136</v>
      </c>
      <c r="E7" s="93" t="s">
        <v>139</v>
      </c>
      <c r="F7" s="106"/>
    </row>
    <row r="8" spans="1:6" x14ac:dyDescent="0.25">
      <c r="A8" s="107">
        <v>4</v>
      </c>
      <c r="B8" s="92" t="s">
        <v>122</v>
      </c>
      <c r="C8" s="92" t="s">
        <v>0</v>
      </c>
      <c r="D8" s="93" t="s">
        <v>136</v>
      </c>
      <c r="E8" s="93" t="s">
        <v>138</v>
      </c>
      <c r="F8" s="106"/>
    </row>
    <row r="9" spans="1:6" x14ac:dyDescent="0.25">
      <c r="A9" s="107">
        <v>5</v>
      </c>
      <c r="B9" s="92" t="s">
        <v>122</v>
      </c>
      <c r="C9" s="92" t="s">
        <v>50</v>
      </c>
      <c r="D9" s="93" t="s">
        <v>136</v>
      </c>
      <c r="E9" s="93" t="s">
        <v>138</v>
      </c>
      <c r="F9" s="106"/>
    </row>
    <row r="10" spans="1:6" x14ac:dyDescent="0.25">
      <c r="A10" s="107">
        <v>6</v>
      </c>
      <c r="B10" s="92" t="s">
        <v>123</v>
      </c>
      <c r="C10" s="92" t="s">
        <v>1</v>
      </c>
      <c r="D10" s="93" t="s">
        <v>136</v>
      </c>
      <c r="E10" s="93" t="s">
        <v>138</v>
      </c>
      <c r="F10" s="106"/>
    </row>
    <row r="11" spans="1:6" x14ac:dyDescent="0.25">
      <c r="A11" s="107">
        <v>7</v>
      </c>
      <c r="B11" s="92" t="s">
        <v>123</v>
      </c>
      <c r="C11" s="92" t="s">
        <v>3</v>
      </c>
      <c r="D11" s="93" t="s">
        <v>136</v>
      </c>
      <c r="E11" s="93" t="s">
        <v>138</v>
      </c>
      <c r="F11" s="106"/>
    </row>
    <row r="12" spans="1:6" x14ac:dyDescent="0.25">
      <c r="A12" s="107">
        <v>8</v>
      </c>
      <c r="B12" s="92" t="s">
        <v>124</v>
      </c>
      <c r="C12" s="92" t="s">
        <v>51</v>
      </c>
      <c r="D12" s="93" t="s">
        <v>136</v>
      </c>
      <c r="E12" s="93" t="s">
        <v>138</v>
      </c>
      <c r="F12" s="106"/>
    </row>
    <row r="13" spans="1:6" x14ac:dyDescent="0.25">
      <c r="A13" s="107">
        <v>9</v>
      </c>
      <c r="B13" s="92" t="s">
        <v>124</v>
      </c>
      <c r="C13" s="92" t="s">
        <v>7</v>
      </c>
      <c r="D13" s="93" t="s">
        <v>136</v>
      </c>
      <c r="E13" s="93" t="s">
        <v>138</v>
      </c>
      <c r="F13" s="106"/>
    </row>
    <row r="14" spans="1:6" x14ac:dyDescent="0.25">
      <c r="A14" s="107">
        <v>10</v>
      </c>
      <c r="B14" s="92" t="s">
        <v>125</v>
      </c>
      <c r="C14" s="92" t="s">
        <v>52</v>
      </c>
      <c r="D14" s="93" t="s">
        <v>136</v>
      </c>
      <c r="E14" s="93" t="s">
        <v>138</v>
      </c>
      <c r="F14" s="106"/>
    </row>
    <row r="15" spans="1:6" x14ac:dyDescent="0.25">
      <c r="A15" s="107">
        <v>11</v>
      </c>
      <c r="B15" s="92" t="s">
        <v>125</v>
      </c>
      <c r="C15" s="92" t="s">
        <v>4</v>
      </c>
      <c r="D15" s="93" t="s">
        <v>136</v>
      </c>
      <c r="E15" s="93" t="s">
        <v>138</v>
      </c>
      <c r="F15" s="106"/>
    </row>
    <row r="16" spans="1:6" x14ac:dyDescent="0.25">
      <c r="A16" s="107">
        <v>12</v>
      </c>
      <c r="B16" s="92" t="s">
        <v>126</v>
      </c>
      <c r="C16" s="92" t="s">
        <v>2</v>
      </c>
      <c r="D16" s="93" t="s">
        <v>136</v>
      </c>
      <c r="E16" s="93" t="s">
        <v>138</v>
      </c>
      <c r="F16" s="106"/>
    </row>
    <row r="17" spans="1:6" x14ac:dyDescent="0.25">
      <c r="A17" s="107">
        <v>13</v>
      </c>
      <c r="B17" s="92" t="s">
        <v>126</v>
      </c>
      <c r="C17" s="92" t="s">
        <v>5</v>
      </c>
      <c r="D17" s="93" t="s">
        <v>136</v>
      </c>
      <c r="E17" s="93" t="s">
        <v>138</v>
      </c>
      <c r="F17" s="106"/>
    </row>
    <row r="18" spans="1:6" x14ac:dyDescent="0.25">
      <c r="A18" s="107">
        <v>14</v>
      </c>
      <c r="B18" s="92" t="s">
        <v>127</v>
      </c>
      <c r="C18" s="92" t="s">
        <v>53</v>
      </c>
      <c r="D18" s="93" t="s">
        <v>136</v>
      </c>
      <c r="E18" s="93" t="s">
        <v>138</v>
      </c>
      <c r="F18" s="106"/>
    </row>
    <row r="19" spans="1:6" x14ac:dyDescent="0.25">
      <c r="A19" s="107">
        <v>15</v>
      </c>
      <c r="B19" s="92" t="s">
        <v>127</v>
      </c>
      <c r="C19" s="92" t="s">
        <v>54</v>
      </c>
      <c r="D19" s="93" t="s">
        <v>136</v>
      </c>
      <c r="E19" s="93" t="s">
        <v>138</v>
      </c>
      <c r="F19" s="106"/>
    </row>
    <row r="20" spans="1:6" x14ac:dyDescent="0.25">
      <c r="A20" s="107">
        <v>16</v>
      </c>
      <c r="B20" s="92" t="s">
        <v>128</v>
      </c>
      <c r="C20" s="92" t="s">
        <v>55</v>
      </c>
      <c r="D20" s="93" t="s">
        <v>136</v>
      </c>
      <c r="E20" s="93" t="s">
        <v>138</v>
      </c>
      <c r="F20" s="106"/>
    </row>
    <row r="21" spans="1:6" x14ac:dyDescent="0.25">
      <c r="A21" s="107">
        <v>17</v>
      </c>
      <c r="B21" s="92" t="s">
        <v>128</v>
      </c>
      <c r="C21" s="92" t="s">
        <v>6</v>
      </c>
      <c r="D21" s="93" t="s">
        <v>136</v>
      </c>
      <c r="E21" s="93" t="s">
        <v>138</v>
      </c>
      <c r="F21" s="106"/>
    </row>
    <row r="22" spans="1:6" x14ac:dyDescent="0.25">
      <c r="A22" s="107">
        <v>18</v>
      </c>
      <c r="B22" s="92" t="s">
        <v>129</v>
      </c>
      <c r="C22" s="92" t="s">
        <v>13</v>
      </c>
      <c r="D22" s="93" t="s">
        <v>136</v>
      </c>
      <c r="E22" s="93" t="s">
        <v>138</v>
      </c>
      <c r="F22" s="106"/>
    </row>
    <row r="23" spans="1:6" x14ac:dyDescent="0.25">
      <c r="A23" s="107">
        <v>19</v>
      </c>
      <c r="B23" s="92" t="s">
        <v>129</v>
      </c>
      <c r="C23" s="92" t="s">
        <v>20</v>
      </c>
      <c r="D23" s="93" t="s">
        <v>136</v>
      </c>
      <c r="E23" s="93" t="s">
        <v>138</v>
      </c>
      <c r="F23" s="106"/>
    </row>
    <row r="24" spans="1:6" x14ac:dyDescent="0.25">
      <c r="A24" s="107">
        <v>20</v>
      </c>
      <c r="B24" s="92" t="s">
        <v>130</v>
      </c>
      <c r="C24" s="92" t="s">
        <v>14</v>
      </c>
      <c r="D24" s="93" t="s">
        <v>136</v>
      </c>
      <c r="E24" s="93" t="s">
        <v>138</v>
      </c>
      <c r="F24" s="106"/>
    </row>
    <row r="25" spans="1:6" x14ac:dyDescent="0.25">
      <c r="A25" s="107">
        <v>21</v>
      </c>
      <c r="B25" s="92" t="s">
        <v>130</v>
      </c>
      <c r="C25" s="92" t="s">
        <v>21</v>
      </c>
      <c r="D25" s="93" t="s">
        <v>136</v>
      </c>
      <c r="E25" s="93" t="s">
        <v>138</v>
      </c>
      <c r="F25" s="106"/>
    </row>
    <row r="26" spans="1:6" x14ac:dyDescent="0.25">
      <c r="A26" s="107">
        <v>22</v>
      </c>
      <c r="B26" s="92" t="s">
        <v>131</v>
      </c>
      <c r="C26" s="92" t="s">
        <v>15</v>
      </c>
      <c r="D26" s="93" t="s">
        <v>136</v>
      </c>
      <c r="E26" s="93" t="s">
        <v>138</v>
      </c>
      <c r="F26" s="106"/>
    </row>
    <row r="27" spans="1:6" x14ac:dyDescent="0.25">
      <c r="A27" s="107">
        <v>23</v>
      </c>
      <c r="B27" s="92" t="s">
        <v>131</v>
      </c>
      <c r="C27" s="92" t="s">
        <v>22</v>
      </c>
      <c r="D27" s="93" t="s">
        <v>136</v>
      </c>
      <c r="E27" s="93" t="s">
        <v>138</v>
      </c>
      <c r="F27" s="106"/>
    </row>
    <row r="28" spans="1:6" x14ac:dyDescent="0.25">
      <c r="A28" s="107">
        <v>24</v>
      </c>
      <c r="B28" s="92" t="s">
        <v>132</v>
      </c>
      <c r="C28" s="92" t="s">
        <v>16</v>
      </c>
      <c r="D28" s="93" t="s">
        <v>136</v>
      </c>
      <c r="E28" s="93" t="s">
        <v>138</v>
      </c>
      <c r="F28" s="106"/>
    </row>
    <row r="29" spans="1:6" x14ac:dyDescent="0.25">
      <c r="A29" s="107">
        <v>25</v>
      </c>
      <c r="B29" s="92" t="s">
        <v>132</v>
      </c>
      <c r="C29" s="92" t="s">
        <v>17</v>
      </c>
      <c r="D29" s="93" t="s">
        <v>136</v>
      </c>
      <c r="E29" s="93" t="s">
        <v>138</v>
      </c>
      <c r="F29" s="106"/>
    </row>
    <row r="30" spans="1:6" x14ac:dyDescent="0.25">
      <c r="A30" s="107">
        <v>26</v>
      </c>
      <c r="B30" s="92" t="s">
        <v>132</v>
      </c>
      <c r="C30" s="92" t="s">
        <v>18</v>
      </c>
      <c r="D30" s="93" t="s">
        <v>136</v>
      </c>
      <c r="E30" s="93" t="s">
        <v>138</v>
      </c>
      <c r="F30" s="106"/>
    </row>
    <row r="31" spans="1:6" x14ac:dyDescent="0.25">
      <c r="A31" s="107">
        <v>27</v>
      </c>
      <c r="B31" s="92" t="s">
        <v>132</v>
      </c>
      <c r="C31" s="92" t="s">
        <v>19</v>
      </c>
      <c r="D31" s="93" t="s">
        <v>136</v>
      </c>
      <c r="E31" s="93" t="s">
        <v>138</v>
      </c>
      <c r="F31" s="106"/>
    </row>
    <row r="32" spans="1:6" x14ac:dyDescent="0.25">
      <c r="A32" s="107">
        <v>28</v>
      </c>
      <c r="B32" s="92" t="s">
        <v>132</v>
      </c>
      <c r="C32" s="92" t="s">
        <v>23</v>
      </c>
      <c r="D32" s="93" t="s">
        <v>136</v>
      </c>
      <c r="E32" s="93" t="s">
        <v>138</v>
      </c>
      <c r="F32" s="106"/>
    </row>
    <row r="33" spans="1:6" x14ac:dyDescent="0.25">
      <c r="A33" s="107">
        <v>29</v>
      </c>
      <c r="B33" s="92" t="s">
        <v>104</v>
      </c>
      <c r="C33" s="92" t="s">
        <v>56</v>
      </c>
      <c r="D33" s="93" t="s">
        <v>97</v>
      </c>
      <c r="E33" s="93" t="s">
        <v>139</v>
      </c>
      <c r="F33" s="106"/>
    </row>
    <row r="34" spans="1:6" x14ac:dyDescent="0.25">
      <c r="A34" s="107">
        <v>30</v>
      </c>
      <c r="B34" s="92" t="s">
        <v>104</v>
      </c>
      <c r="C34" s="92" t="s">
        <v>57</v>
      </c>
      <c r="D34" s="93" t="s">
        <v>97</v>
      </c>
      <c r="E34" s="93" t="s">
        <v>139</v>
      </c>
      <c r="F34" s="106"/>
    </row>
    <row r="35" spans="1:6" x14ac:dyDescent="0.25">
      <c r="A35" s="107">
        <v>31</v>
      </c>
      <c r="B35" s="92" t="s">
        <v>105</v>
      </c>
      <c r="C35" s="92" t="s">
        <v>58</v>
      </c>
      <c r="D35" s="93" t="s">
        <v>97</v>
      </c>
      <c r="E35" s="93" t="s">
        <v>138</v>
      </c>
      <c r="F35" s="106"/>
    </row>
    <row r="36" spans="1:6" x14ac:dyDescent="0.25">
      <c r="A36" s="107">
        <v>32</v>
      </c>
      <c r="B36" s="92" t="s">
        <v>105</v>
      </c>
      <c r="C36" s="92" t="s">
        <v>59</v>
      </c>
      <c r="D36" s="93" t="s">
        <v>97</v>
      </c>
      <c r="E36" s="93" t="s">
        <v>138</v>
      </c>
      <c r="F36" s="106"/>
    </row>
    <row r="37" spans="1:6" x14ac:dyDescent="0.25">
      <c r="A37" s="107">
        <v>33</v>
      </c>
      <c r="B37" s="92" t="s">
        <v>107</v>
      </c>
      <c r="C37" s="92" t="s">
        <v>28</v>
      </c>
      <c r="D37" s="93" t="s">
        <v>97</v>
      </c>
      <c r="E37" s="93" t="s">
        <v>139</v>
      </c>
      <c r="F37" s="106"/>
    </row>
    <row r="38" spans="1:6" x14ac:dyDescent="0.25">
      <c r="A38" s="107">
        <v>34</v>
      </c>
      <c r="B38" s="92" t="s">
        <v>107</v>
      </c>
      <c r="C38" s="92" t="s">
        <v>60</v>
      </c>
      <c r="D38" s="93" t="s">
        <v>97</v>
      </c>
      <c r="E38" s="93" t="s">
        <v>139</v>
      </c>
      <c r="F38" s="106"/>
    </row>
    <row r="39" spans="1:6" x14ac:dyDescent="0.25">
      <c r="A39" s="107">
        <v>35</v>
      </c>
      <c r="B39" s="92" t="s">
        <v>108</v>
      </c>
      <c r="C39" s="92" t="s">
        <v>29</v>
      </c>
      <c r="D39" s="93" t="s">
        <v>97</v>
      </c>
      <c r="E39" s="93" t="s">
        <v>138</v>
      </c>
      <c r="F39" s="106"/>
    </row>
    <row r="40" spans="1:6" x14ac:dyDescent="0.25">
      <c r="A40" s="107">
        <v>36</v>
      </c>
      <c r="B40" s="92" t="s">
        <v>108</v>
      </c>
      <c r="C40" s="92" t="s">
        <v>61</v>
      </c>
      <c r="D40" s="93" t="s">
        <v>97</v>
      </c>
      <c r="E40" s="93" t="s">
        <v>138</v>
      </c>
      <c r="F40" s="106"/>
    </row>
    <row r="41" spans="1:6" x14ac:dyDescent="0.25">
      <c r="A41" s="107">
        <v>37</v>
      </c>
      <c r="B41" s="92" t="s">
        <v>109</v>
      </c>
      <c r="C41" s="92" t="s">
        <v>30</v>
      </c>
      <c r="D41" s="93" t="s">
        <v>97</v>
      </c>
      <c r="E41" s="93" t="s">
        <v>139</v>
      </c>
      <c r="F41" s="106"/>
    </row>
    <row r="42" spans="1:6" x14ac:dyDescent="0.25">
      <c r="A42" s="107">
        <v>38</v>
      </c>
      <c r="B42" s="92" t="s">
        <v>109</v>
      </c>
      <c r="C42" s="92" t="s">
        <v>31</v>
      </c>
      <c r="D42" s="93" t="s">
        <v>97</v>
      </c>
      <c r="E42" s="93" t="s">
        <v>139</v>
      </c>
      <c r="F42" s="106"/>
    </row>
    <row r="43" spans="1:6" x14ac:dyDescent="0.25">
      <c r="A43" s="107">
        <v>39</v>
      </c>
      <c r="B43" s="92" t="s">
        <v>110</v>
      </c>
      <c r="C43" s="92" t="s">
        <v>32</v>
      </c>
      <c r="D43" s="93" t="s">
        <v>97</v>
      </c>
      <c r="E43" s="93" t="s">
        <v>138</v>
      </c>
      <c r="F43" s="106"/>
    </row>
    <row r="44" spans="1:6" x14ac:dyDescent="0.25">
      <c r="A44" s="107">
        <v>40</v>
      </c>
      <c r="B44" s="92" t="s">
        <v>110</v>
      </c>
      <c r="C44" s="92" t="s">
        <v>33</v>
      </c>
      <c r="D44" s="93" t="s">
        <v>97</v>
      </c>
      <c r="E44" s="93" t="s">
        <v>138</v>
      </c>
      <c r="F44" s="106"/>
    </row>
    <row r="45" spans="1:6" x14ac:dyDescent="0.25">
      <c r="A45" s="107">
        <v>41</v>
      </c>
      <c r="B45" s="92" t="s">
        <v>111</v>
      </c>
      <c r="C45" s="92" t="s">
        <v>34</v>
      </c>
      <c r="D45" s="93" t="s">
        <v>97</v>
      </c>
      <c r="E45" s="93" t="s">
        <v>139</v>
      </c>
      <c r="F45" s="106"/>
    </row>
    <row r="46" spans="1:6" x14ac:dyDescent="0.25">
      <c r="A46" s="107">
        <v>42</v>
      </c>
      <c r="B46" s="92" t="s">
        <v>111</v>
      </c>
      <c r="C46" s="92" t="s">
        <v>35</v>
      </c>
      <c r="D46" s="93" t="s">
        <v>97</v>
      </c>
      <c r="E46" s="93" t="s">
        <v>139</v>
      </c>
      <c r="F46" s="106"/>
    </row>
    <row r="47" spans="1:6" x14ac:dyDescent="0.25">
      <c r="A47" s="107">
        <v>43</v>
      </c>
      <c r="B47" s="92" t="s">
        <v>112</v>
      </c>
      <c r="C47" s="92" t="s">
        <v>36</v>
      </c>
      <c r="D47" s="93" t="s">
        <v>97</v>
      </c>
      <c r="E47" s="93" t="s">
        <v>138</v>
      </c>
      <c r="F47" s="106"/>
    </row>
    <row r="48" spans="1:6" x14ac:dyDescent="0.25">
      <c r="A48" s="107">
        <v>44</v>
      </c>
      <c r="B48" s="92" t="s">
        <v>112</v>
      </c>
      <c r="C48" s="92" t="s">
        <v>37</v>
      </c>
      <c r="D48" s="93" t="s">
        <v>97</v>
      </c>
      <c r="E48" s="93" t="s">
        <v>138</v>
      </c>
      <c r="F48" s="106"/>
    </row>
    <row r="49" spans="1:6" x14ac:dyDescent="0.25">
      <c r="A49" s="107">
        <v>45</v>
      </c>
      <c r="B49" s="92" t="s">
        <v>114</v>
      </c>
      <c r="C49" s="92" t="s">
        <v>38</v>
      </c>
      <c r="D49" s="93" t="s">
        <v>97</v>
      </c>
      <c r="E49" s="93" t="s">
        <v>139</v>
      </c>
      <c r="F49" s="106"/>
    </row>
    <row r="50" spans="1:6" x14ac:dyDescent="0.25">
      <c r="A50" s="107">
        <v>46</v>
      </c>
      <c r="B50" s="92" t="s">
        <v>114</v>
      </c>
      <c r="C50" s="92" t="s">
        <v>39</v>
      </c>
      <c r="D50" s="93" t="s">
        <v>97</v>
      </c>
      <c r="E50" s="93" t="s">
        <v>139</v>
      </c>
      <c r="F50" s="106"/>
    </row>
    <row r="51" spans="1:6" x14ac:dyDescent="0.25">
      <c r="A51" s="107">
        <v>47</v>
      </c>
      <c r="B51" s="92" t="s">
        <v>115</v>
      </c>
      <c r="C51" s="92" t="s">
        <v>40</v>
      </c>
      <c r="D51" s="93" t="s">
        <v>97</v>
      </c>
      <c r="E51" s="93" t="s">
        <v>138</v>
      </c>
      <c r="F51" s="106"/>
    </row>
    <row r="52" spans="1:6" x14ac:dyDescent="0.25">
      <c r="A52" s="107">
        <v>48</v>
      </c>
      <c r="B52" s="92" t="s">
        <v>115</v>
      </c>
      <c r="C52" s="92" t="s">
        <v>41</v>
      </c>
      <c r="D52" s="93" t="s">
        <v>97</v>
      </c>
      <c r="E52" s="93" t="s">
        <v>138</v>
      </c>
      <c r="F52" s="106"/>
    </row>
    <row r="53" spans="1:6" x14ac:dyDescent="0.25">
      <c r="A53" s="107">
        <v>49</v>
      </c>
      <c r="B53" s="92" t="s">
        <v>117</v>
      </c>
      <c r="C53" s="92" t="s">
        <v>62</v>
      </c>
      <c r="D53" s="93" t="s">
        <v>97</v>
      </c>
      <c r="E53" s="93" t="s">
        <v>139</v>
      </c>
      <c r="F53" s="106"/>
    </row>
    <row r="54" spans="1:6" x14ac:dyDescent="0.25">
      <c r="A54" s="107">
        <v>50</v>
      </c>
      <c r="B54" s="92" t="s">
        <v>117</v>
      </c>
      <c r="C54" s="92" t="s">
        <v>42</v>
      </c>
      <c r="D54" s="93" t="s">
        <v>97</v>
      </c>
      <c r="E54" s="93" t="s">
        <v>139</v>
      </c>
      <c r="F54" s="106"/>
    </row>
    <row r="55" spans="1:6" x14ac:dyDescent="0.25">
      <c r="A55" s="107">
        <v>51</v>
      </c>
      <c r="B55" s="92" t="s">
        <v>118</v>
      </c>
      <c r="C55" s="92" t="s">
        <v>63</v>
      </c>
      <c r="D55" s="93" t="s">
        <v>97</v>
      </c>
      <c r="E55" s="93" t="s">
        <v>138</v>
      </c>
      <c r="F55" s="106"/>
    </row>
    <row r="56" spans="1:6" x14ac:dyDescent="0.25">
      <c r="A56" s="107">
        <v>52</v>
      </c>
      <c r="B56" s="92" t="s">
        <v>118</v>
      </c>
      <c r="C56" s="92" t="s">
        <v>43</v>
      </c>
      <c r="D56" s="93" t="s">
        <v>97</v>
      </c>
      <c r="E56" s="93" t="s">
        <v>138</v>
      </c>
      <c r="F56" s="106"/>
    </row>
    <row r="57" spans="1:6" x14ac:dyDescent="0.25">
      <c r="A57" s="107">
        <v>53</v>
      </c>
      <c r="B57" s="92" t="s">
        <v>119</v>
      </c>
      <c r="C57" s="92" t="s">
        <v>44</v>
      </c>
      <c r="D57" s="93" t="s">
        <v>97</v>
      </c>
      <c r="E57" s="93" t="s">
        <v>139</v>
      </c>
      <c r="F57" s="106"/>
    </row>
    <row r="58" spans="1:6" x14ac:dyDescent="0.25">
      <c r="A58" s="107">
        <v>54</v>
      </c>
      <c r="B58" s="92" t="s">
        <v>119</v>
      </c>
      <c r="C58" s="92" t="s">
        <v>46</v>
      </c>
      <c r="D58" s="93" t="s">
        <v>97</v>
      </c>
      <c r="E58" s="93" t="s">
        <v>139</v>
      </c>
      <c r="F58" s="106"/>
    </row>
    <row r="59" spans="1:6" x14ac:dyDescent="0.25">
      <c r="A59" s="107">
        <v>55</v>
      </c>
      <c r="B59" s="92" t="s">
        <v>119</v>
      </c>
      <c r="C59" s="92" t="s">
        <v>45</v>
      </c>
      <c r="D59" s="93" t="s">
        <v>97</v>
      </c>
      <c r="E59" s="93" t="s">
        <v>139</v>
      </c>
      <c r="F59" s="106"/>
    </row>
    <row r="60" spans="1:6" x14ac:dyDescent="0.25">
      <c r="A60" s="107">
        <v>56</v>
      </c>
      <c r="B60" s="92" t="s">
        <v>119</v>
      </c>
      <c r="C60" s="92" t="s">
        <v>47</v>
      </c>
      <c r="D60" s="93" t="s">
        <v>97</v>
      </c>
      <c r="E60" s="93" t="s">
        <v>139</v>
      </c>
      <c r="F60" s="106"/>
    </row>
    <row r="61" spans="1:6" x14ac:dyDescent="0.25">
      <c r="A61" s="107">
        <v>57</v>
      </c>
      <c r="B61" s="92" t="s">
        <v>120</v>
      </c>
      <c r="C61" s="92" t="s">
        <v>48</v>
      </c>
      <c r="D61" s="93" t="s">
        <v>97</v>
      </c>
      <c r="E61" s="93" t="s">
        <v>138</v>
      </c>
      <c r="F61" s="106"/>
    </row>
    <row r="62" spans="1:6" x14ac:dyDescent="0.25">
      <c r="A62" s="107">
        <v>58</v>
      </c>
      <c r="B62" s="92" t="s">
        <v>120</v>
      </c>
      <c r="C62" s="92" t="s">
        <v>49</v>
      </c>
      <c r="D62" s="93" t="s">
        <v>97</v>
      </c>
      <c r="E62" s="93" t="s">
        <v>138</v>
      </c>
      <c r="F62" s="106"/>
    </row>
    <row r="63" spans="1:6" x14ac:dyDescent="0.25">
      <c r="A63" s="107">
        <v>59</v>
      </c>
      <c r="B63" s="92" t="s">
        <v>120</v>
      </c>
      <c r="C63" s="92" t="s">
        <v>64</v>
      </c>
      <c r="D63" s="93" t="s">
        <v>97</v>
      </c>
      <c r="E63" s="93" t="s">
        <v>138</v>
      </c>
      <c r="F63" s="106"/>
    </row>
    <row r="64" spans="1:6" x14ac:dyDescent="0.25">
      <c r="A64" s="107">
        <v>60</v>
      </c>
      <c r="B64" s="92" t="s">
        <v>133</v>
      </c>
      <c r="C64" s="92" t="s">
        <v>24</v>
      </c>
      <c r="D64" s="93" t="s">
        <v>137</v>
      </c>
      <c r="E64" s="93" t="s">
        <v>139</v>
      </c>
      <c r="F64" s="106"/>
    </row>
    <row r="65" spans="1:6" x14ac:dyDescent="0.25">
      <c r="A65" s="107">
        <v>61</v>
      </c>
      <c r="B65" s="92" t="s">
        <v>133</v>
      </c>
      <c r="C65" s="92" t="s">
        <v>26</v>
      </c>
      <c r="D65" s="93" t="s">
        <v>137</v>
      </c>
      <c r="E65" s="93" t="s">
        <v>139</v>
      </c>
      <c r="F65" s="106"/>
    </row>
    <row r="66" spans="1:6" x14ac:dyDescent="0.25">
      <c r="A66" s="107">
        <v>62</v>
      </c>
      <c r="B66" s="92" t="s">
        <v>133</v>
      </c>
      <c r="C66" s="92" t="s">
        <v>27</v>
      </c>
      <c r="D66" s="93" t="s">
        <v>137</v>
      </c>
      <c r="E66" s="93" t="s">
        <v>139</v>
      </c>
      <c r="F66" s="106"/>
    </row>
    <row r="67" spans="1:6" x14ac:dyDescent="0.25">
      <c r="A67" s="107">
        <v>63</v>
      </c>
      <c r="B67" s="92" t="s">
        <v>134</v>
      </c>
      <c r="C67" s="92" t="s">
        <v>65</v>
      </c>
      <c r="D67" s="93" t="s">
        <v>137</v>
      </c>
      <c r="E67" s="93" t="s">
        <v>138</v>
      </c>
      <c r="F67" s="106"/>
    </row>
    <row r="68" spans="1:6" x14ac:dyDescent="0.25">
      <c r="A68" s="107">
        <v>71</v>
      </c>
      <c r="B68" s="92" t="s">
        <v>200</v>
      </c>
      <c r="C68" s="92" t="s">
        <v>196</v>
      </c>
      <c r="D68" s="93" t="s">
        <v>192</v>
      </c>
      <c r="E68" s="93" t="s">
        <v>139</v>
      </c>
      <c r="F68" s="106"/>
    </row>
    <row r="69" spans="1:6" x14ac:dyDescent="0.25">
      <c r="A69" s="107">
        <v>72</v>
      </c>
      <c r="B69" s="92" t="s">
        <v>200</v>
      </c>
      <c r="C69" s="92" t="s">
        <v>197</v>
      </c>
      <c r="D69" s="93" t="s">
        <v>192</v>
      </c>
      <c r="E69" s="93" t="s">
        <v>139</v>
      </c>
      <c r="F69" s="106"/>
    </row>
    <row r="70" spans="1:6" x14ac:dyDescent="0.25">
      <c r="A70" s="107">
        <v>73</v>
      </c>
      <c r="B70" s="92" t="s">
        <v>200</v>
      </c>
      <c r="C70" s="92" t="s">
        <v>198</v>
      </c>
      <c r="D70" s="93" t="s">
        <v>192</v>
      </c>
      <c r="E70" s="93" t="s">
        <v>139</v>
      </c>
      <c r="F70" s="106"/>
    </row>
    <row r="71" spans="1:6" x14ac:dyDescent="0.25">
      <c r="A71" s="107">
        <v>74</v>
      </c>
      <c r="B71" s="92" t="s">
        <v>200</v>
      </c>
      <c r="C71" s="92" t="s">
        <v>199</v>
      </c>
      <c r="D71" s="93" t="s">
        <v>192</v>
      </c>
      <c r="E71" s="93" t="s">
        <v>139</v>
      </c>
      <c r="F71" s="106"/>
    </row>
    <row r="72" spans="1:6" x14ac:dyDescent="0.25">
      <c r="A72" s="107">
        <v>75</v>
      </c>
      <c r="B72" s="92" t="s">
        <v>104</v>
      </c>
      <c r="C72" s="92" t="s">
        <v>106</v>
      </c>
      <c r="D72" s="93" t="s">
        <v>137</v>
      </c>
      <c r="E72" s="93" t="s">
        <v>138</v>
      </c>
      <c r="F72" s="106"/>
    </row>
    <row r="73" spans="1:6" x14ac:dyDescent="0.25">
      <c r="A73" s="107">
        <v>76</v>
      </c>
      <c r="B73" s="92" t="s">
        <v>111</v>
      </c>
      <c r="C73" s="92" t="s">
        <v>113</v>
      </c>
      <c r="D73" s="93" t="s">
        <v>137</v>
      </c>
      <c r="E73" s="93" t="s">
        <v>138</v>
      </c>
      <c r="F73" s="106"/>
    </row>
    <row r="74" spans="1:6" x14ac:dyDescent="0.25">
      <c r="A74" s="107">
        <v>77</v>
      </c>
      <c r="B74" s="92" t="s">
        <v>114</v>
      </c>
      <c r="C74" s="92" t="s">
        <v>116</v>
      </c>
      <c r="D74" s="93" t="s">
        <v>137</v>
      </c>
      <c r="E74" s="93" t="s">
        <v>138</v>
      </c>
      <c r="F74" s="106"/>
    </row>
    <row r="75" spans="1:6" x14ac:dyDescent="0.25">
      <c r="A75" s="107">
        <v>78</v>
      </c>
      <c r="B75" s="92" t="s">
        <v>130</v>
      </c>
      <c r="C75" s="92" t="s">
        <v>185</v>
      </c>
      <c r="D75" s="93" t="s">
        <v>136</v>
      </c>
      <c r="E75" s="93" t="s">
        <v>138</v>
      </c>
      <c r="F75" s="106"/>
    </row>
    <row r="76" spans="1:6" x14ac:dyDescent="0.25">
      <c r="A76" s="107">
        <v>79</v>
      </c>
      <c r="B76" s="92" t="s">
        <v>105</v>
      </c>
      <c r="C76" s="92" t="s">
        <v>178</v>
      </c>
      <c r="D76" s="93" t="s">
        <v>97</v>
      </c>
      <c r="E76" s="93" t="s">
        <v>138</v>
      </c>
      <c r="F76" s="106"/>
    </row>
    <row r="77" spans="1:6" x14ac:dyDescent="0.25">
      <c r="A77" s="107">
        <v>80</v>
      </c>
      <c r="B77" s="92" t="s">
        <v>108</v>
      </c>
      <c r="C77" s="92" t="s">
        <v>179</v>
      </c>
      <c r="D77" s="93" t="s">
        <v>97</v>
      </c>
      <c r="E77" s="93" t="s">
        <v>138</v>
      </c>
      <c r="F77" s="106"/>
    </row>
    <row r="78" spans="1:6" x14ac:dyDescent="0.25">
      <c r="A78" s="107">
        <v>81</v>
      </c>
      <c r="B78" s="92" t="s">
        <v>110</v>
      </c>
      <c r="C78" s="92" t="s">
        <v>180</v>
      </c>
      <c r="D78" s="93" t="s">
        <v>97</v>
      </c>
      <c r="E78" s="93" t="s">
        <v>138</v>
      </c>
      <c r="F78" s="106"/>
    </row>
    <row r="79" spans="1:6" x14ac:dyDescent="0.25">
      <c r="A79" s="107">
        <v>82</v>
      </c>
      <c r="B79" s="92" t="s">
        <v>112</v>
      </c>
      <c r="C79" s="92" t="s">
        <v>181</v>
      </c>
      <c r="D79" s="93" t="s">
        <v>97</v>
      </c>
      <c r="E79" s="93" t="s">
        <v>138</v>
      </c>
      <c r="F79" s="106"/>
    </row>
    <row r="80" spans="1:6" x14ac:dyDescent="0.25">
      <c r="A80" s="107">
        <v>83</v>
      </c>
      <c r="B80" s="92" t="s">
        <v>115</v>
      </c>
      <c r="C80" s="92" t="s">
        <v>182</v>
      </c>
      <c r="D80" s="93" t="s">
        <v>97</v>
      </c>
      <c r="E80" s="93" t="s">
        <v>138</v>
      </c>
      <c r="F80" s="106"/>
    </row>
    <row r="81" spans="1:6" x14ac:dyDescent="0.25">
      <c r="A81" s="107">
        <v>84</v>
      </c>
      <c r="B81" s="92" t="s">
        <v>118</v>
      </c>
      <c r="C81" s="92" t="s">
        <v>183</v>
      </c>
      <c r="D81" s="93" t="s">
        <v>97</v>
      </c>
      <c r="E81" s="93" t="s">
        <v>138</v>
      </c>
      <c r="F81" s="106"/>
    </row>
    <row r="82" spans="1:6" x14ac:dyDescent="0.25">
      <c r="A82" s="107">
        <v>85</v>
      </c>
      <c r="B82" s="92" t="s">
        <v>120</v>
      </c>
      <c r="C82" s="92" t="s">
        <v>184</v>
      </c>
      <c r="D82" s="93" t="s">
        <v>97</v>
      </c>
      <c r="E82" s="93" t="s">
        <v>138</v>
      </c>
      <c r="F82" s="106"/>
    </row>
    <row r="83" spans="1:6" x14ac:dyDescent="0.25">
      <c r="A83" s="107">
        <v>86</v>
      </c>
      <c r="B83" s="92" t="s">
        <v>201</v>
      </c>
      <c r="C83" s="92" t="s">
        <v>186</v>
      </c>
      <c r="D83" s="93" t="s">
        <v>192</v>
      </c>
      <c r="E83" s="93" t="s">
        <v>139</v>
      </c>
      <c r="F83" s="106"/>
    </row>
    <row r="84" spans="1:6" x14ac:dyDescent="0.25">
      <c r="A84" s="107">
        <v>87</v>
      </c>
      <c r="B84" s="92" t="s">
        <v>201</v>
      </c>
      <c r="C84" s="92" t="s">
        <v>187</v>
      </c>
      <c r="D84" s="93" t="s">
        <v>192</v>
      </c>
      <c r="E84" s="93" t="s">
        <v>139</v>
      </c>
      <c r="F84" s="106"/>
    </row>
    <row r="85" spans="1:6" x14ac:dyDescent="0.25">
      <c r="A85" s="107">
        <v>88</v>
      </c>
      <c r="B85" s="92" t="s">
        <v>201</v>
      </c>
      <c r="C85" s="92" t="s">
        <v>188</v>
      </c>
      <c r="D85" s="93" t="s">
        <v>192</v>
      </c>
      <c r="E85" s="93" t="s">
        <v>139</v>
      </c>
      <c r="F85" s="106"/>
    </row>
    <row r="86" spans="1:6" x14ac:dyDescent="0.25">
      <c r="A86" s="107">
        <v>89</v>
      </c>
      <c r="B86" s="92" t="s">
        <v>201</v>
      </c>
      <c r="C86" s="92" t="s">
        <v>189</v>
      </c>
      <c r="D86" s="93" t="s">
        <v>192</v>
      </c>
      <c r="E86" s="93" t="s">
        <v>139</v>
      </c>
      <c r="F86" s="106"/>
    </row>
    <row r="87" spans="1:6" x14ac:dyDescent="0.25">
      <c r="A87" s="107">
        <v>90</v>
      </c>
      <c r="B87" s="92" t="s">
        <v>193</v>
      </c>
      <c r="C87" s="92" t="s">
        <v>190</v>
      </c>
      <c r="D87" s="93" t="s">
        <v>192</v>
      </c>
      <c r="E87" s="93" t="s">
        <v>139</v>
      </c>
      <c r="F87" s="106"/>
    </row>
    <row r="88" spans="1:6" x14ac:dyDescent="0.25">
      <c r="A88" s="107">
        <v>91</v>
      </c>
      <c r="B88" s="92" t="s">
        <v>194</v>
      </c>
      <c r="C88" s="92" t="s">
        <v>191</v>
      </c>
      <c r="D88" s="93" t="s">
        <v>192</v>
      </c>
      <c r="E88" s="93" t="s">
        <v>139</v>
      </c>
      <c r="F88" s="106"/>
    </row>
    <row r="89" spans="1:6" x14ac:dyDescent="0.25">
      <c r="A89" s="107">
        <v>9999</v>
      </c>
      <c r="B89" s="92" t="s">
        <v>217</v>
      </c>
      <c r="C89" s="92" t="s">
        <v>218</v>
      </c>
      <c r="D89" s="93" t="s">
        <v>219</v>
      </c>
      <c r="E89" s="93" t="s">
        <v>139</v>
      </c>
      <c r="F89" s="106"/>
    </row>
    <row r="90" spans="1:6" x14ac:dyDescent="0.25">
      <c r="A90" s="107"/>
      <c r="B90" s="92"/>
      <c r="C90" s="92"/>
      <c r="D90" s="93"/>
      <c r="E90" s="93"/>
      <c r="F90" s="106"/>
    </row>
    <row r="91" spans="1:6" x14ac:dyDescent="0.25">
      <c r="A91" s="107"/>
      <c r="B91" s="92"/>
      <c r="C91" s="92"/>
      <c r="D91" s="93"/>
      <c r="E91" s="93"/>
      <c r="F91" s="106"/>
    </row>
    <row r="92" spans="1:6" x14ac:dyDescent="0.25">
      <c r="A92" s="107"/>
      <c r="B92" s="92"/>
      <c r="C92" s="92"/>
      <c r="D92" s="93"/>
      <c r="E92" s="93"/>
      <c r="F92" s="106"/>
    </row>
    <row r="93" spans="1:6" x14ac:dyDescent="0.25">
      <c r="A93" s="107"/>
      <c r="B93" s="92"/>
      <c r="C93" s="92"/>
      <c r="D93" s="93"/>
      <c r="E93" s="93"/>
      <c r="F93" s="106"/>
    </row>
    <row r="94" spans="1:6" x14ac:dyDescent="0.25">
      <c r="A94" s="107"/>
      <c r="B94" s="92"/>
      <c r="C94" s="92"/>
      <c r="D94" s="93"/>
      <c r="E94" s="93"/>
      <c r="F94" s="106"/>
    </row>
    <row r="95" spans="1:6" x14ac:dyDescent="0.25">
      <c r="A95" s="107"/>
      <c r="B95" s="92"/>
      <c r="C95" s="92"/>
      <c r="D95" s="93"/>
      <c r="E95" s="93"/>
      <c r="F95" s="106"/>
    </row>
    <row r="96" spans="1:6" x14ac:dyDescent="0.25">
      <c r="A96" s="107"/>
      <c r="B96" s="92"/>
      <c r="C96" s="92"/>
      <c r="D96" s="93"/>
      <c r="E96" s="93"/>
      <c r="F96" s="106"/>
    </row>
    <row r="97" spans="1:6" x14ac:dyDescent="0.25">
      <c r="A97" s="107"/>
      <c r="B97" s="92"/>
      <c r="C97" s="92"/>
      <c r="D97" s="93"/>
      <c r="E97" s="93"/>
      <c r="F97" s="106"/>
    </row>
    <row r="98" spans="1:6" x14ac:dyDescent="0.25">
      <c r="A98" s="107"/>
      <c r="B98" s="92"/>
      <c r="C98" s="92"/>
      <c r="D98" s="93"/>
      <c r="E98" s="93"/>
      <c r="F98" s="106"/>
    </row>
    <row r="99" spans="1:6" x14ac:dyDescent="0.25">
      <c r="A99" s="107"/>
      <c r="B99" s="92"/>
      <c r="C99" s="92"/>
      <c r="D99" s="93"/>
      <c r="E99" s="93"/>
      <c r="F99" s="106"/>
    </row>
    <row r="100" spans="1:6" x14ac:dyDescent="0.25">
      <c r="A100" s="107"/>
      <c r="B100" s="92"/>
      <c r="C100" s="92"/>
      <c r="D100" s="93"/>
      <c r="E100" s="93"/>
      <c r="F100" s="106"/>
    </row>
    <row r="101" spans="1:6" x14ac:dyDescent="0.25">
      <c r="A101" s="107"/>
      <c r="B101" s="92"/>
      <c r="C101" s="92"/>
      <c r="D101" s="93"/>
      <c r="E101" s="93"/>
      <c r="F101" s="106"/>
    </row>
    <row r="102" spans="1:6" x14ac:dyDescent="0.25">
      <c r="A102" s="107"/>
      <c r="B102" s="92"/>
      <c r="C102" s="92"/>
      <c r="D102" s="93"/>
      <c r="E102" s="93"/>
      <c r="F102" s="106"/>
    </row>
    <row r="103" spans="1:6" s="37" customFormat="1" x14ac:dyDescent="0.25">
      <c r="A103" s="107"/>
      <c r="B103" s="92"/>
      <c r="C103" s="92"/>
      <c r="D103" s="93"/>
      <c r="E103" s="93"/>
      <c r="F103" s="106"/>
    </row>
    <row r="104" spans="1:6" s="37" customFormat="1" x14ac:dyDescent="0.25">
      <c r="A104" s="107"/>
      <c r="B104" s="92"/>
      <c r="C104" s="92"/>
      <c r="D104" s="93"/>
      <c r="E104" s="93"/>
      <c r="F104" s="106"/>
    </row>
    <row r="105" spans="1:6" s="37" customFormat="1" x14ac:dyDescent="0.25">
      <c r="A105" s="107"/>
      <c r="B105" s="92"/>
      <c r="C105" s="92"/>
      <c r="D105" s="93"/>
      <c r="E105" s="93"/>
      <c r="F105" s="106"/>
    </row>
    <row r="106" spans="1:6" s="37" customFormat="1" x14ac:dyDescent="0.25">
      <c r="A106" s="107"/>
      <c r="B106" s="92"/>
      <c r="C106" s="92"/>
      <c r="D106" s="93"/>
      <c r="E106" s="93"/>
      <c r="F106" s="106"/>
    </row>
    <row r="107" spans="1:6" s="37" customFormat="1" x14ac:dyDescent="0.25">
      <c r="A107" s="107"/>
      <c r="B107" s="92"/>
      <c r="C107" s="92"/>
      <c r="D107" s="93"/>
      <c r="E107" s="93"/>
      <c r="F107" s="106"/>
    </row>
    <row r="108" spans="1:6" s="37" customFormat="1" x14ac:dyDescent="0.25">
      <c r="A108" s="107"/>
      <c r="B108" s="92"/>
      <c r="C108" s="92"/>
      <c r="D108" s="93"/>
      <c r="E108" s="93"/>
      <c r="F108" s="106"/>
    </row>
    <row r="109" spans="1:6" s="37" customFormat="1" x14ac:dyDescent="0.25">
      <c r="A109" s="107"/>
      <c r="B109" s="92"/>
      <c r="C109" s="92"/>
      <c r="D109" s="93"/>
      <c r="E109" s="93"/>
      <c r="F109" s="106"/>
    </row>
    <row r="110" spans="1:6" s="37" customFormat="1" x14ac:dyDescent="0.25">
      <c r="A110" s="107"/>
      <c r="B110" s="92"/>
      <c r="C110" s="92"/>
      <c r="D110" s="93"/>
      <c r="E110" s="93"/>
      <c r="F110" s="106"/>
    </row>
    <row r="111" spans="1:6" s="37" customFormat="1" x14ac:dyDescent="0.25">
      <c r="A111" s="107"/>
      <c r="B111" s="92"/>
      <c r="C111" s="92"/>
      <c r="D111" s="93"/>
      <c r="E111" s="93"/>
      <c r="F111" s="106"/>
    </row>
    <row r="112" spans="1:6" s="37" customFormat="1" x14ac:dyDescent="0.25">
      <c r="A112" s="107"/>
      <c r="B112" s="92"/>
      <c r="C112" s="92"/>
      <c r="D112" s="93"/>
      <c r="E112" s="93"/>
      <c r="F112" s="106"/>
    </row>
    <row r="113" spans="1:6" s="37" customFormat="1" x14ac:dyDescent="0.25">
      <c r="A113" s="107"/>
      <c r="B113" s="92"/>
      <c r="C113" s="92"/>
      <c r="D113" s="93"/>
      <c r="E113" s="93"/>
      <c r="F113" s="106"/>
    </row>
    <row r="114" spans="1:6" s="37" customFormat="1" x14ac:dyDescent="0.25">
      <c r="A114" s="107"/>
      <c r="B114" s="92"/>
      <c r="C114" s="92"/>
      <c r="D114" s="93"/>
      <c r="E114" s="93"/>
      <c r="F114" s="106"/>
    </row>
    <row r="115" spans="1:6" x14ac:dyDescent="0.25">
      <c r="A115" s="107"/>
      <c r="B115" s="92"/>
      <c r="C115" s="92"/>
      <c r="D115" s="93"/>
      <c r="E115" s="93"/>
      <c r="F115" s="106"/>
    </row>
    <row r="116" spans="1:6" x14ac:dyDescent="0.25">
      <c r="A116" s="107"/>
      <c r="B116" s="92"/>
      <c r="C116" s="92"/>
      <c r="D116" s="93"/>
      <c r="E116" s="93"/>
      <c r="F116" s="106"/>
    </row>
    <row r="117" spans="1:6" x14ac:dyDescent="0.25">
      <c r="A117" s="107"/>
      <c r="B117" s="92"/>
      <c r="C117" s="92"/>
      <c r="D117" s="93"/>
      <c r="E117" s="93"/>
      <c r="F117" s="106"/>
    </row>
    <row r="118" spans="1:6" x14ac:dyDescent="0.25">
      <c r="A118" s="107"/>
      <c r="B118" s="92"/>
      <c r="C118" s="92"/>
      <c r="D118" s="93"/>
      <c r="E118" s="93"/>
      <c r="F118" s="106"/>
    </row>
    <row r="119" spans="1:6" x14ac:dyDescent="0.25">
      <c r="A119" s="107"/>
      <c r="B119" s="92"/>
      <c r="C119" s="92"/>
      <c r="D119" s="93"/>
      <c r="E119" s="93"/>
      <c r="F119" s="106"/>
    </row>
    <row r="120" spans="1:6" x14ac:dyDescent="0.25">
      <c r="A120" s="107"/>
      <c r="B120" s="92"/>
      <c r="C120" s="92"/>
      <c r="D120" s="93"/>
      <c r="E120" s="93"/>
      <c r="F120" s="106"/>
    </row>
    <row r="121" spans="1:6" x14ac:dyDescent="0.25">
      <c r="A121" s="107"/>
      <c r="B121" s="92"/>
      <c r="C121" s="92"/>
      <c r="D121" s="93"/>
      <c r="E121" s="93"/>
      <c r="F121" s="106"/>
    </row>
    <row r="122" spans="1:6" x14ac:dyDescent="0.25">
      <c r="A122" s="107"/>
      <c r="B122" s="92"/>
      <c r="C122" s="92"/>
      <c r="D122" s="93"/>
      <c r="E122" s="93"/>
      <c r="F122" s="106"/>
    </row>
    <row r="123" spans="1:6" x14ac:dyDescent="0.25">
      <c r="A123" s="107"/>
      <c r="B123" s="92"/>
      <c r="C123" s="92"/>
      <c r="D123" s="93"/>
      <c r="E123" s="93"/>
      <c r="F123" s="106"/>
    </row>
    <row r="124" spans="1:6" x14ac:dyDescent="0.25">
      <c r="A124" s="107"/>
      <c r="B124" s="92"/>
      <c r="C124" s="92"/>
      <c r="D124" s="93"/>
      <c r="E124" s="93"/>
      <c r="F124" s="106"/>
    </row>
    <row r="125" spans="1:6" x14ac:dyDescent="0.25">
      <c r="A125" s="107"/>
      <c r="B125" s="92"/>
      <c r="C125" s="92"/>
      <c r="D125" s="93"/>
      <c r="E125" s="93"/>
      <c r="F125" s="106"/>
    </row>
    <row r="126" spans="1:6" x14ac:dyDescent="0.25">
      <c r="A126" s="107"/>
      <c r="B126" s="92"/>
      <c r="C126" s="92"/>
      <c r="D126" s="93"/>
      <c r="E126" s="93"/>
      <c r="F126" s="106"/>
    </row>
    <row r="127" spans="1:6" x14ac:dyDescent="0.25">
      <c r="A127" s="107"/>
      <c r="B127" s="92"/>
      <c r="C127" s="92"/>
      <c r="D127" s="93"/>
      <c r="E127" s="93"/>
      <c r="F127" s="106"/>
    </row>
    <row r="128" spans="1:6" x14ac:dyDescent="0.25">
      <c r="A128" s="107"/>
      <c r="B128" s="92"/>
      <c r="C128" s="92"/>
      <c r="D128" s="93"/>
      <c r="E128" s="93"/>
      <c r="F128" s="106"/>
    </row>
    <row r="129" spans="1:6" x14ac:dyDescent="0.25">
      <c r="A129" s="107"/>
      <c r="B129" s="92"/>
      <c r="C129" s="92"/>
      <c r="D129" s="93"/>
      <c r="E129" s="93"/>
      <c r="F129" s="106"/>
    </row>
    <row r="130" spans="1:6" s="37" customFormat="1" x14ac:dyDescent="0.25">
      <c r="A130" s="107"/>
      <c r="B130" s="92"/>
      <c r="C130" s="92"/>
      <c r="D130" s="93"/>
      <c r="E130" s="93"/>
      <c r="F130" s="106"/>
    </row>
    <row r="131" spans="1:6" s="37" customFormat="1" x14ac:dyDescent="0.25">
      <c r="A131" s="107"/>
      <c r="B131" s="92"/>
      <c r="C131" s="92"/>
      <c r="D131" s="93"/>
      <c r="E131" s="93"/>
      <c r="F131" s="106"/>
    </row>
    <row r="132" spans="1:6" x14ac:dyDescent="0.25">
      <c r="A132" s="107"/>
      <c r="B132" s="92"/>
      <c r="C132" s="92"/>
      <c r="D132" s="93"/>
      <c r="E132" s="93"/>
      <c r="F132" s="106"/>
    </row>
    <row r="133" spans="1:6" x14ac:dyDescent="0.25">
      <c r="A133" s="107"/>
      <c r="B133" s="92"/>
      <c r="C133" s="92"/>
      <c r="D133" s="93"/>
      <c r="E133" s="93"/>
      <c r="F133" s="106"/>
    </row>
    <row r="134" spans="1:6" x14ac:dyDescent="0.25">
      <c r="A134" s="107"/>
      <c r="B134" s="92"/>
      <c r="C134" s="92"/>
      <c r="D134" s="93"/>
      <c r="E134" s="93"/>
      <c r="F134" s="106"/>
    </row>
    <row r="135" spans="1:6" s="37" customFormat="1" x14ac:dyDescent="0.25">
      <c r="A135" s="107"/>
      <c r="B135" s="92"/>
      <c r="C135" s="92"/>
      <c r="D135" s="93"/>
      <c r="E135" s="93"/>
      <c r="F135" s="106"/>
    </row>
    <row r="136" spans="1:6" s="37" customFormat="1" x14ac:dyDescent="0.25">
      <c r="A136" s="107"/>
      <c r="B136" s="92"/>
      <c r="C136" s="92"/>
      <c r="D136" s="93"/>
      <c r="E136" s="93"/>
      <c r="F136" s="106"/>
    </row>
    <row r="137" spans="1:6" s="37" customFormat="1" x14ac:dyDescent="0.25">
      <c r="A137" s="107"/>
      <c r="B137" s="92"/>
      <c r="C137" s="92"/>
      <c r="D137" s="93"/>
      <c r="E137" s="93"/>
      <c r="F137" s="106"/>
    </row>
    <row r="138" spans="1:6" x14ac:dyDescent="0.25">
      <c r="A138" s="107"/>
      <c r="B138" s="92"/>
      <c r="C138" s="92"/>
      <c r="D138" s="93"/>
      <c r="E138" s="93"/>
      <c r="F138" s="106"/>
    </row>
    <row r="139" spans="1:6" x14ac:dyDescent="0.25">
      <c r="A139" s="107"/>
      <c r="B139" s="92"/>
      <c r="C139" s="92"/>
      <c r="D139" s="93"/>
      <c r="E139" s="93"/>
      <c r="F139" s="106"/>
    </row>
    <row r="140" spans="1:6" x14ac:dyDescent="0.25">
      <c r="A140" s="107"/>
      <c r="B140" s="92"/>
      <c r="C140" s="92"/>
      <c r="D140" s="93"/>
      <c r="E140" s="93"/>
      <c r="F140" s="106"/>
    </row>
    <row r="141" spans="1:6" x14ac:dyDescent="0.25">
      <c r="A141" s="107"/>
      <c r="B141" s="92"/>
      <c r="C141" s="92"/>
      <c r="D141" s="93"/>
      <c r="E141" s="93"/>
      <c r="F141" s="106"/>
    </row>
    <row r="142" spans="1:6" x14ac:dyDescent="0.25">
      <c r="A142" s="107"/>
      <c r="B142" s="92"/>
      <c r="C142" s="92"/>
      <c r="D142" s="93"/>
      <c r="E142" s="93"/>
      <c r="F142" s="106"/>
    </row>
    <row r="143" spans="1:6" x14ac:dyDescent="0.25">
      <c r="A143" s="107"/>
      <c r="B143" s="92"/>
      <c r="C143" s="92"/>
      <c r="D143" s="93"/>
      <c r="E143" s="93"/>
      <c r="F143" s="106"/>
    </row>
    <row r="144" spans="1:6" x14ac:dyDescent="0.25">
      <c r="A144" s="107"/>
      <c r="B144" s="92"/>
      <c r="C144" s="92"/>
      <c r="D144" s="93"/>
      <c r="E144" s="93"/>
      <c r="F144" s="106"/>
    </row>
    <row r="145" spans="1:6" x14ac:dyDescent="0.25">
      <c r="A145" s="107"/>
      <c r="B145" s="92"/>
      <c r="C145" s="92"/>
      <c r="D145" s="93"/>
      <c r="E145" s="93"/>
      <c r="F145" s="106"/>
    </row>
  </sheetData>
  <sheetProtection password="C406" sheet="1" objects="1" scenarios="1"/>
  <pageMargins left="0.7" right="0.7" top="0.75" bottom="0.75"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P13347"/>
  <sheetViews>
    <sheetView zoomScale="90" zoomScaleNormal="90" workbookViewId="0">
      <pane ySplit="7" topLeftCell="A8" activePane="bottomLeft" state="frozen"/>
      <selection activeCell="U39" sqref="U39"/>
      <selection pane="bottomLeft" activeCell="U39" sqref="U39"/>
    </sheetView>
  </sheetViews>
  <sheetFormatPr defaultColWidth="10.85546875" defaultRowHeight="15" x14ac:dyDescent="0.25"/>
  <cols>
    <col min="1" max="1" width="16.85546875" style="46" customWidth="1"/>
    <col min="2" max="2" width="16.85546875" style="64" customWidth="1"/>
    <col min="3" max="3" width="89.140625" style="51" customWidth="1"/>
    <col min="4" max="4" width="10.42578125" style="51" customWidth="1"/>
    <col min="5" max="6" width="16.85546875" style="50" customWidth="1"/>
    <col min="7" max="7" width="19.85546875" style="112" customWidth="1"/>
    <col min="8" max="9" width="16.85546875" style="68" customWidth="1"/>
    <col min="10" max="10" width="15.28515625" style="34" bestFit="1" customWidth="1"/>
    <col min="11" max="11" width="14.7109375" style="34" customWidth="1"/>
    <col min="12" max="12" width="16.28515625" style="34" customWidth="1"/>
    <col min="13" max="13" width="15.42578125" style="34" customWidth="1"/>
    <col min="14" max="14" width="17.42578125" style="34" customWidth="1"/>
    <col min="15" max="15" width="13.28515625" style="34" bestFit="1" customWidth="1"/>
    <col min="16" max="16" width="12.5703125" style="34" bestFit="1" customWidth="1"/>
    <col min="17" max="16384" width="10.85546875" style="34"/>
  </cols>
  <sheetData>
    <row r="1" spans="1:16" s="54" customFormat="1" ht="23.25" x14ac:dyDescent="0.25">
      <c r="A1" s="52" t="s">
        <v>141</v>
      </c>
      <c r="B1" s="53"/>
      <c r="E1" s="53"/>
      <c r="F1" s="53"/>
      <c r="G1" s="109"/>
      <c r="H1" s="70"/>
      <c r="I1" s="70"/>
    </row>
    <row r="2" spans="1:16" s="57" customFormat="1" x14ac:dyDescent="0.25">
      <c r="A2" s="55"/>
      <c r="B2" s="56"/>
      <c r="D2" s="56"/>
      <c r="E2" s="56"/>
      <c r="F2" s="56"/>
      <c r="G2" s="110"/>
      <c r="H2" s="71"/>
      <c r="I2" s="71"/>
    </row>
    <row r="3" spans="1:16" s="57" customFormat="1" x14ac:dyDescent="0.25">
      <c r="A3" s="61" t="s">
        <v>95</v>
      </c>
      <c r="B3" s="115" t="s">
        <v>142</v>
      </c>
      <c r="C3" s="115"/>
      <c r="D3" s="56"/>
      <c r="E3" s="56"/>
      <c r="F3" s="56"/>
      <c r="G3" s="110"/>
      <c r="H3" s="71"/>
      <c r="I3" s="71"/>
    </row>
    <row r="4" spans="1:16" s="57" customFormat="1" x14ac:dyDescent="0.25">
      <c r="A4" s="61" t="s">
        <v>96</v>
      </c>
      <c r="B4" s="115" t="s">
        <v>161</v>
      </c>
      <c r="C4" s="115"/>
      <c r="D4" s="56"/>
      <c r="E4" s="56"/>
      <c r="F4" s="56"/>
      <c r="G4" s="110"/>
      <c r="H4" s="71"/>
      <c r="I4" s="71"/>
    </row>
    <row r="5" spans="1:16" s="57" customFormat="1" x14ac:dyDescent="0.25">
      <c r="A5" s="61" t="s">
        <v>145</v>
      </c>
      <c r="B5" s="46">
        <v>43739</v>
      </c>
      <c r="C5" s="56"/>
      <c r="D5" s="56"/>
      <c r="E5" s="56"/>
      <c r="F5" s="56"/>
      <c r="G5" s="110"/>
      <c r="H5" s="71"/>
      <c r="I5" s="79"/>
      <c r="J5" s="80"/>
    </row>
    <row r="6" spans="1:16" s="57" customFormat="1" x14ac:dyDescent="0.25">
      <c r="A6" s="55"/>
      <c r="B6" s="56"/>
      <c r="E6" s="56"/>
      <c r="F6" s="56"/>
      <c r="G6" s="110"/>
      <c r="H6" s="71"/>
      <c r="I6" s="71"/>
      <c r="J6" s="80"/>
    </row>
    <row r="7" spans="1:16" s="35" customFormat="1" ht="45" x14ac:dyDescent="0.25">
      <c r="A7" s="58" t="s">
        <v>91</v>
      </c>
      <c r="B7" s="59" t="s">
        <v>69</v>
      </c>
      <c r="C7" s="60" t="s">
        <v>99</v>
      </c>
      <c r="D7" s="59" t="s">
        <v>195</v>
      </c>
      <c r="E7" s="59" t="s">
        <v>94</v>
      </c>
      <c r="F7" s="59" t="s">
        <v>103</v>
      </c>
      <c r="G7" s="63" t="s">
        <v>216</v>
      </c>
      <c r="H7" s="63" t="s">
        <v>98</v>
      </c>
      <c r="I7" s="63" t="s">
        <v>155</v>
      </c>
    </row>
    <row r="8" spans="1:16" x14ac:dyDescent="0.25">
      <c r="A8" s="97">
        <v>43739</v>
      </c>
      <c r="B8" s="98">
        <v>0</v>
      </c>
      <c r="C8" s="92" t="str">
        <f t="shared" ref="C8:C71" si="0">VLOOKUP($B8,endpoints,3)</f>
        <v>OIDC endpoints for token IDs</v>
      </c>
      <c r="D8" s="94" t="s">
        <v>207</v>
      </c>
      <c r="E8" s="93" t="str">
        <f t="shared" ref="E8:E71" si="1">VLOOKUP($B8,endpoints,4)</f>
        <v>OIDC</v>
      </c>
      <c r="F8" s="93" t="str">
        <f t="shared" ref="F8:F71" si="2">VLOOKUP($B8,endpoints,5)</f>
        <v>N</v>
      </c>
      <c r="G8" s="111">
        <v>822013249</v>
      </c>
      <c r="H8" s="99">
        <v>1783109</v>
      </c>
      <c r="I8" s="99">
        <v>599</v>
      </c>
      <c r="J8" s="96"/>
      <c r="K8" s="96"/>
      <c r="L8" s="96"/>
      <c r="M8" s="96"/>
      <c r="N8" s="96"/>
      <c r="O8" s="96"/>
      <c r="P8" s="96"/>
    </row>
    <row r="9" spans="1:16" x14ac:dyDescent="0.25">
      <c r="A9" s="100">
        <v>43739</v>
      </c>
      <c r="B9" s="101">
        <v>1</v>
      </c>
      <c r="C9" s="92" t="str">
        <f t="shared" si="0"/>
        <v>POST /account-access-consents</v>
      </c>
      <c r="D9" s="94" t="s">
        <v>207</v>
      </c>
      <c r="E9" s="93" t="str">
        <f t="shared" si="1"/>
        <v>AISP</v>
      </c>
      <c r="F9" s="93" t="str">
        <f t="shared" si="2"/>
        <v>N</v>
      </c>
      <c r="G9" s="95">
        <v>755921.32000000007</v>
      </c>
      <c r="H9" s="102">
        <v>29451.48</v>
      </c>
      <c r="I9" s="102">
        <v>93.500000000000014</v>
      </c>
      <c r="J9" s="96"/>
      <c r="K9" s="96"/>
      <c r="L9" s="96"/>
      <c r="M9" s="96"/>
      <c r="N9" s="96"/>
      <c r="O9" s="96"/>
      <c r="P9" s="96"/>
    </row>
    <row r="10" spans="1:16" x14ac:dyDescent="0.25">
      <c r="A10" s="100">
        <v>43739</v>
      </c>
      <c r="B10" s="101">
        <v>2</v>
      </c>
      <c r="C10" s="92" t="str">
        <f t="shared" si="0"/>
        <v>GET /account-access-consents/{ConsentId}</v>
      </c>
      <c r="D10" s="94" t="s">
        <v>207</v>
      </c>
      <c r="E10" s="93" t="str">
        <f t="shared" si="1"/>
        <v>AISP</v>
      </c>
      <c r="F10" s="93" t="str">
        <f t="shared" si="2"/>
        <v>N</v>
      </c>
      <c r="G10" s="95">
        <v>1589396.1600000001</v>
      </c>
      <c r="H10" s="102">
        <v>29955.360000000001</v>
      </c>
      <c r="I10" s="102">
        <v>36.300000000000004</v>
      </c>
      <c r="J10" s="96"/>
      <c r="K10" s="96"/>
      <c r="L10" s="96"/>
      <c r="M10" s="96"/>
      <c r="N10" s="96"/>
      <c r="O10" s="96"/>
      <c r="P10" s="96"/>
    </row>
    <row r="11" spans="1:16" x14ac:dyDescent="0.25">
      <c r="A11" s="100">
        <v>43739</v>
      </c>
      <c r="B11" s="101">
        <v>3</v>
      </c>
      <c r="C11" s="92" t="str">
        <f t="shared" si="0"/>
        <v>DELETE /account-access-consents/{ConsentId}</v>
      </c>
      <c r="D11" s="94" t="s">
        <v>207</v>
      </c>
      <c r="E11" s="93" t="str">
        <f t="shared" si="1"/>
        <v>AISP</v>
      </c>
      <c r="F11" s="93" t="str">
        <f t="shared" si="2"/>
        <v>N</v>
      </c>
      <c r="G11" s="95">
        <v>763026.00000000012</v>
      </c>
      <c r="H11" s="102">
        <v>25728.48</v>
      </c>
      <c r="I11" s="102">
        <v>297</v>
      </c>
      <c r="J11" s="96"/>
      <c r="K11" s="96"/>
      <c r="L11" s="96"/>
      <c r="M11" s="96"/>
      <c r="N11" s="96"/>
      <c r="O11" s="96"/>
      <c r="P11" s="96"/>
    </row>
    <row r="12" spans="1:16" x14ac:dyDescent="0.25">
      <c r="A12" s="100">
        <v>43739</v>
      </c>
      <c r="B12" s="101">
        <v>4</v>
      </c>
      <c r="C12" s="92" t="str">
        <f t="shared" si="0"/>
        <v>GET /accounts</v>
      </c>
      <c r="D12" s="94" t="s">
        <v>207</v>
      </c>
      <c r="E12" s="93" t="str">
        <f t="shared" si="1"/>
        <v>AISP</v>
      </c>
      <c r="F12" s="93" t="str">
        <f t="shared" si="2"/>
        <v>Y</v>
      </c>
      <c r="G12" s="95">
        <v>1953601.65</v>
      </c>
      <c r="H12" s="102">
        <v>30966.18</v>
      </c>
      <c r="I12" s="102">
        <v>77</v>
      </c>
      <c r="J12" s="96"/>
      <c r="K12" s="96"/>
      <c r="L12" s="96"/>
      <c r="M12" s="96"/>
      <c r="N12" s="96"/>
      <c r="O12" s="96"/>
      <c r="P12" s="96"/>
    </row>
    <row r="13" spans="1:16" x14ac:dyDescent="0.25">
      <c r="A13" s="100">
        <v>43739</v>
      </c>
      <c r="B13" s="101">
        <v>5</v>
      </c>
      <c r="C13" s="92" t="str">
        <f t="shared" si="0"/>
        <v>GET /accounts/{AccountId}</v>
      </c>
      <c r="D13" s="94" t="s">
        <v>207</v>
      </c>
      <c r="E13" s="93" t="str">
        <f t="shared" si="1"/>
        <v>AISP</v>
      </c>
      <c r="F13" s="93" t="str">
        <f t="shared" si="2"/>
        <v>Y</v>
      </c>
      <c r="G13" s="95">
        <v>3131238.0000000005</v>
      </c>
      <c r="H13" s="102">
        <v>42636</v>
      </c>
      <c r="I13" s="102">
        <v>96.800000000000011</v>
      </c>
      <c r="J13" s="96"/>
      <c r="K13" s="96"/>
      <c r="L13" s="96"/>
      <c r="M13" s="96"/>
      <c r="N13" s="96"/>
      <c r="O13" s="96"/>
      <c r="P13" s="96"/>
    </row>
    <row r="14" spans="1:16" ht="15" customHeight="1" x14ac:dyDescent="0.25">
      <c r="A14" s="100">
        <v>43739</v>
      </c>
      <c r="B14" s="101">
        <v>6</v>
      </c>
      <c r="C14" s="92" t="str">
        <f t="shared" si="0"/>
        <v>GET /accounts/{AccountId}/balances</v>
      </c>
      <c r="D14" s="94" t="s">
        <v>207</v>
      </c>
      <c r="E14" s="93" t="str">
        <f t="shared" si="1"/>
        <v>AISP</v>
      </c>
      <c r="F14" s="93" t="str">
        <f t="shared" si="2"/>
        <v>Y</v>
      </c>
      <c r="G14" s="95">
        <v>2186522.14</v>
      </c>
      <c r="H14" s="102">
        <v>28198.920000000002</v>
      </c>
      <c r="I14" s="102">
        <v>151.80000000000001</v>
      </c>
      <c r="J14" s="96"/>
      <c r="K14" s="96"/>
      <c r="L14" s="96"/>
      <c r="M14" s="96"/>
      <c r="N14" s="96"/>
      <c r="O14" s="96"/>
      <c r="P14" s="96"/>
    </row>
    <row r="15" spans="1:16" x14ac:dyDescent="0.25">
      <c r="A15" s="100">
        <v>43739</v>
      </c>
      <c r="B15" s="101">
        <v>7</v>
      </c>
      <c r="C15" s="92" t="str">
        <f t="shared" si="0"/>
        <v>GET /balances</v>
      </c>
      <c r="D15" s="94" t="s">
        <v>207</v>
      </c>
      <c r="E15" s="93" t="str">
        <f t="shared" si="1"/>
        <v>AISP</v>
      </c>
      <c r="F15" s="93" t="str">
        <f t="shared" si="2"/>
        <v>Y</v>
      </c>
      <c r="G15" s="95">
        <v>1320269.7200000002</v>
      </c>
      <c r="H15" s="102">
        <v>22713.360000000001</v>
      </c>
      <c r="I15" s="102">
        <v>167.20000000000002</v>
      </c>
      <c r="J15" s="96"/>
      <c r="K15" s="96"/>
      <c r="L15" s="96"/>
      <c r="M15" s="96"/>
      <c r="N15" s="96"/>
      <c r="O15" s="96"/>
      <c r="P15" s="96"/>
    </row>
    <row r="16" spans="1:16" x14ac:dyDescent="0.25">
      <c r="A16" s="100">
        <v>43739</v>
      </c>
      <c r="B16" s="101">
        <v>8</v>
      </c>
      <c r="C16" s="92" t="str">
        <f t="shared" si="0"/>
        <v>GET /accounts/{AccountId}/transactions</v>
      </c>
      <c r="D16" s="94" t="s">
        <v>207</v>
      </c>
      <c r="E16" s="93" t="str">
        <f t="shared" si="1"/>
        <v>AISP</v>
      </c>
      <c r="F16" s="93" t="str">
        <f t="shared" si="2"/>
        <v>Y</v>
      </c>
      <c r="G16" s="95">
        <v>38704757.630000003</v>
      </c>
      <c r="H16" s="102">
        <v>20227.62</v>
      </c>
      <c r="I16" s="102">
        <v>189.20000000000002</v>
      </c>
      <c r="J16" s="96"/>
      <c r="K16" s="96"/>
      <c r="L16" s="96"/>
      <c r="M16" s="96"/>
      <c r="N16" s="96"/>
      <c r="O16" s="96"/>
      <c r="P16" s="96"/>
    </row>
    <row r="17" spans="1:16" x14ac:dyDescent="0.25">
      <c r="A17" s="100">
        <v>43739</v>
      </c>
      <c r="B17" s="101">
        <v>9</v>
      </c>
      <c r="C17" s="92" t="str">
        <f t="shared" si="0"/>
        <v>GET /transactions</v>
      </c>
      <c r="D17" s="94" t="s">
        <v>207</v>
      </c>
      <c r="E17" s="93" t="str">
        <f t="shared" si="1"/>
        <v>AISP</v>
      </c>
      <c r="F17" s="93" t="str">
        <f t="shared" si="2"/>
        <v>Y</v>
      </c>
      <c r="G17" s="95">
        <v>382515364.00000006</v>
      </c>
      <c r="H17" s="102">
        <v>43982.400000000001</v>
      </c>
      <c r="I17" s="102">
        <v>36.300000000000004</v>
      </c>
      <c r="J17" s="96"/>
      <c r="K17" s="96"/>
      <c r="L17" s="96"/>
      <c r="M17" s="96"/>
      <c r="N17" s="96"/>
      <c r="O17" s="96"/>
      <c r="P17" s="96"/>
    </row>
    <row r="18" spans="1:16" x14ac:dyDescent="0.25">
      <c r="A18" s="100">
        <v>43739</v>
      </c>
      <c r="B18" s="101">
        <v>10</v>
      </c>
      <c r="C18" s="92" t="str">
        <f t="shared" si="0"/>
        <v>GET /accounts/{AccountId}/beneficiaries</v>
      </c>
      <c r="D18" s="94" t="s">
        <v>207</v>
      </c>
      <c r="E18" s="93" t="str">
        <f t="shared" si="1"/>
        <v>AISP</v>
      </c>
      <c r="F18" s="93" t="str">
        <f t="shared" si="2"/>
        <v>Y</v>
      </c>
      <c r="G18" s="95">
        <v>2451141.0000000005</v>
      </c>
      <c r="H18" s="102">
        <v>28917</v>
      </c>
      <c r="I18" s="102">
        <v>139.70000000000002</v>
      </c>
      <c r="J18" s="96"/>
      <c r="K18" s="96"/>
      <c r="L18" s="96"/>
      <c r="M18" s="96"/>
      <c r="N18" s="96"/>
      <c r="O18" s="96"/>
      <c r="P18" s="96"/>
    </row>
    <row r="19" spans="1:16" ht="15" customHeight="1" x14ac:dyDescent="0.25">
      <c r="A19" s="100">
        <v>43739</v>
      </c>
      <c r="B19" s="101">
        <v>11</v>
      </c>
      <c r="C19" s="92" t="str">
        <f t="shared" si="0"/>
        <v>GET /beneficiaries</v>
      </c>
      <c r="D19" s="94" t="s">
        <v>207</v>
      </c>
      <c r="E19" s="93" t="str">
        <f t="shared" si="1"/>
        <v>AISP</v>
      </c>
      <c r="F19" s="93" t="str">
        <f t="shared" si="2"/>
        <v>Y</v>
      </c>
      <c r="G19" s="95">
        <v>3279163.8000000003</v>
      </c>
      <c r="H19" s="102">
        <v>37678.800000000003</v>
      </c>
      <c r="I19" s="102">
        <v>33</v>
      </c>
      <c r="J19" s="96"/>
      <c r="K19" s="96"/>
      <c r="L19" s="96"/>
      <c r="M19" s="96"/>
      <c r="N19" s="96"/>
      <c r="O19" s="96"/>
      <c r="P19" s="96"/>
    </row>
    <row r="20" spans="1:16" x14ac:dyDescent="0.25">
      <c r="A20" s="100">
        <v>43739</v>
      </c>
      <c r="B20" s="101">
        <v>12</v>
      </c>
      <c r="C20" s="92" t="str">
        <f t="shared" si="0"/>
        <v>GET /accounts/{AccountId}/direct-debits</v>
      </c>
      <c r="D20" s="94" t="s">
        <v>207</v>
      </c>
      <c r="E20" s="93" t="str">
        <f t="shared" si="1"/>
        <v>AISP</v>
      </c>
      <c r="F20" s="93" t="str">
        <f t="shared" si="2"/>
        <v>Y</v>
      </c>
      <c r="G20" s="95">
        <v>2162180.79</v>
      </c>
      <c r="H20" s="102">
        <v>35360.340000000004</v>
      </c>
      <c r="I20" s="102">
        <v>195.8</v>
      </c>
      <c r="J20" s="96"/>
      <c r="K20" s="96"/>
      <c r="L20" s="96"/>
      <c r="M20" s="96"/>
      <c r="N20" s="96"/>
      <c r="O20" s="96"/>
      <c r="P20" s="96"/>
    </row>
    <row r="21" spans="1:16" x14ac:dyDescent="0.25">
      <c r="A21" s="100">
        <v>43739</v>
      </c>
      <c r="B21" s="101">
        <v>13</v>
      </c>
      <c r="C21" s="92" t="str">
        <f t="shared" si="0"/>
        <v>GET /direct-debits</v>
      </c>
      <c r="D21" s="94" t="s">
        <v>207</v>
      </c>
      <c r="E21" s="93" t="str">
        <f t="shared" si="1"/>
        <v>AISP</v>
      </c>
      <c r="F21" s="93" t="str">
        <f t="shared" si="2"/>
        <v>Y</v>
      </c>
      <c r="G21" s="95">
        <v>2086213.8</v>
      </c>
      <c r="H21" s="102">
        <v>22494.06</v>
      </c>
      <c r="I21" s="102">
        <v>231.00000000000003</v>
      </c>
      <c r="J21" s="96"/>
      <c r="K21" s="96"/>
      <c r="L21" s="96"/>
      <c r="M21" s="96"/>
      <c r="N21" s="96"/>
      <c r="O21" s="96"/>
      <c r="P21" s="96"/>
    </row>
    <row r="22" spans="1:16" x14ac:dyDescent="0.25">
      <c r="A22" s="100">
        <v>43739</v>
      </c>
      <c r="B22" s="101">
        <v>14</v>
      </c>
      <c r="C22" s="92" t="str">
        <f t="shared" si="0"/>
        <v>GET /accounts/{AccountId}/standing-orders</v>
      </c>
      <c r="D22" s="94" t="s">
        <v>207</v>
      </c>
      <c r="E22" s="93" t="str">
        <f t="shared" si="1"/>
        <v>AISP</v>
      </c>
      <c r="F22" s="93" t="str">
        <f t="shared" si="2"/>
        <v>Y</v>
      </c>
      <c r="G22" s="95">
        <v>1084427.3</v>
      </c>
      <c r="H22" s="102">
        <v>18150.900000000001</v>
      </c>
      <c r="I22" s="102">
        <v>145.20000000000002</v>
      </c>
      <c r="J22" s="96"/>
      <c r="K22" s="96"/>
      <c r="L22" s="96"/>
      <c r="M22" s="96"/>
      <c r="N22" s="96"/>
      <c r="O22" s="96"/>
      <c r="P22" s="96"/>
    </row>
    <row r="23" spans="1:16" ht="15" customHeight="1" x14ac:dyDescent="0.25">
      <c r="A23" s="100">
        <v>43739</v>
      </c>
      <c r="B23" s="101">
        <v>15</v>
      </c>
      <c r="C23" s="92" t="str">
        <f t="shared" si="0"/>
        <v>GET /standing-orders</v>
      </c>
      <c r="D23" s="94" t="s">
        <v>207</v>
      </c>
      <c r="E23" s="93" t="str">
        <f t="shared" si="1"/>
        <v>AISP</v>
      </c>
      <c r="F23" s="93" t="str">
        <f t="shared" si="2"/>
        <v>Y</v>
      </c>
      <c r="G23" s="95">
        <v>1706906.08</v>
      </c>
      <c r="H23" s="102">
        <v>44459.76</v>
      </c>
      <c r="I23" s="102">
        <v>157.30000000000001</v>
      </c>
      <c r="J23" s="96"/>
      <c r="K23" s="96"/>
      <c r="L23" s="96"/>
      <c r="M23" s="96"/>
      <c r="N23" s="96"/>
      <c r="O23" s="96"/>
      <c r="P23" s="96"/>
    </row>
    <row r="24" spans="1:16" ht="15" customHeight="1" x14ac:dyDescent="0.25">
      <c r="A24" s="100">
        <v>43739</v>
      </c>
      <c r="B24" s="101">
        <v>16</v>
      </c>
      <c r="C24" s="92" t="str">
        <f t="shared" si="0"/>
        <v>GET /accounts/{AccountId}/product</v>
      </c>
      <c r="D24" s="94" t="s">
        <v>207</v>
      </c>
      <c r="E24" s="93" t="str">
        <f t="shared" si="1"/>
        <v>AISP</v>
      </c>
      <c r="F24" s="93" t="str">
        <f t="shared" si="2"/>
        <v>Y</v>
      </c>
      <c r="G24" s="95">
        <v>439413.15</v>
      </c>
      <c r="H24" s="102">
        <v>5411.1</v>
      </c>
      <c r="I24" s="102">
        <v>180.4</v>
      </c>
      <c r="J24" s="96"/>
      <c r="K24" s="96"/>
      <c r="L24" s="96"/>
      <c r="M24" s="96"/>
      <c r="N24" s="96"/>
      <c r="O24" s="96"/>
      <c r="P24" s="96"/>
    </row>
    <row r="25" spans="1:16" ht="15" customHeight="1" x14ac:dyDescent="0.25">
      <c r="A25" s="100">
        <v>43739</v>
      </c>
      <c r="B25" s="101">
        <v>17</v>
      </c>
      <c r="C25" s="92" t="str">
        <f t="shared" si="0"/>
        <v>GET /products</v>
      </c>
      <c r="D25" s="94" t="s">
        <v>207</v>
      </c>
      <c r="E25" s="93" t="str">
        <f t="shared" si="1"/>
        <v>AISP</v>
      </c>
      <c r="F25" s="93" t="str">
        <f t="shared" si="2"/>
        <v>Y</v>
      </c>
      <c r="G25" s="95">
        <v>942819.57000000007</v>
      </c>
      <c r="H25" s="102">
        <v>33754.86</v>
      </c>
      <c r="I25" s="102">
        <v>246.40000000000003</v>
      </c>
      <c r="J25" s="96"/>
      <c r="K25" s="96"/>
      <c r="L25" s="96"/>
      <c r="M25" s="96"/>
      <c r="N25" s="96"/>
      <c r="O25" s="96"/>
      <c r="P25" s="96"/>
    </row>
    <row r="26" spans="1:16" ht="15" customHeight="1" x14ac:dyDescent="0.25">
      <c r="A26" s="100">
        <v>43739</v>
      </c>
      <c r="B26" s="101">
        <v>18</v>
      </c>
      <c r="C26" s="92" t="str">
        <f t="shared" si="0"/>
        <v>GET /accounts/{AccountId}/offers</v>
      </c>
      <c r="D26" s="94" t="s">
        <v>207</v>
      </c>
      <c r="E26" s="93" t="str">
        <f t="shared" si="1"/>
        <v>AISP</v>
      </c>
      <c r="F26" s="93" t="str">
        <f t="shared" si="2"/>
        <v>Y</v>
      </c>
      <c r="G26" s="95">
        <v>995894.13000000012</v>
      </c>
      <c r="H26" s="102">
        <v>39976.86</v>
      </c>
      <c r="I26" s="102">
        <v>289.3</v>
      </c>
      <c r="J26" s="96"/>
      <c r="K26" s="96"/>
      <c r="L26" s="96"/>
      <c r="M26" s="96"/>
      <c r="N26" s="96"/>
      <c r="O26" s="96"/>
      <c r="P26" s="96"/>
    </row>
    <row r="27" spans="1:16" ht="15" customHeight="1" x14ac:dyDescent="0.25">
      <c r="A27" s="100">
        <v>43739</v>
      </c>
      <c r="B27" s="101">
        <v>19</v>
      </c>
      <c r="C27" s="92" t="str">
        <f t="shared" si="0"/>
        <v>GET /offers</v>
      </c>
      <c r="D27" s="94" t="s">
        <v>207</v>
      </c>
      <c r="E27" s="93" t="str">
        <f t="shared" si="1"/>
        <v>AISP</v>
      </c>
      <c r="F27" s="93" t="str">
        <f t="shared" si="2"/>
        <v>Y</v>
      </c>
      <c r="G27" s="95">
        <v>3813989.96</v>
      </c>
      <c r="H27" s="102">
        <v>40143.120000000003</v>
      </c>
      <c r="I27" s="102">
        <v>176</v>
      </c>
      <c r="J27" s="96"/>
      <c r="K27" s="96"/>
      <c r="L27" s="96"/>
      <c r="M27" s="96"/>
      <c r="N27" s="96"/>
      <c r="O27" s="96"/>
      <c r="P27" s="96"/>
    </row>
    <row r="28" spans="1:16" ht="15" customHeight="1" x14ac:dyDescent="0.25">
      <c r="A28" s="100">
        <v>43739</v>
      </c>
      <c r="B28" s="101">
        <v>20</v>
      </c>
      <c r="C28" s="92" t="str">
        <f t="shared" si="0"/>
        <v>GET /accounts/{AccountId}/party</v>
      </c>
      <c r="D28" s="94" t="s">
        <v>207</v>
      </c>
      <c r="E28" s="93" t="str">
        <f t="shared" si="1"/>
        <v>AISP</v>
      </c>
      <c r="F28" s="93" t="str">
        <f t="shared" si="2"/>
        <v>Y</v>
      </c>
      <c r="G28" s="95">
        <v>1333279.6400000001</v>
      </c>
      <c r="H28" s="102">
        <v>48866.16</v>
      </c>
      <c r="I28" s="102">
        <v>0</v>
      </c>
      <c r="J28" s="96"/>
      <c r="K28" s="96"/>
      <c r="L28" s="96"/>
      <c r="M28" s="96"/>
      <c r="N28" s="96"/>
      <c r="O28" s="96"/>
      <c r="P28" s="96"/>
    </row>
    <row r="29" spans="1:16" ht="15" customHeight="1" x14ac:dyDescent="0.25">
      <c r="A29" s="100">
        <v>43739</v>
      </c>
      <c r="B29" s="101">
        <v>21</v>
      </c>
      <c r="C29" s="92" t="str">
        <f t="shared" si="0"/>
        <v>GET /party</v>
      </c>
      <c r="D29" s="94" t="s">
        <v>207</v>
      </c>
      <c r="E29" s="93" t="str">
        <f t="shared" si="1"/>
        <v>AISP</v>
      </c>
      <c r="F29" s="93" t="str">
        <f t="shared" si="2"/>
        <v>Y</v>
      </c>
      <c r="G29" s="95">
        <v>967384.1100000001</v>
      </c>
      <c r="H29" s="102">
        <v>10590.66</v>
      </c>
      <c r="I29" s="102">
        <v>394.90000000000003</v>
      </c>
      <c r="J29" s="96"/>
      <c r="K29" s="96"/>
      <c r="L29" s="96"/>
      <c r="M29" s="96"/>
      <c r="N29" s="96"/>
      <c r="O29" s="96"/>
      <c r="P29" s="96"/>
    </row>
    <row r="30" spans="1:16" ht="15" customHeight="1" x14ac:dyDescent="0.25">
      <c r="A30" s="100">
        <v>43739</v>
      </c>
      <c r="B30" s="101">
        <v>22</v>
      </c>
      <c r="C30" s="92" t="str">
        <f t="shared" si="0"/>
        <v>GET /accounts/{AccountId}/scheduled-payments</v>
      </c>
      <c r="D30" s="94" t="s">
        <v>207</v>
      </c>
      <c r="E30" s="93" t="str">
        <f t="shared" si="1"/>
        <v>AISP</v>
      </c>
      <c r="F30" s="93" t="str">
        <f t="shared" si="2"/>
        <v>Y</v>
      </c>
      <c r="G30" s="95">
        <v>1113595.8900000001</v>
      </c>
      <c r="H30" s="102">
        <v>35484.78</v>
      </c>
      <c r="I30" s="102">
        <v>3.3000000000000003</v>
      </c>
      <c r="J30" s="96"/>
      <c r="K30" s="96"/>
      <c r="L30" s="96"/>
      <c r="M30" s="96"/>
      <c r="N30" s="96"/>
      <c r="O30" s="96"/>
      <c r="P30" s="96"/>
    </row>
    <row r="31" spans="1:16" ht="15" customHeight="1" x14ac:dyDescent="0.25">
      <c r="A31" s="100">
        <v>43739</v>
      </c>
      <c r="B31" s="101">
        <v>23</v>
      </c>
      <c r="C31" s="92" t="str">
        <f t="shared" si="0"/>
        <v>GET /scheduled-payments</v>
      </c>
      <c r="D31" s="94" t="s">
        <v>207</v>
      </c>
      <c r="E31" s="93" t="str">
        <f t="shared" si="1"/>
        <v>AISP</v>
      </c>
      <c r="F31" s="93" t="str">
        <f t="shared" si="2"/>
        <v>Y</v>
      </c>
      <c r="G31" s="95">
        <v>2204646.3999999999</v>
      </c>
      <c r="H31" s="102">
        <v>31942.32</v>
      </c>
      <c r="I31" s="102">
        <v>89.100000000000009</v>
      </c>
      <c r="J31" s="96"/>
      <c r="K31" s="96"/>
      <c r="L31" s="96"/>
      <c r="M31" s="96"/>
      <c r="N31" s="96"/>
      <c r="O31" s="96"/>
      <c r="P31" s="96"/>
    </row>
    <row r="32" spans="1:16" ht="15" customHeight="1" x14ac:dyDescent="0.25">
      <c r="A32" s="100">
        <v>43739</v>
      </c>
      <c r="B32" s="101">
        <v>24</v>
      </c>
      <c r="C32" s="92" t="str">
        <f t="shared" si="0"/>
        <v>GET /accounts/{AccountId}/statements</v>
      </c>
      <c r="D32" s="94" t="s">
        <v>207</v>
      </c>
      <c r="E32" s="93" t="str">
        <f t="shared" si="1"/>
        <v>AISP</v>
      </c>
      <c r="F32" s="93" t="str">
        <f t="shared" si="2"/>
        <v>Y</v>
      </c>
      <c r="G32" s="95">
        <v>1063966.2</v>
      </c>
      <c r="H32" s="102">
        <v>14298.36</v>
      </c>
      <c r="I32" s="102">
        <v>151.80000000000001</v>
      </c>
      <c r="J32" s="96"/>
      <c r="K32" s="96"/>
      <c r="L32" s="96"/>
      <c r="M32" s="96"/>
      <c r="N32" s="96"/>
      <c r="O32" s="96"/>
      <c r="P32" s="96"/>
    </row>
    <row r="33" spans="1:16" ht="15" customHeight="1" x14ac:dyDescent="0.25">
      <c r="A33" s="100">
        <v>43739</v>
      </c>
      <c r="B33" s="101">
        <v>25</v>
      </c>
      <c r="C33" s="92" t="str">
        <f t="shared" si="0"/>
        <v>GET /accounts/{AccountId}/statements/{StatementId}</v>
      </c>
      <c r="D33" s="94" t="s">
        <v>207</v>
      </c>
      <c r="E33" s="93" t="str">
        <f t="shared" si="1"/>
        <v>AISP</v>
      </c>
      <c r="F33" s="93" t="str">
        <f t="shared" si="2"/>
        <v>Y</v>
      </c>
      <c r="G33" s="95">
        <v>1342904.6400000001</v>
      </c>
      <c r="H33" s="102">
        <v>24039.360000000001</v>
      </c>
      <c r="I33" s="102">
        <v>125.4</v>
      </c>
      <c r="J33" s="96"/>
      <c r="K33" s="96"/>
      <c r="L33" s="96"/>
      <c r="M33" s="96"/>
      <c r="N33" s="96"/>
      <c r="O33" s="96"/>
      <c r="P33" s="96"/>
    </row>
    <row r="34" spans="1:16" ht="15" customHeight="1" x14ac:dyDescent="0.25">
      <c r="A34" s="100">
        <v>43739</v>
      </c>
      <c r="B34" s="101">
        <v>26</v>
      </c>
      <c r="C34" s="92" t="str">
        <f t="shared" si="0"/>
        <v>GET /accounts/{AccountId}/statements/{StatementId}/file</v>
      </c>
      <c r="D34" s="94" t="s">
        <v>207</v>
      </c>
      <c r="E34" s="93" t="str">
        <f t="shared" si="1"/>
        <v>AISP</v>
      </c>
      <c r="F34" s="93" t="str">
        <f t="shared" si="2"/>
        <v>Y</v>
      </c>
      <c r="G34" s="95">
        <v>2535288.8000000003</v>
      </c>
      <c r="H34" s="102">
        <v>24286.2</v>
      </c>
      <c r="I34" s="102">
        <v>97.9</v>
      </c>
      <c r="J34" s="96"/>
      <c r="K34" s="96"/>
      <c r="L34" s="96"/>
      <c r="M34" s="96"/>
      <c r="N34" s="96"/>
      <c r="O34" s="96"/>
      <c r="P34" s="96"/>
    </row>
    <row r="35" spans="1:16" ht="15" customHeight="1" x14ac:dyDescent="0.25">
      <c r="A35" s="100">
        <v>43739</v>
      </c>
      <c r="B35" s="101">
        <v>27</v>
      </c>
      <c r="C35" s="92" t="str">
        <f t="shared" si="0"/>
        <v>GET /accounts/{AccountId}/statements/{StatementId}/transactions</v>
      </c>
      <c r="D35" s="94" t="s">
        <v>207</v>
      </c>
      <c r="E35" s="93" t="str">
        <f t="shared" si="1"/>
        <v>AISP</v>
      </c>
      <c r="F35" s="93" t="str">
        <f t="shared" si="2"/>
        <v>Y</v>
      </c>
      <c r="G35" s="95">
        <v>34210411.510000005</v>
      </c>
      <c r="H35" s="102">
        <v>7336.8600000000006</v>
      </c>
      <c r="I35" s="102">
        <v>298.10000000000002</v>
      </c>
      <c r="J35" s="96"/>
      <c r="K35" s="96"/>
      <c r="L35" s="96"/>
      <c r="M35" s="96"/>
      <c r="N35" s="96"/>
      <c r="O35" s="96"/>
      <c r="P35" s="96"/>
    </row>
    <row r="36" spans="1:16" ht="15" customHeight="1" x14ac:dyDescent="0.25">
      <c r="A36" s="100">
        <v>43739</v>
      </c>
      <c r="B36" s="101">
        <v>28</v>
      </c>
      <c r="C36" s="92" t="str">
        <f t="shared" si="0"/>
        <v>GET /statements</v>
      </c>
      <c r="D36" s="94" t="s">
        <v>207</v>
      </c>
      <c r="E36" s="93" t="str">
        <f t="shared" si="1"/>
        <v>AISP</v>
      </c>
      <c r="F36" s="93" t="str">
        <f t="shared" si="2"/>
        <v>Y</v>
      </c>
      <c r="G36" s="95">
        <v>3982268.4</v>
      </c>
      <c r="H36" s="102">
        <v>42444.24</v>
      </c>
      <c r="I36" s="102">
        <v>74.800000000000011</v>
      </c>
      <c r="J36" s="96"/>
      <c r="K36" s="96"/>
      <c r="L36" s="96"/>
      <c r="M36" s="96"/>
      <c r="N36" s="96"/>
      <c r="O36" s="96"/>
      <c r="P36" s="96"/>
    </row>
    <row r="37" spans="1:16" ht="15" customHeight="1" x14ac:dyDescent="0.25">
      <c r="A37" s="100">
        <v>43739</v>
      </c>
      <c r="B37" s="101">
        <v>29</v>
      </c>
      <c r="C37" s="92" t="str">
        <f t="shared" si="0"/>
        <v>POST /domestic-payment-consents</v>
      </c>
      <c r="D37" s="94" t="s">
        <v>207</v>
      </c>
      <c r="E37" s="93" t="str">
        <f t="shared" si="1"/>
        <v>PISP</v>
      </c>
      <c r="F37" s="93" t="str">
        <f t="shared" si="2"/>
        <v>N</v>
      </c>
      <c r="G37" s="95">
        <v>3961041.7</v>
      </c>
      <c r="H37" s="102">
        <v>8893.380000000001</v>
      </c>
      <c r="I37" s="102">
        <v>97.9</v>
      </c>
      <c r="J37" s="96"/>
      <c r="K37" s="96"/>
      <c r="L37" s="96"/>
      <c r="M37" s="96"/>
      <c r="N37" s="96"/>
      <c r="O37" s="96"/>
      <c r="P37" s="96"/>
    </row>
    <row r="38" spans="1:16" ht="15" customHeight="1" x14ac:dyDescent="0.25">
      <c r="A38" s="100">
        <v>43739</v>
      </c>
      <c r="B38" s="101">
        <v>30</v>
      </c>
      <c r="C38" s="92" t="str">
        <f t="shared" si="0"/>
        <v>GET /domestic-payment-consents/{ConsentId}</v>
      </c>
      <c r="D38" s="94" t="s">
        <v>207</v>
      </c>
      <c r="E38" s="93" t="str">
        <f t="shared" si="1"/>
        <v>PISP</v>
      </c>
      <c r="F38" s="93" t="str">
        <f t="shared" si="2"/>
        <v>N</v>
      </c>
      <c r="G38" s="95">
        <v>15097616.600000001</v>
      </c>
      <c r="H38" s="102">
        <v>18469.14</v>
      </c>
      <c r="I38" s="102">
        <v>157.30000000000001</v>
      </c>
      <c r="J38" s="96"/>
      <c r="K38" s="96"/>
      <c r="L38" s="96"/>
      <c r="M38" s="96"/>
      <c r="N38" s="96"/>
      <c r="O38" s="96"/>
      <c r="P38" s="96"/>
    </row>
    <row r="39" spans="1:16" ht="15" customHeight="1" x14ac:dyDescent="0.25">
      <c r="A39" s="100">
        <v>43739</v>
      </c>
      <c r="B39" s="101">
        <v>31</v>
      </c>
      <c r="C39" s="92" t="str">
        <f t="shared" si="0"/>
        <v>POST /domestic-payments</v>
      </c>
      <c r="D39" s="94" t="s">
        <v>207</v>
      </c>
      <c r="E39" s="93" t="str">
        <f t="shared" si="1"/>
        <v>PISP</v>
      </c>
      <c r="F39" s="93" t="str">
        <f t="shared" si="2"/>
        <v>Y</v>
      </c>
      <c r="G39" s="95">
        <v>5282970</v>
      </c>
      <c r="H39" s="102">
        <v>16329.18</v>
      </c>
      <c r="I39" s="102">
        <v>6.6000000000000005</v>
      </c>
      <c r="J39" s="96"/>
      <c r="K39" s="96"/>
      <c r="L39" s="96"/>
      <c r="M39" s="96"/>
      <c r="N39" s="96"/>
      <c r="O39" s="96"/>
      <c r="P39" s="96"/>
    </row>
    <row r="40" spans="1:16" ht="15" customHeight="1" x14ac:dyDescent="0.25">
      <c r="A40" s="100">
        <v>43739</v>
      </c>
      <c r="B40" s="101">
        <v>32</v>
      </c>
      <c r="C40" s="92" t="str">
        <f t="shared" si="0"/>
        <v>GET /domestic-payments/{DomesticPaymentId}</v>
      </c>
      <c r="D40" s="94" t="s">
        <v>207</v>
      </c>
      <c r="E40" s="93" t="str">
        <f t="shared" si="1"/>
        <v>PISP</v>
      </c>
      <c r="F40" s="93" t="str">
        <f t="shared" si="2"/>
        <v>Y</v>
      </c>
      <c r="G40" s="95">
        <v>37196731</v>
      </c>
      <c r="H40" s="102">
        <v>40818.36</v>
      </c>
      <c r="I40" s="102">
        <v>75.900000000000006</v>
      </c>
      <c r="J40" s="96"/>
      <c r="K40" s="96"/>
      <c r="L40" s="96"/>
      <c r="M40" s="96"/>
      <c r="N40" s="96"/>
      <c r="O40" s="96"/>
      <c r="P40" s="96"/>
    </row>
    <row r="41" spans="1:16" ht="15" customHeight="1" x14ac:dyDescent="0.25">
      <c r="A41" s="100">
        <v>43739</v>
      </c>
      <c r="B41" s="101">
        <v>33</v>
      </c>
      <c r="C41" s="92" t="str">
        <f t="shared" si="0"/>
        <v>POST /domestic-scheduled-payment-consents</v>
      </c>
      <c r="D41" s="94" t="s">
        <v>207</v>
      </c>
      <c r="E41" s="93" t="str">
        <f t="shared" si="1"/>
        <v>PISP</v>
      </c>
      <c r="F41" s="93" t="str">
        <f t="shared" si="2"/>
        <v>N</v>
      </c>
      <c r="G41" s="95">
        <v>19411931</v>
      </c>
      <c r="H41" s="102">
        <v>18556.86</v>
      </c>
      <c r="I41" s="102">
        <v>112.2</v>
      </c>
      <c r="J41" s="96"/>
      <c r="K41" s="96"/>
      <c r="L41" s="96"/>
      <c r="M41" s="96"/>
      <c r="N41" s="96"/>
      <c r="O41" s="96"/>
      <c r="P41" s="96"/>
    </row>
    <row r="42" spans="1:16" ht="15" customHeight="1" x14ac:dyDescent="0.25">
      <c r="A42" s="100">
        <v>43739</v>
      </c>
      <c r="B42" s="101">
        <v>34</v>
      </c>
      <c r="C42" s="92" t="str">
        <f t="shared" si="0"/>
        <v>GET /domestic-scheduled-payment-consents/{ConsentId}</v>
      </c>
      <c r="D42" s="94" t="s">
        <v>207</v>
      </c>
      <c r="E42" s="93" t="str">
        <f t="shared" si="1"/>
        <v>PISP</v>
      </c>
      <c r="F42" s="93" t="str">
        <f t="shared" si="2"/>
        <v>N</v>
      </c>
      <c r="G42" s="95">
        <v>12848017.600000001</v>
      </c>
      <c r="H42" s="102">
        <v>13431.36</v>
      </c>
      <c r="I42" s="102">
        <v>84.7</v>
      </c>
      <c r="J42" s="96"/>
      <c r="K42" s="96"/>
      <c r="L42" s="96"/>
      <c r="M42" s="96"/>
      <c r="N42" s="96"/>
      <c r="O42" s="96"/>
      <c r="P42" s="96"/>
    </row>
    <row r="43" spans="1:16" ht="15" customHeight="1" x14ac:dyDescent="0.25">
      <c r="A43" s="100">
        <v>43739</v>
      </c>
      <c r="B43" s="101">
        <v>35</v>
      </c>
      <c r="C43" s="92" t="str">
        <f t="shared" si="0"/>
        <v>POST /domestic-scheduled-payments</v>
      </c>
      <c r="D43" s="94" t="s">
        <v>207</v>
      </c>
      <c r="E43" s="93" t="str">
        <f t="shared" si="1"/>
        <v>PISP</v>
      </c>
      <c r="F43" s="93" t="str">
        <f t="shared" si="2"/>
        <v>Y</v>
      </c>
      <c r="G43" s="95">
        <v>32121373.900000002</v>
      </c>
      <c r="H43" s="102">
        <v>44389.38</v>
      </c>
      <c r="I43" s="102">
        <v>172.70000000000002</v>
      </c>
      <c r="J43" s="96"/>
      <c r="K43" s="96"/>
      <c r="L43" s="96"/>
      <c r="M43" s="96"/>
      <c r="N43" s="96"/>
      <c r="O43" s="96"/>
      <c r="P43" s="96"/>
    </row>
    <row r="44" spans="1:16" ht="15" customHeight="1" x14ac:dyDescent="0.25">
      <c r="A44" s="100">
        <v>43739</v>
      </c>
      <c r="B44" s="101">
        <v>36</v>
      </c>
      <c r="C44" s="92" t="str">
        <f t="shared" si="0"/>
        <v>GET /domestic-scheduled-payments/{DomesticScheduledPaymentId}</v>
      </c>
      <c r="D44" s="94" t="s">
        <v>207</v>
      </c>
      <c r="E44" s="93" t="str">
        <f t="shared" si="1"/>
        <v>PISP</v>
      </c>
      <c r="F44" s="93" t="str">
        <f t="shared" si="2"/>
        <v>Y</v>
      </c>
      <c r="G44" s="95">
        <v>15389158.4</v>
      </c>
      <c r="H44" s="102">
        <v>33815.040000000001</v>
      </c>
      <c r="I44" s="102">
        <v>91.300000000000011</v>
      </c>
      <c r="J44" s="96"/>
      <c r="K44" s="96"/>
      <c r="L44" s="96"/>
      <c r="M44" s="96"/>
      <c r="N44" s="96"/>
      <c r="O44" s="96"/>
      <c r="P44" s="96"/>
    </row>
    <row r="45" spans="1:16" ht="15" customHeight="1" x14ac:dyDescent="0.25">
      <c r="A45" s="100">
        <v>43739</v>
      </c>
      <c r="B45" s="101">
        <v>37</v>
      </c>
      <c r="C45" s="92" t="str">
        <f t="shared" si="0"/>
        <v>POST /domestic-standing-order-consents</v>
      </c>
      <c r="D45" s="94" t="s">
        <v>207</v>
      </c>
      <c r="E45" s="93" t="str">
        <f t="shared" si="1"/>
        <v>PISP</v>
      </c>
      <c r="F45" s="93" t="str">
        <f t="shared" si="2"/>
        <v>N</v>
      </c>
      <c r="G45" s="95">
        <v>27519518.400000002</v>
      </c>
      <c r="H45" s="102">
        <v>25801.920000000002</v>
      </c>
      <c r="I45" s="102">
        <v>226.60000000000002</v>
      </c>
      <c r="J45" s="96"/>
      <c r="K45" s="96"/>
      <c r="L45" s="96"/>
      <c r="M45" s="96"/>
      <c r="N45" s="96"/>
      <c r="O45" s="96"/>
      <c r="P45" s="96"/>
    </row>
    <row r="46" spans="1:16" ht="15" customHeight="1" x14ac:dyDescent="0.25">
      <c r="A46" s="100">
        <v>43739</v>
      </c>
      <c r="B46" s="101">
        <v>38</v>
      </c>
      <c r="C46" s="92" t="str">
        <f t="shared" si="0"/>
        <v>GET /domestic-standing-order-consents/{ConsentId}</v>
      </c>
      <c r="D46" s="94" t="s">
        <v>207</v>
      </c>
      <c r="E46" s="93" t="str">
        <f t="shared" si="1"/>
        <v>PISP</v>
      </c>
      <c r="F46" s="93" t="str">
        <f t="shared" si="2"/>
        <v>N</v>
      </c>
      <c r="G46" s="95">
        <v>26832960.000000004</v>
      </c>
      <c r="H46" s="102">
        <v>31101.84</v>
      </c>
      <c r="I46" s="102">
        <v>215.60000000000002</v>
      </c>
      <c r="J46" s="96"/>
      <c r="K46" s="96"/>
      <c r="L46" s="96"/>
      <c r="M46" s="96"/>
      <c r="N46" s="96"/>
      <c r="O46" s="96"/>
      <c r="P46" s="96"/>
    </row>
    <row r="47" spans="1:16" ht="15" customHeight="1" x14ac:dyDescent="0.25">
      <c r="A47" s="100">
        <v>43739</v>
      </c>
      <c r="B47" s="101">
        <v>39</v>
      </c>
      <c r="C47" s="92" t="str">
        <f t="shared" si="0"/>
        <v>POST /domestic-standing-orders</v>
      </c>
      <c r="D47" s="94" t="s">
        <v>207</v>
      </c>
      <c r="E47" s="93" t="str">
        <f t="shared" si="1"/>
        <v>PISP</v>
      </c>
      <c r="F47" s="93" t="str">
        <f t="shared" si="2"/>
        <v>Y</v>
      </c>
      <c r="G47" s="95">
        <v>8853926.4000000004</v>
      </c>
      <c r="H47" s="102">
        <v>19975.68</v>
      </c>
      <c r="I47" s="102">
        <v>2.2000000000000002</v>
      </c>
      <c r="J47" s="96"/>
      <c r="K47" s="96"/>
      <c r="L47" s="96"/>
      <c r="M47" s="96"/>
      <c r="N47" s="96"/>
      <c r="O47" s="96"/>
      <c r="P47" s="96"/>
    </row>
    <row r="48" spans="1:16" ht="15" customHeight="1" x14ac:dyDescent="0.25">
      <c r="A48" s="100">
        <v>43739</v>
      </c>
      <c r="B48" s="101">
        <v>40</v>
      </c>
      <c r="C48" s="92" t="str">
        <f t="shared" si="0"/>
        <v>GET /domestic-standing-orders/{DomesticStandingOrderId}</v>
      </c>
      <c r="D48" s="94" t="s">
        <v>207</v>
      </c>
      <c r="E48" s="93" t="str">
        <f t="shared" si="1"/>
        <v>PISP</v>
      </c>
      <c r="F48" s="93" t="str">
        <f t="shared" si="2"/>
        <v>Y</v>
      </c>
      <c r="G48" s="95">
        <v>6437235.2000000002</v>
      </c>
      <c r="H48" s="102">
        <v>8551.68</v>
      </c>
      <c r="I48" s="102">
        <v>261.8</v>
      </c>
      <c r="J48" s="96"/>
      <c r="K48" s="96"/>
      <c r="L48" s="96"/>
      <c r="M48" s="96"/>
      <c r="N48" s="96"/>
      <c r="O48" s="96"/>
      <c r="P48" s="96"/>
    </row>
    <row r="49" spans="1:16" ht="15" customHeight="1" x14ac:dyDescent="0.25">
      <c r="A49" s="100">
        <v>43739</v>
      </c>
      <c r="B49" s="101">
        <v>41</v>
      </c>
      <c r="C49" s="92" t="str">
        <f t="shared" si="0"/>
        <v>POST /international-payment-consents</v>
      </c>
      <c r="D49" s="94" t="s">
        <v>207</v>
      </c>
      <c r="E49" s="93" t="str">
        <f t="shared" si="1"/>
        <v>PISP</v>
      </c>
      <c r="F49" s="93" t="str">
        <f t="shared" si="2"/>
        <v>N</v>
      </c>
      <c r="G49" s="95">
        <v>35540722.800000004</v>
      </c>
      <c r="H49" s="102">
        <v>45021.78</v>
      </c>
      <c r="I49" s="102">
        <v>70.400000000000006</v>
      </c>
      <c r="J49" s="96"/>
      <c r="K49" s="96"/>
      <c r="L49" s="96"/>
      <c r="M49" s="96"/>
      <c r="N49" s="96"/>
      <c r="O49" s="96"/>
      <c r="P49" s="96"/>
    </row>
    <row r="50" spans="1:16" ht="15" customHeight="1" x14ac:dyDescent="0.25">
      <c r="A50" s="100">
        <v>43739</v>
      </c>
      <c r="B50" s="101">
        <v>42</v>
      </c>
      <c r="C50" s="92" t="str">
        <f t="shared" si="0"/>
        <v>GET /international-payment-consents/{ConsentId}</v>
      </c>
      <c r="D50" s="94" t="s">
        <v>207</v>
      </c>
      <c r="E50" s="93" t="str">
        <f t="shared" si="1"/>
        <v>PISP</v>
      </c>
      <c r="F50" s="93" t="str">
        <f t="shared" si="2"/>
        <v>N</v>
      </c>
      <c r="G50" s="95">
        <v>32900929.600000001</v>
      </c>
      <c r="H50" s="102">
        <v>32046.36</v>
      </c>
      <c r="I50" s="102">
        <v>284.90000000000003</v>
      </c>
      <c r="J50" s="96"/>
      <c r="K50" s="96"/>
      <c r="L50" s="96"/>
      <c r="M50" s="96"/>
      <c r="N50" s="96"/>
      <c r="O50" s="96"/>
      <c r="P50" s="96"/>
    </row>
    <row r="51" spans="1:16" ht="15" customHeight="1" x14ac:dyDescent="0.25">
      <c r="A51" s="100">
        <v>43739</v>
      </c>
      <c r="B51" s="101">
        <v>43</v>
      </c>
      <c r="C51" s="92" t="str">
        <f t="shared" si="0"/>
        <v>POST /international-payments</v>
      </c>
      <c r="D51" s="94" t="s">
        <v>207</v>
      </c>
      <c r="E51" s="93" t="str">
        <f t="shared" si="1"/>
        <v>PISP</v>
      </c>
      <c r="F51" s="93" t="str">
        <f t="shared" si="2"/>
        <v>Y</v>
      </c>
      <c r="G51" s="95">
        <v>38681260.200000003</v>
      </c>
      <c r="H51" s="102">
        <v>39942.18</v>
      </c>
      <c r="I51" s="102">
        <v>47.300000000000004</v>
      </c>
      <c r="J51" s="96"/>
      <c r="K51" s="96"/>
      <c r="L51" s="96"/>
      <c r="M51" s="96"/>
      <c r="N51" s="96"/>
      <c r="O51" s="96"/>
      <c r="P51" s="96"/>
    </row>
    <row r="52" spans="1:16" ht="15" customHeight="1" x14ac:dyDescent="0.25">
      <c r="A52" s="100">
        <v>43739</v>
      </c>
      <c r="B52" s="101">
        <v>44</v>
      </c>
      <c r="C52" s="92" t="str">
        <f t="shared" si="0"/>
        <v>GET /international-payments/{InternationalPaymentId}</v>
      </c>
      <c r="D52" s="94" t="s">
        <v>207</v>
      </c>
      <c r="E52" s="93" t="str">
        <f t="shared" si="1"/>
        <v>PISP</v>
      </c>
      <c r="F52" s="93" t="str">
        <f t="shared" si="2"/>
        <v>Y</v>
      </c>
      <c r="G52" s="95">
        <v>14200771.200000001</v>
      </c>
      <c r="H52" s="102">
        <v>19595.22</v>
      </c>
      <c r="I52" s="102">
        <v>66</v>
      </c>
      <c r="J52" s="96"/>
      <c r="K52" s="96"/>
      <c r="L52" s="96"/>
      <c r="M52" s="96"/>
      <c r="N52" s="96"/>
      <c r="O52" s="96"/>
      <c r="P52" s="96"/>
    </row>
    <row r="53" spans="1:16" ht="15" customHeight="1" x14ac:dyDescent="0.25">
      <c r="A53" s="100">
        <v>43739</v>
      </c>
      <c r="B53" s="101">
        <v>45</v>
      </c>
      <c r="C53" s="92" t="str">
        <f t="shared" si="0"/>
        <v>POST /international-scheduled-payment-consents</v>
      </c>
      <c r="D53" s="94" t="s">
        <v>207</v>
      </c>
      <c r="E53" s="93" t="str">
        <f t="shared" si="1"/>
        <v>PISP</v>
      </c>
      <c r="F53" s="93" t="str">
        <f t="shared" si="2"/>
        <v>N</v>
      </c>
      <c r="G53" s="95">
        <v>28192590.800000001</v>
      </c>
      <c r="H53" s="102">
        <v>33862.980000000003</v>
      </c>
      <c r="I53" s="102">
        <v>16.5</v>
      </c>
      <c r="J53" s="96"/>
      <c r="K53" s="96"/>
      <c r="L53" s="96"/>
      <c r="M53" s="96"/>
      <c r="N53" s="96"/>
      <c r="O53" s="96"/>
      <c r="P53" s="96"/>
    </row>
    <row r="54" spans="1:16" ht="15" customHeight="1" x14ac:dyDescent="0.25">
      <c r="A54" s="100">
        <v>43739</v>
      </c>
      <c r="B54" s="101">
        <v>46</v>
      </c>
      <c r="C54" s="92" t="str">
        <f t="shared" si="0"/>
        <v>GET /international-scheduled-payment-consents/{ConsentId}</v>
      </c>
      <c r="D54" s="94" t="s">
        <v>207</v>
      </c>
      <c r="E54" s="93" t="str">
        <f t="shared" si="1"/>
        <v>PISP</v>
      </c>
      <c r="F54" s="93" t="str">
        <f t="shared" si="2"/>
        <v>N</v>
      </c>
      <c r="G54" s="95">
        <v>10058149.200000001</v>
      </c>
      <c r="H54" s="102">
        <v>29329.08</v>
      </c>
      <c r="I54" s="102">
        <v>28.6</v>
      </c>
      <c r="J54" s="96"/>
      <c r="K54" s="96"/>
      <c r="L54" s="96"/>
      <c r="M54" s="96"/>
      <c r="N54" s="96"/>
      <c r="O54" s="96"/>
      <c r="P54" s="96"/>
    </row>
    <row r="55" spans="1:16" ht="15" customHeight="1" x14ac:dyDescent="0.25">
      <c r="A55" s="100">
        <v>43739</v>
      </c>
      <c r="B55" s="101">
        <v>47</v>
      </c>
      <c r="C55" s="92" t="str">
        <f t="shared" si="0"/>
        <v>POST /international-scheduled-payments</v>
      </c>
      <c r="D55" s="94" t="s">
        <v>207</v>
      </c>
      <c r="E55" s="93" t="str">
        <f t="shared" si="1"/>
        <v>PISP</v>
      </c>
      <c r="F55" s="93" t="str">
        <f t="shared" si="2"/>
        <v>Y</v>
      </c>
      <c r="G55" s="95">
        <v>14911193.000000002</v>
      </c>
      <c r="H55" s="102">
        <v>22854.12</v>
      </c>
      <c r="I55" s="102">
        <v>78.100000000000009</v>
      </c>
      <c r="J55" s="96"/>
      <c r="K55" s="96"/>
      <c r="L55" s="96"/>
      <c r="M55" s="96"/>
      <c r="N55" s="96"/>
      <c r="O55" s="96"/>
      <c r="P55" s="96"/>
    </row>
    <row r="56" spans="1:16" ht="15" customHeight="1" x14ac:dyDescent="0.25">
      <c r="A56" s="100">
        <v>43739</v>
      </c>
      <c r="B56" s="101">
        <v>48</v>
      </c>
      <c r="C56" s="92" t="str">
        <f t="shared" si="0"/>
        <v>GET /international-scheduled-payments/{InternationalScheduledPaymentId}</v>
      </c>
      <c r="D56" s="94" t="s">
        <v>207</v>
      </c>
      <c r="E56" s="93" t="str">
        <f t="shared" si="1"/>
        <v>PISP</v>
      </c>
      <c r="F56" s="93" t="str">
        <f t="shared" si="2"/>
        <v>Y</v>
      </c>
      <c r="G56" s="95">
        <v>23340075.000000004</v>
      </c>
      <c r="H56" s="102">
        <v>37969.5</v>
      </c>
      <c r="I56" s="102">
        <v>59.400000000000006</v>
      </c>
      <c r="J56" s="96"/>
      <c r="K56" s="96"/>
      <c r="L56" s="96"/>
      <c r="M56" s="96"/>
      <c r="N56" s="96"/>
      <c r="O56" s="96"/>
      <c r="P56" s="96"/>
    </row>
    <row r="57" spans="1:16" ht="15" customHeight="1" x14ac:dyDescent="0.25">
      <c r="A57" s="100">
        <v>43739</v>
      </c>
      <c r="B57" s="101">
        <v>49</v>
      </c>
      <c r="C57" s="92" t="str">
        <f t="shared" si="0"/>
        <v>POST /international-standing-order-consents</v>
      </c>
      <c r="D57" s="94" t="s">
        <v>207</v>
      </c>
      <c r="E57" s="93" t="str">
        <f t="shared" si="1"/>
        <v>PISP</v>
      </c>
      <c r="F57" s="93" t="str">
        <f t="shared" si="2"/>
        <v>N</v>
      </c>
      <c r="G57" s="95">
        <v>4132225.9000000004</v>
      </c>
      <c r="H57" s="102">
        <v>12320.58</v>
      </c>
      <c r="I57" s="102">
        <v>6.6000000000000005</v>
      </c>
      <c r="J57" s="96"/>
      <c r="K57" s="96"/>
      <c r="L57" s="96"/>
      <c r="M57" s="96"/>
      <c r="N57" s="96"/>
      <c r="O57" s="96"/>
      <c r="P57" s="96"/>
    </row>
    <row r="58" spans="1:16" ht="15" customHeight="1" x14ac:dyDescent="0.25">
      <c r="A58" s="100">
        <v>43739</v>
      </c>
      <c r="B58" s="101">
        <v>50</v>
      </c>
      <c r="C58" s="92" t="str">
        <f t="shared" si="0"/>
        <v>GET /international-standing-order-consents/{ConsentId}</v>
      </c>
      <c r="D58" s="94" t="s">
        <v>207</v>
      </c>
      <c r="E58" s="93" t="str">
        <f t="shared" si="1"/>
        <v>PISP</v>
      </c>
      <c r="F58" s="93" t="str">
        <f t="shared" si="2"/>
        <v>N</v>
      </c>
      <c r="G58" s="95">
        <v>20368233.600000001</v>
      </c>
      <c r="H58" s="102">
        <v>31903.56</v>
      </c>
      <c r="I58" s="102">
        <v>281.60000000000002</v>
      </c>
      <c r="J58" s="96"/>
      <c r="K58" s="96"/>
      <c r="L58" s="96"/>
      <c r="M58" s="96"/>
      <c r="N58" s="96"/>
      <c r="O58" s="96"/>
      <c r="P58" s="96"/>
    </row>
    <row r="59" spans="1:16" ht="15" customHeight="1" x14ac:dyDescent="0.25">
      <c r="A59" s="100">
        <v>43739</v>
      </c>
      <c r="B59" s="101">
        <v>51</v>
      </c>
      <c r="C59" s="92" t="str">
        <f t="shared" si="0"/>
        <v>POST /international-standing-orders</v>
      </c>
      <c r="D59" s="94" t="s">
        <v>207</v>
      </c>
      <c r="E59" s="93" t="str">
        <f t="shared" si="1"/>
        <v>PISP</v>
      </c>
      <c r="F59" s="93" t="str">
        <f t="shared" si="2"/>
        <v>Y</v>
      </c>
      <c r="G59" s="95">
        <v>15828258.600000001</v>
      </c>
      <c r="H59" s="102">
        <v>25885.56</v>
      </c>
      <c r="I59" s="102">
        <v>249.70000000000002</v>
      </c>
      <c r="J59" s="96"/>
      <c r="K59" s="96"/>
      <c r="L59" s="96"/>
      <c r="M59" s="96"/>
      <c r="N59" s="96"/>
      <c r="O59" s="96"/>
      <c r="P59" s="96"/>
    </row>
    <row r="60" spans="1:16" ht="15" customHeight="1" x14ac:dyDescent="0.25">
      <c r="A60" s="100">
        <v>43739</v>
      </c>
      <c r="B60" s="101">
        <v>52</v>
      </c>
      <c r="C60" s="92" t="str">
        <f t="shared" si="0"/>
        <v>GET /international-standing-orders/{InternationalStandingOrderPaymentId}</v>
      </c>
      <c r="D60" s="94" t="s">
        <v>207</v>
      </c>
      <c r="E60" s="93" t="str">
        <f t="shared" si="1"/>
        <v>PISP</v>
      </c>
      <c r="F60" s="93" t="str">
        <f t="shared" si="2"/>
        <v>Y</v>
      </c>
      <c r="G60" s="95">
        <v>6918278.4000000004</v>
      </c>
      <c r="H60" s="102">
        <v>17527.68</v>
      </c>
      <c r="I60" s="102">
        <v>78.100000000000009</v>
      </c>
      <c r="J60" s="96"/>
      <c r="K60" s="96"/>
      <c r="L60" s="96"/>
      <c r="M60" s="96"/>
      <c r="N60" s="96"/>
      <c r="O60" s="96"/>
      <c r="P60" s="96"/>
    </row>
    <row r="61" spans="1:16" ht="15" customHeight="1" x14ac:dyDescent="0.25">
      <c r="A61" s="100">
        <v>43739</v>
      </c>
      <c r="B61" s="101">
        <v>53</v>
      </c>
      <c r="C61" s="92" t="str">
        <f t="shared" si="0"/>
        <v>POST /file-payment-consents</v>
      </c>
      <c r="D61" s="94" t="s">
        <v>207</v>
      </c>
      <c r="E61" s="93" t="str">
        <f t="shared" si="1"/>
        <v>PISP</v>
      </c>
      <c r="F61" s="93" t="str">
        <f t="shared" si="2"/>
        <v>N</v>
      </c>
      <c r="G61" s="95">
        <v>13042686.800000001</v>
      </c>
      <c r="H61" s="102">
        <v>14466.66</v>
      </c>
      <c r="I61" s="102">
        <v>24.200000000000003</v>
      </c>
      <c r="J61" s="96"/>
      <c r="K61" s="96"/>
      <c r="L61" s="96"/>
      <c r="M61" s="96"/>
      <c r="N61" s="96"/>
      <c r="O61" s="96"/>
      <c r="P61" s="96"/>
    </row>
    <row r="62" spans="1:16" ht="15" customHeight="1" x14ac:dyDescent="0.25">
      <c r="A62" s="100">
        <v>43739</v>
      </c>
      <c r="B62" s="101">
        <v>54</v>
      </c>
      <c r="C62" s="92" t="str">
        <f t="shared" si="0"/>
        <v>GET /file-payment-consents/{ConsentId}</v>
      </c>
      <c r="D62" s="94" t="s">
        <v>207</v>
      </c>
      <c r="E62" s="93" t="str">
        <f t="shared" si="1"/>
        <v>PISP</v>
      </c>
      <c r="F62" s="93" t="str">
        <f t="shared" si="2"/>
        <v>N</v>
      </c>
      <c r="G62" s="95">
        <v>22734124.600000001</v>
      </c>
      <c r="H62" s="102">
        <v>24771.72</v>
      </c>
      <c r="I62" s="102">
        <v>212.3</v>
      </c>
      <c r="J62" s="96"/>
      <c r="K62" s="96"/>
      <c r="L62" s="96"/>
      <c r="M62" s="96"/>
      <c r="N62" s="96"/>
      <c r="O62" s="96"/>
      <c r="P62" s="96"/>
    </row>
    <row r="63" spans="1:16" ht="15" customHeight="1" x14ac:dyDescent="0.25">
      <c r="A63" s="100">
        <v>43739</v>
      </c>
      <c r="B63" s="101">
        <v>55</v>
      </c>
      <c r="C63" s="92" t="str">
        <f t="shared" si="0"/>
        <v>POST /file-payment-consents/{ConsentId}/file</v>
      </c>
      <c r="D63" s="94" t="s">
        <v>207</v>
      </c>
      <c r="E63" s="93" t="str">
        <f t="shared" si="1"/>
        <v>PISP</v>
      </c>
      <c r="F63" s="93" t="str">
        <f t="shared" si="2"/>
        <v>N</v>
      </c>
      <c r="G63" s="95">
        <v>23056294.800000001</v>
      </c>
      <c r="H63" s="102">
        <v>33197.94</v>
      </c>
      <c r="I63" s="102">
        <v>73.7</v>
      </c>
      <c r="J63" s="96"/>
      <c r="K63" s="96"/>
      <c r="L63" s="96"/>
      <c r="M63" s="96"/>
      <c r="N63" s="96"/>
      <c r="O63" s="96"/>
      <c r="P63" s="96"/>
    </row>
    <row r="64" spans="1:16" ht="15" customHeight="1" x14ac:dyDescent="0.25">
      <c r="A64" s="100">
        <v>43739</v>
      </c>
      <c r="B64" s="101">
        <v>56</v>
      </c>
      <c r="C64" s="92" t="str">
        <f t="shared" si="0"/>
        <v>GET /file-payment-consents/{ConsentId}/file</v>
      </c>
      <c r="D64" s="94" t="s">
        <v>207</v>
      </c>
      <c r="E64" s="93" t="str">
        <f t="shared" si="1"/>
        <v>PISP</v>
      </c>
      <c r="F64" s="93" t="str">
        <f t="shared" si="2"/>
        <v>N</v>
      </c>
      <c r="G64" s="95">
        <v>25297720.800000001</v>
      </c>
      <c r="H64" s="102">
        <v>33703.86</v>
      </c>
      <c r="I64" s="102">
        <v>47.300000000000004</v>
      </c>
      <c r="J64" s="96"/>
      <c r="K64" s="96"/>
      <c r="L64" s="96"/>
      <c r="M64" s="96"/>
      <c r="N64" s="96"/>
      <c r="O64" s="96"/>
      <c r="P64" s="96"/>
    </row>
    <row r="65" spans="1:16" ht="15" customHeight="1" x14ac:dyDescent="0.25">
      <c r="A65" s="100">
        <v>43739</v>
      </c>
      <c r="B65" s="101">
        <v>57</v>
      </c>
      <c r="C65" s="92" t="str">
        <f t="shared" si="0"/>
        <v>POST /file-payments</v>
      </c>
      <c r="D65" s="94" t="s">
        <v>207</v>
      </c>
      <c r="E65" s="93" t="str">
        <f t="shared" si="1"/>
        <v>PISP</v>
      </c>
      <c r="F65" s="93" t="str">
        <f t="shared" si="2"/>
        <v>Y</v>
      </c>
      <c r="G65" s="95">
        <v>399200575.40000004</v>
      </c>
      <c r="H65" s="102">
        <v>4141.5059999999994</v>
      </c>
      <c r="I65" s="102">
        <v>69.300000000000011</v>
      </c>
      <c r="J65" s="96"/>
      <c r="K65" s="96"/>
      <c r="L65" s="96"/>
      <c r="M65" s="96"/>
      <c r="N65" s="96"/>
      <c r="O65" s="96"/>
      <c r="P65" s="96"/>
    </row>
    <row r="66" spans="1:16" ht="15" customHeight="1" x14ac:dyDescent="0.25">
      <c r="A66" s="100">
        <v>43739</v>
      </c>
      <c r="B66" s="101">
        <v>58</v>
      </c>
      <c r="C66" s="92" t="str">
        <f t="shared" si="0"/>
        <v>GET /file-payments/{FilePaymentId}</v>
      </c>
      <c r="D66" s="94" t="s">
        <v>207</v>
      </c>
      <c r="E66" s="93" t="str">
        <f t="shared" si="1"/>
        <v>PISP</v>
      </c>
      <c r="F66" s="93" t="str">
        <f t="shared" si="2"/>
        <v>Y</v>
      </c>
      <c r="G66" s="95">
        <v>76781018.159999996</v>
      </c>
      <c r="H66" s="102">
        <v>853.12800000000004</v>
      </c>
      <c r="I66" s="102">
        <v>138.60000000000002</v>
      </c>
      <c r="J66" s="96"/>
      <c r="K66" s="96"/>
      <c r="L66" s="96"/>
      <c r="M66" s="96"/>
      <c r="N66" s="96"/>
      <c r="O66" s="96"/>
      <c r="P66" s="96"/>
    </row>
    <row r="67" spans="1:16" ht="15" customHeight="1" x14ac:dyDescent="0.25">
      <c r="A67" s="100">
        <v>43739</v>
      </c>
      <c r="B67" s="101">
        <v>59</v>
      </c>
      <c r="C67" s="92" t="str">
        <f t="shared" si="0"/>
        <v>GET /file-payments/{FilePaymentId}/report-file</v>
      </c>
      <c r="D67" s="94" t="s">
        <v>207</v>
      </c>
      <c r="E67" s="93" t="str">
        <f t="shared" si="1"/>
        <v>PISP</v>
      </c>
      <c r="F67" s="93" t="str">
        <f t="shared" si="2"/>
        <v>Y</v>
      </c>
      <c r="G67" s="95">
        <v>65371765.25</v>
      </c>
      <c r="H67" s="102">
        <v>2594.37</v>
      </c>
      <c r="I67" s="102">
        <v>92.4</v>
      </c>
      <c r="J67" s="96"/>
      <c r="K67" s="96"/>
      <c r="L67" s="96"/>
      <c r="M67" s="96"/>
      <c r="N67" s="96"/>
      <c r="O67" s="96"/>
      <c r="P67" s="96"/>
    </row>
    <row r="68" spans="1:16" ht="15" customHeight="1" x14ac:dyDescent="0.25">
      <c r="A68" s="100">
        <v>43739</v>
      </c>
      <c r="B68" s="101">
        <v>60</v>
      </c>
      <c r="C68" s="92" t="str">
        <f t="shared" si="0"/>
        <v>POST /funds-confirmation-consents</v>
      </c>
      <c r="D68" s="94" t="s">
        <v>207</v>
      </c>
      <c r="E68" s="93" t="str">
        <f t="shared" si="1"/>
        <v>CoF</v>
      </c>
      <c r="F68" s="93" t="str">
        <f t="shared" si="2"/>
        <v>N</v>
      </c>
      <c r="G68" s="95">
        <v>14545159.200000001</v>
      </c>
      <c r="H68" s="102">
        <v>15257.16</v>
      </c>
      <c r="I68" s="102">
        <v>14.3</v>
      </c>
      <c r="J68" s="96"/>
      <c r="K68" s="96"/>
      <c r="L68" s="96"/>
      <c r="M68" s="96"/>
      <c r="N68" s="96"/>
      <c r="O68" s="96"/>
      <c r="P68" s="96"/>
    </row>
    <row r="69" spans="1:16" ht="15" customHeight="1" x14ac:dyDescent="0.25">
      <c r="A69" s="100">
        <v>43739</v>
      </c>
      <c r="B69" s="101">
        <v>61</v>
      </c>
      <c r="C69" s="92" t="str">
        <f t="shared" si="0"/>
        <v>GET /funds-confirmation-consents/{ConsentId}</v>
      </c>
      <c r="D69" s="94" t="s">
        <v>207</v>
      </c>
      <c r="E69" s="93" t="str">
        <f t="shared" si="1"/>
        <v>CoF</v>
      </c>
      <c r="F69" s="93" t="str">
        <f t="shared" si="2"/>
        <v>N</v>
      </c>
      <c r="G69" s="95">
        <v>22197637</v>
      </c>
      <c r="H69" s="102">
        <v>42006.66</v>
      </c>
      <c r="I69" s="102">
        <v>209.00000000000003</v>
      </c>
      <c r="J69" s="96"/>
      <c r="K69" s="96"/>
      <c r="L69" s="96"/>
      <c r="M69" s="96"/>
      <c r="N69" s="96"/>
      <c r="O69" s="96"/>
      <c r="P69" s="96"/>
    </row>
    <row r="70" spans="1:16" ht="15" customHeight="1" x14ac:dyDescent="0.25">
      <c r="A70" s="100">
        <v>43739</v>
      </c>
      <c r="B70" s="101">
        <v>62</v>
      </c>
      <c r="C70" s="92" t="str">
        <f t="shared" si="0"/>
        <v>DELETE /funds-confirmation-consents/{ConsentId}</v>
      </c>
      <c r="D70" s="94" t="s">
        <v>207</v>
      </c>
      <c r="E70" s="93" t="str">
        <f t="shared" si="1"/>
        <v>CoF</v>
      </c>
      <c r="F70" s="93" t="str">
        <f t="shared" si="2"/>
        <v>N</v>
      </c>
      <c r="G70" s="95">
        <v>6946731.0000000009</v>
      </c>
      <c r="H70" s="102">
        <v>13013.16</v>
      </c>
      <c r="I70" s="102">
        <v>126.50000000000001</v>
      </c>
      <c r="J70" s="96"/>
      <c r="K70" s="96"/>
      <c r="L70" s="96"/>
      <c r="M70" s="96"/>
      <c r="N70" s="96"/>
      <c r="O70" s="96"/>
      <c r="P70" s="96"/>
    </row>
    <row r="71" spans="1:16" ht="15" customHeight="1" x14ac:dyDescent="0.25">
      <c r="A71" s="100">
        <v>43739</v>
      </c>
      <c r="B71" s="101">
        <v>63</v>
      </c>
      <c r="C71" s="92" t="str">
        <f t="shared" si="0"/>
        <v>POST /funds-confirmations</v>
      </c>
      <c r="D71" s="94" t="s">
        <v>207</v>
      </c>
      <c r="E71" s="93" t="str">
        <f t="shared" si="1"/>
        <v>CoF</v>
      </c>
      <c r="F71" s="93" t="str">
        <f t="shared" si="2"/>
        <v>Y</v>
      </c>
      <c r="G71" s="95">
        <v>9509230.5</v>
      </c>
      <c r="H71" s="102">
        <v>17885.7</v>
      </c>
      <c r="I71" s="102">
        <v>242.00000000000003</v>
      </c>
      <c r="J71" s="96"/>
      <c r="K71" s="96"/>
      <c r="L71" s="96"/>
      <c r="M71" s="96"/>
      <c r="N71" s="96"/>
      <c r="O71" s="96"/>
      <c r="P71" s="96"/>
    </row>
    <row r="72" spans="1:16" ht="15" customHeight="1" x14ac:dyDescent="0.25">
      <c r="A72" s="46">
        <v>43739</v>
      </c>
      <c r="B72" s="101">
        <v>0</v>
      </c>
      <c r="C72" s="92" t="str">
        <f t="shared" ref="C72:C135" si="3">VLOOKUP($B72,endpoints,3)</f>
        <v>OIDC endpoints for token IDs</v>
      </c>
      <c r="D72" s="94" t="s">
        <v>208</v>
      </c>
      <c r="E72" s="93" t="str">
        <f t="shared" ref="E72:E135" si="4">VLOOKUP($B72,endpoints,4)</f>
        <v>OIDC</v>
      </c>
      <c r="F72" s="93" t="str">
        <f t="shared" ref="F72:F135" si="5">VLOOKUP($B72,endpoints,5)</f>
        <v>N</v>
      </c>
      <c r="G72" s="112">
        <v>739811924.10000002</v>
      </c>
      <c r="H72" s="68">
        <v>1604798.1</v>
      </c>
      <c r="I72" s="68">
        <v>539.1</v>
      </c>
      <c r="J72" s="96"/>
      <c r="K72" s="96"/>
      <c r="L72" s="96"/>
      <c r="M72" s="96"/>
      <c r="N72" s="96"/>
      <c r="O72" s="96"/>
      <c r="P72" s="96"/>
    </row>
    <row r="73" spans="1:16" ht="15" customHeight="1" x14ac:dyDescent="0.25">
      <c r="A73" s="97">
        <v>43739</v>
      </c>
      <c r="B73" s="101">
        <v>1</v>
      </c>
      <c r="C73" s="92" t="str">
        <f t="shared" si="3"/>
        <v>POST /account-access-consents</v>
      </c>
      <c r="D73" s="94" t="s">
        <v>208</v>
      </c>
      <c r="E73" s="93" t="str">
        <f t="shared" si="4"/>
        <v>AISP</v>
      </c>
      <c r="F73" s="93" t="str">
        <f t="shared" si="5"/>
        <v>N</v>
      </c>
      <c r="G73" s="95">
        <v>618481.07999999996</v>
      </c>
      <c r="H73" s="99">
        <v>28874</v>
      </c>
      <c r="I73" s="99">
        <v>85</v>
      </c>
      <c r="J73" s="96"/>
      <c r="K73" s="96"/>
      <c r="L73" s="96"/>
      <c r="M73" s="96"/>
      <c r="N73" s="96"/>
      <c r="O73" s="96"/>
      <c r="P73" s="96"/>
    </row>
    <row r="74" spans="1:16" ht="15" customHeight="1" x14ac:dyDescent="0.25">
      <c r="A74" s="97">
        <v>43739</v>
      </c>
      <c r="B74" s="101">
        <v>2</v>
      </c>
      <c r="C74" s="92" t="str">
        <f t="shared" si="3"/>
        <v>GET /account-access-consents/{ConsentId}</v>
      </c>
      <c r="D74" s="94" t="s">
        <v>208</v>
      </c>
      <c r="E74" s="93" t="str">
        <f t="shared" si="4"/>
        <v>AISP</v>
      </c>
      <c r="F74" s="93" t="str">
        <f t="shared" si="5"/>
        <v>N</v>
      </c>
      <c r="G74" s="95">
        <v>1300415.04</v>
      </c>
      <c r="H74" s="99">
        <v>29368</v>
      </c>
      <c r="I74" s="99">
        <v>33</v>
      </c>
      <c r="J74" s="96"/>
      <c r="K74" s="96"/>
      <c r="L74" s="96"/>
      <c r="M74" s="96"/>
      <c r="N74" s="96"/>
      <c r="O74" s="96"/>
      <c r="P74" s="96"/>
    </row>
    <row r="75" spans="1:16" ht="15" customHeight="1" x14ac:dyDescent="0.25">
      <c r="A75" s="97">
        <v>43739</v>
      </c>
      <c r="B75" s="101">
        <v>3</v>
      </c>
      <c r="C75" s="92" t="str">
        <f t="shared" si="3"/>
        <v>DELETE /account-access-consents/{ConsentId}</v>
      </c>
      <c r="D75" s="94" t="s">
        <v>208</v>
      </c>
      <c r="E75" s="93" t="str">
        <f t="shared" si="4"/>
        <v>AISP</v>
      </c>
      <c r="F75" s="93" t="str">
        <f t="shared" si="5"/>
        <v>N</v>
      </c>
      <c r="G75" s="95">
        <v>624294</v>
      </c>
      <c r="H75" s="99">
        <v>25224</v>
      </c>
      <c r="I75" s="99">
        <v>270</v>
      </c>
      <c r="J75" s="96"/>
      <c r="K75" s="96"/>
      <c r="L75" s="96"/>
      <c r="M75" s="96"/>
      <c r="N75" s="96"/>
      <c r="O75" s="96"/>
      <c r="P75" s="96"/>
    </row>
    <row r="76" spans="1:16" ht="15" customHeight="1" x14ac:dyDescent="0.25">
      <c r="A76" s="97">
        <v>43739</v>
      </c>
      <c r="B76" s="101">
        <v>4</v>
      </c>
      <c r="C76" s="92" t="str">
        <f t="shared" si="3"/>
        <v>GET /accounts</v>
      </c>
      <c r="D76" s="94" t="s">
        <v>208</v>
      </c>
      <c r="E76" s="93" t="str">
        <f t="shared" si="4"/>
        <v>AISP</v>
      </c>
      <c r="F76" s="93" t="str">
        <f t="shared" si="5"/>
        <v>Y</v>
      </c>
      <c r="G76" s="95">
        <v>1598401.35</v>
      </c>
      <c r="H76" s="99">
        <v>30359</v>
      </c>
      <c r="I76" s="99">
        <v>70</v>
      </c>
      <c r="J76" s="96"/>
      <c r="K76" s="96"/>
      <c r="L76" s="96"/>
      <c r="M76" s="96"/>
      <c r="N76" s="96"/>
      <c r="O76" s="96"/>
      <c r="P76" s="96"/>
    </row>
    <row r="77" spans="1:16" ht="15" customHeight="1" x14ac:dyDescent="0.25">
      <c r="A77" s="97">
        <v>43739</v>
      </c>
      <c r="B77" s="101">
        <v>5</v>
      </c>
      <c r="C77" s="92" t="str">
        <f t="shared" si="3"/>
        <v>GET /accounts/{AccountId}</v>
      </c>
      <c r="D77" s="94" t="s">
        <v>208</v>
      </c>
      <c r="E77" s="93" t="str">
        <f t="shared" si="4"/>
        <v>AISP</v>
      </c>
      <c r="F77" s="93" t="str">
        <f t="shared" si="5"/>
        <v>Y</v>
      </c>
      <c r="G77" s="95">
        <v>2561922</v>
      </c>
      <c r="H77" s="99">
        <v>41800</v>
      </c>
      <c r="I77" s="99">
        <v>88</v>
      </c>
      <c r="J77" s="96"/>
      <c r="K77" s="96"/>
      <c r="L77" s="96"/>
      <c r="M77" s="96"/>
      <c r="N77" s="96"/>
      <c r="O77" s="96"/>
      <c r="P77" s="96"/>
    </row>
    <row r="78" spans="1:16" ht="15" customHeight="1" x14ac:dyDescent="0.25">
      <c r="A78" s="97">
        <v>43739</v>
      </c>
      <c r="B78" s="101">
        <v>6</v>
      </c>
      <c r="C78" s="92" t="str">
        <f t="shared" si="3"/>
        <v>GET /accounts/{AccountId}/balances</v>
      </c>
      <c r="D78" s="94" t="s">
        <v>208</v>
      </c>
      <c r="E78" s="93" t="str">
        <f t="shared" si="4"/>
        <v>AISP</v>
      </c>
      <c r="F78" s="93" t="str">
        <f t="shared" si="5"/>
        <v>Y</v>
      </c>
      <c r="G78" s="95">
        <v>1788972.66</v>
      </c>
      <c r="H78" s="99">
        <v>27646</v>
      </c>
      <c r="I78" s="99">
        <v>138</v>
      </c>
      <c r="J78" s="96"/>
      <c r="K78" s="96"/>
      <c r="L78" s="96"/>
      <c r="M78" s="96"/>
      <c r="N78" s="96"/>
      <c r="O78" s="96"/>
      <c r="P78" s="96"/>
    </row>
    <row r="79" spans="1:16" ht="15" customHeight="1" x14ac:dyDescent="0.25">
      <c r="A79" s="97">
        <v>43739</v>
      </c>
      <c r="B79" s="101">
        <v>7</v>
      </c>
      <c r="C79" s="92" t="str">
        <f t="shared" si="3"/>
        <v>GET /balances</v>
      </c>
      <c r="D79" s="94" t="s">
        <v>208</v>
      </c>
      <c r="E79" s="93" t="str">
        <f t="shared" si="4"/>
        <v>AISP</v>
      </c>
      <c r="F79" s="93" t="str">
        <f t="shared" si="5"/>
        <v>Y</v>
      </c>
      <c r="G79" s="95">
        <v>1080220.68</v>
      </c>
      <c r="H79" s="99">
        <v>22268</v>
      </c>
      <c r="I79" s="99">
        <v>152</v>
      </c>
      <c r="J79" s="96"/>
      <c r="K79" s="96"/>
      <c r="L79" s="96"/>
      <c r="M79" s="96"/>
      <c r="N79" s="96"/>
      <c r="O79" s="96"/>
      <c r="P79" s="96"/>
    </row>
    <row r="80" spans="1:16" ht="15" customHeight="1" x14ac:dyDescent="0.25">
      <c r="A80" s="97">
        <v>43739</v>
      </c>
      <c r="B80" s="101">
        <v>8</v>
      </c>
      <c r="C80" s="92" t="str">
        <f t="shared" si="3"/>
        <v>GET /accounts/{AccountId}/transactions</v>
      </c>
      <c r="D80" s="94" t="s">
        <v>208</v>
      </c>
      <c r="E80" s="93" t="str">
        <f t="shared" si="4"/>
        <v>AISP</v>
      </c>
      <c r="F80" s="93" t="str">
        <f t="shared" si="5"/>
        <v>Y</v>
      </c>
      <c r="G80" s="95">
        <v>31667528.969999999</v>
      </c>
      <c r="H80" s="99">
        <v>19831</v>
      </c>
      <c r="I80" s="99">
        <v>172</v>
      </c>
      <c r="J80" s="96"/>
      <c r="K80" s="96"/>
      <c r="L80" s="96"/>
      <c r="M80" s="96"/>
      <c r="N80" s="96"/>
      <c r="O80" s="96"/>
      <c r="P80" s="96"/>
    </row>
    <row r="81" spans="1:16" ht="15" customHeight="1" x14ac:dyDescent="0.25">
      <c r="A81" s="97">
        <v>43739</v>
      </c>
      <c r="B81" s="101">
        <v>9</v>
      </c>
      <c r="C81" s="92" t="str">
        <f t="shared" si="3"/>
        <v>GET /transactions</v>
      </c>
      <c r="D81" s="94" t="s">
        <v>208</v>
      </c>
      <c r="E81" s="93" t="str">
        <f t="shared" si="4"/>
        <v>AISP</v>
      </c>
      <c r="F81" s="93" t="str">
        <f t="shared" si="5"/>
        <v>Y</v>
      </c>
      <c r="G81" s="95">
        <v>312967116</v>
      </c>
      <c r="H81" s="99">
        <v>43120</v>
      </c>
      <c r="I81" s="99">
        <v>33</v>
      </c>
      <c r="J81" s="96"/>
      <c r="K81" s="96"/>
      <c r="L81" s="96"/>
      <c r="M81" s="96"/>
      <c r="N81" s="96"/>
      <c r="O81" s="96"/>
      <c r="P81" s="96"/>
    </row>
    <row r="82" spans="1:16" ht="15" customHeight="1" x14ac:dyDescent="0.25">
      <c r="A82" s="97">
        <v>43739</v>
      </c>
      <c r="B82" s="101">
        <v>10</v>
      </c>
      <c r="C82" s="92" t="str">
        <f t="shared" si="3"/>
        <v>GET /accounts/{AccountId}/beneficiaries</v>
      </c>
      <c r="D82" s="94" t="s">
        <v>208</v>
      </c>
      <c r="E82" s="93" t="str">
        <f t="shared" si="4"/>
        <v>AISP</v>
      </c>
      <c r="F82" s="93" t="str">
        <f t="shared" si="5"/>
        <v>Y</v>
      </c>
      <c r="G82" s="95">
        <v>2005479</v>
      </c>
      <c r="H82" s="99">
        <v>28350</v>
      </c>
      <c r="I82" s="99">
        <v>127</v>
      </c>
      <c r="J82" s="96"/>
      <c r="K82" s="96"/>
      <c r="L82" s="96"/>
      <c r="M82" s="96"/>
      <c r="N82" s="96"/>
      <c r="O82" s="96"/>
      <c r="P82" s="96"/>
    </row>
    <row r="83" spans="1:16" ht="15" customHeight="1" x14ac:dyDescent="0.25">
      <c r="A83" s="97">
        <v>43739</v>
      </c>
      <c r="B83" s="101">
        <v>11</v>
      </c>
      <c r="C83" s="92" t="str">
        <f t="shared" si="3"/>
        <v>GET /beneficiaries</v>
      </c>
      <c r="D83" s="94" t="s">
        <v>208</v>
      </c>
      <c r="E83" s="93" t="str">
        <f t="shared" si="4"/>
        <v>AISP</v>
      </c>
      <c r="F83" s="93" t="str">
        <f t="shared" si="5"/>
        <v>Y</v>
      </c>
      <c r="G83" s="95">
        <v>2682952.2000000002</v>
      </c>
      <c r="H83" s="99">
        <v>36940</v>
      </c>
      <c r="I83" s="99">
        <v>30</v>
      </c>
      <c r="J83" s="96"/>
      <c r="K83" s="96"/>
      <c r="L83" s="96"/>
      <c r="M83" s="96"/>
      <c r="N83" s="96"/>
      <c r="O83" s="96"/>
      <c r="P83" s="96"/>
    </row>
    <row r="84" spans="1:16" ht="15" customHeight="1" x14ac:dyDescent="0.25">
      <c r="A84" s="97">
        <v>43739</v>
      </c>
      <c r="B84" s="101">
        <v>12</v>
      </c>
      <c r="C84" s="92" t="str">
        <f t="shared" si="3"/>
        <v>GET /accounts/{AccountId}/direct-debits</v>
      </c>
      <c r="D84" s="94" t="s">
        <v>208</v>
      </c>
      <c r="E84" s="93" t="str">
        <f t="shared" si="4"/>
        <v>AISP</v>
      </c>
      <c r="F84" s="93" t="str">
        <f t="shared" si="5"/>
        <v>Y</v>
      </c>
      <c r="G84" s="95">
        <v>1769057.01</v>
      </c>
      <c r="H84" s="99">
        <v>34667</v>
      </c>
      <c r="I84" s="99">
        <v>178</v>
      </c>
      <c r="J84" s="96"/>
      <c r="K84" s="96"/>
      <c r="L84" s="96"/>
      <c r="M84" s="96"/>
      <c r="N84" s="96"/>
      <c r="O84" s="96"/>
      <c r="P84" s="96"/>
    </row>
    <row r="85" spans="1:16" ht="15" customHeight="1" x14ac:dyDescent="0.25">
      <c r="A85" s="97">
        <v>43739</v>
      </c>
      <c r="B85" s="101">
        <v>13</v>
      </c>
      <c r="C85" s="92" t="str">
        <f t="shared" si="3"/>
        <v>GET /direct-debits</v>
      </c>
      <c r="D85" s="94" t="s">
        <v>208</v>
      </c>
      <c r="E85" s="93" t="str">
        <f t="shared" si="4"/>
        <v>AISP</v>
      </c>
      <c r="F85" s="93" t="str">
        <f t="shared" si="5"/>
        <v>Y</v>
      </c>
      <c r="G85" s="95">
        <v>1706902.2</v>
      </c>
      <c r="H85" s="99">
        <v>22053</v>
      </c>
      <c r="I85" s="99">
        <v>210</v>
      </c>
      <c r="J85" s="96"/>
      <c r="K85" s="96"/>
      <c r="L85" s="96"/>
      <c r="M85" s="96"/>
      <c r="N85" s="96"/>
      <c r="O85" s="96"/>
      <c r="P85" s="96"/>
    </row>
    <row r="86" spans="1:16" ht="15" customHeight="1" x14ac:dyDescent="0.25">
      <c r="A86" s="97">
        <v>43739</v>
      </c>
      <c r="B86" s="101">
        <v>14</v>
      </c>
      <c r="C86" s="92" t="str">
        <f t="shared" si="3"/>
        <v>GET /accounts/{AccountId}/standing-orders</v>
      </c>
      <c r="D86" s="94" t="s">
        <v>208</v>
      </c>
      <c r="E86" s="93" t="str">
        <f t="shared" si="4"/>
        <v>AISP</v>
      </c>
      <c r="F86" s="93" t="str">
        <f t="shared" si="5"/>
        <v>Y</v>
      </c>
      <c r="G86" s="95">
        <v>887258.70000000007</v>
      </c>
      <c r="H86" s="99">
        <v>17795</v>
      </c>
      <c r="I86" s="99">
        <v>132</v>
      </c>
      <c r="J86" s="96"/>
      <c r="K86" s="96"/>
      <c r="L86" s="96"/>
      <c r="M86" s="96"/>
      <c r="N86" s="96"/>
      <c r="O86" s="96"/>
      <c r="P86" s="96"/>
    </row>
    <row r="87" spans="1:16" ht="15" customHeight="1" x14ac:dyDescent="0.25">
      <c r="A87" s="97">
        <v>43739</v>
      </c>
      <c r="B87" s="101">
        <v>15</v>
      </c>
      <c r="C87" s="92" t="str">
        <f t="shared" si="3"/>
        <v>GET /standing-orders</v>
      </c>
      <c r="D87" s="94" t="s">
        <v>208</v>
      </c>
      <c r="E87" s="93" t="str">
        <f t="shared" si="4"/>
        <v>AISP</v>
      </c>
      <c r="F87" s="93" t="str">
        <f t="shared" si="5"/>
        <v>Y</v>
      </c>
      <c r="G87" s="95">
        <v>1396559.52</v>
      </c>
      <c r="H87" s="99">
        <v>43588</v>
      </c>
      <c r="I87" s="99">
        <v>143</v>
      </c>
      <c r="J87" s="96"/>
      <c r="K87" s="96"/>
      <c r="L87" s="96"/>
      <c r="M87" s="96"/>
      <c r="N87" s="96"/>
      <c r="O87" s="96"/>
      <c r="P87" s="96"/>
    </row>
    <row r="88" spans="1:16" ht="15" customHeight="1" x14ac:dyDescent="0.25">
      <c r="A88" s="97">
        <v>43739</v>
      </c>
      <c r="B88" s="101">
        <v>16</v>
      </c>
      <c r="C88" s="92" t="str">
        <f t="shared" si="3"/>
        <v>GET /accounts/{AccountId}/product</v>
      </c>
      <c r="D88" s="94" t="s">
        <v>208</v>
      </c>
      <c r="E88" s="93" t="str">
        <f t="shared" si="4"/>
        <v>AISP</v>
      </c>
      <c r="F88" s="93" t="str">
        <f t="shared" si="5"/>
        <v>Y</v>
      </c>
      <c r="G88" s="95">
        <v>359519.85000000003</v>
      </c>
      <c r="H88" s="99">
        <v>5305</v>
      </c>
      <c r="I88" s="99">
        <v>164</v>
      </c>
      <c r="J88" s="96"/>
      <c r="K88" s="96"/>
      <c r="L88" s="96"/>
      <c r="M88" s="96"/>
      <c r="N88" s="96"/>
      <c r="O88" s="96"/>
      <c r="P88" s="96"/>
    </row>
    <row r="89" spans="1:16" ht="15" customHeight="1" x14ac:dyDescent="0.25">
      <c r="A89" s="97">
        <v>43739</v>
      </c>
      <c r="B89" s="101">
        <v>17</v>
      </c>
      <c r="C89" s="92" t="str">
        <f t="shared" si="3"/>
        <v>GET /products</v>
      </c>
      <c r="D89" s="94" t="s">
        <v>208</v>
      </c>
      <c r="E89" s="93" t="str">
        <f t="shared" si="4"/>
        <v>AISP</v>
      </c>
      <c r="F89" s="93" t="str">
        <f t="shared" si="5"/>
        <v>Y</v>
      </c>
      <c r="G89" s="95">
        <v>771397.83</v>
      </c>
      <c r="H89" s="99">
        <v>33093</v>
      </c>
      <c r="I89" s="99">
        <v>224</v>
      </c>
      <c r="J89" s="96"/>
      <c r="K89" s="96"/>
      <c r="L89" s="96"/>
      <c r="M89" s="96"/>
      <c r="N89" s="96"/>
      <c r="O89" s="96"/>
      <c r="P89" s="96"/>
    </row>
    <row r="90" spans="1:16" ht="15" customHeight="1" x14ac:dyDescent="0.25">
      <c r="A90" s="97">
        <v>43739</v>
      </c>
      <c r="B90" s="101">
        <v>18</v>
      </c>
      <c r="C90" s="92" t="str">
        <f t="shared" si="3"/>
        <v>GET /accounts/{AccountId}/offers</v>
      </c>
      <c r="D90" s="94" t="s">
        <v>208</v>
      </c>
      <c r="E90" s="93" t="str">
        <f t="shared" si="4"/>
        <v>AISP</v>
      </c>
      <c r="F90" s="93" t="str">
        <f t="shared" si="5"/>
        <v>Y</v>
      </c>
      <c r="G90" s="95">
        <v>814822.47000000009</v>
      </c>
      <c r="H90" s="99">
        <v>39193</v>
      </c>
      <c r="I90" s="99">
        <v>263</v>
      </c>
      <c r="J90" s="96"/>
      <c r="K90" s="96"/>
      <c r="L90" s="96"/>
      <c r="M90" s="96"/>
      <c r="N90" s="96"/>
      <c r="O90" s="96"/>
      <c r="P90" s="96"/>
    </row>
    <row r="91" spans="1:16" ht="15" customHeight="1" x14ac:dyDescent="0.25">
      <c r="A91" s="97">
        <v>43739</v>
      </c>
      <c r="B91" s="101">
        <v>19</v>
      </c>
      <c r="C91" s="92" t="str">
        <f t="shared" si="3"/>
        <v>GET /offers</v>
      </c>
      <c r="D91" s="94" t="s">
        <v>208</v>
      </c>
      <c r="E91" s="93" t="str">
        <f t="shared" si="4"/>
        <v>AISP</v>
      </c>
      <c r="F91" s="93" t="str">
        <f t="shared" si="5"/>
        <v>Y</v>
      </c>
      <c r="G91" s="95">
        <v>3120537.24</v>
      </c>
      <c r="H91" s="99">
        <v>39356</v>
      </c>
      <c r="I91" s="99">
        <v>160</v>
      </c>
      <c r="J91" s="96"/>
      <c r="K91" s="96"/>
      <c r="L91" s="96"/>
      <c r="M91" s="96"/>
      <c r="N91" s="96"/>
      <c r="O91" s="96"/>
      <c r="P91" s="96"/>
    </row>
    <row r="92" spans="1:16" ht="15" customHeight="1" x14ac:dyDescent="0.25">
      <c r="A92" s="97">
        <v>43739</v>
      </c>
      <c r="B92" s="101">
        <v>20</v>
      </c>
      <c r="C92" s="92" t="str">
        <f t="shared" si="3"/>
        <v>GET /accounts/{AccountId}/party</v>
      </c>
      <c r="D92" s="94" t="s">
        <v>208</v>
      </c>
      <c r="E92" s="93" t="str">
        <f t="shared" si="4"/>
        <v>AISP</v>
      </c>
      <c r="F92" s="93" t="str">
        <f t="shared" si="5"/>
        <v>Y</v>
      </c>
      <c r="G92" s="95">
        <v>1090865.1599999999</v>
      </c>
      <c r="H92" s="99">
        <v>47908</v>
      </c>
      <c r="I92" s="99">
        <v>0</v>
      </c>
      <c r="J92" s="96"/>
      <c r="K92" s="96"/>
      <c r="L92" s="96"/>
      <c r="M92" s="96"/>
      <c r="N92" s="96"/>
      <c r="O92" s="96"/>
      <c r="P92" s="96"/>
    </row>
    <row r="93" spans="1:16" ht="15" customHeight="1" x14ac:dyDescent="0.25">
      <c r="A93" s="97">
        <v>43739</v>
      </c>
      <c r="B93" s="101">
        <v>21</v>
      </c>
      <c r="C93" s="92" t="str">
        <f t="shared" si="3"/>
        <v>GET /party</v>
      </c>
      <c r="D93" s="94" t="s">
        <v>208</v>
      </c>
      <c r="E93" s="93" t="str">
        <f t="shared" si="4"/>
        <v>AISP</v>
      </c>
      <c r="F93" s="93" t="str">
        <f t="shared" si="5"/>
        <v>Y</v>
      </c>
      <c r="G93" s="95">
        <v>791496.09</v>
      </c>
      <c r="H93" s="99">
        <v>10383</v>
      </c>
      <c r="I93" s="99">
        <v>359</v>
      </c>
      <c r="J93" s="96"/>
      <c r="K93" s="96"/>
      <c r="L93" s="96"/>
      <c r="M93" s="96"/>
      <c r="N93" s="96"/>
      <c r="O93" s="96"/>
      <c r="P93" s="96"/>
    </row>
    <row r="94" spans="1:16" ht="15" customHeight="1" x14ac:dyDescent="0.25">
      <c r="A94" s="97">
        <v>43739</v>
      </c>
      <c r="B94" s="101">
        <v>22</v>
      </c>
      <c r="C94" s="92" t="str">
        <f t="shared" si="3"/>
        <v>GET /accounts/{AccountId}/scheduled-payments</v>
      </c>
      <c r="D94" s="94" t="s">
        <v>208</v>
      </c>
      <c r="E94" s="93" t="str">
        <f t="shared" si="4"/>
        <v>AISP</v>
      </c>
      <c r="F94" s="93" t="str">
        <f t="shared" si="5"/>
        <v>Y</v>
      </c>
      <c r="G94" s="95">
        <v>911123.91</v>
      </c>
      <c r="H94" s="99">
        <v>34789</v>
      </c>
      <c r="I94" s="99">
        <v>3</v>
      </c>
      <c r="J94" s="96"/>
      <c r="K94" s="96"/>
      <c r="L94" s="96"/>
      <c r="M94" s="96"/>
      <c r="N94" s="96"/>
      <c r="O94" s="96"/>
      <c r="P94" s="96"/>
    </row>
    <row r="95" spans="1:16" ht="15" customHeight="1" x14ac:dyDescent="0.25">
      <c r="A95" s="97">
        <v>43739</v>
      </c>
      <c r="B95" s="101">
        <v>23</v>
      </c>
      <c r="C95" s="92" t="str">
        <f t="shared" si="3"/>
        <v>GET /scheduled-payments</v>
      </c>
      <c r="D95" s="94" t="s">
        <v>208</v>
      </c>
      <c r="E95" s="93" t="str">
        <f t="shared" si="4"/>
        <v>AISP</v>
      </c>
      <c r="F95" s="93" t="str">
        <f t="shared" si="5"/>
        <v>Y</v>
      </c>
      <c r="G95" s="95">
        <v>1803801.6000000001</v>
      </c>
      <c r="H95" s="99">
        <v>31316</v>
      </c>
      <c r="I95" s="99">
        <v>81</v>
      </c>
      <c r="J95" s="96"/>
      <c r="K95" s="96"/>
      <c r="L95" s="96"/>
      <c r="M95" s="96"/>
      <c r="N95" s="96"/>
      <c r="O95" s="96"/>
      <c r="P95" s="96"/>
    </row>
    <row r="96" spans="1:16" ht="15" customHeight="1" x14ac:dyDescent="0.25">
      <c r="A96" s="97">
        <v>43739</v>
      </c>
      <c r="B96" s="101">
        <v>24</v>
      </c>
      <c r="C96" s="92" t="str">
        <f t="shared" si="3"/>
        <v>GET /accounts/{AccountId}/statements</v>
      </c>
      <c r="D96" s="94" t="s">
        <v>208</v>
      </c>
      <c r="E96" s="93" t="str">
        <f t="shared" si="4"/>
        <v>AISP</v>
      </c>
      <c r="F96" s="93" t="str">
        <f t="shared" si="5"/>
        <v>Y</v>
      </c>
      <c r="G96" s="95">
        <v>870517.8</v>
      </c>
      <c r="H96" s="99">
        <v>14018</v>
      </c>
      <c r="I96" s="99">
        <v>138</v>
      </c>
      <c r="J96" s="96"/>
      <c r="K96" s="96"/>
      <c r="L96" s="96"/>
      <c r="M96" s="96"/>
      <c r="N96" s="96"/>
      <c r="O96" s="96"/>
      <c r="P96" s="96"/>
    </row>
    <row r="97" spans="1:16" ht="15" customHeight="1" x14ac:dyDescent="0.25">
      <c r="A97" s="97">
        <v>43739</v>
      </c>
      <c r="B97" s="101">
        <v>25</v>
      </c>
      <c r="C97" s="92" t="str">
        <f t="shared" si="3"/>
        <v>GET /accounts/{AccountId}/statements/{StatementId}</v>
      </c>
      <c r="D97" s="94" t="s">
        <v>208</v>
      </c>
      <c r="E97" s="93" t="str">
        <f t="shared" si="4"/>
        <v>AISP</v>
      </c>
      <c r="F97" s="93" t="str">
        <f t="shared" si="5"/>
        <v>Y</v>
      </c>
      <c r="G97" s="95">
        <v>1098740.1599999999</v>
      </c>
      <c r="H97" s="99">
        <v>23568</v>
      </c>
      <c r="I97" s="99">
        <v>114</v>
      </c>
      <c r="J97" s="96"/>
      <c r="K97" s="96"/>
      <c r="L97" s="96"/>
      <c r="M97" s="96"/>
      <c r="N97" s="96"/>
      <c r="O97" s="96"/>
      <c r="P97" s="96"/>
    </row>
    <row r="98" spans="1:16" ht="15" customHeight="1" x14ac:dyDescent="0.25">
      <c r="A98" s="97">
        <v>43739</v>
      </c>
      <c r="B98" s="101">
        <v>26</v>
      </c>
      <c r="C98" s="92" t="str">
        <f t="shared" si="3"/>
        <v>GET /accounts/{AccountId}/statements/{StatementId}/file</v>
      </c>
      <c r="D98" s="94" t="s">
        <v>208</v>
      </c>
      <c r="E98" s="93" t="str">
        <f t="shared" si="4"/>
        <v>AISP</v>
      </c>
      <c r="F98" s="93" t="str">
        <f t="shared" si="5"/>
        <v>Y</v>
      </c>
      <c r="G98" s="95">
        <v>2074327.2</v>
      </c>
      <c r="H98" s="99">
        <v>23810</v>
      </c>
      <c r="I98" s="99">
        <v>89</v>
      </c>
      <c r="J98" s="96"/>
      <c r="K98" s="96"/>
      <c r="L98" s="96"/>
      <c r="M98" s="96"/>
      <c r="N98" s="96"/>
      <c r="O98" s="96"/>
      <c r="P98" s="96"/>
    </row>
    <row r="99" spans="1:16" ht="15" customHeight="1" x14ac:dyDescent="0.25">
      <c r="A99" s="97">
        <v>43739</v>
      </c>
      <c r="B99" s="101">
        <v>27</v>
      </c>
      <c r="C99" s="92" t="str">
        <f t="shared" si="3"/>
        <v>GET /accounts/{AccountId}/statements/{StatementId}/transactions</v>
      </c>
      <c r="D99" s="94" t="s">
        <v>208</v>
      </c>
      <c r="E99" s="93" t="str">
        <f t="shared" si="4"/>
        <v>AISP</v>
      </c>
      <c r="F99" s="93" t="str">
        <f t="shared" si="5"/>
        <v>Y</v>
      </c>
      <c r="G99" s="95">
        <v>27990336.690000001</v>
      </c>
      <c r="H99" s="99">
        <v>7193</v>
      </c>
      <c r="I99" s="99">
        <v>271</v>
      </c>
      <c r="J99" s="96"/>
      <c r="K99" s="96"/>
      <c r="L99" s="96"/>
      <c r="M99" s="96"/>
      <c r="N99" s="96"/>
      <c r="O99" s="96"/>
      <c r="P99" s="96"/>
    </row>
    <row r="100" spans="1:16" ht="15" customHeight="1" x14ac:dyDescent="0.25">
      <c r="A100" s="97">
        <v>43739</v>
      </c>
      <c r="B100" s="101">
        <v>28</v>
      </c>
      <c r="C100" s="92" t="str">
        <f t="shared" si="3"/>
        <v>GET /statements</v>
      </c>
      <c r="D100" s="94" t="s">
        <v>208</v>
      </c>
      <c r="E100" s="93" t="str">
        <f t="shared" si="4"/>
        <v>AISP</v>
      </c>
      <c r="F100" s="93" t="str">
        <f t="shared" si="5"/>
        <v>Y</v>
      </c>
      <c r="G100" s="95">
        <v>3258219.6</v>
      </c>
      <c r="H100" s="99">
        <v>41612</v>
      </c>
      <c r="I100" s="99">
        <v>68</v>
      </c>
      <c r="J100" s="96"/>
      <c r="K100" s="96"/>
      <c r="L100" s="96"/>
      <c r="M100" s="96"/>
      <c r="N100" s="96"/>
      <c r="O100" s="96"/>
      <c r="P100" s="96"/>
    </row>
    <row r="101" spans="1:16" ht="15" customHeight="1" x14ac:dyDescent="0.25">
      <c r="A101" s="97">
        <v>43739</v>
      </c>
      <c r="B101" s="101">
        <v>29</v>
      </c>
      <c r="C101" s="92" t="str">
        <f t="shared" si="3"/>
        <v>POST /domestic-payment-consents</v>
      </c>
      <c r="D101" s="94" t="s">
        <v>208</v>
      </c>
      <c r="E101" s="93" t="str">
        <f t="shared" si="4"/>
        <v>PISP</v>
      </c>
      <c r="F101" s="93" t="str">
        <f t="shared" si="5"/>
        <v>N</v>
      </c>
      <c r="G101" s="95">
        <v>3600947</v>
      </c>
      <c r="H101" s="99">
        <v>8719</v>
      </c>
      <c r="I101" s="99">
        <v>89</v>
      </c>
      <c r="J101" s="96"/>
      <c r="K101" s="96"/>
      <c r="L101" s="96"/>
      <c r="M101" s="96"/>
      <c r="N101" s="96"/>
      <c r="O101" s="96"/>
      <c r="P101" s="96"/>
    </row>
    <row r="102" spans="1:16" ht="15" customHeight="1" x14ac:dyDescent="0.25">
      <c r="A102" s="97">
        <v>43739</v>
      </c>
      <c r="B102" s="101">
        <v>30</v>
      </c>
      <c r="C102" s="92" t="str">
        <f t="shared" si="3"/>
        <v>GET /domestic-payment-consents/{ConsentId}</v>
      </c>
      <c r="D102" s="94" t="s">
        <v>208</v>
      </c>
      <c r="E102" s="93" t="str">
        <f t="shared" si="4"/>
        <v>PISP</v>
      </c>
      <c r="F102" s="93" t="str">
        <f t="shared" si="5"/>
        <v>N</v>
      </c>
      <c r="G102" s="95">
        <v>13725106</v>
      </c>
      <c r="H102" s="99">
        <v>18107</v>
      </c>
      <c r="I102" s="99">
        <v>143</v>
      </c>
      <c r="J102" s="96"/>
      <c r="K102" s="96"/>
      <c r="L102" s="96"/>
      <c r="M102" s="96"/>
      <c r="N102" s="96"/>
      <c r="O102" s="96"/>
      <c r="P102" s="96"/>
    </row>
    <row r="103" spans="1:16" x14ac:dyDescent="0.25">
      <c r="A103" s="97">
        <v>43739</v>
      </c>
      <c r="B103" s="101">
        <v>31</v>
      </c>
      <c r="C103" s="92" t="str">
        <f t="shared" si="3"/>
        <v>POST /domestic-payments</v>
      </c>
      <c r="D103" s="94" t="s">
        <v>208</v>
      </c>
      <c r="E103" s="93" t="str">
        <f t="shared" si="4"/>
        <v>PISP</v>
      </c>
      <c r="F103" s="93" t="str">
        <f t="shared" si="5"/>
        <v>Y</v>
      </c>
      <c r="G103" s="95">
        <v>4802700</v>
      </c>
      <c r="H103" s="99">
        <v>16009</v>
      </c>
      <c r="I103" s="99">
        <v>6</v>
      </c>
      <c r="J103" s="96"/>
      <c r="K103" s="96"/>
      <c r="L103" s="96"/>
      <c r="M103" s="96"/>
      <c r="N103" s="96"/>
      <c r="O103" s="96"/>
      <c r="P103" s="96"/>
    </row>
    <row r="104" spans="1:16" x14ac:dyDescent="0.25">
      <c r="A104" s="97">
        <v>43739</v>
      </c>
      <c r="B104" s="101">
        <v>32</v>
      </c>
      <c r="C104" s="92" t="str">
        <f t="shared" si="3"/>
        <v>GET /domestic-payments/{DomesticPaymentId}</v>
      </c>
      <c r="D104" s="94" t="s">
        <v>208</v>
      </c>
      <c r="E104" s="93" t="str">
        <f t="shared" si="4"/>
        <v>PISP</v>
      </c>
      <c r="F104" s="93" t="str">
        <f t="shared" si="5"/>
        <v>Y</v>
      </c>
      <c r="G104" s="95">
        <v>33815210</v>
      </c>
      <c r="H104" s="99">
        <v>40018</v>
      </c>
      <c r="I104" s="99">
        <v>69</v>
      </c>
      <c r="J104" s="96"/>
      <c r="K104" s="96"/>
      <c r="L104" s="96"/>
      <c r="M104" s="96"/>
      <c r="N104" s="96"/>
      <c r="O104" s="96"/>
      <c r="P104" s="96"/>
    </row>
    <row r="105" spans="1:16" x14ac:dyDescent="0.25">
      <c r="A105" s="97">
        <v>43739</v>
      </c>
      <c r="B105" s="101">
        <v>33</v>
      </c>
      <c r="C105" s="92" t="str">
        <f t="shared" si="3"/>
        <v>POST /domestic-scheduled-payment-consents</v>
      </c>
      <c r="D105" s="94" t="s">
        <v>208</v>
      </c>
      <c r="E105" s="93" t="str">
        <f t="shared" si="4"/>
        <v>PISP</v>
      </c>
      <c r="F105" s="93" t="str">
        <f t="shared" si="5"/>
        <v>N</v>
      </c>
      <c r="G105" s="95">
        <v>17647210</v>
      </c>
      <c r="H105" s="99">
        <v>18193</v>
      </c>
      <c r="I105" s="99">
        <v>102</v>
      </c>
      <c r="J105" s="96"/>
      <c r="K105" s="96"/>
      <c r="L105" s="96"/>
      <c r="M105" s="96"/>
      <c r="N105" s="96"/>
      <c r="O105" s="96"/>
      <c r="P105" s="96"/>
    </row>
    <row r="106" spans="1:16" x14ac:dyDescent="0.25">
      <c r="A106" s="97">
        <v>43739</v>
      </c>
      <c r="B106" s="101">
        <v>34</v>
      </c>
      <c r="C106" s="92" t="str">
        <f t="shared" si="3"/>
        <v>GET /domestic-scheduled-payment-consents/{ConsentId}</v>
      </c>
      <c r="D106" s="94" t="s">
        <v>208</v>
      </c>
      <c r="E106" s="93" t="str">
        <f t="shared" si="4"/>
        <v>PISP</v>
      </c>
      <c r="F106" s="93" t="str">
        <f t="shared" si="5"/>
        <v>N</v>
      </c>
      <c r="G106" s="95">
        <v>11680016</v>
      </c>
      <c r="H106" s="99">
        <v>13168</v>
      </c>
      <c r="I106" s="99">
        <v>77</v>
      </c>
      <c r="J106" s="96"/>
      <c r="K106" s="96"/>
      <c r="L106" s="96"/>
      <c r="M106" s="96"/>
      <c r="N106" s="96"/>
      <c r="O106" s="96"/>
      <c r="P106" s="96"/>
    </row>
    <row r="107" spans="1:16" x14ac:dyDescent="0.25">
      <c r="A107" s="97">
        <v>43739</v>
      </c>
      <c r="B107" s="101">
        <v>35</v>
      </c>
      <c r="C107" s="92" t="str">
        <f t="shared" si="3"/>
        <v>POST /domestic-scheduled-payments</v>
      </c>
      <c r="D107" s="94" t="s">
        <v>208</v>
      </c>
      <c r="E107" s="93" t="str">
        <f t="shared" si="4"/>
        <v>PISP</v>
      </c>
      <c r="F107" s="93" t="str">
        <f t="shared" si="5"/>
        <v>Y</v>
      </c>
      <c r="G107" s="95">
        <v>29201249</v>
      </c>
      <c r="H107" s="99">
        <v>43519</v>
      </c>
      <c r="I107" s="99">
        <v>157</v>
      </c>
      <c r="J107" s="96"/>
      <c r="K107" s="96"/>
      <c r="L107" s="96"/>
      <c r="M107" s="96"/>
      <c r="N107" s="96"/>
      <c r="O107" s="96"/>
      <c r="P107" s="96"/>
    </row>
    <row r="108" spans="1:16" x14ac:dyDescent="0.25">
      <c r="A108" s="97">
        <v>43739</v>
      </c>
      <c r="B108" s="101">
        <v>36</v>
      </c>
      <c r="C108" s="92" t="str">
        <f t="shared" si="3"/>
        <v>GET /domestic-scheduled-payments/{DomesticScheduledPaymentId}</v>
      </c>
      <c r="D108" s="94" t="s">
        <v>208</v>
      </c>
      <c r="E108" s="93" t="str">
        <f t="shared" si="4"/>
        <v>PISP</v>
      </c>
      <c r="F108" s="93" t="str">
        <f t="shared" si="5"/>
        <v>Y</v>
      </c>
      <c r="G108" s="95">
        <v>13990144</v>
      </c>
      <c r="H108" s="99">
        <v>33152</v>
      </c>
      <c r="I108" s="99">
        <v>83</v>
      </c>
      <c r="J108" s="96"/>
      <c r="K108" s="96"/>
      <c r="L108" s="96"/>
      <c r="M108" s="96"/>
      <c r="N108" s="96"/>
      <c r="O108" s="96"/>
      <c r="P108" s="96"/>
    </row>
    <row r="109" spans="1:16" x14ac:dyDescent="0.25">
      <c r="A109" s="97">
        <v>43739</v>
      </c>
      <c r="B109" s="101">
        <v>37</v>
      </c>
      <c r="C109" s="92" t="str">
        <f t="shared" si="3"/>
        <v>POST /domestic-standing-order-consents</v>
      </c>
      <c r="D109" s="94" t="s">
        <v>208</v>
      </c>
      <c r="E109" s="93" t="str">
        <f t="shared" si="4"/>
        <v>PISP</v>
      </c>
      <c r="F109" s="93" t="str">
        <f t="shared" si="5"/>
        <v>N</v>
      </c>
      <c r="G109" s="95">
        <v>25017744</v>
      </c>
      <c r="H109" s="99">
        <v>25296</v>
      </c>
      <c r="I109" s="99">
        <v>206</v>
      </c>
      <c r="J109" s="96"/>
      <c r="K109" s="96"/>
      <c r="L109" s="96"/>
      <c r="M109" s="96"/>
      <c r="N109" s="96"/>
      <c r="O109" s="96"/>
      <c r="P109" s="96"/>
    </row>
    <row r="110" spans="1:16" x14ac:dyDescent="0.25">
      <c r="A110" s="97">
        <v>43739</v>
      </c>
      <c r="B110" s="101">
        <v>38</v>
      </c>
      <c r="C110" s="92" t="str">
        <f t="shared" si="3"/>
        <v>GET /domestic-standing-order-consents/{ConsentId}</v>
      </c>
      <c r="D110" s="94" t="s">
        <v>208</v>
      </c>
      <c r="E110" s="93" t="str">
        <f t="shared" si="4"/>
        <v>PISP</v>
      </c>
      <c r="F110" s="93" t="str">
        <f t="shared" si="5"/>
        <v>N</v>
      </c>
      <c r="G110" s="95">
        <v>24393600</v>
      </c>
      <c r="H110" s="99">
        <v>30492</v>
      </c>
      <c r="I110" s="99">
        <v>196</v>
      </c>
      <c r="J110" s="96"/>
      <c r="K110" s="96"/>
      <c r="L110" s="96"/>
      <c r="M110" s="96"/>
      <c r="N110" s="96"/>
      <c r="O110" s="96"/>
      <c r="P110" s="96"/>
    </row>
    <row r="111" spans="1:16" x14ac:dyDescent="0.25">
      <c r="A111" s="97">
        <v>43739</v>
      </c>
      <c r="B111" s="101">
        <v>39</v>
      </c>
      <c r="C111" s="92" t="str">
        <f t="shared" si="3"/>
        <v>POST /domestic-standing-orders</v>
      </c>
      <c r="D111" s="94" t="s">
        <v>208</v>
      </c>
      <c r="E111" s="93" t="str">
        <f t="shared" si="4"/>
        <v>PISP</v>
      </c>
      <c r="F111" s="93" t="str">
        <f t="shared" si="5"/>
        <v>Y</v>
      </c>
      <c r="G111" s="95">
        <v>8049024</v>
      </c>
      <c r="H111" s="99">
        <v>19584</v>
      </c>
      <c r="I111" s="99">
        <v>2</v>
      </c>
      <c r="J111" s="96"/>
      <c r="K111" s="96"/>
      <c r="L111" s="96"/>
      <c r="M111" s="96"/>
      <c r="N111" s="96"/>
      <c r="O111" s="96"/>
      <c r="P111" s="96"/>
    </row>
    <row r="112" spans="1:16" x14ac:dyDescent="0.25">
      <c r="A112" s="97">
        <v>43739</v>
      </c>
      <c r="B112" s="101">
        <v>40</v>
      </c>
      <c r="C112" s="92" t="str">
        <f t="shared" si="3"/>
        <v>GET /domestic-standing-orders/{DomesticStandingOrderId}</v>
      </c>
      <c r="D112" s="94" t="s">
        <v>208</v>
      </c>
      <c r="E112" s="93" t="str">
        <f t="shared" si="4"/>
        <v>PISP</v>
      </c>
      <c r="F112" s="93" t="str">
        <f t="shared" si="5"/>
        <v>Y</v>
      </c>
      <c r="G112" s="95">
        <v>5852032</v>
      </c>
      <c r="H112" s="99">
        <v>8384</v>
      </c>
      <c r="I112" s="99">
        <v>238</v>
      </c>
      <c r="J112" s="96"/>
      <c r="K112" s="96"/>
      <c r="L112" s="96"/>
      <c r="M112" s="96"/>
      <c r="N112" s="96"/>
      <c r="O112" s="96"/>
      <c r="P112" s="96"/>
    </row>
    <row r="113" spans="1:16" x14ac:dyDescent="0.25">
      <c r="A113" s="97">
        <v>43739</v>
      </c>
      <c r="B113" s="101">
        <v>41</v>
      </c>
      <c r="C113" s="92" t="str">
        <f t="shared" si="3"/>
        <v>POST /international-payment-consents</v>
      </c>
      <c r="D113" s="94" t="s">
        <v>208</v>
      </c>
      <c r="E113" s="93" t="str">
        <f t="shared" si="4"/>
        <v>PISP</v>
      </c>
      <c r="F113" s="93" t="str">
        <f t="shared" si="5"/>
        <v>N</v>
      </c>
      <c r="G113" s="95">
        <v>32309748</v>
      </c>
      <c r="H113" s="99">
        <v>44139</v>
      </c>
      <c r="I113" s="99">
        <v>64</v>
      </c>
      <c r="J113" s="96"/>
      <c r="K113" s="96"/>
      <c r="L113" s="96"/>
      <c r="M113" s="96"/>
      <c r="N113" s="96"/>
      <c r="O113" s="96"/>
      <c r="P113" s="96"/>
    </row>
    <row r="114" spans="1:16" x14ac:dyDescent="0.25">
      <c r="A114" s="97">
        <v>43739</v>
      </c>
      <c r="B114" s="101">
        <v>42</v>
      </c>
      <c r="C114" s="92" t="str">
        <f t="shared" si="3"/>
        <v>GET /international-payment-consents/{ConsentId}</v>
      </c>
      <c r="D114" s="94" t="s">
        <v>208</v>
      </c>
      <c r="E114" s="93" t="str">
        <f t="shared" si="4"/>
        <v>PISP</v>
      </c>
      <c r="F114" s="93" t="str">
        <f t="shared" si="5"/>
        <v>N</v>
      </c>
      <c r="G114" s="95">
        <v>29909936</v>
      </c>
      <c r="H114" s="99">
        <v>31418</v>
      </c>
      <c r="I114" s="99">
        <v>259</v>
      </c>
      <c r="J114" s="96"/>
      <c r="K114" s="96"/>
      <c r="L114" s="96"/>
      <c r="M114" s="96"/>
      <c r="N114" s="96"/>
      <c r="O114" s="96"/>
      <c r="P114" s="96"/>
    </row>
    <row r="115" spans="1:16" x14ac:dyDescent="0.25">
      <c r="A115" s="97">
        <v>43739</v>
      </c>
      <c r="B115" s="101">
        <v>43</v>
      </c>
      <c r="C115" s="92" t="str">
        <f t="shared" si="3"/>
        <v>POST /international-payments</v>
      </c>
      <c r="D115" s="94" t="s">
        <v>208</v>
      </c>
      <c r="E115" s="93" t="str">
        <f t="shared" si="4"/>
        <v>PISP</v>
      </c>
      <c r="F115" s="93" t="str">
        <f t="shared" si="5"/>
        <v>Y</v>
      </c>
      <c r="G115" s="95">
        <v>35164782</v>
      </c>
      <c r="H115" s="99">
        <v>39159</v>
      </c>
      <c r="I115" s="99">
        <v>43</v>
      </c>
      <c r="J115" s="96"/>
      <c r="K115" s="96"/>
      <c r="L115" s="96"/>
      <c r="M115" s="96"/>
      <c r="N115" s="96"/>
      <c r="O115" s="96"/>
      <c r="P115" s="96"/>
    </row>
    <row r="116" spans="1:16" ht="15" customHeight="1" x14ac:dyDescent="0.25">
      <c r="A116" s="97">
        <v>43739</v>
      </c>
      <c r="B116" s="101">
        <v>44</v>
      </c>
      <c r="C116" s="92" t="str">
        <f t="shared" si="3"/>
        <v>GET /international-payments/{InternationalPaymentId}</v>
      </c>
      <c r="D116" s="94" t="s">
        <v>208</v>
      </c>
      <c r="E116" s="93" t="str">
        <f t="shared" si="4"/>
        <v>PISP</v>
      </c>
      <c r="F116" s="93" t="str">
        <f t="shared" si="5"/>
        <v>Y</v>
      </c>
      <c r="G116" s="95">
        <v>12909792</v>
      </c>
      <c r="H116" s="99">
        <v>19211</v>
      </c>
      <c r="I116" s="99">
        <v>60</v>
      </c>
      <c r="J116" s="96"/>
      <c r="K116" s="96"/>
      <c r="L116" s="96"/>
      <c r="M116" s="96"/>
      <c r="N116" s="96"/>
      <c r="O116" s="96"/>
      <c r="P116" s="96"/>
    </row>
    <row r="117" spans="1:16" ht="15" customHeight="1" x14ac:dyDescent="0.25">
      <c r="A117" s="97">
        <v>43739</v>
      </c>
      <c r="B117" s="101">
        <v>45</v>
      </c>
      <c r="C117" s="92" t="str">
        <f t="shared" si="3"/>
        <v>POST /international-scheduled-payment-consents</v>
      </c>
      <c r="D117" s="94" t="s">
        <v>208</v>
      </c>
      <c r="E117" s="93" t="str">
        <f t="shared" si="4"/>
        <v>PISP</v>
      </c>
      <c r="F117" s="93" t="str">
        <f t="shared" si="5"/>
        <v>N</v>
      </c>
      <c r="G117" s="95">
        <v>25629628</v>
      </c>
      <c r="H117" s="99">
        <v>33199</v>
      </c>
      <c r="I117" s="99">
        <v>15</v>
      </c>
      <c r="J117" s="96"/>
      <c r="K117" s="96"/>
      <c r="L117" s="96"/>
      <c r="M117" s="96"/>
      <c r="N117" s="96"/>
      <c r="O117" s="96"/>
      <c r="P117" s="96"/>
    </row>
    <row r="118" spans="1:16" ht="15" customHeight="1" x14ac:dyDescent="0.25">
      <c r="A118" s="97">
        <v>43739</v>
      </c>
      <c r="B118" s="101">
        <v>46</v>
      </c>
      <c r="C118" s="92" t="str">
        <f t="shared" si="3"/>
        <v>GET /international-scheduled-payment-consents/{ConsentId}</v>
      </c>
      <c r="D118" s="94" t="s">
        <v>208</v>
      </c>
      <c r="E118" s="93" t="str">
        <f t="shared" si="4"/>
        <v>PISP</v>
      </c>
      <c r="F118" s="93" t="str">
        <f t="shared" si="5"/>
        <v>N</v>
      </c>
      <c r="G118" s="95">
        <v>9143772</v>
      </c>
      <c r="H118" s="99">
        <v>28754</v>
      </c>
      <c r="I118" s="99">
        <v>26</v>
      </c>
      <c r="J118" s="96"/>
      <c r="K118" s="96"/>
      <c r="L118" s="96"/>
      <c r="M118" s="96"/>
      <c r="N118" s="96"/>
      <c r="O118" s="96"/>
      <c r="P118" s="96"/>
    </row>
    <row r="119" spans="1:16" ht="15" customHeight="1" x14ac:dyDescent="0.25">
      <c r="A119" s="97">
        <v>43739</v>
      </c>
      <c r="B119" s="101">
        <v>47</v>
      </c>
      <c r="C119" s="92" t="str">
        <f t="shared" si="3"/>
        <v>POST /international-scheduled-payments</v>
      </c>
      <c r="D119" s="94" t="s">
        <v>208</v>
      </c>
      <c r="E119" s="93" t="str">
        <f t="shared" si="4"/>
        <v>PISP</v>
      </c>
      <c r="F119" s="93" t="str">
        <f t="shared" si="5"/>
        <v>Y</v>
      </c>
      <c r="G119" s="95">
        <v>13555630</v>
      </c>
      <c r="H119" s="99">
        <v>22406</v>
      </c>
      <c r="I119" s="99">
        <v>71</v>
      </c>
      <c r="J119" s="96"/>
      <c r="K119" s="96"/>
      <c r="L119" s="96"/>
      <c r="M119" s="96"/>
      <c r="N119" s="96"/>
      <c r="O119" s="96"/>
      <c r="P119" s="96"/>
    </row>
    <row r="120" spans="1:16" ht="15" customHeight="1" x14ac:dyDescent="0.25">
      <c r="A120" s="97">
        <v>43739</v>
      </c>
      <c r="B120" s="101">
        <v>48</v>
      </c>
      <c r="C120" s="92" t="str">
        <f t="shared" si="3"/>
        <v>GET /international-scheduled-payments/{InternationalScheduledPaymentId}</v>
      </c>
      <c r="D120" s="94" t="s">
        <v>208</v>
      </c>
      <c r="E120" s="93" t="str">
        <f t="shared" si="4"/>
        <v>PISP</v>
      </c>
      <c r="F120" s="93" t="str">
        <f t="shared" si="5"/>
        <v>Y</v>
      </c>
      <c r="G120" s="95">
        <v>21218250</v>
      </c>
      <c r="H120" s="99">
        <v>37225</v>
      </c>
      <c r="I120" s="99">
        <v>54</v>
      </c>
      <c r="J120" s="96"/>
      <c r="K120" s="96"/>
      <c r="L120" s="96"/>
      <c r="M120" s="96"/>
      <c r="N120" s="96"/>
      <c r="O120" s="96"/>
      <c r="P120" s="96"/>
    </row>
    <row r="121" spans="1:16" ht="15" customHeight="1" x14ac:dyDescent="0.25">
      <c r="A121" s="97">
        <v>43739</v>
      </c>
      <c r="B121" s="101">
        <v>49</v>
      </c>
      <c r="C121" s="92" t="str">
        <f t="shared" si="3"/>
        <v>POST /international-standing-order-consents</v>
      </c>
      <c r="D121" s="94" t="s">
        <v>208</v>
      </c>
      <c r="E121" s="93" t="str">
        <f t="shared" si="4"/>
        <v>PISP</v>
      </c>
      <c r="F121" s="93" t="str">
        <f t="shared" si="5"/>
        <v>N</v>
      </c>
      <c r="G121" s="95">
        <v>3756569</v>
      </c>
      <c r="H121" s="99">
        <v>12079</v>
      </c>
      <c r="I121" s="99">
        <v>6</v>
      </c>
      <c r="J121" s="96"/>
      <c r="K121" s="96"/>
      <c r="L121" s="96"/>
      <c r="M121" s="96"/>
      <c r="N121" s="96"/>
      <c r="O121" s="96"/>
      <c r="P121" s="96"/>
    </row>
    <row r="122" spans="1:16" ht="15" customHeight="1" x14ac:dyDescent="0.25">
      <c r="A122" s="97">
        <v>43739</v>
      </c>
      <c r="B122" s="101">
        <v>50</v>
      </c>
      <c r="C122" s="92" t="str">
        <f t="shared" si="3"/>
        <v>GET /international-standing-order-consents/{ConsentId}</v>
      </c>
      <c r="D122" s="94" t="s">
        <v>208</v>
      </c>
      <c r="E122" s="93" t="str">
        <f t="shared" si="4"/>
        <v>PISP</v>
      </c>
      <c r="F122" s="93" t="str">
        <f t="shared" si="5"/>
        <v>N</v>
      </c>
      <c r="G122" s="95">
        <v>18516576</v>
      </c>
      <c r="H122" s="99">
        <v>31278</v>
      </c>
      <c r="I122" s="99">
        <v>256</v>
      </c>
      <c r="J122" s="96"/>
      <c r="K122" s="96"/>
      <c r="L122" s="96"/>
      <c r="M122" s="96"/>
      <c r="N122" s="96"/>
      <c r="O122" s="96"/>
      <c r="P122" s="96"/>
    </row>
    <row r="123" spans="1:16" ht="15" customHeight="1" x14ac:dyDescent="0.25">
      <c r="A123" s="97">
        <v>43739</v>
      </c>
      <c r="B123" s="101">
        <v>51</v>
      </c>
      <c r="C123" s="92" t="str">
        <f t="shared" si="3"/>
        <v>POST /international-standing-orders</v>
      </c>
      <c r="D123" s="94" t="s">
        <v>208</v>
      </c>
      <c r="E123" s="93" t="str">
        <f t="shared" si="4"/>
        <v>PISP</v>
      </c>
      <c r="F123" s="93" t="str">
        <f t="shared" si="5"/>
        <v>Y</v>
      </c>
      <c r="G123" s="95">
        <v>14389326</v>
      </c>
      <c r="H123" s="99">
        <v>25378</v>
      </c>
      <c r="I123" s="99">
        <v>227</v>
      </c>
      <c r="J123" s="96"/>
      <c r="K123" s="96"/>
      <c r="L123" s="96"/>
      <c r="M123" s="96"/>
      <c r="N123" s="96"/>
      <c r="O123" s="96"/>
      <c r="P123" s="96"/>
    </row>
    <row r="124" spans="1:16" ht="15" customHeight="1" x14ac:dyDescent="0.25">
      <c r="A124" s="97">
        <v>43739</v>
      </c>
      <c r="B124" s="101">
        <v>52</v>
      </c>
      <c r="C124" s="92" t="str">
        <f t="shared" si="3"/>
        <v>GET /international-standing-orders/{InternationalStandingOrderPaymentId}</v>
      </c>
      <c r="D124" s="94" t="s">
        <v>208</v>
      </c>
      <c r="E124" s="93" t="str">
        <f t="shared" si="4"/>
        <v>PISP</v>
      </c>
      <c r="F124" s="93" t="str">
        <f t="shared" si="5"/>
        <v>Y</v>
      </c>
      <c r="G124" s="95">
        <v>6289344</v>
      </c>
      <c r="H124" s="99">
        <v>17184</v>
      </c>
      <c r="I124" s="99">
        <v>71</v>
      </c>
      <c r="J124" s="96"/>
      <c r="K124" s="96"/>
      <c r="L124" s="96"/>
      <c r="M124" s="96"/>
      <c r="N124" s="96"/>
      <c r="O124" s="96"/>
      <c r="P124" s="96"/>
    </row>
    <row r="125" spans="1:16" ht="15" customHeight="1" x14ac:dyDescent="0.25">
      <c r="A125" s="97">
        <v>43739</v>
      </c>
      <c r="B125" s="101">
        <v>53</v>
      </c>
      <c r="C125" s="92" t="str">
        <f t="shared" si="3"/>
        <v>POST /file-payment-consents</v>
      </c>
      <c r="D125" s="94" t="s">
        <v>208</v>
      </c>
      <c r="E125" s="93" t="str">
        <f t="shared" si="4"/>
        <v>PISP</v>
      </c>
      <c r="F125" s="93" t="str">
        <f t="shared" si="5"/>
        <v>N</v>
      </c>
      <c r="G125" s="95">
        <v>11856988</v>
      </c>
      <c r="H125" s="99">
        <v>14183</v>
      </c>
      <c r="I125" s="99">
        <v>22</v>
      </c>
      <c r="J125" s="96"/>
      <c r="K125" s="96"/>
      <c r="L125" s="96"/>
      <c r="M125" s="96"/>
      <c r="N125" s="96"/>
      <c r="O125" s="96"/>
      <c r="P125" s="96"/>
    </row>
    <row r="126" spans="1:16" ht="15" customHeight="1" x14ac:dyDescent="0.25">
      <c r="A126" s="97">
        <v>43739</v>
      </c>
      <c r="B126" s="101">
        <v>54</v>
      </c>
      <c r="C126" s="92" t="str">
        <f t="shared" si="3"/>
        <v>GET /file-payment-consents/{ConsentId}</v>
      </c>
      <c r="D126" s="94" t="s">
        <v>208</v>
      </c>
      <c r="E126" s="93" t="str">
        <f t="shared" si="4"/>
        <v>PISP</v>
      </c>
      <c r="F126" s="93" t="str">
        <f t="shared" si="5"/>
        <v>N</v>
      </c>
      <c r="G126" s="95">
        <v>20667386</v>
      </c>
      <c r="H126" s="99">
        <v>24286</v>
      </c>
      <c r="I126" s="99">
        <v>193</v>
      </c>
      <c r="J126" s="96"/>
      <c r="K126" s="96"/>
      <c r="L126" s="96"/>
      <c r="M126" s="96"/>
      <c r="N126" s="96"/>
      <c r="O126" s="96"/>
      <c r="P126" s="96"/>
    </row>
    <row r="127" spans="1:16" ht="15" customHeight="1" x14ac:dyDescent="0.25">
      <c r="A127" s="97">
        <v>43739</v>
      </c>
      <c r="B127" s="101">
        <v>55</v>
      </c>
      <c r="C127" s="92" t="str">
        <f t="shared" si="3"/>
        <v>POST /file-payment-consents/{ConsentId}/file</v>
      </c>
      <c r="D127" s="94" t="s">
        <v>208</v>
      </c>
      <c r="E127" s="93" t="str">
        <f t="shared" si="4"/>
        <v>PISP</v>
      </c>
      <c r="F127" s="93" t="str">
        <f t="shared" si="5"/>
        <v>N</v>
      </c>
      <c r="G127" s="95">
        <v>20960268</v>
      </c>
      <c r="H127" s="99">
        <v>32547</v>
      </c>
      <c r="I127" s="99">
        <v>67</v>
      </c>
      <c r="J127" s="96"/>
      <c r="K127" s="96"/>
      <c r="L127" s="96"/>
      <c r="M127" s="96"/>
      <c r="N127" s="96"/>
      <c r="O127" s="96"/>
      <c r="P127" s="96"/>
    </row>
    <row r="128" spans="1:16" ht="15" customHeight="1" x14ac:dyDescent="0.25">
      <c r="A128" s="97">
        <v>43739</v>
      </c>
      <c r="B128" s="101">
        <v>56</v>
      </c>
      <c r="C128" s="92" t="str">
        <f t="shared" si="3"/>
        <v>GET /file-payment-consents/{ConsentId}/file</v>
      </c>
      <c r="D128" s="94" t="s">
        <v>208</v>
      </c>
      <c r="E128" s="93" t="str">
        <f t="shared" si="4"/>
        <v>PISP</v>
      </c>
      <c r="F128" s="93" t="str">
        <f t="shared" si="5"/>
        <v>N</v>
      </c>
      <c r="G128" s="95">
        <v>22997928</v>
      </c>
      <c r="H128" s="99">
        <v>33043</v>
      </c>
      <c r="I128" s="99">
        <v>43</v>
      </c>
      <c r="J128" s="96"/>
      <c r="K128" s="96"/>
      <c r="L128" s="96"/>
      <c r="M128" s="96"/>
      <c r="N128" s="96"/>
      <c r="O128" s="96"/>
      <c r="P128" s="96"/>
    </row>
    <row r="129" spans="1:16" ht="15" customHeight="1" x14ac:dyDescent="0.25">
      <c r="A129" s="97">
        <v>43739</v>
      </c>
      <c r="B129" s="101">
        <v>57</v>
      </c>
      <c r="C129" s="92" t="str">
        <f t="shared" si="3"/>
        <v>POST /file-payments</v>
      </c>
      <c r="D129" s="94" t="s">
        <v>208</v>
      </c>
      <c r="E129" s="93" t="str">
        <f t="shared" si="4"/>
        <v>PISP</v>
      </c>
      <c r="F129" s="93" t="str">
        <f t="shared" si="5"/>
        <v>Y</v>
      </c>
      <c r="G129" s="95">
        <v>362909614</v>
      </c>
      <c r="H129" s="99">
        <v>4060.3</v>
      </c>
      <c r="I129" s="99">
        <v>63</v>
      </c>
      <c r="J129" s="96"/>
      <c r="K129" s="96"/>
      <c r="L129" s="96"/>
      <c r="M129" s="96"/>
      <c r="N129" s="96"/>
      <c r="O129" s="96"/>
      <c r="P129" s="96"/>
    </row>
    <row r="130" spans="1:16" ht="15" customHeight="1" x14ac:dyDescent="0.25">
      <c r="A130" s="97">
        <v>43739</v>
      </c>
      <c r="B130" s="101">
        <v>58</v>
      </c>
      <c r="C130" s="92" t="str">
        <f t="shared" si="3"/>
        <v>GET /file-payments/{FilePaymentId}</v>
      </c>
      <c r="D130" s="94" t="s">
        <v>208</v>
      </c>
      <c r="E130" s="93" t="str">
        <f t="shared" si="4"/>
        <v>PISP</v>
      </c>
      <c r="F130" s="93" t="str">
        <f t="shared" si="5"/>
        <v>Y</v>
      </c>
      <c r="G130" s="95">
        <v>69800925.599999994</v>
      </c>
      <c r="H130" s="99">
        <v>836.4</v>
      </c>
      <c r="I130" s="99">
        <v>126</v>
      </c>
      <c r="J130" s="96"/>
      <c r="K130" s="96"/>
      <c r="L130" s="96"/>
      <c r="M130" s="96"/>
      <c r="N130" s="96"/>
      <c r="O130" s="96"/>
      <c r="P130" s="96"/>
    </row>
    <row r="131" spans="1:16" ht="15" customHeight="1" x14ac:dyDescent="0.25">
      <c r="A131" s="97">
        <v>43739</v>
      </c>
      <c r="B131" s="101">
        <v>59</v>
      </c>
      <c r="C131" s="92" t="str">
        <f t="shared" si="3"/>
        <v>GET /file-payments/{FilePaymentId}/report-file</v>
      </c>
      <c r="D131" s="94" t="s">
        <v>208</v>
      </c>
      <c r="E131" s="93" t="str">
        <f t="shared" si="4"/>
        <v>PISP</v>
      </c>
      <c r="F131" s="93" t="str">
        <f t="shared" si="5"/>
        <v>Y</v>
      </c>
      <c r="G131" s="95">
        <v>59428877.5</v>
      </c>
      <c r="H131" s="99">
        <v>2543.5</v>
      </c>
      <c r="I131" s="99">
        <v>84</v>
      </c>
      <c r="J131" s="96"/>
      <c r="K131" s="96"/>
      <c r="L131" s="96"/>
      <c r="M131" s="96"/>
      <c r="N131" s="96"/>
      <c r="O131" s="96"/>
      <c r="P131" s="96"/>
    </row>
    <row r="132" spans="1:16" ht="15" customHeight="1" x14ac:dyDescent="0.25">
      <c r="A132" s="97">
        <v>43739</v>
      </c>
      <c r="B132" s="101">
        <v>60</v>
      </c>
      <c r="C132" s="92" t="str">
        <f t="shared" si="3"/>
        <v>POST /funds-confirmation-consents</v>
      </c>
      <c r="D132" s="94" t="s">
        <v>208</v>
      </c>
      <c r="E132" s="93" t="str">
        <f t="shared" si="4"/>
        <v>CoF</v>
      </c>
      <c r="F132" s="93" t="str">
        <f t="shared" si="5"/>
        <v>N</v>
      </c>
      <c r="G132" s="95">
        <v>13222872</v>
      </c>
      <c r="H132" s="99">
        <v>14958</v>
      </c>
      <c r="I132" s="99">
        <v>13</v>
      </c>
      <c r="J132" s="96"/>
      <c r="K132" s="96"/>
      <c r="L132" s="96"/>
      <c r="M132" s="96"/>
      <c r="N132" s="96"/>
      <c r="O132" s="96"/>
      <c r="P132" s="96"/>
    </row>
    <row r="133" spans="1:16" ht="15" customHeight="1" x14ac:dyDescent="0.25">
      <c r="A133" s="97">
        <v>43739</v>
      </c>
      <c r="B133" s="101">
        <v>61</v>
      </c>
      <c r="C133" s="92" t="str">
        <f t="shared" si="3"/>
        <v>GET /funds-confirmation-consents/{ConsentId}</v>
      </c>
      <c r="D133" s="94" t="s">
        <v>208</v>
      </c>
      <c r="E133" s="93" t="str">
        <f t="shared" si="4"/>
        <v>CoF</v>
      </c>
      <c r="F133" s="93" t="str">
        <f t="shared" si="5"/>
        <v>N</v>
      </c>
      <c r="G133" s="95">
        <v>20179670</v>
      </c>
      <c r="H133" s="99">
        <v>41183</v>
      </c>
      <c r="I133" s="99">
        <v>190</v>
      </c>
      <c r="J133" s="96"/>
      <c r="K133" s="96"/>
      <c r="L133" s="96"/>
      <c r="M133" s="96"/>
      <c r="N133" s="96"/>
      <c r="O133" s="96"/>
      <c r="P133" s="96"/>
    </row>
    <row r="134" spans="1:16" ht="15" customHeight="1" x14ac:dyDescent="0.25">
      <c r="A134" s="97">
        <v>43739</v>
      </c>
      <c r="B134" s="101">
        <v>62</v>
      </c>
      <c r="C134" s="92" t="str">
        <f t="shared" si="3"/>
        <v>DELETE /funds-confirmation-consents/{ConsentId}</v>
      </c>
      <c r="D134" s="94" t="s">
        <v>208</v>
      </c>
      <c r="E134" s="93" t="str">
        <f t="shared" si="4"/>
        <v>CoF</v>
      </c>
      <c r="F134" s="93" t="str">
        <f t="shared" si="5"/>
        <v>N</v>
      </c>
      <c r="G134" s="95">
        <v>6315210</v>
      </c>
      <c r="H134" s="99">
        <v>12758</v>
      </c>
      <c r="I134" s="99">
        <v>115</v>
      </c>
      <c r="J134" s="96"/>
      <c r="K134" s="96"/>
      <c r="L134" s="96"/>
      <c r="M134" s="96"/>
      <c r="N134" s="96"/>
      <c r="O134" s="96"/>
      <c r="P134" s="96"/>
    </row>
    <row r="135" spans="1:16" ht="15" customHeight="1" x14ac:dyDescent="0.25">
      <c r="A135" s="97">
        <v>43739</v>
      </c>
      <c r="B135" s="101">
        <v>63</v>
      </c>
      <c r="C135" s="92" t="str">
        <f t="shared" si="3"/>
        <v>POST /funds-confirmations</v>
      </c>
      <c r="D135" s="94" t="s">
        <v>208</v>
      </c>
      <c r="E135" s="93" t="str">
        <f t="shared" si="4"/>
        <v>CoF</v>
      </c>
      <c r="F135" s="93" t="str">
        <f t="shared" si="5"/>
        <v>Y</v>
      </c>
      <c r="G135" s="95">
        <v>8644755</v>
      </c>
      <c r="H135" s="99">
        <v>17535</v>
      </c>
      <c r="I135" s="99">
        <v>220</v>
      </c>
      <c r="J135" s="96"/>
      <c r="K135" s="96"/>
      <c r="L135" s="96"/>
      <c r="M135" s="96"/>
      <c r="N135" s="96"/>
      <c r="O135" s="96"/>
      <c r="P135" s="96"/>
    </row>
    <row r="136" spans="1:16" ht="15" customHeight="1" x14ac:dyDescent="0.25">
      <c r="A136" s="97">
        <v>43739</v>
      </c>
      <c r="B136" s="101">
        <v>75</v>
      </c>
      <c r="C136" s="92" t="str">
        <f t="shared" ref="C136:C199" si="6">VLOOKUP($B136,endpoints,3)</f>
        <v>GET /domestic-payment-consents/{ConsentId}/funds-confirmation</v>
      </c>
      <c r="D136" s="94" t="s">
        <v>208</v>
      </c>
      <c r="E136" s="93" t="str">
        <f t="shared" ref="E136:E199" si="7">VLOOKUP($B136,endpoints,4)</f>
        <v>CoF</v>
      </c>
      <c r="F136" s="93" t="str">
        <f t="shared" ref="F136:F199" si="8">VLOOKUP($B136,endpoints,5)</f>
        <v>Y</v>
      </c>
      <c r="G136" s="95">
        <v>4163466</v>
      </c>
      <c r="H136" s="99">
        <v>6737</v>
      </c>
      <c r="I136" s="99">
        <v>207</v>
      </c>
      <c r="J136" s="96"/>
      <c r="K136" s="96"/>
      <c r="L136" s="96"/>
      <c r="M136" s="96"/>
      <c r="N136" s="96"/>
      <c r="O136" s="96"/>
      <c r="P136" s="96"/>
    </row>
    <row r="137" spans="1:16" ht="15" customHeight="1" x14ac:dyDescent="0.25">
      <c r="A137" s="97">
        <v>43739</v>
      </c>
      <c r="B137" s="101">
        <v>76</v>
      </c>
      <c r="C137" s="92" t="str">
        <f t="shared" si="6"/>
        <v>GET /international-payment-consents/{ConsentId}/funds-confirmation</v>
      </c>
      <c r="D137" s="94" t="s">
        <v>208</v>
      </c>
      <c r="E137" s="93" t="str">
        <f t="shared" si="7"/>
        <v>CoF</v>
      </c>
      <c r="F137" s="93" t="str">
        <f t="shared" si="8"/>
        <v>Y</v>
      </c>
      <c r="G137" s="95">
        <v>16889271</v>
      </c>
      <c r="H137" s="99">
        <v>42329</v>
      </c>
      <c r="I137" s="99">
        <v>94</v>
      </c>
      <c r="J137" s="96"/>
      <c r="K137" s="96"/>
      <c r="L137" s="96"/>
      <c r="M137" s="96"/>
      <c r="N137" s="96"/>
      <c r="O137" s="96"/>
      <c r="P137" s="96"/>
    </row>
    <row r="138" spans="1:16" ht="15" customHeight="1" x14ac:dyDescent="0.25">
      <c r="A138" s="97">
        <v>43739</v>
      </c>
      <c r="B138" s="101">
        <v>77</v>
      </c>
      <c r="C138" s="92" t="str">
        <f t="shared" si="6"/>
        <v>GET /international-scheduled-payment-consents/{ConsentId}/funds-confirmation</v>
      </c>
      <c r="D138" s="94" t="s">
        <v>208</v>
      </c>
      <c r="E138" s="93" t="str">
        <f t="shared" si="7"/>
        <v>CoF</v>
      </c>
      <c r="F138" s="93" t="str">
        <f t="shared" si="8"/>
        <v>Y</v>
      </c>
      <c r="G138" s="95">
        <v>31627050</v>
      </c>
      <c r="H138" s="99">
        <v>49650</v>
      </c>
      <c r="I138" s="99">
        <v>9</v>
      </c>
      <c r="J138" s="96"/>
      <c r="K138" s="96"/>
      <c r="L138" s="96"/>
      <c r="M138" s="96"/>
      <c r="N138" s="96"/>
      <c r="O138" s="96"/>
      <c r="P138" s="96"/>
    </row>
    <row r="139" spans="1:16" ht="15" customHeight="1" x14ac:dyDescent="0.25">
      <c r="A139" s="97">
        <v>43739</v>
      </c>
      <c r="B139" s="101">
        <v>78</v>
      </c>
      <c r="C139" s="92" t="str">
        <f t="shared" si="6"/>
        <v>GET /accounts/{AccountId}/parties</v>
      </c>
      <c r="D139" s="94" t="s">
        <v>208</v>
      </c>
      <c r="E139" s="93" t="str">
        <f t="shared" si="7"/>
        <v>AISP</v>
      </c>
      <c r="F139" s="93" t="str">
        <f t="shared" si="8"/>
        <v>Y</v>
      </c>
      <c r="G139" s="104">
        <v>1145408.4180000001</v>
      </c>
      <c r="H139" s="99">
        <v>50303.4</v>
      </c>
      <c r="I139" s="99">
        <v>0</v>
      </c>
      <c r="J139" s="96"/>
      <c r="K139" s="96"/>
      <c r="L139" s="96"/>
      <c r="M139" s="96"/>
      <c r="N139" s="96"/>
      <c r="O139" s="96"/>
      <c r="P139" s="96"/>
    </row>
    <row r="140" spans="1:16" ht="15" customHeight="1" x14ac:dyDescent="0.25">
      <c r="A140" s="97">
        <v>43739</v>
      </c>
      <c r="B140" s="101">
        <v>79</v>
      </c>
      <c r="C140" s="92" t="str">
        <f t="shared" si="6"/>
        <v>GET /domestic-payments/{DomesticPaymentId}/payment-details</v>
      </c>
      <c r="D140" s="94" t="s">
        <v>208</v>
      </c>
      <c r="E140" s="93" t="str">
        <f t="shared" si="7"/>
        <v>PISP</v>
      </c>
      <c r="F140" s="93" t="str">
        <f t="shared" si="8"/>
        <v>Y</v>
      </c>
      <c r="G140" s="104">
        <v>37196731</v>
      </c>
      <c r="H140" s="99">
        <v>44019.8</v>
      </c>
      <c r="I140" s="99">
        <v>75.900000000000006</v>
      </c>
      <c r="J140" s="96"/>
      <c r="K140" s="96"/>
      <c r="L140" s="96"/>
      <c r="M140" s="96"/>
      <c r="N140" s="96"/>
      <c r="O140" s="96"/>
      <c r="P140" s="96"/>
    </row>
    <row r="141" spans="1:16" ht="15" customHeight="1" x14ac:dyDescent="0.25">
      <c r="A141" s="97">
        <v>43739</v>
      </c>
      <c r="B141" s="101">
        <v>80</v>
      </c>
      <c r="C141" s="92" t="str">
        <f t="shared" si="6"/>
        <v>GET /domestic-scheduled-payments/{DomesticScheduledPaymentId}/payment-details</v>
      </c>
      <c r="D141" s="94" t="s">
        <v>208</v>
      </c>
      <c r="E141" s="93" t="str">
        <f t="shared" si="7"/>
        <v>PISP</v>
      </c>
      <c r="F141" s="93" t="str">
        <f t="shared" si="8"/>
        <v>Y</v>
      </c>
      <c r="G141" s="104">
        <v>15389158.4</v>
      </c>
      <c r="H141" s="99">
        <v>36467.200000000004</v>
      </c>
      <c r="I141" s="99">
        <v>91.300000000000011</v>
      </c>
      <c r="J141" s="96"/>
      <c r="K141" s="96"/>
      <c r="L141" s="96"/>
      <c r="M141" s="96"/>
      <c r="N141" s="96"/>
      <c r="O141" s="96"/>
      <c r="P141" s="96"/>
    </row>
    <row r="142" spans="1:16" ht="15" customHeight="1" x14ac:dyDescent="0.25">
      <c r="A142" s="97">
        <v>43739</v>
      </c>
      <c r="B142" s="101">
        <v>81</v>
      </c>
      <c r="C142" s="92" t="str">
        <f t="shared" si="6"/>
        <v>GET /domestic-standing-orders/{DomesticStandingOrderId}/payment-details</v>
      </c>
      <c r="D142" s="94" t="s">
        <v>208</v>
      </c>
      <c r="E142" s="93" t="str">
        <f t="shared" si="7"/>
        <v>PISP</v>
      </c>
      <c r="F142" s="93" t="str">
        <f t="shared" si="8"/>
        <v>Y</v>
      </c>
      <c r="G142" s="104">
        <v>6437235.2000000002</v>
      </c>
      <c r="H142" s="99">
        <v>9222.4000000000015</v>
      </c>
      <c r="I142" s="99">
        <v>261.8</v>
      </c>
      <c r="J142" s="96"/>
      <c r="K142" s="96"/>
      <c r="L142" s="96"/>
      <c r="M142" s="96"/>
      <c r="N142" s="96"/>
      <c r="O142" s="96"/>
      <c r="P142" s="96"/>
    </row>
    <row r="143" spans="1:16" ht="15" customHeight="1" x14ac:dyDescent="0.25">
      <c r="A143" s="97">
        <v>43739</v>
      </c>
      <c r="B143" s="101">
        <v>82</v>
      </c>
      <c r="C143" s="92" t="str">
        <f t="shared" si="6"/>
        <v>GET /international-payments/{InternationalPaymentId}/payment-details</v>
      </c>
      <c r="D143" s="94" t="s">
        <v>208</v>
      </c>
      <c r="E143" s="93" t="str">
        <f t="shared" si="7"/>
        <v>PISP</v>
      </c>
      <c r="F143" s="93" t="str">
        <f t="shared" si="8"/>
        <v>Y</v>
      </c>
      <c r="G143" s="104">
        <v>14200771.200000001</v>
      </c>
      <c r="H143" s="99">
        <v>21132.100000000002</v>
      </c>
      <c r="I143" s="99">
        <v>66</v>
      </c>
      <c r="J143" s="96"/>
      <c r="K143" s="96"/>
      <c r="L143" s="96"/>
      <c r="M143" s="96"/>
      <c r="N143" s="96"/>
      <c r="O143" s="96"/>
      <c r="P143" s="96"/>
    </row>
    <row r="144" spans="1:16" ht="15" customHeight="1" x14ac:dyDescent="0.25">
      <c r="A144" s="97">
        <v>43739</v>
      </c>
      <c r="B144" s="101">
        <v>83</v>
      </c>
      <c r="C144" s="92" t="str">
        <f t="shared" si="6"/>
        <v>GET /international-scheduled-payments/{InternationalScheduledPaymentId}/payment-details</v>
      </c>
      <c r="D144" s="94" t="s">
        <v>208</v>
      </c>
      <c r="E144" s="93" t="str">
        <f t="shared" si="7"/>
        <v>PISP</v>
      </c>
      <c r="F144" s="93" t="str">
        <f t="shared" si="8"/>
        <v>Y</v>
      </c>
      <c r="G144" s="104">
        <v>23340075.000000004</v>
      </c>
      <c r="H144" s="99">
        <v>40947.5</v>
      </c>
      <c r="I144" s="99">
        <v>59.400000000000006</v>
      </c>
      <c r="J144" s="96"/>
      <c r="K144" s="96"/>
      <c r="L144" s="96"/>
      <c r="M144" s="96"/>
      <c r="N144" s="96"/>
      <c r="O144" s="96"/>
      <c r="P144" s="96"/>
    </row>
    <row r="145" spans="1:16" ht="15" customHeight="1" x14ac:dyDescent="0.25">
      <c r="A145" s="97">
        <v>43739</v>
      </c>
      <c r="B145" s="101">
        <v>84</v>
      </c>
      <c r="C145" s="92" t="str">
        <f t="shared" si="6"/>
        <v>GET /international-standing-orders/{InternationalStandingOrderPaymentId}/payment-details</v>
      </c>
      <c r="D145" s="94" t="s">
        <v>208</v>
      </c>
      <c r="E145" s="93" t="str">
        <f t="shared" si="7"/>
        <v>PISP</v>
      </c>
      <c r="F145" s="93" t="str">
        <f t="shared" si="8"/>
        <v>Y</v>
      </c>
      <c r="G145" s="104">
        <v>6918278.4000000004</v>
      </c>
      <c r="H145" s="99">
        <v>18902.400000000001</v>
      </c>
      <c r="I145" s="99">
        <v>78.100000000000009</v>
      </c>
      <c r="J145" s="96"/>
      <c r="K145" s="96"/>
      <c r="L145" s="96"/>
      <c r="M145" s="96"/>
      <c r="N145" s="96"/>
      <c r="O145" s="96"/>
      <c r="P145" s="96"/>
    </row>
    <row r="146" spans="1:16" ht="15" customHeight="1" x14ac:dyDescent="0.25">
      <c r="A146" s="97">
        <v>43739</v>
      </c>
      <c r="B146" s="101">
        <v>85</v>
      </c>
      <c r="C146" s="92" t="str">
        <f t="shared" si="6"/>
        <v>GET /file-payments/{FilePaymentId}/payment-details</v>
      </c>
      <c r="D146" s="94" t="s">
        <v>208</v>
      </c>
      <c r="E146" s="93" t="str">
        <f t="shared" si="7"/>
        <v>PISP</v>
      </c>
      <c r="F146" s="93" t="str">
        <f t="shared" si="8"/>
        <v>Y</v>
      </c>
      <c r="G146" s="104">
        <v>65371765.25</v>
      </c>
      <c r="H146" s="99">
        <v>2797.8500000000004</v>
      </c>
      <c r="I146" s="99">
        <v>92.4</v>
      </c>
      <c r="J146" s="96"/>
      <c r="K146" s="96"/>
      <c r="L146" s="96"/>
      <c r="M146" s="96"/>
      <c r="N146" s="96"/>
      <c r="O146" s="96"/>
      <c r="P146" s="96"/>
    </row>
    <row r="147" spans="1:16" ht="15" customHeight="1" x14ac:dyDescent="0.25">
      <c r="A147" s="97">
        <v>43739</v>
      </c>
      <c r="B147" s="101">
        <v>86</v>
      </c>
      <c r="C147" s="92" t="str">
        <f t="shared" si="6"/>
        <v>POST /event-subscriptions</v>
      </c>
      <c r="D147" s="94" t="s">
        <v>208</v>
      </c>
      <c r="E147" s="93" t="str">
        <f t="shared" si="7"/>
        <v>Notifications</v>
      </c>
      <c r="F147" s="93" t="str">
        <f t="shared" si="8"/>
        <v>N</v>
      </c>
      <c r="G147" s="104">
        <v>11900584.800000001</v>
      </c>
      <c r="H147" s="99">
        <v>13462.2</v>
      </c>
      <c r="I147" s="99">
        <v>11.700000000000001</v>
      </c>
      <c r="J147" s="96"/>
      <c r="K147" s="96"/>
      <c r="L147" s="96"/>
      <c r="M147" s="96"/>
      <c r="N147" s="96"/>
      <c r="O147" s="96"/>
      <c r="P147" s="96"/>
    </row>
    <row r="148" spans="1:16" ht="15" customHeight="1" x14ac:dyDescent="0.25">
      <c r="A148" s="97">
        <v>43739</v>
      </c>
      <c r="B148" s="101">
        <v>87</v>
      </c>
      <c r="C148" s="92" t="str">
        <f t="shared" si="6"/>
        <v>GET /event-subscriptions</v>
      </c>
      <c r="D148" s="94" t="s">
        <v>208</v>
      </c>
      <c r="E148" s="93" t="str">
        <f t="shared" si="7"/>
        <v>Notifications</v>
      </c>
      <c r="F148" s="93" t="str">
        <f t="shared" si="8"/>
        <v>N</v>
      </c>
      <c r="G148" s="104">
        <v>18161703</v>
      </c>
      <c r="H148" s="99">
        <v>37064.700000000004</v>
      </c>
      <c r="I148" s="99">
        <v>171</v>
      </c>
      <c r="J148" s="96"/>
      <c r="K148" s="96"/>
      <c r="L148" s="96"/>
      <c r="M148" s="96"/>
      <c r="N148" s="96"/>
      <c r="O148" s="96"/>
      <c r="P148" s="96"/>
    </row>
    <row r="149" spans="1:16" ht="15" customHeight="1" x14ac:dyDescent="0.25">
      <c r="A149" s="97">
        <v>43739</v>
      </c>
      <c r="B149" s="101">
        <v>88</v>
      </c>
      <c r="C149" s="92" t="str">
        <f t="shared" si="6"/>
        <v>PUT /event-subscriptions/{EventSubscriptionId}</v>
      </c>
      <c r="D149" s="94" t="s">
        <v>208</v>
      </c>
      <c r="E149" s="93" t="str">
        <f t="shared" si="7"/>
        <v>Notifications</v>
      </c>
      <c r="F149" s="93" t="str">
        <f t="shared" si="8"/>
        <v>N</v>
      </c>
      <c r="G149" s="104">
        <v>12495614.040000001</v>
      </c>
      <c r="H149" s="99">
        <v>14135.310000000001</v>
      </c>
      <c r="I149" s="99">
        <v>12.285000000000002</v>
      </c>
      <c r="J149" s="96"/>
      <c r="K149" s="96"/>
      <c r="L149" s="96"/>
      <c r="M149" s="96"/>
      <c r="N149" s="96"/>
      <c r="O149" s="96"/>
      <c r="P149" s="96"/>
    </row>
    <row r="150" spans="1:16" ht="15" customHeight="1" x14ac:dyDescent="0.25">
      <c r="A150" s="97">
        <v>43739</v>
      </c>
      <c r="B150" s="101">
        <v>89</v>
      </c>
      <c r="C150" s="92" t="str">
        <f t="shared" si="6"/>
        <v>DELETE /event-subscriptions/{EventSubscriptionId}</v>
      </c>
      <c r="D150" s="94" t="s">
        <v>208</v>
      </c>
      <c r="E150" s="93" t="str">
        <f t="shared" si="7"/>
        <v>Notifications</v>
      </c>
      <c r="F150" s="93" t="str">
        <f t="shared" si="8"/>
        <v>N</v>
      </c>
      <c r="G150" s="104">
        <v>6946731.0000000009</v>
      </c>
      <c r="H150" s="99">
        <v>14033.800000000001</v>
      </c>
      <c r="I150" s="99">
        <v>126.50000000000001</v>
      </c>
      <c r="J150" s="96"/>
      <c r="K150" s="96"/>
      <c r="L150" s="96"/>
      <c r="M150" s="96"/>
      <c r="N150" s="96"/>
      <c r="O150" s="96"/>
      <c r="P150" s="96"/>
    </row>
    <row r="151" spans="1:16" ht="15" customHeight="1" x14ac:dyDescent="0.25">
      <c r="A151" s="97">
        <v>43739</v>
      </c>
      <c r="B151" s="101">
        <v>90</v>
      </c>
      <c r="C151" s="92" t="str">
        <f t="shared" si="6"/>
        <v>POST /event-notifications</v>
      </c>
      <c r="D151" s="94" t="s">
        <v>208</v>
      </c>
      <c r="E151" s="93" t="str">
        <f t="shared" si="7"/>
        <v>Notifications</v>
      </c>
      <c r="F151" s="93" t="str">
        <f t="shared" si="8"/>
        <v>N</v>
      </c>
      <c r="G151" s="104">
        <v>8212517.25</v>
      </c>
      <c r="H151" s="99">
        <v>16658.25</v>
      </c>
      <c r="I151" s="99">
        <v>209</v>
      </c>
      <c r="J151" s="96"/>
      <c r="K151" s="96"/>
      <c r="L151" s="96"/>
      <c r="M151" s="96"/>
      <c r="N151" s="96"/>
      <c r="O151" s="96"/>
      <c r="P151" s="96"/>
    </row>
    <row r="152" spans="1:16" ht="15" customHeight="1" x14ac:dyDescent="0.25">
      <c r="A152" s="97">
        <v>43739</v>
      </c>
      <c r="B152" s="101">
        <v>91</v>
      </c>
      <c r="C152" s="92" t="str">
        <f t="shared" si="6"/>
        <v>POST /events</v>
      </c>
      <c r="D152" s="94" t="s">
        <v>208</v>
      </c>
      <c r="E152" s="93" t="str">
        <f t="shared" si="7"/>
        <v>Notifications</v>
      </c>
      <c r="F152" s="93" t="str">
        <f t="shared" si="8"/>
        <v>N</v>
      </c>
      <c r="G152" s="104">
        <v>5683689</v>
      </c>
      <c r="H152" s="99">
        <v>11482.2</v>
      </c>
      <c r="I152" s="99">
        <v>103.5</v>
      </c>
      <c r="J152" s="96"/>
      <c r="K152" s="96"/>
      <c r="L152" s="96"/>
      <c r="M152" s="96"/>
      <c r="N152" s="96"/>
      <c r="O152" s="96"/>
      <c r="P152" s="96"/>
    </row>
    <row r="153" spans="1:16" ht="15" customHeight="1" x14ac:dyDescent="0.25">
      <c r="A153" s="97">
        <v>43740</v>
      </c>
      <c r="B153" s="101">
        <v>0</v>
      </c>
      <c r="C153" s="92" t="str">
        <f t="shared" si="6"/>
        <v>OIDC endpoints for token IDs</v>
      </c>
      <c r="D153" s="94" t="s">
        <v>207</v>
      </c>
      <c r="E153" s="93" t="str">
        <f t="shared" si="7"/>
        <v>OIDC</v>
      </c>
      <c r="F153" s="93" t="str">
        <f t="shared" si="8"/>
        <v>N</v>
      </c>
      <c r="G153" s="111">
        <v>762354160.5619005</v>
      </c>
      <c r="H153" s="99">
        <v>1668890.0877791727</v>
      </c>
      <c r="I153" s="99">
        <v>578.34508546972995</v>
      </c>
      <c r="J153" s="96"/>
      <c r="K153" s="96"/>
      <c r="L153" s="96"/>
      <c r="M153" s="96"/>
      <c r="N153" s="96"/>
      <c r="O153" s="96"/>
      <c r="P153" s="96"/>
    </row>
    <row r="154" spans="1:16" ht="15" customHeight="1" x14ac:dyDescent="0.25">
      <c r="A154" s="100">
        <v>43740</v>
      </c>
      <c r="B154" s="101">
        <v>1</v>
      </c>
      <c r="C154" s="92" t="str">
        <f t="shared" si="6"/>
        <v>POST /account-access-consents</v>
      </c>
      <c r="D154" s="94" t="s">
        <v>207</v>
      </c>
      <c r="E154" s="93" t="str">
        <f t="shared" si="7"/>
        <v>AISP</v>
      </c>
      <c r="F154" s="93" t="str">
        <f t="shared" si="8"/>
        <v>N</v>
      </c>
      <c r="G154" s="95">
        <v>736375.80161057436</v>
      </c>
      <c r="H154" s="102">
        <v>28840.709814033376</v>
      </c>
      <c r="I154" s="102">
        <v>86.629676518943612</v>
      </c>
      <c r="J154" s="96"/>
      <c r="K154" s="96"/>
      <c r="L154" s="96"/>
      <c r="M154" s="96"/>
      <c r="N154" s="96"/>
      <c r="O154" s="96"/>
      <c r="P154" s="96"/>
    </row>
    <row r="155" spans="1:16" ht="15" customHeight="1" x14ac:dyDescent="0.25">
      <c r="A155" s="100">
        <v>43740</v>
      </c>
      <c r="B155" s="101">
        <v>2</v>
      </c>
      <c r="C155" s="92" t="str">
        <f t="shared" si="6"/>
        <v>GET /account-access-consents/{ConsentId}</v>
      </c>
      <c r="D155" s="94" t="s">
        <v>207</v>
      </c>
      <c r="E155" s="93" t="str">
        <f t="shared" si="7"/>
        <v>AISP</v>
      </c>
      <c r="F155" s="93" t="str">
        <f t="shared" si="8"/>
        <v>N</v>
      </c>
      <c r="G155" s="95">
        <v>1492995.5379612634</v>
      </c>
      <c r="H155" s="102">
        <v>27838.076408215213</v>
      </c>
      <c r="I155" s="102">
        <v>36.984408764149372</v>
      </c>
      <c r="J155" s="96"/>
      <c r="K155" s="96"/>
      <c r="L155" s="96"/>
      <c r="M155" s="96"/>
      <c r="N155" s="96"/>
      <c r="O155" s="96"/>
      <c r="P155" s="96"/>
    </row>
    <row r="156" spans="1:16" ht="15" customHeight="1" x14ac:dyDescent="0.25">
      <c r="A156" s="100">
        <v>43740</v>
      </c>
      <c r="B156" s="101">
        <v>3</v>
      </c>
      <c r="C156" s="92" t="str">
        <f t="shared" si="6"/>
        <v>DELETE /account-access-consents/{ConsentId}</v>
      </c>
      <c r="D156" s="94" t="s">
        <v>207</v>
      </c>
      <c r="E156" s="93" t="str">
        <f t="shared" si="7"/>
        <v>AISP</v>
      </c>
      <c r="F156" s="93" t="str">
        <f t="shared" si="8"/>
        <v>N</v>
      </c>
      <c r="G156" s="95">
        <v>801083.67541579646</v>
      </c>
      <c r="H156" s="102">
        <v>26376.536452493656</v>
      </c>
      <c r="I156" s="102">
        <v>322.87578922558117</v>
      </c>
      <c r="J156" s="96"/>
      <c r="K156" s="96"/>
      <c r="L156" s="96"/>
      <c r="M156" s="96"/>
      <c r="N156" s="96"/>
      <c r="O156" s="96"/>
      <c r="P156" s="96"/>
    </row>
    <row r="157" spans="1:16" ht="15" customHeight="1" x14ac:dyDescent="0.25">
      <c r="A157" s="100">
        <v>43740</v>
      </c>
      <c r="B157" s="101">
        <v>4</v>
      </c>
      <c r="C157" s="92" t="str">
        <f t="shared" si="6"/>
        <v>GET /accounts</v>
      </c>
      <c r="D157" s="94" t="s">
        <v>207</v>
      </c>
      <c r="E157" s="93" t="str">
        <f t="shared" si="7"/>
        <v>AISP</v>
      </c>
      <c r="F157" s="93" t="str">
        <f t="shared" si="8"/>
        <v>Y</v>
      </c>
      <c r="G157" s="95">
        <v>2142811.9533710689</v>
      </c>
      <c r="H157" s="102">
        <v>30732.465170305182</v>
      </c>
      <c r="I157" s="102">
        <v>72.659738743256128</v>
      </c>
      <c r="J157" s="96"/>
      <c r="K157" s="96"/>
      <c r="L157" s="96"/>
      <c r="M157" s="96"/>
      <c r="N157" s="96"/>
      <c r="O157" s="96"/>
      <c r="P157" s="96"/>
    </row>
    <row r="158" spans="1:16" ht="15" customHeight="1" x14ac:dyDescent="0.25">
      <c r="A158" s="100">
        <v>43740</v>
      </c>
      <c r="B158" s="101">
        <v>5</v>
      </c>
      <c r="C158" s="92" t="str">
        <f t="shared" si="6"/>
        <v>GET /accounts/{AccountId}</v>
      </c>
      <c r="D158" s="94" t="s">
        <v>207</v>
      </c>
      <c r="E158" s="93" t="str">
        <f t="shared" si="7"/>
        <v>AISP</v>
      </c>
      <c r="F158" s="93" t="str">
        <f t="shared" si="8"/>
        <v>Y</v>
      </c>
      <c r="G158" s="95">
        <v>3037183.7129492699</v>
      </c>
      <c r="H158" s="102">
        <v>38465.288432746638</v>
      </c>
      <c r="I158" s="102">
        <v>97.838189099536251</v>
      </c>
      <c r="J158" s="96"/>
      <c r="K158" s="96"/>
      <c r="L158" s="96"/>
      <c r="M158" s="96"/>
      <c r="N158" s="96"/>
      <c r="O158" s="96"/>
      <c r="P158" s="96"/>
    </row>
    <row r="159" spans="1:16" ht="15" customHeight="1" x14ac:dyDescent="0.25">
      <c r="A159" s="100">
        <v>43740</v>
      </c>
      <c r="B159" s="101">
        <v>6</v>
      </c>
      <c r="C159" s="92" t="str">
        <f t="shared" si="6"/>
        <v>GET /accounts/{AccountId}/balances</v>
      </c>
      <c r="D159" s="94" t="s">
        <v>207</v>
      </c>
      <c r="E159" s="93" t="str">
        <f t="shared" si="7"/>
        <v>AISP</v>
      </c>
      <c r="F159" s="93" t="str">
        <f t="shared" si="8"/>
        <v>Y</v>
      </c>
      <c r="G159" s="95">
        <v>2151953.9885276547</v>
      </c>
      <c r="H159" s="102">
        <v>25943.260357794697</v>
      </c>
      <c r="I159" s="102">
        <v>143.04814139648335</v>
      </c>
      <c r="J159" s="96"/>
      <c r="K159" s="96"/>
      <c r="L159" s="96"/>
      <c r="M159" s="96"/>
      <c r="N159" s="96"/>
      <c r="O159" s="96"/>
      <c r="P159" s="96"/>
    </row>
    <row r="160" spans="1:16" ht="15" customHeight="1" x14ac:dyDescent="0.25">
      <c r="A160" s="100">
        <v>43740</v>
      </c>
      <c r="B160" s="101">
        <v>7</v>
      </c>
      <c r="C160" s="92" t="str">
        <f t="shared" si="6"/>
        <v>GET /balances</v>
      </c>
      <c r="D160" s="94" t="s">
        <v>207</v>
      </c>
      <c r="E160" s="93" t="str">
        <f t="shared" si="7"/>
        <v>AISP</v>
      </c>
      <c r="F160" s="93" t="str">
        <f t="shared" si="8"/>
        <v>Y</v>
      </c>
      <c r="G160" s="95">
        <v>1335502.9885237934</v>
      </c>
      <c r="H160" s="102">
        <v>24636.59435545206</v>
      </c>
      <c r="I160" s="102">
        <v>177.38396681934964</v>
      </c>
      <c r="J160" s="96"/>
      <c r="K160" s="96"/>
      <c r="L160" s="96"/>
      <c r="M160" s="96"/>
      <c r="N160" s="96"/>
      <c r="O160" s="96"/>
      <c r="P160" s="96"/>
    </row>
    <row r="161" spans="1:16" ht="15" customHeight="1" x14ac:dyDescent="0.25">
      <c r="A161" s="100">
        <v>43740</v>
      </c>
      <c r="B161" s="101">
        <v>8</v>
      </c>
      <c r="C161" s="92" t="str">
        <f t="shared" si="6"/>
        <v>GET /accounts/{AccountId}/transactions</v>
      </c>
      <c r="D161" s="94" t="s">
        <v>207</v>
      </c>
      <c r="E161" s="93" t="str">
        <f t="shared" si="7"/>
        <v>AISP</v>
      </c>
      <c r="F161" s="93" t="str">
        <f t="shared" si="8"/>
        <v>Y</v>
      </c>
      <c r="G161" s="95">
        <v>42147666.577031486</v>
      </c>
      <c r="H161" s="102">
        <v>19942.358397594071</v>
      </c>
      <c r="I161" s="102">
        <v>172.44175373628926</v>
      </c>
      <c r="J161" s="96"/>
      <c r="K161" s="96"/>
      <c r="L161" s="96"/>
      <c r="M161" s="96"/>
      <c r="N161" s="96"/>
      <c r="O161" s="96"/>
      <c r="P161" s="96"/>
    </row>
    <row r="162" spans="1:16" ht="15" customHeight="1" x14ac:dyDescent="0.25">
      <c r="A162" s="100">
        <v>43740</v>
      </c>
      <c r="B162" s="101">
        <v>9</v>
      </c>
      <c r="C162" s="92" t="str">
        <f t="shared" si="6"/>
        <v>GET /transactions</v>
      </c>
      <c r="D162" s="94" t="s">
        <v>207</v>
      </c>
      <c r="E162" s="93" t="str">
        <f t="shared" si="7"/>
        <v>AISP</v>
      </c>
      <c r="F162" s="93" t="str">
        <f t="shared" si="8"/>
        <v>Y</v>
      </c>
      <c r="G162" s="95">
        <v>350375277.98530632</v>
      </c>
      <c r="H162" s="102">
        <v>45705.371132277425</v>
      </c>
      <c r="I162" s="102">
        <v>34.068438631209226</v>
      </c>
      <c r="J162" s="96"/>
      <c r="K162" s="96"/>
      <c r="L162" s="96"/>
      <c r="M162" s="96"/>
      <c r="N162" s="96"/>
      <c r="O162" s="96"/>
      <c r="P162" s="96"/>
    </row>
    <row r="163" spans="1:16" ht="15" customHeight="1" x14ac:dyDescent="0.25">
      <c r="A163" s="100">
        <v>43740</v>
      </c>
      <c r="B163" s="101">
        <v>10</v>
      </c>
      <c r="C163" s="92" t="str">
        <f t="shared" si="6"/>
        <v>GET /accounts/{AccountId}/beneficiaries</v>
      </c>
      <c r="D163" s="94" t="s">
        <v>207</v>
      </c>
      <c r="E163" s="93" t="str">
        <f t="shared" si="7"/>
        <v>AISP</v>
      </c>
      <c r="F163" s="93" t="str">
        <f t="shared" si="8"/>
        <v>Y</v>
      </c>
      <c r="G163" s="95">
        <v>2674617.183928384</v>
      </c>
      <c r="H163" s="102">
        <v>28264.033296146445</v>
      </c>
      <c r="I163" s="102">
        <v>135.30492107764331</v>
      </c>
      <c r="J163" s="96"/>
      <c r="K163" s="96"/>
      <c r="L163" s="96"/>
      <c r="M163" s="96"/>
      <c r="N163" s="96"/>
      <c r="O163" s="96"/>
      <c r="P163" s="96"/>
    </row>
    <row r="164" spans="1:16" ht="15" customHeight="1" x14ac:dyDescent="0.25">
      <c r="A164" s="100">
        <v>43740</v>
      </c>
      <c r="B164" s="101">
        <v>11</v>
      </c>
      <c r="C164" s="92" t="str">
        <f t="shared" si="6"/>
        <v>GET /beneficiaries</v>
      </c>
      <c r="D164" s="94" t="s">
        <v>207</v>
      </c>
      <c r="E164" s="93" t="str">
        <f t="shared" si="7"/>
        <v>AISP</v>
      </c>
      <c r="F164" s="93" t="str">
        <f t="shared" si="8"/>
        <v>Y</v>
      </c>
      <c r="G164" s="95">
        <v>3044523.8377637756</v>
      </c>
      <c r="H164" s="102">
        <v>35936.928163042714</v>
      </c>
      <c r="I164" s="102">
        <v>30.956949680203468</v>
      </c>
      <c r="J164" s="96"/>
      <c r="K164" s="96"/>
      <c r="L164" s="96"/>
      <c r="M164" s="96"/>
      <c r="N164" s="96"/>
      <c r="O164" s="96"/>
      <c r="P164" s="96"/>
    </row>
    <row r="165" spans="1:16" ht="15" customHeight="1" x14ac:dyDescent="0.25">
      <c r="A165" s="100">
        <v>43740</v>
      </c>
      <c r="B165" s="101">
        <v>12</v>
      </c>
      <c r="C165" s="92" t="str">
        <f t="shared" si="6"/>
        <v>GET /accounts/{AccountId}/direct-debits</v>
      </c>
      <c r="D165" s="94" t="s">
        <v>207</v>
      </c>
      <c r="E165" s="93" t="str">
        <f t="shared" si="7"/>
        <v>AISP</v>
      </c>
      <c r="F165" s="93" t="str">
        <f t="shared" si="8"/>
        <v>Y</v>
      </c>
      <c r="G165" s="95">
        <v>2244412.5179716055</v>
      </c>
      <c r="H165" s="102">
        <v>35739.098211751516</v>
      </c>
      <c r="I165" s="102">
        <v>183.62671991123156</v>
      </c>
      <c r="J165" s="96"/>
      <c r="K165" s="96"/>
      <c r="L165" s="96"/>
      <c r="M165" s="96"/>
      <c r="N165" s="96"/>
      <c r="O165" s="96"/>
      <c r="P165" s="96"/>
    </row>
    <row r="166" spans="1:16" ht="15" customHeight="1" x14ac:dyDescent="0.25">
      <c r="A166" s="100">
        <v>43740</v>
      </c>
      <c r="B166" s="101">
        <v>13</v>
      </c>
      <c r="C166" s="92" t="str">
        <f t="shared" si="6"/>
        <v>GET /direct-debits</v>
      </c>
      <c r="D166" s="94" t="s">
        <v>207</v>
      </c>
      <c r="E166" s="93" t="str">
        <f t="shared" si="7"/>
        <v>AISP</v>
      </c>
      <c r="F166" s="93" t="str">
        <f t="shared" si="8"/>
        <v>Y</v>
      </c>
      <c r="G166" s="95">
        <v>2029077.3216065769</v>
      </c>
      <c r="H166" s="102">
        <v>24223.262937214982</v>
      </c>
      <c r="I166" s="102">
        <v>245.32120165996389</v>
      </c>
      <c r="J166" s="96"/>
      <c r="K166" s="96"/>
      <c r="L166" s="96"/>
      <c r="M166" s="96"/>
      <c r="N166" s="96"/>
      <c r="O166" s="96"/>
      <c r="P166" s="96"/>
    </row>
    <row r="167" spans="1:16" ht="15" customHeight="1" x14ac:dyDescent="0.25">
      <c r="A167" s="100">
        <v>43740</v>
      </c>
      <c r="B167" s="101">
        <v>14</v>
      </c>
      <c r="C167" s="92" t="str">
        <f t="shared" si="6"/>
        <v>GET /accounts/{AccountId}/standing-orders</v>
      </c>
      <c r="D167" s="94" t="s">
        <v>207</v>
      </c>
      <c r="E167" s="93" t="str">
        <f t="shared" si="7"/>
        <v>AISP</v>
      </c>
      <c r="F167" s="93" t="str">
        <f t="shared" si="8"/>
        <v>Y</v>
      </c>
      <c r="G167" s="95">
        <v>979004.28253755474</v>
      </c>
      <c r="H167" s="102">
        <v>17864.981644303629</v>
      </c>
      <c r="I167" s="102">
        <v>132.80985400781699</v>
      </c>
      <c r="J167" s="96"/>
      <c r="K167" s="96"/>
      <c r="L167" s="96"/>
      <c r="M167" s="96"/>
      <c r="N167" s="96"/>
      <c r="O167" s="96"/>
      <c r="P167" s="96"/>
    </row>
    <row r="168" spans="1:16" ht="15" customHeight="1" x14ac:dyDescent="0.25">
      <c r="A168" s="100">
        <v>43740</v>
      </c>
      <c r="B168" s="101">
        <v>15</v>
      </c>
      <c r="C168" s="92" t="str">
        <f t="shared" si="6"/>
        <v>GET /standing-orders</v>
      </c>
      <c r="D168" s="94" t="s">
        <v>207</v>
      </c>
      <c r="E168" s="93" t="str">
        <f t="shared" si="7"/>
        <v>AISP</v>
      </c>
      <c r="F168" s="93" t="str">
        <f t="shared" si="8"/>
        <v>Y</v>
      </c>
      <c r="G168" s="95">
        <v>1677836.6685734417</v>
      </c>
      <c r="H168" s="102">
        <v>45379.263468024619</v>
      </c>
      <c r="I168" s="102">
        <v>147.17689749445847</v>
      </c>
      <c r="J168" s="96"/>
      <c r="K168" s="96"/>
      <c r="L168" s="96"/>
      <c r="M168" s="96"/>
      <c r="N168" s="96"/>
      <c r="O168" s="96"/>
      <c r="P168" s="96"/>
    </row>
    <row r="169" spans="1:16" ht="15" customHeight="1" x14ac:dyDescent="0.25">
      <c r="A169" s="100">
        <v>43740</v>
      </c>
      <c r="B169" s="101">
        <v>16</v>
      </c>
      <c r="C169" s="92" t="str">
        <f t="shared" si="6"/>
        <v>GET /accounts/{AccountId}/product</v>
      </c>
      <c r="D169" s="94" t="s">
        <v>207</v>
      </c>
      <c r="E169" s="93" t="str">
        <f t="shared" si="7"/>
        <v>AISP</v>
      </c>
      <c r="F169" s="93" t="str">
        <f t="shared" si="8"/>
        <v>Y</v>
      </c>
      <c r="G169" s="95">
        <v>408264.78291417303</v>
      </c>
      <c r="H169" s="102">
        <v>5206.9286240988131</v>
      </c>
      <c r="I169" s="102">
        <v>185.88109679605495</v>
      </c>
      <c r="J169" s="96"/>
      <c r="K169" s="96"/>
      <c r="L169" s="96"/>
      <c r="M169" s="96"/>
      <c r="N169" s="96"/>
      <c r="O169" s="96"/>
      <c r="P169" s="96"/>
    </row>
    <row r="170" spans="1:16" ht="15" customHeight="1" x14ac:dyDescent="0.25">
      <c r="A170" s="100">
        <v>43740</v>
      </c>
      <c r="B170" s="101">
        <v>17</v>
      </c>
      <c r="C170" s="92" t="str">
        <f t="shared" si="6"/>
        <v>GET /products</v>
      </c>
      <c r="D170" s="94" t="s">
        <v>207</v>
      </c>
      <c r="E170" s="93" t="str">
        <f t="shared" si="7"/>
        <v>AISP</v>
      </c>
      <c r="F170" s="93" t="str">
        <f t="shared" si="8"/>
        <v>Y</v>
      </c>
      <c r="G170" s="95">
        <v>934225.81023634155</v>
      </c>
      <c r="H170" s="102">
        <v>34487.230238909899</v>
      </c>
      <c r="I170" s="102">
        <v>241.74697406485143</v>
      </c>
      <c r="J170" s="96"/>
      <c r="K170" s="96"/>
      <c r="L170" s="96"/>
      <c r="M170" s="96"/>
      <c r="N170" s="96"/>
      <c r="O170" s="96"/>
      <c r="P170" s="96"/>
    </row>
    <row r="171" spans="1:16" ht="15" customHeight="1" x14ac:dyDescent="0.25">
      <c r="A171" s="100">
        <v>43740</v>
      </c>
      <c r="B171" s="101">
        <v>18</v>
      </c>
      <c r="C171" s="92" t="str">
        <f t="shared" si="6"/>
        <v>GET /accounts/{AccountId}/offers</v>
      </c>
      <c r="D171" s="94" t="s">
        <v>207</v>
      </c>
      <c r="E171" s="93" t="str">
        <f t="shared" si="7"/>
        <v>AISP</v>
      </c>
      <c r="F171" s="93" t="str">
        <f t="shared" si="8"/>
        <v>Y</v>
      </c>
      <c r="G171" s="95">
        <v>1070369.1677652961</v>
      </c>
      <c r="H171" s="102">
        <v>42294.086536214556</v>
      </c>
      <c r="I171" s="102">
        <v>296.56090008545993</v>
      </c>
      <c r="J171" s="96"/>
      <c r="K171" s="96"/>
      <c r="L171" s="96"/>
      <c r="M171" s="96"/>
      <c r="N171" s="96"/>
      <c r="O171" s="96"/>
      <c r="P171" s="96"/>
    </row>
    <row r="172" spans="1:16" ht="15" customHeight="1" x14ac:dyDescent="0.25">
      <c r="A172" s="100">
        <v>43740</v>
      </c>
      <c r="B172" s="101">
        <v>19</v>
      </c>
      <c r="C172" s="92" t="str">
        <f t="shared" si="6"/>
        <v>GET /offers</v>
      </c>
      <c r="D172" s="94" t="s">
        <v>207</v>
      </c>
      <c r="E172" s="93" t="str">
        <f t="shared" si="7"/>
        <v>AISP</v>
      </c>
      <c r="F172" s="93" t="str">
        <f t="shared" si="8"/>
        <v>Y</v>
      </c>
      <c r="G172" s="95">
        <v>3902740.485544303</v>
      </c>
      <c r="H172" s="102">
        <v>39052.671032941958</v>
      </c>
      <c r="I172" s="102">
        <v>160.56699332775179</v>
      </c>
      <c r="J172" s="96"/>
      <c r="K172" s="96"/>
      <c r="L172" s="96"/>
      <c r="M172" s="96"/>
      <c r="N172" s="96"/>
      <c r="O172" s="96"/>
      <c r="P172" s="96"/>
    </row>
    <row r="173" spans="1:16" ht="15" customHeight="1" x14ac:dyDescent="0.25">
      <c r="A173" s="100">
        <v>43740</v>
      </c>
      <c r="B173" s="101">
        <v>20</v>
      </c>
      <c r="C173" s="92" t="str">
        <f t="shared" si="6"/>
        <v>GET /accounts/{AccountId}/party</v>
      </c>
      <c r="D173" s="94" t="s">
        <v>207</v>
      </c>
      <c r="E173" s="93" t="str">
        <f t="shared" si="7"/>
        <v>AISP</v>
      </c>
      <c r="F173" s="93" t="str">
        <f t="shared" si="8"/>
        <v>Y</v>
      </c>
      <c r="G173" s="95">
        <v>1250097.0337112306</v>
      </c>
      <c r="H173" s="102">
        <v>48240.676730959953</v>
      </c>
      <c r="I173" s="102">
        <v>0</v>
      </c>
      <c r="J173" s="96"/>
      <c r="K173" s="96"/>
      <c r="L173" s="96"/>
      <c r="M173" s="96"/>
      <c r="N173" s="96"/>
      <c r="O173" s="96"/>
      <c r="P173" s="96"/>
    </row>
    <row r="174" spans="1:16" ht="15" customHeight="1" x14ac:dyDescent="0.25">
      <c r="A174" s="100">
        <v>43740</v>
      </c>
      <c r="B174" s="101">
        <v>21</v>
      </c>
      <c r="C174" s="92" t="str">
        <f t="shared" si="6"/>
        <v>GET /party</v>
      </c>
      <c r="D174" s="94" t="s">
        <v>207</v>
      </c>
      <c r="E174" s="93" t="str">
        <f t="shared" si="7"/>
        <v>AISP</v>
      </c>
      <c r="F174" s="93" t="str">
        <f t="shared" si="8"/>
        <v>Y</v>
      </c>
      <c r="G174" s="95">
        <v>1061497.299106763</v>
      </c>
      <c r="H174" s="102">
        <v>9635.1341150348144</v>
      </c>
      <c r="I174" s="102">
        <v>415.94759366777276</v>
      </c>
      <c r="J174" s="96"/>
      <c r="K174" s="96"/>
      <c r="L174" s="96"/>
      <c r="M174" s="96"/>
      <c r="N174" s="96"/>
      <c r="O174" s="96"/>
      <c r="P174" s="96"/>
    </row>
    <row r="175" spans="1:16" ht="15" customHeight="1" x14ac:dyDescent="0.25">
      <c r="A175" s="100">
        <v>43740</v>
      </c>
      <c r="B175" s="101">
        <v>22</v>
      </c>
      <c r="C175" s="92" t="str">
        <f t="shared" si="6"/>
        <v>GET /accounts/{AccountId}/scheduled-payments</v>
      </c>
      <c r="D175" s="94" t="s">
        <v>207</v>
      </c>
      <c r="E175" s="93" t="str">
        <f t="shared" si="7"/>
        <v>AISP</v>
      </c>
      <c r="F175" s="93" t="str">
        <f t="shared" si="8"/>
        <v>Y</v>
      </c>
      <c r="G175" s="95">
        <v>1054672.2907465778</v>
      </c>
      <c r="H175" s="102">
        <v>34728.17476998012</v>
      </c>
      <c r="I175" s="102">
        <v>3.5912673879921666</v>
      </c>
      <c r="J175" s="96"/>
      <c r="K175" s="96"/>
      <c r="L175" s="96"/>
      <c r="M175" s="96"/>
      <c r="N175" s="96"/>
      <c r="O175" s="96"/>
      <c r="P175" s="96"/>
    </row>
    <row r="176" spans="1:16" ht="15" customHeight="1" x14ac:dyDescent="0.25">
      <c r="A176" s="100">
        <v>43740</v>
      </c>
      <c r="B176" s="101">
        <v>23</v>
      </c>
      <c r="C176" s="92" t="str">
        <f t="shared" si="6"/>
        <v>GET /scheduled-payments</v>
      </c>
      <c r="D176" s="94" t="s">
        <v>207</v>
      </c>
      <c r="E176" s="93" t="str">
        <f t="shared" si="7"/>
        <v>AISP</v>
      </c>
      <c r="F176" s="93" t="str">
        <f t="shared" si="8"/>
        <v>Y</v>
      </c>
      <c r="G176" s="95">
        <v>2299314.9010268319</v>
      </c>
      <c r="H176" s="102">
        <v>30203.342107437493</v>
      </c>
      <c r="I176" s="102">
        <v>82.162810915241877</v>
      </c>
      <c r="J176" s="96"/>
      <c r="K176" s="96"/>
      <c r="L176" s="96"/>
      <c r="M176" s="96"/>
      <c r="N176" s="96"/>
      <c r="O176" s="96"/>
      <c r="P176" s="96"/>
    </row>
    <row r="177" spans="1:16" ht="15" customHeight="1" x14ac:dyDescent="0.25">
      <c r="A177" s="100">
        <v>43740</v>
      </c>
      <c r="B177" s="101">
        <v>24</v>
      </c>
      <c r="C177" s="92" t="str">
        <f t="shared" si="6"/>
        <v>GET /accounts/{AccountId}/statements</v>
      </c>
      <c r="D177" s="94" t="s">
        <v>207</v>
      </c>
      <c r="E177" s="93" t="str">
        <f t="shared" si="7"/>
        <v>AISP</v>
      </c>
      <c r="F177" s="93" t="str">
        <f t="shared" si="8"/>
        <v>Y</v>
      </c>
      <c r="G177" s="95">
        <v>1166864.611984876</v>
      </c>
      <c r="H177" s="102">
        <v>12875.781787237462</v>
      </c>
      <c r="I177" s="102">
        <v>146.97511914666586</v>
      </c>
      <c r="J177" s="96"/>
      <c r="K177" s="96"/>
      <c r="L177" s="96"/>
      <c r="M177" s="96"/>
      <c r="N177" s="96"/>
      <c r="O177" s="96"/>
      <c r="P177" s="96"/>
    </row>
    <row r="178" spans="1:16" ht="15" customHeight="1" x14ac:dyDescent="0.25">
      <c r="A178" s="100">
        <v>43740</v>
      </c>
      <c r="B178" s="101">
        <v>25</v>
      </c>
      <c r="C178" s="92" t="str">
        <f t="shared" si="6"/>
        <v>GET /accounts/{AccountId}/statements/{StatementId}</v>
      </c>
      <c r="D178" s="94" t="s">
        <v>207</v>
      </c>
      <c r="E178" s="93" t="str">
        <f t="shared" si="7"/>
        <v>AISP</v>
      </c>
      <c r="F178" s="93" t="str">
        <f t="shared" si="8"/>
        <v>Y</v>
      </c>
      <c r="G178" s="95">
        <v>1330007.6421336916</v>
      </c>
      <c r="H178" s="102">
        <v>25661.516575002599</v>
      </c>
      <c r="I178" s="102">
        <v>115.84292711033793</v>
      </c>
      <c r="J178" s="96"/>
      <c r="K178" s="96"/>
      <c r="L178" s="96"/>
      <c r="M178" s="96"/>
      <c r="N178" s="96"/>
      <c r="O178" s="96"/>
      <c r="P178" s="96"/>
    </row>
    <row r="179" spans="1:16" ht="15" customHeight="1" x14ac:dyDescent="0.25">
      <c r="A179" s="100">
        <v>43740</v>
      </c>
      <c r="B179" s="101">
        <v>26</v>
      </c>
      <c r="C179" s="92" t="str">
        <f t="shared" si="6"/>
        <v>GET /accounts/{AccountId}/statements/{StatementId}/file</v>
      </c>
      <c r="D179" s="94" t="s">
        <v>207</v>
      </c>
      <c r="E179" s="93" t="str">
        <f t="shared" si="7"/>
        <v>AISP</v>
      </c>
      <c r="F179" s="93" t="str">
        <f t="shared" si="8"/>
        <v>Y</v>
      </c>
      <c r="G179" s="95">
        <v>2413047.5016415711</v>
      </c>
      <c r="H179" s="102">
        <v>22091.686068948438</v>
      </c>
      <c r="I179" s="102">
        <v>91.13181604898557</v>
      </c>
      <c r="J179" s="96"/>
      <c r="K179" s="96"/>
      <c r="L179" s="96"/>
      <c r="M179" s="96"/>
      <c r="N179" s="96"/>
      <c r="O179" s="96"/>
      <c r="P179" s="96"/>
    </row>
    <row r="180" spans="1:16" ht="15" customHeight="1" x14ac:dyDescent="0.25">
      <c r="A180" s="100">
        <v>43740</v>
      </c>
      <c r="B180" s="101">
        <v>27</v>
      </c>
      <c r="C180" s="92" t="str">
        <f t="shared" si="6"/>
        <v>GET /accounts/{AccountId}/statements/{StatementId}/transactions</v>
      </c>
      <c r="D180" s="94" t="s">
        <v>207</v>
      </c>
      <c r="E180" s="93" t="str">
        <f t="shared" si="7"/>
        <v>AISP</v>
      </c>
      <c r="F180" s="93" t="str">
        <f t="shared" si="8"/>
        <v>Y</v>
      </c>
      <c r="G180" s="95">
        <v>37618875.82688114</v>
      </c>
      <c r="H180" s="102">
        <v>7258.8387280778416</v>
      </c>
      <c r="I180" s="102">
        <v>325.65968649337032</v>
      </c>
      <c r="J180" s="96"/>
      <c r="K180" s="96"/>
      <c r="L180" s="96"/>
      <c r="M180" s="96"/>
      <c r="N180" s="96"/>
      <c r="O180" s="96"/>
      <c r="P180" s="96"/>
    </row>
    <row r="181" spans="1:16" ht="15" customHeight="1" x14ac:dyDescent="0.25">
      <c r="A181" s="100">
        <v>43740</v>
      </c>
      <c r="B181" s="101">
        <v>28</v>
      </c>
      <c r="C181" s="92" t="str">
        <f t="shared" si="6"/>
        <v>GET /statements</v>
      </c>
      <c r="D181" s="94" t="s">
        <v>207</v>
      </c>
      <c r="E181" s="93" t="str">
        <f t="shared" si="7"/>
        <v>AISP</v>
      </c>
      <c r="F181" s="93" t="str">
        <f t="shared" si="8"/>
        <v>Y</v>
      </c>
      <c r="G181" s="95">
        <v>4296059.3557438087</v>
      </c>
      <c r="H181" s="102">
        <v>46474.04662310701</v>
      </c>
      <c r="I181" s="102">
        <v>76.205850283666649</v>
      </c>
      <c r="J181" s="96"/>
      <c r="K181" s="96"/>
      <c r="L181" s="96"/>
      <c r="M181" s="96"/>
      <c r="N181" s="96"/>
      <c r="O181" s="96"/>
      <c r="P181" s="96"/>
    </row>
    <row r="182" spans="1:16" ht="15" customHeight="1" x14ac:dyDescent="0.25">
      <c r="A182" s="100">
        <v>43740</v>
      </c>
      <c r="B182" s="101">
        <v>29</v>
      </c>
      <c r="C182" s="92" t="str">
        <f t="shared" si="6"/>
        <v>POST /domestic-payment-consents</v>
      </c>
      <c r="D182" s="94" t="s">
        <v>207</v>
      </c>
      <c r="E182" s="93" t="str">
        <f t="shared" si="7"/>
        <v>PISP</v>
      </c>
      <c r="F182" s="93" t="str">
        <f t="shared" si="8"/>
        <v>N</v>
      </c>
      <c r="G182" s="95">
        <v>3577557.2796047605</v>
      </c>
      <c r="H182" s="102">
        <v>9474.4467977023105</v>
      </c>
      <c r="I182" s="102">
        <v>96.079068156431887</v>
      </c>
      <c r="J182" s="96"/>
      <c r="K182" s="96"/>
      <c r="L182" s="96"/>
      <c r="M182" s="96"/>
      <c r="N182" s="96"/>
      <c r="O182" s="96"/>
      <c r="P182" s="96"/>
    </row>
    <row r="183" spans="1:16" ht="15" customHeight="1" x14ac:dyDescent="0.25">
      <c r="A183" s="100">
        <v>43740</v>
      </c>
      <c r="B183" s="101">
        <v>30</v>
      </c>
      <c r="C183" s="92" t="str">
        <f t="shared" si="6"/>
        <v>GET /domestic-payment-consents/{ConsentId}</v>
      </c>
      <c r="D183" s="94" t="s">
        <v>207</v>
      </c>
      <c r="E183" s="93" t="str">
        <f t="shared" si="7"/>
        <v>PISP</v>
      </c>
      <c r="F183" s="93" t="str">
        <f t="shared" si="8"/>
        <v>N</v>
      </c>
      <c r="G183" s="95">
        <v>14288247.138928926</v>
      </c>
      <c r="H183" s="102">
        <v>18626.727288889451</v>
      </c>
      <c r="I183" s="102">
        <v>153.25923164634142</v>
      </c>
      <c r="J183" s="96"/>
      <c r="K183" s="96"/>
      <c r="L183" s="96"/>
      <c r="M183" s="96"/>
      <c r="N183" s="96"/>
      <c r="O183" s="96"/>
      <c r="P183" s="96"/>
    </row>
    <row r="184" spans="1:16" x14ac:dyDescent="0.25">
      <c r="A184" s="100">
        <v>43740</v>
      </c>
      <c r="B184" s="101">
        <v>31</v>
      </c>
      <c r="C184" s="92" t="str">
        <f t="shared" si="6"/>
        <v>POST /domestic-payments</v>
      </c>
      <c r="D184" s="94" t="s">
        <v>207</v>
      </c>
      <c r="E184" s="93" t="str">
        <f t="shared" si="7"/>
        <v>PISP</v>
      </c>
      <c r="F184" s="93" t="str">
        <f t="shared" si="8"/>
        <v>Y</v>
      </c>
      <c r="G184" s="95">
        <v>5717960.6309770877</v>
      </c>
      <c r="H184" s="102">
        <v>16171.727230134195</v>
      </c>
      <c r="I184" s="102">
        <v>6.5844036276507394</v>
      </c>
      <c r="J184" s="96"/>
      <c r="K184" s="96"/>
      <c r="L184" s="96"/>
      <c r="M184" s="96"/>
      <c r="N184" s="96"/>
      <c r="O184" s="96"/>
      <c r="P184" s="96"/>
    </row>
    <row r="185" spans="1:16" x14ac:dyDescent="0.25">
      <c r="A185" s="100">
        <v>43740</v>
      </c>
      <c r="B185" s="101">
        <v>32</v>
      </c>
      <c r="C185" s="92" t="str">
        <f t="shared" si="6"/>
        <v>GET /domestic-payments/{DomesticPaymentId}</v>
      </c>
      <c r="D185" s="94" t="s">
        <v>207</v>
      </c>
      <c r="E185" s="93" t="str">
        <f t="shared" si="7"/>
        <v>PISP</v>
      </c>
      <c r="F185" s="93" t="str">
        <f t="shared" si="8"/>
        <v>Y</v>
      </c>
      <c r="G185" s="95">
        <v>37411957.426188469</v>
      </c>
      <c r="H185" s="102">
        <v>39015.236541842954</v>
      </c>
      <c r="I185" s="102">
        <v>71.427562686847608</v>
      </c>
      <c r="J185" s="96"/>
      <c r="K185" s="96"/>
      <c r="L185" s="96"/>
      <c r="M185" s="96"/>
      <c r="N185" s="96"/>
      <c r="O185" s="96"/>
      <c r="P185" s="96"/>
    </row>
    <row r="186" spans="1:16" x14ac:dyDescent="0.25">
      <c r="A186" s="100">
        <v>43740</v>
      </c>
      <c r="B186" s="101">
        <v>33</v>
      </c>
      <c r="C186" s="92" t="str">
        <f t="shared" si="6"/>
        <v>POST /domestic-scheduled-payment-consents</v>
      </c>
      <c r="D186" s="94" t="s">
        <v>207</v>
      </c>
      <c r="E186" s="93" t="str">
        <f t="shared" si="7"/>
        <v>PISP</v>
      </c>
      <c r="F186" s="93" t="str">
        <f t="shared" si="8"/>
        <v>N</v>
      </c>
      <c r="G186" s="95">
        <v>19003800.545050718</v>
      </c>
      <c r="H186" s="102">
        <v>16993.916052794077</v>
      </c>
      <c r="I186" s="102">
        <v>123.03927497012509</v>
      </c>
      <c r="J186" s="96"/>
      <c r="K186" s="96"/>
      <c r="L186" s="96"/>
      <c r="M186" s="96"/>
      <c r="N186" s="96"/>
      <c r="O186" s="96"/>
      <c r="P186" s="96"/>
    </row>
    <row r="187" spans="1:16" x14ac:dyDescent="0.25">
      <c r="A187" s="100">
        <v>43740</v>
      </c>
      <c r="B187" s="101">
        <v>34</v>
      </c>
      <c r="C187" s="92" t="str">
        <f t="shared" si="6"/>
        <v>GET /domestic-scheduled-payment-consents/{ConsentId}</v>
      </c>
      <c r="D187" s="94" t="s">
        <v>207</v>
      </c>
      <c r="E187" s="93" t="str">
        <f t="shared" si="7"/>
        <v>PISP</v>
      </c>
      <c r="F187" s="93" t="str">
        <f t="shared" si="8"/>
        <v>N</v>
      </c>
      <c r="G187" s="95">
        <v>12488967.721565805</v>
      </c>
      <c r="H187" s="102">
        <v>13550.943517036041</v>
      </c>
      <c r="I187" s="102">
        <v>82.465276518648565</v>
      </c>
      <c r="J187" s="96"/>
      <c r="K187" s="96"/>
      <c r="L187" s="96"/>
      <c r="M187" s="96"/>
      <c r="N187" s="96"/>
      <c r="O187" s="96"/>
      <c r="P187" s="96"/>
    </row>
    <row r="188" spans="1:16" x14ac:dyDescent="0.25">
      <c r="A188" s="100">
        <v>43740</v>
      </c>
      <c r="B188" s="101">
        <v>35</v>
      </c>
      <c r="C188" s="92" t="str">
        <f t="shared" si="6"/>
        <v>POST /domestic-scheduled-payments</v>
      </c>
      <c r="D188" s="94" t="s">
        <v>207</v>
      </c>
      <c r="E188" s="93" t="str">
        <f t="shared" si="7"/>
        <v>PISP</v>
      </c>
      <c r="F188" s="93" t="str">
        <f t="shared" si="8"/>
        <v>Y</v>
      </c>
      <c r="G188" s="95">
        <v>32971940.340708554</v>
      </c>
      <c r="H188" s="102">
        <v>47949.336234628776</v>
      </c>
      <c r="I188" s="102">
        <v>177.36944847857418</v>
      </c>
      <c r="J188" s="96"/>
      <c r="K188" s="96"/>
      <c r="L188" s="96"/>
      <c r="M188" s="96"/>
      <c r="N188" s="96"/>
      <c r="O188" s="96"/>
      <c r="P188" s="96"/>
    </row>
    <row r="189" spans="1:16" x14ac:dyDescent="0.25">
      <c r="A189" s="100">
        <v>43740</v>
      </c>
      <c r="B189" s="101">
        <v>36</v>
      </c>
      <c r="C189" s="92" t="str">
        <f t="shared" si="6"/>
        <v>GET /domestic-scheduled-payments/{DomesticScheduledPaymentId}</v>
      </c>
      <c r="D189" s="94" t="s">
        <v>207</v>
      </c>
      <c r="E189" s="93" t="str">
        <f t="shared" si="7"/>
        <v>PISP</v>
      </c>
      <c r="F189" s="93" t="str">
        <f t="shared" si="8"/>
        <v>Y</v>
      </c>
      <c r="G189" s="95">
        <v>15693201.302277563</v>
      </c>
      <c r="H189" s="102">
        <v>35662.512701006912</v>
      </c>
      <c r="I189" s="102">
        <v>88.685357096733</v>
      </c>
      <c r="J189" s="96"/>
      <c r="K189" s="96"/>
      <c r="L189" s="96"/>
      <c r="M189" s="96"/>
      <c r="N189" s="96"/>
      <c r="O189" s="96"/>
      <c r="P189" s="96"/>
    </row>
    <row r="190" spans="1:16" x14ac:dyDescent="0.25">
      <c r="A190" s="100">
        <v>43740</v>
      </c>
      <c r="B190" s="101">
        <v>37</v>
      </c>
      <c r="C190" s="92" t="str">
        <f t="shared" si="6"/>
        <v>POST /domestic-standing-order-consents</v>
      </c>
      <c r="D190" s="94" t="s">
        <v>207</v>
      </c>
      <c r="E190" s="93" t="str">
        <f t="shared" si="7"/>
        <v>PISP</v>
      </c>
      <c r="F190" s="93" t="str">
        <f t="shared" si="8"/>
        <v>N</v>
      </c>
      <c r="G190" s="95">
        <v>25630633.305083439</v>
      </c>
      <c r="H190" s="102">
        <v>25046.548780831337</v>
      </c>
      <c r="I190" s="102">
        <v>226.85885699026372</v>
      </c>
      <c r="J190" s="96"/>
      <c r="K190" s="96"/>
      <c r="L190" s="96"/>
      <c r="M190" s="96"/>
      <c r="N190" s="96"/>
      <c r="O190" s="96"/>
      <c r="P190" s="96"/>
    </row>
    <row r="191" spans="1:16" x14ac:dyDescent="0.25">
      <c r="A191" s="100">
        <v>43740</v>
      </c>
      <c r="B191" s="101">
        <v>38</v>
      </c>
      <c r="C191" s="92" t="str">
        <f t="shared" si="6"/>
        <v>GET /domestic-standing-order-consents/{ConsentId}</v>
      </c>
      <c r="D191" s="94" t="s">
        <v>207</v>
      </c>
      <c r="E191" s="93" t="str">
        <f t="shared" si="7"/>
        <v>PISP</v>
      </c>
      <c r="F191" s="93" t="str">
        <f t="shared" si="8"/>
        <v>N</v>
      </c>
      <c r="G191" s="95">
        <v>28432778.850269891</v>
      </c>
      <c r="H191" s="102">
        <v>32678.87605814376</v>
      </c>
      <c r="I191" s="102">
        <v>214.47476892505139</v>
      </c>
      <c r="J191" s="96"/>
      <c r="K191" s="96"/>
      <c r="L191" s="96"/>
      <c r="M191" s="96"/>
      <c r="N191" s="96"/>
      <c r="O191" s="96"/>
      <c r="P191" s="96"/>
    </row>
    <row r="192" spans="1:16" x14ac:dyDescent="0.25">
      <c r="A192" s="100">
        <v>43740</v>
      </c>
      <c r="B192" s="101">
        <v>39</v>
      </c>
      <c r="C192" s="92" t="str">
        <f t="shared" si="6"/>
        <v>POST /domestic-standing-orders</v>
      </c>
      <c r="D192" s="94" t="s">
        <v>207</v>
      </c>
      <c r="E192" s="93" t="str">
        <f t="shared" si="7"/>
        <v>PISP</v>
      </c>
      <c r="F192" s="93" t="str">
        <f t="shared" si="8"/>
        <v>Y</v>
      </c>
      <c r="G192" s="95">
        <v>8414218.8879796639</v>
      </c>
      <c r="H192" s="102">
        <v>21492.892840209013</v>
      </c>
      <c r="I192" s="102">
        <v>1.9941608012820835</v>
      </c>
      <c r="J192" s="96"/>
      <c r="K192" s="96"/>
      <c r="L192" s="96"/>
      <c r="M192" s="96"/>
      <c r="N192" s="96"/>
      <c r="O192" s="96"/>
      <c r="P192" s="96"/>
    </row>
    <row r="193" spans="1:16" x14ac:dyDescent="0.25">
      <c r="A193" s="100">
        <v>43740</v>
      </c>
      <c r="B193" s="101">
        <v>40</v>
      </c>
      <c r="C193" s="92" t="str">
        <f t="shared" si="6"/>
        <v>GET /domestic-standing-orders/{DomesticStandingOrderId}</v>
      </c>
      <c r="D193" s="94" t="s">
        <v>207</v>
      </c>
      <c r="E193" s="93" t="str">
        <f t="shared" si="7"/>
        <v>PISP</v>
      </c>
      <c r="F193" s="93" t="str">
        <f t="shared" si="8"/>
        <v>Y</v>
      </c>
      <c r="G193" s="95">
        <v>5980211.6497751698</v>
      </c>
      <c r="H193" s="94">
        <v>8870.1491617658703</v>
      </c>
      <c r="I193" s="101">
        <v>267.95662509105051</v>
      </c>
      <c r="J193" s="96"/>
      <c r="K193" s="96"/>
      <c r="L193" s="96"/>
      <c r="M193" s="96"/>
      <c r="N193" s="96"/>
      <c r="O193" s="96"/>
      <c r="P193" s="96"/>
    </row>
    <row r="194" spans="1:16" x14ac:dyDescent="0.25">
      <c r="A194" s="100">
        <v>43740</v>
      </c>
      <c r="B194" s="101">
        <v>41</v>
      </c>
      <c r="C194" s="92" t="str">
        <f t="shared" si="6"/>
        <v>POST /international-payment-consents</v>
      </c>
      <c r="D194" s="94" t="s">
        <v>207</v>
      </c>
      <c r="E194" s="93" t="str">
        <f t="shared" si="7"/>
        <v>PISP</v>
      </c>
      <c r="F194" s="93" t="str">
        <f t="shared" si="8"/>
        <v>N</v>
      </c>
      <c r="G194" s="95">
        <v>36356082.880138583</v>
      </c>
      <c r="H194" s="101">
        <v>44135.535519503937</v>
      </c>
      <c r="I194" s="101">
        <v>70.082855901385656</v>
      </c>
      <c r="J194" s="96"/>
      <c r="K194" s="96"/>
      <c r="L194" s="96"/>
      <c r="M194" s="96"/>
      <c r="N194" s="96"/>
      <c r="O194" s="96"/>
      <c r="P194" s="96"/>
    </row>
    <row r="195" spans="1:16" x14ac:dyDescent="0.25">
      <c r="A195" s="100">
        <v>43740</v>
      </c>
      <c r="B195" s="101">
        <v>42</v>
      </c>
      <c r="C195" s="92" t="str">
        <f t="shared" si="6"/>
        <v>GET /international-payment-consents/{ConsentId}</v>
      </c>
      <c r="D195" s="94" t="s">
        <v>207</v>
      </c>
      <c r="E195" s="93" t="str">
        <f t="shared" si="7"/>
        <v>PISP</v>
      </c>
      <c r="F195" s="93" t="str">
        <f t="shared" si="8"/>
        <v>N</v>
      </c>
      <c r="G195" s="95">
        <v>35419770.531737916</v>
      </c>
      <c r="H195" s="101">
        <v>28986.140445055993</v>
      </c>
      <c r="I195" s="101">
        <v>268.51922569200229</v>
      </c>
      <c r="J195" s="96"/>
      <c r="K195" s="96"/>
      <c r="L195" s="96"/>
      <c r="M195" s="96"/>
      <c r="N195" s="96"/>
      <c r="O195" s="96"/>
      <c r="P195" s="96"/>
    </row>
    <row r="196" spans="1:16" x14ac:dyDescent="0.25">
      <c r="A196" s="100">
        <v>43740</v>
      </c>
      <c r="B196" s="101">
        <v>43</v>
      </c>
      <c r="C196" s="92" t="str">
        <f t="shared" si="6"/>
        <v>POST /international-payments</v>
      </c>
      <c r="D196" s="94" t="s">
        <v>207</v>
      </c>
      <c r="E196" s="93" t="str">
        <f t="shared" si="7"/>
        <v>PISP</v>
      </c>
      <c r="F196" s="93" t="str">
        <f t="shared" si="8"/>
        <v>Y</v>
      </c>
      <c r="G196" s="95">
        <v>40354429.832675144</v>
      </c>
      <c r="H196" s="101">
        <v>37363.053503385301</v>
      </c>
      <c r="I196" s="101">
        <v>44.199655135051941</v>
      </c>
      <c r="J196" s="96"/>
      <c r="K196" s="96"/>
      <c r="L196" s="96"/>
      <c r="M196" s="96"/>
      <c r="N196" s="96"/>
      <c r="O196" s="96"/>
      <c r="P196" s="96"/>
    </row>
    <row r="197" spans="1:16" ht="15" customHeight="1" x14ac:dyDescent="0.25">
      <c r="A197" s="100">
        <v>43740</v>
      </c>
      <c r="B197" s="101">
        <v>44</v>
      </c>
      <c r="C197" s="92" t="str">
        <f t="shared" si="6"/>
        <v>GET /international-payments/{InternationalPaymentId}</v>
      </c>
      <c r="D197" s="94" t="s">
        <v>207</v>
      </c>
      <c r="E197" s="93" t="str">
        <f t="shared" si="7"/>
        <v>PISP</v>
      </c>
      <c r="F197" s="93" t="str">
        <f t="shared" si="8"/>
        <v>Y</v>
      </c>
      <c r="G197" s="95">
        <v>14529841.757965473</v>
      </c>
      <c r="H197" s="101">
        <v>18560.855706417307</v>
      </c>
      <c r="I197" s="101">
        <v>61.042454102631417</v>
      </c>
      <c r="J197" s="96"/>
      <c r="K197" s="96"/>
      <c r="L197" s="96"/>
      <c r="M197" s="96"/>
      <c r="N197" s="96"/>
      <c r="O197" s="96"/>
      <c r="P197" s="96"/>
    </row>
    <row r="198" spans="1:16" ht="15" customHeight="1" x14ac:dyDescent="0.25">
      <c r="A198" s="100">
        <v>43740</v>
      </c>
      <c r="B198" s="101">
        <v>45</v>
      </c>
      <c r="C198" s="92" t="str">
        <f t="shared" si="6"/>
        <v>POST /international-scheduled-payment-consents</v>
      </c>
      <c r="D198" s="94" t="s">
        <v>207</v>
      </c>
      <c r="E198" s="93" t="str">
        <f t="shared" si="7"/>
        <v>PISP</v>
      </c>
      <c r="F198" s="93" t="str">
        <f t="shared" si="8"/>
        <v>N</v>
      </c>
      <c r="G198" s="95">
        <v>29411887.642995458</v>
      </c>
      <c r="H198" s="101">
        <v>34084.653562806925</v>
      </c>
      <c r="I198" s="101">
        <v>16.308678986937743</v>
      </c>
      <c r="J198" s="96"/>
      <c r="K198" s="96"/>
      <c r="L198" s="96"/>
      <c r="M198" s="96"/>
      <c r="N198" s="96"/>
      <c r="O198" s="96"/>
      <c r="P198" s="96"/>
    </row>
    <row r="199" spans="1:16" ht="15" customHeight="1" x14ac:dyDescent="0.25">
      <c r="A199" s="100">
        <v>43740</v>
      </c>
      <c r="B199" s="101">
        <v>46</v>
      </c>
      <c r="C199" s="92" t="str">
        <f t="shared" si="6"/>
        <v>GET /international-scheduled-payment-consents/{ConsentId}</v>
      </c>
      <c r="D199" s="94" t="s">
        <v>207</v>
      </c>
      <c r="E199" s="93" t="str">
        <f t="shared" si="7"/>
        <v>PISP</v>
      </c>
      <c r="F199" s="93" t="str">
        <f t="shared" si="8"/>
        <v>N</v>
      </c>
      <c r="G199" s="95">
        <v>9558263.4653551504</v>
      </c>
      <c r="H199" s="101">
        <v>27519.734032220422</v>
      </c>
      <c r="I199" s="101">
        <v>28.819798781366892</v>
      </c>
      <c r="J199" s="96"/>
      <c r="K199" s="96"/>
      <c r="L199" s="96"/>
      <c r="M199" s="96"/>
      <c r="N199" s="96"/>
      <c r="O199" s="96"/>
      <c r="P199" s="96"/>
    </row>
    <row r="200" spans="1:16" ht="15" customHeight="1" x14ac:dyDescent="0.25">
      <c r="A200" s="100">
        <v>43740</v>
      </c>
      <c r="B200" s="101">
        <v>47</v>
      </c>
      <c r="C200" s="92" t="str">
        <f t="shared" ref="C200:C263" si="9">VLOOKUP($B200,endpoints,3)</f>
        <v>POST /international-scheduled-payments</v>
      </c>
      <c r="D200" s="94" t="s">
        <v>207</v>
      </c>
      <c r="E200" s="93" t="str">
        <f t="shared" ref="E200:E263" si="10">VLOOKUP($B200,endpoints,4)</f>
        <v>PISP</v>
      </c>
      <c r="F200" s="93" t="str">
        <f t="shared" ref="F200:F263" si="11">VLOOKUP($B200,endpoints,5)</f>
        <v>Y</v>
      </c>
      <c r="G200" s="95">
        <v>14226889.687425828</v>
      </c>
      <c r="H200" s="101">
        <v>23287.167854576648</v>
      </c>
      <c r="I200" s="101">
        <v>73.933419465450712</v>
      </c>
      <c r="J200" s="96"/>
      <c r="K200" s="96"/>
      <c r="L200" s="96"/>
      <c r="M200" s="96"/>
      <c r="N200" s="96"/>
      <c r="O200" s="96"/>
      <c r="P200" s="96"/>
    </row>
    <row r="201" spans="1:16" ht="15" customHeight="1" x14ac:dyDescent="0.25">
      <c r="A201" s="100">
        <v>43740</v>
      </c>
      <c r="B201" s="101">
        <v>48</v>
      </c>
      <c r="C201" s="92" t="str">
        <f t="shared" si="9"/>
        <v>GET /international-scheduled-payments/{InternationalScheduledPaymentId}</v>
      </c>
      <c r="D201" s="94" t="s">
        <v>207</v>
      </c>
      <c r="E201" s="93" t="str">
        <f t="shared" si="10"/>
        <v>PISP</v>
      </c>
      <c r="F201" s="93" t="str">
        <f t="shared" si="11"/>
        <v>Y</v>
      </c>
      <c r="G201" s="95">
        <v>25626640.435799774</v>
      </c>
      <c r="H201" s="101">
        <v>39572.396323247907</v>
      </c>
      <c r="I201" s="101">
        <v>63.710418069091354</v>
      </c>
      <c r="J201" s="96"/>
      <c r="K201" s="96"/>
      <c r="L201" s="96"/>
      <c r="M201" s="96"/>
      <c r="N201" s="96"/>
      <c r="O201" s="96"/>
      <c r="P201" s="96"/>
    </row>
    <row r="202" spans="1:16" ht="15" customHeight="1" x14ac:dyDescent="0.25">
      <c r="A202" s="100">
        <v>43740</v>
      </c>
      <c r="B202" s="101">
        <v>49</v>
      </c>
      <c r="C202" s="92" t="str">
        <f t="shared" si="9"/>
        <v>POST /international-standing-order-consents</v>
      </c>
      <c r="D202" s="94" t="s">
        <v>207</v>
      </c>
      <c r="E202" s="93" t="str">
        <f t="shared" si="10"/>
        <v>PISP</v>
      </c>
      <c r="F202" s="93" t="str">
        <f t="shared" si="11"/>
        <v>N</v>
      </c>
      <c r="G202" s="95">
        <v>3952663.1231467663</v>
      </c>
      <c r="H202" s="101">
        <v>12801.358344371696</v>
      </c>
      <c r="I202" s="101">
        <v>6.3677433602859628</v>
      </c>
      <c r="J202" s="96"/>
      <c r="K202" s="96"/>
      <c r="L202" s="96"/>
      <c r="M202" s="96"/>
      <c r="N202" s="96"/>
      <c r="O202" s="96"/>
      <c r="P202" s="96"/>
    </row>
    <row r="203" spans="1:16" ht="15" customHeight="1" x14ac:dyDescent="0.25">
      <c r="A203" s="100">
        <v>43740</v>
      </c>
      <c r="B203" s="101">
        <v>50</v>
      </c>
      <c r="C203" s="92" t="str">
        <f t="shared" si="9"/>
        <v>GET /international-standing-order-consents/{ConsentId}</v>
      </c>
      <c r="D203" s="94" t="s">
        <v>207</v>
      </c>
      <c r="E203" s="93" t="str">
        <f t="shared" si="10"/>
        <v>PISP</v>
      </c>
      <c r="F203" s="93" t="str">
        <f t="shared" si="11"/>
        <v>N</v>
      </c>
      <c r="G203" s="95">
        <v>22284367.82950709</v>
      </c>
      <c r="H203" s="101">
        <v>31875.436962348689</v>
      </c>
      <c r="I203" s="101">
        <v>301.88344257402099</v>
      </c>
      <c r="J203" s="96"/>
      <c r="K203" s="96"/>
      <c r="L203" s="96"/>
      <c r="M203" s="96"/>
      <c r="N203" s="96"/>
      <c r="O203" s="96"/>
      <c r="P203" s="96"/>
    </row>
    <row r="204" spans="1:16" ht="15" customHeight="1" x14ac:dyDescent="0.25">
      <c r="A204" s="100">
        <v>43740</v>
      </c>
      <c r="B204" s="101">
        <v>51</v>
      </c>
      <c r="C204" s="92" t="str">
        <f t="shared" si="9"/>
        <v>POST /international-standing-orders</v>
      </c>
      <c r="D204" s="94" t="s">
        <v>207</v>
      </c>
      <c r="E204" s="93" t="str">
        <f t="shared" si="10"/>
        <v>PISP</v>
      </c>
      <c r="F204" s="93" t="str">
        <f t="shared" si="11"/>
        <v>Y</v>
      </c>
      <c r="G204" s="95">
        <v>16738457.277876852</v>
      </c>
      <c r="H204" s="101">
        <v>25825.745559674491</v>
      </c>
      <c r="I204" s="101">
        <v>268.87736692690459</v>
      </c>
      <c r="J204" s="96"/>
      <c r="K204" s="96"/>
      <c r="L204" s="96"/>
      <c r="M204" s="96"/>
      <c r="N204" s="96"/>
      <c r="O204" s="96"/>
      <c r="P204" s="96"/>
    </row>
    <row r="205" spans="1:16" ht="15" customHeight="1" x14ac:dyDescent="0.25">
      <c r="A205" s="100">
        <v>43740</v>
      </c>
      <c r="B205" s="101">
        <v>52</v>
      </c>
      <c r="C205" s="92" t="str">
        <f t="shared" si="9"/>
        <v>GET /international-standing-orders/{InternationalStandingOrderPaymentId}</v>
      </c>
      <c r="D205" s="94" t="s">
        <v>207</v>
      </c>
      <c r="E205" s="93" t="str">
        <f t="shared" si="10"/>
        <v>PISP</v>
      </c>
      <c r="F205" s="93" t="str">
        <f t="shared" si="11"/>
        <v>Y</v>
      </c>
      <c r="G205" s="95">
        <v>7178159.5498834541</v>
      </c>
      <c r="H205" s="102">
        <v>17678.410939037989</v>
      </c>
      <c r="I205" s="102">
        <v>74.085674647551286</v>
      </c>
      <c r="J205" s="96"/>
      <c r="K205" s="96"/>
      <c r="L205" s="96"/>
      <c r="M205" s="96"/>
      <c r="N205" s="96"/>
      <c r="O205" s="96"/>
      <c r="P205" s="96"/>
    </row>
    <row r="206" spans="1:16" ht="15" customHeight="1" x14ac:dyDescent="0.25">
      <c r="A206" s="100">
        <v>43740</v>
      </c>
      <c r="B206" s="101">
        <v>53</v>
      </c>
      <c r="C206" s="92" t="str">
        <f t="shared" si="9"/>
        <v>POST /file-payment-consents</v>
      </c>
      <c r="D206" s="94" t="s">
        <v>207</v>
      </c>
      <c r="E206" s="93" t="str">
        <f t="shared" si="10"/>
        <v>PISP</v>
      </c>
      <c r="F206" s="93" t="str">
        <f t="shared" si="11"/>
        <v>N</v>
      </c>
      <c r="G206" s="95">
        <v>13956425.191561885</v>
      </c>
      <c r="H206" s="102">
        <v>13918.062966759378</v>
      </c>
      <c r="I206" s="102">
        <v>24.275288435861391</v>
      </c>
      <c r="J206" s="96"/>
      <c r="K206" s="96"/>
      <c r="L206" s="96"/>
      <c r="M206" s="96"/>
      <c r="N206" s="96"/>
      <c r="O206" s="96"/>
      <c r="P206" s="96"/>
    </row>
    <row r="207" spans="1:16" ht="15" customHeight="1" x14ac:dyDescent="0.25">
      <c r="A207" s="100">
        <v>43740</v>
      </c>
      <c r="B207" s="101">
        <v>54</v>
      </c>
      <c r="C207" s="92" t="str">
        <f t="shared" si="9"/>
        <v>GET /file-payment-consents/{ConsentId}</v>
      </c>
      <c r="D207" s="94" t="s">
        <v>207</v>
      </c>
      <c r="E207" s="93" t="str">
        <f t="shared" si="10"/>
        <v>PISP</v>
      </c>
      <c r="F207" s="93" t="str">
        <f t="shared" si="11"/>
        <v>N</v>
      </c>
      <c r="G207" s="95">
        <v>24055528.397285085</v>
      </c>
      <c r="H207" s="102">
        <v>24523.859513523625</v>
      </c>
      <c r="I207" s="102">
        <v>212.64001126547416</v>
      </c>
      <c r="J207" s="96"/>
      <c r="K207" s="96"/>
      <c r="L207" s="96"/>
      <c r="M207" s="96"/>
      <c r="N207" s="96"/>
      <c r="O207" s="96"/>
      <c r="P207" s="96"/>
    </row>
    <row r="208" spans="1:16" ht="15" customHeight="1" x14ac:dyDescent="0.25">
      <c r="A208" s="100">
        <v>43740</v>
      </c>
      <c r="B208" s="101">
        <v>55</v>
      </c>
      <c r="C208" s="92" t="str">
        <f t="shared" si="9"/>
        <v>POST /file-payment-consents/{ConsentId}/file</v>
      </c>
      <c r="D208" s="94" t="s">
        <v>207</v>
      </c>
      <c r="E208" s="93" t="str">
        <f t="shared" si="10"/>
        <v>PISP</v>
      </c>
      <c r="F208" s="93" t="str">
        <f t="shared" si="11"/>
        <v>N</v>
      </c>
      <c r="G208" s="95">
        <v>22078054.379489683</v>
      </c>
      <c r="H208" s="102">
        <v>35700.0315137867</v>
      </c>
      <c r="I208" s="102">
        <v>73.705630954258552</v>
      </c>
      <c r="J208" s="96"/>
      <c r="K208" s="96"/>
      <c r="L208" s="96"/>
      <c r="M208" s="96"/>
      <c r="N208" s="96"/>
      <c r="O208" s="96"/>
      <c r="P208" s="96"/>
    </row>
    <row r="209" spans="1:16" ht="15" customHeight="1" x14ac:dyDescent="0.25">
      <c r="A209" s="100">
        <v>43740</v>
      </c>
      <c r="B209" s="101">
        <v>56</v>
      </c>
      <c r="C209" s="92" t="str">
        <f t="shared" si="9"/>
        <v>GET /file-payment-consents/{ConsentId}/file</v>
      </c>
      <c r="D209" s="94" t="s">
        <v>207</v>
      </c>
      <c r="E209" s="93" t="str">
        <f t="shared" si="10"/>
        <v>PISP</v>
      </c>
      <c r="F209" s="93" t="str">
        <f t="shared" si="11"/>
        <v>N</v>
      </c>
      <c r="G209" s="95">
        <v>24568092.206563853</v>
      </c>
      <c r="H209" s="102">
        <v>32417.558523697429</v>
      </c>
      <c r="I209" s="102">
        <v>48.105882585659259</v>
      </c>
      <c r="J209" s="96"/>
      <c r="K209" s="96"/>
      <c r="L209" s="96"/>
      <c r="M209" s="96"/>
      <c r="N209" s="96"/>
      <c r="O209" s="96"/>
      <c r="P209" s="96"/>
    </row>
    <row r="210" spans="1:16" ht="15" customHeight="1" x14ac:dyDescent="0.25">
      <c r="A210" s="100">
        <v>43740</v>
      </c>
      <c r="B210" s="101">
        <v>57</v>
      </c>
      <c r="C210" s="92" t="str">
        <f t="shared" si="9"/>
        <v>POST /file-payments</v>
      </c>
      <c r="D210" s="94" t="s">
        <v>207</v>
      </c>
      <c r="E210" s="93" t="str">
        <f t="shared" si="10"/>
        <v>PISP</v>
      </c>
      <c r="F210" s="93" t="str">
        <f t="shared" si="11"/>
        <v>Y</v>
      </c>
      <c r="G210" s="95">
        <v>401493754.30109257</v>
      </c>
      <c r="H210" s="102">
        <v>4365.1990710709142</v>
      </c>
      <c r="I210" s="102">
        <v>72.638119869381526</v>
      </c>
      <c r="J210" s="96"/>
      <c r="K210" s="96"/>
      <c r="L210" s="96"/>
      <c r="M210" s="96"/>
      <c r="N210" s="96"/>
      <c r="O210" s="96"/>
      <c r="P210" s="96"/>
    </row>
    <row r="211" spans="1:16" ht="15" customHeight="1" x14ac:dyDescent="0.25">
      <c r="A211" s="100">
        <v>43740</v>
      </c>
      <c r="B211" s="101">
        <v>58</v>
      </c>
      <c r="C211" s="92" t="str">
        <f t="shared" si="9"/>
        <v>GET /file-payments/{FilePaymentId}</v>
      </c>
      <c r="D211" s="94" t="s">
        <v>207</v>
      </c>
      <c r="E211" s="93" t="str">
        <f t="shared" si="10"/>
        <v>PISP</v>
      </c>
      <c r="F211" s="93" t="str">
        <f t="shared" si="11"/>
        <v>Y</v>
      </c>
      <c r="G211" s="95">
        <v>76740166.170319781</v>
      </c>
      <c r="H211" s="102">
        <v>793.24502113954259</v>
      </c>
      <c r="I211" s="102">
        <v>147.00899400498673</v>
      </c>
      <c r="J211" s="96"/>
      <c r="K211" s="96"/>
      <c r="L211" s="96"/>
      <c r="M211" s="96"/>
      <c r="N211" s="96"/>
      <c r="O211" s="96"/>
      <c r="P211" s="96"/>
    </row>
    <row r="212" spans="1:16" ht="15" customHeight="1" x14ac:dyDescent="0.25">
      <c r="A212" s="100">
        <v>43740</v>
      </c>
      <c r="B212" s="101">
        <v>59</v>
      </c>
      <c r="C212" s="92" t="str">
        <f t="shared" si="9"/>
        <v>GET /file-payments/{FilePaymentId}/report-file</v>
      </c>
      <c r="D212" s="94" t="s">
        <v>207</v>
      </c>
      <c r="E212" s="93" t="str">
        <f t="shared" si="10"/>
        <v>PISP</v>
      </c>
      <c r="F212" s="93" t="str">
        <f t="shared" si="11"/>
        <v>Y</v>
      </c>
      <c r="G212" s="95">
        <v>69676833.592874318</v>
      </c>
      <c r="H212" s="102">
        <v>2513.2215344995125</v>
      </c>
      <c r="I212" s="102">
        <v>99.696555063120613</v>
      </c>
      <c r="J212" s="96"/>
      <c r="K212" s="96"/>
      <c r="L212" s="96"/>
      <c r="M212" s="96"/>
      <c r="N212" s="96"/>
      <c r="O212" s="96"/>
      <c r="P212" s="96"/>
    </row>
    <row r="213" spans="1:16" ht="15" customHeight="1" x14ac:dyDescent="0.25">
      <c r="A213" s="100">
        <v>43740</v>
      </c>
      <c r="B213" s="101">
        <v>60</v>
      </c>
      <c r="C213" s="92" t="str">
        <f t="shared" si="9"/>
        <v>POST /funds-confirmation-consents</v>
      </c>
      <c r="D213" s="94" t="s">
        <v>207</v>
      </c>
      <c r="E213" s="93" t="str">
        <f t="shared" si="10"/>
        <v>CoF</v>
      </c>
      <c r="F213" s="93" t="str">
        <f t="shared" si="11"/>
        <v>N</v>
      </c>
      <c r="G213" s="95">
        <v>15404401.054173613</v>
      </c>
      <c r="H213" s="102">
        <v>15136.648829346757</v>
      </c>
      <c r="I213" s="102">
        <v>13.112993367968452</v>
      </c>
      <c r="J213" s="96"/>
      <c r="K213" s="96"/>
      <c r="L213" s="96"/>
      <c r="M213" s="96"/>
      <c r="N213" s="96"/>
      <c r="O213" s="96"/>
      <c r="P213" s="96"/>
    </row>
    <row r="214" spans="1:16" ht="15" customHeight="1" x14ac:dyDescent="0.25">
      <c r="A214" s="100">
        <v>43740</v>
      </c>
      <c r="B214" s="101">
        <v>61</v>
      </c>
      <c r="C214" s="92" t="str">
        <f t="shared" si="9"/>
        <v>GET /funds-confirmation-consents/{ConsentId}</v>
      </c>
      <c r="D214" s="94" t="s">
        <v>207</v>
      </c>
      <c r="E214" s="93" t="str">
        <f t="shared" si="10"/>
        <v>CoF</v>
      </c>
      <c r="F214" s="93" t="str">
        <f t="shared" si="11"/>
        <v>N</v>
      </c>
      <c r="G214" s="95">
        <v>22196454.58858338</v>
      </c>
      <c r="H214" s="102">
        <v>45094.998855705016</v>
      </c>
      <c r="I214" s="102">
        <v>201.78857861058538</v>
      </c>
      <c r="J214" s="96"/>
      <c r="K214" s="96"/>
      <c r="L214" s="96"/>
      <c r="M214" s="96"/>
      <c r="N214" s="96"/>
      <c r="O214" s="96"/>
      <c r="P214" s="96"/>
    </row>
    <row r="215" spans="1:16" ht="15" customHeight="1" x14ac:dyDescent="0.25">
      <c r="A215" s="100">
        <v>43740</v>
      </c>
      <c r="B215" s="101">
        <v>62</v>
      </c>
      <c r="C215" s="92" t="str">
        <f t="shared" si="9"/>
        <v>DELETE /funds-confirmation-consents/{ConsentId}</v>
      </c>
      <c r="D215" s="94" t="s">
        <v>207</v>
      </c>
      <c r="E215" s="93" t="str">
        <f t="shared" si="10"/>
        <v>CoF</v>
      </c>
      <c r="F215" s="93" t="str">
        <f t="shared" si="11"/>
        <v>N</v>
      </c>
      <c r="G215" s="95">
        <v>6599856.550008704</v>
      </c>
      <c r="H215" s="102">
        <v>14083.779460423295</v>
      </c>
      <c r="I215" s="102">
        <v>131.56193799566663</v>
      </c>
      <c r="J215" s="96"/>
      <c r="K215" s="96"/>
      <c r="L215" s="96"/>
      <c r="M215" s="96"/>
      <c r="N215" s="96"/>
      <c r="O215" s="96"/>
      <c r="P215" s="96"/>
    </row>
    <row r="216" spans="1:16" ht="15" customHeight="1" x14ac:dyDescent="0.25">
      <c r="A216" s="100">
        <v>43740</v>
      </c>
      <c r="B216" s="101">
        <v>63</v>
      </c>
      <c r="C216" s="92" t="str">
        <f t="shared" si="9"/>
        <v>POST /funds-confirmations</v>
      </c>
      <c r="D216" s="94" t="s">
        <v>207</v>
      </c>
      <c r="E216" s="93" t="str">
        <f t="shared" si="10"/>
        <v>CoF</v>
      </c>
      <c r="F216" s="93" t="str">
        <f t="shared" si="11"/>
        <v>Y</v>
      </c>
      <c r="G216" s="95">
        <v>8867007.1221056655</v>
      </c>
      <c r="H216" s="102">
        <v>17708.236557827746</v>
      </c>
      <c r="I216" s="102">
        <v>226.54515911067162</v>
      </c>
      <c r="J216" s="96"/>
      <c r="K216" s="96"/>
      <c r="L216" s="96"/>
      <c r="M216" s="96"/>
      <c r="N216" s="96"/>
      <c r="O216" s="96"/>
      <c r="P216" s="96"/>
    </row>
    <row r="217" spans="1:16" ht="15" customHeight="1" x14ac:dyDescent="0.25">
      <c r="A217" s="46">
        <v>43740</v>
      </c>
      <c r="B217" s="101">
        <v>0</v>
      </c>
      <c r="C217" s="92" t="str">
        <f t="shared" si="9"/>
        <v>OIDC endpoints for token IDs</v>
      </c>
      <c r="D217" s="94" t="s">
        <v>208</v>
      </c>
      <c r="E217" s="93" t="str">
        <f t="shared" si="10"/>
        <v>OIDC</v>
      </c>
      <c r="F217" s="93" t="str">
        <f t="shared" si="11"/>
        <v>N</v>
      </c>
      <c r="G217" s="112">
        <v>686118744.50571048</v>
      </c>
      <c r="H217" s="68">
        <v>1502001.0790012556</v>
      </c>
      <c r="I217" s="68">
        <v>520.51057692275697</v>
      </c>
      <c r="J217" s="96"/>
      <c r="K217" s="96"/>
      <c r="L217" s="96"/>
      <c r="M217" s="96"/>
      <c r="N217" s="96"/>
      <c r="O217" s="96"/>
      <c r="P217" s="96"/>
    </row>
    <row r="218" spans="1:16" ht="15" customHeight="1" x14ac:dyDescent="0.25">
      <c r="A218" s="97">
        <v>43740</v>
      </c>
      <c r="B218" s="101">
        <v>1</v>
      </c>
      <c r="C218" s="92" t="str">
        <f t="shared" si="9"/>
        <v>POST /account-access-consents</v>
      </c>
      <c r="D218" s="94" t="s">
        <v>208</v>
      </c>
      <c r="E218" s="93" t="str">
        <f t="shared" si="10"/>
        <v>AISP</v>
      </c>
      <c r="F218" s="93" t="str">
        <f t="shared" si="11"/>
        <v>N</v>
      </c>
      <c r="G218" s="95">
        <v>602489.29222683352</v>
      </c>
      <c r="H218" s="99">
        <v>28275.205700032722</v>
      </c>
      <c r="I218" s="99">
        <v>78.754251380857824</v>
      </c>
      <c r="J218" s="96"/>
      <c r="K218" s="96"/>
      <c r="L218" s="96"/>
      <c r="M218" s="96"/>
      <c r="N218" s="96"/>
      <c r="O218" s="96"/>
      <c r="P218" s="96"/>
    </row>
    <row r="219" spans="1:16" ht="15" customHeight="1" x14ac:dyDescent="0.25">
      <c r="A219" s="97">
        <v>43740</v>
      </c>
      <c r="B219" s="101">
        <v>2</v>
      </c>
      <c r="C219" s="92" t="str">
        <f t="shared" si="9"/>
        <v>GET /account-access-consents/{ConsentId}</v>
      </c>
      <c r="D219" s="94" t="s">
        <v>208</v>
      </c>
      <c r="E219" s="93" t="str">
        <f t="shared" si="10"/>
        <v>AISP</v>
      </c>
      <c r="F219" s="93" t="str">
        <f t="shared" si="11"/>
        <v>N</v>
      </c>
      <c r="G219" s="95">
        <v>1221541.8037864882</v>
      </c>
      <c r="H219" s="99">
        <v>27292.231772760013</v>
      </c>
      <c r="I219" s="99">
        <v>33.622189785590336</v>
      </c>
      <c r="J219" s="96"/>
      <c r="K219" s="96"/>
      <c r="L219" s="96"/>
      <c r="M219" s="96"/>
      <c r="N219" s="96"/>
      <c r="O219" s="96"/>
      <c r="P219" s="96"/>
    </row>
    <row r="220" spans="1:16" ht="15" customHeight="1" x14ac:dyDescent="0.25">
      <c r="A220" s="97">
        <v>43740</v>
      </c>
      <c r="B220" s="101">
        <v>3</v>
      </c>
      <c r="C220" s="92" t="str">
        <f t="shared" si="9"/>
        <v>DELETE /account-access-consents/{ConsentId}</v>
      </c>
      <c r="D220" s="94" t="s">
        <v>208</v>
      </c>
      <c r="E220" s="93" t="str">
        <f t="shared" si="10"/>
        <v>AISP</v>
      </c>
      <c r="F220" s="93" t="str">
        <f t="shared" si="11"/>
        <v>N</v>
      </c>
      <c r="G220" s="95">
        <v>655432.09806746989</v>
      </c>
      <c r="H220" s="99">
        <v>25859.349463229075</v>
      </c>
      <c r="I220" s="99">
        <v>293.52344475052831</v>
      </c>
      <c r="J220" s="96"/>
      <c r="K220" s="96"/>
      <c r="L220" s="96"/>
      <c r="M220" s="96"/>
      <c r="N220" s="96"/>
      <c r="O220" s="96"/>
      <c r="P220" s="96"/>
    </row>
    <row r="221" spans="1:16" ht="15" customHeight="1" x14ac:dyDescent="0.25">
      <c r="A221" s="97">
        <v>43740</v>
      </c>
      <c r="B221" s="101">
        <v>4</v>
      </c>
      <c r="C221" s="92" t="str">
        <f t="shared" si="9"/>
        <v>GET /accounts</v>
      </c>
      <c r="D221" s="94" t="s">
        <v>208</v>
      </c>
      <c r="E221" s="93" t="str">
        <f t="shared" si="10"/>
        <v>AISP</v>
      </c>
      <c r="F221" s="93" t="str">
        <f t="shared" si="11"/>
        <v>Y</v>
      </c>
      <c r="G221" s="95">
        <v>1753209.7800308743</v>
      </c>
      <c r="H221" s="99">
        <v>30129.867814024688</v>
      </c>
      <c r="I221" s="99">
        <v>66.05430794841466</v>
      </c>
      <c r="J221" s="96"/>
      <c r="K221" s="96"/>
      <c r="L221" s="96"/>
      <c r="M221" s="96"/>
      <c r="N221" s="96"/>
      <c r="O221" s="96"/>
      <c r="P221" s="96"/>
    </row>
    <row r="222" spans="1:16" ht="15" customHeight="1" x14ac:dyDescent="0.25">
      <c r="A222" s="97">
        <v>43740</v>
      </c>
      <c r="B222" s="101">
        <v>5</v>
      </c>
      <c r="C222" s="92" t="str">
        <f t="shared" si="9"/>
        <v>GET /accounts/{AccountId}</v>
      </c>
      <c r="D222" s="94" t="s">
        <v>208</v>
      </c>
      <c r="E222" s="93" t="str">
        <f t="shared" si="10"/>
        <v>AISP</v>
      </c>
      <c r="F222" s="93" t="str">
        <f t="shared" si="11"/>
        <v>Y</v>
      </c>
      <c r="G222" s="95">
        <v>2484968.4924130389</v>
      </c>
      <c r="H222" s="99">
        <v>37711.067090928074</v>
      </c>
      <c r="I222" s="99">
        <v>88.943808272305674</v>
      </c>
      <c r="J222" s="96"/>
      <c r="K222" s="96"/>
      <c r="L222" s="96"/>
      <c r="M222" s="96"/>
      <c r="N222" s="96"/>
      <c r="O222" s="96"/>
      <c r="P222" s="96"/>
    </row>
    <row r="223" spans="1:16" ht="15" customHeight="1" x14ac:dyDescent="0.25">
      <c r="A223" s="97">
        <v>43740</v>
      </c>
      <c r="B223" s="101">
        <v>6</v>
      </c>
      <c r="C223" s="92" t="str">
        <f t="shared" si="9"/>
        <v>GET /accounts/{AccountId}/balances</v>
      </c>
      <c r="D223" s="94" t="s">
        <v>208</v>
      </c>
      <c r="E223" s="93" t="str">
        <f t="shared" si="10"/>
        <v>AISP</v>
      </c>
      <c r="F223" s="93" t="str">
        <f t="shared" si="11"/>
        <v>Y</v>
      </c>
      <c r="G223" s="95">
        <v>1760689.6269771717</v>
      </c>
      <c r="H223" s="99">
        <v>25434.568978230094</v>
      </c>
      <c r="I223" s="99">
        <v>130.04376490589394</v>
      </c>
      <c r="J223" s="96"/>
      <c r="K223" s="96"/>
      <c r="L223" s="96"/>
      <c r="M223" s="96"/>
      <c r="N223" s="96"/>
      <c r="O223" s="96"/>
      <c r="P223" s="96"/>
    </row>
    <row r="224" spans="1:16" ht="15" customHeight="1" x14ac:dyDescent="0.25">
      <c r="A224" s="97">
        <v>43740</v>
      </c>
      <c r="B224" s="101">
        <v>7</v>
      </c>
      <c r="C224" s="92" t="str">
        <f t="shared" si="9"/>
        <v>GET /balances</v>
      </c>
      <c r="D224" s="94" t="s">
        <v>208</v>
      </c>
      <c r="E224" s="93" t="str">
        <f t="shared" si="10"/>
        <v>AISP</v>
      </c>
      <c r="F224" s="93" t="str">
        <f t="shared" si="11"/>
        <v>Y</v>
      </c>
      <c r="G224" s="95">
        <v>1092684.2633376492</v>
      </c>
      <c r="H224" s="99">
        <v>24153.523877894175</v>
      </c>
      <c r="I224" s="99">
        <v>161.2581516539542</v>
      </c>
      <c r="J224" s="96"/>
      <c r="K224" s="96"/>
      <c r="L224" s="96"/>
      <c r="M224" s="96"/>
      <c r="N224" s="96"/>
      <c r="O224" s="96"/>
      <c r="P224" s="96"/>
    </row>
    <row r="225" spans="1:16" ht="15" customHeight="1" x14ac:dyDescent="0.25">
      <c r="A225" s="97">
        <v>43740</v>
      </c>
      <c r="B225" s="101">
        <v>8</v>
      </c>
      <c r="C225" s="92" t="str">
        <f t="shared" si="9"/>
        <v>GET /accounts/{AccountId}/transactions</v>
      </c>
      <c r="D225" s="94" t="s">
        <v>208</v>
      </c>
      <c r="E225" s="93" t="str">
        <f t="shared" si="10"/>
        <v>AISP</v>
      </c>
      <c r="F225" s="93" t="str">
        <f t="shared" si="11"/>
        <v>Y</v>
      </c>
      <c r="G225" s="95">
        <v>34484454.472116672</v>
      </c>
      <c r="H225" s="99">
        <v>19551.331762347127</v>
      </c>
      <c r="I225" s="99">
        <v>156.76523066935385</v>
      </c>
      <c r="J225" s="96"/>
      <c r="K225" s="96"/>
      <c r="L225" s="96"/>
      <c r="M225" s="96"/>
      <c r="N225" s="96"/>
      <c r="O225" s="96"/>
      <c r="P225" s="96"/>
    </row>
    <row r="226" spans="1:16" ht="15" customHeight="1" x14ac:dyDescent="0.25">
      <c r="A226" s="97">
        <v>43740</v>
      </c>
      <c r="B226" s="101">
        <v>9</v>
      </c>
      <c r="C226" s="92" t="str">
        <f t="shared" si="9"/>
        <v>GET /transactions</v>
      </c>
      <c r="D226" s="94" t="s">
        <v>208</v>
      </c>
      <c r="E226" s="93" t="str">
        <f t="shared" si="10"/>
        <v>AISP</v>
      </c>
      <c r="F226" s="93" t="str">
        <f t="shared" si="11"/>
        <v>Y</v>
      </c>
      <c r="G226" s="95">
        <v>286670681.98797786</v>
      </c>
      <c r="H226" s="99">
        <v>44809.187384585712</v>
      </c>
      <c r="I226" s="99">
        <v>30.971307846553838</v>
      </c>
      <c r="J226" s="96"/>
      <c r="K226" s="96"/>
      <c r="L226" s="96"/>
      <c r="M226" s="96"/>
      <c r="N226" s="96"/>
      <c r="O226" s="96"/>
      <c r="P226" s="96"/>
    </row>
    <row r="227" spans="1:16" ht="15" customHeight="1" x14ac:dyDescent="0.25">
      <c r="A227" s="97">
        <v>43740</v>
      </c>
      <c r="B227" s="101">
        <v>10</v>
      </c>
      <c r="C227" s="92" t="str">
        <f t="shared" si="9"/>
        <v>GET /accounts/{AccountId}/beneficiaries</v>
      </c>
      <c r="D227" s="94" t="s">
        <v>208</v>
      </c>
      <c r="E227" s="93" t="str">
        <f t="shared" si="10"/>
        <v>AISP</v>
      </c>
      <c r="F227" s="93" t="str">
        <f t="shared" si="11"/>
        <v>Y</v>
      </c>
      <c r="G227" s="95">
        <v>2188323.1504868595</v>
      </c>
      <c r="H227" s="99">
        <v>27709.836564849455</v>
      </c>
      <c r="I227" s="99">
        <v>123.00447370694845</v>
      </c>
      <c r="J227" s="96"/>
      <c r="K227" s="96"/>
      <c r="L227" s="96"/>
      <c r="M227" s="96"/>
      <c r="N227" s="96"/>
      <c r="O227" s="96"/>
      <c r="P227" s="96"/>
    </row>
    <row r="228" spans="1:16" ht="15" customHeight="1" x14ac:dyDescent="0.25">
      <c r="A228" s="97">
        <v>43740</v>
      </c>
      <c r="B228" s="101">
        <v>11</v>
      </c>
      <c r="C228" s="92" t="str">
        <f t="shared" si="9"/>
        <v>GET /beneficiaries</v>
      </c>
      <c r="D228" s="94" t="s">
        <v>208</v>
      </c>
      <c r="E228" s="93" t="str">
        <f t="shared" si="10"/>
        <v>AISP</v>
      </c>
      <c r="F228" s="93" t="str">
        <f t="shared" si="11"/>
        <v>Y</v>
      </c>
      <c r="G228" s="95">
        <v>2490974.0490794526</v>
      </c>
      <c r="H228" s="99">
        <v>35232.282512786973</v>
      </c>
      <c r="I228" s="99">
        <v>28.142681527457697</v>
      </c>
      <c r="J228" s="96"/>
      <c r="K228" s="96"/>
      <c r="L228" s="96"/>
      <c r="M228" s="96"/>
      <c r="N228" s="96"/>
      <c r="O228" s="96"/>
      <c r="P228" s="96"/>
    </row>
    <row r="229" spans="1:16" ht="15" customHeight="1" x14ac:dyDescent="0.25">
      <c r="A229" s="97">
        <v>43740</v>
      </c>
      <c r="B229" s="101">
        <v>12</v>
      </c>
      <c r="C229" s="92" t="str">
        <f t="shared" si="9"/>
        <v>GET /accounts/{AccountId}/direct-debits</v>
      </c>
      <c r="D229" s="94" t="s">
        <v>208</v>
      </c>
      <c r="E229" s="93" t="str">
        <f t="shared" si="10"/>
        <v>AISP</v>
      </c>
      <c r="F229" s="93" t="str">
        <f t="shared" si="11"/>
        <v>Y</v>
      </c>
      <c r="G229" s="95">
        <v>1836337.514704041</v>
      </c>
      <c r="H229" s="99">
        <v>35038.331580148544</v>
      </c>
      <c r="I229" s="99">
        <v>166.93338173748322</v>
      </c>
      <c r="J229" s="96"/>
      <c r="K229" s="96"/>
      <c r="L229" s="96"/>
      <c r="M229" s="96"/>
      <c r="N229" s="96"/>
      <c r="O229" s="96"/>
      <c r="P229" s="96"/>
    </row>
    <row r="230" spans="1:16" ht="15" customHeight="1" x14ac:dyDescent="0.25">
      <c r="A230" s="97">
        <v>43740</v>
      </c>
      <c r="B230" s="101">
        <v>13</v>
      </c>
      <c r="C230" s="92" t="str">
        <f t="shared" si="9"/>
        <v>GET /direct-debits</v>
      </c>
      <c r="D230" s="94" t="s">
        <v>208</v>
      </c>
      <c r="E230" s="93" t="str">
        <f t="shared" si="10"/>
        <v>AISP</v>
      </c>
      <c r="F230" s="93" t="str">
        <f t="shared" si="11"/>
        <v>Y</v>
      </c>
      <c r="G230" s="95">
        <v>1660154.1722235626</v>
      </c>
      <c r="H230" s="99">
        <v>23748.29699726959</v>
      </c>
      <c r="I230" s="99">
        <v>223.0192742363308</v>
      </c>
      <c r="J230" s="96"/>
      <c r="K230" s="96"/>
      <c r="L230" s="96"/>
      <c r="M230" s="96"/>
      <c r="N230" s="96"/>
      <c r="O230" s="96"/>
      <c r="P230" s="96"/>
    </row>
    <row r="231" spans="1:16" ht="15" customHeight="1" x14ac:dyDescent="0.25">
      <c r="A231" s="97">
        <v>43740</v>
      </c>
      <c r="B231" s="101">
        <v>14</v>
      </c>
      <c r="C231" s="92" t="str">
        <f t="shared" si="9"/>
        <v>GET /accounts/{AccountId}/standing-orders</v>
      </c>
      <c r="D231" s="94" t="s">
        <v>208</v>
      </c>
      <c r="E231" s="93" t="str">
        <f t="shared" si="10"/>
        <v>AISP</v>
      </c>
      <c r="F231" s="93" t="str">
        <f t="shared" si="11"/>
        <v>Y</v>
      </c>
      <c r="G231" s="95">
        <v>801003.50389436283</v>
      </c>
      <c r="H231" s="99">
        <v>17514.687886572185</v>
      </c>
      <c r="I231" s="99">
        <v>120.73623091619726</v>
      </c>
      <c r="J231" s="96"/>
      <c r="K231" s="96"/>
      <c r="L231" s="96"/>
      <c r="M231" s="96"/>
      <c r="N231" s="96"/>
      <c r="O231" s="96"/>
      <c r="P231" s="96"/>
    </row>
    <row r="232" spans="1:16" ht="15" customHeight="1" x14ac:dyDescent="0.25">
      <c r="A232" s="97">
        <v>43740</v>
      </c>
      <c r="B232" s="101">
        <v>15</v>
      </c>
      <c r="C232" s="92" t="str">
        <f t="shared" si="9"/>
        <v>GET /standing-orders</v>
      </c>
      <c r="D232" s="94" t="s">
        <v>208</v>
      </c>
      <c r="E232" s="93" t="str">
        <f t="shared" si="10"/>
        <v>AISP</v>
      </c>
      <c r="F232" s="93" t="str">
        <f t="shared" si="11"/>
        <v>Y</v>
      </c>
      <c r="G232" s="95">
        <v>1372775.4561055431</v>
      </c>
      <c r="H232" s="99">
        <v>44489.473988259429</v>
      </c>
      <c r="I232" s="99">
        <v>133.79717954041678</v>
      </c>
      <c r="J232" s="96"/>
      <c r="K232" s="96"/>
      <c r="L232" s="96"/>
      <c r="M232" s="96"/>
      <c r="N232" s="96"/>
      <c r="O232" s="96"/>
      <c r="P232" s="96"/>
    </row>
    <row r="233" spans="1:16" ht="15" customHeight="1" x14ac:dyDescent="0.25">
      <c r="A233" s="97">
        <v>43740</v>
      </c>
      <c r="B233" s="101">
        <v>16</v>
      </c>
      <c r="C233" s="92" t="str">
        <f t="shared" si="9"/>
        <v>GET /accounts/{AccountId}/product</v>
      </c>
      <c r="D233" s="94" t="s">
        <v>208</v>
      </c>
      <c r="E233" s="93" t="str">
        <f t="shared" si="10"/>
        <v>AISP</v>
      </c>
      <c r="F233" s="93" t="str">
        <f t="shared" si="11"/>
        <v>Y</v>
      </c>
      <c r="G233" s="95">
        <v>334034.8223843234</v>
      </c>
      <c r="H233" s="99">
        <v>5104.8319844106009</v>
      </c>
      <c r="I233" s="99">
        <v>168.98281526914084</v>
      </c>
      <c r="J233" s="96"/>
      <c r="K233" s="96"/>
      <c r="L233" s="96"/>
      <c r="M233" s="96"/>
      <c r="N233" s="96"/>
      <c r="O233" s="96"/>
      <c r="P233" s="96"/>
    </row>
    <row r="234" spans="1:16" ht="15" customHeight="1" x14ac:dyDescent="0.25">
      <c r="A234" s="97">
        <v>43740</v>
      </c>
      <c r="B234" s="101">
        <v>17</v>
      </c>
      <c r="C234" s="92" t="str">
        <f t="shared" si="9"/>
        <v>GET /products</v>
      </c>
      <c r="D234" s="94" t="s">
        <v>208</v>
      </c>
      <c r="E234" s="93" t="str">
        <f t="shared" si="10"/>
        <v>AISP</v>
      </c>
      <c r="F234" s="93" t="str">
        <f t="shared" si="11"/>
        <v>Y</v>
      </c>
      <c r="G234" s="95">
        <v>764366.57201155217</v>
      </c>
      <c r="H234" s="99">
        <v>33811.01003814696</v>
      </c>
      <c r="I234" s="99">
        <v>219.76997642259218</v>
      </c>
      <c r="J234" s="96"/>
      <c r="K234" s="96"/>
      <c r="L234" s="96"/>
      <c r="M234" s="96"/>
      <c r="N234" s="96"/>
      <c r="O234" s="96"/>
      <c r="P234" s="96"/>
    </row>
    <row r="235" spans="1:16" ht="15" customHeight="1" x14ac:dyDescent="0.25">
      <c r="A235" s="97">
        <v>43740</v>
      </c>
      <c r="B235" s="101">
        <v>18</v>
      </c>
      <c r="C235" s="92" t="str">
        <f t="shared" si="9"/>
        <v>GET /accounts/{AccountId}/offers</v>
      </c>
      <c r="D235" s="94" t="s">
        <v>208</v>
      </c>
      <c r="E235" s="93" t="str">
        <f t="shared" si="10"/>
        <v>AISP</v>
      </c>
      <c r="F235" s="93" t="str">
        <f t="shared" si="11"/>
        <v>Y</v>
      </c>
      <c r="G235" s="95">
        <v>875756.5918079695</v>
      </c>
      <c r="H235" s="99">
        <v>41464.790721778976</v>
      </c>
      <c r="I235" s="99">
        <v>269.60081825950903</v>
      </c>
      <c r="J235" s="96"/>
      <c r="K235" s="96"/>
      <c r="L235" s="96"/>
      <c r="M235" s="96"/>
      <c r="N235" s="96"/>
      <c r="O235" s="96"/>
      <c r="P235" s="96"/>
    </row>
    <row r="236" spans="1:16" ht="15" customHeight="1" x14ac:dyDescent="0.25">
      <c r="A236" s="97">
        <v>43740</v>
      </c>
      <c r="B236" s="101">
        <v>19</v>
      </c>
      <c r="C236" s="92" t="str">
        <f t="shared" si="9"/>
        <v>GET /offers</v>
      </c>
      <c r="D236" s="94" t="s">
        <v>208</v>
      </c>
      <c r="E236" s="93" t="str">
        <f t="shared" si="10"/>
        <v>AISP</v>
      </c>
      <c r="F236" s="93" t="str">
        <f t="shared" si="11"/>
        <v>Y</v>
      </c>
      <c r="G236" s="95">
        <v>3193151.3063544296</v>
      </c>
      <c r="H236" s="99">
        <v>38286.932385237211</v>
      </c>
      <c r="I236" s="99">
        <v>145.9699939343198</v>
      </c>
      <c r="J236" s="96"/>
      <c r="K236" s="96"/>
      <c r="L236" s="96"/>
      <c r="M236" s="96"/>
      <c r="N236" s="96"/>
      <c r="O236" s="96"/>
      <c r="P236" s="96"/>
    </row>
    <row r="237" spans="1:16" ht="15" customHeight="1" x14ac:dyDescent="0.25">
      <c r="A237" s="97">
        <v>43740</v>
      </c>
      <c r="B237" s="101">
        <v>20</v>
      </c>
      <c r="C237" s="92" t="str">
        <f t="shared" si="9"/>
        <v>GET /accounts/{AccountId}/party</v>
      </c>
      <c r="D237" s="94" t="s">
        <v>208</v>
      </c>
      <c r="E237" s="93" t="str">
        <f t="shared" si="10"/>
        <v>AISP</v>
      </c>
      <c r="F237" s="93" t="str">
        <f t="shared" si="11"/>
        <v>Y</v>
      </c>
      <c r="G237" s="95">
        <v>1022806.6639455523</v>
      </c>
      <c r="H237" s="99">
        <v>47294.781108784264</v>
      </c>
      <c r="I237" s="99">
        <v>0</v>
      </c>
      <c r="J237" s="96"/>
      <c r="K237" s="96"/>
      <c r="L237" s="96"/>
      <c r="M237" s="96"/>
      <c r="N237" s="96"/>
      <c r="O237" s="96"/>
      <c r="P237" s="96"/>
    </row>
    <row r="238" spans="1:16" ht="15" customHeight="1" x14ac:dyDescent="0.25">
      <c r="A238" s="97">
        <v>43740</v>
      </c>
      <c r="B238" s="101">
        <v>21</v>
      </c>
      <c r="C238" s="92" t="str">
        <f t="shared" si="9"/>
        <v>GET /party</v>
      </c>
      <c r="D238" s="94" t="s">
        <v>208</v>
      </c>
      <c r="E238" s="93" t="str">
        <f t="shared" si="10"/>
        <v>AISP</v>
      </c>
      <c r="F238" s="93" t="str">
        <f t="shared" si="11"/>
        <v>Y</v>
      </c>
      <c r="G238" s="95">
        <v>868497.79017826065</v>
      </c>
      <c r="H238" s="99">
        <v>9446.2099167007982</v>
      </c>
      <c r="I238" s="99">
        <v>378.13417606161158</v>
      </c>
      <c r="J238" s="96"/>
      <c r="K238" s="96"/>
      <c r="L238" s="96"/>
      <c r="M238" s="96"/>
      <c r="N238" s="96"/>
      <c r="O238" s="96"/>
      <c r="P238" s="96"/>
    </row>
    <row r="239" spans="1:16" ht="15" customHeight="1" x14ac:dyDescent="0.25">
      <c r="A239" s="97">
        <v>43740</v>
      </c>
      <c r="B239" s="101">
        <v>22</v>
      </c>
      <c r="C239" s="92" t="str">
        <f t="shared" si="9"/>
        <v>GET /accounts/{AccountId}/scheduled-payments</v>
      </c>
      <c r="D239" s="94" t="s">
        <v>208</v>
      </c>
      <c r="E239" s="93" t="str">
        <f t="shared" si="10"/>
        <v>AISP</v>
      </c>
      <c r="F239" s="93" t="str">
        <f t="shared" si="11"/>
        <v>Y</v>
      </c>
      <c r="G239" s="95">
        <v>862913.69242901809</v>
      </c>
      <c r="H239" s="99">
        <v>34047.230166647176</v>
      </c>
      <c r="I239" s="99">
        <v>3.264788534538333</v>
      </c>
      <c r="J239" s="96"/>
      <c r="K239" s="96"/>
      <c r="L239" s="96"/>
      <c r="M239" s="96"/>
      <c r="N239" s="96"/>
      <c r="O239" s="96"/>
      <c r="P239" s="96"/>
    </row>
    <row r="240" spans="1:16" ht="15" customHeight="1" x14ac:dyDescent="0.25">
      <c r="A240" s="97">
        <v>43740</v>
      </c>
      <c r="B240" s="101">
        <v>23</v>
      </c>
      <c r="C240" s="92" t="str">
        <f t="shared" si="9"/>
        <v>GET /scheduled-payments</v>
      </c>
      <c r="D240" s="94" t="s">
        <v>208</v>
      </c>
      <c r="E240" s="93" t="str">
        <f t="shared" si="10"/>
        <v>AISP</v>
      </c>
      <c r="F240" s="93" t="str">
        <f t="shared" si="11"/>
        <v>Y</v>
      </c>
      <c r="G240" s="95">
        <v>1881257.6462946807</v>
      </c>
      <c r="H240" s="99">
        <v>29611.119713174012</v>
      </c>
      <c r="I240" s="99">
        <v>74.6934644684017</v>
      </c>
      <c r="J240" s="96"/>
      <c r="K240" s="96"/>
      <c r="L240" s="96"/>
      <c r="M240" s="96"/>
      <c r="N240" s="96"/>
      <c r="O240" s="96"/>
      <c r="P240" s="96"/>
    </row>
    <row r="241" spans="1:16" ht="15" customHeight="1" x14ac:dyDescent="0.25">
      <c r="A241" s="97">
        <v>43740</v>
      </c>
      <c r="B241" s="101">
        <v>24</v>
      </c>
      <c r="C241" s="92" t="str">
        <f t="shared" si="9"/>
        <v>GET /accounts/{AccountId}/statements</v>
      </c>
      <c r="D241" s="94" t="s">
        <v>208</v>
      </c>
      <c r="E241" s="93" t="str">
        <f t="shared" si="10"/>
        <v>AISP</v>
      </c>
      <c r="F241" s="93" t="str">
        <f t="shared" si="11"/>
        <v>Y</v>
      </c>
      <c r="G241" s="95">
        <v>954707.40980580752</v>
      </c>
      <c r="H241" s="99">
        <v>12623.315477683786</v>
      </c>
      <c r="I241" s="99">
        <v>133.61374467878713</v>
      </c>
      <c r="J241" s="96"/>
      <c r="K241" s="96"/>
      <c r="L241" s="96"/>
      <c r="M241" s="96"/>
      <c r="N241" s="96"/>
      <c r="O241" s="96"/>
      <c r="P241" s="96"/>
    </row>
    <row r="242" spans="1:16" ht="15" customHeight="1" x14ac:dyDescent="0.25">
      <c r="A242" s="97">
        <v>43740</v>
      </c>
      <c r="B242" s="101">
        <v>25</v>
      </c>
      <c r="C242" s="92" t="str">
        <f t="shared" si="9"/>
        <v>GET /accounts/{AccountId}/statements/{StatementId}</v>
      </c>
      <c r="D242" s="94" t="s">
        <v>208</v>
      </c>
      <c r="E242" s="93" t="str">
        <f t="shared" si="10"/>
        <v>AISP</v>
      </c>
      <c r="F242" s="93" t="str">
        <f t="shared" si="11"/>
        <v>Y</v>
      </c>
      <c r="G242" s="95">
        <v>1088188.0708366567</v>
      </c>
      <c r="H242" s="99">
        <v>25158.349583335879</v>
      </c>
      <c r="I242" s="99">
        <v>105.31175191848901</v>
      </c>
      <c r="J242" s="96"/>
      <c r="K242" s="96"/>
      <c r="L242" s="96"/>
      <c r="M242" s="96"/>
      <c r="N242" s="96"/>
      <c r="O242" s="96"/>
      <c r="P242" s="96"/>
    </row>
    <row r="243" spans="1:16" ht="15" customHeight="1" x14ac:dyDescent="0.25">
      <c r="A243" s="97">
        <v>43740</v>
      </c>
      <c r="B243" s="101">
        <v>26</v>
      </c>
      <c r="C243" s="92" t="str">
        <f t="shared" si="9"/>
        <v>GET /accounts/{AccountId}/statements/{StatementId}/file</v>
      </c>
      <c r="D243" s="94" t="s">
        <v>208</v>
      </c>
      <c r="E243" s="93" t="str">
        <f t="shared" si="10"/>
        <v>AISP</v>
      </c>
      <c r="F243" s="93" t="str">
        <f t="shared" si="11"/>
        <v>Y</v>
      </c>
      <c r="G243" s="95">
        <v>1974311.5922521944</v>
      </c>
      <c r="H243" s="99">
        <v>21658.515753871019</v>
      </c>
      <c r="I243" s="99">
        <v>82.847105499077784</v>
      </c>
      <c r="J243" s="96"/>
      <c r="K243" s="96"/>
      <c r="L243" s="96"/>
      <c r="M243" s="96"/>
      <c r="N243" s="96"/>
      <c r="O243" s="96"/>
      <c r="P243" s="96"/>
    </row>
    <row r="244" spans="1:16" ht="15" customHeight="1" x14ac:dyDescent="0.25">
      <c r="A244" s="97">
        <v>43740</v>
      </c>
      <c r="B244" s="101">
        <v>27</v>
      </c>
      <c r="C244" s="92" t="str">
        <f t="shared" si="9"/>
        <v>GET /accounts/{AccountId}/statements/{StatementId}/transactions</v>
      </c>
      <c r="D244" s="94" t="s">
        <v>208</v>
      </c>
      <c r="E244" s="93" t="str">
        <f t="shared" si="10"/>
        <v>AISP</v>
      </c>
      <c r="F244" s="93" t="str">
        <f t="shared" si="11"/>
        <v>Y</v>
      </c>
      <c r="G244" s="95">
        <v>30779080.221993659</v>
      </c>
      <c r="H244" s="99">
        <v>7116.5085569390603</v>
      </c>
      <c r="I244" s="99">
        <v>296.05426044851845</v>
      </c>
      <c r="J244" s="96"/>
      <c r="K244" s="96"/>
      <c r="L244" s="96"/>
      <c r="M244" s="96"/>
      <c r="N244" s="96"/>
      <c r="O244" s="96"/>
      <c r="P244" s="96"/>
    </row>
    <row r="245" spans="1:16" ht="15" customHeight="1" x14ac:dyDescent="0.25">
      <c r="A245" s="97">
        <v>43740</v>
      </c>
      <c r="B245" s="101">
        <v>28</v>
      </c>
      <c r="C245" s="92" t="str">
        <f t="shared" si="9"/>
        <v>GET /statements</v>
      </c>
      <c r="D245" s="94" t="s">
        <v>208</v>
      </c>
      <c r="E245" s="93" t="str">
        <f t="shared" si="10"/>
        <v>AISP</v>
      </c>
      <c r="F245" s="93" t="str">
        <f t="shared" si="11"/>
        <v>Y</v>
      </c>
      <c r="G245" s="95">
        <v>3514957.6546994792</v>
      </c>
      <c r="H245" s="99">
        <v>45562.790806967656</v>
      </c>
      <c r="I245" s="99">
        <v>69.278045712424216</v>
      </c>
      <c r="J245" s="96"/>
      <c r="K245" s="96"/>
      <c r="L245" s="96"/>
      <c r="M245" s="96"/>
      <c r="N245" s="96"/>
      <c r="O245" s="96"/>
      <c r="P245" s="96"/>
    </row>
    <row r="246" spans="1:16" ht="15" customHeight="1" x14ac:dyDescent="0.25">
      <c r="A246" s="97">
        <v>43740</v>
      </c>
      <c r="B246" s="101">
        <v>29</v>
      </c>
      <c r="C246" s="92" t="str">
        <f t="shared" si="9"/>
        <v>POST /domestic-payment-consents</v>
      </c>
      <c r="D246" s="94" t="s">
        <v>208</v>
      </c>
      <c r="E246" s="93" t="str">
        <f t="shared" si="10"/>
        <v>PISP</v>
      </c>
      <c r="F246" s="93" t="str">
        <f t="shared" si="11"/>
        <v>N</v>
      </c>
      <c r="G246" s="95">
        <v>3252324.7996406909</v>
      </c>
      <c r="H246" s="99">
        <v>9288.6733310806958</v>
      </c>
      <c r="I246" s="99">
        <v>87.344607414938068</v>
      </c>
      <c r="J246" s="96"/>
      <c r="K246" s="96"/>
      <c r="L246" s="96"/>
      <c r="M246" s="96"/>
      <c r="N246" s="96"/>
      <c r="O246" s="96"/>
      <c r="P246" s="96"/>
    </row>
    <row r="247" spans="1:16" ht="15" customHeight="1" x14ac:dyDescent="0.25">
      <c r="A247" s="97">
        <v>43740</v>
      </c>
      <c r="B247" s="101">
        <v>30</v>
      </c>
      <c r="C247" s="92" t="str">
        <f t="shared" si="9"/>
        <v>GET /domestic-payment-consents/{ConsentId}</v>
      </c>
      <c r="D247" s="94" t="s">
        <v>208</v>
      </c>
      <c r="E247" s="93" t="str">
        <f t="shared" si="10"/>
        <v>PISP</v>
      </c>
      <c r="F247" s="93" t="str">
        <f t="shared" si="11"/>
        <v>N</v>
      </c>
      <c r="G247" s="95">
        <v>12989315.580844477</v>
      </c>
      <c r="H247" s="99">
        <v>18261.497342048482</v>
      </c>
      <c r="I247" s="99">
        <v>139.32657422394672</v>
      </c>
      <c r="J247" s="96"/>
      <c r="K247" s="96"/>
      <c r="L247" s="96"/>
      <c r="M247" s="96"/>
      <c r="N247" s="96"/>
      <c r="O247" s="96"/>
      <c r="P247" s="96"/>
    </row>
    <row r="248" spans="1:16" ht="15" customHeight="1" x14ac:dyDescent="0.25">
      <c r="A248" s="97">
        <v>43740</v>
      </c>
      <c r="B248" s="101">
        <v>31</v>
      </c>
      <c r="C248" s="92" t="str">
        <f t="shared" si="9"/>
        <v>POST /domestic-payments</v>
      </c>
      <c r="D248" s="94" t="s">
        <v>208</v>
      </c>
      <c r="E248" s="93" t="str">
        <f t="shared" si="10"/>
        <v>PISP</v>
      </c>
      <c r="F248" s="93" t="str">
        <f t="shared" si="11"/>
        <v>Y</v>
      </c>
      <c r="G248" s="95">
        <v>5198146.0281609884</v>
      </c>
      <c r="H248" s="99">
        <v>15854.634539347249</v>
      </c>
      <c r="I248" s="99">
        <v>5.9858214796824898</v>
      </c>
      <c r="J248" s="96"/>
      <c r="K248" s="96"/>
      <c r="L248" s="96"/>
      <c r="M248" s="96"/>
      <c r="N248" s="96"/>
      <c r="O248" s="96"/>
      <c r="P248" s="96"/>
    </row>
    <row r="249" spans="1:16" ht="15" customHeight="1" x14ac:dyDescent="0.25">
      <c r="A249" s="97">
        <v>43740</v>
      </c>
      <c r="B249" s="101">
        <v>32</v>
      </c>
      <c r="C249" s="92" t="str">
        <f t="shared" si="9"/>
        <v>GET /domestic-payments/{DomesticPaymentId}</v>
      </c>
      <c r="D249" s="94" t="s">
        <v>208</v>
      </c>
      <c r="E249" s="93" t="str">
        <f t="shared" si="10"/>
        <v>PISP</v>
      </c>
      <c r="F249" s="93" t="str">
        <f t="shared" si="11"/>
        <v>Y</v>
      </c>
      <c r="G249" s="95">
        <v>34010870.387444057</v>
      </c>
      <c r="H249" s="99">
        <v>38250.231903767599</v>
      </c>
      <c r="I249" s="99">
        <v>64.934147897134181</v>
      </c>
      <c r="J249" s="96"/>
      <c r="K249" s="96"/>
      <c r="L249" s="96"/>
      <c r="M249" s="96"/>
      <c r="N249" s="96"/>
      <c r="O249" s="96"/>
      <c r="P249" s="96"/>
    </row>
    <row r="250" spans="1:16" ht="15" customHeight="1" x14ac:dyDescent="0.25">
      <c r="A250" s="97">
        <v>43740</v>
      </c>
      <c r="B250" s="101">
        <v>33</v>
      </c>
      <c r="C250" s="92" t="str">
        <f t="shared" si="9"/>
        <v>POST /domestic-scheduled-payment-consents</v>
      </c>
      <c r="D250" s="94" t="s">
        <v>208</v>
      </c>
      <c r="E250" s="93" t="str">
        <f t="shared" si="10"/>
        <v>PISP</v>
      </c>
      <c r="F250" s="93" t="str">
        <f t="shared" si="11"/>
        <v>N</v>
      </c>
      <c r="G250" s="95">
        <v>17276182.31368247</v>
      </c>
      <c r="H250" s="99">
        <v>16660.702012543214</v>
      </c>
      <c r="I250" s="99">
        <v>111.85388633647734</v>
      </c>
      <c r="J250" s="96"/>
      <c r="K250" s="96"/>
      <c r="L250" s="96"/>
      <c r="M250" s="96"/>
      <c r="N250" s="96"/>
      <c r="O250" s="96"/>
      <c r="P250" s="96"/>
    </row>
    <row r="251" spans="1:16" ht="15" customHeight="1" x14ac:dyDescent="0.25">
      <c r="A251" s="97">
        <v>43740</v>
      </c>
      <c r="B251" s="101">
        <v>34</v>
      </c>
      <c r="C251" s="92" t="str">
        <f t="shared" si="9"/>
        <v>GET /domestic-scheduled-payment-consents/{ConsentId}</v>
      </c>
      <c r="D251" s="94" t="s">
        <v>208</v>
      </c>
      <c r="E251" s="93" t="str">
        <f t="shared" si="10"/>
        <v>PISP</v>
      </c>
      <c r="F251" s="93" t="str">
        <f t="shared" si="11"/>
        <v>N</v>
      </c>
      <c r="G251" s="95">
        <v>11353607.019605277</v>
      </c>
      <c r="H251" s="99">
        <v>13285.238742192198</v>
      </c>
      <c r="I251" s="99">
        <v>74.968433198771422</v>
      </c>
      <c r="J251" s="96"/>
      <c r="K251" s="96"/>
      <c r="L251" s="96"/>
      <c r="M251" s="96"/>
      <c r="N251" s="96"/>
      <c r="O251" s="96"/>
      <c r="P251" s="96"/>
    </row>
    <row r="252" spans="1:16" ht="15" customHeight="1" x14ac:dyDescent="0.25">
      <c r="A252" s="97">
        <v>43740</v>
      </c>
      <c r="B252" s="101">
        <v>35</v>
      </c>
      <c r="C252" s="92" t="str">
        <f t="shared" si="9"/>
        <v>POST /domestic-scheduled-payments</v>
      </c>
      <c r="D252" s="94" t="s">
        <v>208</v>
      </c>
      <c r="E252" s="93" t="str">
        <f t="shared" si="10"/>
        <v>PISP</v>
      </c>
      <c r="F252" s="93" t="str">
        <f t="shared" si="11"/>
        <v>Y</v>
      </c>
      <c r="G252" s="95">
        <v>29974491.218825955</v>
      </c>
      <c r="H252" s="99">
        <v>47009.153171204678</v>
      </c>
      <c r="I252" s="99">
        <v>161.24495316234015</v>
      </c>
      <c r="J252" s="96"/>
      <c r="K252" s="96"/>
      <c r="L252" s="96"/>
      <c r="M252" s="96"/>
      <c r="N252" s="96"/>
      <c r="O252" s="96"/>
      <c r="P252" s="96"/>
    </row>
    <row r="253" spans="1:16" ht="15" customHeight="1" x14ac:dyDescent="0.25">
      <c r="A253" s="97">
        <v>43740</v>
      </c>
      <c r="B253" s="101">
        <v>36</v>
      </c>
      <c r="C253" s="92" t="str">
        <f t="shared" si="9"/>
        <v>GET /domestic-scheduled-payments/{DomesticScheduledPaymentId}</v>
      </c>
      <c r="D253" s="94" t="s">
        <v>208</v>
      </c>
      <c r="E253" s="93" t="str">
        <f t="shared" si="10"/>
        <v>PISP</v>
      </c>
      <c r="F253" s="93" t="str">
        <f t="shared" si="11"/>
        <v>Y</v>
      </c>
      <c r="G253" s="95">
        <v>14266546.638434147</v>
      </c>
      <c r="H253" s="99">
        <v>34963.24774608521</v>
      </c>
      <c r="I253" s="99">
        <v>80.623051906120907</v>
      </c>
      <c r="J253" s="96"/>
      <c r="K253" s="96"/>
      <c r="L253" s="96"/>
      <c r="M253" s="96"/>
      <c r="N253" s="96"/>
      <c r="O253" s="96"/>
      <c r="P253" s="96"/>
    </row>
    <row r="254" spans="1:16" ht="15" customHeight="1" x14ac:dyDescent="0.25">
      <c r="A254" s="97">
        <v>43740</v>
      </c>
      <c r="B254" s="101">
        <v>37</v>
      </c>
      <c r="C254" s="92" t="str">
        <f t="shared" si="9"/>
        <v>POST /domestic-standing-order-consents</v>
      </c>
      <c r="D254" s="94" t="s">
        <v>208</v>
      </c>
      <c r="E254" s="93" t="str">
        <f t="shared" si="10"/>
        <v>PISP</v>
      </c>
      <c r="F254" s="93" t="str">
        <f t="shared" si="11"/>
        <v>N</v>
      </c>
      <c r="G254" s="95">
        <v>23300575.731894035</v>
      </c>
      <c r="H254" s="99">
        <v>24555.439981207193</v>
      </c>
      <c r="I254" s="99">
        <v>206.23532453660337</v>
      </c>
      <c r="J254" s="96"/>
      <c r="K254" s="96"/>
      <c r="L254" s="96"/>
      <c r="M254" s="96"/>
      <c r="N254" s="96"/>
      <c r="O254" s="96"/>
      <c r="P254" s="96"/>
    </row>
    <row r="255" spans="1:16" ht="15" customHeight="1" x14ac:dyDescent="0.25">
      <c r="A255" s="97">
        <v>43740</v>
      </c>
      <c r="B255" s="101">
        <v>38</v>
      </c>
      <c r="C255" s="92" t="str">
        <f t="shared" si="9"/>
        <v>GET /domestic-standing-order-consents/{ConsentId}</v>
      </c>
      <c r="D255" s="94" t="s">
        <v>208</v>
      </c>
      <c r="E255" s="93" t="str">
        <f t="shared" si="10"/>
        <v>PISP</v>
      </c>
      <c r="F255" s="93" t="str">
        <f t="shared" si="11"/>
        <v>N</v>
      </c>
      <c r="G255" s="95">
        <v>25847980.772972625</v>
      </c>
      <c r="H255" s="99">
        <v>32038.113782493881</v>
      </c>
      <c r="I255" s="99">
        <v>194.9770626591376</v>
      </c>
      <c r="J255" s="96"/>
      <c r="K255" s="96"/>
      <c r="L255" s="96"/>
      <c r="M255" s="96"/>
      <c r="N255" s="96"/>
      <c r="O255" s="96"/>
      <c r="P255" s="96"/>
    </row>
    <row r="256" spans="1:16" ht="15" customHeight="1" x14ac:dyDescent="0.25">
      <c r="A256" s="97">
        <v>43740</v>
      </c>
      <c r="B256" s="101">
        <v>39</v>
      </c>
      <c r="C256" s="92" t="str">
        <f t="shared" si="9"/>
        <v>POST /domestic-standing-orders</v>
      </c>
      <c r="D256" s="94" t="s">
        <v>208</v>
      </c>
      <c r="E256" s="93" t="str">
        <f t="shared" si="10"/>
        <v>PISP</v>
      </c>
      <c r="F256" s="93" t="str">
        <f t="shared" si="11"/>
        <v>Y</v>
      </c>
      <c r="G256" s="95">
        <v>7649289.8981633307</v>
      </c>
      <c r="H256" s="99">
        <v>21071.463568832365</v>
      </c>
      <c r="I256" s="99">
        <v>1.8128734557109849</v>
      </c>
      <c r="J256" s="96"/>
      <c r="K256" s="96"/>
      <c r="L256" s="96"/>
      <c r="M256" s="96"/>
      <c r="N256" s="96"/>
      <c r="O256" s="96"/>
      <c r="P256" s="96"/>
    </row>
    <row r="257" spans="1:16" ht="15" customHeight="1" x14ac:dyDescent="0.25">
      <c r="A257" s="97">
        <v>43740</v>
      </c>
      <c r="B257" s="101">
        <v>40</v>
      </c>
      <c r="C257" s="92" t="str">
        <f t="shared" si="9"/>
        <v>GET /domestic-standing-orders/{DomesticStandingOrderId}</v>
      </c>
      <c r="D257" s="94" t="s">
        <v>208</v>
      </c>
      <c r="E257" s="93" t="str">
        <f t="shared" si="10"/>
        <v>PISP</v>
      </c>
      <c r="F257" s="93" t="str">
        <f t="shared" si="11"/>
        <v>Y</v>
      </c>
      <c r="G257" s="95">
        <v>5436556.0452501541</v>
      </c>
      <c r="H257" s="98">
        <v>8696.224668397912</v>
      </c>
      <c r="I257" s="103">
        <v>243.59693190095498</v>
      </c>
      <c r="J257" s="96"/>
      <c r="K257" s="96"/>
      <c r="L257" s="96"/>
      <c r="M257" s="96"/>
      <c r="N257" s="96"/>
      <c r="O257" s="96"/>
      <c r="P257" s="96"/>
    </row>
    <row r="258" spans="1:16" ht="15" customHeight="1" x14ac:dyDescent="0.25">
      <c r="A258" s="97">
        <v>43740</v>
      </c>
      <c r="B258" s="101">
        <v>41</v>
      </c>
      <c r="C258" s="92" t="str">
        <f t="shared" si="9"/>
        <v>POST /international-payment-consents</v>
      </c>
      <c r="D258" s="94" t="s">
        <v>208</v>
      </c>
      <c r="E258" s="93" t="str">
        <f t="shared" si="10"/>
        <v>PISP</v>
      </c>
      <c r="F258" s="93" t="str">
        <f t="shared" si="11"/>
        <v>N</v>
      </c>
      <c r="G258" s="95">
        <v>33050984.436489616</v>
      </c>
      <c r="H258" s="103">
        <v>43270.132862258761</v>
      </c>
      <c r="I258" s="103">
        <v>63.711687183077863</v>
      </c>
      <c r="J258" s="96"/>
      <c r="K258" s="96"/>
      <c r="L258" s="96"/>
      <c r="M258" s="96"/>
      <c r="N258" s="96"/>
      <c r="O258" s="96"/>
      <c r="P258" s="96"/>
    </row>
    <row r="259" spans="1:16" ht="15" customHeight="1" x14ac:dyDescent="0.25">
      <c r="A259" s="97">
        <v>43740</v>
      </c>
      <c r="B259" s="101">
        <v>42</v>
      </c>
      <c r="C259" s="92" t="str">
        <f t="shared" si="9"/>
        <v>GET /international-payment-consents/{ConsentId}</v>
      </c>
      <c r="D259" s="94" t="s">
        <v>208</v>
      </c>
      <c r="E259" s="93" t="str">
        <f t="shared" si="10"/>
        <v>PISP</v>
      </c>
      <c r="F259" s="93" t="str">
        <f t="shared" si="11"/>
        <v>N</v>
      </c>
      <c r="G259" s="95">
        <v>32199791.392489012</v>
      </c>
      <c r="H259" s="103">
        <v>28417.784750054896</v>
      </c>
      <c r="I259" s="103">
        <v>244.10838699272932</v>
      </c>
      <c r="J259" s="96"/>
      <c r="K259" s="96"/>
      <c r="L259" s="96"/>
      <c r="M259" s="96"/>
      <c r="N259" s="96"/>
      <c r="O259" s="96"/>
      <c r="P259" s="96"/>
    </row>
    <row r="260" spans="1:16" ht="15" customHeight="1" x14ac:dyDescent="0.25">
      <c r="A260" s="97">
        <v>43740</v>
      </c>
      <c r="B260" s="101">
        <v>43</v>
      </c>
      <c r="C260" s="92" t="str">
        <f t="shared" si="9"/>
        <v>POST /international-payments</v>
      </c>
      <c r="D260" s="94" t="s">
        <v>208</v>
      </c>
      <c r="E260" s="93" t="str">
        <f t="shared" si="10"/>
        <v>PISP</v>
      </c>
      <c r="F260" s="93" t="str">
        <f t="shared" si="11"/>
        <v>Y</v>
      </c>
      <c r="G260" s="95">
        <v>36685845.302431948</v>
      </c>
      <c r="H260" s="103">
        <v>36630.444611162056</v>
      </c>
      <c r="I260" s="103">
        <v>40.181504668229032</v>
      </c>
      <c r="J260" s="96"/>
      <c r="K260" s="96"/>
      <c r="L260" s="96"/>
      <c r="M260" s="96"/>
      <c r="N260" s="96"/>
      <c r="O260" s="96"/>
      <c r="P260" s="96"/>
    </row>
    <row r="261" spans="1:16" ht="15" customHeight="1" x14ac:dyDescent="0.25">
      <c r="A261" s="97">
        <v>43740</v>
      </c>
      <c r="B261" s="101">
        <v>44</v>
      </c>
      <c r="C261" s="92" t="str">
        <f t="shared" si="9"/>
        <v>GET /international-payments/{InternationalPaymentId}</v>
      </c>
      <c r="D261" s="94" t="s">
        <v>208</v>
      </c>
      <c r="E261" s="93" t="str">
        <f t="shared" si="10"/>
        <v>PISP</v>
      </c>
      <c r="F261" s="93" t="str">
        <f t="shared" si="11"/>
        <v>Y</v>
      </c>
      <c r="G261" s="95">
        <v>13208947.052695883</v>
      </c>
      <c r="H261" s="103">
        <v>18196.917359232655</v>
      </c>
      <c r="I261" s="103">
        <v>55.493140093301285</v>
      </c>
      <c r="J261" s="96"/>
      <c r="K261" s="96"/>
      <c r="L261" s="96"/>
      <c r="M261" s="96"/>
      <c r="N261" s="96"/>
      <c r="O261" s="96"/>
      <c r="P261" s="96"/>
    </row>
    <row r="262" spans="1:16" ht="15" customHeight="1" x14ac:dyDescent="0.25">
      <c r="A262" s="97">
        <v>43740</v>
      </c>
      <c r="B262" s="101">
        <v>45</v>
      </c>
      <c r="C262" s="92" t="str">
        <f t="shared" si="9"/>
        <v>POST /international-scheduled-payment-consents</v>
      </c>
      <c r="D262" s="94" t="s">
        <v>208</v>
      </c>
      <c r="E262" s="93" t="str">
        <f t="shared" si="10"/>
        <v>PISP</v>
      </c>
      <c r="F262" s="93" t="str">
        <f t="shared" si="11"/>
        <v>N</v>
      </c>
      <c r="G262" s="95">
        <v>26738079.675450414</v>
      </c>
      <c r="H262" s="103">
        <v>33416.327022359728</v>
      </c>
      <c r="I262" s="103">
        <v>14.826071806307038</v>
      </c>
      <c r="J262" s="96"/>
      <c r="K262" s="96"/>
      <c r="L262" s="96"/>
      <c r="M262" s="96"/>
      <c r="N262" s="96"/>
      <c r="O262" s="96"/>
      <c r="P262" s="96"/>
    </row>
    <row r="263" spans="1:16" ht="15" customHeight="1" x14ac:dyDescent="0.25">
      <c r="A263" s="97">
        <v>43740</v>
      </c>
      <c r="B263" s="101">
        <v>46</v>
      </c>
      <c r="C263" s="92" t="str">
        <f t="shared" si="9"/>
        <v>GET /international-scheduled-payment-consents/{ConsentId}</v>
      </c>
      <c r="D263" s="94" t="s">
        <v>208</v>
      </c>
      <c r="E263" s="93" t="str">
        <f t="shared" si="10"/>
        <v>PISP</v>
      </c>
      <c r="F263" s="93" t="str">
        <f t="shared" si="11"/>
        <v>N</v>
      </c>
      <c r="G263" s="95">
        <v>8689330.4230501354</v>
      </c>
      <c r="H263" s="103">
        <v>26980.131404137668</v>
      </c>
      <c r="I263" s="103">
        <v>26.1998170739699</v>
      </c>
      <c r="J263" s="96"/>
      <c r="K263" s="96"/>
      <c r="L263" s="96"/>
      <c r="M263" s="96"/>
      <c r="N263" s="96"/>
      <c r="O263" s="96"/>
      <c r="P263" s="96"/>
    </row>
    <row r="264" spans="1:16" ht="15" customHeight="1" x14ac:dyDescent="0.25">
      <c r="A264" s="97">
        <v>43740</v>
      </c>
      <c r="B264" s="101">
        <v>47</v>
      </c>
      <c r="C264" s="92" t="str">
        <f t="shared" ref="C264:C327" si="12">VLOOKUP($B264,endpoints,3)</f>
        <v>POST /international-scheduled-payments</v>
      </c>
      <c r="D264" s="94" t="s">
        <v>208</v>
      </c>
      <c r="E264" s="93" t="str">
        <f t="shared" ref="E264:E327" si="13">VLOOKUP($B264,endpoints,4)</f>
        <v>PISP</v>
      </c>
      <c r="F264" s="93" t="str">
        <f t="shared" ref="F264:F327" si="14">VLOOKUP($B264,endpoints,5)</f>
        <v>Y</v>
      </c>
      <c r="G264" s="95">
        <v>12933536.079478024</v>
      </c>
      <c r="H264" s="103">
        <v>22830.556720173183</v>
      </c>
      <c r="I264" s="103">
        <v>67.212199514046091</v>
      </c>
      <c r="J264" s="96"/>
      <c r="K264" s="96"/>
      <c r="L264" s="96"/>
      <c r="M264" s="96"/>
      <c r="N264" s="96"/>
      <c r="O264" s="96"/>
      <c r="P264" s="96"/>
    </row>
    <row r="265" spans="1:16" x14ac:dyDescent="0.25">
      <c r="A265" s="97">
        <v>43740</v>
      </c>
      <c r="B265" s="101">
        <v>48</v>
      </c>
      <c r="C265" s="92" t="str">
        <f t="shared" si="12"/>
        <v>GET /international-scheduled-payments/{InternationalScheduledPaymentId}</v>
      </c>
      <c r="D265" s="94" t="s">
        <v>208</v>
      </c>
      <c r="E265" s="93" t="str">
        <f t="shared" si="13"/>
        <v>PISP</v>
      </c>
      <c r="F265" s="93" t="str">
        <f t="shared" si="14"/>
        <v>Y</v>
      </c>
      <c r="G265" s="95">
        <v>23296945.850727066</v>
      </c>
      <c r="H265" s="103">
        <v>38796.466983576378</v>
      </c>
      <c r="I265" s="103">
        <v>57.918561880992137</v>
      </c>
      <c r="J265" s="96"/>
      <c r="K265" s="96"/>
      <c r="L265" s="96"/>
      <c r="M265" s="96"/>
      <c r="N265" s="96"/>
      <c r="O265" s="96"/>
      <c r="P265" s="96"/>
    </row>
    <row r="266" spans="1:16" x14ac:dyDescent="0.25">
      <c r="A266" s="97">
        <v>43740</v>
      </c>
      <c r="B266" s="101">
        <v>49</v>
      </c>
      <c r="C266" s="92" t="str">
        <f t="shared" si="12"/>
        <v>POST /international-standing-order-consents</v>
      </c>
      <c r="D266" s="94" t="s">
        <v>208</v>
      </c>
      <c r="E266" s="93" t="str">
        <f t="shared" si="13"/>
        <v>PISP</v>
      </c>
      <c r="F266" s="93" t="str">
        <f t="shared" si="14"/>
        <v>N</v>
      </c>
      <c r="G266" s="95">
        <v>3593330.1119516054</v>
      </c>
      <c r="H266" s="103">
        <v>12550.351318011466</v>
      </c>
      <c r="I266" s="103">
        <v>5.7888576002599654</v>
      </c>
      <c r="J266" s="96"/>
      <c r="K266" s="96"/>
      <c r="L266" s="96"/>
      <c r="M266" s="96"/>
      <c r="N266" s="96"/>
      <c r="O266" s="96"/>
      <c r="P266" s="96"/>
    </row>
    <row r="267" spans="1:16" x14ac:dyDescent="0.25">
      <c r="A267" s="97">
        <v>43740</v>
      </c>
      <c r="B267" s="101">
        <v>50</v>
      </c>
      <c r="C267" s="92" t="str">
        <f t="shared" si="12"/>
        <v>GET /international-standing-order-consents/{ConsentId}</v>
      </c>
      <c r="D267" s="94" t="s">
        <v>208</v>
      </c>
      <c r="E267" s="93" t="str">
        <f t="shared" si="13"/>
        <v>PISP</v>
      </c>
      <c r="F267" s="93" t="str">
        <f t="shared" si="14"/>
        <v>N</v>
      </c>
      <c r="G267" s="95">
        <v>20258516.208642807</v>
      </c>
      <c r="H267" s="103">
        <v>31250.428394459497</v>
      </c>
      <c r="I267" s="103">
        <v>274.43949324910994</v>
      </c>
      <c r="J267" s="96"/>
      <c r="K267" s="96"/>
      <c r="L267" s="96"/>
      <c r="M267" s="96"/>
      <c r="N267" s="96"/>
      <c r="O267" s="96"/>
      <c r="P267" s="96"/>
    </row>
    <row r="268" spans="1:16" x14ac:dyDescent="0.25">
      <c r="A268" s="97">
        <v>43740</v>
      </c>
      <c r="B268" s="101">
        <v>51</v>
      </c>
      <c r="C268" s="92" t="str">
        <f t="shared" si="12"/>
        <v>POST /international-standing-orders</v>
      </c>
      <c r="D268" s="94" t="s">
        <v>208</v>
      </c>
      <c r="E268" s="93" t="str">
        <f t="shared" si="13"/>
        <v>PISP</v>
      </c>
      <c r="F268" s="93" t="str">
        <f t="shared" si="14"/>
        <v>Y</v>
      </c>
      <c r="G268" s="95">
        <v>15216779.343524409</v>
      </c>
      <c r="H268" s="103">
        <v>25319.358391837737</v>
      </c>
      <c r="I268" s="103">
        <v>244.43396993354961</v>
      </c>
      <c r="J268" s="96"/>
      <c r="K268" s="96"/>
      <c r="L268" s="96"/>
      <c r="M268" s="96"/>
      <c r="N268" s="96"/>
      <c r="O268" s="96"/>
      <c r="P268" s="96"/>
    </row>
    <row r="269" spans="1:16" x14ac:dyDescent="0.25">
      <c r="A269" s="97">
        <v>43740</v>
      </c>
      <c r="B269" s="101">
        <v>52</v>
      </c>
      <c r="C269" s="92" t="str">
        <f t="shared" si="12"/>
        <v>GET /international-standing-orders/{InternationalStandingOrderPaymentId}</v>
      </c>
      <c r="D269" s="94" t="s">
        <v>208</v>
      </c>
      <c r="E269" s="93" t="str">
        <f t="shared" si="13"/>
        <v>PISP</v>
      </c>
      <c r="F269" s="93" t="str">
        <f t="shared" si="14"/>
        <v>Y</v>
      </c>
      <c r="G269" s="95">
        <v>6525599.5908031398</v>
      </c>
      <c r="H269" s="99">
        <v>17331.775430429399</v>
      </c>
      <c r="I269" s="99">
        <v>67.350613315955712</v>
      </c>
      <c r="J269" s="96"/>
      <c r="K269" s="96"/>
      <c r="L269" s="96"/>
      <c r="M269" s="96"/>
      <c r="N269" s="96"/>
      <c r="O269" s="96"/>
      <c r="P269" s="96"/>
    </row>
    <row r="270" spans="1:16" x14ac:dyDescent="0.25">
      <c r="A270" s="97">
        <v>43740</v>
      </c>
      <c r="B270" s="101">
        <v>53</v>
      </c>
      <c r="C270" s="92" t="str">
        <f t="shared" si="12"/>
        <v>POST /file-payment-consents</v>
      </c>
      <c r="D270" s="94" t="s">
        <v>208</v>
      </c>
      <c r="E270" s="93" t="str">
        <f t="shared" si="13"/>
        <v>PISP</v>
      </c>
      <c r="F270" s="93" t="str">
        <f t="shared" si="14"/>
        <v>N</v>
      </c>
      <c r="G270" s="95">
        <v>12687659.265056258</v>
      </c>
      <c r="H270" s="99">
        <v>13645.159771332725</v>
      </c>
      <c r="I270" s="99">
        <v>22.068444032601263</v>
      </c>
      <c r="J270" s="96"/>
      <c r="K270" s="96"/>
      <c r="L270" s="96"/>
      <c r="M270" s="96"/>
      <c r="N270" s="96"/>
      <c r="O270" s="96"/>
      <c r="P270" s="96"/>
    </row>
    <row r="271" spans="1:16" x14ac:dyDescent="0.25">
      <c r="A271" s="97">
        <v>43740</v>
      </c>
      <c r="B271" s="101">
        <v>54</v>
      </c>
      <c r="C271" s="92" t="str">
        <f t="shared" si="12"/>
        <v>GET /file-payment-consents/{ConsentId}</v>
      </c>
      <c r="D271" s="94" t="s">
        <v>208</v>
      </c>
      <c r="E271" s="93" t="str">
        <f t="shared" si="13"/>
        <v>PISP</v>
      </c>
      <c r="F271" s="93" t="str">
        <f t="shared" si="14"/>
        <v>N</v>
      </c>
      <c r="G271" s="95">
        <v>21868662.179350074</v>
      </c>
      <c r="H271" s="99">
        <v>24042.999523062375</v>
      </c>
      <c r="I271" s="99">
        <v>193.30910115043105</v>
      </c>
      <c r="J271" s="96"/>
      <c r="K271" s="96"/>
      <c r="L271" s="96"/>
      <c r="M271" s="96"/>
      <c r="N271" s="96"/>
      <c r="O271" s="96"/>
      <c r="P271" s="96"/>
    </row>
    <row r="272" spans="1:16" x14ac:dyDescent="0.25">
      <c r="A272" s="97">
        <v>43740</v>
      </c>
      <c r="B272" s="101">
        <v>55</v>
      </c>
      <c r="C272" s="92" t="str">
        <f t="shared" si="12"/>
        <v>POST /file-payment-consents/{ConsentId}/file</v>
      </c>
      <c r="D272" s="94" t="s">
        <v>208</v>
      </c>
      <c r="E272" s="93" t="str">
        <f t="shared" si="13"/>
        <v>PISP</v>
      </c>
      <c r="F272" s="93" t="str">
        <f t="shared" si="14"/>
        <v>N</v>
      </c>
      <c r="G272" s="95">
        <v>20070958.526808802</v>
      </c>
      <c r="H272" s="99">
        <v>35000.030895869313</v>
      </c>
      <c r="I272" s="99">
        <v>67.005119049325955</v>
      </c>
      <c r="J272" s="96"/>
      <c r="K272" s="96"/>
      <c r="L272" s="96"/>
      <c r="M272" s="96"/>
      <c r="N272" s="96"/>
      <c r="O272" s="96"/>
      <c r="P272" s="96"/>
    </row>
    <row r="273" spans="1:16" x14ac:dyDescent="0.25">
      <c r="A273" s="97">
        <v>43740</v>
      </c>
      <c r="B273" s="101">
        <v>56</v>
      </c>
      <c r="C273" s="92" t="str">
        <f t="shared" si="12"/>
        <v>GET /file-payment-consents/{ConsentId}/file</v>
      </c>
      <c r="D273" s="94" t="s">
        <v>208</v>
      </c>
      <c r="E273" s="93" t="str">
        <f t="shared" si="13"/>
        <v>PISP</v>
      </c>
      <c r="F273" s="93" t="str">
        <f t="shared" si="14"/>
        <v>N</v>
      </c>
      <c r="G273" s="95">
        <v>22334629.27869441</v>
      </c>
      <c r="H273" s="99">
        <v>31781.920121271989</v>
      </c>
      <c r="I273" s="99">
        <v>43.732620532417506</v>
      </c>
      <c r="J273" s="96"/>
      <c r="K273" s="96"/>
      <c r="L273" s="96"/>
      <c r="M273" s="96"/>
      <c r="N273" s="96"/>
      <c r="O273" s="96"/>
      <c r="P273" s="96"/>
    </row>
    <row r="274" spans="1:16" x14ac:dyDescent="0.25">
      <c r="A274" s="97">
        <v>43740</v>
      </c>
      <c r="B274" s="101">
        <v>57</v>
      </c>
      <c r="C274" s="92" t="str">
        <f t="shared" si="12"/>
        <v>POST /file-payments</v>
      </c>
      <c r="D274" s="94" t="s">
        <v>208</v>
      </c>
      <c r="E274" s="93" t="str">
        <f t="shared" si="13"/>
        <v>PISP</v>
      </c>
      <c r="F274" s="93" t="str">
        <f t="shared" si="14"/>
        <v>Y</v>
      </c>
      <c r="G274" s="95">
        <v>364994322.09190232</v>
      </c>
      <c r="H274" s="99">
        <v>4279.6069324224645</v>
      </c>
      <c r="I274" s="99">
        <v>66.034654426710475</v>
      </c>
      <c r="J274" s="96"/>
      <c r="K274" s="96"/>
      <c r="L274" s="96"/>
      <c r="M274" s="96"/>
      <c r="N274" s="96"/>
      <c r="O274" s="96"/>
      <c r="P274" s="96"/>
    </row>
    <row r="275" spans="1:16" x14ac:dyDescent="0.25">
      <c r="A275" s="97">
        <v>43740</v>
      </c>
      <c r="B275" s="101">
        <v>58</v>
      </c>
      <c r="C275" s="92" t="str">
        <f t="shared" si="12"/>
        <v>GET /file-payments/{FilePaymentId}</v>
      </c>
      <c r="D275" s="94" t="s">
        <v>208</v>
      </c>
      <c r="E275" s="93" t="str">
        <f t="shared" si="13"/>
        <v>PISP</v>
      </c>
      <c r="F275" s="93" t="str">
        <f t="shared" si="14"/>
        <v>Y</v>
      </c>
      <c r="G275" s="95">
        <v>69763787.427563429</v>
      </c>
      <c r="H275" s="99">
        <v>777.69119719562991</v>
      </c>
      <c r="I275" s="99">
        <v>133.64454000453338</v>
      </c>
      <c r="J275" s="96"/>
      <c r="K275" s="96"/>
      <c r="L275" s="96"/>
      <c r="M275" s="96"/>
      <c r="N275" s="96"/>
      <c r="O275" s="96"/>
      <c r="P275" s="96"/>
    </row>
    <row r="276" spans="1:16" x14ac:dyDescent="0.25">
      <c r="A276" s="97">
        <v>43740</v>
      </c>
      <c r="B276" s="101">
        <v>59</v>
      </c>
      <c r="C276" s="92" t="str">
        <f t="shared" si="12"/>
        <v>GET /file-payments/{FilePaymentId}/report-file</v>
      </c>
      <c r="D276" s="94" t="s">
        <v>208</v>
      </c>
      <c r="E276" s="93" t="str">
        <f t="shared" si="13"/>
        <v>PISP</v>
      </c>
      <c r="F276" s="93" t="str">
        <f t="shared" si="14"/>
        <v>Y</v>
      </c>
      <c r="G276" s="95">
        <v>63342575.993522093</v>
      </c>
      <c r="H276" s="99">
        <v>2463.9426808818748</v>
      </c>
      <c r="I276" s="99">
        <v>90.633231875564192</v>
      </c>
      <c r="J276" s="96"/>
      <c r="K276" s="96"/>
      <c r="L276" s="96"/>
      <c r="M276" s="96"/>
      <c r="N276" s="96"/>
      <c r="O276" s="96"/>
      <c r="P276" s="96"/>
    </row>
    <row r="277" spans="1:16" x14ac:dyDescent="0.25">
      <c r="A277" s="97">
        <v>43740</v>
      </c>
      <c r="B277" s="101">
        <v>60</v>
      </c>
      <c r="C277" s="92" t="str">
        <f t="shared" si="12"/>
        <v>POST /funds-confirmation-consents</v>
      </c>
      <c r="D277" s="94" t="s">
        <v>208</v>
      </c>
      <c r="E277" s="93" t="str">
        <f t="shared" si="13"/>
        <v>CoF</v>
      </c>
      <c r="F277" s="93" t="str">
        <f t="shared" si="14"/>
        <v>N</v>
      </c>
      <c r="G277" s="95">
        <v>14004000.958339646</v>
      </c>
      <c r="H277" s="99">
        <v>14839.851793477214</v>
      </c>
      <c r="I277" s="99">
        <v>11.920903061789501</v>
      </c>
      <c r="J277" s="96"/>
      <c r="K277" s="96"/>
      <c r="L277" s="96"/>
      <c r="M277" s="96"/>
      <c r="N277" s="96"/>
      <c r="O277" s="96"/>
      <c r="P277" s="96"/>
    </row>
    <row r="278" spans="1:16" ht="15" customHeight="1" x14ac:dyDescent="0.25">
      <c r="A278" s="97">
        <v>43740</v>
      </c>
      <c r="B278" s="101">
        <v>61</v>
      </c>
      <c r="C278" s="92" t="str">
        <f t="shared" si="12"/>
        <v>GET /funds-confirmation-consents/{ConsentId}</v>
      </c>
      <c r="D278" s="94" t="s">
        <v>208</v>
      </c>
      <c r="E278" s="93" t="str">
        <f t="shared" si="13"/>
        <v>CoF</v>
      </c>
      <c r="F278" s="93" t="str">
        <f t="shared" si="14"/>
        <v>N</v>
      </c>
      <c r="G278" s="95">
        <v>20178595.080530345</v>
      </c>
      <c r="H278" s="99">
        <v>44210.78319186766</v>
      </c>
      <c r="I278" s="99">
        <v>183.44416237325942</v>
      </c>
      <c r="J278" s="96"/>
      <c r="K278" s="96"/>
      <c r="L278" s="96"/>
      <c r="M278" s="96"/>
      <c r="N278" s="96"/>
      <c r="O278" s="96"/>
      <c r="P278" s="96"/>
    </row>
    <row r="279" spans="1:16" ht="15" customHeight="1" x14ac:dyDescent="0.25">
      <c r="A279" s="97">
        <v>43740</v>
      </c>
      <c r="B279" s="101">
        <v>62</v>
      </c>
      <c r="C279" s="92" t="str">
        <f t="shared" si="12"/>
        <v>DELETE /funds-confirmation-consents/{ConsentId}</v>
      </c>
      <c r="D279" s="94" t="s">
        <v>208</v>
      </c>
      <c r="E279" s="93" t="str">
        <f t="shared" si="13"/>
        <v>CoF</v>
      </c>
      <c r="F279" s="93" t="str">
        <f t="shared" si="14"/>
        <v>N</v>
      </c>
      <c r="G279" s="95">
        <v>5999869.5909170033</v>
      </c>
      <c r="H279" s="99">
        <v>13807.626921983623</v>
      </c>
      <c r="I279" s="99">
        <v>119.60176181424237</v>
      </c>
      <c r="J279" s="96"/>
      <c r="K279" s="96"/>
      <c r="L279" s="96"/>
      <c r="M279" s="96"/>
      <c r="N279" s="96"/>
      <c r="O279" s="96"/>
      <c r="P279" s="96"/>
    </row>
    <row r="280" spans="1:16" ht="15" customHeight="1" x14ac:dyDescent="0.25">
      <c r="A280" s="97">
        <v>43740</v>
      </c>
      <c r="B280" s="101">
        <v>63</v>
      </c>
      <c r="C280" s="92" t="str">
        <f t="shared" si="12"/>
        <v>POST /funds-confirmations</v>
      </c>
      <c r="D280" s="94" t="s">
        <v>208</v>
      </c>
      <c r="E280" s="93" t="str">
        <f t="shared" si="13"/>
        <v>CoF</v>
      </c>
      <c r="F280" s="93" t="str">
        <f t="shared" si="14"/>
        <v>Y</v>
      </c>
      <c r="G280" s="95">
        <v>8060915.5655506039</v>
      </c>
      <c r="H280" s="99">
        <v>17361.016233164457</v>
      </c>
      <c r="I280" s="99">
        <v>205.9501446460651</v>
      </c>
      <c r="J280" s="96"/>
      <c r="K280" s="96"/>
      <c r="L280" s="96"/>
      <c r="M280" s="96"/>
      <c r="N280" s="96"/>
      <c r="O280" s="96"/>
      <c r="P280" s="96"/>
    </row>
    <row r="281" spans="1:16" ht="15" customHeight="1" x14ac:dyDescent="0.25">
      <c r="A281" s="97">
        <v>43740</v>
      </c>
      <c r="B281" s="101">
        <v>75</v>
      </c>
      <c r="C281" s="92" t="str">
        <f t="shared" si="12"/>
        <v>GET /domestic-payment-consents/{ConsentId}/funds-confirmation</v>
      </c>
      <c r="D281" s="94" t="s">
        <v>208</v>
      </c>
      <c r="E281" s="93" t="str">
        <f t="shared" si="13"/>
        <v>CoF</v>
      </c>
      <c r="F281" s="93" t="str">
        <f t="shared" si="14"/>
        <v>Y</v>
      </c>
      <c r="G281" s="95">
        <v>3920786.182541097</v>
      </c>
      <c r="H281" s="99">
        <v>6671.0439813843332</v>
      </c>
      <c r="I281" s="99">
        <v>214.70798594634309</v>
      </c>
      <c r="J281" s="96"/>
      <c r="K281" s="96"/>
      <c r="L281" s="96"/>
      <c r="M281" s="96"/>
      <c r="N281" s="96"/>
      <c r="O281" s="96"/>
      <c r="P281" s="96"/>
    </row>
    <row r="282" spans="1:16" ht="15" customHeight="1" x14ac:dyDescent="0.25">
      <c r="A282" s="97">
        <v>43740</v>
      </c>
      <c r="B282" s="101">
        <v>76</v>
      </c>
      <c r="C282" s="92" t="str">
        <f t="shared" si="12"/>
        <v>GET /international-payment-consents/{ConsentId}/funds-confirmation</v>
      </c>
      <c r="D282" s="94" t="s">
        <v>208</v>
      </c>
      <c r="E282" s="93" t="str">
        <f t="shared" si="13"/>
        <v>CoF</v>
      </c>
      <c r="F282" s="93" t="str">
        <f t="shared" si="14"/>
        <v>Y</v>
      </c>
      <c r="G282" s="95">
        <v>15981632.035601448</v>
      </c>
      <c r="H282" s="103">
        <v>42980.7612669265</v>
      </c>
      <c r="I282" s="103">
        <v>96.622637978148049</v>
      </c>
      <c r="J282" s="96"/>
      <c r="K282" s="96"/>
      <c r="L282" s="96"/>
      <c r="M282" s="96"/>
      <c r="N282" s="96"/>
      <c r="O282" s="96"/>
      <c r="P282" s="96"/>
    </row>
    <row r="283" spans="1:16" ht="15" customHeight="1" x14ac:dyDescent="0.25">
      <c r="A283" s="97">
        <v>43740</v>
      </c>
      <c r="B283" s="101">
        <v>77</v>
      </c>
      <c r="C283" s="92" t="str">
        <f t="shared" si="12"/>
        <v>GET /international-scheduled-payment-consents/{ConsentId}/funds-confirmation</v>
      </c>
      <c r="D283" s="94" t="s">
        <v>208</v>
      </c>
      <c r="E283" s="93" t="str">
        <f t="shared" si="13"/>
        <v>CoF</v>
      </c>
      <c r="F283" s="93" t="str">
        <f t="shared" si="14"/>
        <v>Y</v>
      </c>
      <c r="G283" s="95">
        <v>32394066.410516869</v>
      </c>
      <c r="H283" s="103">
        <v>45482.964645950102</v>
      </c>
      <c r="I283" s="103">
        <v>9.0868508906038912</v>
      </c>
      <c r="J283" s="96"/>
      <c r="K283" s="96"/>
      <c r="L283" s="96"/>
      <c r="M283" s="96"/>
      <c r="N283" s="96"/>
      <c r="O283" s="96"/>
      <c r="P283" s="96"/>
    </row>
    <row r="284" spans="1:16" ht="15" customHeight="1" x14ac:dyDescent="0.25">
      <c r="A284" s="97">
        <v>43740</v>
      </c>
      <c r="B284" s="101">
        <v>78</v>
      </c>
      <c r="C284" s="92" t="str">
        <f t="shared" si="12"/>
        <v>GET /accounts/{AccountId}/parties</v>
      </c>
      <c r="D284" s="94" t="s">
        <v>208</v>
      </c>
      <c r="E284" s="93" t="str">
        <f t="shared" si="13"/>
        <v>AISP</v>
      </c>
      <c r="F284" s="93" t="str">
        <f t="shared" si="14"/>
        <v>Y</v>
      </c>
      <c r="G284" s="104">
        <v>1073946.9971428299</v>
      </c>
      <c r="H284" s="99">
        <v>49659.520164223482</v>
      </c>
      <c r="I284" s="99">
        <v>0</v>
      </c>
      <c r="J284" s="96"/>
      <c r="K284" s="96"/>
      <c r="L284" s="96"/>
      <c r="M284" s="96"/>
      <c r="N284" s="96"/>
      <c r="O284" s="96"/>
      <c r="P284" s="96"/>
    </row>
    <row r="285" spans="1:16" ht="15" customHeight="1" x14ac:dyDescent="0.25">
      <c r="A285" s="97">
        <v>43740</v>
      </c>
      <c r="B285" s="101">
        <v>79</v>
      </c>
      <c r="C285" s="92" t="str">
        <f t="shared" si="12"/>
        <v>GET /domestic-payments/{DomesticPaymentId}/payment-details</v>
      </c>
      <c r="D285" s="94" t="s">
        <v>208</v>
      </c>
      <c r="E285" s="93" t="str">
        <f t="shared" si="13"/>
        <v>PISP</v>
      </c>
      <c r="F285" s="93" t="str">
        <f t="shared" si="14"/>
        <v>Y</v>
      </c>
      <c r="G285" s="104">
        <v>37411957.426188469</v>
      </c>
      <c r="H285" s="99">
        <v>42075.255094144362</v>
      </c>
      <c r="I285" s="99">
        <v>71.427562686847608</v>
      </c>
      <c r="J285" s="96"/>
      <c r="K285" s="96"/>
      <c r="L285" s="96"/>
      <c r="M285" s="96"/>
      <c r="N285" s="96"/>
      <c r="O285" s="96"/>
      <c r="P285" s="96"/>
    </row>
    <row r="286" spans="1:16" ht="15" customHeight="1" x14ac:dyDescent="0.25">
      <c r="A286" s="97">
        <v>43740</v>
      </c>
      <c r="B286" s="101">
        <v>80</v>
      </c>
      <c r="C286" s="92" t="str">
        <f t="shared" si="12"/>
        <v>GET /domestic-scheduled-payments/{DomesticScheduledPaymentId}/payment-details</v>
      </c>
      <c r="D286" s="94" t="s">
        <v>208</v>
      </c>
      <c r="E286" s="93" t="str">
        <f t="shared" si="13"/>
        <v>PISP</v>
      </c>
      <c r="F286" s="93" t="str">
        <f t="shared" si="14"/>
        <v>Y</v>
      </c>
      <c r="G286" s="104">
        <v>15693201.302277563</v>
      </c>
      <c r="H286" s="99">
        <v>38459.572520693735</v>
      </c>
      <c r="I286" s="99">
        <v>88.685357096733</v>
      </c>
      <c r="J286" s="96"/>
      <c r="K286" s="96"/>
      <c r="L286" s="96"/>
      <c r="M286" s="96"/>
      <c r="N286" s="96"/>
      <c r="O286" s="96"/>
      <c r="P286" s="96"/>
    </row>
    <row r="287" spans="1:16" ht="15" customHeight="1" x14ac:dyDescent="0.25">
      <c r="A287" s="97">
        <v>43740</v>
      </c>
      <c r="B287" s="101">
        <v>81</v>
      </c>
      <c r="C287" s="92" t="str">
        <f t="shared" si="12"/>
        <v>GET /domestic-standing-orders/{DomesticStandingOrderId}/payment-details</v>
      </c>
      <c r="D287" s="94" t="s">
        <v>208</v>
      </c>
      <c r="E287" s="93" t="str">
        <f t="shared" si="13"/>
        <v>PISP</v>
      </c>
      <c r="F287" s="93" t="str">
        <f t="shared" si="14"/>
        <v>Y</v>
      </c>
      <c r="G287" s="104">
        <v>5980211.6497751698</v>
      </c>
      <c r="H287" s="99">
        <v>9565.8471352377037</v>
      </c>
      <c r="I287" s="99">
        <v>267.95662509105051</v>
      </c>
      <c r="J287" s="96"/>
      <c r="K287" s="96"/>
      <c r="L287" s="96"/>
      <c r="M287" s="96"/>
      <c r="N287" s="96"/>
      <c r="O287" s="96"/>
      <c r="P287" s="96"/>
    </row>
    <row r="288" spans="1:16" ht="15" customHeight="1" x14ac:dyDescent="0.25">
      <c r="A288" s="97">
        <v>43740</v>
      </c>
      <c r="B288" s="101">
        <v>82</v>
      </c>
      <c r="C288" s="92" t="str">
        <f t="shared" si="12"/>
        <v>GET /international-payments/{InternationalPaymentId}/payment-details</v>
      </c>
      <c r="D288" s="94" t="s">
        <v>208</v>
      </c>
      <c r="E288" s="93" t="str">
        <f t="shared" si="13"/>
        <v>PISP</v>
      </c>
      <c r="F288" s="93" t="str">
        <f t="shared" si="14"/>
        <v>Y</v>
      </c>
      <c r="G288" s="104">
        <v>14529841.757965473</v>
      </c>
      <c r="H288" s="99">
        <v>20016.609095155924</v>
      </c>
      <c r="I288" s="99">
        <v>61.042454102631417</v>
      </c>
      <c r="J288" s="96"/>
      <c r="K288" s="96"/>
      <c r="L288" s="96"/>
      <c r="M288" s="96"/>
      <c r="N288" s="96"/>
      <c r="O288" s="96"/>
      <c r="P288" s="96"/>
    </row>
    <row r="289" spans="1:16" ht="15" customHeight="1" x14ac:dyDescent="0.25">
      <c r="A289" s="97">
        <v>43740</v>
      </c>
      <c r="B289" s="101">
        <v>83</v>
      </c>
      <c r="C289" s="92" t="str">
        <f t="shared" si="12"/>
        <v>GET /international-scheduled-payments/{InternationalScheduledPaymentId}/payment-details</v>
      </c>
      <c r="D289" s="94" t="s">
        <v>208</v>
      </c>
      <c r="E289" s="93" t="str">
        <f t="shared" si="13"/>
        <v>PISP</v>
      </c>
      <c r="F289" s="93" t="str">
        <f t="shared" si="14"/>
        <v>Y</v>
      </c>
      <c r="G289" s="104">
        <v>25626640.435799774</v>
      </c>
      <c r="H289" s="99">
        <v>42676.113681934017</v>
      </c>
      <c r="I289" s="99">
        <v>63.710418069091354</v>
      </c>
      <c r="J289" s="96"/>
      <c r="K289" s="96"/>
      <c r="L289" s="96"/>
      <c r="M289" s="96"/>
      <c r="N289" s="96"/>
      <c r="O289" s="96"/>
      <c r="P289" s="96"/>
    </row>
    <row r="290" spans="1:16" ht="15" customHeight="1" x14ac:dyDescent="0.25">
      <c r="A290" s="97">
        <v>43740</v>
      </c>
      <c r="B290" s="101">
        <v>84</v>
      </c>
      <c r="C290" s="92" t="str">
        <f t="shared" si="12"/>
        <v>GET /international-standing-orders/{InternationalStandingOrderPaymentId}/payment-details</v>
      </c>
      <c r="D290" s="94" t="s">
        <v>208</v>
      </c>
      <c r="E290" s="93" t="str">
        <f t="shared" si="13"/>
        <v>PISP</v>
      </c>
      <c r="F290" s="93" t="str">
        <f t="shared" si="14"/>
        <v>Y</v>
      </c>
      <c r="G290" s="104">
        <v>7178159.5498834541</v>
      </c>
      <c r="H290" s="99">
        <v>19064.95297347234</v>
      </c>
      <c r="I290" s="99">
        <v>74.085674647551286</v>
      </c>
      <c r="J290" s="96"/>
      <c r="K290" s="96"/>
      <c r="L290" s="96"/>
      <c r="M290" s="96"/>
      <c r="N290" s="96"/>
      <c r="O290" s="96"/>
      <c r="P290" s="96"/>
    </row>
    <row r="291" spans="1:16" ht="15" customHeight="1" x14ac:dyDescent="0.25">
      <c r="A291" s="97">
        <v>43740</v>
      </c>
      <c r="B291" s="101">
        <v>85</v>
      </c>
      <c r="C291" s="92" t="str">
        <f t="shared" si="12"/>
        <v>GET /file-payments/{FilePaymentId}/payment-details</v>
      </c>
      <c r="D291" s="94" t="s">
        <v>208</v>
      </c>
      <c r="E291" s="93" t="str">
        <f t="shared" si="13"/>
        <v>PISP</v>
      </c>
      <c r="F291" s="93" t="str">
        <f t="shared" si="14"/>
        <v>Y</v>
      </c>
      <c r="G291" s="104">
        <v>69676833.592874318</v>
      </c>
      <c r="H291" s="99">
        <v>2710.3369489700626</v>
      </c>
      <c r="I291" s="99">
        <v>99.696555063120613</v>
      </c>
      <c r="J291" s="96"/>
      <c r="K291" s="96"/>
      <c r="L291" s="96"/>
      <c r="M291" s="96"/>
      <c r="N291" s="96"/>
      <c r="O291" s="96"/>
      <c r="P291" s="96"/>
    </row>
    <row r="292" spans="1:16" ht="15" customHeight="1" x14ac:dyDescent="0.25">
      <c r="A292" s="97">
        <v>43740</v>
      </c>
      <c r="B292" s="101">
        <v>86</v>
      </c>
      <c r="C292" s="92" t="str">
        <f t="shared" si="12"/>
        <v>POST /event-subscriptions</v>
      </c>
      <c r="D292" s="94" t="s">
        <v>208</v>
      </c>
      <c r="E292" s="93" t="str">
        <f t="shared" si="13"/>
        <v>Notifications</v>
      </c>
      <c r="F292" s="93" t="str">
        <f t="shared" si="14"/>
        <v>N</v>
      </c>
      <c r="G292" s="104">
        <v>12603600.862505682</v>
      </c>
      <c r="H292" s="99">
        <v>13355.866614129493</v>
      </c>
      <c r="I292" s="99">
        <v>10.728812755610551</v>
      </c>
      <c r="J292" s="96"/>
      <c r="K292" s="96"/>
      <c r="L292" s="96"/>
      <c r="M292" s="96"/>
      <c r="N292" s="96"/>
      <c r="O292" s="96"/>
      <c r="P292" s="96"/>
    </row>
    <row r="293" spans="1:16" ht="15" customHeight="1" x14ac:dyDescent="0.25">
      <c r="A293" s="97">
        <v>43740</v>
      </c>
      <c r="B293" s="101">
        <v>87</v>
      </c>
      <c r="C293" s="92" t="str">
        <f t="shared" si="12"/>
        <v>GET /event-subscriptions</v>
      </c>
      <c r="D293" s="94" t="s">
        <v>208</v>
      </c>
      <c r="E293" s="93" t="str">
        <f t="shared" si="13"/>
        <v>Notifications</v>
      </c>
      <c r="F293" s="93" t="str">
        <f t="shared" si="14"/>
        <v>N</v>
      </c>
      <c r="G293" s="104">
        <v>18160735.572477311</v>
      </c>
      <c r="H293" s="99">
        <v>39789.704872680893</v>
      </c>
      <c r="I293" s="99">
        <v>165.09974613593349</v>
      </c>
      <c r="J293" s="96"/>
      <c r="K293" s="96"/>
      <c r="L293" s="96"/>
      <c r="M293" s="96"/>
      <c r="N293" s="96"/>
      <c r="O293" s="96"/>
      <c r="P293" s="96"/>
    </row>
    <row r="294" spans="1:16" ht="15" customHeight="1" x14ac:dyDescent="0.25">
      <c r="A294" s="97">
        <v>43740</v>
      </c>
      <c r="B294" s="101">
        <v>88</v>
      </c>
      <c r="C294" s="92" t="str">
        <f t="shared" si="12"/>
        <v>PUT /event-subscriptions/{EventSubscriptionId}</v>
      </c>
      <c r="D294" s="94" t="s">
        <v>208</v>
      </c>
      <c r="E294" s="93" t="str">
        <f t="shared" si="13"/>
        <v>Notifications</v>
      </c>
      <c r="F294" s="93" t="str">
        <f t="shared" si="14"/>
        <v>N</v>
      </c>
      <c r="G294" s="104">
        <v>13233780.905630967</v>
      </c>
      <c r="H294" s="99">
        <v>14023.659944835968</v>
      </c>
      <c r="I294" s="99">
        <v>11.265253393391079</v>
      </c>
      <c r="J294" s="96"/>
      <c r="K294" s="96"/>
      <c r="L294" s="96"/>
      <c r="M294" s="96"/>
      <c r="N294" s="96"/>
      <c r="O294" s="96"/>
      <c r="P294" s="96"/>
    </row>
    <row r="295" spans="1:16" ht="15" customHeight="1" x14ac:dyDescent="0.25">
      <c r="A295" s="97">
        <v>43740</v>
      </c>
      <c r="B295" s="101">
        <v>89</v>
      </c>
      <c r="C295" s="92" t="str">
        <f t="shared" si="12"/>
        <v>DELETE /event-subscriptions/{EventSubscriptionId}</v>
      </c>
      <c r="D295" s="94" t="s">
        <v>208</v>
      </c>
      <c r="E295" s="93" t="str">
        <f t="shared" si="13"/>
        <v>Notifications</v>
      </c>
      <c r="F295" s="93" t="str">
        <f t="shared" si="14"/>
        <v>N</v>
      </c>
      <c r="G295" s="104">
        <v>6599856.550008704</v>
      </c>
      <c r="H295" s="99">
        <v>15188.389614181986</v>
      </c>
      <c r="I295" s="99">
        <v>131.56193799566663</v>
      </c>
      <c r="J295" s="96"/>
      <c r="K295" s="96"/>
      <c r="L295" s="96"/>
      <c r="M295" s="96"/>
      <c r="N295" s="96"/>
      <c r="O295" s="96"/>
      <c r="P295" s="96"/>
    </row>
    <row r="296" spans="1:16" ht="15" customHeight="1" x14ac:dyDescent="0.25">
      <c r="A296" s="97">
        <v>43740</v>
      </c>
      <c r="B296" s="101">
        <v>90</v>
      </c>
      <c r="C296" s="92" t="str">
        <f t="shared" si="12"/>
        <v>POST /event-notifications</v>
      </c>
      <c r="D296" s="94" t="s">
        <v>208</v>
      </c>
      <c r="E296" s="93" t="str">
        <f t="shared" si="13"/>
        <v>Notifications</v>
      </c>
      <c r="F296" s="93" t="str">
        <f t="shared" si="14"/>
        <v>N</v>
      </c>
      <c r="G296" s="104">
        <v>7657869.7872730736</v>
      </c>
      <c r="H296" s="99">
        <v>16492.965421506233</v>
      </c>
      <c r="I296" s="99">
        <v>195.65263741376182</v>
      </c>
      <c r="J296" s="96"/>
      <c r="K296" s="96"/>
      <c r="L296" s="96"/>
      <c r="M296" s="96"/>
      <c r="N296" s="96"/>
      <c r="O296" s="96"/>
      <c r="P296" s="96"/>
    </row>
    <row r="297" spans="1:16" ht="15" customHeight="1" x14ac:dyDescent="0.25">
      <c r="A297" s="97">
        <v>43740</v>
      </c>
      <c r="B297" s="101">
        <v>91</v>
      </c>
      <c r="C297" s="92" t="str">
        <f t="shared" si="12"/>
        <v>POST /events</v>
      </c>
      <c r="D297" s="94" t="s">
        <v>208</v>
      </c>
      <c r="E297" s="93" t="str">
        <f t="shared" si="13"/>
        <v>Notifications</v>
      </c>
      <c r="F297" s="93" t="str">
        <f t="shared" si="14"/>
        <v>N</v>
      </c>
      <c r="G297" s="104">
        <v>5399882.6318253027</v>
      </c>
      <c r="H297" s="99">
        <v>12426.86422978526</v>
      </c>
      <c r="I297" s="99">
        <v>107.64158563281813</v>
      </c>
      <c r="J297" s="96"/>
      <c r="K297" s="96"/>
      <c r="L297" s="96"/>
      <c r="M297" s="96"/>
      <c r="N297" s="96"/>
      <c r="O297" s="96"/>
      <c r="P297" s="96"/>
    </row>
    <row r="298" spans="1:16" ht="15" customHeight="1" x14ac:dyDescent="0.25">
      <c r="A298" s="97">
        <v>43741</v>
      </c>
      <c r="B298" s="101">
        <v>0</v>
      </c>
      <c r="C298" s="92" t="str">
        <f t="shared" si="12"/>
        <v>OIDC endpoints for token IDs</v>
      </c>
      <c r="D298" s="94" t="s">
        <v>207</v>
      </c>
      <c r="E298" s="93" t="str">
        <f t="shared" si="13"/>
        <v>OIDC</v>
      </c>
      <c r="F298" s="93" t="str">
        <f t="shared" si="14"/>
        <v>N</v>
      </c>
      <c r="G298" s="111">
        <v>752714264.38901818</v>
      </c>
      <c r="H298" s="99">
        <v>1757306.4268391391</v>
      </c>
      <c r="I298" s="99">
        <v>629.83478546092613</v>
      </c>
      <c r="J298" s="96"/>
      <c r="K298" s="96"/>
      <c r="L298" s="96"/>
      <c r="M298" s="96"/>
      <c r="N298" s="96"/>
      <c r="O298" s="96"/>
      <c r="P298" s="96"/>
    </row>
    <row r="299" spans="1:16" ht="15" customHeight="1" x14ac:dyDescent="0.25">
      <c r="A299" s="100">
        <v>43741</v>
      </c>
      <c r="B299" s="101">
        <v>1</v>
      </c>
      <c r="C299" s="92" t="str">
        <f t="shared" si="12"/>
        <v>POST /account-access-consents</v>
      </c>
      <c r="D299" s="94" t="s">
        <v>207</v>
      </c>
      <c r="E299" s="93" t="str">
        <f t="shared" si="13"/>
        <v>AISP</v>
      </c>
      <c r="F299" s="93" t="str">
        <f t="shared" si="14"/>
        <v>N</v>
      </c>
      <c r="G299" s="95">
        <v>763423.71975531464</v>
      </c>
      <c r="H299" s="101">
        <v>31769.596652756773</v>
      </c>
      <c r="I299" s="101">
        <v>95.462376615833378</v>
      </c>
      <c r="J299" s="96"/>
      <c r="K299" s="96"/>
      <c r="L299" s="96"/>
      <c r="M299" s="96"/>
      <c r="N299" s="96"/>
      <c r="O299" s="96"/>
      <c r="P299" s="96"/>
    </row>
    <row r="300" spans="1:16" ht="15" customHeight="1" x14ac:dyDescent="0.25">
      <c r="A300" s="100">
        <v>43741</v>
      </c>
      <c r="B300" s="101">
        <v>2</v>
      </c>
      <c r="C300" s="92" t="str">
        <f t="shared" si="12"/>
        <v>GET /account-access-consents/{ConsentId}</v>
      </c>
      <c r="D300" s="94" t="s">
        <v>207</v>
      </c>
      <c r="E300" s="93" t="str">
        <f t="shared" si="13"/>
        <v>AISP</v>
      </c>
      <c r="F300" s="93" t="str">
        <f t="shared" si="14"/>
        <v>N</v>
      </c>
      <c r="G300" s="95">
        <v>1507262.0260922348</v>
      </c>
      <c r="H300" s="101">
        <v>30595.032331402334</v>
      </c>
      <c r="I300" s="101">
        <v>35.22782565698077</v>
      </c>
      <c r="J300" s="96"/>
      <c r="K300" s="96"/>
      <c r="L300" s="96"/>
      <c r="M300" s="96"/>
      <c r="N300" s="96"/>
      <c r="O300" s="96"/>
      <c r="P300" s="96"/>
    </row>
    <row r="301" spans="1:16" ht="15" customHeight="1" x14ac:dyDescent="0.25">
      <c r="A301" s="100">
        <v>43741</v>
      </c>
      <c r="B301" s="101">
        <v>3</v>
      </c>
      <c r="C301" s="92" t="str">
        <f t="shared" si="12"/>
        <v>DELETE /account-access-consents/{ConsentId}</v>
      </c>
      <c r="D301" s="94" t="s">
        <v>207</v>
      </c>
      <c r="E301" s="93" t="str">
        <f t="shared" si="13"/>
        <v>AISP</v>
      </c>
      <c r="F301" s="93" t="str">
        <f t="shared" si="14"/>
        <v>N</v>
      </c>
      <c r="G301" s="95">
        <v>691146.68270058825</v>
      </c>
      <c r="H301" s="101">
        <v>25252.294920808334</v>
      </c>
      <c r="I301" s="101">
        <v>268.87975645452582</v>
      </c>
      <c r="J301" s="96"/>
      <c r="K301" s="96"/>
      <c r="L301" s="96"/>
      <c r="M301" s="96"/>
      <c r="N301" s="96"/>
      <c r="O301" s="96"/>
      <c r="P301" s="96"/>
    </row>
    <row r="302" spans="1:16" ht="15" customHeight="1" x14ac:dyDescent="0.25">
      <c r="A302" s="100">
        <v>43741</v>
      </c>
      <c r="B302" s="101">
        <v>4</v>
      </c>
      <c r="C302" s="92" t="str">
        <f t="shared" si="12"/>
        <v>GET /accounts</v>
      </c>
      <c r="D302" s="94" t="s">
        <v>207</v>
      </c>
      <c r="E302" s="93" t="str">
        <f t="shared" si="13"/>
        <v>AISP</v>
      </c>
      <c r="F302" s="93" t="str">
        <f t="shared" si="14"/>
        <v>Y</v>
      </c>
      <c r="G302" s="95">
        <v>2018749.2749323349</v>
      </c>
      <c r="H302" s="101">
        <v>31589.557651790266</v>
      </c>
      <c r="I302" s="101">
        <v>69.343433367344943</v>
      </c>
      <c r="J302" s="96"/>
      <c r="K302" s="96"/>
      <c r="L302" s="96"/>
      <c r="M302" s="96"/>
      <c r="N302" s="96"/>
      <c r="O302" s="96"/>
      <c r="P302" s="96"/>
    </row>
    <row r="303" spans="1:16" ht="15" customHeight="1" x14ac:dyDescent="0.25">
      <c r="A303" s="100">
        <v>43741</v>
      </c>
      <c r="B303" s="101">
        <v>5</v>
      </c>
      <c r="C303" s="92" t="str">
        <f t="shared" si="12"/>
        <v>GET /accounts/{AccountId}</v>
      </c>
      <c r="D303" s="94" t="s">
        <v>207</v>
      </c>
      <c r="E303" s="93" t="str">
        <f t="shared" si="13"/>
        <v>AISP</v>
      </c>
      <c r="F303" s="93" t="str">
        <f t="shared" si="14"/>
        <v>Y</v>
      </c>
      <c r="G303" s="95">
        <v>3209994.9980983892</v>
      </c>
      <c r="H303" s="101">
        <v>40604.672668454565</v>
      </c>
      <c r="I303" s="101">
        <v>105.61449017869896</v>
      </c>
      <c r="J303" s="96"/>
      <c r="K303" s="96"/>
      <c r="L303" s="96"/>
      <c r="M303" s="96"/>
      <c r="N303" s="96"/>
      <c r="O303" s="96"/>
      <c r="P303" s="96"/>
    </row>
    <row r="304" spans="1:16" ht="15" customHeight="1" x14ac:dyDescent="0.25">
      <c r="A304" s="100">
        <v>43741</v>
      </c>
      <c r="B304" s="101">
        <v>6</v>
      </c>
      <c r="C304" s="92" t="str">
        <f t="shared" si="12"/>
        <v>GET /accounts/{AccountId}/balances</v>
      </c>
      <c r="D304" s="94" t="s">
        <v>207</v>
      </c>
      <c r="E304" s="93" t="str">
        <f t="shared" si="13"/>
        <v>AISP</v>
      </c>
      <c r="F304" s="93" t="str">
        <f t="shared" si="14"/>
        <v>Y</v>
      </c>
      <c r="G304" s="95">
        <v>1978775.0797473262</v>
      </c>
      <c r="H304" s="101">
        <v>27340.847055595445</v>
      </c>
      <c r="I304" s="101">
        <v>148.47059299306193</v>
      </c>
      <c r="J304" s="96"/>
      <c r="K304" s="96"/>
      <c r="L304" s="96"/>
      <c r="M304" s="96"/>
      <c r="N304" s="96"/>
      <c r="O304" s="96"/>
      <c r="P304" s="96"/>
    </row>
    <row r="305" spans="1:16" ht="15" customHeight="1" x14ac:dyDescent="0.25">
      <c r="A305" s="100">
        <v>43741</v>
      </c>
      <c r="B305" s="101">
        <v>7</v>
      </c>
      <c r="C305" s="92" t="str">
        <f t="shared" si="12"/>
        <v>GET /balances</v>
      </c>
      <c r="D305" s="94" t="s">
        <v>207</v>
      </c>
      <c r="E305" s="93" t="str">
        <f t="shared" si="13"/>
        <v>AISP</v>
      </c>
      <c r="F305" s="93" t="str">
        <f t="shared" si="14"/>
        <v>Y</v>
      </c>
      <c r="G305" s="95">
        <v>1254433.1474116202</v>
      </c>
      <c r="H305" s="102">
        <v>24707.613498594059</v>
      </c>
      <c r="I305" s="102">
        <v>158.11952862806965</v>
      </c>
      <c r="J305" s="96"/>
      <c r="K305" s="96"/>
      <c r="L305" s="96"/>
      <c r="M305" s="96"/>
      <c r="N305" s="96"/>
      <c r="O305" s="96"/>
      <c r="P305" s="96"/>
    </row>
    <row r="306" spans="1:16" ht="15" customHeight="1" x14ac:dyDescent="0.25">
      <c r="A306" s="100">
        <v>43741</v>
      </c>
      <c r="B306" s="101">
        <v>8</v>
      </c>
      <c r="C306" s="92" t="str">
        <f t="shared" si="12"/>
        <v>GET /accounts/{AccountId}/transactions</v>
      </c>
      <c r="D306" s="94" t="s">
        <v>207</v>
      </c>
      <c r="E306" s="93" t="str">
        <f t="shared" si="13"/>
        <v>AISP</v>
      </c>
      <c r="F306" s="93" t="str">
        <f t="shared" si="14"/>
        <v>Y</v>
      </c>
      <c r="G306" s="95">
        <v>37275309.272580132</v>
      </c>
      <c r="H306" s="102">
        <v>20602.930477314367</v>
      </c>
      <c r="I306" s="102">
        <v>187.61426232030894</v>
      </c>
      <c r="J306" s="96"/>
      <c r="K306" s="96"/>
      <c r="L306" s="96"/>
      <c r="M306" s="96"/>
      <c r="N306" s="96"/>
      <c r="O306" s="96"/>
      <c r="P306" s="96"/>
    </row>
    <row r="307" spans="1:16" ht="15" customHeight="1" x14ac:dyDescent="0.25">
      <c r="A307" s="100">
        <v>43741</v>
      </c>
      <c r="B307" s="101">
        <v>9</v>
      </c>
      <c r="C307" s="92" t="str">
        <f t="shared" si="12"/>
        <v>GET /transactions</v>
      </c>
      <c r="D307" s="94" t="s">
        <v>207</v>
      </c>
      <c r="E307" s="93" t="str">
        <f t="shared" si="13"/>
        <v>AISP</v>
      </c>
      <c r="F307" s="93" t="str">
        <f t="shared" si="14"/>
        <v>Y</v>
      </c>
      <c r="G307" s="95">
        <v>415887295.1989063</v>
      </c>
      <c r="H307" s="102">
        <v>40408.781378848827</v>
      </c>
      <c r="I307" s="102">
        <v>37.508244617981688</v>
      </c>
      <c r="J307" s="96"/>
      <c r="K307" s="96"/>
      <c r="L307" s="96"/>
      <c r="M307" s="96"/>
      <c r="N307" s="96"/>
      <c r="O307" s="96"/>
      <c r="P307" s="96"/>
    </row>
    <row r="308" spans="1:16" ht="15" customHeight="1" x14ac:dyDescent="0.25">
      <c r="A308" s="100">
        <v>43741</v>
      </c>
      <c r="B308" s="101">
        <v>10</v>
      </c>
      <c r="C308" s="92" t="str">
        <f t="shared" si="12"/>
        <v>GET /accounts/{AccountId}/beneficiaries</v>
      </c>
      <c r="D308" s="94" t="s">
        <v>207</v>
      </c>
      <c r="E308" s="93" t="str">
        <f t="shared" si="13"/>
        <v>AISP</v>
      </c>
      <c r="F308" s="93" t="str">
        <f t="shared" si="14"/>
        <v>Y</v>
      </c>
      <c r="G308" s="95">
        <v>2238536.7384020844</v>
      </c>
      <c r="H308" s="102">
        <v>26521.834062565886</v>
      </c>
      <c r="I308" s="102">
        <v>152.91638737654748</v>
      </c>
      <c r="J308" s="96"/>
      <c r="K308" s="96"/>
      <c r="L308" s="96"/>
      <c r="M308" s="96"/>
      <c r="N308" s="96"/>
      <c r="O308" s="96"/>
      <c r="P308" s="96"/>
    </row>
    <row r="309" spans="1:16" ht="15" customHeight="1" x14ac:dyDescent="0.25">
      <c r="A309" s="100">
        <v>43741</v>
      </c>
      <c r="B309" s="101">
        <v>11</v>
      </c>
      <c r="C309" s="92" t="str">
        <f t="shared" si="12"/>
        <v>GET /beneficiaries</v>
      </c>
      <c r="D309" s="94" t="s">
        <v>207</v>
      </c>
      <c r="E309" s="93" t="str">
        <f t="shared" si="13"/>
        <v>AISP</v>
      </c>
      <c r="F309" s="93" t="str">
        <f t="shared" si="14"/>
        <v>Y</v>
      </c>
      <c r="G309" s="95">
        <v>3067278.7838237211</v>
      </c>
      <c r="H309" s="102">
        <v>40978.33548319852</v>
      </c>
      <c r="I309" s="102">
        <v>31.941646050066694</v>
      </c>
      <c r="J309" s="96"/>
      <c r="K309" s="96"/>
      <c r="L309" s="96"/>
      <c r="M309" s="96"/>
      <c r="N309" s="96"/>
      <c r="O309" s="96"/>
      <c r="P309" s="96"/>
    </row>
    <row r="310" spans="1:16" ht="15" customHeight="1" x14ac:dyDescent="0.25">
      <c r="A310" s="100">
        <v>43741</v>
      </c>
      <c r="B310" s="101">
        <v>12</v>
      </c>
      <c r="C310" s="92" t="str">
        <f t="shared" si="12"/>
        <v>GET /accounts/{AccountId}/direct-debits</v>
      </c>
      <c r="D310" s="94" t="s">
        <v>207</v>
      </c>
      <c r="E310" s="93" t="str">
        <f t="shared" si="13"/>
        <v>AISP</v>
      </c>
      <c r="F310" s="93" t="str">
        <f t="shared" si="14"/>
        <v>Y</v>
      </c>
      <c r="G310" s="95">
        <v>1956452.3092225411</v>
      </c>
      <c r="H310" s="102">
        <v>38442.64178048123</v>
      </c>
      <c r="I310" s="102">
        <v>212.32006396797621</v>
      </c>
      <c r="J310" s="96"/>
      <c r="K310" s="96"/>
      <c r="L310" s="96"/>
      <c r="M310" s="96"/>
      <c r="N310" s="96"/>
      <c r="O310" s="96"/>
      <c r="P310" s="96"/>
    </row>
    <row r="311" spans="1:16" ht="15" customHeight="1" x14ac:dyDescent="0.25">
      <c r="A311" s="100">
        <v>43741</v>
      </c>
      <c r="B311" s="101">
        <v>13</v>
      </c>
      <c r="C311" s="92" t="str">
        <f t="shared" si="12"/>
        <v>GET /direct-debits</v>
      </c>
      <c r="D311" s="94" t="s">
        <v>207</v>
      </c>
      <c r="E311" s="93" t="str">
        <f t="shared" si="13"/>
        <v>AISP</v>
      </c>
      <c r="F311" s="93" t="str">
        <f t="shared" si="14"/>
        <v>Y</v>
      </c>
      <c r="G311" s="95">
        <v>2199442.6614253623</v>
      </c>
      <c r="H311" s="102">
        <v>23221.287027214676</v>
      </c>
      <c r="I311" s="102">
        <v>225.24372884185325</v>
      </c>
      <c r="J311" s="96"/>
      <c r="K311" s="96"/>
      <c r="L311" s="96"/>
      <c r="M311" s="96"/>
      <c r="N311" s="96"/>
      <c r="O311" s="96"/>
      <c r="P311" s="96"/>
    </row>
    <row r="312" spans="1:16" ht="15" customHeight="1" x14ac:dyDescent="0.25">
      <c r="A312" s="100">
        <v>43741</v>
      </c>
      <c r="B312" s="101">
        <v>14</v>
      </c>
      <c r="C312" s="92" t="str">
        <f t="shared" si="12"/>
        <v>GET /accounts/{AccountId}/standing-orders</v>
      </c>
      <c r="D312" s="94" t="s">
        <v>207</v>
      </c>
      <c r="E312" s="93" t="str">
        <f t="shared" si="13"/>
        <v>AISP</v>
      </c>
      <c r="F312" s="93" t="str">
        <f t="shared" si="14"/>
        <v>Y</v>
      </c>
      <c r="G312" s="95">
        <v>985800.32313454023</v>
      </c>
      <c r="H312" s="102">
        <v>17198.672201721191</v>
      </c>
      <c r="I312" s="102">
        <v>158.22740338226185</v>
      </c>
      <c r="J312" s="96"/>
      <c r="K312" s="96"/>
      <c r="L312" s="96"/>
      <c r="M312" s="96"/>
      <c r="N312" s="96"/>
      <c r="O312" s="96"/>
      <c r="P312" s="96"/>
    </row>
    <row r="313" spans="1:16" ht="15" customHeight="1" x14ac:dyDescent="0.25">
      <c r="A313" s="100">
        <v>43741</v>
      </c>
      <c r="B313" s="101">
        <v>15</v>
      </c>
      <c r="C313" s="92" t="str">
        <f t="shared" si="12"/>
        <v>GET /standing-orders</v>
      </c>
      <c r="D313" s="94" t="s">
        <v>207</v>
      </c>
      <c r="E313" s="93" t="str">
        <f t="shared" si="13"/>
        <v>AISP</v>
      </c>
      <c r="F313" s="93" t="str">
        <f t="shared" si="14"/>
        <v>Y</v>
      </c>
      <c r="G313" s="95">
        <v>1684467.9552152262</v>
      </c>
      <c r="H313" s="102">
        <v>43216.605933084618</v>
      </c>
      <c r="I313" s="102">
        <v>157.23270332260586</v>
      </c>
      <c r="J313" s="96"/>
      <c r="K313" s="96"/>
      <c r="L313" s="96"/>
      <c r="M313" s="96"/>
      <c r="N313" s="96"/>
      <c r="O313" s="96"/>
      <c r="P313" s="96"/>
    </row>
    <row r="314" spans="1:16" ht="15" customHeight="1" x14ac:dyDescent="0.25">
      <c r="A314" s="100">
        <v>43741</v>
      </c>
      <c r="B314" s="101">
        <v>16</v>
      </c>
      <c r="C314" s="92" t="str">
        <f t="shared" si="12"/>
        <v>GET /accounts/{AccountId}/product</v>
      </c>
      <c r="D314" s="94" t="s">
        <v>207</v>
      </c>
      <c r="E314" s="93" t="str">
        <f t="shared" si="13"/>
        <v>AISP</v>
      </c>
      <c r="F314" s="93" t="str">
        <f t="shared" si="14"/>
        <v>Y</v>
      </c>
      <c r="G314" s="95">
        <v>411540.83308967348</v>
      </c>
      <c r="H314" s="102">
        <v>5169.6431356501089</v>
      </c>
      <c r="I314" s="102">
        <v>176.41867017255402</v>
      </c>
      <c r="J314" s="96"/>
      <c r="K314" s="96"/>
      <c r="L314" s="96"/>
      <c r="M314" s="96"/>
      <c r="N314" s="96"/>
      <c r="O314" s="96"/>
      <c r="P314" s="96"/>
    </row>
    <row r="315" spans="1:16" ht="15" customHeight="1" x14ac:dyDescent="0.25">
      <c r="A315" s="100">
        <v>43741</v>
      </c>
      <c r="B315" s="101">
        <v>17</v>
      </c>
      <c r="C315" s="92" t="str">
        <f t="shared" si="12"/>
        <v>GET /products</v>
      </c>
      <c r="D315" s="94" t="s">
        <v>207</v>
      </c>
      <c r="E315" s="93" t="str">
        <f t="shared" si="13"/>
        <v>AISP</v>
      </c>
      <c r="F315" s="93" t="str">
        <f t="shared" si="14"/>
        <v>Y</v>
      </c>
      <c r="G315" s="95">
        <v>922301.28976287879</v>
      </c>
      <c r="H315" s="102">
        <v>36907.098031048125</v>
      </c>
      <c r="I315" s="102">
        <v>240.54010251912553</v>
      </c>
      <c r="J315" s="96"/>
      <c r="K315" s="96"/>
      <c r="L315" s="96"/>
      <c r="M315" s="96"/>
      <c r="N315" s="96"/>
      <c r="O315" s="96"/>
      <c r="P315" s="96"/>
    </row>
    <row r="316" spans="1:16" ht="15" customHeight="1" x14ac:dyDescent="0.25">
      <c r="A316" s="100">
        <v>43741</v>
      </c>
      <c r="B316" s="101">
        <v>18</v>
      </c>
      <c r="C316" s="92" t="str">
        <f t="shared" si="12"/>
        <v>GET /accounts/{AccountId}/offers</v>
      </c>
      <c r="D316" s="94" t="s">
        <v>207</v>
      </c>
      <c r="E316" s="93" t="str">
        <f t="shared" si="13"/>
        <v>AISP</v>
      </c>
      <c r="F316" s="93" t="str">
        <f t="shared" si="14"/>
        <v>Y</v>
      </c>
      <c r="G316" s="95">
        <v>1094000.2029732154</v>
      </c>
      <c r="H316" s="102">
        <v>38419.081221695742</v>
      </c>
      <c r="I316" s="102">
        <v>311.93280347928271</v>
      </c>
      <c r="J316" s="96"/>
      <c r="K316" s="96"/>
      <c r="L316" s="96"/>
      <c r="M316" s="96"/>
      <c r="N316" s="96"/>
      <c r="O316" s="96"/>
      <c r="P316" s="96"/>
    </row>
    <row r="317" spans="1:16" ht="15" customHeight="1" x14ac:dyDescent="0.25">
      <c r="A317" s="100">
        <v>43741</v>
      </c>
      <c r="B317" s="101">
        <v>19</v>
      </c>
      <c r="C317" s="92" t="str">
        <f t="shared" si="12"/>
        <v>GET /offers</v>
      </c>
      <c r="D317" s="94" t="s">
        <v>207</v>
      </c>
      <c r="E317" s="93" t="str">
        <f t="shared" si="13"/>
        <v>AISP</v>
      </c>
      <c r="F317" s="93" t="str">
        <f t="shared" si="14"/>
        <v>Y</v>
      </c>
      <c r="G317" s="95">
        <v>3680620.9563050098</v>
      </c>
      <c r="H317" s="102">
        <v>42529.20786618971</v>
      </c>
      <c r="I317" s="102">
        <v>175.17804287579207</v>
      </c>
      <c r="J317" s="96"/>
      <c r="K317" s="96"/>
      <c r="L317" s="96"/>
      <c r="M317" s="96"/>
      <c r="N317" s="96"/>
      <c r="O317" s="96"/>
      <c r="P317" s="96"/>
    </row>
    <row r="318" spans="1:16" ht="15" customHeight="1" x14ac:dyDescent="0.25">
      <c r="A318" s="100">
        <v>43741</v>
      </c>
      <c r="B318" s="101">
        <v>20</v>
      </c>
      <c r="C318" s="92" t="str">
        <f t="shared" si="12"/>
        <v>GET /accounts/{AccountId}/party</v>
      </c>
      <c r="D318" s="94" t="s">
        <v>207</v>
      </c>
      <c r="E318" s="93" t="str">
        <f t="shared" si="13"/>
        <v>AISP</v>
      </c>
      <c r="F318" s="93" t="str">
        <f t="shared" si="14"/>
        <v>Y</v>
      </c>
      <c r="G318" s="95">
        <v>1455397.5900365901</v>
      </c>
      <c r="H318" s="102">
        <v>50674.488796069607</v>
      </c>
      <c r="I318" s="102">
        <v>0</v>
      </c>
      <c r="J318" s="96"/>
      <c r="K318" s="96"/>
      <c r="L318" s="96"/>
      <c r="M318" s="96"/>
      <c r="N318" s="96"/>
      <c r="O318" s="96"/>
      <c r="P318" s="96"/>
    </row>
    <row r="319" spans="1:16" ht="15" customHeight="1" x14ac:dyDescent="0.25">
      <c r="A319" s="100">
        <v>43741</v>
      </c>
      <c r="B319" s="101">
        <v>21</v>
      </c>
      <c r="C319" s="92" t="str">
        <f t="shared" si="12"/>
        <v>GET /party</v>
      </c>
      <c r="D319" s="94" t="s">
        <v>207</v>
      </c>
      <c r="E319" s="93" t="str">
        <f t="shared" si="13"/>
        <v>AISP</v>
      </c>
      <c r="F319" s="93" t="str">
        <f t="shared" si="14"/>
        <v>Y</v>
      </c>
      <c r="G319" s="95">
        <v>889471.72345628159</v>
      </c>
      <c r="H319" s="102">
        <v>11631.106154763804</v>
      </c>
      <c r="I319" s="102">
        <v>370.01585280547636</v>
      </c>
      <c r="J319" s="96"/>
      <c r="K319" s="96"/>
      <c r="L319" s="96"/>
      <c r="M319" s="96"/>
      <c r="N319" s="96"/>
      <c r="O319" s="96"/>
      <c r="P319" s="96"/>
    </row>
    <row r="320" spans="1:16" ht="15" customHeight="1" x14ac:dyDescent="0.25">
      <c r="A320" s="100">
        <v>43741</v>
      </c>
      <c r="B320" s="101">
        <v>22</v>
      </c>
      <c r="C320" s="92" t="str">
        <f t="shared" si="12"/>
        <v>GET /accounts/{AccountId}/scheduled-payments</v>
      </c>
      <c r="D320" s="94" t="s">
        <v>207</v>
      </c>
      <c r="E320" s="93" t="str">
        <f t="shared" si="13"/>
        <v>AISP</v>
      </c>
      <c r="F320" s="93" t="str">
        <f t="shared" si="14"/>
        <v>Y</v>
      </c>
      <c r="G320" s="95">
        <v>1015992.3799088213</v>
      </c>
      <c r="H320" s="102">
        <v>33309.91288714316</v>
      </c>
      <c r="I320" s="102">
        <v>3.4704663771318396</v>
      </c>
      <c r="J320" s="96"/>
      <c r="K320" s="96"/>
      <c r="L320" s="96"/>
      <c r="M320" s="96"/>
      <c r="N320" s="96"/>
      <c r="O320" s="96"/>
      <c r="P320" s="96"/>
    </row>
    <row r="321" spans="1:16" ht="15" customHeight="1" x14ac:dyDescent="0.25">
      <c r="A321" s="100">
        <v>43741</v>
      </c>
      <c r="B321" s="101">
        <v>23</v>
      </c>
      <c r="C321" s="92" t="str">
        <f t="shared" si="12"/>
        <v>GET /scheduled-payments</v>
      </c>
      <c r="D321" s="94" t="s">
        <v>207</v>
      </c>
      <c r="E321" s="93" t="str">
        <f t="shared" si="13"/>
        <v>AISP</v>
      </c>
      <c r="F321" s="93" t="str">
        <f t="shared" si="14"/>
        <v>Y</v>
      </c>
      <c r="G321" s="95">
        <v>1995118.6161920808</v>
      </c>
      <c r="H321" s="102">
        <v>31471.961046440698</v>
      </c>
      <c r="I321" s="102">
        <v>93.592913205664914</v>
      </c>
      <c r="J321" s="96"/>
      <c r="K321" s="96"/>
      <c r="L321" s="96"/>
      <c r="M321" s="96"/>
      <c r="N321" s="96"/>
      <c r="O321" s="96"/>
      <c r="P321" s="96"/>
    </row>
    <row r="322" spans="1:16" ht="15" customHeight="1" x14ac:dyDescent="0.25">
      <c r="A322" s="100">
        <v>43741</v>
      </c>
      <c r="B322" s="101">
        <v>24</v>
      </c>
      <c r="C322" s="92" t="str">
        <f t="shared" si="12"/>
        <v>GET /accounts/{AccountId}/statements</v>
      </c>
      <c r="D322" s="94" t="s">
        <v>207</v>
      </c>
      <c r="E322" s="93" t="str">
        <f t="shared" si="13"/>
        <v>AISP</v>
      </c>
      <c r="F322" s="93" t="str">
        <f t="shared" si="14"/>
        <v>Y</v>
      </c>
      <c r="G322" s="95">
        <v>1135847.6638893683</v>
      </c>
      <c r="H322" s="102">
        <v>15688.428116457961</v>
      </c>
      <c r="I322" s="102">
        <v>148.52747814959875</v>
      </c>
      <c r="J322" s="96"/>
      <c r="K322" s="96"/>
      <c r="L322" s="96"/>
      <c r="M322" s="96"/>
      <c r="N322" s="96"/>
      <c r="O322" s="96"/>
      <c r="P322" s="96"/>
    </row>
    <row r="323" spans="1:16" ht="15" customHeight="1" x14ac:dyDescent="0.25">
      <c r="A323" s="100">
        <v>43741</v>
      </c>
      <c r="B323" s="101">
        <v>25</v>
      </c>
      <c r="C323" s="92" t="str">
        <f t="shared" si="12"/>
        <v>GET /accounts/{AccountId}/statements/{StatementId}</v>
      </c>
      <c r="D323" s="94" t="s">
        <v>207</v>
      </c>
      <c r="E323" s="93" t="str">
        <f t="shared" si="13"/>
        <v>AISP</v>
      </c>
      <c r="F323" s="93" t="str">
        <f t="shared" si="14"/>
        <v>Y</v>
      </c>
      <c r="G323" s="95">
        <v>1328073.8398186644</v>
      </c>
      <c r="H323" s="102">
        <v>22839.245242013752</v>
      </c>
      <c r="I323" s="102">
        <v>117.59070245000798</v>
      </c>
      <c r="J323" s="96"/>
      <c r="K323" s="96"/>
      <c r="L323" s="96"/>
      <c r="M323" s="96"/>
      <c r="N323" s="96"/>
      <c r="O323" s="96"/>
      <c r="P323" s="96"/>
    </row>
    <row r="324" spans="1:16" ht="15" customHeight="1" x14ac:dyDescent="0.25">
      <c r="A324" s="100">
        <v>43741</v>
      </c>
      <c r="B324" s="101">
        <v>26</v>
      </c>
      <c r="C324" s="92" t="str">
        <f t="shared" si="12"/>
        <v>GET /accounts/{AccountId}/statements/{StatementId}/file</v>
      </c>
      <c r="D324" s="94" t="s">
        <v>207</v>
      </c>
      <c r="E324" s="93" t="str">
        <f t="shared" si="13"/>
        <v>AISP</v>
      </c>
      <c r="F324" s="93" t="str">
        <f t="shared" si="14"/>
        <v>Y</v>
      </c>
      <c r="G324" s="95">
        <v>2378437.4923351719</v>
      </c>
      <c r="H324" s="102">
        <v>24216.235111377577</v>
      </c>
      <c r="I324" s="102">
        <v>97.900515204033951</v>
      </c>
      <c r="J324" s="96"/>
      <c r="K324" s="96"/>
      <c r="L324" s="96"/>
      <c r="M324" s="96"/>
      <c r="N324" s="96"/>
      <c r="O324" s="96"/>
      <c r="P324" s="96"/>
    </row>
    <row r="325" spans="1:16" ht="15" customHeight="1" x14ac:dyDescent="0.25">
      <c r="A325" s="100">
        <v>43741</v>
      </c>
      <c r="B325" s="101">
        <v>27</v>
      </c>
      <c r="C325" s="92" t="str">
        <f t="shared" si="12"/>
        <v>GET /accounts/{AccountId}/statements/{StatementId}/transactions</v>
      </c>
      <c r="D325" s="94" t="s">
        <v>207</v>
      </c>
      <c r="E325" s="93" t="str">
        <f t="shared" si="13"/>
        <v>AISP</v>
      </c>
      <c r="F325" s="93" t="str">
        <f t="shared" si="14"/>
        <v>Y</v>
      </c>
      <c r="G325" s="95">
        <v>35680018.685337976</v>
      </c>
      <c r="H325" s="102">
        <v>7572.8909049256445</v>
      </c>
      <c r="I325" s="102">
        <v>298.92076607089359</v>
      </c>
      <c r="J325" s="96"/>
      <c r="K325" s="96"/>
      <c r="L325" s="96"/>
      <c r="M325" s="96"/>
      <c r="N325" s="96"/>
      <c r="O325" s="96"/>
      <c r="P325" s="96"/>
    </row>
    <row r="326" spans="1:16" ht="15" customHeight="1" x14ac:dyDescent="0.25">
      <c r="A326" s="100">
        <v>43741</v>
      </c>
      <c r="B326" s="101">
        <v>28</v>
      </c>
      <c r="C326" s="92" t="str">
        <f t="shared" si="12"/>
        <v>GET /statements</v>
      </c>
      <c r="D326" s="94" t="s">
        <v>207</v>
      </c>
      <c r="E326" s="93" t="str">
        <f t="shared" si="13"/>
        <v>AISP</v>
      </c>
      <c r="F326" s="93" t="str">
        <f t="shared" si="14"/>
        <v>Y</v>
      </c>
      <c r="G326" s="95">
        <v>4285895.9540870152</v>
      </c>
      <c r="H326" s="102">
        <v>45416.100931514775</v>
      </c>
      <c r="I326" s="102">
        <v>67.957552532149847</v>
      </c>
      <c r="J326" s="96"/>
      <c r="K326" s="96"/>
      <c r="L326" s="96"/>
      <c r="M326" s="96"/>
      <c r="N326" s="96"/>
      <c r="O326" s="96"/>
      <c r="P326" s="96"/>
    </row>
    <row r="327" spans="1:16" ht="15" customHeight="1" x14ac:dyDescent="0.25">
      <c r="A327" s="100">
        <v>43741</v>
      </c>
      <c r="B327" s="101">
        <v>29</v>
      </c>
      <c r="C327" s="92" t="str">
        <f t="shared" si="12"/>
        <v>POST /domestic-payment-consents</v>
      </c>
      <c r="D327" s="94" t="s">
        <v>207</v>
      </c>
      <c r="E327" s="93" t="str">
        <f t="shared" si="13"/>
        <v>PISP</v>
      </c>
      <c r="F327" s="93" t="str">
        <f t="shared" si="14"/>
        <v>N</v>
      </c>
      <c r="G327" s="95">
        <v>4144832.3306633183</v>
      </c>
      <c r="H327" s="102">
        <v>8995.4290266172866</v>
      </c>
      <c r="I327" s="102">
        <v>103.92137765562867</v>
      </c>
      <c r="J327" s="96"/>
      <c r="K327" s="96"/>
      <c r="L327" s="96"/>
      <c r="M327" s="96"/>
      <c r="N327" s="96"/>
      <c r="O327" s="96"/>
      <c r="P327" s="96"/>
    </row>
    <row r="328" spans="1:16" ht="15" customHeight="1" x14ac:dyDescent="0.25">
      <c r="A328" s="100">
        <v>43741</v>
      </c>
      <c r="B328" s="101">
        <v>30</v>
      </c>
      <c r="C328" s="92" t="str">
        <f t="shared" ref="C328:C391" si="15">VLOOKUP($B328,endpoints,3)</f>
        <v>GET /domestic-payment-consents/{ConsentId}</v>
      </c>
      <c r="D328" s="94" t="s">
        <v>207</v>
      </c>
      <c r="E328" s="93" t="str">
        <f t="shared" ref="E328:E391" si="16">VLOOKUP($B328,endpoints,4)</f>
        <v>PISP</v>
      </c>
      <c r="F328" s="93" t="str">
        <f t="shared" ref="F328:F391" si="17">VLOOKUP($B328,endpoints,5)</f>
        <v>N</v>
      </c>
      <c r="G328" s="95">
        <v>14912387.639323868</v>
      </c>
      <c r="H328" s="102">
        <v>16899.639181091905</v>
      </c>
      <c r="I328" s="102">
        <v>164.61130898058585</v>
      </c>
      <c r="J328" s="96"/>
      <c r="K328" s="96"/>
      <c r="L328" s="96"/>
      <c r="M328" s="96"/>
      <c r="N328" s="96"/>
      <c r="O328" s="96"/>
      <c r="P328" s="96"/>
    </row>
    <row r="329" spans="1:16" ht="15" customHeight="1" x14ac:dyDescent="0.25">
      <c r="A329" s="100">
        <v>43741</v>
      </c>
      <c r="B329" s="101">
        <v>31</v>
      </c>
      <c r="C329" s="92" t="str">
        <f t="shared" si="15"/>
        <v>POST /domestic-payments</v>
      </c>
      <c r="D329" s="94" t="s">
        <v>207</v>
      </c>
      <c r="E329" s="93" t="str">
        <f t="shared" si="16"/>
        <v>PISP</v>
      </c>
      <c r="F329" s="93" t="str">
        <f t="shared" si="17"/>
        <v>Y</v>
      </c>
      <c r="G329" s="95">
        <v>5392448.7636568258</v>
      </c>
      <c r="H329" s="102">
        <v>17518.327083409436</v>
      </c>
      <c r="I329" s="102">
        <v>6.7910831863835233</v>
      </c>
      <c r="J329" s="96"/>
      <c r="K329" s="96"/>
      <c r="L329" s="96"/>
      <c r="M329" s="96"/>
      <c r="N329" s="96"/>
      <c r="O329" s="96"/>
      <c r="P329" s="96"/>
    </row>
    <row r="330" spans="1:16" ht="15" customHeight="1" x14ac:dyDescent="0.25">
      <c r="A330" s="100">
        <v>43741</v>
      </c>
      <c r="B330" s="101">
        <v>32</v>
      </c>
      <c r="C330" s="92" t="str">
        <f t="shared" si="15"/>
        <v>GET /domestic-payments/{DomesticPaymentId}</v>
      </c>
      <c r="D330" s="94" t="s">
        <v>207</v>
      </c>
      <c r="E330" s="93" t="str">
        <f t="shared" si="16"/>
        <v>PISP</v>
      </c>
      <c r="F330" s="93" t="str">
        <f t="shared" si="17"/>
        <v>Y</v>
      </c>
      <c r="G330" s="95">
        <v>39054366.683068044</v>
      </c>
      <c r="H330" s="102">
        <v>39387.965567161933</v>
      </c>
      <c r="I330" s="102">
        <v>82.40835659309279</v>
      </c>
      <c r="J330" s="96"/>
      <c r="K330" s="96"/>
      <c r="L330" s="96"/>
      <c r="M330" s="96"/>
      <c r="N330" s="96"/>
      <c r="O330" s="96"/>
      <c r="P330" s="96"/>
    </row>
    <row r="331" spans="1:16" ht="15" customHeight="1" x14ac:dyDescent="0.25">
      <c r="A331" s="100">
        <v>43741</v>
      </c>
      <c r="B331" s="101">
        <v>33</v>
      </c>
      <c r="C331" s="92" t="str">
        <f t="shared" si="15"/>
        <v>POST /domestic-scheduled-payment-consents</v>
      </c>
      <c r="D331" s="94" t="s">
        <v>207</v>
      </c>
      <c r="E331" s="93" t="str">
        <f t="shared" si="16"/>
        <v>PISP</v>
      </c>
      <c r="F331" s="93" t="str">
        <f t="shared" si="17"/>
        <v>N</v>
      </c>
      <c r="G331" s="95">
        <v>17750004.642419923</v>
      </c>
      <c r="H331" s="102">
        <v>17935.864376824404</v>
      </c>
      <c r="I331" s="102">
        <v>107.69338186787017</v>
      </c>
      <c r="J331" s="96"/>
      <c r="K331" s="96"/>
      <c r="L331" s="96"/>
      <c r="M331" s="96"/>
      <c r="N331" s="96"/>
      <c r="O331" s="96"/>
      <c r="P331" s="96"/>
    </row>
    <row r="332" spans="1:16" ht="15" customHeight="1" x14ac:dyDescent="0.25">
      <c r="A332" s="100">
        <v>43741</v>
      </c>
      <c r="B332" s="101">
        <v>34</v>
      </c>
      <c r="C332" s="92" t="str">
        <f t="shared" si="15"/>
        <v>GET /domestic-scheduled-payment-consents/{ConsentId}</v>
      </c>
      <c r="D332" s="94" t="s">
        <v>207</v>
      </c>
      <c r="E332" s="93" t="str">
        <f t="shared" si="16"/>
        <v>PISP</v>
      </c>
      <c r="F332" s="93" t="str">
        <f t="shared" si="17"/>
        <v>N</v>
      </c>
      <c r="G332" s="95">
        <v>12559662.677983167</v>
      </c>
      <c r="H332" s="102">
        <v>14108.962211888735</v>
      </c>
      <c r="I332" s="102">
        <v>87.564110462545031</v>
      </c>
      <c r="J332" s="96"/>
      <c r="K332" s="96"/>
      <c r="L332" s="96"/>
      <c r="M332" s="96"/>
      <c r="N332" s="96"/>
      <c r="O332" s="96"/>
      <c r="P332" s="96"/>
    </row>
    <row r="333" spans="1:16" ht="15" customHeight="1" x14ac:dyDescent="0.25">
      <c r="A333" s="100">
        <v>43741</v>
      </c>
      <c r="B333" s="101">
        <v>35</v>
      </c>
      <c r="C333" s="92" t="str">
        <f t="shared" si="15"/>
        <v>POST /domestic-scheduled-payments</v>
      </c>
      <c r="D333" s="94" t="s">
        <v>207</v>
      </c>
      <c r="E333" s="93" t="str">
        <f t="shared" si="16"/>
        <v>PISP</v>
      </c>
      <c r="F333" s="93" t="str">
        <f t="shared" si="17"/>
        <v>Y</v>
      </c>
      <c r="G333" s="95">
        <v>32554162.884607799</v>
      </c>
      <c r="H333" s="102">
        <v>45981.901335948663</v>
      </c>
      <c r="I333" s="102">
        <v>173.12614167517972</v>
      </c>
      <c r="J333" s="96"/>
      <c r="K333" s="96"/>
      <c r="L333" s="96"/>
      <c r="M333" s="96"/>
      <c r="N333" s="96"/>
      <c r="O333" s="96"/>
      <c r="P333" s="96"/>
    </row>
    <row r="334" spans="1:16" ht="15" customHeight="1" x14ac:dyDescent="0.25">
      <c r="A334" s="100">
        <v>43741</v>
      </c>
      <c r="B334" s="101">
        <v>36</v>
      </c>
      <c r="C334" s="92" t="str">
        <f t="shared" si="15"/>
        <v>GET /domestic-scheduled-payments/{DomesticScheduledPaymentId}</v>
      </c>
      <c r="D334" s="94" t="s">
        <v>207</v>
      </c>
      <c r="E334" s="93" t="str">
        <f t="shared" si="16"/>
        <v>PISP</v>
      </c>
      <c r="F334" s="93" t="str">
        <f t="shared" si="17"/>
        <v>Y</v>
      </c>
      <c r="G334" s="95">
        <v>16585552.987231845</v>
      </c>
      <c r="H334" s="102">
        <v>34900.85278697031</v>
      </c>
      <c r="I334" s="102">
        <v>87.048052202691679</v>
      </c>
      <c r="J334" s="96"/>
      <c r="K334" s="96"/>
      <c r="L334" s="96"/>
      <c r="M334" s="96"/>
      <c r="N334" s="96"/>
      <c r="O334" s="96"/>
      <c r="P334" s="96"/>
    </row>
    <row r="335" spans="1:16" ht="15" customHeight="1" x14ac:dyDescent="0.25">
      <c r="A335" s="100">
        <v>43741</v>
      </c>
      <c r="B335" s="101">
        <v>37</v>
      </c>
      <c r="C335" s="92" t="str">
        <f t="shared" si="15"/>
        <v>POST /domestic-standing-order-consents</v>
      </c>
      <c r="D335" s="94" t="s">
        <v>207</v>
      </c>
      <c r="E335" s="93" t="str">
        <f t="shared" si="16"/>
        <v>PISP</v>
      </c>
      <c r="F335" s="93" t="str">
        <f t="shared" si="17"/>
        <v>N</v>
      </c>
      <c r="G335" s="95">
        <v>28114460.950211469</v>
      </c>
      <c r="H335" s="102">
        <v>24728.500438147548</v>
      </c>
      <c r="I335" s="102">
        <v>219.68208609614203</v>
      </c>
      <c r="J335" s="96"/>
      <c r="K335" s="96"/>
      <c r="L335" s="96"/>
      <c r="M335" s="96"/>
      <c r="N335" s="96"/>
      <c r="O335" s="96"/>
      <c r="P335" s="96"/>
    </row>
    <row r="336" spans="1:16" ht="15" customHeight="1" x14ac:dyDescent="0.25">
      <c r="A336" s="100">
        <v>43741</v>
      </c>
      <c r="B336" s="101">
        <v>38</v>
      </c>
      <c r="C336" s="92" t="str">
        <f t="shared" si="15"/>
        <v>GET /domestic-standing-order-consents/{ConsentId}</v>
      </c>
      <c r="D336" s="94" t="s">
        <v>207</v>
      </c>
      <c r="E336" s="93" t="str">
        <f t="shared" si="16"/>
        <v>PISP</v>
      </c>
      <c r="F336" s="93" t="str">
        <f t="shared" si="17"/>
        <v>N</v>
      </c>
      <c r="G336" s="95">
        <v>26512338.899080709</v>
      </c>
      <c r="H336" s="102">
        <v>32999.630680557304</v>
      </c>
      <c r="I336" s="102">
        <v>197.17745982268389</v>
      </c>
      <c r="J336" s="96"/>
      <c r="K336" s="96"/>
      <c r="L336" s="96"/>
      <c r="M336" s="96"/>
      <c r="N336" s="96"/>
      <c r="O336" s="96"/>
      <c r="P336" s="96"/>
    </row>
    <row r="337" spans="1:16" ht="15" customHeight="1" x14ac:dyDescent="0.25">
      <c r="A337" s="100">
        <v>43741</v>
      </c>
      <c r="B337" s="101">
        <v>39</v>
      </c>
      <c r="C337" s="92" t="str">
        <f t="shared" si="15"/>
        <v>POST /domestic-standing-orders</v>
      </c>
      <c r="D337" s="94" t="s">
        <v>207</v>
      </c>
      <c r="E337" s="93" t="str">
        <f t="shared" si="16"/>
        <v>PISP</v>
      </c>
      <c r="F337" s="93" t="str">
        <f t="shared" si="17"/>
        <v>Y</v>
      </c>
      <c r="G337" s="95">
        <v>9707109.5188484937</v>
      </c>
      <c r="H337" s="102">
        <v>20066.488240844727</v>
      </c>
      <c r="I337" s="102">
        <v>2.2943881384177649</v>
      </c>
      <c r="J337" s="96"/>
      <c r="K337" s="96"/>
      <c r="L337" s="96"/>
      <c r="M337" s="96"/>
      <c r="N337" s="96"/>
      <c r="O337" s="96"/>
      <c r="P337" s="96"/>
    </row>
    <row r="338" spans="1:16" ht="15" customHeight="1" x14ac:dyDescent="0.25">
      <c r="A338" s="100">
        <v>43741</v>
      </c>
      <c r="B338" s="101">
        <v>40</v>
      </c>
      <c r="C338" s="92" t="str">
        <f t="shared" si="15"/>
        <v>GET /domestic-standing-orders/{DomesticStandingOrderId}</v>
      </c>
      <c r="D338" s="94" t="s">
        <v>207</v>
      </c>
      <c r="E338" s="93" t="str">
        <f t="shared" si="16"/>
        <v>PISP</v>
      </c>
      <c r="F338" s="93" t="str">
        <f t="shared" si="17"/>
        <v>Y</v>
      </c>
      <c r="G338" s="95">
        <v>6098330.2422793554</v>
      </c>
      <c r="H338" s="102">
        <v>8822.6630463521069</v>
      </c>
      <c r="I338" s="102">
        <v>255.5870583892827</v>
      </c>
      <c r="J338" s="96"/>
      <c r="K338" s="96"/>
      <c r="L338" s="96"/>
      <c r="M338" s="96"/>
      <c r="N338" s="96"/>
      <c r="O338" s="96"/>
      <c r="P338" s="96"/>
    </row>
    <row r="339" spans="1:16" ht="15" customHeight="1" x14ac:dyDescent="0.25">
      <c r="A339" s="100">
        <v>43741</v>
      </c>
      <c r="B339" s="101">
        <v>41</v>
      </c>
      <c r="C339" s="92" t="str">
        <f t="shared" si="15"/>
        <v>POST /international-payment-consents</v>
      </c>
      <c r="D339" s="94" t="s">
        <v>207</v>
      </c>
      <c r="E339" s="93" t="str">
        <f t="shared" si="16"/>
        <v>PISP</v>
      </c>
      <c r="F339" s="93" t="str">
        <f t="shared" si="17"/>
        <v>N</v>
      </c>
      <c r="G339" s="95">
        <v>34995269.704869121</v>
      </c>
      <c r="H339" s="102">
        <v>48049.287885542646</v>
      </c>
      <c r="I339" s="102">
        <v>68.2369684242543</v>
      </c>
      <c r="J339" s="96"/>
      <c r="K339" s="96"/>
      <c r="L339" s="96"/>
      <c r="M339" s="96"/>
      <c r="N339" s="96"/>
      <c r="O339" s="96"/>
      <c r="P339" s="96"/>
    </row>
    <row r="340" spans="1:16" ht="15" customHeight="1" x14ac:dyDescent="0.25">
      <c r="A340" s="100">
        <v>43741</v>
      </c>
      <c r="B340" s="101">
        <v>42</v>
      </c>
      <c r="C340" s="92" t="str">
        <f t="shared" si="15"/>
        <v>GET /international-payment-consents/{ConsentId}</v>
      </c>
      <c r="D340" s="94" t="s">
        <v>207</v>
      </c>
      <c r="E340" s="93" t="str">
        <f t="shared" si="16"/>
        <v>PISP</v>
      </c>
      <c r="F340" s="93" t="str">
        <f t="shared" si="17"/>
        <v>N</v>
      </c>
      <c r="G340" s="95">
        <v>31044579.668222394</v>
      </c>
      <c r="H340" s="102">
        <v>35013.677194443488</v>
      </c>
      <c r="I340" s="102">
        <v>299.74646300436945</v>
      </c>
      <c r="J340" s="96"/>
      <c r="K340" s="96"/>
      <c r="L340" s="96"/>
      <c r="M340" s="96"/>
      <c r="N340" s="96"/>
      <c r="O340" s="96"/>
      <c r="P340" s="96"/>
    </row>
    <row r="341" spans="1:16" ht="15" customHeight="1" x14ac:dyDescent="0.25">
      <c r="A341" s="100">
        <v>43741</v>
      </c>
      <c r="B341" s="101">
        <v>43</v>
      </c>
      <c r="C341" s="92" t="str">
        <f t="shared" si="15"/>
        <v>POST /international-payments</v>
      </c>
      <c r="D341" s="94" t="s">
        <v>207</v>
      </c>
      <c r="E341" s="93" t="str">
        <f t="shared" si="16"/>
        <v>PISP</v>
      </c>
      <c r="F341" s="93" t="str">
        <f t="shared" si="17"/>
        <v>Y</v>
      </c>
      <c r="G341" s="95">
        <v>37565575.993691474</v>
      </c>
      <c r="H341" s="102">
        <v>42054.172237608029</v>
      </c>
      <c r="I341" s="102">
        <v>46.477346047727849</v>
      </c>
      <c r="J341" s="96"/>
      <c r="K341" s="96"/>
      <c r="L341" s="96"/>
      <c r="M341" s="96"/>
      <c r="N341" s="96"/>
      <c r="O341" s="96"/>
      <c r="P341" s="96"/>
    </row>
    <row r="342" spans="1:16" ht="15" customHeight="1" x14ac:dyDescent="0.25">
      <c r="A342" s="100">
        <v>43741</v>
      </c>
      <c r="B342" s="101">
        <v>44</v>
      </c>
      <c r="C342" s="92" t="str">
        <f t="shared" si="15"/>
        <v>GET /international-payments/{InternationalPaymentId}</v>
      </c>
      <c r="D342" s="94" t="s">
        <v>207</v>
      </c>
      <c r="E342" s="93" t="str">
        <f t="shared" si="16"/>
        <v>PISP</v>
      </c>
      <c r="F342" s="93" t="str">
        <f t="shared" si="17"/>
        <v>Y</v>
      </c>
      <c r="G342" s="95">
        <v>14076466.101642914</v>
      </c>
      <c r="H342" s="102">
        <v>19754.907065511255</v>
      </c>
      <c r="I342" s="102">
        <v>69.687874375302755</v>
      </c>
      <c r="J342" s="96"/>
      <c r="K342" s="96"/>
      <c r="L342" s="96"/>
      <c r="M342" s="96"/>
      <c r="N342" s="96"/>
      <c r="O342" s="96"/>
      <c r="P342" s="96"/>
    </row>
    <row r="343" spans="1:16" ht="15" customHeight="1" x14ac:dyDescent="0.25">
      <c r="A343" s="100">
        <v>43741</v>
      </c>
      <c r="B343" s="101">
        <v>45</v>
      </c>
      <c r="C343" s="92" t="str">
        <f t="shared" si="15"/>
        <v>POST /international-scheduled-payment-consents</v>
      </c>
      <c r="D343" s="94" t="s">
        <v>207</v>
      </c>
      <c r="E343" s="93" t="str">
        <f t="shared" si="16"/>
        <v>PISP</v>
      </c>
      <c r="F343" s="93" t="str">
        <f t="shared" si="17"/>
        <v>N</v>
      </c>
      <c r="G343" s="95">
        <v>26647943.080514628</v>
      </c>
      <c r="H343" s="102">
        <v>30522.923428177055</v>
      </c>
      <c r="I343" s="102">
        <v>18.083895739388648</v>
      </c>
      <c r="J343" s="96"/>
      <c r="K343" s="96"/>
      <c r="L343" s="96"/>
      <c r="M343" s="96"/>
      <c r="N343" s="96"/>
      <c r="O343" s="96"/>
      <c r="P343" s="96"/>
    </row>
    <row r="344" spans="1:16" ht="15" customHeight="1" x14ac:dyDescent="0.25">
      <c r="A344" s="100">
        <v>43741</v>
      </c>
      <c r="B344" s="101">
        <v>46</v>
      </c>
      <c r="C344" s="92" t="str">
        <f t="shared" si="15"/>
        <v>GET /international-scheduled-payment-consents/{ConsentId}</v>
      </c>
      <c r="D344" s="94" t="s">
        <v>207</v>
      </c>
      <c r="E344" s="93" t="str">
        <f t="shared" si="16"/>
        <v>PISP</v>
      </c>
      <c r="F344" s="93" t="str">
        <f t="shared" si="17"/>
        <v>N</v>
      </c>
      <c r="G344" s="95">
        <v>9159525.796829205</v>
      </c>
      <c r="H344" s="102">
        <v>27029.013847554408</v>
      </c>
      <c r="I344" s="102">
        <v>27.660963403186532</v>
      </c>
      <c r="J344" s="96"/>
      <c r="K344" s="96"/>
      <c r="L344" s="96"/>
      <c r="M344" s="96"/>
      <c r="N344" s="96"/>
      <c r="O344" s="96"/>
      <c r="P344" s="96"/>
    </row>
    <row r="345" spans="1:16" ht="15" customHeight="1" x14ac:dyDescent="0.25">
      <c r="A345" s="100">
        <v>43741</v>
      </c>
      <c r="B345" s="101">
        <v>47</v>
      </c>
      <c r="C345" s="92" t="str">
        <f t="shared" si="15"/>
        <v>POST /international-scheduled-payments</v>
      </c>
      <c r="D345" s="94" t="s">
        <v>207</v>
      </c>
      <c r="E345" s="93" t="str">
        <f t="shared" si="16"/>
        <v>PISP</v>
      </c>
      <c r="F345" s="93" t="str">
        <f t="shared" si="17"/>
        <v>Y</v>
      </c>
      <c r="G345" s="95">
        <v>13444264.701443026</v>
      </c>
      <c r="H345" s="102">
        <v>24363.728711222968</v>
      </c>
      <c r="I345" s="102">
        <v>85.204742035976722</v>
      </c>
      <c r="J345" s="96"/>
      <c r="K345" s="96"/>
      <c r="L345" s="96"/>
      <c r="M345" s="96"/>
      <c r="N345" s="96"/>
      <c r="O345" s="96"/>
      <c r="P345" s="96"/>
    </row>
    <row r="346" spans="1:16" x14ac:dyDescent="0.25">
      <c r="A346" s="100">
        <v>43741</v>
      </c>
      <c r="B346" s="101">
        <v>48</v>
      </c>
      <c r="C346" s="92" t="str">
        <f t="shared" si="15"/>
        <v>GET /international-scheduled-payments/{InternationalScheduledPaymentId}</v>
      </c>
      <c r="D346" s="94" t="s">
        <v>207</v>
      </c>
      <c r="E346" s="93" t="str">
        <f t="shared" si="16"/>
        <v>PISP</v>
      </c>
      <c r="F346" s="93" t="str">
        <f t="shared" si="17"/>
        <v>Y</v>
      </c>
      <c r="G346" s="95">
        <v>22334019.589975879</v>
      </c>
      <c r="H346" s="102">
        <v>41474.863531230425</v>
      </c>
      <c r="I346" s="102">
        <v>62.760995337730137</v>
      </c>
      <c r="J346" s="96"/>
      <c r="K346" s="96"/>
      <c r="L346" s="96"/>
      <c r="M346" s="96"/>
      <c r="N346" s="96"/>
      <c r="O346" s="96"/>
      <c r="P346" s="96"/>
    </row>
    <row r="347" spans="1:16" x14ac:dyDescent="0.25">
      <c r="A347" s="100">
        <v>43741</v>
      </c>
      <c r="B347" s="101">
        <v>49</v>
      </c>
      <c r="C347" s="92" t="str">
        <f t="shared" si="15"/>
        <v>POST /international-standing-order-consents</v>
      </c>
      <c r="D347" s="94" t="s">
        <v>207</v>
      </c>
      <c r="E347" s="93" t="str">
        <f t="shared" si="16"/>
        <v>PISP</v>
      </c>
      <c r="F347" s="93" t="str">
        <f t="shared" si="17"/>
        <v>N</v>
      </c>
      <c r="G347" s="95">
        <v>3723559.551037773</v>
      </c>
      <c r="H347" s="102">
        <v>12176.39849949215</v>
      </c>
      <c r="I347" s="102">
        <v>6.4609165939459388</v>
      </c>
      <c r="J347" s="96"/>
      <c r="K347" s="96"/>
      <c r="L347" s="96"/>
      <c r="M347" s="96"/>
      <c r="N347" s="96"/>
      <c r="O347" s="96"/>
      <c r="P347" s="96"/>
    </row>
    <row r="348" spans="1:16" x14ac:dyDescent="0.25">
      <c r="A348" s="100">
        <v>43741</v>
      </c>
      <c r="B348" s="101">
        <v>50</v>
      </c>
      <c r="C348" s="92" t="str">
        <f t="shared" si="15"/>
        <v>GET /international-standing-order-consents/{ConsentId}</v>
      </c>
      <c r="D348" s="94" t="s">
        <v>207</v>
      </c>
      <c r="E348" s="93" t="str">
        <f t="shared" si="16"/>
        <v>PISP</v>
      </c>
      <c r="F348" s="93" t="str">
        <f t="shared" si="17"/>
        <v>N</v>
      </c>
      <c r="G348" s="95">
        <v>20764004.782908183</v>
      </c>
      <c r="H348" s="102">
        <v>32339.409642783012</v>
      </c>
      <c r="I348" s="102">
        <v>283.15443860613749</v>
      </c>
      <c r="J348" s="96"/>
      <c r="K348" s="96"/>
      <c r="L348" s="96"/>
      <c r="M348" s="96"/>
      <c r="N348" s="96"/>
      <c r="O348" s="96"/>
      <c r="P348" s="96"/>
    </row>
    <row r="349" spans="1:16" x14ac:dyDescent="0.25">
      <c r="A349" s="100">
        <v>43741</v>
      </c>
      <c r="B349" s="101">
        <v>51</v>
      </c>
      <c r="C349" s="92" t="str">
        <f t="shared" si="15"/>
        <v>POST /international-standing-orders</v>
      </c>
      <c r="D349" s="94" t="s">
        <v>207</v>
      </c>
      <c r="E349" s="93" t="str">
        <f t="shared" si="16"/>
        <v>PISP</v>
      </c>
      <c r="F349" s="93" t="str">
        <f t="shared" si="17"/>
        <v>Y</v>
      </c>
      <c r="G349" s="95">
        <v>15635418.932730807</v>
      </c>
      <c r="H349" s="102">
        <v>25331.582919037781</v>
      </c>
      <c r="I349" s="102">
        <v>251.61638149568341</v>
      </c>
      <c r="J349" s="96"/>
      <c r="K349" s="96"/>
      <c r="L349" s="96"/>
      <c r="M349" s="96"/>
      <c r="N349" s="96"/>
      <c r="O349" s="96"/>
      <c r="P349" s="96"/>
    </row>
    <row r="350" spans="1:16" x14ac:dyDescent="0.25">
      <c r="A350" s="100">
        <v>43741</v>
      </c>
      <c r="B350" s="101">
        <v>52</v>
      </c>
      <c r="C350" s="92" t="str">
        <f t="shared" si="15"/>
        <v>GET /international-standing-orders/{InternationalStandingOrderPaymentId}</v>
      </c>
      <c r="D350" s="94" t="s">
        <v>207</v>
      </c>
      <c r="E350" s="93" t="str">
        <f t="shared" si="16"/>
        <v>PISP</v>
      </c>
      <c r="F350" s="93" t="str">
        <f t="shared" si="17"/>
        <v>Y</v>
      </c>
      <c r="G350" s="95">
        <v>6968746.2911196621</v>
      </c>
      <c r="H350" s="101">
        <v>18627.680049370916</v>
      </c>
      <c r="I350" s="101">
        <v>71.322843760647828</v>
      </c>
      <c r="J350" s="96"/>
      <c r="K350" s="96"/>
      <c r="L350" s="96"/>
      <c r="M350" s="96"/>
      <c r="N350" s="96"/>
      <c r="O350" s="96"/>
      <c r="P350" s="96"/>
    </row>
    <row r="351" spans="1:16" x14ac:dyDescent="0.25">
      <c r="A351" s="100">
        <v>43741</v>
      </c>
      <c r="B351" s="101">
        <v>53</v>
      </c>
      <c r="C351" s="92" t="str">
        <f t="shared" si="15"/>
        <v>POST /file-payment-consents</v>
      </c>
      <c r="D351" s="94" t="s">
        <v>207</v>
      </c>
      <c r="E351" s="93" t="str">
        <f t="shared" si="16"/>
        <v>PISP</v>
      </c>
      <c r="F351" s="93" t="str">
        <f t="shared" si="17"/>
        <v>N</v>
      </c>
      <c r="G351" s="95">
        <v>12969850.104178736</v>
      </c>
      <c r="H351" s="101">
        <v>14361.248115095048</v>
      </c>
      <c r="I351" s="101">
        <v>26.229739571890676</v>
      </c>
      <c r="J351" s="96"/>
      <c r="K351" s="96"/>
      <c r="L351" s="96"/>
      <c r="M351" s="96"/>
      <c r="N351" s="96"/>
      <c r="O351" s="96"/>
      <c r="P351" s="96"/>
    </row>
    <row r="352" spans="1:16" x14ac:dyDescent="0.25">
      <c r="A352" s="100">
        <v>43741</v>
      </c>
      <c r="B352" s="101">
        <v>54</v>
      </c>
      <c r="C352" s="92" t="str">
        <f t="shared" si="15"/>
        <v>GET /file-payment-consents/{ConsentId}</v>
      </c>
      <c r="D352" s="94" t="s">
        <v>207</v>
      </c>
      <c r="E352" s="93" t="str">
        <f t="shared" si="16"/>
        <v>PISP</v>
      </c>
      <c r="F352" s="93" t="str">
        <f t="shared" si="17"/>
        <v>N</v>
      </c>
      <c r="G352" s="95">
        <v>24617197.40819221</v>
      </c>
      <c r="H352" s="101">
        <v>24456.569878386617</v>
      </c>
      <c r="I352" s="101">
        <v>226.21227671203545</v>
      </c>
      <c r="J352" s="96"/>
      <c r="K352" s="96"/>
      <c r="L352" s="96"/>
      <c r="M352" s="96"/>
      <c r="N352" s="96"/>
      <c r="O352" s="96"/>
      <c r="P352" s="96"/>
    </row>
    <row r="353" spans="1:16" x14ac:dyDescent="0.25">
      <c r="A353" s="100">
        <v>43741</v>
      </c>
      <c r="B353" s="101">
        <v>55</v>
      </c>
      <c r="C353" s="92" t="str">
        <f t="shared" si="15"/>
        <v>POST /file-payment-consents/{ConsentId}/file</v>
      </c>
      <c r="D353" s="94" t="s">
        <v>207</v>
      </c>
      <c r="E353" s="93" t="str">
        <f t="shared" si="16"/>
        <v>PISP</v>
      </c>
      <c r="F353" s="93" t="str">
        <f t="shared" si="17"/>
        <v>N</v>
      </c>
      <c r="G353" s="95">
        <v>20930824.192523081</v>
      </c>
      <c r="H353" s="101">
        <v>30526.365411661074</v>
      </c>
      <c r="I353" s="101">
        <v>74.195489864083029</v>
      </c>
      <c r="J353" s="96"/>
      <c r="K353" s="96"/>
      <c r="L353" s="96"/>
      <c r="M353" s="96"/>
      <c r="N353" s="96"/>
      <c r="O353" s="96"/>
      <c r="P353" s="96"/>
    </row>
    <row r="354" spans="1:16" x14ac:dyDescent="0.25">
      <c r="A354" s="100">
        <v>43741</v>
      </c>
      <c r="B354" s="101">
        <v>56</v>
      </c>
      <c r="C354" s="92" t="str">
        <f t="shared" si="15"/>
        <v>GET /file-payment-consents/{ConsentId}/file</v>
      </c>
      <c r="D354" s="94" t="s">
        <v>207</v>
      </c>
      <c r="E354" s="93" t="str">
        <f t="shared" si="16"/>
        <v>PISP</v>
      </c>
      <c r="F354" s="93" t="str">
        <f t="shared" si="17"/>
        <v>N</v>
      </c>
      <c r="G354" s="95">
        <v>26338488.699548755</v>
      </c>
      <c r="H354" s="101">
        <v>31193.042245556957</v>
      </c>
      <c r="I354" s="101">
        <v>43.532246590853397</v>
      </c>
      <c r="J354" s="96"/>
      <c r="K354" s="96"/>
      <c r="L354" s="96"/>
      <c r="M354" s="96"/>
      <c r="N354" s="96"/>
      <c r="O354" s="96"/>
      <c r="P354" s="96"/>
    </row>
    <row r="355" spans="1:16" x14ac:dyDescent="0.25">
      <c r="A355" s="100">
        <v>43741</v>
      </c>
      <c r="B355" s="101">
        <v>57</v>
      </c>
      <c r="C355" s="92" t="str">
        <f t="shared" si="15"/>
        <v>POST /file-payments</v>
      </c>
      <c r="D355" s="94" t="s">
        <v>207</v>
      </c>
      <c r="E355" s="93" t="str">
        <f t="shared" si="16"/>
        <v>PISP</v>
      </c>
      <c r="F355" s="93" t="str">
        <f t="shared" si="17"/>
        <v>Y</v>
      </c>
      <c r="G355" s="95">
        <v>424196710.92055213</v>
      </c>
      <c r="H355" s="101">
        <v>3825.0051539792403</v>
      </c>
      <c r="I355" s="101">
        <v>65.221184259373615</v>
      </c>
      <c r="J355" s="96"/>
      <c r="K355" s="96"/>
      <c r="L355" s="96"/>
      <c r="M355" s="96"/>
      <c r="N355" s="96"/>
      <c r="O355" s="96"/>
      <c r="P355" s="96"/>
    </row>
    <row r="356" spans="1:16" x14ac:dyDescent="0.25">
      <c r="A356" s="100">
        <v>43741</v>
      </c>
      <c r="B356" s="101">
        <v>58</v>
      </c>
      <c r="C356" s="92" t="str">
        <f t="shared" si="15"/>
        <v>GET /file-payments/{FilePaymentId}</v>
      </c>
      <c r="D356" s="94" t="s">
        <v>207</v>
      </c>
      <c r="E356" s="93" t="str">
        <f t="shared" si="16"/>
        <v>PISP</v>
      </c>
      <c r="F356" s="93" t="str">
        <f t="shared" si="17"/>
        <v>Y</v>
      </c>
      <c r="G356" s="95">
        <v>69552306.12907207</v>
      </c>
      <c r="H356" s="101">
        <v>787.2830060133432</v>
      </c>
      <c r="I356" s="101">
        <v>132.91272457165536</v>
      </c>
      <c r="J356" s="96"/>
      <c r="K356" s="96"/>
      <c r="L356" s="96"/>
      <c r="M356" s="96"/>
      <c r="N356" s="96"/>
      <c r="O356" s="96"/>
      <c r="P356" s="96"/>
    </row>
    <row r="357" spans="1:16" x14ac:dyDescent="0.25">
      <c r="A357" s="100">
        <v>43741</v>
      </c>
      <c r="B357" s="101">
        <v>59</v>
      </c>
      <c r="C357" s="92" t="str">
        <f t="shared" si="15"/>
        <v>GET /file-payments/{FilePaymentId}/report-file</v>
      </c>
      <c r="D357" s="94" t="s">
        <v>207</v>
      </c>
      <c r="E357" s="93" t="str">
        <f t="shared" si="16"/>
        <v>PISP</v>
      </c>
      <c r="F357" s="93" t="str">
        <f t="shared" si="17"/>
        <v>Y</v>
      </c>
      <c r="G357" s="95">
        <v>71431579.948423341</v>
      </c>
      <c r="H357" s="101">
        <v>2723.1556887315828</v>
      </c>
      <c r="I357" s="101">
        <v>86.492966135206956</v>
      </c>
      <c r="J357" s="96"/>
      <c r="K357" s="96"/>
      <c r="L357" s="96"/>
      <c r="M357" s="96"/>
      <c r="N357" s="96"/>
      <c r="O357" s="96"/>
      <c r="P357" s="96"/>
    </row>
    <row r="358" spans="1:16" x14ac:dyDescent="0.25">
      <c r="A358" s="100">
        <v>43741</v>
      </c>
      <c r="B358" s="101">
        <v>60</v>
      </c>
      <c r="C358" s="92" t="str">
        <f t="shared" si="15"/>
        <v>POST /funds-confirmation-consents</v>
      </c>
      <c r="D358" s="94" t="s">
        <v>207</v>
      </c>
      <c r="E358" s="93" t="str">
        <f t="shared" si="16"/>
        <v>CoF</v>
      </c>
      <c r="F358" s="93" t="str">
        <f t="shared" si="17"/>
        <v>N</v>
      </c>
      <c r="G358" s="95">
        <v>15945338.533657119</v>
      </c>
      <c r="H358" s="102">
        <v>14023.086327051029</v>
      </c>
      <c r="I358" s="102">
        <v>14.604851115021367</v>
      </c>
      <c r="J358" s="96"/>
      <c r="K358" s="96"/>
      <c r="L358" s="96"/>
      <c r="M358" s="96"/>
      <c r="N358" s="96"/>
      <c r="O358" s="96"/>
      <c r="P358" s="96"/>
    </row>
    <row r="359" spans="1:16" ht="15" customHeight="1" x14ac:dyDescent="0.25">
      <c r="A359" s="100">
        <v>43741</v>
      </c>
      <c r="B359" s="101">
        <v>61</v>
      </c>
      <c r="C359" s="92" t="str">
        <f t="shared" si="15"/>
        <v>GET /funds-confirmation-consents/{ConsentId}</v>
      </c>
      <c r="D359" s="94" t="s">
        <v>207</v>
      </c>
      <c r="E359" s="93" t="str">
        <f t="shared" si="16"/>
        <v>CoF</v>
      </c>
      <c r="F359" s="93" t="str">
        <f t="shared" si="17"/>
        <v>N</v>
      </c>
      <c r="G359" s="95">
        <v>20043463.72259913</v>
      </c>
      <c r="H359" s="102">
        <v>44907.739903402646</v>
      </c>
      <c r="I359" s="102">
        <v>207.17566069761742</v>
      </c>
      <c r="J359" s="96"/>
      <c r="K359" s="96"/>
      <c r="L359" s="96"/>
      <c r="M359" s="96"/>
      <c r="N359" s="96"/>
      <c r="O359" s="96"/>
      <c r="P359" s="96"/>
    </row>
    <row r="360" spans="1:16" ht="15" customHeight="1" x14ac:dyDescent="0.25">
      <c r="A360" s="100">
        <v>43741</v>
      </c>
      <c r="B360" s="101">
        <v>62</v>
      </c>
      <c r="C360" s="92" t="str">
        <f t="shared" si="15"/>
        <v>DELETE /funds-confirmation-consents/{ConsentId}</v>
      </c>
      <c r="D360" s="94" t="s">
        <v>207</v>
      </c>
      <c r="E360" s="93" t="str">
        <f t="shared" si="16"/>
        <v>CoF</v>
      </c>
      <c r="F360" s="93" t="str">
        <f t="shared" si="17"/>
        <v>N</v>
      </c>
      <c r="G360" s="95">
        <v>7595059.9237822015</v>
      </c>
      <c r="H360" s="102">
        <v>11745.197594883748</v>
      </c>
      <c r="I360" s="102">
        <v>126.08855338492374</v>
      </c>
      <c r="J360" s="96"/>
      <c r="K360" s="96"/>
      <c r="L360" s="96"/>
      <c r="M360" s="96"/>
      <c r="N360" s="96"/>
      <c r="O360" s="96"/>
      <c r="P360" s="96"/>
    </row>
    <row r="361" spans="1:16" ht="15" customHeight="1" x14ac:dyDescent="0.25">
      <c r="A361" s="100">
        <v>43741</v>
      </c>
      <c r="B361" s="101">
        <v>63</v>
      </c>
      <c r="C361" s="92" t="str">
        <f t="shared" si="15"/>
        <v>POST /funds-confirmations</v>
      </c>
      <c r="D361" s="94" t="s">
        <v>207</v>
      </c>
      <c r="E361" s="93" t="str">
        <f t="shared" si="16"/>
        <v>CoF</v>
      </c>
      <c r="F361" s="93" t="str">
        <f t="shared" si="17"/>
        <v>Y</v>
      </c>
      <c r="G361" s="95">
        <v>9358127.980304081</v>
      </c>
      <c r="H361" s="102">
        <v>17730.525090227078</v>
      </c>
      <c r="I361" s="102">
        <v>260.92650816886521</v>
      </c>
      <c r="J361" s="96"/>
      <c r="K361" s="96"/>
      <c r="L361" s="96"/>
      <c r="M361" s="96"/>
      <c r="N361" s="96"/>
      <c r="O361" s="96"/>
      <c r="P361" s="96"/>
    </row>
    <row r="362" spans="1:16" ht="15" customHeight="1" x14ac:dyDescent="0.25">
      <c r="A362" s="46">
        <v>43741</v>
      </c>
      <c r="B362" s="101">
        <v>0</v>
      </c>
      <c r="C362" s="92" t="str">
        <f t="shared" si="15"/>
        <v>OIDC endpoints for token IDs</v>
      </c>
      <c r="D362" s="94" t="s">
        <v>208</v>
      </c>
      <c r="E362" s="93" t="str">
        <f t="shared" si="16"/>
        <v>OIDC</v>
      </c>
      <c r="F362" s="93" t="str">
        <f t="shared" si="17"/>
        <v>N</v>
      </c>
      <c r="G362" s="112">
        <v>677442837.9501164</v>
      </c>
      <c r="H362" s="68">
        <v>1581575.7841552251</v>
      </c>
      <c r="I362" s="68">
        <v>566.85130691483357</v>
      </c>
      <c r="J362" s="96"/>
      <c r="K362" s="96"/>
      <c r="L362" s="96"/>
      <c r="M362" s="96"/>
      <c r="N362" s="96"/>
      <c r="O362" s="96"/>
      <c r="P362" s="96"/>
    </row>
    <row r="363" spans="1:16" ht="15" customHeight="1" x14ac:dyDescent="0.25">
      <c r="A363" s="97">
        <v>43741</v>
      </c>
      <c r="B363" s="101">
        <v>1</v>
      </c>
      <c r="C363" s="92" t="str">
        <f t="shared" si="15"/>
        <v>POST /account-access-consents</v>
      </c>
      <c r="D363" s="94" t="s">
        <v>208</v>
      </c>
      <c r="E363" s="93" t="str">
        <f t="shared" si="16"/>
        <v>AISP</v>
      </c>
      <c r="F363" s="93" t="str">
        <f t="shared" si="17"/>
        <v>N</v>
      </c>
      <c r="G363" s="95">
        <v>624619.40707253024</v>
      </c>
      <c r="H363" s="103">
        <v>31146.663385055657</v>
      </c>
      <c r="I363" s="103">
        <v>86.783978741666701</v>
      </c>
      <c r="J363" s="96"/>
      <c r="K363" s="96"/>
      <c r="L363" s="96"/>
      <c r="M363" s="96"/>
      <c r="N363" s="96"/>
      <c r="O363" s="96"/>
      <c r="P363" s="96"/>
    </row>
    <row r="364" spans="1:16" ht="15" customHeight="1" x14ac:dyDescent="0.25">
      <c r="A364" s="97">
        <v>43741</v>
      </c>
      <c r="B364" s="101">
        <v>2</v>
      </c>
      <c r="C364" s="92" t="str">
        <f t="shared" si="15"/>
        <v>GET /account-access-consents/{ConsentId}</v>
      </c>
      <c r="D364" s="94" t="s">
        <v>208</v>
      </c>
      <c r="E364" s="93" t="str">
        <f t="shared" si="16"/>
        <v>AISP</v>
      </c>
      <c r="F364" s="93" t="str">
        <f t="shared" si="17"/>
        <v>N</v>
      </c>
      <c r="G364" s="95">
        <v>1233214.3849845559</v>
      </c>
      <c r="H364" s="103">
        <v>29995.129736668954</v>
      </c>
      <c r="I364" s="103">
        <v>32.025296051800694</v>
      </c>
      <c r="J364" s="96"/>
      <c r="K364" s="96"/>
      <c r="L364" s="96"/>
      <c r="M364" s="96"/>
      <c r="N364" s="96"/>
      <c r="O364" s="96"/>
      <c r="P364" s="96"/>
    </row>
    <row r="365" spans="1:16" ht="15" customHeight="1" x14ac:dyDescent="0.25">
      <c r="A365" s="97">
        <v>43741</v>
      </c>
      <c r="B365" s="101">
        <v>3</v>
      </c>
      <c r="C365" s="92" t="str">
        <f t="shared" si="15"/>
        <v>DELETE /account-access-consents/{ConsentId}</v>
      </c>
      <c r="D365" s="94" t="s">
        <v>208</v>
      </c>
      <c r="E365" s="93" t="str">
        <f t="shared" si="16"/>
        <v>AISP</v>
      </c>
      <c r="F365" s="93" t="str">
        <f t="shared" si="17"/>
        <v>N</v>
      </c>
      <c r="G365" s="95">
        <v>565483.64948229946</v>
      </c>
      <c r="H365" s="103">
        <v>24757.151883145423</v>
      </c>
      <c r="I365" s="103">
        <v>244.43614223138707</v>
      </c>
      <c r="J365" s="96"/>
      <c r="K365" s="96"/>
      <c r="L365" s="96"/>
      <c r="M365" s="96"/>
      <c r="N365" s="96"/>
      <c r="O365" s="96"/>
      <c r="P365" s="96"/>
    </row>
    <row r="366" spans="1:16" ht="15" customHeight="1" x14ac:dyDescent="0.25">
      <c r="A366" s="97">
        <v>43741</v>
      </c>
      <c r="B366" s="101">
        <v>4</v>
      </c>
      <c r="C366" s="92" t="str">
        <f t="shared" si="15"/>
        <v>GET /accounts</v>
      </c>
      <c r="D366" s="94" t="s">
        <v>208</v>
      </c>
      <c r="E366" s="93" t="str">
        <f t="shared" si="16"/>
        <v>AISP</v>
      </c>
      <c r="F366" s="93" t="str">
        <f t="shared" si="17"/>
        <v>Y</v>
      </c>
      <c r="G366" s="95">
        <v>1651703.9522173649</v>
      </c>
      <c r="H366" s="103">
        <v>30970.154560578692</v>
      </c>
      <c r="I366" s="103">
        <v>63.039484879404483</v>
      </c>
      <c r="J366" s="96"/>
      <c r="K366" s="96"/>
      <c r="L366" s="96"/>
      <c r="M366" s="96"/>
      <c r="N366" s="96"/>
      <c r="O366" s="96"/>
      <c r="P366" s="96"/>
    </row>
    <row r="367" spans="1:16" ht="15" customHeight="1" x14ac:dyDescent="0.25">
      <c r="A367" s="97">
        <v>43741</v>
      </c>
      <c r="B367" s="101">
        <v>5</v>
      </c>
      <c r="C367" s="92" t="str">
        <f t="shared" si="15"/>
        <v>GET /accounts/{AccountId}</v>
      </c>
      <c r="D367" s="94" t="s">
        <v>208</v>
      </c>
      <c r="E367" s="93" t="str">
        <f t="shared" si="16"/>
        <v>AISP</v>
      </c>
      <c r="F367" s="93" t="str">
        <f t="shared" si="17"/>
        <v>Y</v>
      </c>
      <c r="G367" s="95">
        <v>2626359.5438986821</v>
      </c>
      <c r="H367" s="103">
        <v>39808.502616131926</v>
      </c>
      <c r="I367" s="103">
        <v>96.01317288972632</v>
      </c>
      <c r="J367" s="96"/>
      <c r="K367" s="96"/>
      <c r="L367" s="96"/>
      <c r="M367" s="96"/>
      <c r="N367" s="96"/>
      <c r="O367" s="96"/>
      <c r="P367" s="96"/>
    </row>
    <row r="368" spans="1:16" ht="15" customHeight="1" x14ac:dyDescent="0.25">
      <c r="A368" s="97">
        <v>43741</v>
      </c>
      <c r="B368" s="101">
        <v>6</v>
      </c>
      <c r="C368" s="92" t="str">
        <f t="shared" si="15"/>
        <v>GET /accounts/{AccountId}/balances</v>
      </c>
      <c r="D368" s="94" t="s">
        <v>208</v>
      </c>
      <c r="E368" s="93" t="str">
        <f t="shared" si="16"/>
        <v>AISP</v>
      </c>
      <c r="F368" s="93" t="str">
        <f t="shared" si="17"/>
        <v>Y</v>
      </c>
      <c r="G368" s="95">
        <v>1618997.7925205396</v>
      </c>
      <c r="H368" s="103">
        <v>26804.75201528965</v>
      </c>
      <c r="I368" s="103">
        <v>134.97326635732901</v>
      </c>
      <c r="J368" s="96"/>
      <c r="K368" s="96"/>
      <c r="L368" s="96"/>
      <c r="M368" s="96"/>
      <c r="N368" s="96"/>
      <c r="O368" s="96"/>
      <c r="P368" s="96"/>
    </row>
    <row r="369" spans="1:16" ht="15" customHeight="1" x14ac:dyDescent="0.25">
      <c r="A369" s="97">
        <v>43741</v>
      </c>
      <c r="B369" s="101">
        <v>7</v>
      </c>
      <c r="C369" s="92" t="str">
        <f t="shared" si="15"/>
        <v>GET /balances</v>
      </c>
      <c r="D369" s="94" t="s">
        <v>208</v>
      </c>
      <c r="E369" s="93" t="str">
        <f t="shared" si="16"/>
        <v>AISP</v>
      </c>
      <c r="F369" s="93" t="str">
        <f t="shared" si="17"/>
        <v>Y</v>
      </c>
      <c r="G369" s="95">
        <v>1026354.3933367801</v>
      </c>
      <c r="H369" s="99">
        <v>24223.150488817704</v>
      </c>
      <c r="I369" s="99">
        <v>143.74502602551786</v>
      </c>
      <c r="J369" s="96"/>
      <c r="K369" s="96"/>
      <c r="L369" s="96"/>
      <c r="M369" s="96"/>
      <c r="N369" s="96"/>
      <c r="O369" s="96"/>
      <c r="P369" s="96"/>
    </row>
    <row r="370" spans="1:16" ht="15" customHeight="1" x14ac:dyDescent="0.25">
      <c r="A370" s="97">
        <v>43741</v>
      </c>
      <c r="B370" s="101">
        <v>8</v>
      </c>
      <c r="C370" s="92" t="str">
        <f t="shared" si="15"/>
        <v>GET /accounts/{AccountId}/transactions</v>
      </c>
      <c r="D370" s="94" t="s">
        <v>208</v>
      </c>
      <c r="E370" s="93" t="str">
        <f t="shared" si="16"/>
        <v>AISP</v>
      </c>
      <c r="F370" s="93" t="str">
        <f t="shared" si="17"/>
        <v>Y</v>
      </c>
      <c r="G370" s="95">
        <v>30497980.3139292</v>
      </c>
      <c r="H370" s="99">
        <v>20198.95144834742</v>
      </c>
      <c r="I370" s="99">
        <v>170.55842029118992</v>
      </c>
      <c r="J370" s="96"/>
      <c r="K370" s="96"/>
      <c r="L370" s="96"/>
      <c r="M370" s="96"/>
      <c r="N370" s="96"/>
      <c r="O370" s="96"/>
      <c r="P370" s="96"/>
    </row>
    <row r="371" spans="1:16" ht="15" customHeight="1" x14ac:dyDescent="0.25">
      <c r="A371" s="97">
        <v>43741</v>
      </c>
      <c r="B371" s="101">
        <v>9</v>
      </c>
      <c r="C371" s="92" t="str">
        <f t="shared" si="15"/>
        <v>GET /transactions</v>
      </c>
      <c r="D371" s="94" t="s">
        <v>208</v>
      </c>
      <c r="E371" s="93" t="str">
        <f t="shared" si="16"/>
        <v>AISP</v>
      </c>
      <c r="F371" s="93" t="str">
        <f t="shared" si="17"/>
        <v>Y</v>
      </c>
      <c r="G371" s="95">
        <v>340271423.34455967</v>
      </c>
      <c r="H371" s="99">
        <v>39616.452332204732</v>
      </c>
      <c r="I371" s="99">
        <v>34.09840419816517</v>
      </c>
      <c r="J371" s="96"/>
      <c r="K371" s="96"/>
      <c r="L371" s="96"/>
      <c r="M371" s="96"/>
      <c r="N371" s="96"/>
      <c r="O371" s="96"/>
      <c r="P371" s="96"/>
    </row>
    <row r="372" spans="1:16" ht="15" customHeight="1" x14ac:dyDescent="0.25">
      <c r="A372" s="97">
        <v>43741</v>
      </c>
      <c r="B372" s="101">
        <v>10</v>
      </c>
      <c r="C372" s="92" t="str">
        <f t="shared" si="15"/>
        <v>GET /accounts/{AccountId}/beneficiaries</v>
      </c>
      <c r="D372" s="94" t="s">
        <v>208</v>
      </c>
      <c r="E372" s="93" t="str">
        <f t="shared" si="16"/>
        <v>AISP</v>
      </c>
      <c r="F372" s="93" t="str">
        <f t="shared" si="17"/>
        <v>Y</v>
      </c>
      <c r="G372" s="95">
        <v>1831530.0586926141</v>
      </c>
      <c r="H372" s="99">
        <v>26001.798100554788</v>
      </c>
      <c r="I372" s="99">
        <v>139.01489761504314</v>
      </c>
      <c r="J372" s="96"/>
      <c r="K372" s="96"/>
      <c r="L372" s="96"/>
      <c r="M372" s="96"/>
      <c r="N372" s="96"/>
      <c r="O372" s="96"/>
      <c r="P372" s="96"/>
    </row>
    <row r="373" spans="1:16" ht="15" customHeight="1" x14ac:dyDescent="0.25">
      <c r="A373" s="97">
        <v>43741</v>
      </c>
      <c r="B373" s="101">
        <v>11</v>
      </c>
      <c r="C373" s="92" t="str">
        <f t="shared" si="15"/>
        <v>GET /beneficiaries</v>
      </c>
      <c r="D373" s="94" t="s">
        <v>208</v>
      </c>
      <c r="E373" s="93" t="str">
        <f t="shared" si="16"/>
        <v>AISP</v>
      </c>
      <c r="F373" s="93" t="str">
        <f t="shared" si="17"/>
        <v>Y</v>
      </c>
      <c r="G373" s="95">
        <v>2509591.7322194078</v>
      </c>
      <c r="H373" s="99">
        <v>40174.838709018157</v>
      </c>
      <c r="I373" s="99">
        <v>29.037860045515174</v>
      </c>
      <c r="J373" s="96"/>
      <c r="K373" s="96"/>
      <c r="L373" s="96"/>
      <c r="M373" s="96"/>
      <c r="N373" s="96"/>
      <c r="O373" s="96"/>
      <c r="P373" s="96"/>
    </row>
    <row r="374" spans="1:16" ht="15" customHeight="1" x14ac:dyDescent="0.25">
      <c r="A374" s="97">
        <v>43741</v>
      </c>
      <c r="B374" s="101">
        <v>12</v>
      </c>
      <c r="C374" s="92" t="str">
        <f t="shared" si="15"/>
        <v>GET /accounts/{AccountId}/direct-debits</v>
      </c>
      <c r="D374" s="94" t="s">
        <v>208</v>
      </c>
      <c r="E374" s="93" t="str">
        <f t="shared" si="16"/>
        <v>AISP</v>
      </c>
      <c r="F374" s="93" t="str">
        <f t="shared" si="17"/>
        <v>Y</v>
      </c>
      <c r="G374" s="95">
        <v>1600733.7075457152</v>
      </c>
      <c r="H374" s="99">
        <v>37688.864490667875</v>
      </c>
      <c r="I374" s="99">
        <v>193.01823997088744</v>
      </c>
      <c r="J374" s="96"/>
      <c r="K374" s="96"/>
      <c r="L374" s="96"/>
      <c r="M374" s="96"/>
      <c r="N374" s="96"/>
      <c r="O374" s="96"/>
      <c r="P374" s="96"/>
    </row>
    <row r="375" spans="1:16" ht="15" customHeight="1" x14ac:dyDescent="0.25">
      <c r="A375" s="97">
        <v>43741</v>
      </c>
      <c r="B375" s="101">
        <v>13</v>
      </c>
      <c r="C375" s="92" t="str">
        <f t="shared" si="15"/>
        <v>GET /direct-debits</v>
      </c>
      <c r="D375" s="94" t="s">
        <v>208</v>
      </c>
      <c r="E375" s="93" t="str">
        <f t="shared" si="16"/>
        <v>AISP</v>
      </c>
      <c r="F375" s="93" t="str">
        <f t="shared" si="17"/>
        <v>Y</v>
      </c>
      <c r="G375" s="95">
        <v>1799543.99571166</v>
      </c>
      <c r="H375" s="99">
        <v>22765.967673739877</v>
      </c>
      <c r="I375" s="99">
        <v>204.76702621986658</v>
      </c>
      <c r="J375" s="96"/>
      <c r="K375" s="96"/>
      <c r="L375" s="96"/>
      <c r="M375" s="96"/>
      <c r="N375" s="96"/>
      <c r="O375" s="96"/>
      <c r="P375" s="96"/>
    </row>
    <row r="376" spans="1:16" ht="15" customHeight="1" x14ac:dyDescent="0.25">
      <c r="A376" s="97">
        <v>43741</v>
      </c>
      <c r="B376" s="101">
        <v>14</v>
      </c>
      <c r="C376" s="92" t="str">
        <f t="shared" si="15"/>
        <v>GET /accounts/{AccountId}/standing-orders</v>
      </c>
      <c r="D376" s="94" t="s">
        <v>208</v>
      </c>
      <c r="E376" s="93" t="str">
        <f t="shared" si="16"/>
        <v>AISP</v>
      </c>
      <c r="F376" s="93" t="str">
        <f t="shared" si="17"/>
        <v>Y</v>
      </c>
      <c r="G376" s="95">
        <v>806563.90074644191</v>
      </c>
      <c r="H376" s="99">
        <v>16861.443335020776</v>
      </c>
      <c r="I376" s="99">
        <v>143.84309398387441</v>
      </c>
      <c r="J376" s="96"/>
      <c r="K376" s="96"/>
      <c r="L376" s="96"/>
      <c r="M376" s="96"/>
      <c r="N376" s="96"/>
      <c r="O376" s="96"/>
      <c r="P376" s="96"/>
    </row>
    <row r="377" spans="1:16" ht="15" customHeight="1" x14ac:dyDescent="0.25">
      <c r="A377" s="97">
        <v>43741</v>
      </c>
      <c r="B377" s="101">
        <v>15</v>
      </c>
      <c r="C377" s="92" t="str">
        <f t="shared" si="15"/>
        <v>GET /standing-orders</v>
      </c>
      <c r="D377" s="94" t="s">
        <v>208</v>
      </c>
      <c r="E377" s="93" t="str">
        <f t="shared" si="16"/>
        <v>AISP</v>
      </c>
      <c r="F377" s="93" t="str">
        <f t="shared" si="17"/>
        <v>Y</v>
      </c>
      <c r="G377" s="95">
        <v>1378201.054267003</v>
      </c>
      <c r="H377" s="99">
        <v>42369.221503024135</v>
      </c>
      <c r="I377" s="99">
        <v>142.93882120236896</v>
      </c>
      <c r="J377" s="96"/>
      <c r="K377" s="96"/>
      <c r="L377" s="96"/>
      <c r="M377" s="96"/>
      <c r="N377" s="96"/>
      <c r="O377" s="96"/>
      <c r="P377" s="96"/>
    </row>
    <row r="378" spans="1:16" ht="15" customHeight="1" x14ac:dyDescent="0.25">
      <c r="A378" s="97">
        <v>43741</v>
      </c>
      <c r="B378" s="101">
        <v>16</v>
      </c>
      <c r="C378" s="92" t="str">
        <f t="shared" si="15"/>
        <v>GET /accounts/{AccountId}/product</v>
      </c>
      <c r="D378" s="94" t="s">
        <v>208</v>
      </c>
      <c r="E378" s="93" t="str">
        <f t="shared" si="16"/>
        <v>AISP</v>
      </c>
      <c r="F378" s="93" t="str">
        <f t="shared" si="17"/>
        <v>Y</v>
      </c>
      <c r="G378" s="95">
        <v>336715.2270733692</v>
      </c>
      <c r="H378" s="99">
        <v>5068.2775839706946</v>
      </c>
      <c r="I378" s="99">
        <v>160.38060924777636</v>
      </c>
      <c r="J378" s="96"/>
      <c r="K378" s="96"/>
      <c r="L378" s="96"/>
      <c r="M378" s="96"/>
      <c r="N378" s="96"/>
      <c r="O378" s="96"/>
      <c r="P378" s="96"/>
    </row>
    <row r="379" spans="1:16" ht="15" customHeight="1" x14ac:dyDescent="0.25">
      <c r="A379" s="97">
        <v>43741</v>
      </c>
      <c r="B379" s="101">
        <v>17</v>
      </c>
      <c r="C379" s="92" t="str">
        <f t="shared" si="15"/>
        <v>GET /products</v>
      </c>
      <c r="D379" s="94" t="s">
        <v>208</v>
      </c>
      <c r="E379" s="93" t="str">
        <f t="shared" si="16"/>
        <v>AISP</v>
      </c>
      <c r="F379" s="93" t="str">
        <f t="shared" si="17"/>
        <v>Y</v>
      </c>
      <c r="G379" s="95">
        <v>754610.14616962802</v>
      </c>
      <c r="H379" s="99">
        <v>36183.42944220404</v>
      </c>
      <c r="I379" s="99">
        <v>218.67282047193228</v>
      </c>
      <c r="J379" s="96"/>
      <c r="K379" s="96"/>
      <c r="L379" s="96"/>
      <c r="M379" s="96"/>
      <c r="N379" s="96"/>
      <c r="O379" s="96"/>
      <c r="P379" s="96"/>
    </row>
    <row r="380" spans="1:16" ht="15" customHeight="1" x14ac:dyDescent="0.25">
      <c r="A380" s="97">
        <v>43741</v>
      </c>
      <c r="B380" s="101">
        <v>18</v>
      </c>
      <c r="C380" s="92" t="str">
        <f t="shared" si="15"/>
        <v>GET /accounts/{AccountId}/offers</v>
      </c>
      <c r="D380" s="94" t="s">
        <v>208</v>
      </c>
      <c r="E380" s="93" t="str">
        <f t="shared" si="16"/>
        <v>AISP</v>
      </c>
      <c r="F380" s="93" t="str">
        <f t="shared" si="17"/>
        <v>Y</v>
      </c>
      <c r="G380" s="95">
        <v>895091.07515990362</v>
      </c>
      <c r="H380" s="99">
        <v>37665.765903623273</v>
      </c>
      <c r="I380" s="99">
        <v>283.57527589025699</v>
      </c>
      <c r="J380" s="96"/>
      <c r="K380" s="96"/>
      <c r="L380" s="96"/>
      <c r="M380" s="96"/>
      <c r="N380" s="96"/>
      <c r="O380" s="96"/>
      <c r="P380" s="96"/>
    </row>
    <row r="381" spans="1:16" ht="15" customHeight="1" x14ac:dyDescent="0.25">
      <c r="A381" s="97">
        <v>43741</v>
      </c>
      <c r="B381" s="101">
        <v>19</v>
      </c>
      <c r="C381" s="92" t="str">
        <f t="shared" si="15"/>
        <v>GET /offers</v>
      </c>
      <c r="D381" s="94" t="s">
        <v>208</v>
      </c>
      <c r="E381" s="93" t="str">
        <f t="shared" si="16"/>
        <v>AISP</v>
      </c>
      <c r="F381" s="93" t="str">
        <f t="shared" si="17"/>
        <v>Y</v>
      </c>
      <c r="G381" s="95">
        <v>3011417.1460677353</v>
      </c>
      <c r="H381" s="99">
        <v>41695.301829597753</v>
      </c>
      <c r="I381" s="99">
        <v>159.25276625072004</v>
      </c>
      <c r="J381" s="96"/>
      <c r="K381" s="96"/>
      <c r="L381" s="96"/>
      <c r="M381" s="96"/>
      <c r="N381" s="96"/>
      <c r="O381" s="96"/>
      <c r="P381" s="96"/>
    </row>
    <row r="382" spans="1:16" ht="15" customHeight="1" x14ac:dyDescent="0.25">
      <c r="A382" s="97">
        <v>43741</v>
      </c>
      <c r="B382" s="101">
        <v>20</v>
      </c>
      <c r="C382" s="92" t="str">
        <f t="shared" si="15"/>
        <v>GET /accounts/{AccountId}/party</v>
      </c>
      <c r="D382" s="94" t="s">
        <v>208</v>
      </c>
      <c r="E382" s="93" t="str">
        <f t="shared" si="16"/>
        <v>AISP</v>
      </c>
      <c r="F382" s="93" t="str">
        <f t="shared" si="17"/>
        <v>Y</v>
      </c>
      <c r="G382" s="95">
        <v>1190779.8463935738</v>
      </c>
      <c r="H382" s="99">
        <v>49680.871368695691</v>
      </c>
      <c r="I382" s="99">
        <v>0</v>
      </c>
      <c r="J382" s="96"/>
      <c r="K382" s="96"/>
      <c r="L382" s="96"/>
      <c r="M382" s="96"/>
      <c r="N382" s="96"/>
      <c r="O382" s="96"/>
      <c r="P382" s="96"/>
    </row>
    <row r="383" spans="1:16" ht="15" customHeight="1" x14ac:dyDescent="0.25">
      <c r="A383" s="97">
        <v>43741</v>
      </c>
      <c r="B383" s="101">
        <v>21</v>
      </c>
      <c r="C383" s="92" t="str">
        <f t="shared" si="15"/>
        <v>GET /party</v>
      </c>
      <c r="D383" s="94" t="s">
        <v>208</v>
      </c>
      <c r="E383" s="93" t="str">
        <f t="shared" si="16"/>
        <v>AISP</v>
      </c>
      <c r="F383" s="93" t="str">
        <f t="shared" si="17"/>
        <v>Y</v>
      </c>
      <c r="G383" s="95">
        <v>727749.59191877581</v>
      </c>
      <c r="H383" s="99">
        <v>11403.045249768435</v>
      </c>
      <c r="I383" s="99">
        <v>336.3780480049785</v>
      </c>
      <c r="J383" s="96"/>
      <c r="K383" s="96"/>
      <c r="L383" s="96"/>
      <c r="M383" s="96"/>
      <c r="N383" s="96"/>
      <c r="O383" s="96"/>
      <c r="P383" s="96"/>
    </row>
    <row r="384" spans="1:16" ht="15" customHeight="1" x14ac:dyDescent="0.25">
      <c r="A384" s="97">
        <v>43741</v>
      </c>
      <c r="B384" s="101">
        <v>22</v>
      </c>
      <c r="C384" s="92" t="str">
        <f t="shared" si="15"/>
        <v>GET /accounts/{AccountId}/scheduled-payments</v>
      </c>
      <c r="D384" s="94" t="s">
        <v>208</v>
      </c>
      <c r="E384" s="93" t="str">
        <f t="shared" si="16"/>
        <v>AISP</v>
      </c>
      <c r="F384" s="93" t="str">
        <f t="shared" si="17"/>
        <v>Y</v>
      </c>
      <c r="G384" s="95">
        <v>831266.49265267199</v>
      </c>
      <c r="H384" s="99">
        <v>32656.777340336434</v>
      </c>
      <c r="I384" s="99">
        <v>3.1549694337562175</v>
      </c>
      <c r="J384" s="96"/>
      <c r="K384" s="96"/>
      <c r="L384" s="96"/>
      <c r="M384" s="96"/>
      <c r="N384" s="96"/>
      <c r="O384" s="96"/>
      <c r="P384" s="96"/>
    </row>
    <row r="385" spans="1:16" ht="15" customHeight="1" x14ac:dyDescent="0.25">
      <c r="A385" s="97">
        <v>43741</v>
      </c>
      <c r="B385" s="101">
        <v>23</v>
      </c>
      <c r="C385" s="92" t="str">
        <f t="shared" si="15"/>
        <v>GET /scheduled-payments</v>
      </c>
      <c r="D385" s="94" t="s">
        <v>208</v>
      </c>
      <c r="E385" s="93" t="str">
        <f t="shared" si="16"/>
        <v>AISP</v>
      </c>
      <c r="F385" s="93" t="str">
        <f t="shared" si="17"/>
        <v>Y</v>
      </c>
      <c r="G385" s="95">
        <v>1632369.7768844296</v>
      </c>
      <c r="H385" s="99">
        <v>30854.863771020293</v>
      </c>
      <c r="I385" s="99">
        <v>85.084466550604461</v>
      </c>
      <c r="J385" s="96"/>
      <c r="K385" s="96"/>
      <c r="L385" s="96"/>
      <c r="M385" s="96"/>
      <c r="N385" s="96"/>
      <c r="O385" s="96"/>
      <c r="P385" s="96"/>
    </row>
    <row r="386" spans="1:16" ht="15" customHeight="1" x14ac:dyDescent="0.25">
      <c r="A386" s="97">
        <v>43741</v>
      </c>
      <c r="B386" s="101">
        <v>24</v>
      </c>
      <c r="C386" s="92" t="str">
        <f t="shared" si="15"/>
        <v>GET /accounts/{AccountId}/statements</v>
      </c>
      <c r="D386" s="94" t="s">
        <v>208</v>
      </c>
      <c r="E386" s="93" t="str">
        <f t="shared" si="16"/>
        <v>AISP</v>
      </c>
      <c r="F386" s="93" t="str">
        <f t="shared" si="17"/>
        <v>Y</v>
      </c>
      <c r="G386" s="95">
        <v>929329.90681857395</v>
      </c>
      <c r="H386" s="99">
        <v>15380.811878880353</v>
      </c>
      <c r="I386" s="99">
        <v>135.02498013599885</v>
      </c>
      <c r="J386" s="96"/>
      <c r="K386" s="96"/>
      <c r="L386" s="96"/>
      <c r="M386" s="96"/>
      <c r="N386" s="96"/>
      <c r="O386" s="96"/>
      <c r="P386" s="96"/>
    </row>
    <row r="387" spans="1:16" ht="15" customHeight="1" x14ac:dyDescent="0.25">
      <c r="A387" s="97">
        <v>43741</v>
      </c>
      <c r="B387" s="101">
        <v>25</v>
      </c>
      <c r="C387" s="92" t="str">
        <f t="shared" si="15"/>
        <v>GET /accounts/{AccountId}/statements/{StatementId}</v>
      </c>
      <c r="D387" s="94" t="s">
        <v>208</v>
      </c>
      <c r="E387" s="93" t="str">
        <f t="shared" si="16"/>
        <v>AISP</v>
      </c>
      <c r="F387" s="93" t="str">
        <f t="shared" si="17"/>
        <v>Y</v>
      </c>
      <c r="G387" s="95">
        <v>1086605.8689425436</v>
      </c>
      <c r="H387" s="99">
        <v>22391.416903935053</v>
      </c>
      <c r="I387" s="99">
        <v>106.90063859091634</v>
      </c>
      <c r="J387" s="96"/>
      <c r="K387" s="96"/>
      <c r="L387" s="96"/>
      <c r="M387" s="96"/>
      <c r="N387" s="96"/>
      <c r="O387" s="96"/>
      <c r="P387" s="96"/>
    </row>
    <row r="388" spans="1:16" ht="15" customHeight="1" x14ac:dyDescent="0.25">
      <c r="A388" s="97">
        <v>43741</v>
      </c>
      <c r="B388" s="101">
        <v>26</v>
      </c>
      <c r="C388" s="92" t="str">
        <f t="shared" si="15"/>
        <v>GET /accounts/{AccountId}/statements/{StatementId}/file</v>
      </c>
      <c r="D388" s="94" t="s">
        <v>208</v>
      </c>
      <c r="E388" s="93" t="str">
        <f t="shared" si="16"/>
        <v>AISP</v>
      </c>
      <c r="F388" s="93" t="str">
        <f t="shared" si="17"/>
        <v>Y</v>
      </c>
      <c r="G388" s="95">
        <v>1945994.3119105953</v>
      </c>
      <c r="H388" s="99">
        <v>23741.406971938799</v>
      </c>
      <c r="I388" s="99">
        <v>89.000468367303583</v>
      </c>
      <c r="J388" s="96"/>
      <c r="K388" s="96"/>
      <c r="L388" s="96"/>
      <c r="M388" s="96"/>
      <c r="N388" s="96"/>
      <c r="O388" s="96"/>
      <c r="P388" s="96"/>
    </row>
    <row r="389" spans="1:16" ht="15" customHeight="1" x14ac:dyDescent="0.25">
      <c r="A389" s="97">
        <v>43741</v>
      </c>
      <c r="B389" s="101">
        <v>27</v>
      </c>
      <c r="C389" s="92" t="str">
        <f t="shared" si="15"/>
        <v>GET /accounts/{AccountId}/statements/{StatementId}/transactions</v>
      </c>
      <c r="D389" s="94" t="s">
        <v>208</v>
      </c>
      <c r="E389" s="93" t="str">
        <f t="shared" si="16"/>
        <v>AISP</v>
      </c>
      <c r="F389" s="93" t="str">
        <f t="shared" si="17"/>
        <v>Y</v>
      </c>
      <c r="G389" s="95">
        <v>29192742.560731068</v>
      </c>
      <c r="H389" s="99">
        <v>7424.4028479663184</v>
      </c>
      <c r="I389" s="99">
        <v>271.74615097353961</v>
      </c>
      <c r="J389" s="96"/>
      <c r="K389" s="96"/>
      <c r="L389" s="96"/>
      <c r="M389" s="96"/>
      <c r="N389" s="96"/>
      <c r="O389" s="96"/>
      <c r="P389" s="96"/>
    </row>
    <row r="390" spans="1:16" ht="15" customHeight="1" x14ac:dyDescent="0.25">
      <c r="A390" s="97">
        <v>43741</v>
      </c>
      <c r="B390" s="101">
        <v>28</v>
      </c>
      <c r="C390" s="92" t="str">
        <f t="shared" si="15"/>
        <v>GET /statements</v>
      </c>
      <c r="D390" s="94" t="s">
        <v>208</v>
      </c>
      <c r="E390" s="93" t="str">
        <f t="shared" si="16"/>
        <v>AISP</v>
      </c>
      <c r="F390" s="93" t="str">
        <f t="shared" si="17"/>
        <v>Y</v>
      </c>
      <c r="G390" s="95">
        <v>3506642.1442530123</v>
      </c>
      <c r="H390" s="99">
        <v>44525.589148543899</v>
      </c>
      <c r="I390" s="99">
        <v>61.779593211045317</v>
      </c>
      <c r="J390" s="96"/>
      <c r="K390" s="96"/>
      <c r="L390" s="96"/>
      <c r="M390" s="96"/>
      <c r="N390" s="96"/>
      <c r="O390" s="96"/>
      <c r="P390" s="96"/>
    </row>
    <row r="391" spans="1:16" ht="15" customHeight="1" x14ac:dyDescent="0.25">
      <c r="A391" s="97">
        <v>43741</v>
      </c>
      <c r="B391" s="101">
        <v>29</v>
      </c>
      <c r="C391" s="92" t="str">
        <f t="shared" si="15"/>
        <v>POST /domestic-payment-consents</v>
      </c>
      <c r="D391" s="94" t="s">
        <v>208</v>
      </c>
      <c r="E391" s="93" t="str">
        <f t="shared" si="16"/>
        <v>PISP</v>
      </c>
      <c r="F391" s="93" t="str">
        <f t="shared" si="17"/>
        <v>N</v>
      </c>
      <c r="G391" s="95">
        <v>3768029.3915121071</v>
      </c>
      <c r="H391" s="99">
        <v>8819.0480653110644</v>
      </c>
      <c r="I391" s="99">
        <v>94.473979686935152</v>
      </c>
      <c r="J391" s="96"/>
      <c r="K391" s="96"/>
      <c r="L391" s="96"/>
      <c r="M391" s="96"/>
      <c r="N391" s="96"/>
      <c r="O391" s="96"/>
      <c r="P391" s="96"/>
    </row>
    <row r="392" spans="1:16" ht="15" customHeight="1" x14ac:dyDescent="0.25">
      <c r="A392" s="97">
        <v>43741</v>
      </c>
      <c r="B392" s="101">
        <v>30</v>
      </c>
      <c r="C392" s="92" t="str">
        <f t="shared" ref="C392:C455" si="18">VLOOKUP($B392,endpoints,3)</f>
        <v>GET /domestic-payment-consents/{ConsentId}</v>
      </c>
      <c r="D392" s="94" t="s">
        <v>208</v>
      </c>
      <c r="E392" s="93" t="str">
        <f t="shared" ref="E392:E455" si="19">VLOOKUP($B392,endpoints,4)</f>
        <v>PISP</v>
      </c>
      <c r="F392" s="93" t="str">
        <f t="shared" ref="F392:F455" si="20">VLOOKUP($B392,endpoints,5)</f>
        <v>N</v>
      </c>
      <c r="G392" s="95">
        <v>13556716.03574897</v>
      </c>
      <c r="H392" s="99">
        <v>16568.273706952848</v>
      </c>
      <c r="I392" s="99">
        <v>149.64664452780531</v>
      </c>
      <c r="J392" s="96"/>
      <c r="K392" s="96"/>
      <c r="L392" s="96"/>
      <c r="M392" s="96"/>
      <c r="N392" s="96"/>
      <c r="O392" s="96"/>
      <c r="P392" s="96"/>
    </row>
    <row r="393" spans="1:16" ht="15" customHeight="1" x14ac:dyDescent="0.25">
      <c r="A393" s="97">
        <v>43741</v>
      </c>
      <c r="B393" s="101">
        <v>31</v>
      </c>
      <c r="C393" s="92" t="str">
        <f t="shared" si="18"/>
        <v>POST /domestic-payments</v>
      </c>
      <c r="D393" s="94" t="s">
        <v>208</v>
      </c>
      <c r="E393" s="93" t="str">
        <f t="shared" si="19"/>
        <v>PISP</v>
      </c>
      <c r="F393" s="93" t="str">
        <f t="shared" si="20"/>
        <v>Y</v>
      </c>
      <c r="G393" s="95">
        <v>4902226.1487789322</v>
      </c>
      <c r="H393" s="99">
        <v>17174.830473930819</v>
      </c>
      <c r="I393" s="99">
        <v>6.1737119876213846</v>
      </c>
      <c r="J393" s="96"/>
      <c r="K393" s="96"/>
      <c r="L393" s="96"/>
      <c r="M393" s="96"/>
      <c r="N393" s="96"/>
      <c r="O393" s="96"/>
      <c r="P393" s="96"/>
    </row>
    <row r="394" spans="1:16" ht="15" customHeight="1" x14ac:dyDescent="0.25">
      <c r="A394" s="97">
        <v>43741</v>
      </c>
      <c r="B394" s="101">
        <v>32</v>
      </c>
      <c r="C394" s="92" t="str">
        <f t="shared" si="18"/>
        <v>GET /domestic-payments/{DomesticPaymentId}</v>
      </c>
      <c r="D394" s="94" t="s">
        <v>208</v>
      </c>
      <c r="E394" s="93" t="str">
        <f t="shared" si="19"/>
        <v>PISP</v>
      </c>
      <c r="F394" s="93" t="str">
        <f t="shared" si="20"/>
        <v>Y</v>
      </c>
      <c r="G394" s="95">
        <v>35503969.711880036</v>
      </c>
      <c r="H394" s="99">
        <v>38615.652516825423</v>
      </c>
      <c r="I394" s="99">
        <v>74.916687811902534</v>
      </c>
      <c r="J394" s="96"/>
      <c r="K394" s="96"/>
      <c r="L394" s="96"/>
      <c r="M394" s="96"/>
      <c r="N394" s="96"/>
      <c r="O394" s="96"/>
      <c r="P394" s="96"/>
    </row>
    <row r="395" spans="1:16" ht="15" customHeight="1" x14ac:dyDescent="0.25">
      <c r="A395" s="97">
        <v>43741</v>
      </c>
      <c r="B395" s="101">
        <v>33</v>
      </c>
      <c r="C395" s="92" t="str">
        <f t="shared" si="18"/>
        <v>POST /domestic-scheduled-payment-consents</v>
      </c>
      <c r="D395" s="94" t="s">
        <v>208</v>
      </c>
      <c r="E395" s="93" t="str">
        <f t="shared" si="19"/>
        <v>PISP</v>
      </c>
      <c r="F395" s="93" t="str">
        <f t="shared" si="20"/>
        <v>N</v>
      </c>
      <c r="G395" s="95">
        <v>16136367.856745385</v>
      </c>
      <c r="H395" s="99">
        <v>17584.180761592554</v>
      </c>
      <c r="I395" s="99">
        <v>97.903074425336513</v>
      </c>
      <c r="J395" s="96"/>
      <c r="K395" s="96"/>
      <c r="L395" s="96"/>
      <c r="M395" s="96"/>
      <c r="N395" s="96"/>
      <c r="O395" s="96"/>
      <c r="P395" s="96"/>
    </row>
    <row r="396" spans="1:16" ht="15" customHeight="1" x14ac:dyDescent="0.25">
      <c r="A396" s="97">
        <v>43741</v>
      </c>
      <c r="B396" s="101">
        <v>34</v>
      </c>
      <c r="C396" s="92" t="str">
        <f t="shared" si="18"/>
        <v>GET /domestic-scheduled-payment-consents/{ConsentId}</v>
      </c>
      <c r="D396" s="94" t="s">
        <v>208</v>
      </c>
      <c r="E396" s="93" t="str">
        <f t="shared" si="19"/>
        <v>PISP</v>
      </c>
      <c r="F396" s="93" t="str">
        <f t="shared" si="20"/>
        <v>N</v>
      </c>
      <c r="G396" s="95">
        <v>11417875.161802879</v>
      </c>
      <c r="H396" s="99">
        <v>13832.315894008563</v>
      </c>
      <c r="I396" s="99">
        <v>79.60373678413184</v>
      </c>
      <c r="J396" s="96"/>
      <c r="K396" s="96"/>
      <c r="L396" s="96"/>
      <c r="M396" s="96"/>
      <c r="N396" s="96"/>
      <c r="O396" s="96"/>
      <c r="P396" s="96"/>
    </row>
    <row r="397" spans="1:16" ht="15" customHeight="1" x14ac:dyDescent="0.25">
      <c r="A397" s="97">
        <v>43741</v>
      </c>
      <c r="B397" s="101">
        <v>35</v>
      </c>
      <c r="C397" s="92" t="str">
        <f t="shared" si="18"/>
        <v>POST /domestic-scheduled-payments</v>
      </c>
      <c r="D397" s="94" t="s">
        <v>208</v>
      </c>
      <c r="E397" s="93" t="str">
        <f t="shared" si="19"/>
        <v>PISP</v>
      </c>
      <c r="F397" s="93" t="str">
        <f t="shared" si="20"/>
        <v>Y</v>
      </c>
      <c r="G397" s="95">
        <v>29594693.531461634</v>
      </c>
      <c r="H397" s="99">
        <v>45080.295427400648</v>
      </c>
      <c r="I397" s="99">
        <v>157.38740152289066</v>
      </c>
      <c r="J397" s="96"/>
      <c r="K397" s="96"/>
      <c r="L397" s="96"/>
      <c r="M397" s="96"/>
      <c r="N397" s="96"/>
      <c r="O397" s="96"/>
      <c r="P397" s="96"/>
    </row>
    <row r="398" spans="1:16" ht="15" customHeight="1" x14ac:dyDescent="0.25">
      <c r="A398" s="97">
        <v>43741</v>
      </c>
      <c r="B398" s="101">
        <v>36</v>
      </c>
      <c r="C398" s="92" t="str">
        <f t="shared" si="18"/>
        <v>GET /domestic-scheduled-payments/{DomesticScheduledPaymentId}</v>
      </c>
      <c r="D398" s="94" t="s">
        <v>208</v>
      </c>
      <c r="E398" s="93" t="str">
        <f t="shared" si="19"/>
        <v>PISP</v>
      </c>
      <c r="F398" s="93" t="str">
        <f t="shared" si="20"/>
        <v>Y</v>
      </c>
      <c r="G398" s="95">
        <v>15077775.442938039</v>
      </c>
      <c r="H398" s="99">
        <v>34216.522340166972</v>
      </c>
      <c r="I398" s="99">
        <v>79.134592911537879</v>
      </c>
      <c r="J398" s="96"/>
      <c r="K398" s="96"/>
      <c r="L398" s="96"/>
      <c r="M398" s="96"/>
      <c r="N398" s="96"/>
      <c r="O398" s="96"/>
      <c r="P398" s="96"/>
    </row>
    <row r="399" spans="1:16" ht="15" customHeight="1" x14ac:dyDescent="0.25">
      <c r="A399" s="97">
        <v>43741</v>
      </c>
      <c r="B399" s="101">
        <v>37</v>
      </c>
      <c r="C399" s="92" t="str">
        <f t="shared" si="18"/>
        <v>POST /domestic-standing-order-consents</v>
      </c>
      <c r="D399" s="94" t="s">
        <v>208</v>
      </c>
      <c r="E399" s="93" t="str">
        <f t="shared" si="19"/>
        <v>PISP</v>
      </c>
      <c r="F399" s="93" t="str">
        <f t="shared" si="20"/>
        <v>N</v>
      </c>
      <c r="G399" s="95">
        <v>25558600.863828607</v>
      </c>
      <c r="H399" s="99">
        <v>24243.627880536813</v>
      </c>
      <c r="I399" s="99">
        <v>199.71098736012911</v>
      </c>
      <c r="J399" s="96"/>
      <c r="K399" s="96"/>
      <c r="L399" s="96"/>
      <c r="M399" s="96"/>
      <c r="N399" s="96"/>
      <c r="O399" s="96"/>
      <c r="P399" s="96"/>
    </row>
    <row r="400" spans="1:16" ht="15" customHeight="1" x14ac:dyDescent="0.25">
      <c r="A400" s="97">
        <v>43741</v>
      </c>
      <c r="B400" s="101">
        <v>38</v>
      </c>
      <c r="C400" s="92" t="str">
        <f t="shared" si="18"/>
        <v>GET /domestic-standing-order-consents/{ConsentId}</v>
      </c>
      <c r="D400" s="94" t="s">
        <v>208</v>
      </c>
      <c r="E400" s="93" t="str">
        <f t="shared" si="19"/>
        <v>PISP</v>
      </c>
      <c r="F400" s="93" t="str">
        <f t="shared" si="20"/>
        <v>N</v>
      </c>
      <c r="G400" s="95">
        <v>24102126.271891553</v>
      </c>
      <c r="H400" s="99">
        <v>32352.579098585593</v>
      </c>
      <c r="I400" s="99">
        <v>179.25223620243989</v>
      </c>
      <c r="J400" s="96"/>
      <c r="K400" s="96"/>
      <c r="L400" s="96"/>
      <c r="M400" s="96"/>
      <c r="N400" s="96"/>
      <c r="O400" s="96"/>
      <c r="P400" s="96"/>
    </row>
    <row r="401" spans="1:16" ht="15" customHeight="1" x14ac:dyDescent="0.25">
      <c r="A401" s="97">
        <v>43741</v>
      </c>
      <c r="B401" s="101">
        <v>39</v>
      </c>
      <c r="C401" s="92" t="str">
        <f t="shared" si="18"/>
        <v>POST /domestic-standing-orders</v>
      </c>
      <c r="D401" s="94" t="s">
        <v>208</v>
      </c>
      <c r="E401" s="93" t="str">
        <f t="shared" si="19"/>
        <v>PISP</v>
      </c>
      <c r="F401" s="93" t="str">
        <f t="shared" si="20"/>
        <v>Y</v>
      </c>
      <c r="G401" s="95">
        <v>8824645.0171349943</v>
      </c>
      <c r="H401" s="99">
        <v>19673.027687102673</v>
      </c>
      <c r="I401" s="99">
        <v>2.0858073985616041</v>
      </c>
      <c r="J401" s="96"/>
      <c r="K401" s="96"/>
      <c r="L401" s="96"/>
      <c r="M401" s="96"/>
      <c r="N401" s="96"/>
      <c r="O401" s="96"/>
      <c r="P401" s="96"/>
    </row>
    <row r="402" spans="1:16" ht="15" customHeight="1" x14ac:dyDescent="0.25">
      <c r="A402" s="97">
        <v>43741</v>
      </c>
      <c r="B402" s="101">
        <v>40</v>
      </c>
      <c r="C402" s="92" t="str">
        <f t="shared" si="18"/>
        <v>GET /domestic-standing-orders/{DomesticStandingOrderId}</v>
      </c>
      <c r="D402" s="94" t="s">
        <v>208</v>
      </c>
      <c r="E402" s="93" t="str">
        <f t="shared" si="19"/>
        <v>PISP</v>
      </c>
      <c r="F402" s="93" t="str">
        <f t="shared" si="20"/>
        <v>Y</v>
      </c>
      <c r="G402" s="95">
        <v>5543936.5838903226</v>
      </c>
      <c r="H402" s="99">
        <v>8649.6696532863789</v>
      </c>
      <c r="I402" s="99">
        <v>232.35187126298425</v>
      </c>
      <c r="J402" s="96"/>
      <c r="K402" s="96"/>
      <c r="L402" s="96"/>
      <c r="M402" s="96"/>
      <c r="N402" s="96"/>
      <c r="O402" s="96"/>
      <c r="P402" s="96"/>
    </row>
    <row r="403" spans="1:16" ht="15" customHeight="1" x14ac:dyDescent="0.25">
      <c r="A403" s="97">
        <v>43741</v>
      </c>
      <c r="B403" s="101">
        <v>41</v>
      </c>
      <c r="C403" s="92" t="str">
        <f t="shared" si="18"/>
        <v>POST /international-payment-consents</v>
      </c>
      <c r="D403" s="94" t="s">
        <v>208</v>
      </c>
      <c r="E403" s="93" t="str">
        <f t="shared" si="19"/>
        <v>PISP</v>
      </c>
      <c r="F403" s="93" t="str">
        <f t="shared" si="20"/>
        <v>N</v>
      </c>
      <c r="G403" s="95">
        <v>31813881.549881015</v>
      </c>
      <c r="H403" s="99">
        <v>47107.144985826126</v>
      </c>
      <c r="I403" s="99">
        <v>62.033607658412997</v>
      </c>
      <c r="J403" s="96"/>
      <c r="K403" s="96"/>
      <c r="L403" s="96"/>
      <c r="M403" s="96"/>
      <c r="N403" s="96"/>
      <c r="O403" s="96"/>
      <c r="P403" s="96"/>
    </row>
    <row r="404" spans="1:16" ht="15" customHeight="1" x14ac:dyDescent="0.25">
      <c r="A404" s="97">
        <v>43741</v>
      </c>
      <c r="B404" s="101">
        <v>42</v>
      </c>
      <c r="C404" s="92" t="str">
        <f t="shared" si="18"/>
        <v>GET /international-payment-consents/{ConsentId}</v>
      </c>
      <c r="D404" s="94" t="s">
        <v>208</v>
      </c>
      <c r="E404" s="93" t="str">
        <f t="shared" si="19"/>
        <v>PISP</v>
      </c>
      <c r="F404" s="93" t="str">
        <f t="shared" si="20"/>
        <v>N</v>
      </c>
      <c r="G404" s="95">
        <v>28222345.152929448</v>
      </c>
      <c r="H404" s="99">
        <v>34327.134504356363</v>
      </c>
      <c r="I404" s="99">
        <v>272.49678454942676</v>
      </c>
      <c r="J404" s="96"/>
      <c r="K404" s="96"/>
      <c r="L404" s="96"/>
      <c r="M404" s="96"/>
      <c r="N404" s="96"/>
      <c r="O404" s="96"/>
      <c r="P404" s="96"/>
    </row>
    <row r="405" spans="1:16" ht="15" customHeight="1" x14ac:dyDescent="0.25">
      <c r="A405" s="97">
        <v>43741</v>
      </c>
      <c r="B405" s="101">
        <v>43</v>
      </c>
      <c r="C405" s="92" t="str">
        <f t="shared" si="18"/>
        <v>POST /international-payments</v>
      </c>
      <c r="D405" s="94" t="s">
        <v>208</v>
      </c>
      <c r="E405" s="93" t="str">
        <f t="shared" si="19"/>
        <v>PISP</v>
      </c>
      <c r="F405" s="93" t="str">
        <f t="shared" si="20"/>
        <v>Y</v>
      </c>
      <c r="G405" s="95">
        <v>34150523.630628608</v>
      </c>
      <c r="H405" s="99">
        <v>41229.580625105911</v>
      </c>
      <c r="I405" s="99">
        <v>42.252132770661674</v>
      </c>
      <c r="J405" s="96"/>
      <c r="K405" s="96"/>
      <c r="L405" s="96"/>
      <c r="M405" s="96"/>
      <c r="N405" s="96"/>
      <c r="O405" s="96"/>
      <c r="P405" s="96"/>
    </row>
    <row r="406" spans="1:16" ht="15" customHeight="1" x14ac:dyDescent="0.25">
      <c r="A406" s="97">
        <v>43741</v>
      </c>
      <c r="B406" s="101">
        <v>44</v>
      </c>
      <c r="C406" s="92" t="str">
        <f t="shared" si="18"/>
        <v>GET /international-payments/{InternationalPaymentId}</v>
      </c>
      <c r="D406" s="94" t="s">
        <v>208</v>
      </c>
      <c r="E406" s="93" t="str">
        <f t="shared" si="19"/>
        <v>PISP</v>
      </c>
      <c r="F406" s="93" t="str">
        <f t="shared" si="20"/>
        <v>Y</v>
      </c>
      <c r="G406" s="95">
        <v>12796787.365129922</v>
      </c>
      <c r="H406" s="99">
        <v>19367.555946579661</v>
      </c>
      <c r="I406" s="99">
        <v>63.352613068457046</v>
      </c>
      <c r="J406" s="96"/>
      <c r="K406" s="96"/>
      <c r="L406" s="96"/>
      <c r="M406" s="96"/>
      <c r="N406" s="96"/>
      <c r="O406" s="96"/>
      <c r="P406" s="96"/>
    </row>
    <row r="407" spans="1:16" ht="15" customHeight="1" x14ac:dyDescent="0.25">
      <c r="A407" s="97">
        <v>43741</v>
      </c>
      <c r="B407" s="101">
        <v>45</v>
      </c>
      <c r="C407" s="92" t="str">
        <f t="shared" si="18"/>
        <v>POST /international-scheduled-payment-consents</v>
      </c>
      <c r="D407" s="94" t="s">
        <v>208</v>
      </c>
      <c r="E407" s="93" t="str">
        <f t="shared" si="19"/>
        <v>PISP</v>
      </c>
      <c r="F407" s="93" t="str">
        <f t="shared" si="20"/>
        <v>N</v>
      </c>
      <c r="G407" s="95">
        <v>24225402.800467841</v>
      </c>
      <c r="H407" s="99">
        <v>29924.434733506918</v>
      </c>
      <c r="I407" s="99">
        <v>16.439905217626041</v>
      </c>
      <c r="J407" s="96"/>
      <c r="K407" s="96"/>
      <c r="L407" s="96"/>
      <c r="M407" s="96"/>
      <c r="N407" s="96"/>
      <c r="O407" s="96"/>
      <c r="P407" s="96"/>
    </row>
    <row r="408" spans="1:16" ht="15" customHeight="1" x14ac:dyDescent="0.25">
      <c r="A408" s="97">
        <v>43741</v>
      </c>
      <c r="B408" s="101">
        <v>46</v>
      </c>
      <c r="C408" s="92" t="str">
        <f t="shared" si="18"/>
        <v>GET /international-scheduled-payment-consents/{ConsentId}</v>
      </c>
      <c r="D408" s="94" t="s">
        <v>208</v>
      </c>
      <c r="E408" s="93" t="str">
        <f t="shared" si="19"/>
        <v>PISP</v>
      </c>
      <c r="F408" s="93" t="str">
        <f t="shared" si="20"/>
        <v>N</v>
      </c>
      <c r="G408" s="95">
        <v>8326841.6334810955</v>
      </c>
      <c r="H408" s="99">
        <v>26499.033183876869</v>
      </c>
      <c r="I408" s="99">
        <v>25.14633036653321</v>
      </c>
      <c r="J408" s="96"/>
      <c r="K408" s="96"/>
      <c r="L408" s="96"/>
      <c r="M408" s="96"/>
      <c r="N408" s="96"/>
      <c r="O408" s="96"/>
      <c r="P408" s="96"/>
    </row>
    <row r="409" spans="1:16" ht="15" customHeight="1" x14ac:dyDescent="0.25">
      <c r="A409" s="97">
        <v>43741</v>
      </c>
      <c r="B409" s="101">
        <v>47</v>
      </c>
      <c r="C409" s="92" t="str">
        <f t="shared" si="18"/>
        <v>POST /international-scheduled-payments</v>
      </c>
      <c r="D409" s="94" t="s">
        <v>208</v>
      </c>
      <c r="E409" s="93" t="str">
        <f t="shared" si="19"/>
        <v>PISP</v>
      </c>
      <c r="F409" s="93" t="str">
        <f t="shared" si="20"/>
        <v>Y</v>
      </c>
      <c r="G409" s="95">
        <v>12222058.819493659</v>
      </c>
      <c r="H409" s="99">
        <v>23886.008540414674</v>
      </c>
      <c r="I409" s="99">
        <v>77.458856396342469</v>
      </c>
      <c r="J409" s="96"/>
      <c r="K409" s="96"/>
      <c r="L409" s="96"/>
      <c r="M409" s="96"/>
      <c r="N409" s="96"/>
      <c r="O409" s="96"/>
      <c r="P409" s="96"/>
    </row>
    <row r="410" spans="1:16" ht="15" customHeight="1" x14ac:dyDescent="0.25">
      <c r="A410" s="97">
        <v>43741</v>
      </c>
      <c r="B410" s="101">
        <v>48</v>
      </c>
      <c r="C410" s="92" t="str">
        <f t="shared" si="18"/>
        <v>GET /international-scheduled-payments/{InternationalScheduledPaymentId}</v>
      </c>
      <c r="D410" s="94" t="s">
        <v>208</v>
      </c>
      <c r="E410" s="93" t="str">
        <f t="shared" si="19"/>
        <v>PISP</v>
      </c>
      <c r="F410" s="93" t="str">
        <f t="shared" si="20"/>
        <v>Y</v>
      </c>
      <c r="G410" s="95">
        <v>20303654.172705341</v>
      </c>
      <c r="H410" s="99">
        <v>40661.630912971006</v>
      </c>
      <c r="I410" s="99">
        <v>57.055450307027392</v>
      </c>
      <c r="J410" s="96"/>
      <c r="K410" s="96"/>
      <c r="L410" s="96"/>
      <c r="M410" s="96"/>
      <c r="N410" s="96"/>
      <c r="O410" s="96"/>
      <c r="P410" s="96"/>
    </row>
    <row r="411" spans="1:16" ht="15" customHeight="1" x14ac:dyDescent="0.25">
      <c r="A411" s="97">
        <v>43741</v>
      </c>
      <c r="B411" s="101">
        <v>49</v>
      </c>
      <c r="C411" s="92" t="str">
        <f t="shared" si="18"/>
        <v>POST /international-standing-order-consents</v>
      </c>
      <c r="D411" s="94" t="s">
        <v>208</v>
      </c>
      <c r="E411" s="93" t="str">
        <f t="shared" si="19"/>
        <v>PISP</v>
      </c>
      <c r="F411" s="93" t="str">
        <f t="shared" si="20"/>
        <v>N</v>
      </c>
      <c r="G411" s="95">
        <v>3385054.137307066</v>
      </c>
      <c r="H411" s="99">
        <v>11937.645587737403</v>
      </c>
      <c r="I411" s="99">
        <v>5.8735605399508533</v>
      </c>
      <c r="J411" s="96"/>
      <c r="K411" s="96"/>
      <c r="L411" s="96"/>
      <c r="M411" s="96"/>
      <c r="N411" s="96"/>
      <c r="O411" s="96"/>
      <c r="P411" s="96"/>
    </row>
    <row r="412" spans="1:16" ht="15" customHeight="1" x14ac:dyDescent="0.25">
      <c r="A412" s="97">
        <v>43741</v>
      </c>
      <c r="B412" s="101">
        <v>50</v>
      </c>
      <c r="C412" s="92" t="str">
        <f t="shared" si="18"/>
        <v>GET /international-standing-order-consents/{ConsentId}</v>
      </c>
      <c r="D412" s="94" t="s">
        <v>208</v>
      </c>
      <c r="E412" s="93" t="str">
        <f t="shared" si="19"/>
        <v>PISP</v>
      </c>
      <c r="F412" s="93" t="str">
        <f t="shared" si="20"/>
        <v>N</v>
      </c>
      <c r="G412" s="95">
        <v>18876367.984461982</v>
      </c>
      <c r="H412" s="99">
        <v>31705.303571355893</v>
      </c>
      <c r="I412" s="99">
        <v>257.4131260055795</v>
      </c>
      <c r="J412" s="96"/>
      <c r="K412" s="96"/>
      <c r="L412" s="96"/>
      <c r="M412" s="96"/>
      <c r="N412" s="96"/>
      <c r="O412" s="96"/>
      <c r="P412" s="96"/>
    </row>
    <row r="413" spans="1:16" ht="15" customHeight="1" x14ac:dyDescent="0.25">
      <c r="A413" s="97">
        <v>43741</v>
      </c>
      <c r="B413" s="101">
        <v>51</v>
      </c>
      <c r="C413" s="92" t="str">
        <f t="shared" si="18"/>
        <v>POST /international-standing-orders</v>
      </c>
      <c r="D413" s="94" t="s">
        <v>208</v>
      </c>
      <c r="E413" s="93" t="str">
        <f t="shared" si="19"/>
        <v>PISP</v>
      </c>
      <c r="F413" s="93" t="str">
        <f t="shared" si="20"/>
        <v>Y</v>
      </c>
      <c r="G413" s="95">
        <v>14214017.211573459</v>
      </c>
      <c r="H413" s="99">
        <v>24834.885214742921</v>
      </c>
      <c r="I413" s="99">
        <v>228.74216499607581</v>
      </c>
      <c r="J413" s="96"/>
      <c r="K413" s="96"/>
      <c r="L413" s="96"/>
      <c r="M413" s="96"/>
      <c r="N413" s="96"/>
      <c r="O413" s="96"/>
      <c r="P413" s="96"/>
    </row>
    <row r="414" spans="1:16" ht="15" customHeight="1" x14ac:dyDescent="0.25">
      <c r="A414" s="97">
        <v>43741</v>
      </c>
      <c r="B414" s="101">
        <v>52</v>
      </c>
      <c r="C414" s="92" t="str">
        <f t="shared" si="18"/>
        <v>GET /international-standing-orders/{InternationalStandingOrderPaymentId}</v>
      </c>
      <c r="D414" s="94" t="s">
        <v>208</v>
      </c>
      <c r="E414" s="93" t="str">
        <f t="shared" si="19"/>
        <v>PISP</v>
      </c>
      <c r="F414" s="93" t="str">
        <f t="shared" si="20"/>
        <v>Y</v>
      </c>
      <c r="G414" s="95">
        <v>6335223.9010178745</v>
      </c>
      <c r="H414" s="103">
        <v>18262.431420951878</v>
      </c>
      <c r="I414" s="103">
        <v>64.838948873316198</v>
      </c>
      <c r="J414" s="96"/>
      <c r="K414" s="96"/>
      <c r="L414" s="96"/>
      <c r="M414" s="96"/>
      <c r="N414" s="96"/>
      <c r="O414" s="96"/>
      <c r="P414" s="96"/>
    </row>
    <row r="415" spans="1:16" ht="15" customHeight="1" x14ac:dyDescent="0.25">
      <c r="A415" s="97">
        <v>43741</v>
      </c>
      <c r="B415" s="101">
        <v>53</v>
      </c>
      <c r="C415" s="92" t="str">
        <f t="shared" si="18"/>
        <v>POST /file-payment-consents</v>
      </c>
      <c r="D415" s="94" t="s">
        <v>208</v>
      </c>
      <c r="E415" s="93" t="str">
        <f t="shared" si="19"/>
        <v>PISP</v>
      </c>
      <c r="F415" s="93" t="str">
        <f t="shared" si="20"/>
        <v>N</v>
      </c>
      <c r="G415" s="95">
        <v>11790772.821980668</v>
      </c>
      <c r="H415" s="103">
        <v>14079.655014799066</v>
      </c>
      <c r="I415" s="103">
        <v>23.845217792627885</v>
      </c>
      <c r="J415" s="96"/>
      <c r="K415" s="96"/>
      <c r="L415" s="96"/>
      <c r="M415" s="96"/>
      <c r="N415" s="96"/>
      <c r="O415" s="96"/>
      <c r="P415" s="96"/>
    </row>
    <row r="416" spans="1:16" ht="15" customHeight="1" x14ac:dyDescent="0.25">
      <c r="A416" s="97">
        <v>43741</v>
      </c>
      <c r="B416" s="101">
        <v>54</v>
      </c>
      <c r="C416" s="92" t="str">
        <f t="shared" si="18"/>
        <v>GET /file-payment-consents/{ConsentId}</v>
      </c>
      <c r="D416" s="94" t="s">
        <v>208</v>
      </c>
      <c r="E416" s="93" t="str">
        <f t="shared" si="19"/>
        <v>PISP</v>
      </c>
      <c r="F416" s="93" t="str">
        <f t="shared" si="20"/>
        <v>N</v>
      </c>
      <c r="G416" s="95">
        <v>22379270.371083826</v>
      </c>
      <c r="H416" s="103">
        <v>23977.029292535899</v>
      </c>
      <c r="I416" s="103">
        <v>205.64752428366856</v>
      </c>
      <c r="J416" s="96"/>
      <c r="K416" s="96"/>
      <c r="L416" s="96"/>
      <c r="M416" s="96"/>
      <c r="N416" s="96"/>
      <c r="O416" s="96"/>
      <c r="P416" s="96"/>
    </row>
    <row r="417" spans="1:16" ht="15" customHeight="1" x14ac:dyDescent="0.25">
      <c r="A417" s="97">
        <v>43741</v>
      </c>
      <c r="B417" s="101">
        <v>55</v>
      </c>
      <c r="C417" s="92" t="str">
        <f t="shared" si="18"/>
        <v>POST /file-payment-consents/{ConsentId}/file</v>
      </c>
      <c r="D417" s="94" t="s">
        <v>208</v>
      </c>
      <c r="E417" s="93" t="str">
        <f t="shared" si="19"/>
        <v>PISP</v>
      </c>
      <c r="F417" s="93" t="str">
        <f t="shared" si="20"/>
        <v>N</v>
      </c>
      <c r="G417" s="95">
        <v>19028021.993202798</v>
      </c>
      <c r="H417" s="103">
        <v>29927.809227118698</v>
      </c>
      <c r="I417" s="103">
        <v>67.450445330984564</v>
      </c>
      <c r="J417" s="96"/>
      <c r="K417" s="96"/>
      <c r="L417" s="96"/>
      <c r="M417" s="96"/>
      <c r="N417" s="96"/>
      <c r="O417" s="96"/>
      <c r="P417" s="96"/>
    </row>
    <row r="418" spans="1:16" ht="15" customHeight="1" x14ac:dyDescent="0.25">
      <c r="A418" s="97">
        <v>43741</v>
      </c>
      <c r="B418" s="101">
        <v>56</v>
      </c>
      <c r="C418" s="92" t="str">
        <f t="shared" si="18"/>
        <v>GET /file-payment-consents/{ConsentId}/file</v>
      </c>
      <c r="D418" s="94" t="s">
        <v>208</v>
      </c>
      <c r="E418" s="93" t="str">
        <f t="shared" si="19"/>
        <v>PISP</v>
      </c>
      <c r="F418" s="93" t="str">
        <f t="shared" si="20"/>
        <v>N</v>
      </c>
      <c r="G418" s="95">
        <v>23944080.635953411</v>
      </c>
      <c r="H418" s="103">
        <v>30581.41396623231</v>
      </c>
      <c r="I418" s="103">
        <v>39.574769628048543</v>
      </c>
      <c r="J418" s="96"/>
      <c r="K418" s="96"/>
      <c r="L418" s="96"/>
      <c r="M418" s="96"/>
      <c r="N418" s="96"/>
      <c r="O418" s="96"/>
      <c r="P418" s="96"/>
    </row>
    <row r="419" spans="1:16" ht="15" customHeight="1" x14ac:dyDescent="0.25">
      <c r="A419" s="97">
        <v>43741</v>
      </c>
      <c r="B419" s="101">
        <v>57</v>
      </c>
      <c r="C419" s="92" t="str">
        <f t="shared" si="18"/>
        <v>POST /file-payments</v>
      </c>
      <c r="D419" s="94" t="s">
        <v>208</v>
      </c>
      <c r="E419" s="93" t="str">
        <f t="shared" si="19"/>
        <v>PISP</v>
      </c>
      <c r="F419" s="93" t="str">
        <f t="shared" si="20"/>
        <v>Y</v>
      </c>
      <c r="G419" s="95">
        <v>385633373.56413829</v>
      </c>
      <c r="H419" s="103">
        <v>3750.0050529208238</v>
      </c>
      <c r="I419" s="103">
        <v>59.291985690339644</v>
      </c>
      <c r="J419" s="96"/>
      <c r="K419" s="96"/>
      <c r="L419" s="96"/>
      <c r="M419" s="96"/>
      <c r="N419" s="96"/>
      <c r="O419" s="96"/>
      <c r="P419" s="96"/>
    </row>
    <row r="420" spans="1:16" ht="15" customHeight="1" x14ac:dyDescent="0.25">
      <c r="A420" s="97">
        <v>43741</v>
      </c>
      <c r="B420" s="101">
        <v>58</v>
      </c>
      <c r="C420" s="92" t="str">
        <f t="shared" si="18"/>
        <v>GET /file-payments/{FilePaymentId}</v>
      </c>
      <c r="D420" s="94" t="s">
        <v>208</v>
      </c>
      <c r="E420" s="93" t="str">
        <f t="shared" si="19"/>
        <v>PISP</v>
      </c>
      <c r="F420" s="93" t="str">
        <f t="shared" si="20"/>
        <v>Y</v>
      </c>
      <c r="G420" s="95">
        <v>63229369.208247326</v>
      </c>
      <c r="H420" s="103">
        <v>771.84608432680704</v>
      </c>
      <c r="I420" s="103">
        <v>120.82974961059577</v>
      </c>
      <c r="J420" s="96"/>
      <c r="K420" s="96"/>
      <c r="L420" s="96"/>
      <c r="M420" s="96"/>
      <c r="N420" s="96"/>
      <c r="O420" s="96"/>
      <c r="P420" s="96"/>
    </row>
    <row r="421" spans="1:16" ht="15" customHeight="1" x14ac:dyDescent="0.25">
      <c r="A421" s="97">
        <v>43741</v>
      </c>
      <c r="B421" s="101">
        <v>59</v>
      </c>
      <c r="C421" s="92" t="str">
        <f t="shared" si="18"/>
        <v>GET /file-payments/{FilePaymentId}/report-file</v>
      </c>
      <c r="D421" s="94" t="s">
        <v>208</v>
      </c>
      <c r="E421" s="93" t="str">
        <f t="shared" si="19"/>
        <v>PISP</v>
      </c>
      <c r="F421" s="93" t="str">
        <f t="shared" si="20"/>
        <v>Y</v>
      </c>
      <c r="G421" s="95">
        <v>64937799.953112125</v>
      </c>
      <c r="H421" s="103">
        <v>2669.7604791486106</v>
      </c>
      <c r="I421" s="103">
        <v>78.629969213824495</v>
      </c>
      <c r="J421" s="96"/>
      <c r="K421" s="96"/>
      <c r="L421" s="96"/>
      <c r="M421" s="96"/>
      <c r="N421" s="96"/>
      <c r="O421" s="96"/>
      <c r="P421" s="96"/>
    </row>
    <row r="422" spans="1:16" ht="15" customHeight="1" x14ac:dyDescent="0.25">
      <c r="A422" s="97">
        <v>43741</v>
      </c>
      <c r="B422" s="101">
        <v>60</v>
      </c>
      <c r="C422" s="92" t="str">
        <f t="shared" si="18"/>
        <v>POST /funds-confirmation-consents</v>
      </c>
      <c r="D422" s="94" t="s">
        <v>208</v>
      </c>
      <c r="E422" s="93" t="str">
        <f t="shared" si="19"/>
        <v>CoF</v>
      </c>
      <c r="F422" s="93" t="str">
        <f t="shared" si="20"/>
        <v>N</v>
      </c>
      <c r="G422" s="95">
        <v>14495762.303324653</v>
      </c>
      <c r="H422" s="99">
        <v>13748.123850050028</v>
      </c>
      <c r="I422" s="99">
        <v>13.277137377292151</v>
      </c>
      <c r="J422" s="96"/>
      <c r="K422" s="96"/>
      <c r="L422" s="96"/>
      <c r="M422" s="96"/>
      <c r="N422" s="96"/>
      <c r="O422" s="96"/>
      <c r="P422" s="96"/>
    </row>
    <row r="423" spans="1:16" ht="15" customHeight="1" x14ac:dyDescent="0.25">
      <c r="A423" s="97">
        <v>43741</v>
      </c>
      <c r="B423" s="101">
        <v>61</v>
      </c>
      <c r="C423" s="92" t="str">
        <f t="shared" si="18"/>
        <v>GET /funds-confirmation-consents/{ConsentId}</v>
      </c>
      <c r="D423" s="94" t="s">
        <v>208</v>
      </c>
      <c r="E423" s="93" t="str">
        <f t="shared" si="19"/>
        <v>CoF</v>
      </c>
      <c r="F423" s="93" t="str">
        <f t="shared" si="20"/>
        <v>N</v>
      </c>
      <c r="G423" s="95">
        <v>18221330.6569083</v>
      </c>
      <c r="H423" s="99">
        <v>44027.195983728081</v>
      </c>
      <c r="I423" s="99">
        <v>188.34150972510673</v>
      </c>
      <c r="J423" s="96"/>
      <c r="K423" s="96"/>
      <c r="L423" s="96"/>
      <c r="M423" s="96"/>
      <c r="N423" s="96"/>
      <c r="O423" s="96"/>
      <c r="P423" s="96"/>
    </row>
    <row r="424" spans="1:16" ht="15" customHeight="1" x14ac:dyDescent="0.25">
      <c r="A424" s="97">
        <v>43741</v>
      </c>
      <c r="B424" s="101">
        <v>62</v>
      </c>
      <c r="C424" s="92" t="str">
        <f t="shared" si="18"/>
        <v>DELETE /funds-confirmation-consents/{ConsentId}</v>
      </c>
      <c r="D424" s="94" t="s">
        <v>208</v>
      </c>
      <c r="E424" s="93" t="str">
        <f t="shared" si="19"/>
        <v>CoF</v>
      </c>
      <c r="F424" s="93" t="str">
        <f t="shared" si="20"/>
        <v>N</v>
      </c>
      <c r="G424" s="95">
        <v>6904599.9307110915</v>
      </c>
      <c r="H424" s="99">
        <v>11514.899602827203</v>
      </c>
      <c r="I424" s="99">
        <v>114.62595762265794</v>
      </c>
      <c r="J424" s="96"/>
      <c r="K424" s="96"/>
      <c r="L424" s="96"/>
      <c r="M424" s="96"/>
      <c r="N424" s="96"/>
      <c r="O424" s="96"/>
      <c r="P424" s="96"/>
    </row>
    <row r="425" spans="1:16" ht="15" customHeight="1" x14ac:dyDescent="0.25">
      <c r="A425" s="97">
        <v>43741</v>
      </c>
      <c r="B425" s="101">
        <v>63</v>
      </c>
      <c r="C425" s="92" t="str">
        <f t="shared" si="18"/>
        <v>POST /funds-confirmations</v>
      </c>
      <c r="D425" s="94" t="s">
        <v>208</v>
      </c>
      <c r="E425" s="93" t="str">
        <f t="shared" si="19"/>
        <v>CoF</v>
      </c>
      <c r="F425" s="93" t="str">
        <f t="shared" si="20"/>
        <v>Y</v>
      </c>
      <c r="G425" s="95">
        <v>8507389.0730037093</v>
      </c>
      <c r="H425" s="99">
        <v>17382.867735516742</v>
      </c>
      <c r="I425" s="99">
        <v>237.20591651715017</v>
      </c>
      <c r="J425" s="96"/>
      <c r="K425" s="96"/>
      <c r="L425" s="96"/>
      <c r="M425" s="96"/>
      <c r="N425" s="96"/>
      <c r="O425" s="96"/>
      <c r="P425" s="96"/>
    </row>
    <row r="426" spans="1:16" ht="15" customHeight="1" x14ac:dyDescent="0.25">
      <c r="A426" s="97">
        <v>43741</v>
      </c>
      <c r="B426" s="101">
        <v>75</v>
      </c>
      <c r="C426" s="92" t="str">
        <f t="shared" si="18"/>
        <v>GET /domestic-payment-consents/{ConsentId}/funds-confirmation</v>
      </c>
      <c r="D426" s="94" t="s">
        <v>208</v>
      </c>
      <c r="E426" s="93" t="str">
        <f t="shared" si="19"/>
        <v>CoF</v>
      </c>
      <c r="F426" s="93" t="str">
        <f t="shared" si="20"/>
        <v>Y</v>
      </c>
      <c r="G426" s="95">
        <v>3818032.883621607</v>
      </c>
      <c r="H426" s="99">
        <v>6668.2236147183739</v>
      </c>
      <c r="I426" s="99">
        <v>217.70635927737783</v>
      </c>
      <c r="J426" s="96"/>
      <c r="K426" s="96"/>
      <c r="L426" s="96"/>
      <c r="M426" s="96"/>
      <c r="N426" s="96"/>
      <c r="O426" s="96"/>
      <c r="P426" s="96"/>
    </row>
    <row r="427" spans="1:16" x14ac:dyDescent="0.25">
      <c r="A427" s="97">
        <v>43741</v>
      </c>
      <c r="B427" s="101">
        <v>76</v>
      </c>
      <c r="C427" s="92" t="str">
        <f t="shared" si="18"/>
        <v>GET /international-payment-consents/{ConsentId}/funds-confirmation</v>
      </c>
      <c r="D427" s="94" t="s">
        <v>208</v>
      </c>
      <c r="E427" s="93" t="str">
        <f t="shared" si="19"/>
        <v>CoF</v>
      </c>
      <c r="F427" s="93" t="str">
        <f t="shared" si="20"/>
        <v>Y</v>
      </c>
      <c r="G427" s="95">
        <v>18363965.86990048</v>
      </c>
      <c r="H427" s="99">
        <v>43672.072234267078</v>
      </c>
      <c r="I427" s="99">
        <v>89.395259470838823</v>
      </c>
      <c r="J427" s="96"/>
      <c r="K427" s="96"/>
      <c r="L427" s="96"/>
      <c r="M427" s="96"/>
      <c r="N427" s="96"/>
      <c r="O427" s="96"/>
      <c r="P427" s="96"/>
    </row>
    <row r="428" spans="1:16" x14ac:dyDescent="0.25">
      <c r="A428" s="97">
        <v>43741</v>
      </c>
      <c r="B428" s="101">
        <v>77</v>
      </c>
      <c r="C428" s="92" t="str">
        <f t="shared" si="18"/>
        <v>GET /international-scheduled-payment-consents/{ConsentId}/funds-confirmation</v>
      </c>
      <c r="D428" s="94" t="s">
        <v>208</v>
      </c>
      <c r="E428" s="93" t="str">
        <f t="shared" si="19"/>
        <v>CoF</v>
      </c>
      <c r="F428" s="93" t="str">
        <f t="shared" si="20"/>
        <v>Y</v>
      </c>
      <c r="G428" s="95">
        <v>30171961.439645819</v>
      </c>
      <c r="H428" s="99">
        <v>50079.402680463041</v>
      </c>
      <c r="I428" s="99">
        <v>8.2065027809957485</v>
      </c>
      <c r="J428" s="96"/>
      <c r="K428" s="96"/>
      <c r="L428" s="96"/>
      <c r="M428" s="96"/>
      <c r="N428" s="96"/>
      <c r="O428" s="96"/>
      <c r="P428" s="96"/>
    </row>
    <row r="429" spans="1:16" x14ac:dyDescent="0.25">
      <c r="A429" s="97">
        <v>43741</v>
      </c>
      <c r="B429" s="101">
        <v>78</v>
      </c>
      <c r="C429" s="92" t="str">
        <f t="shared" si="18"/>
        <v>GET /accounts/{AccountId}/parties</v>
      </c>
      <c r="D429" s="94" t="s">
        <v>208</v>
      </c>
      <c r="E429" s="93" t="str">
        <f t="shared" si="19"/>
        <v>AISP</v>
      </c>
      <c r="F429" s="93" t="str">
        <f t="shared" si="20"/>
        <v>Y</v>
      </c>
      <c r="G429" s="104">
        <v>1250318.8387132525</v>
      </c>
      <c r="H429" s="99">
        <v>52164.914937130481</v>
      </c>
      <c r="I429" s="99">
        <v>0</v>
      </c>
      <c r="J429" s="96"/>
      <c r="K429" s="96"/>
      <c r="L429" s="96"/>
      <c r="M429" s="96"/>
      <c r="N429" s="96"/>
      <c r="O429" s="96"/>
      <c r="P429" s="96"/>
    </row>
    <row r="430" spans="1:16" x14ac:dyDescent="0.25">
      <c r="A430" s="97">
        <v>43741</v>
      </c>
      <c r="B430" s="101">
        <v>79</v>
      </c>
      <c r="C430" s="92" t="str">
        <f t="shared" si="18"/>
        <v>GET /domestic-payments/{DomesticPaymentId}/payment-details</v>
      </c>
      <c r="D430" s="94" t="s">
        <v>208</v>
      </c>
      <c r="E430" s="93" t="str">
        <f t="shared" si="19"/>
        <v>PISP</v>
      </c>
      <c r="F430" s="93" t="str">
        <f t="shared" si="20"/>
        <v>Y</v>
      </c>
      <c r="G430" s="104">
        <v>39054366.683068044</v>
      </c>
      <c r="H430" s="99">
        <v>42477.217768507966</v>
      </c>
      <c r="I430" s="99">
        <v>82.40835659309279</v>
      </c>
      <c r="J430" s="96"/>
      <c r="K430" s="96"/>
      <c r="L430" s="96"/>
      <c r="M430" s="96"/>
      <c r="N430" s="96"/>
      <c r="O430" s="96"/>
      <c r="P430" s="96"/>
    </row>
    <row r="431" spans="1:16" x14ac:dyDescent="0.25">
      <c r="A431" s="97">
        <v>43741</v>
      </c>
      <c r="B431" s="101">
        <v>80</v>
      </c>
      <c r="C431" s="92" t="str">
        <f t="shared" si="18"/>
        <v>GET /domestic-scheduled-payments/{DomesticScheduledPaymentId}/payment-details</v>
      </c>
      <c r="D431" s="94" t="s">
        <v>208</v>
      </c>
      <c r="E431" s="93" t="str">
        <f t="shared" si="19"/>
        <v>PISP</v>
      </c>
      <c r="F431" s="93" t="str">
        <f t="shared" si="20"/>
        <v>Y</v>
      </c>
      <c r="G431" s="104">
        <v>16585552.987231845</v>
      </c>
      <c r="H431" s="99">
        <v>37638.174574183671</v>
      </c>
      <c r="I431" s="99">
        <v>87.048052202691679</v>
      </c>
      <c r="J431" s="96"/>
      <c r="K431" s="96"/>
      <c r="L431" s="96"/>
      <c r="M431" s="96"/>
      <c r="N431" s="96"/>
      <c r="O431" s="96"/>
      <c r="P431" s="96"/>
    </row>
    <row r="432" spans="1:16" x14ac:dyDescent="0.25">
      <c r="A432" s="97">
        <v>43741</v>
      </c>
      <c r="B432" s="101">
        <v>81</v>
      </c>
      <c r="C432" s="92" t="str">
        <f t="shared" si="18"/>
        <v>GET /domestic-standing-orders/{DomesticStandingOrderId}/payment-details</v>
      </c>
      <c r="D432" s="94" t="s">
        <v>208</v>
      </c>
      <c r="E432" s="93" t="str">
        <f t="shared" si="19"/>
        <v>PISP</v>
      </c>
      <c r="F432" s="93" t="str">
        <f t="shared" si="20"/>
        <v>Y</v>
      </c>
      <c r="G432" s="104">
        <v>6098330.2422793554</v>
      </c>
      <c r="H432" s="99">
        <v>9514.6366186150171</v>
      </c>
      <c r="I432" s="99">
        <v>255.5870583892827</v>
      </c>
      <c r="J432" s="96"/>
      <c r="K432" s="96"/>
      <c r="L432" s="96"/>
      <c r="M432" s="96"/>
      <c r="N432" s="96"/>
      <c r="O432" s="96"/>
      <c r="P432" s="96"/>
    </row>
    <row r="433" spans="1:16" x14ac:dyDescent="0.25">
      <c r="A433" s="97">
        <v>43741</v>
      </c>
      <c r="B433" s="101">
        <v>82</v>
      </c>
      <c r="C433" s="92" t="str">
        <f t="shared" si="18"/>
        <v>GET /international-payments/{InternationalPaymentId}/payment-details</v>
      </c>
      <c r="D433" s="94" t="s">
        <v>208</v>
      </c>
      <c r="E433" s="93" t="str">
        <f t="shared" si="19"/>
        <v>PISP</v>
      </c>
      <c r="F433" s="93" t="str">
        <f t="shared" si="20"/>
        <v>Y</v>
      </c>
      <c r="G433" s="104">
        <v>14076466.101642914</v>
      </c>
      <c r="H433" s="99">
        <v>21304.311541237628</v>
      </c>
      <c r="I433" s="99">
        <v>69.687874375302755</v>
      </c>
      <c r="J433" s="96"/>
      <c r="K433" s="96"/>
      <c r="L433" s="96"/>
      <c r="M433" s="96"/>
      <c r="N433" s="96"/>
      <c r="O433" s="96"/>
      <c r="P433" s="96"/>
    </row>
    <row r="434" spans="1:16" x14ac:dyDescent="0.25">
      <c r="A434" s="97">
        <v>43741</v>
      </c>
      <c r="B434" s="101">
        <v>83</v>
      </c>
      <c r="C434" s="92" t="str">
        <f t="shared" si="18"/>
        <v>GET /international-scheduled-payments/{InternationalScheduledPaymentId}/payment-details</v>
      </c>
      <c r="D434" s="94" t="s">
        <v>208</v>
      </c>
      <c r="E434" s="93" t="str">
        <f t="shared" si="19"/>
        <v>PISP</v>
      </c>
      <c r="F434" s="93" t="str">
        <f t="shared" si="20"/>
        <v>Y</v>
      </c>
      <c r="G434" s="104">
        <v>22334019.589975879</v>
      </c>
      <c r="H434" s="99">
        <v>44727.794004268108</v>
      </c>
      <c r="I434" s="99">
        <v>62.760995337730137</v>
      </c>
      <c r="J434" s="96"/>
      <c r="K434" s="96"/>
      <c r="L434" s="96"/>
      <c r="M434" s="96"/>
      <c r="N434" s="96"/>
      <c r="O434" s="96"/>
      <c r="P434" s="96"/>
    </row>
    <row r="435" spans="1:16" x14ac:dyDescent="0.25">
      <c r="A435" s="97">
        <v>43741</v>
      </c>
      <c r="B435" s="101">
        <v>84</v>
      </c>
      <c r="C435" s="92" t="str">
        <f t="shared" si="18"/>
        <v>GET /international-standing-orders/{InternationalStandingOrderPaymentId}/payment-details</v>
      </c>
      <c r="D435" s="94" t="s">
        <v>208</v>
      </c>
      <c r="E435" s="93" t="str">
        <f t="shared" si="19"/>
        <v>PISP</v>
      </c>
      <c r="F435" s="93" t="str">
        <f t="shared" si="20"/>
        <v>Y</v>
      </c>
      <c r="G435" s="104">
        <v>6968746.2911196621</v>
      </c>
      <c r="H435" s="99">
        <v>20088.674563047069</v>
      </c>
      <c r="I435" s="99">
        <v>71.322843760647828</v>
      </c>
      <c r="J435" s="96"/>
      <c r="K435" s="96"/>
      <c r="L435" s="96"/>
      <c r="M435" s="96"/>
      <c r="N435" s="96"/>
      <c r="O435" s="96"/>
      <c r="P435" s="96"/>
    </row>
    <row r="436" spans="1:16" x14ac:dyDescent="0.25">
      <c r="A436" s="97">
        <v>43741</v>
      </c>
      <c r="B436" s="101">
        <v>85</v>
      </c>
      <c r="C436" s="92" t="str">
        <f t="shared" si="18"/>
        <v>GET /file-payments/{FilePaymentId}/payment-details</v>
      </c>
      <c r="D436" s="94" t="s">
        <v>208</v>
      </c>
      <c r="E436" s="93" t="str">
        <f t="shared" si="19"/>
        <v>PISP</v>
      </c>
      <c r="F436" s="93" t="str">
        <f t="shared" si="20"/>
        <v>Y</v>
      </c>
      <c r="G436" s="104">
        <v>71431579.948423341</v>
      </c>
      <c r="H436" s="99">
        <v>2936.7365270634718</v>
      </c>
      <c r="I436" s="99">
        <v>86.492966135206956</v>
      </c>
      <c r="J436" s="96"/>
      <c r="K436" s="96"/>
      <c r="L436" s="96"/>
      <c r="M436" s="96"/>
      <c r="N436" s="96"/>
      <c r="O436" s="96"/>
      <c r="P436" s="96"/>
    </row>
    <row r="437" spans="1:16" x14ac:dyDescent="0.25">
      <c r="A437" s="97">
        <v>43741</v>
      </c>
      <c r="B437" s="101">
        <v>86</v>
      </c>
      <c r="C437" s="92" t="str">
        <f t="shared" si="18"/>
        <v>POST /event-subscriptions</v>
      </c>
      <c r="D437" s="94" t="s">
        <v>208</v>
      </c>
      <c r="E437" s="93" t="str">
        <f t="shared" si="19"/>
        <v>Notifications</v>
      </c>
      <c r="F437" s="93" t="str">
        <f t="shared" si="20"/>
        <v>N</v>
      </c>
      <c r="G437" s="104">
        <v>13046186.072992187</v>
      </c>
      <c r="H437" s="99">
        <v>12373.311465045024</v>
      </c>
      <c r="I437" s="99">
        <v>11.949423639562935</v>
      </c>
      <c r="J437" s="96"/>
      <c r="K437" s="96"/>
      <c r="L437" s="96"/>
      <c r="M437" s="96"/>
      <c r="N437" s="96"/>
      <c r="O437" s="96"/>
      <c r="P437" s="96"/>
    </row>
    <row r="438" spans="1:16" x14ac:dyDescent="0.25">
      <c r="A438" s="97">
        <v>43741</v>
      </c>
      <c r="B438" s="101">
        <v>87</v>
      </c>
      <c r="C438" s="92" t="str">
        <f t="shared" si="18"/>
        <v>GET /event-subscriptions</v>
      </c>
      <c r="D438" s="94" t="s">
        <v>208</v>
      </c>
      <c r="E438" s="93" t="str">
        <f t="shared" si="19"/>
        <v>Notifications</v>
      </c>
      <c r="F438" s="93" t="str">
        <f t="shared" si="20"/>
        <v>N</v>
      </c>
      <c r="G438" s="104">
        <v>16399197.591217469</v>
      </c>
      <c r="H438" s="99">
        <v>39624.476385355272</v>
      </c>
      <c r="I438" s="99">
        <v>169.50735875259608</v>
      </c>
      <c r="J438" s="96"/>
      <c r="K438" s="96"/>
      <c r="L438" s="96"/>
      <c r="M438" s="96"/>
      <c r="N438" s="96"/>
      <c r="O438" s="96"/>
      <c r="P438" s="96"/>
    </row>
    <row r="439" spans="1:16" x14ac:dyDescent="0.25">
      <c r="A439" s="97">
        <v>43741</v>
      </c>
      <c r="B439" s="101">
        <v>88</v>
      </c>
      <c r="C439" s="92" t="str">
        <f t="shared" si="18"/>
        <v>PUT /event-subscriptions/{EventSubscriptionId}</v>
      </c>
      <c r="D439" s="94" t="s">
        <v>208</v>
      </c>
      <c r="E439" s="93" t="str">
        <f t="shared" si="19"/>
        <v>Notifications</v>
      </c>
      <c r="F439" s="93" t="str">
        <f t="shared" si="20"/>
        <v>N</v>
      </c>
      <c r="G439" s="104">
        <v>13698495.376641797</v>
      </c>
      <c r="H439" s="99">
        <v>12991.977038297277</v>
      </c>
      <c r="I439" s="99">
        <v>12.546894821541082</v>
      </c>
      <c r="J439" s="96"/>
      <c r="K439" s="96"/>
      <c r="L439" s="96"/>
      <c r="M439" s="96"/>
      <c r="N439" s="96"/>
      <c r="O439" s="96"/>
      <c r="P439" s="96"/>
    </row>
    <row r="440" spans="1:16" ht="15" customHeight="1" x14ac:dyDescent="0.25">
      <c r="A440" s="97">
        <v>43741</v>
      </c>
      <c r="B440" s="101">
        <v>89</v>
      </c>
      <c r="C440" s="92" t="str">
        <f t="shared" si="18"/>
        <v>DELETE /event-subscriptions/{EventSubscriptionId}</v>
      </c>
      <c r="D440" s="94" t="s">
        <v>208</v>
      </c>
      <c r="E440" s="93" t="str">
        <f t="shared" si="19"/>
        <v>Notifications</v>
      </c>
      <c r="F440" s="93" t="str">
        <f t="shared" si="20"/>
        <v>N</v>
      </c>
      <c r="G440" s="104">
        <v>7595059.9237822015</v>
      </c>
      <c r="H440" s="99">
        <v>12666.389563109924</v>
      </c>
      <c r="I440" s="99">
        <v>126.08855338492374</v>
      </c>
      <c r="J440" s="96"/>
      <c r="K440" s="96"/>
      <c r="L440" s="96"/>
      <c r="M440" s="96"/>
      <c r="N440" s="96"/>
      <c r="O440" s="96"/>
      <c r="P440" s="96"/>
    </row>
    <row r="441" spans="1:16" ht="15" customHeight="1" x14ac:dyDescent="0.25">
      <c r="A441" s="97">
        <v>43741</v>
      </c>
      <c r="B441" s="101">
        <v>90</v>
      </c>
      <c r="C441" s="92" t="str">
        <f t="shared" si="18"/>
        <v>POST /event-notifications</v>
      </c>
      <c r="D441" s="94" t="s">
        <v>208</v>
      </c>
      <c r="E441" s="93" t="str">
        <f t="shared" si="19"/>
        <v>Notifications</v>
      </c>
      <c r="F441" s="93" t="str">
        <f t="shared" si="20"/>
        <v>N</v>
      </c>
      <c r="G441" s="104">
        <v>8082019.6193535235</v>
      </c>
      <c r="H441" s="99">
        <v>16513.724348740903</v>
      </c>
      <c r="I441" s="99">
        <v>225.34562069129265</v>
      </c>
      <c r="J441" s="96"/>
      <c r="K441" s="96"/>
      <c r="L441" s="96"/>
      <c r="M441" s="96"/>
      <c r="N441" s="96"/>
      <c r="O441" s="96"/>
      <c r="P441" s="96"/>
    </row>
    <row r="442" spans="1:16" ht="15" customHeight="1" x14ac:dyDescent="0.25">
      <c r="A442" s="97">
        <v>43741</v>
      </c>
      <c r="B442" s="101">
        <v>91</v>
      </c>
      <c r="C442" s="92" t="str">
        <f t="shared" si="18"/>
        <v>POST /events</v>
      </c>
      <c r="D442" s="94" t="s">
        <v>208</v>
      </c>
      <c r="E442" s="93" t="str">
        <f t="shared" si="19"/>
        <v>Notifications</v>
      </c>
      <c r="F442" s="93" t="str">
        <f t="shared" si="20"/>
        <v>N</v>
      </c>
      <c r="G442" s="104">
        <v>6214139.9376399824</v>
      </c>
      <c r="H442" s="99">
        <v>10363.409642544482</v>
      </c>
      <c r="I442" s="99">
        <v>103.16336186039214</v>
      </c>
      <c r="J442" s="96"/>
      <c r="K442" s="96"/>
      <c r="L442" s="96"/>
      <c r="M442" s="96"/>
      <c r="N442" s="96"/>
      <c r="O442" s="96"/>
      <c r="P442" s="96"/>
    </row>
    <row r="443" spans="1:16" ht="15" customHeight="1" x14ac:dyDescent="0.25">
      <c r="A443" s="97">
        <v>43742</v>
      </c>
      <c r="B443" s="101">
        <v>0</v>
      </c>
      <c r="C443" s="92" t="str">
        <f t="shared" si="18"/>
        <v>OIDC endpoints for token IDs</v>
      </c>
      <c r="D443" s="94" t="s">
        <v>207</v>
      </c>
      <c r="E443" s="93" t="str">
        <f t="shared" si="19"/>
        <v>OIDC</v>
      </c>
      <c r="F443" s="93" t="str">
        <f t="shared" si="20"/>
        <v>N</v>
      </c>
      <c r="G443" s="111">
        <v>825069162.63984311</v>
      </c>
      <c r="H443" s="99">
        <v>1663570.3714257758</v>
      </c>
      <c r="I443" s="99">
        <v>582.23593486626828</v>
      </c>
      <c r="J443" s="96"/>
      <c r="K443" s="96"/>
      <c r="L443" s="96"/>
      <c r="M443" s="96"/>
      <c r="N443" s="96"/>
      <c r="O443" s="96"/>
      <c r="P443" s="96"/>
    </row>
    <row r="444" spans="1:16" ht="15" customHeight="1" x14ac:dyDescent="0.25">
      <c r="A444" s="100">
        <v>43742</v>
      </c>
      <c r="B444" s="101">
        <v>1</v>
      </c>
      <c r="C444" s="92" t="str">
        <f t="shared" si="18"/>
        <v>POST /account-access-consents</v>
      </c>
      <c r="D444" s="94" t="s">
        <v>207</v>
      </c>
      <c r="E444" s="93" t="str">
        <f t="shared" si="19"/>
        <v>AISP</v>
      </c>
      <c r="F444" s="93" t="str">
        <f t="shared" si="20"/>
        <v>N</v>
      </c>
      <c r="G444" s="95">
        <v>713458.82569534914</v>
      </c>
      <c r="H444" s="102">
        <v>31306.795423666063</v>
      </c>
      <c r="I444" s="102">
        <v>86.597048172626927</v>
      </c>
      <c r="J444" s="96"/>
      <c r="K444" s="96"/>
      <c r="L444" s="96"/>
      <c r="M444" s="96"/>
      <c r="N444" s="96"/>
      <c r="O444" s="96"/>
      <c r="P444" s="96"/>
    </row>
    <row r="445" spans="1:16" ht="15" customHeight="1" x14ac:dyDescent="0.25">
      <c r="A445" s="100">
        <v>43742</v>
      </c>
      <c r="B445" s="101">
        <v>2</v>
      </c>
      <c r="C445" s="92" t="str">
        <f t="shared" si="18"/>
        <v>GET /account-access-consents/{ConsentId}</v>
      </c>
      <c r="D445" s="94" t="s">
        <v>207</v>
      </c>
      <c r="E445" s="93" t="str">
        <f t="shared" si="19"/>
        <v>AISP</v>
      </c>
      <c r="F445" s="93" t="str">
        <f t="shared" si="20"/>
        <v>N</v>
      </c>
      <c r="G445" s="95">
        <v>1675469.2355369297</v>
      </c>
      <c r="H445" s="102">
        <v>30939.742200637393</v>
      </c>
      <c r="I445" s="102">
        <v>39.080841190801436</v>
      </c>
      <c r="J445" s="96"/>
      <c r="K445" s="96"/>
      <c r="L445" s="96"/>
      <c r="M445" s="96"/>
      <c r="N445" s="96"/>
      <c r="O445" s="96"/>
      <c r="P445" s="96"/>
    </row>
    <row r="446" spans="1:16" ht="15" customHeight="1" x14ac:dyDescent="0.25">
      <c r="A446" s="100">
        <v>43742</v>
      </c>
      <c r="B446" s="101">
        <v>3</v>
      </c>
      <c r="C446" s="92" t="str">
        <f t="shared" si="18"/>
        <v>DELETE /account-access-consents/{ConsentId}</v>
      </c>
      <c r="D446" s="94" t="s">
        <v>207</v>
      </c>
      <c r="E446" s="93" t="str">
        <f t="shared" si="19"/>
        <v>AISP</v>
      </c>
      <c r="F446" s="93" t="str">
        <f t="shared" si="20"/>
        <v>N</v>
      </c>
      <c r="G446" s="95">
        <v>747875.39167339238</v>
      </c>
      <c r="H446" s="102">
        <v>24688.707726232147</v>
      </c>
      <c r="I446" s="102">
        <v>277.91740900505403</v>
      </c>
      <c r="J446" s="96"/>
      <c r="K446" s="96"/>
      <c r="L446" s="96"/>
      <c r="M446" s="96"/>
      <c r="N446" s="96"/>
      <c r="O446" s="96"/>
      <c r="P446" s="96"/>
    </row>
    <row r="447" spans="1:16" ht="15" customHeight="1" x14ac:dyDescent="0.25">
      <c r="A447" s="100">
        <v>43742</v>
      </c>
      <c r="B447" s="101">
        <v>4</v>
      </c>
      <c r="C447" s="92" t="str">
        <f t="shared" si="18"/>
        <v>GET /accounts</v>
      </c>
      <c r="D447" s="94" t="s">
        <v>207</v>
      </c>
      <c r="E447" s="93" t="str">
        <f t="shared" si="19"/>
        <v>AISP</v>
      </c>
      <c r="F447" s="93" t="str">
        <f t="shared" si="20"/>
        <v>Y</v>
      </c>
      <c r="G447" s="95">
        <v>1940729.9309843723</v>
      </c>
      <c r="H447" s="102">
        <v>28264.90842250015</v>
      </c>
      <c r="I447" s="102">
        <v>83.894560574502819</v>
      </c>
      <c r="J447" s="96"/>
      <c r="K447" s="96"/>
      <c r="L447" s="96"/>
      <c r="M447" s="96"/>
      <c r="N447" s="96"/>
      <c r="O447" s="96"/>
      <c r="P447" s="96"/>
    </row>
    <row r="448" spans="1:16" ht="15" customHeight="1" x14ac:dyDescent="0.25">
      <c r="A448" s="100">
        <v>43742</v>
      </c>
      <c r="B448" s="101">
        <v>5</v>
      </c>
      <c r="C448" s="92" t="str">
        <f t="shared" si="18"/>
        <v>GET /accounts/{AccountId}</v>
      </c>
      <c r="D448" s="94" t="s">
        <v>207</v>
      </c>
      <c r="E448" s="93" t="str">
        <f t="shared" si="19"/>
        <v>AISP</v>
      </c>
      <c r="F448" s="93" t="str">
        <f t="shared" si="20"/>
        <v>Y</v>
      </c>
      <c r="G448" s="95">
        <v>3267897.8614048371</v>
      </c>
      <c r="H448" s="102">
        <v>38580.789121034992</v>
      </c>
      <c r="I448" s="102">
        <v>87.611675237006864</v>
      </c>
      <c r="J448" s="96"/>
      <c r="K448" s="96"/>
      <c r="L448" s="96"/>
      <c r="M448" s="96"/>
      <c r="N448" s="96"/>
      <c r="O448" s="96"/>
      <c r="P448" s="96"/>
    </row>
    <row r="449" spans="1:16" ht="15" customHeight="1" x14ac:dyDescent="0.25">
      <c r="A449" s="100">
        <v>43742</v>
      </c>
      <c r="B449" s="101">
        <v>6</v>
      </c>
      <c r="C449" s="92" t="str">
        <f t="shared" si="18"/>
        <v>GET /accounts/{AccountId}/balances</v>
      </c>
      <c r="D449" s="94" t="s">
        <v>207</v>
      </c>
      <c r="E449" s="93" t="str">
        <f t="shared" si="19"/>
        <v>AISP</v>
      </c>
      <c r="F449" s="93" t="str">
        <f t="shared" si="20"/>
        <v>Y</v>
      </c>
      <c r="G449" s="95">
        <v>2041001.8794199086</v>
      </c>
      <c r="H449" s="102">
        <v>27124.284181349252</v>
      </c>
      <c r="I449" s="102">
        <v>136.86550633952081</v>
      </c>
      <c r="J449" s="96"/>
      <c r="K449" s="96"/>
      <c r="L449" s="96"/>
      <c r="M449" s="96"/>
      <c r="N449" s="96"/>
      <c r="O449" s="96"/>
      <c r="P449" s="96"/>
    </row>
    <row r="450" spans="1:16" ht="15" customHeight="1" x14ac:dyDescent="0.25">
      <c r="A450" s="100">
        <v>43742</v>
      </c>
      <c r="B450" s="101">
        <v>7</v>
      </c>
      <c r="C450" s="92" t="str">
        <f t="shared" si="18"/>
        <v>GET /balances</v>
      </c>
      <c r="D450" s="94" t="s">
        <v>207</v>
      </c>
      <c r="E450" s="93" t="str">
        <f t="shared" si="19"/>
        <v>AISP</v>
      </c>
      <c r="F450" s="93" t="str">
        <f t="shared" si="20"/>
        <v>Y</v>
      </c>
      <c r="G450" s="95">
        <v>1373862.6884972586</v>
      </c>
      <c r="H450" s="101">
        <v>20689.312103678731</v>
      </c>
      <c r="I450" s="101">
        <v>152.22980283880477</v>
      </c>
      <c r="J450" s="96"/>
      <c r="K450" s="96"/>
      <c r="L450" s="96"/>
      <c r="M450" s="96"/>
      <c r="N450" s="96"/>
      <c r="O450" s="96"/>
      <c r="P450" s="96"/>
    </row>
    <row r="451" spans="1:16" ht="15" customHeight="1" x14ac:dyDescent="0.25">
      <c r="A451" s="100">
        <v>43742</v>
      </c>
      <c r="B451" s="101">
        <v>8</v>
      </c>
      <c r="C451" s="92" t="str">
        <f t="shared" si="18"/>
        <v>GET /accounts/{AccountId}/transactions</v>
      </c>
      <c r="D451" s="94" t="s">
        <v>207</v>
      </c>
      <c r="E451" s="93" t="str">
        <f t="shared" si="19"/>
        <v>AISP</v>
      </c>
      <c r="F451" s="93" t="str">
        <f t="shared" si="20"/>
        <v>Y</v>
      </c>
      <c r="G451" s="95">
        <v>39775279.796511874</v>
      </c>
      <c r="H451" s="101">
        <v>20064.089671813581</v>
      </c>
      <c r="I451" s="101">
        <v>197.27468498255391</v>
      </c>
      <c r="J451" s="96"/>
      <c r="K451" s="96"/>
      <c r="L451" s="96"/>
      <c r="M451" s="96"/>
      <c r="N451" s="96"/>
      <c r="O451" s="96"/>
      <c r="P451" s="96"/>
    </row>
    <row r="452" spans="1:16" ht="15" customHeight="1" x14ac:dyDescent="0.25">
      <c r="A452" s="100">
        <v>43742</v>
      </c>
      <c r="B452" s="101">
        <v>9</v>
      </c>
      <c r="C452" s="92" t="str">
        <f t="shared" si="18"/>
        <v>GET /transactions</v>
      </c>
      <c r="D452" s="94" t="s">
        <v>207</v>
      </c>
      <c r="E452" s="93" t="str">
        <f t="shared" si="19"/>
        <v>AISP</v>
      </c>
      <c r="F452" s="93" t="str">
        <f t="shared" si="20"/>
        <v>Y</v>
      </c>
      <c r="G452" s="95">
        <v>364537144.26160181</v>
      </c>
      <c r="H452" s="101">
        <v>46329.178610188617</v>
      </c>
      <c r="I452" s="101">
        <v>35.221676893870026</v>
      </c>
      <c r="J452" s="96"/>
      <c r="K452" s="96"/>
      <c r="L452" s="96"/>
      <c r="M452" s="96"/>
      <c r="N452" s="96"/>
      <c r="O452" s="96"/>
      <c r="P452" s="96"/>
    </row>
    <row r="453" spans="1:16" ht="15" customHeight="1" x14ac:dyDescent="0.25">
      <c r="A453" s="100">
        <v>43742</v>
      </c>
      <c r="B453" s="101">
        <v>10</v>
      </c>
      <c r="C453" s="92" t="str">
        <f t="shared" si="18"/>
        <v>GET /accounts/{AccountId}/beneficiaries</v>
      </c>
      <c r="D453" s="94" t="s">
        <v>207</v>
      </c>
      <c r="E453" s="93" t="str">
        <f t="shared" si="19"/>
        <v>AISP</v>
      </c>
      <c r="F453" s="93" t="str">
        <f t="shared" si="20"/>
        <v>Y</v>
      </c>
      <c r="G453" s="95">
        <v>2671672.2054932406</v>
      </c>
      <c r="H453" s="101">
        <v>28167.609732172488</v>
      </c>
      <c r="I453" s="101">
        <v>152.72866349864842</v>
      </c>
      <c r="J453" s="96"/>
      <c r="K453" s="96"/>
      <c r="L453" s="96"/>
      <c r="M453" s="96"/>
      <c r="N453" s="96"/>
      <c r="O453" s="96"/>
      <c r="P453" s="96"/>
    </row>
    <row r="454" spans="1:16" ht="15" customHeight="1" x14ac:dyDescent="0.25">
      <c r="A454" s="100">
        <v>43742</v>
      </c>
      <c r="B454" s="101">
        <v>11</v>
      </c>
      <c r="C454" s="92" t="str">
        <f t="shared" si="18"/>
        <v>GET /beneficiaries</v>
      </c>
      <c r="D454" s="94" t="s">
        <v>207</v>
      </c>
      <c r="E454" s="93" t="str">
        <f t="shared" si="19"/>
        <v>AISP</v>
      </c>
      <c r="F454" s="93" t="str">
        <f t="shared" si="20"/>
        <v>Y</v>
      </c>
      <c r="G454" s="95">
        <v>3147898.9870073525</v>
      </c>
      <c r="H454" s="101">
        <v>40036.406517719755</v>
      </c>
      <c r="I454" s="101">
        <v>33.320954996231208</v>
      </c>
      <c r="J454" s="96"/>
      <c r="K454" s="96"/>
      <c r="L454" s="96"/>
      <c r="M454" s="96"/>
      <c r="N454" s="96"/>
      <c r="O454" s="96"/>
      <c r="P454" s="96"/>
    </row>
    <row r="455" spans="1:16" ht="15" customHeight="1" x14ac:dyDescent="0.25">
      <c r="A455" s="100">
        <v>43742</v>
      </c>
      <c r="B455" s="101">
        <v>12</v>
      </c>
      <c r="C455" s="92" t="str">
        <f t="shared" si="18"/>
        <v>GET /accounts/{AccountId}/direct-debits</v>
      </c>
      <c r="D455" s="94" t="s">
        <v>207</v>
      </c>
      <c r="E455" s="93" t="str">
        <f t="shared" si="19"/>
        <v>AISP</v>
      </c>
      <c r="F455" s="93" t="str">
        <f t="shared" si="20"/>
        <v>Y</v>
      </c>
      <c r="G455" s="95">
        <v>2192820.303902776</v>
      </c>
      <c r="H455" s="101">
        <v>36477.170509234435</v>
      </c>
      <c r="I455" s="101">
        <v>208.58367903135692</v>
      </c>
      <c r="J455" s="96"/>
      <c r="K455" s="96"/>
      <c r="L455" s="96"/>
      <c r="M455" s="96"/>
      <c r="N455" s="96"/>
      <c r="O455" s="96"/>
      <c r="P455" s="96"/>
    </row>
    <row r="456" spans="1:16" ht="15" customHeight="1" x14ac:dyDescent="0.25">
      <c r="A456" s="100">
        <v>43742</v>
      </c>
      <c r="B456" s="101">
        <v>13</v>
      </c>
      <c r="C456" s="92" t="str">
        <f t="shared" ref="C456:C519" si="21">VLOOKUP($B456,endpoints,3)</f>
        <v>GET /direct-debits</v>
      </c>
      <c r="D456" s="94" t="s">
        <v>207</v>
      </c>
      <c r="E456" s="93" t="str">
        <f t="shared" ref="E456:E519" si="22">VLOOKUP($B456,endpoints,4)</f>
        <v>AISP</v>
      </c>
      <c r="F456" s="93" t="str">
        <f t="shared" ref="F456:F519" si="23">VLOOKUP($B456,endpoints,5)</f>
        <v>Y</v>
      </c>
      <c r="G456" s="95">
        <v>2219907.1228871178</v>
      </c>
      <c r="H456" s="101">
        <v>21642.479676127412</v>
      </c>
      <c r="I456" s="101">
        <v>243.77909177329119</v>
      </c>
      <c r="J456" s="96"/>
      <c r="K456" s="96"/>
      <c r="L456" s="96"/>
      <c r="M456" s="96"/>
      <c r="N456" s="96"/>
      <c r="O456" s="96"/>
      <c r="P456" s="96"/>
    </row>
    <row r="457" spans="1:16" ht="15" customHeight="1" x14ac:dyDescent="0.25">
      <c r="A457" s="100">
        <v>43742</v>
      </c>
      <c r="B457" s="101">
        <v>14</v>
      </c>
      <c r="C457" s="92" t="str">
        <f t="shared" si="21"/>
        <v>GET /accounts/{AccountId}/standing-orders</v>
      </c>
      <c r="D457" s="94" t="s">
        <v>207</v>
      </c>
      <c r="E457" s="93" t="str">
        <f t="shared" si="22"/>
        <v>AISP</v>
      </c>
      <c r="F457" s="93" t="str">
        <f t="shared" si="23"/>
        <v>Y</v>
      </c>
      <c r="G457" s="95">
        <v>1148258.202309119</v>
      </c>
      <c r="H457" s="101">
        <v>17851.983973267044</v>
      </c>
      <c r="I457" s="101">
        <v>135.70275321541811</v>
      </c>
      <c r="J457" s="96"/>
      <c r="K457" s="96"/>
      <c r="L457" s="96"/>
      <c r="M457" s="96"/>
      <c r="N457" s="96"/>
      <c r="O457" s="96"/>
      <c r="P457" s="96"/>
    </row>
    <row r="458" spans="1:16" ht="15" customHeight="1" x14ac:dyDescent="0.25">
      <c r="A458" s="100">
        <v>43742</v>
      </c>
      <c r="B458" s="101">
        <v>15</v>
      </c>
      <c r="C458" s="92" t="str">
        <f t="shared" si="21"/>
        <v>GET /standing-orders</v>
      </c>
      <c r="D458" s="94" t="s">
        <v>207</v>
      </c>
      <c r="E458" s="93" t="str">
        <f t="shared" si="22"/>
        <v>AISP</v>
      </c>
      <c r="F458" s="93" t="str">
        <f t="shared" si="23"/>
        <v>Y</v>
      </c>
      <c r="G458" s="95">
        <v>1665173.4189091499</v>
      </c>
      <c r="H458" s="101">
        <v>45918.351480870901</v>
      </c>
      <c r="I458" s="101">
        <v>146.41066413838209</v>
      </c>
      <c r="J458" s="96"/>
      <c r="K458" s="96"/>
      <c r="L458" s="96"/>
      <c r="M458" s="96"/>
      <c r="N458" s="96"/>
      <c r="O458" s="96"/>
      <c r="P458" s="96"/>
    </row>
    <row r="459" spans="1:16" ht="15" customHeight="1" x14ac:dyDescent="0.25">
      <c r="A459" s="100">
        <v>43742</v>
      </c>
      <c r="B459" s="101">
        <v>16</v>
      </c>
      <c r="C459" s="92" t="str">
        <f t="shared" si="21"/>
        <v>GET /accounts/{AccountId}/product</v>
      </c>
      <c r="D459" s="94" t="s">
        <v>207</v>
      </c>
      <c r="E459" s="93" t="str">
        <f t="shared" si="22"/>
        <v>AISP</v>
      </c>
      <c r="F459" s="93" t="str">
        <f t="shared" si="23"/>
        <v>Y</v>
      </c>
      <c r="G459" s="95">
        <v>467549.43938535434</v>
      </c>
      <c r="H459" s="101">
        <v>5120.9235856764935</v>
      </c>
      <c r="I459" s="101">
        <v>165.52829930188437</v>
      </c>
      <c r="J459" s="96"/>
      <c r="K459" s="96"/>
      <c r="L459" s="96"/>
      <c r="M459" s="96"/>
      <c r="N459" s="96"/>
      <c r="O459" s="96"/>
      <c r="P459" s="96"/>
    </row>
    <row r="460" spans="1:16" ht="15" customHeight="1" x14ac:dyDescent="0.25">
      <c r="A460" s="100">
        <v>43742</v>
      </c>
      <c r="B460" s="101">
        <v>17</v>
      </c>
      <c r="C460" s="92" t="str">
        <f t="shared" si="21"/>
        <v>GET /products</v>
      </c>
      <c r="D460" s="94" t="s">
        <v>207</v>
      </c>
      <c r="E460" s="93" t="str">
        <f t="shared" si="22"/>
        <v>AISP</v>
      </c>
      <c r="F460" s="93" t="str">
        <f t="shared" si="23"/>
        <v>Y</v>
      </c>
      <c r="G460" s="95">
        <v>1030073.1849709742</v>
      </c>
      <c r="H460" s="101">
        <v>36750.647962849318</v>
      </c>
      <c r="I460" s="101">
        <v>230.27747876651762</v>
      </c>
      <c r="J460" s="96"/>
      <c r="K460" s="96"/>
      <c r="L460" s="96"/>
      <c r="M460" s="96"/>
      <c r="N460" s="96"/>
      <c r="O460" s="96"/>
      <c r="P460" s="96"/>
    </row>
    <row r="461" spans="1:16" ht="15" customHeight="1" x14ac:dyDescent="0.25">
      <c r="A461" s="100">
        <v>43742</v>
      </c>
      <c r="B461" s="101">
        <v>18</v>
      </c>
      <c r="C461" s="92" t="str">
        <f t="shared" si="21"/>
        <v>GET /accounts/{AccountId}/offers</v>
      </c>
      <c r="D461" s="94" t="s">
        <v>207</v>
      </c>
      <c r="E461" s="93" t="str">
        <f t="shared" si="22"/>
        <v>AISP</v>
      </c>
      <c r="F461" s="93" t="str">
        <f t="shared" si="23"/>
        <v>Y</v>
      </c>
      <c r="G461" s="95">
        <v>902225.90074922354</v>
      </c>
      <c r="H461" s="101">
        <v>39882.804130756092</v>
      </c>
      <c r="I461" s="101">
        <v>300.38377889227115</v>
      </c>
      <c r="J461" s="96"/>
      <c r="K461" s="96"/>
      <c r="L461" s="96"/>
      <c r="M461" s="96"/>
      <c r="N461" s="96"/>
      <c r="O461" s="96"/>
      <c r="P461" s="96"/>
    </row>
    <row r="462" spans="1:16" ht="15" customHeight="1" x14ac:dyDescent="0.25">
      <c r="A462" s="100">
        <v>43742</v>
      </c>
      <c r="B462" s="101">
        <v>19</v>
      </c>
      <c r="C462" s="92" t="str">
        <f t="shared" si="21"/>
        <v>GET /offers</v>
      </c>
      <c r="D462" s="94" t="s">
        <v>207</v>
      </c>
      <c r="E462" s="93" t="str">
        <f t="shared" si="22"/>
        <v>AISP</v>
      </c>
      <c r="F462" s="93" t="str">
        <f t="shared" si="23"/>
        <v>Y</v>
      </c>
      <c r="G462" s="95">
        <v>3446488.3685846431</v>
      </c>
      <c r="H462" s="101">
        <v>40564.411429534906</v>
      </c>
      <c r="I462" s="101">
        <v>162.69807272900442</v>
      </c>
      <c r="J462" s="96"/>
      <c r="K462" s="96"/>
      <c r="L462" s="96"/>
      <c r="M462" s="96"/>
      <c r="N462" s="96"/>
      <c r="O462" s="96"/>
      <c r="P462" s="96"/>
    </row>
    <row r="463" spans="1:16" ht="15" customHeight="1" x14ac:dyDescent="0.25">
      <c r="A463" s="100">
        <v>43742</v>
      </c>
      <c r="B463" s="101">
        <v>20</v>
      </c>
      <c r="C463" s="92" t="str">
        <f t="shared" si="21"/>
        <v>GET /accounts/{AccountId}/party</v>
      </c>
      <c r="D463" s="94" t="s">
        <v>207</v>
      </c>
      <c r="E463" s="93" t="str">
        <f t="shared" si="22"/>
        <v>AISP</v>
      </c>
      <c r="F463" s="93" t="str">
        <f t="shared" si="23"/>
        <v>Y</v>
      </c>
      <c r="G463" s="95">
        <v>1345532.7263771766</v>
      </c>
      <c r="H463" s="101">
        <v>44379.953133088507</v>
      </c>
      <c r="I463" s="101">
        <v>0</v>
      </c>
      <c r="J463" s="96"/>
      <c r="K463" s="96"/>
      <c r="L463" s="96"/>
      <c r="M463" s="96"/>
      <c r="N463" s="96"/>
      <c r="O463" s="96"/>
      <c r="P463" s="96"/>
    </row>
    <row r="464" spans="1:16" ht="15" customHeight="1" x14ac:dyDescent="0.25">
      <c r="A464" s="100">
        <v>43742</v>
      </c>
      <c r="B464" s="101">
        <v>21</v>
      </c>
      <c r="C464" s="92" t="str">
        <f t="shared" si="21"/>
        <v>GET /party</v>
      </c>
      <c r="D464" s="94" t="s">
        <v>207</v>
      </c>
      <c r="E464" s="93" t="str">
        <f t="shared" si="22"/>
        <v>AISP</v>
      </c>
      <c r="F464" s="93" t="str">
        <f t="shared" si="23"/>
        <v>Y</v>
      </c>
      <c r="G464" s="95">
        <v>925438.39734979626</v>
      </c>
      <c r="H464" s="102">
        <v>11070.456187116044</v>
      </c>
      <c r="I464" s="102">
        <v>395.85720809526191</v>
      </c>
      <c r="J464" s="96"/>
      <c r="K464" s="96"/>
      <c r="L464" s="96"/>
      <c r="M464" s="96"/>
      <c r="N464" s="96"/>
      <c r="O464" s="96"/>
      <c r="P464" s="96"/>
    </row>
    <row r="465" spans="1:16" ht="15" customHeight="1" x14ac:dyDescent="0.25">
      <c r="A465" s="100">
        <v>43742</v>
      </c>
      <c r="B465" s="101">
        <v>22</v>
      </c>
      <c r="C465" s="92" t="str">
        <f t="shared" si="21"/>
        <v>GET /accounts/{AccountId}/scheduled-payments</v>
      </c>
      <c r="D465" s="94" t="s">
        <v>207</v>
      </c>
      <c r="E465" s="93" t="str">
        <f t="shared" si="22"/>
        <v>AISP</v>
      </c>
      <c r="F465" s="93" t="str">
        <f t="shared" si="23"/>
        <v>Y</v>
      </c>
      <c r="G465" s="95">
        <v>1111851.8600590075</v>
      </c>
      <c r="H465" s="102">
        <v>33295.554589031315</v>
      </c>
      <c r="I465" s="102">
        <v>3.3488653314246579</v>
      </c>
      <c r="J465" s="96"/>
      <c r="K465" s="96"/>
      <c r="L465" s="96"/>
      <c r="M465" s="96"/>
      <c r="N465" s="96"/>
      <c r="O465" s="96"/>
      <c r="P465" s="96"/>
    </row>
    <row r="466" spans="1:16" ht="15" customHeight="1" x14ac:dyDescent="0.25">
      <c r="A466" s="100">
        <v>43742</v>
      </c>
      <c r="B466" s="101">
        <v>23</v>
      </c>
      <c r="C466" s="92" t="str">
        <f t="shared" si="21"/>
        <v>GET /scheduled-payments</v>
      </c>
      <c r="D466" s="94" t="s">
        <v>207</v>
      </c>
      <c r="E466" s="93" t="str">
        <f t="shared" si="22"/>
        <v>AISP</v>
      </c>
      <c r="F466" s="93" t="str">
        <f t="shared" si="23"/>
        <v>Y</v>
      </c>
      <c r="G466" s="95">
        <v>2272473.9824923943</v>
      </c>
      <c r="H466" s="102">
        <v>32785.942462090155</v>
      </c>
      <c r="I466" s="102">
        <v>92.97108043889051</v>
      </c>
      <c r="J466" s="96"/>
      <c r="K466" s="96"/>
      <c r="L466" s="96"/>
      <c r="M466" s="96"/>
      <c r="N466" s="96"/>
      <c r="O466" s="96"/>
      <c r="P466" s="96"/>
    </row>
    <row r="467" spans="1:16" ht="15" customHeight="1" x14ac:dyDescent="0.25">
      <c r="A467" s="100">
        <v>43742</v>
      </c>
      <c r="B467" s="101">
        <v>24</v>
      </c>
      <c r="C467" s="92" t="str">
        <f t="shared" si="21"/>
        <v>GET /accounts/{AccountId}/statements</v>
      </c>
      <c r="D467" s="94" t="s">
        <v>207</v>
      </c>
      <c r="E467" s="93" t="str">
        <f t="shared" si="22"/>
        <v>AISP</v>
      </c>
      <c r="F467" s="93" t="str">
        <f t="shared" si="23"/>
        <v>Y</v>
      </c>
      <c r="G467" s="95">
        <v>1051793.7738162968</v>
      </c>
      <c r="H467" s="102">
        <v>13765.106975367558</v>
      </c>
      <c r="I467" s="102">
        <v>137.37566708809737</v>
      </c>
      <c r="J467" s="96"/>
      <c r="K467" s="96"/>
      <c r="L467" s="96"/>
      <c r="M467" s="96"/>
      <c r="N467" s="96"/>
      <c r="O467" s="96"/>
      <c r="P467" s="96"/>
    </row>
    <row r="468" spans="1:16" ht="15" customHeight="1" x14ac:dyDescent="0.25">
      <c r="A468" s="100">
        <v>43742</v>
      </c>
      <c r="B468" s="101">
        <v>25</v>
      </c>
      <c r="C468" s="92" t="str">
        <f t="shared" si="21"/>
        <v>GET /accounts/{AccountId}/statements/{StatementId}</v>
      </c>
      <c r="D468" s="94" t="s">
        <v>207</v>
      </c>
      <c r="E468" s="93" t="str">
        <f t="shared" si="22"/>
        <v>AISP</v>
      </c>
      <c r="F468" s="93" t="str">
        <f t="shared" si="23"/>
        <v>Y</v>
      </c>
      <c r="G468" s="95">
        <v>1338517.5418985097</v>
      </c>
      <c r="H468" s="102">
        <v>21658.071402198588</v>
      </c>
      <c r="I468" s="102">
        <v>127.21931552054964</v>
      </c>
      <c r="J468" s="96"/>
      <c r="K468" s="96"/>
      <c r="L468" s="96"/>
      <c r="M468" s="96"/>
      <c r="N468" s="96"/>
      <c r="O468" s="96"/>
      <c r="P468" s="96"/>
    </row>
    <row r="469" spans="1:16" ht="15" customHeight="1" x14ac:dyDescent="0.25">
      <c r="A469" s="100">
        <v>43742</v>
      </c>
      <c r="B469" s="101">
        <v>26</v>
      </c>
      <c r="C469" s="92" t="str">
        <f t="shared" si="21"/>
        <v>GET /accounts/{AccountId}/statements/{StatementId}/file</v>
      </c>
      <c r="D469" s="94" t="s">
        <v>207</v>
      </c>
      <c r="E469" s="93" t="str">
        <f t="shared" si="22"/>
        <v>AISP</v>
      </c>
      <c r="F469" s="93" t="str">
        <f t="shared" si="23"/>
        <v>Y</v>
      </c>
      <c r="G469" s="95">
        <v>2623878.6046016417</v>
      </c>
      <c r="H469" s="102">
        <v>25386.021893646608</v>
      </c>
      <c r="I469" s="102">
        <v>94.199851841377154</v>
      </c>
      <c r="J469" s="96"/>
      <c r="K469" s="96"/>
      <c r="L469" s="96"/>
      <c r="M469" s="96"/>
      <c r="N469" s="96"/>
      <c r="O469" s="96"/>
      <c r="P469" s="96"/>
    </row>
    <row r="470" spans="1:16" ht="15" customHeight="1" x14ac:dyDescent="0.25">
      <c r="A470" s="100">
        <v>43742</v>
      </c>
      <c r="B470" s="101">
        <v>27</v>
      </c>
      <c r="C470" s="92" t="str">
        <f t="shared" si="21"/>
        <v>GET /accounts/{AccountId}/statements/{StatementId}/transactions</v>
      </c>
      <c r="D470" s="94" t="s">
        <v>207</v>
      </c>
      <c r="E470" s="93" t="str">
        <f t="shared" si="22"/>
        <v>AISP</v>
      </c>
      <c r="F470" s="93" t="str">
        <f t="shared" si="23"/>
        <v>Y</v>
      </c>
      <c r="G470" s="95">
        <v>34086871.391395241</v>
      </c>
      <c r="H470" s="102">
        <v>7818.9507267859617</v>
      </c>
      <c r="I470" s="102">
        <v>308.16158512709978</v>
      </c>
      <c r="J470" s="96"/>
      <c r="K470" s="96"/>
      <c r="L470" s="96"/>
      <c r="M470" s="96"/>
      <c r="N470" s="96"/>
      <c r="O470" s="96"/>
      <c r="P470" s="96"/>
    </row>
    <row r="471" spans="1:16" ht="15" customHeight="1" x14ac:dyDescent="0.25">
      <c r="A471" s="100">
        <v>43742</v>
      </c>
      <c r="B471" s="101">
        <v>28</v>
      </c>
      <c r="C471" s="92" t="str">
        <f t="shared" si="21"/>
        <v>GET /statements</v>
      </c>
      <c r="D471" s="94" t="s">
        <v>207</v>
      </c>
      <c r="E471" s="93" t="str">
        <f t="shared" si="22"/>
        <v>AISP</v>
      </c>
      <c r="F471" s="93" t="str">
        <f t="shared" si="23"/>
        <v>Y</v>
      </c>
      <c r="G471" s="95">
        <v>3810174.3082833411</v>
      </c>
      <c r="H471" s="102">
        <v>42043.198439350403</v>
      </c>
      <c r="I471" s="102">
        <v>75.662318384754244</v>
      </c>
      <c r="J471" s="96"/>
      <c r="K471" s="96"/>
      <c r="L471" s="96"/>
      <c r="M471" s="96"/>
      <c r="N471" s="96"/>
      <c r="O471" s="96"/>
      <c r="P471" s="96"/>
    </row>
    <row r="472" spans="1:16" ht="15" customHeight="1" x14ac:dyDescent="0.25">
      <c r="A472" s="100">
        <v>43742</v>
      </c>
      <c r="B472" s="101">
        <v>29</v>
      </c>
      <c r="C472" s="92" t="str">
        <f t="shared" si="21"/>
        <v>POST /domestic-payment-consents</v>
      </c>
      <c r="D472" s="94" t="s">
        <v>207</v>
      </c>
      <c r="E472" s="93" t="str">
        <f t="shared" si="22"/>
        <v>PISP</v>
      </c>
      <c r="F472" s="93" t="str">
        <f t="shared" si="23"/>
        <v>N</v>
      </c>
      <c r="G472" s="95">
        <v>3995148.2243574066</v>
      </c>
      <c r="H472" s="102">
        <v>9673.2379929216113</v>
      </c>
      <c r="I472" s="102">
        <v>92.755130185715601</v>
      </c>
      <c r="J472" s="96"/>
      <c r="K472" s="96"/>
      <c r="L472" s="96"/>
      <c r="M472" s="96"/>
      <c r="N472" s="96"/>
      <c r="O472" s="96"/>
      <c r="P472" s="96"/>
    </row>
    <row r="473" spans="1:16" ht="15" customHeight="1" x14ac:dyDescent="0.25">
      <c r="A473" s="100">
        <v>43742</v>
      </c>
      <c r="B473" s="101">
        <v>30</v>
      </c>
      <c r="C473" s="92" t="str">
        <f t="shared" si="21"/>
        <v>GET /domestic-payment-consents/{ConsentId}</v>
      </c>
      <c r="D473" s="94" t="s">
        <v>207</v>
      </c>
      <c r="E473" s="93" t="str">
        <f t="shared" si="22"/>
        <v>PISP</v>
      </c>
      <c r="F473" s="93" t="str">
        <f t="shared" si="23"/>
        <v>N</v>
      </c>
      <c r="G473" s="95">
        <v>14285265.023072371</v>
      </c>
      <c r="H473" s="102">
        <v>19554.113100530627</v>
      </c>
      <c r="I473" s="102">
        <v>160.68272511241437</v>
      </c>
      <c r="J473" s="96"/>
      <c r="K473" s="96"/>
      <c r="L473" s="96"/>
      <c r="M473" s="96"/>
      <c r="N473" s="96"/>
      <c r="O473" s="96"/>
      <c r="P473" s="96"/>
    </row>
    <row r="474" spans="1:16" ht="15" customHeight="1" x14ac:dyDescent="0.25">
      <c r="A474" s="100">
        <v>43742</v>
      </c>
      <c r="B474" s="101">
        <v>31</v>
      </c>
      <c r="C474" s="92" t="str">
        <f t="shared" si="21"/>
        <v>POST /domestic-payments</v>
      </c>
      <c r="D474" s="94" t="s">
        <v>207</v>
      </c>
      <c r="E474" s="93" t="str">
        <f t="shared" si="22"/>
        <v>PISP</v>
      </c>
      <c r="F474" s="93" t="str">
        <f t="shared" si="23"/>
        <v>Y</v>
      </c>
      <c r="G474" s="95">
        <v>5461854.1233854815</v>
      </c>
      <c r="H474" s="102">
        <v>16750.044011104987</v>
      </c>
      <c r="I474" s="102">
        <v>6.2059230341864904</v>
      </c>
      <c r="J474" s="96"/>
      <c r="K474" s="96"/>
      <c r="L474" s="96"/>
      <c r="M474" s="96"/>
      <c r="N474" s="96"/>
      <c r="O474" s="96"/>
      <c r="P474" s="96"/>
    </row>
    <row r="475" spans="1:16" ht="15" customHeight="1" x14ac:dyDescent="0.25">
      <c r="A475" s="100">
        <v>43742</v>
      </c>
      <c r="B475" s="101">
        <v>32</v>
      </c>
      <c r="C475" s="92" t="str">
        <f t="shared" si="21"/>
        <v>GET /domestic-payments/{DomesticPaymentId}</v>
      </c>
      <c r="D475" s="94" t="s">
        <v>207</v>
      </c>
      <c r="E475" s="93" t="str">
        <f t="shared" si="22"/>
        <v>PISP</v>
      </c>
      <c r="F475" s="93" t="str">
        <f t="shared" si="23"/>
        <v>Y</v>
      </c>
      <c r="G475" s="95">
        <v>34708291.511474773</v>
      </c>
      <c r="H475" s="102">
        <v>41118.72559609748</v>
      </c>
      <c r="I475" s="102">
        <v>83.081179003768838</v>
      </c>
      <c r="J475" s="96"/>
      <c r="K475" s="96"/>
      <c r="L475" s="96"/>
      <c r="M475" s="96"/>
      <c r="N475" s="96"/>
      <c r="O475" s="96"/>
      <c r="P475" s="96"/>
    </row>
    <row r="476" spans="1:16" ht="15" customHeight="1" x14ac:dyDescent="0.25">
      <c r="A476" s="100">
        <v>43742</v>
      </c>
      <c r="B476" s="101">
        <v>33</v>
      </c>
      <c r="C476" s="92" t="str">
        <f t="shared" si="21"/>
        <v>POST /domestic-scheduled-payment-consents</v>
      </c>
      <c r="D476" s="94" t="s">
        <v>207</v>
      </c>
      <c r="E476" s="93" t="str">
        <f t="shared" si="22"/>
        <v>PISP</v>
      </c>
      <c r="F476" s="93" t="str">
        <f t="shared" si="23"/>
        <v>N</v>
      </c>
      <c r="G476" s="95">
        <v>20735944.511906367</v>
      </c>
      <c r="H476" s="102">
        <v>16726.748591398504</v>
      </c>
      <c r="I476" s="102">
        <v>122.61170576866886</v>
      </c>
      <c r="J476" s="96"/>
      <c r="K476" s="96"/>
      <c r="L476" s="96"/>
      <c r="M476" s="96"/>
      <c r="N476" s="96"/>
      <c r="O476" s="96"/>
      <c r="P476" s="96"/>
    </row>
    <row r="477" spans="1:16" ht="15" customHeight="1" x14ac:dyDescent="0.25">
      <c r="A477" s="100">
        <v>43742</v>
      </c>
      <c r="B477" s="101">
        <v>34</v>
      </c>
      <c r="C477" s="92" t="str">
        <f t="shared" si="21"/>
        <v>GET /domestic-scheduled-payment-consents/{ConsentId}</v>
      </c>
      <c r="D477" s="94" t="s">
        <v>207</v>
      </c>
      <c r="E477" s="93" t="str">
        <f t="shared" si="22"/>
        <v>PISP</v>
      </c>
      <c r="F477" s="93" t="str">
        <f t="shared" si="23"/>
        <v>N</v>
      </c>
      <c r="G477" s="95">
        <v>12319608.808368402</v>
      </c>
      <c r="H477" s="102">
        <v>12581.668277144197</v>
      </c>
      <c r="I477" s="102">
        <v>83.16105153258269</v>
      </c>
      <c r="J477" s="96"/>
      <c r="K477" s="96"/>
      <c r="L477" s="96"/>
      <c r="M477" s="96"/>
      <c r="N477" s="96"/>
      <c r="O477" s="96"/>
      <c r="P477" s="96"/>
    </row>
    <row r="478" spans="1:16" ht="15" customHeight="1" x14ac:dyDescent="0.25">
      <c r="A478" s="100">
        <v>43742</v>
      </c>
      <c r="B478" s="101">
        <v>35</v>
      </c>
      <c r="C478" s="92" t="str">
        <f t="shared" si="21"/>
        <v>POST /domestic-scheduled-payments</v>
      </c>
      <c r="D478" s="94" t="s">
        <v>207</v>
      </c>
      <c r="E478" s="93" t="str">
        <f t="shared" si="22"/>
        <v>PISP</v>
      </c>
      <c r="F478" s="93" t="str">
        <f t="shared" si="23"/>
        <v>Y</v>
      </c>
      <c r="G478" s="95">
        <v>31712280.206068516</v>
      </c>
      <c r="H478" s="102">
        <v>40362.551380548728</v>
      </c>
      <c r="I478" s="102">
        <v>165.71758712038809</v>
      </c>
      <c r="J478" s="96"/>
      <c r="K478" s="96"/>
      <c r="L478" s="96"/>
      <c r="M478" s="96"/>
      <c r="N478" s="96"/>
      <c r="O478" s="96"/>
      <c r="P478" s="96"/>
    </row>
    <row r="479" spans="1:16" ht="15" customHeight="1" x14ac:dyDescent="0.25">
      <c r="A479" s="100">
        <v>43742</v>
      </c>
      <c r="B479" s="101">
        <v>36</v>
      </c>
      <c r="C479" s="92" t="str">
        <f t="shared" si="21"/>
        <v>GET /domestic-scheduled-payments/{DomesticScheduledPaymentId}</v>
      </c>
      <c r="D479" s="94" t="s">
        <v>207</v>
      </c>
      <c r="E479" s="93" t="str">
        <f t="shared" si="22"/>
        <v>PISP</v>
      </c>
      <c r="F479" s="93" t="str">
        <f t="shared" si="23"/>
        <v>Y</v>
      </c>
      <c r="G479" s="95">
        <v>15051390.593663134</v>
      </c>
      <c r="H479" s="102">
        <v>30961.000202027535</v>
      </c>
      <c r="I479" s="102">
        <v>97.39129437577671</v>
      </c>
      <c r="J479" s="96"/>
      <c r="K479" s="96"/>
      <c r="L479" s="96"/>
      <c r="M479" s="96"/>
      <c r="N479" s="96"/>
      <c r="O479" s="96"/>
      <c r="P479" s="96"/>
    </row>
    <row r="480" spans="1:16" ht="15" customHeight="1" x14ac:dyDescent="0.25">
      <c r="A480" s="100">
        <v>43742</v>
      </c>
      <c r="B480" s="101">
        <v>37</v>
      </c>
      <c r="C480" s="92" t="str">
        <f t="shared" si="21"/>
        <v>POST /domestic-standing-order-consents</v>
      </c>
      <c r="D480" s="94" t="s">
        <v>207</v>
      </c>
      <c r="E480" s="93" t="str">
        <f t="shared" si="22"/>
        <v>PISP</v>
      </c>
      <c r="F480" s="93" t="str">
        <f t="shared" si="23"/>
        <v>N</v>
      </c>
      <c r="G480" s="95">
        <v>25857683.947715085</v>
      </c>
      <c r="H480" s="102">
        <v>27695.859302920075</v>
      </c>
      <c r="I480" s="102">
        <v>205.6417956187276</v>
      </c>
      <c r="J480" s="96"/>
      <c r="K480" s="96"/>
      <c r="L480" s="96"/>
      <c r="M480" s="96"/>
      <c r="N480" s="96"/>
      <c r="O480" s="96"/>
      <c r="P480" s="96"/>
    </row>
    <row r="481" spans="1:16" ht="15" customHeight="1" x14ac:dyDescent="0.25">
      <c r="A481" s="100">
        <v>43742</v>
      </c>
      <c r="B481" s="101">
        <v>38</v>
      </c>
      <c r="C481" s="92" t="str">
        <f t="shared" si="21"/>
        <v>GET /domestic-standing-order-consents/{ConsentId}</v>
      </c>
      <c r="D481" s="94" t="s">
        <v>207</v>
      </c>
      <c r="E481" s="93" t="str">
        <f t="shared" si="22"/>
        <v>PISP</v>
      </c>
      <c r="F481" s="93" t="str">
        <f t="shared" si="23"/>
        <v>N</v>
      </c>
      <c r="G481" s="95">
        <v>26131947.637186788</v>
      </c>
      <c r="H481" s="102">
        <v>32679.658125933871</v>
      </c>
      <c r="I481" s="102">
        <v>199.79891164367186</v>
      </c>
      <c r="J481" s="96"/>
      <c r="K481" s="96"/>
      <c r="L481" s="96"/>
      <c r="M481" s="96"/>
      <c r="N481" s="96"/>
      <c r="O481" s="96"/>
      <c r="P481" s="96"/>
    </row>
    <row r="482" spans="1:16" ht="15" customHeight="1" x14ac:dyDescent="0.25">
      <c r="A482" s="100">
        <v>43742</v>
      </c>
      <c r="B482" s="101">
        <v>39</v>
      </c>
      <c r="C482" s="92" t="str">
        <f t="shared" si="21"/>
        <v>POST /domestic-standing-orders</v>
      </c>
      <c r="D482" s="94" t="s">
        <v>207</v>
      </c>
      <c r="E482" s="93" t="str">
        <f t="shared" si="22"/>
        <v>PISP</v>
      </c>
      <c r="F482" s="93" t="str">
        <f t="shared" si="23"/>
        <v>Y</v>
      </c>
      <c r="G482" s="95">
        <v>8686438.4528816249</v>
      </c>
      <c r="H482" s="102">
        <v>21255.839547356893</v>
      </c>
      <c r="I482" s="102">
        <v>2.3793630702341044</v>
      </c>
      <c r="J482" s="96"/>
      <c r="K482" s="96"/>
      <c r="L482" s="96"/>
      <c r="M482" s="96"/>
      <c r="N482" s="96"/>
      <c r="O482" s="96"/>
      <c r="P482" s="96"/>
    </row>
    <row r="483" spans="1:16" ht="15" customHeight="1" x14ac:dyDescent="0.25">
      <c r="A483" s="100">
        <v>43742</v>
      </c>
      <c r="B483" s="101">
        <v>40</v>
      </c>
      <c r="C483" s="92" t="str">
        <f t="shared" si="21"/>
        <v>GET /domestic-standing-orders/{DomesticStandingOrderId}</v>
      </c>
      <c r="D483" s="94" t="s">
        <v>207</v>
      </c>
      <c r="E483" s="93" t="str">
        <f t="shared" si="22"/>
        <v>PISP</v>
      </c>
      <c r="F483" s="93" t="str">
        <f t="shared" si="23"/>
        <v>Y</v>
      </c>
      <c r="G483" s="95">
        <v>6817093.3829267835</v>
      </c>
      <c r="H483" s="102">
        <v>9375.4587071725109</v>
      </c>
      <c r="I483" s="102">
        <v>245.23607001097429</v>
      </c>
      <c r="J483" s="96"/>
      <c r="K483" s="96"/>
      <c r="L483" s="96"/>
      <c r="M483" s="96"/>
      <c r="N483" s="96"/>
      <c r="O483" s="96"/>
      <c r="P483" s="96"/>
    </row>
    <row r="484" spans="1:16" ht="15" customHeight="1" x14ac:dyDescent="0.25">
      <c r="A484" s="100">
        <v>43742</v>
      </c>
      <c r="B484" s="101">
        <v>41</v>
      </c>
      <c r="C484" s="92" t="str">
        <f t="shared" si="21"/>
        <v>POST /international-payment-consents</v>
      </c>
      <c r="D484" s="94" t="s">
        <v>207</v>
      </c>
      <c r="E484" s="93" t="str">
        <f t="shared" si="22"/>
        <v>PISP</v>
      </c>
      <c r="F484" s="93" t="str">
        <f t="shared" si="23"/>
        <v>N</v>
      </c>
      <c r="G484" s="95">
        <v>34277828.0362368</v>
      </c>
      <c r="H484" s="102">
        <v>41548.128089715981</v>
      </c>
      <c r="I484" s="102">
        <v>67.593676509421684</v>
      </c>
      <c r="J484" s="96"/>
      <c r="K484" s="96"/>
      <c r="L484" s="96"/>
      <c r="M484" s="96"/>
      <c r="N484" s="96"/>
      <c r="O484" s="96"/>
      <c r="P484" s="96"/>
    </row>
    <row r="485" spans="1:16" ht="15" customHeight="1" x14ac:dyDescent="0.25">
      <c r="A485" s="100">
        <v>43742</v>
      </c>
      <c r="B485" s="101">
        <v>42</v>
      </c>
      <c r="C485" s="92" t="str">
        <f t="shared" si="21"/>
        <v>GET /international-payment-consents/{ConsentId}</v>
      </c>
      <c r="D485" s="94" t="s">
        <v>207</v>
      </c>
      <c r="E485" s="93" t="str">
        <f t="shared" si="22"/>
        <v>PISP</v>
      </c>
      <c r="F485" s="93" t="str">
        <f t="shared" si="23"/>
        <v>N</v>
      </c>
      <c r="G485" s="95">
        <v>34092298.075052381</v>
      </c>
      <c r="H485" s="102">
        <v>33269.271924876295</v>
      </c>
      <c r="I485" s="102">
        <v>302.98450275893907</v>
      </c>
      <c r="J485" s="96"/>
      <c r="K485" s="96"/>
      <c r="L485" s="96"/>
      <c r="M485" s="96"/>
      <c r="N485" s="96"/>
      <c r="O485" s="96"/>
      <c r="P485" s="96"/>
    </row>
    <row r="486" spans="1:16" ht="15" customHeight="1" x14ac:dyDescent="0.25">
      <c r="A486" s="100">
        <v>43742</v>
      </c>
      <c r="B486" s="101">
        <v>43</v>
      </c>
      <c r="C486" s="92" t="str">
        <f t="shared" si="21"/>
        <v>POST /international-payments</v>
      </c>
      <c r="D486" s="94" t="s">
        <v>207</v>
      </c>
      <c r="E486" s="93" t="str">
        <f t="shared" si="22"/>
        <v>PISP</v>
      </c>
      <c r="F486" s="93" t="str">
        <f t="shared" si="23"/>
        <v>Y</v>
      </c>
      <c r="G486" s="95">
        <v>40201343.352154128</v>
      </c>
      <c r="H486" s="102">
        <v>40959.336181654086</v>
      </c>
      <c r="I486" s="102">
        <v>47.711204332704746</v>
      </c>
      <c r="J486" s="96"/>
      <c r="K486" s="96"/>
      <c r="L486" s="96"/>
      <c r="M486" s="96"/>
      <c r="N486" s="96"/>
      <c r="O486" s="96"/>
      <c r="P486" s="96"/>
    </row>
    <row r="487" spans="1:16" ht="15" customHeight="1" x14ac:dyDescent="0.25">
      <c r="A487" s="100">
        <v>43742</v>
      </c>
      <c r="B487" s="101">
        <v>44</v>
      </c>
      <c r="C487" s="92" t="str">
        <f t="shared" si="21"/>
        <v>GET /international-payments/{InternationalPaymentId}</v>
      </c>
      <c r="D487" s="94" t="s">
        <v>207</v>
      </c>
      <c r="E487" s="93" t="str">
        <f t="shared" si="22"/>
        <v>PISP</v>
      </c>
      <c r="F487" s="93" t="str">
        <f t="shared" si="23"/>
        <v>Y</v>
      </c>
      <c r="G487" s="95">
        <v>14932427.907554619</v>
      </c>
      <c r="H487" s="102">
        <v>19514.248732489224</v>
      </c>
      <c r="I487" s="102">
        <v>61.092974689938544</v>
      </c>
      <c r="J487" s="96"/>
      <c r="K487" s="96"/>
      <c r="L487" s="96"/>
      <c r="M487" s="96"/>
      <c r="N487" s="96"/>
      <c r="O487" s="96"/>
      <c r="P487" s="96"/>
    </row>
    <row r="488" spans="1:16" ht="15" customHeight="1" x14ac:dyDescent="0.25">
      <c r="A488" s="100">
        <v>43742</v>
      </c>
      <c r="B488" s="101">
        <v>45</v>
      </c>
      <c r="C488" s="92" t="str">
        <f t="shared" si="21"/>
        <v>POST /international-scheduled-payment-consents</v>
      </c>
      <c r="D488" s="94" t="s">
        <v>207</v>
      </c>
      <c r="E488" s="93" t="str">
        <f t="shared" si="22"/>
        <v>PISP</v>
      </c>
      <c r="F488" s="93" t="str">
        <f t="shared" si="23"/>
        <v>N</v>
      </c>
      <c r="G488" s="95">
        <v>30010701.592978939</v>
      </c>
      <c r="H488" s="102">
        <v>32428.920329585726</v>
      </c>
      <c r="I488" s="102">
        <v>16.136086084560649</v>
      </c>
      <c r="J488" s="96"/>
      <c r="K488" s="96"/>
      <c r="L488" s="96"/>
      <c r="M488" s="96"/>
      <c r="N488" s="96"/>
      <c r="O488" s="96"/>
      <c r="P488" s="96"/>
    </row>
    <row r="489" spans="1:16" ht="15" customHeight="1" x14ac:dyDescent="0.25">
      <c r="A489" s="100">
        <v>43742</v>
      </c>
      <c r="B489" s="101">
        <v>46</v>
      </c>
      <c r="C489" s="92" t="str">
        <f t="shared" si="21"/>
        <v>GET /international-scheduled-payment-consents/{ConsentId}</v>
      </c>
      <c r="D489" s="94" t="s">
        <v>207</v>
      </c>
      <c r="E489" s="93" t="str">
        <f t="shared" si="22"/>
        <v>PISP</v>
      </c>
      <c r="F489" s="93" t="str">
        <f t="shared" si="23"/>
        <v>N</v>
      </c>
      <c r="G489" s="95">
        <v>9948366.8883276079</v>
      </c>
      <c r="H489" s="102">
        <v>27066.185717001892</v>
      </c>
      <c r="I489" s="102">
        <v>26.984326971424736</v>
      </c>
      <c r="J489" s="96"/>
      <c r="K489" s="96"/>
      <c r="L489" s="96"/>
      <c r="M489" s="96"/>
      <c r="N489" s="96"/>
      <c r="O489" s="96"/>
      <c r="P489" s="96"/>
    </row>
    <row r="490" spans="1:16" ht="15" customHeight="1" x14ac:dyDescent="0.25">
      <c r="A490" s="100">
        <v>43742</v>
      </c>
      <c r="B490" s="101">
        <v>47</v>
      </c>
      <c r="C490" s="92" t="str">
        <f t="shared" si="21"/>
        <v>POST /international-scheduled-payments</v>
      </c>
      <c r="D490" s="94" t="s">
        <v>207</v>
      </c>
      <c r="E490" s="93" t="str">
        <f t="shared" si="22"/>
        <v>PISP</v>
      </c>
      <c r="F490" s="93" t="str">
        <f t="shared" si="23"/>
        <v>Y</v>
      </c>
      <c r="G490" s="95">
        <v>16063568.73279684</v>
      </c>
      <c r="H490" s="102">
        <v>23780.116301102684</v>
      </c>
      <c r="I490" s="102">
        <v>73.495016414143734</v>
      </c>
      <c r="J490" s="96"/>
      <c r="K490" s="96"/>
      <c r="L490" s="96"/>
      <c r="M490" s="96"/>
      <c r="N490" s="96"/>
      <c r="O490" s="96"/>
      <c r="P490" s="96"/>
    </row>
    <row r="491" spans="1:16" ht="15" customHeight="1" x14ac:dyDescent="0.25">
      <c r="A491" s="100">
        <v>43742</v>
      </c>
      <c r="B491" s="101">
        <v>48</v>
      </c>
      <c r="C491" s="92" t="str">
        <f t="shared" si="21"/>
        <v>GET /international-scheduled-payments/{InternationalScheduledPaymentId}</v>
      </c>
      <c r="D491" s="94" t="s">
        <v>207</v>
      </c>
      <c r="E491" s="93" t="str">
        <f t="shared" si="22"/>
        <v>PISP</v>
      </c>
      <c r="F491" s="93" t="str">
        <f t="shared" si="23"/>
        <v>Y</v>
      </c>
      <c r="G491" s="95">
        <v>21134166.793976344</v>
      </c>
      <c r="H491" s="102">
        <v>39369.148155422401</v>
      </c>
      <c r="I491" s="102">
        <v>62.545465853871953</v>
      </c>
      <c r="J491" s="96"/>
      <c r="K491" s="96"/>
      <c r="L491" s="96"/>
      <c r="M491" s="96"/>
      <c r="N491" s="96"/>
      <c r="O491" s="96"/>
      <c r="P491" s="96"/>
    </row>
    <row r="492" spans="1:16" ht="15" customHeight="1" x14ac:dyDescent="0.25">
      <c r="A492" s="100">
        <v>43742</v>
      </c>
      <c r="B492" s="101">
        <v>49</v>
      </c>
      <c r="C492" s="92" t="str">
        <f t="shared" si="21"/>
        <v>POST /international-standing-order-consents</v>
      </c>
      <c r="D492" s="94" t="s">
        <v>207</v>
      </c>
      <c r="E492" s="93" t="str">
        <f t="shared" si="22"/>
        <v>PISP</v>
      </c>
      <c r="F492" s="93" t="str">
        <f t="shared" si="23"/>
        <v>N</v>
      </c>
      <c r="G492" s="95">
        <v>4372180.3516548062</v>
      </c>
      <c r="H492" s="102">
        <v>13396.00263882527</v>
      </c>
      <c r="I492" s="102">
        <v>6.9401078172373172</v>
      </c>
      <c r="J492" s="96"/>
      <c r="K492" s="96"/>
      <c r="L492" s="96"/>
      <c r="M492" s="96"/>
      <c r="N492" s="96"/>
      <c r="O492" s="96"/>
      <c r="P492" s="96"/>
    </row>
    <row r="493" spans="1:16" ht="15" customHeight="1" x14ac:dyDescent="0.25">
      <c r="A493" s="100">
        <v>43742</v>
      </c>
      <c r="B493" s="101">
        <v>50</v>
      </c>
      <c r="C493" s="92" t="str">
        <f t="shared" si="21"/>
        <v>GET /international-standing-order-consents/{ConsentId}</v>
      </c>
      <c r="D493" s="94" t="s">
        <v>207</v>
      </c>
      <c r="E493" s="93" t="str">
        <f t="shared" si="22"/>
        <v>PISP</v>
      </c>
      <c r="F493" s="93" t="str">
        <f t="shared" si="23"/>
        <v>N</v>
      </c>
      <c r="G493" s="95">
        <v>19182945.164915331</v>
      </c>
      <c r="H493" s="102">
        <v>29005.141174866738</v>
      </c>
      <c r="I493" s="102">
        <v>305.83261902650213</v>
      </c>
      <c r="J493" s="96"/>
      <c r="K493" s="96"/>
      <c r="L493" s="96"/>
      <c r="M493" s="96"/>
      <c r="N493" s="96"/>
      <c r="O493" s="96"/>
      <c r="P493" s="96"/>
    </row>
    <row r="494" spans="1:16" ht="15" customHeight="1" x14ac:dyDescent="0.25">
      <c r="A494" s="100">
        <v>43742</v>
      </c>
      <c r="B494" s="101">
        <v>51</v>
      </c>
      <c r="C494" s="92" t="str">
        <f t="shared" si="21"/>
        <v>POST /international-standing-orders</v>
      </c>
      <c r="D494" s="94" t="s">
        <v>207</v>
      </c>
      <c r="E494" s="93" t="str">
        <f t="shared" si="22"/>
        <v>PISP</v>
      </c>
      <c r="F494" s="93" t="str">
        <f t="shared" si="23"/>
        <v>Y</v>
      </c>
      <c r="G494" s="95">
        <v>14580788.721029691</v>
      </c>
      <c r="H494" s="102">
        <v>26297.207679721323</v>
      </c>
      <c r="I494" s="102">
        <v>246.22052817975464</v>
      </c>
      <c r="J494" s="96"/>
      <c r="K494" s="96"/>
      <c r="L494" s="96"/>
      <c r="M494" s="96"/>
      <c r="N494" s="96"/>
      <c r="O494" s="96"/>
      <c r="P494" s="96"/>
    </row>
    <row r="495" spans="1:16" ht="15" customHeight="1" x14ac:dyDescent="0.25">
      <c r="A495" s="100">
        <v>43742</v>
      </c>
      <c r="B495" s="101">
        <v>52</v>
      </c>
      <c r="C495" s="92" t="str">
        <f t="shared" si="21"/>
        <v>GET /international-standing-orders/{InternationalStandingOrderPaymentId}</v>
      </c>
      <c r="D495" s="94" t="s">
        <v>207</v>
      </c>
      <c r="E495" s="93" t="str">
        <f t="shared" si="22"/>
        <v>PISP</v>
      </c>
      <c r="F495" s="93" t="str">
        <f t="shared" si="23"/>
        <v>Y</v>
      </c>
      <c r="G495" s="95">
        <v>6748001.4396032142</v>
      </c>
      <c r="H495" s="102">
        <v>17780.357759375089</v>
      </c>
      <c r="I495" s="102">
        <v>71.774678363873235</v>
      </c>
      <c r="J495" s="96"/>
      <c r="K495" s="96"/>
      <c r="L495" s="96"/>
      <c r="M495" s="96"/>
      <c r="N495" s="96"/>
      <c r="O495" s="96"/>
      <c r="P495" s="96"/>
    </row>
    <row r="496" spans="1:16" ht="15" customHeight="1" x14ac:dyDescent="0.25">
      <c r="A496" s="100">
        <v>43742</v>
      </c>
      <c r="B496" s="101">
        <v>53</v>
      </c>
      <c r="C496" s="92" t="str">
        <f t="shared" si="21"/>
        <v>POST /file-payment-consents</v>
      </c>
      <c r="D496" s="94" t="s">
        <v>207</v>
      </c>
      <c r="E496" s="93" t="str">
        <f t="shared" si="22"/>
        <v>PISP</v>
      </c>
      <c r="F496" s="93" t="str">
        <f t="shared" si="23"/>
        <v>N</v>
      </c>
      <c r="G496" s="95">
        <v>14050993.382441919</v>
      </c>
      <c r="H496" s="102">
        <v>14954.312081014752</v>
      </c>
      <c r="I496" s="102">
        <v>23.657882259688009</v>
      </c>
      <c r="J496" s="96"/>
      <c r="K496" s="96"/>
      <c r="L496" s="96"/>
      <c r="M496" s="96"/>
      <c r="N496" s="96"/>
      <c r="O496" s="96"/>
      <c r="P496" s="96"/>
    </row>
    <row r="497" spans="1:16" ht="15" customHeight="1" x14ac:dyDescent="0.25">
      <c r="A497" s="100">
        <v>43742</v>
      </c>
      <c r="B497" s="101">
        <v>54</v>
      </c>
      <c r="C497" s="92" t="str">
        <f t="shared" si="21"/>
        <v>GET /file-payment-consents/{ConsentId}</v>
      </c>
      <c r="D497" s="94" t="s">
        <v>207</v>
      </c>
      <c r="E497" s="93" t="str">
        <f t="shared" si="22"/>
        <v>PISP</v>
      </c>
      <c r="F497" s="93" t="str">
        <f t="shared" si="23"/>
        <v>N</v>
      </c>
      <c r="G497" s="95">
        <v>22950453.813463122</v>
      </c>
      <c r="H497" s="102">
        <v>24316.086617884306</v>
      </c>
      <c r="I497" s="102">
        <v>200.521458273631</v>
      </c>
      <c r="J497" s="96"/>
      <c r="K497" s="96"/>
      <c r="L497" s="96"/>
      <c r="M497" s="96"/>
      <c r="N497" s="96"/>
      <c r="O497" s="96"/>
      <c r="P497" s="96"/>
    </row>
    <row r="498" spans="1:16" ht="15" customHeight="1" x14ac:dyDescent="0.25">
      <c r="A498" s="100">
        <v>43742</v>
      </c>
      <c r="B498" s="101">
        <v>55</v>
      </c>
      <c r="C498" s="92" t="str">
        <f t="shared" si="21"/>
        <v>POST /file-payment-consents/{ConsentId}/file</v>
      </c>
      <c r="D498" s="94" t="s">
        <v>207</v>
      </c>
      <c r="E498" s="93" t="str">
        <f t="shared" si="22"/>
        <v>PISP</v>
      </c>
      <c r="F498" s="93" t="str">
        <f t="shared" si="23"/>
        <v>N</v>
      </c>
      <c r="G498" s="95">
        <v>23708980.493087031</v>
      </c>
      <c r="H498" s="102">
        <v>36381.577949311308</v>
      </c>
      <c r="I498" s="102">
        <v>68.864411486484684</v>
      </c>
      <c r="J498" s="96"/>
      <c r="K498" s="96"/>
      <c r="L498" s="96"/>
      <c r="M498" s="96"/>
      <c r="N498" s="96"/>
      <c r="O498" s="96"/>
      <c r="P498" s="96"/>
    </row>
    <row r="499" spans="1:16" ht="15" customHeight="1" x14ac:dyDescent="0.25">
      <c r="A499" s="100">
        <v>43742</v>
      </c>
      <c r="B499" s="101">
        <v>56</v>
      </c>
      <c r="C499" s="92" t="str">
        <f t="shared" si="21"/>
        <v>GET /file-payment-consents/{ConsentId}/file</v>
      </c>
      <c r="D499" s="94" t="s">
        <v>207</v>
      </c>
      <c r="E499" s="93" t="str">
        <f t="shared" si="22"/>
        <v>PISP</v>
      </c>
      <c r="F499" s="93" t="str">
        <f t="shared" si="23"/>
        <v>N</v>
      </c>
      <c r="G499" s="95">
        <v>25674220.331880976</v>
      </c>
      <c r="H499" s="102">
        <v>32291.409809913013</v>
      </c>
      <c r="I499" s="102">
        <v>50.6626396906344</v>
      </c>
      <c r="J499" s="96"/>
      <c r="K499" s="96"/>
      <c r="L499" s="96"/>
      <c r="M499" s="96"/>
      <c r="N499" s="96"/>
      <c r="O499" s="96"/>
      <c r="P499" s="96"/>
    </row>
    <row r="500" spans="1:16" ht="15" customHeight="1" x14ac:dyDescent="0.25">
      <c r="A500" s="100">
        <v>43742</v>
      </c>
      <c r="B500" s="101">
        <v>57</v>
      </c>
      <c r="C500" s="92" t="str">
        <f t="shared" si="21"/>
        <v>POST /file-payments</v>
      </c>
      <c r="D500" s="94" t="s">
        <v>207</v>
      </c>
      <c r="E500" s="93" t="str">
        <f t="shared" si="22"/>
        <v>PISP</v>
      </c>
      <c r="F500" s="93" t="str">
        <f t="shared" si="23"/>
        <v>Y</v>
      </c>
      <c r="G500" s="95">
        <v>363136093.61481702</v>
      </c>
      <c r="H500" s="102">
        <v>4536.3149291111986</v>
      </c>
      <c r="I500" s="102">
        <v>63.442629456216579</v>
      </c>
      <c r="J500" s="96"/>
      <c r="K500" s="96"/>
      <c r="L500" s="96"/>
      <c r="M500" s="96"/>
      <c r="N500" s="96"/>
      <c r="O500" s="96"/>
      <c r="P500" s="96"/>
    </row>
    <row r="501" spans="1:16" ht="15" customHeight="1" x14ac:dyDescent="0.25">
      <c r="A501" s="100">
        <v>43742</v>
      </c>
      <c r="B501" s="101">
        <v>58</v>
      </c>
      <c r="C501" s="92" t="str">
        <f t="shared" si="21"/>
        <v>GET /file-payments/{FilePaymentId}</v>
      </c>
      <c r="D501" s="94" t="s">
        <v>207</v>
      </c>
      <c r="E501" s="93" t="str">
        <f t="shared" si="22"/>
        <v>PISP</v>
      </c>
      <c r="F501" s="93" t="str">
        <f t="shared" si="23"/>
        <v>Y</v>
      </c>
      <c r="G501" s="95">
        <v>81894936.654567197</v>
      </c>
      <c r="H501" s="102">
        <v>896.5969971152532</v>
      </c>
      <c r="I501" s="102">
        <v>146.52675899870005</v>
      </c>
      <c r="J501" s="96"/>
      <c r="K501" s="96"/>
      <c r="L501" s="96"/>
      <c r="M501" s="96"/>
      <c r="N501" s="96"/>
      <c r="O501" s="96"/>
      <c r="P501" s="96"/>
    </row>
    <row r="502" spans="1:16" ht="15" customHeight="1" x14ac:dyDescent="0.25">
      <c r="A502" s="100">
        <v>43742</v>
      </c>
      <c r="B502" s="101">
        <v>59</v>
      </c>
      <c r="C502" s="92" t="str">
        <f t="shared" si="21"/>
        <v>GET /file-payments/{FilePaymentId}/report-file</v>
      </c>
      <c r="D502" s="94" t="s">
        <v>207</v>
      </c>
      <c r="E502" s="93" t="str">
        <f t="shared" si="22"/>
        <v>PISP</v>
      </c>
      <c r="F502" s="93" t="str">
        <f t="shared" si="23"/>
        <v>Y</v>
      </c>
      <c r="G502" s="95">
        <v>66864099.527515933</v>
      </c>
      <c r="H502" s="102">
        <v>2350.6204586871313</v>
      </c>
      <c r="I502" s="102">
        <v>92.364849979362035</v>
      </c>
      <c r="J502" s="96"/>
      <c r="K502" s="96"/>
      <c r="L502" s="96"/>
      <c r="M502" s="96"/>
      <c r="N502" s="96"/>
      <c r="O502" s="96"/>
      <c r="P502" s="96"/>
    </row>
    <row r="503" spans="1:16" ht="15" customHeight="1" x14ac:dyDescent="0.25">
      <c r="A503" s="100">
        <v>43742</v>
      </c>
      <c r="B503" s="101">
        <v>60</v>
      </c>
      <c r="C503" s="92" t="str">
        <f t="shared" si="21"/>
        <v>POST /funds-confirmation-consents</v>
      </c>
      <c r="D503" s="94" t="s">
        <v>207</v>
      </c>
      <c r="E503" s="93" t="str">
        <f t="shared" si="22"/>
        <v>CoF</v>
      </c>
      <c r="F503" s="93" t="str">
        <f t="shared" si="23"/>
        <v>N</v>
      </c>
      <c r="G503" s="95">
        <v>13345276.616174102</v>
      </c>
      <c r="H503" s="102">
        <v>14117.365794261415</v>
      </c>
      <c r="I503" s="102">
        <v>14.977065810947499</v>
      </c>
      <c r="J503" s="96"/>
      <c r="K503" s="96"/>
      <c r="L503" s="96"/>
      <c r="M503" s="96"/>
      <c r="N503" s="96"/>
      <c r="O503" s="96"/>
      <c r="P503" s="96"/>
    </row>
    <row r="504" spans="1:16" ht="15" customHeight="1" x14ac:dyDescent="0.25">
      <c r="A504" s="100">
        <v>43742</v>
      </c>
      <c r="B504" s="101">
        <v>61</v>
      </c>
      <c r="C504" s="92" t="str">
        <f t="shared" si="21"/>
        <v>GET /funds-confirmation-consents/{ConsentId}</v>
      </c>
      <c r="D504" s="94" t="s">
        <v>207</v>
      </c>
      <c r="E504" s="93" t="str">
        <f t="shared" si="22"/>
        <v>CoF</v>
      </c>
      <c r="F504" s="93" t="str">
        <f t="shared" si="23"/>
        <v>N</v>
      </c>
      <c r="G504" s="95">
        <v>24155629.186060794</v>
      </c>
      <c r="H504" s="102">
        <v>38203.042109925307</v>
      </c>
      <c r="I504" s="102">
        <v>223.71466325061061</v>
      </c>
      <c r="J504" s="96"/>
      <c r="K504" s="96"/>
      <c r="L504" s="96"/>
      <c r="M504" s="96"/>
      <c r="N504" s="96"/>
      <c r="O504" s="96"/>
      <c r="P504" s="96"/>
    </row>
    <row r="505" spans="1:16" ht="15" customHeight="1" x14ac:dyDescent="0.25">
      <c r="A505" s="100">
        <v>43742</v>
      </c>
      <c r="B505" s="101">
        <v>62</v>
      </c>
      <c r="C505" s="92" t="str">
        <f t="shared" si="21"/>
        <v>DELETE /funds-confirmation-consents/{ConsentId}</v>
      </c>
      <c r="D505" s="94" t="s">
        <v>207</v>
      </c>
      <c r="E505" s="93" t="str">
        <f t="shared" si="22"/>
        <v>CoF</v>
      </c>
      <c r="F505" s="93" t="str">
        <f t="shared" si="23"/>
        <v>N</v>
      </c>
      <c r="G505" s="95">
        <v>6508365.8675205018</v>
      </c>
      <c r="H505" s="102">
        <v>11824.806105394811</v>
      </c>
      <c r="I505" s="102">
        <v>128.07054805959399</v>
      </c>
      <c r="J505" s="96"/>
      <c r="K505" s="96"/>
      <c r="L505" s="96"/>
      <c r="M505" s="96"/>
      <c r="N505" s="96"/>
      <c r="O505" s="96"/>
      <c r="P505" s="96"/>
    </row>
    <row r="506" spans="1:16" ht="15" customHeight="1" x14ac:dyDescent="0.25">
      <c r="A506" s="100">
        <v>43742</v>
      </c>
      <c r="B506" s="101">
        <v>63</v>
      </c>
      <c r="C506" s="92" t="str">
        <f t="shared" si="21"/>
        <v>POST /funds-confirmations</v>
      </c>
      <c r="D506" s="94" t="s">
        <v>207</v>
      </c>
      <c r="E506" s="93" t="str">
        <f t="shared" si="22"/>
        <v>CoF</v>
      </c>
      <c r="F506" s="93" t="str">
        <f t="shared" si="23"/>
        <v>Y</v>
      </c>
      <c r="G506" s="95">
        <v>8814490.4967347849</v>
      </c>
      <c r="H506" s="102">
        <v>16780.3940956693</v>
      </c>
      <c r="I506" s="102">
        <v>251.9500073195974</v>
      </c>
      <c r="J506" s="96"/>
      <c r="K506" s="96"/>
      <c r="L506" s="96"/>
      <c r="M506" s="96"/>
      <c r="N506" s="96"/>
      <c r="O506" s="96"/>
      <c r="P506" s="96"/>
    </row>
    <row r="507" spans="1:16" ht="15" customHeight="1" x14ac:dyDescent="0.25">
      <c r="A507" s="46">
        <v>43742</v>
      </c>
      <c r="B507" s="101">
        <v>0</v>
      </c>
      <c r="C507" s="92" t="str">
        <f t="shared" si="21"/>
        <v>OIDC endpoints for token IDs</v>
      </c>
      <c r="D507" s="94" t="s">
        <v>208</v>
      </c>
      <c r="E507" s="93" t="str">
        <f t="shared" si="22"/>
        <v>OIDC</v>
      </c>
      <c r="F507" s="93" t="str">
        <f t="shared" si="23"/>
        <v>N</v>
      </c>
      <c r="G507" s="112">
        <v>742562246.37585878</v>
      </c>
      <c r="H507" s="68">
        <v>1497213.3342831982</v>
      </c>
      <c r="I507" s="68">
        <v>524.0123413796415</v>
      </c>
      <c r="J507" s="96"/>
      <c r="K507" s="96"/>
      <c r="L507" s="96"/>
      <c r="M507" s="96"/>
      <c r="N507" s="96"/>
      <c r="O507" s="96"/>
      <c r="P507" s="96"/>
    </row>
    <row r="508" spans="1:16" x14ac:dyDescent="0.25">
      <c r="A508" s="97">
        <v>43742</v>
      </c>
      <c r="B508" s="101">
        <v>1</v>
      </c>
      <c r="C508" s="92" t="str">
        <f t="shared" si="21"/>
        <v>POST /account-access-consents</v>
      </c>
      <c r="D508" s="94" t="s">
        <v>208</v>
      </c>
      <c r="E508" s="93" t="str">
        <f t="shared" si="22"/>
        <v>AISP</v>
      </c>
      <c r="F508" s="93" t="str">
        <f t="shared" si="23"/>
        <v>N</v>
      </c>
      <c r="G508" s="95">
        <v>583739.03920528572</v>
      </c>
      <c r="H508" s="99">
        <v>30692.936689868689</v>
      </c>
      <c r="I508" s="99">
        <v>78.724589247842658</v>
      </c>
      <c r="J508" s="96"/>
      <c r="K508" s="96"/>
      <c r="L508" s="96"/>
      <c r="M508" s="96"/>
      <c r="N508" s="96"/>
      <c r="O508" s="96"/>
      <c r="P508" s="96"/>
    </row>
    <row r="509" spans="1:16" x14ac:dyDescent="0.25">
      <c r="A509" s="97">
        <v>43742</v>
      </c>
      <c r="B509" s="101">
        <v>2</v>
      </c>
      <c r="C509" s="92" t="str">
        <f t="shared" si="21"/>
        <v>GET /account-access-consents/{ConsentId}</v>
      </c>
      <c r="D509" s="94" t="s">
        <v>208</v>
      </c>
      <c r="E509" s="93" t="str">
        <f t="shared" si="22"/>
        <v>AISP</v>
      </c>
      <c r="F509" s="93" t="str">
        <f t="shared" si="23"/>
        <v>N</v>
      </c>
      <c r="G509" s="95">
        <v>1370838.4654393061</v>
      </c>
      <c r="H509" s="99">
        <v>30333.08058886019</v>
      </c>
      <c r="I509" s="99">
        <v>35.52803744618312</v>
      </c>
      <c r="J509" s="96"/>
      <c r="K509" s="96"/>
      <c r="L509" s="96"/>
      <c r="M509" s="96"/>
      <c r="N509" s="96"/>
      <c r="O509" s="96"/>
      <c r="P509" s="96"/>
    </row>
    <row r="510" spans="1:16" x14ac:dyDescent="0.25">
      <c r="A510" s="97">
        <v>43742</v>
      </c>
      <c r="B510" s="101">
        <v>3</v>
      </c>
      <c r="C510" s="92" t="str">
        <f t="shared" si="21"/>
        <v>DELETE /account-access-consents/{ConsentId}</v>
      </c>
      <c r="D510" s="94" t="s">
        <v>208</v>
      </c>
      <c r="E510" s="93" t="str">
        <f t="shared" si="22"/>
        <v>AISP</v>
      </c>
      <c r="F510" s="93" t="str">
        <f t="shared" si="23"/>
        <v>N</v>
      </c>
      <c r="G510" s="95">
        <v>611898.04773277557</v>
      </c>
      <c r="H510" s="99">
        <v>24204.615417874655</v>
      </c>
      <c r="I510" s="99">
        <v>252.65219000459456</v>
      </c>
      <c r="J510" s="96"/>
      <c r="K510" s="96"/>
      <c r="L510" s="96"/>
      <c r="M510" s="96"/>
      <c r="N510" s="96"/>
      <c r="O510" s="96"/>
      <c r="P510" s="96"/>
    </row>
    <row r="511" spans="1:16" x14ac:dyDescent="0.25">
      <c r="A511" s="97">
        <v>43742</v>
      </c>
      <c r="B511" s="101">
        <v>4</v>
      </c>
      <c r="C511" s="92" t="str">
        <f t="shared" si="21"/>
        <v>GET /accounts</v>
      </c>
      <c r="D511" s="94" t="s">
        <v>208</v>
      </c>
      <c r="E511" s="93" t="str">
        <f t="shared" si="22"/>
        <v>AISP</v>
      </c>
      <c r="F511" s="93" t="str">
        <f t="shared" si="23"/>
        <v>Y</v>
      </c>
      <c r="G511" s="95">
        <v>1587869.9435326681</v>
      </c>
      <c r="H511" s="99">
        <v>27710.694531862893</v>
      </c>
      <c r="I511" s="99">
        <v>76.267782340457103</v>
      </c>
      <c r="J511" s="96"/>
      <c r="K511" s="96"/>
      <c r="L511" s="96"/>
      <c r="M511" s="96"/>
      <c r="N511" s="96"/>
      <c r="O511" s="96"/>
      <c r="P511" s="96"/>
    </row>
    <row r="512" spans="1:16" x14ac:dyDescent="0.25">
      <c r="A512" s="97">
        <v>43742</v>
      </c>
      <c r="B512" s="101">
        <v>5</v>
      </c>
      <c r="C512" s="92" t="str">
        <f t="shared" si="21"/>
        <v>GET /accounts/{AccountId}</v>
      </c>
      <c r="D512" s="94" t="s">
        <v>208</v>
      </c>
      <c r="E512" s="93" t="str">
        <f t="shared" si="22"/>
        <v>AISP</v>
      </c>
      <c r="F512" s="93" t="str">
        <f t="shared" si="23"/>
        <v>Y</v>
      </c>
      <c r="G512" s="95">
        <v>2673734.6138766846</v>
      </c>
      <c r="H512" s="99">
        <v>37824.303059838225</v>
      </c>
      <c r="I512" s="99">
        <v>79.646977488188057</v>
      </c>
      <c r="J512" s="96"/>
      <c r="K512" s="96"/>
      <c r="L512" s="96"/>
      <c r="M512" s="96"/>
      <c r="N512" s="96"/>
      <c r="O512" s="96"/>
      <c r="P512" s="96"/>
    </row>
    <row r="513" spans="1:16" x14ac:dyDescent="0.25">
      <c r="A513" s="97">
        <v>43742</v>
      </c>
      <c r="B513" s="101">
        <v>6</v>
      </c>
      <c r="C513" s="92" t="str">
        <f t="shared" si="21"/>
        <v>GET /accounts/{AccountId}/balances</v>
      </c>
      <c r="D513" s="94" t="s">
        <v>208</v>
      </c>
      <c r="E513" s="93" t="str">
        <f t="shared" si="22"/>
        <v>AISP</v>
      </c>
      <c r="F513" s="93" t="str">
        <f t="shared" si="23"/>
        <v>Y</v>
      </c>
      <c r="G513" s="95">
        <v>1669910.6286162888</v>
      </c>
      <c r="H513" s="99">
        <v>26592.435471911031</v>
      </c>
      <c r="I513" s="99">
        <v>124.42318758138255</v>
      </c>
      <c r="J513" s="96"/>
      <c r="K513" s="96"/>
      <c r="L513" s="96"/>
      <c r="M513" s="96"/>
      <c r="N513" s="96"/>
      <c r="O513" s="96"/>
      <c r="P513" s="96"/>
    </row>
    <row r="514" spans="1:16" x14ac:dyDescent="0.25">
      <c r="A514" s="97">
        <v>43742</v>
      </c>
      <c r="B514" s="101">
        <v>7</v>
      </c>
      <c r="C514" s="92" t="str">
        <f t="shared" si="21"/>
        <v>GET /balances</v>
      </c>
      <c r="D514" s="94" t="s">
        <v>208</v>
      </c>
      <c r="E514" s="93" t="str">
        <f t="shared" si="22"/>
        <v>AISP</v>
      </c>
      <c r="F514" s="93" t="str">
        <f t="shared" si="23"/>
        <v>Y</v>
      </c>
      <c r="G514" s="95">
        <v>1124069.4724068479</v>
      </c>
      <c r="H514" s="103">
        <v>20283.63931733209</v>
      </c>
      <c r="I514" s="103">
        <v>138.39072985345888</v>
      </c>
      <c r="J514" s="96"/>
      <c r="K514" s="96"/>
      <c r="L514" s="96"/>
      <c r="M514" s="96"/>
      <c r="N514" s="96"/>
      <c r="O514" s="96"/>
      <c r="P514" s="96"/>
    </row>
    <row r="515" spans="1:16" x14ac:dyDescent="0.25">
      <c r="A515" s="97">
        <v>43742</v>
      </c>
      <c r="B515" s="101">
        <v>8</v>
      </c>
      <c r="C515" s="92" t="str">
        <f t="shared" si="21"/>
        <v>GET /accounts/{AccountId}/transactions</v>
      </c>
      <c r="D515" s="94" t="s">
        <v>208</v>
      </c>
      <c r="E515" s="93" t="str">
        <f t="shared" si="22"/>
        <v>AISP</v>
      </c>
      <c r="F515" s="93" t="str">
        <f t="shared" si="23"/>
        <v>Y</v>
      </c>
      <c r="G515" s="95">
        <v>32543410.742600624</v>
      </c>
      <c r="H515" s="103">
        <v>19670.676148836843</v>
      </c>
      <c r="I515" s="103">
        <v>179.34062271141264</v>
      </c>
      <c r="J515" s="96"/>
      <c r="K515" s="96"/>
      <c r="L515" s="96"/>
      <c r="M515" s="96"/>
      <c r="N515" s="96"/>
      <c r="O515" s="96"/>
      <c r="P515" s="96"/>
    </row>
    <row r="516" spans="1:16" x14ac:dyDescent="0.25">
      <c r="A516" s="97">
        <v>43742</v>
      </c>
      <c r="B516" s="101">
        <v>9</v>
      </c>
      <c r="C516" s="92" t="str">
        <f t="shared" si="21"/>
        <v>GET /transactions</v>
      </c>
      <c r="D516" s="94" t="s">
        <v>208</v>
      </c>
      <c r="E516" s="93" t="str">
        <f t="shared" si="22"/>
        <v>AISP</v>
      </c>
      <c r="F516" s="93" t="str">
        <f t="shared" si="23"/>
        <v>Y</v>
      </c>
      <c r="G516" s="95">
        <v>298257663.48676509</v>
      </c>
      <c r="H516" s="103">
        <v>45420.763343322171</v>
      </c>
      <c r="I516" s="103">
        <v>32.019706267154568</v>
      </c>
      <c r="J516" s="96"/>
      <c r="K516" s="96"/>
      <c r="L516" s="96"/>
      <c r="M516" s="96"/>
      <c r="N516" s="96"/>
      <c r="O516" s="96"/>
      <c r="P516" s="96"/>
    </row>
    <row r="517" spans="1:16" x14ac:dyDescent="0.25">
      <c r="A517" s="97">
        <v>43742</v>
      </c>
      <c r="B517" s="101">
        <v>10</v>
      </c>
      <c r="C517" s="92" t="str">
        <f t="shared" si="21"/>
        <v>GET /accounts/{AccountId}/beneficiaries</v>
      </c>
      <c r="D517" s="94" t="s">
        <v>208</v>
      </c>
      <c r="E517" s="93" t="str">
        <f t="shared" si="22"/>
        <v>AISP</v>
      </c>
      <c r="F517" s="93" t="str">
        <f t="shared" si="23"/>
        <v>Y</v>
      </c>
      <c r="G517" s="95">
        <v>2185913.6226762873</v>
      </c>
      <c r="H517" s="103">
        <v>27615.303658992634</v>
      </c>
      <c r="I517" s="103">
        <v>138.84423954422581</v>
      </c>
      <c r="J517" s="96"/>
      <c r="K517" s="96"/>
      <c r="L517" s="96"/>
      <c r="M517" s="96"/>
      <c r="N517" s="96"/>
      <c r="O517" s="96"/>
      <c r="P517" s="96"/>
    </row>
    <row r="518" spans="1:16" x14ac:dyDescent="0.25">
      <c r="A518" s="97">
        <v>43742</v>
      </c>
      <c r="B518" s="101">
        <v>11</v>
      </c>
      <c r="C518" s="92" t="str">
        <f t="shared" si="21"/>
        <v>GET /beneficiaries</v>
      </c>
      <c r="D518" s="94" t="s">
        <v>208</v>
      </c>
      <c r="E518" s="93" t="str">
        <f t="shared" si="22"/>
        <v>AISP</v>
      </c>
      <c r="F518" s="93" t="str">
        <f t="shared" si="23"/>
        <v>Y</v>
      </c>
      <c r="G518" s="95">
        <v>2575553.7166423793</v>
      </c>
      <c r="H518" s="103">
        <v>39251.378938940936</v>
      </c>
      <c r="I518" s="103">
        <v>30.291777269301097</v>
      </c>
      <c r="J518" s="96"/>
      <c r="K518" s="96"/>
      <c r="L518" s="96"/>
      <c r="M518" s="96"/>
      <c r="N518" s="96"/>
      <c r="O518" s="96"/>
      <c r="P518" s="96"/>
    </row>
    <row r="519" spans="1:16" x14ac:dyDescent="0.25">
      <c r="A519" s="97">
        <v>43742</v>
      </c>
      <c r="B519" s="101">
        <v>12</v>
      </c>
      <c r="C519" s="92" t="str">
        <f t="shared" si="21"/>
        <v>GET /accounts/{AccountId}/direct-debits</v>
      </c>
      <c r="D519" s="94" t="s">
        <v>208</v>
      </c>
      <c r="E519" s="93" t="str">
        <f t="shared" si="22"/>
        <v>AISP</v>
      </c>
      <c r="F519" s="93" t="str">
        <f t="shared" si="23"/>
        <v>Y</v>
      </c>
      <c r="G519" s="95">
        <v>1794125.7031931803</v>
      </c>
      <c r="H519" s="103">
        <v>35761.931871798464</v>
      </c>
      <c r="I519" s="103">
        <v>189.62152639214264</v>
      </c>
      <c r="J519" s="96"/>
      <c r="K519" s="96"/>
      <c r="L519" s="96"/>
      <c r="M519" s="96"/>
      <c r="N519" s="96"/>
      <c r="O519" s="96"/>
      <c r="P519" s="96"/>
    </row>
    <row r="520" spans="1:16" x14ac:dyDescent="0.25">
      <c r="A520" s="97">
        <v>43742</v>
      </c>
      <c r="B520" s="101">
        <v>13</v>
      </c>
      <c r="C520" s="92" t="str">
        <f t="shared" ref="C520:C583" si="24">VLOOKUP($B520,endpoints,3)</f>
        <v>GET /direct-debits</v>
      </c>
      <c r="D520" s="94" t="s">
        <v>208</v>
      </c>
      <c r="E520" s="93" t="str">
        <f t="shared" ref="E520:E583" si="25">VLOOKUP($B520,endpoints,4)</f>
        <v>AISP</v>
      </c>
      <c r="F520" s="93" t="str">
        <f t="shared" ref="F520:F583" si="26">VLOOKUP($B520,endpoints,5)</f>
        <v>Y</v>
      </c>
      <c r="G520" s="95">
        <v>1816287.6459985508</v>
      </c>
      <c r="H520" s="103">
        <v>21218.117329536679</v>
      </c>
      <c r="I520" s="103">
        <v>221.61735615753742</v>
      </c>
      <c r="J520" s="96"/>
      <c r="K520" s="96"/>
      <c r="L520" s="96"/>
      <c r="M520" s="96"/>
      <c r="N520" s="96"/>
      <c r="O520" s="96"/>
      <c r="P520" s="96"/>
    </row>
    <row r="521" spans="1:16" ht="15" customHeight="1" x14ac:dyDescent="0.25">
      <c r="A521" s="97">
        <v>43742</v>
      </c>
      <c r="B521" s="101">
        <v>14</v>
      </c>
      <c r="C521" s="92" t="str">
        <f t="shared" si="24"/>
        <v>GET /accounts/{AccountId}/standing-orders</v>
      </c>
      <c r="D521" s="94" t="s">
        <v>208</v>
      </c>
      <c r="E521" s="93" t="str">
        <f t="shared" si="25"/>
        <v>AISP</v>
      </c>
      <c r="F521" s="93" t="str">
        <f t="shared" si="26"/>
        <v>Y</v>
      </c>
      <c r="G521" s="95">
        <v>939483.98370746104</v>
      </c>
      <c r="H521" s="103">
        <v>17501.945071830436</v>
      </c>
      <c r="I521" s="103">
        <v>123.36613928674373</v>
      </c>
      <c r="J521" s="96"/>
      <c r="K521" s="96"/>
      <c r="L521" s="96"/>
      <c r="M521" s="96"/>
      <c r="N521" s="96"/>
      <c r="O521" s="96"/>
      <c r="P521" s="96"/>
    </row>
    <row r="522" spans="1:16" ht="15" customHeight="1" x14ac:dyDescent="0.25">
      <c r="A522" s="97">
        <v>43742</v>
      </c>
      <c r="B522" s="101">
        <v>15</v>
      </c>
      <c r="C522" s="92" t="str">
        <f t="shared" si="24"/>
        <v>GET /standing-orders</v>
      </c>
      <c r="D522" s="94" t="s">
        <v>208</v>
      </c>
      <c r="E522" s="93" t="str">
        <f t="shared" si="25"/>
        <v>AISP</v>
      </c>
      <c r="F522" s="93" t="str">
        <f t="shared" si="26"/>
        <v>Y</v>
      </c>
      <c r="G522" s="95">
        <v>1362414.6154711226</v>
      </c>
      <c r="H522" s="103">
        <v>45017.991647912648</v>
      </c>
      <c r="I522" s="103">
        <v>133.10060376216552</v>
      </c>
      <c r="J522" s="96"/>
      <c r="K522" s="96"/>
      <c r="L522" s="96"/>
      <c r="M522" s="96"/>
      <c r="N522" s="96"/>
      <c r="O522" s="96"/>
      <c r="P522" s="96"/>
    </row>
    <row r="523" spans="1:16" ht="15" customHeight="1" x14ac:dyDescent="0.25">
      <c r="A523" s="97">
        <v>43742</v>
      </c>
      <c r="B523" s="101">
        <v>16</v>
      </c>
      <c r="C523" s="92" t="str">
        <f t="shared" si="24"/>
        <v>GET /accounts/{AccountId}/product</v>
      </c>
      <c r="D523" s="94" t="s">
        <v>208</v>
      </c>
      <c r="E523" s="93" t="str">
        <f t="shared" si="25"/>
        <v>AISP</v>
      </c>
      <c r="F523" s="93" t="str">
        <f t="shared" si="26"/>
        <v>Y</v>
      </c>
      <c r="G523" s="95">
        <v>382540.45040619897</v>
      </c>
      <c r="H523" s="103">
        <v>5020.5133192906796</v>
      </c>
      <c r="I523" s="103">
        <v>150.48027209262216</v>
      </c>
      <c r="J523" s="96"/>
      <c r="K523" s="96"/>
      <c r="L523" s="96"/>
      <c r="M523" s="96"/>
      <c r="N523" s="96"/>
      <c r="O523" s="96"/>
      <c r="P523" s="96"/>
    </row>
    <row r="524" spans="1:16" ht="15" customHeight="1" x14ac:dyDescent="0.25">
      <c r="A524" s="97">
        <v>43742</v>
      </c>
      <c r="B524" s="101">
        <v>17</v>
      </c>
      <c r="C524" s="92" t="str">
        <f t="shared" si="24"/>
        <v>GET /products</v>
      </c>
      <c r="D524" s="94" t="s">
        <v>208</v>
      </c>
      <c r="E524" s="93" t="str">
        <f t="shared" si="25"/>
        <v>AISP</v>
      </c>
      <c r="F524" s="93" t="str">
        <f t="shared" si="26"/>
        <v>Y</v>
      </c>
      <c r="G524" s="95">
        <v>842787.15133988799</v>
      </c>
      <c r="H524" s="103">
        <v>36030.04702240129</v>
      </c>
      <c r="I524" s="103">
        <v>209.34316251501599</v>
      </c>
      <c r="J524" s="96"/>
      <c r="K524" s="96"/>
      <c r="L524" s="96"/>
      <c r="M524" s="96"/>
      <c r="N524" s="96"/>
      <c r="O524" s="96"/>
      <c r="P524" s="96"/>
    </row>
    <row r="525" spans="1:16" ht="15" customHeight="1" x14ac:dyDescent="0.25">
      <c r="A525" s="97">
        <v>43742</v>
      </c>
      <c r="B525" s="101">
        <v>18</v>
      </c>
      <c r="C525" s="92" t="str">
        <f t="shared" si="24"/>
        <v>GET /accounts/{AccountId}/offers</v>
      </c>
      <c r="D525" s="94" t="s">
        <v>208</v>
      </c>
      <c r="E525" s="93" t="str">
        <f t="shared" si="25"/>
        <v>AISP</v>
      </c>
      <c r="F525" s="93" t="str">
        <f t="shared" si="26"/>
        <v>Y</v>
      </c>
      <c r="G525" s="95">
        <v>738184.82788572833</v>
      </c>
      <c r="H525" s="103">
        <v>39100.788363486361</v>
      </c>
      <c r="I525" s="103">
        <v>273.07616262933738</v>
      </c>
      <c r="J525" s="96"/>
      <c r="K525" s="96"/>
      <c r="L525" s="96"/>
      <c r="M525" s="96"/>
      <c r="N525" s="96"/>
      <c r="O525" s="96"/>
      <c r="P525" s="96"/>
    </row>
    <row r="526" spans="1:16" ht="15" customHeight="1" x14ac:dyDescent="0.25">
      <c r="A526" s="97">
        <v>43742</v>
      </c>
      <c r="B526" s="101">
        <v>19</v>
      </c>
      <c r="C526" s="92" t="str">
        <f t="shared" si="24"/>
        <v>GET /offers</v>
      </c>
      <c r="D526" s="94" t="s">
        <v>208</v>
      </c>
      <c r="E526" s="93" t="str">
        <f t="shared" si="25"/>
        <v>AISP</v>
      </c>
      <c r="F526" s="93" t="str">
        <f t="shared" si="26"/>
        <v>Y</v>
      </c>
      <c r="G526" s="95">
        <v>2819854.1197510716</v>
      </c>
      <c r="H526" s="103">
        <v>39769.030813269514</v>
      </c>
      <c r="I526" s="103">
        <v>147.90733884454946</v>
      </c>
      <c r="J526" s="96"/>
      <c r="K526" s="96"/>
      <c r="L526" s="96"/>
      <c r="M526" s="96"/>
      <c r="N526" s="96"/>
      <c r="O526" s="96"/>
      <c r="P526" s="96"/>
    </row>
    <row r="527" spans="1:16" ht="15" customHeight="1" x14ac:dyDescent="0.25">
      <c r="A527" s="97">
        <v>43742</v>
      </c>
      <c r="B527" s="101">
        <v>20</v>
      </c>
      <c r="C527" s="92" t="str">
        <f t="shared" si="24"/>
        <v>GET /accounts/{AccountId}/party</v>
      </c>
      <c r="D527" s="94" t="s">
        <v>208</v>
      </c>
      <c r="E527" s="93" t="str">
        <f t="shared" si="25"/>
        <v>AISP</v>
      </c>
      <c r="F527" s="93" t="str">
        <f t="shared" si="26"/>
        <v>Y</v>
      </c>
      <c r="G527" s="95">
        <v>1100890.412490417</v>
      </c>
      <c r="H527" s="103">
        <v>43509.757973616186</v>
      </c>
      <c r="I527" s="103">
        <v>0</v>
      </c>
      <c r="J527" s="96"/>
      <c r="K527" s="96"/>
      <c r="L527" s="96"/>
      <c r="M527" s="96"/>
      <c r="N527" s="96"/>
      <c r="O527" s="96"/>
      <c r="P527" s="96"/>
    </row>
    <row r="528" spans="1:16" ht="15" customHeight="1" x14ac:dyDescent="0.25">
      <c r="A528" s="97">
        <v>43742</v>
      </c>
      <c r="B528" s="101">
        <v>21</v>
      </c>
      <c r="C528" s="92" t="str">
        <f t="shared" si="24"/>
        <v>GET /party</v>
      </c>
      <c r="D528" s="94" t="s">
        <v>208</v>
      </c>
      <c r="E528" s="93" t="str">
        <f t="shared" si="25"/>
        <v>AISP</v>
      </c>
      <c r="F528" s="93" t="str">
        <f t="shared" si="26"/>
        <v>Y</v>
      </c>
      <c r="G528" s="95">
        <v>757176.87055892416</v>
      </c>
      <c r="H528" s="99">
        <v>10853.388418741219</v>
      </c>
      <c r="I528" s="99">
        <v>359.87018917751078</v>
      </c>
      <c r="J528" s="96"/>
      <c r="K528" s="96"/>
      <c r="L528" s="96"/>
      <c r="M528" s="96"/>
      <c r="N528" s="96"/>
      <c r="O528" s="96"/>
      <c r="P528" s="96"/>
    </row>
    <row r="529" spans="1:16" ht="15" customHeight="1" x14ac:dyDescent="0.25">
      <c r="A529" s="97">
        <v>43742</v>
      </c>
      <c r="B529" s="101">
        <v>22</v>
      </c>
      <c r="C529" s="92" t="str">
        <f t="shared" si="24"/>
        <v>GET /accounts/{AccountId}/scheduled-payments</v>
      </c>
      <c r="D529" s="94" t="s">
        <v>208</v>
      </c>
      <c r="E529" s="93" t="str">
        <f t="shared" si="25"/>
        <v>AISP</v>
      </c>
      <c r="F529" s="93" t="str">
        <f t="shared" si="26"/>
        <v>Y</v>
      </c>
      <c r="G529" s="95">
        <v>909696.97641191538</v>
      </c>
      <c r="H529" s="99">
        <v>32642.700577481683</v>
      </c>
      <c r="I529" s="99">
        <v>3.0444230285678704</v>
      </c>
      <c r="J529" s="96"/>
      <c r="K529" s="96"/>
      <c r="L529" s="96"/>
      <c r="M529" s="96"/>
      <c r="N529" s="96"/>
      <c r="O529" s="96"/>
      <c r="P529" s="96"/>
    </row>
    <row r="530" spans="1:16" ht="15" customHeight="1" x14ac:dyDescent="0.25">
      <c r="A530" s="97">
        <v>43742</v>
      </c>
      <c r="B530" s="101">
        <v>23</v>
      </c>
      <c r="C530" s="92" t="str">
        <f t="shared" si="24"/>
        <v>GET /scheduled-payments</v>
      </c>
      <c r="D530" s="94" t="s">
        <v>208</v>
      </c>
      <c r="E530" s="93" t="str">
        <f t="shared" si="25"/>
        <v>AISP</v>
      </c>
      <c r="F530" s="93" t="str">
        <f t="shared" si="26"/>
        <v>Y</v>
      </c>
      <c r="G530" s="95">
        <v>1859296.8947665042</v>
      </c>
      <c r="H530" s="99">
        <v>32143.080845186429</v>
      </c>
      <c r="I530" s="99">
        <v>84.519164035355004</v>
      </c>
      <c r="J530" s="96"/>
      <c r="K530" s="96"/>
      <c r="L530" s="96"/>
      <c r="M530" s="96"/>
      <c r="N530" s="96"/>
      <c r="O530" s="96"/>
      <c r="P530" s="96"/>
    </row>
    <row r="531" spans="1:16" ht="15" customHeight="1" x14ac:dyDescent="0.25">
      <c r="A531" s="97">
        <v>43742</v>
      </c>
      <c r="B531" s="101">
        <v>24</v>
      </c>
      <c r="C531" s="92" t="str">
        <f t="shared" si="24"/>
        <v>GET /accounts/{AccountId}/statements</v>
      </c>
      <c r="D531" s="94" t="s">
        <v>208</v>
      </c>
      <c r="E531" s="93" t="str">
        <f t="shared" si="25"/>
        <v>AISP</v>
      </c>
      <c r="F531" s="93" t="str">
        <f t="shared" si="26"/>
        <v>Y</v>
      </c>
      <c r="G531" s="95">
        <v>860558.54221333377</v>
      </c>
      <c r="H531" s="99">
        <v>13495.202917027018</v>
      </c>
      <c r="I531" s="99">
        <v>124.88697008008852</v>
      </c>
      <c r="J531" s="96"/>
      <c r="K531" s="96"/>
      <c r="L531" s="96"/>
      <c r="M531" s="96"/>
      <c r="N531" s="96"/>
      <c r="O531" s="96"/>
      <c r="P531" s="96"/>
    </row>
    <row r="532" spans="1:16" ht="15" customHeight="1" x14ac:dyDescent="0.25">
      <c r="A532" s="97">
        <v>43742</v>
      </c>
      <c r="B532" s="101">
        <v>25</v>
      </c>
      <c r="C532" s="92" t="str">
        <f t="shared" si="24"/>
        <v>GET /accounts/{AccountId}/statements/{StatementId}</v>
      </c>
      <c r="D532" s="94" t="s">
        <v>208</v>
      </c>
      <c r="E532" s="93" t="str">
        <f t="shared" si="25"/>
        <v>AISP</v>
      </c>
      <c r="F532" s="93" t="str">
        <f t="shared" si="26"/>
        <v>Y</v>
      </c>
      <c r="G532" s="95">
        <v>1095150.7160987807</v>
      </c>
      <c r="H532" s="99">
        <v>21233.403335488812</v>
      </c>
      <c r="I532" s="99">
        <v>115.65392320049966</v>
      </c>
      <c r="J532" s="96"/>
      <c r="K532" s="96"/>
      <c r="L532" s="96"/>
      <c r="M532" s="96"/>
      <c r="N532" s="96"/>
      <c r="O532" s="96"/>
      <c r="P532" s="96"/>
    </row>
    <row r="533" spans="1:16" ht="15" customHeight="1" x14ac:dyDescent="0.25">
      <c r="A533" s="97">
        <v>43742</v>
      </c>
      <c r="B533" s="101">
        <v>26</v>
      </c>
      <c r="C533" s="92" t="str">
        <f t="shared" si="24"/>
        <v>GET /accounts/{AccountId}/statements/{StatementId}/file</v>
      </c>
      <c r="D533" s="94" t="s">
        <v>208</v>
      </c>
      <c r="E533" s="93" t="str">
        <f t="shared" si="25"/>
        <v>AISP</v>
      </c>
      <c r="F533" s="93" t="str">
        <f t="shared" si="26"/>
        <v>Y</v>
      </c>
      <c r="G533" s="95">
        <v>2146809.7674013432</v>
      </c>
      <c r="H533" s="99">
        <v>24888.256758477066</v>
      </c>
      <c r="I533" s="99">
        <v>85.636228946706495</v>
      </c>
      <c r="J533" s="96"/>
      <c r="K533" s="96"/>
      <c r="L533" s="96"/>
      <c r="M533" s="96"/>
      <c r="N533" s="96"/>
      <c r="O533" s="96"/>
      <c r="P533" s="96"/>
    </row>
    <row r="534" spans="1:16" ht="15" customHeight="1" x14ac:dyDescent="0.25">
      <c r="A534" s="97">
        <v>43742</v>
      </c>
      <c r="B534" s="101">
        <v>27</v>
      </c>
      <c r="C534" s="92" t="str">
        <f t="shared" si="24"/>
        <v>GET /accounts/{AccountId}/statements/{StatementId}/transactions</v>
      </c>
      <c r="D534" s="94" t="s">
        <v>208</v>
      </c>
      <c r="E534" s="93" t="str">
        <f t="shared" si="25"/>
        <v>AISP</v>
      </c>
      <c r="F534" s="93" t="str">
        <f t="shared" si="26"/>
        <v>Y</v>
      </c>
      <c r="G534" s="95">
        <v>27889258.411141559</v>
      </c>
      <c r="H534" s="99">
        <v>7665.6379674372174</v>
      </c>
      <c r="I534" s="99">
        <v>280.14689557009069</v>
      </c>
      <c r="J534" s="96"/>
      <c r="K534" s="96"/>
      <c r="L534" s="96"/>
      <c r="M534" s="96"/>
      <c r="N534" s="96"/>
      <c r="O534" s="96"/>
      <c r="P534" s="96"/>
    </row>
    <row r="535" spans="1:16" ht="15" customHeight="1" x14ac:dyDescent="0.25">
      <c r="A535" s="97">
        <v>43742</v>
      </c>
      <c r="B535" s="101">
        <v>28</v>
      </c>
      <c r="C535" s="92" t="str">
        <f t="shared" si="24"/>
        <v>GET /statements</v>
      </c>
      <c r="D535" s="94" t="s">
        <v>208</v>
      </c>
      <c r="E535" s="93" t="str">
        <f t="shared" si="25"/>
        <v>AISP</v>
      </c>
      <c r="F535" s="93" t="str">
        <f t="shared" si="26"/>
        <v>Y</v>
      </c>
      <c r="G535" s="95">
        <v>3117415.3431409155</v>
      </c>
      <c r="H535" s="99">
        <v>41218.821999363136</v>
      </c>
      <c r="I535" s="99">
        <v>68.783925804322038</v>
      </c>
      <c r="J535" s="96"/>
      <c r="K535" s="96"/>
      <c r="L535" s="96"/>
      <c r="M535" s="96"/>
      <c r="N535" s="96"/>
      <c r="O535" s="96"/>
      <c r="P535" s="96"/>
    </row>
    <row r="536" spans="1:16" ht="15" customHeight="1" x14ac:dyDescent="0.25">
      <c r="A536" s="97">
        <v>43742</v>
      </c>
      <c r="B536" s="101">
        <v>29</v>
      </c>
      <c r="C536" s="92" t="str">
        <f t="shared" si="24"/>
        <v>POST /domestic-payment-consents</v>
      </c>
      <c r="D536" s="94" t="s">
        <v>208</v>
      </c>
      <c r="E536" s="93" t="str">
        <f t="shared" si="25"/>
        <v>PISP</v>
      </c>
      <c r="F536" s="93" t="str">
        <f t="shared" si="26"/>
        <v>N</v>
      </c>
      <c r="G536" s="95">
        <v>3631952.9312340058</v>
      </c>
      <c r="H536" s="99">
        <v>9483.5666597270701</v>
      </c>
      <c r="I536" s="99">
        <v>84.322845623377816</v>
      </c>
      <c r="J536" s="96"/>
      <c r="K536" s="96"/>
      <c r="L536" s="96"/>
      <c r="M536" s="96"/>
      <c r="N536" s="96"/>
      <c r="O536" s="96"/>
      <c r="P536" s="96"/>
    </row>
    <row r="537" spans="1:16" ht="15" customHeight="1" x14ac:dyDescent="0.25">
      <c r="A537" s="97">
        <v>43742</v>
      </c>
      <c r="B537" s="101">
        <v>30</v>
      </c>
      <c r="C537" s="92" t="str">
        <f t="shared" si="24"/>
        <v>GET /domestic-payment-consents/{ConsentId}</v>
      </c>
      <c r="D537" s="94" t="s">
        <v>208</v>
      </c>
      <c r="E537" s="93" t="str">
        <f t="shared" si="25"/>
        <v>PISP</v>
      </c>
      <c r="F537" s="93" t="str">
        <f t="shared" si="26"/>
        <v>N</v>
      </c>
      <c r="G537" s="95">
        <v>12986604.566429427</v>
      </c>
      <c r="H537" s="99">
        <v>19170.699118167282</v>
      </c>
      <c r="I537" s="99">
        <v>146.07520464764943</v>
      </c>
      <c r="J537" s="96"/>
      <c r="K537" s="96"/>
      <c r="L537" s="96"/>
      <c r="M537" s="96"/>
      <c r="N537" s="96"/>
      <c r="O537" s="96"/>
      <c r="P537" s="96"/>
    </row>
    <row r="538" spans="1:16" ht="15" customHeight="1" x14ac:dyDescent="0.25">
      <c r="A538" s="97">
        <v>43742</v>
      </c>
      <c r="B538" s="101">
        <v>31</v>
      </c>
      <c r="C538" s="92" t="str">
        <f t="shared" si="24"/>
        <v>POST /domestic-payments</v>
      </c>
      <c r="D538" s="94" t="s">
        <v>208</v>
      </c>
      <c r="E538" s="93" t="str">
        <f t="shared" si="25"/>
        <v>PISP</v>
      </c>
      <c r="F538" s="93" t="str">
        <f t="shared" si="26"/>
        <v>Y</v>
      </c>
      <c r="G538" s="95">
        <v>4965321.9303504378</v>
      </c>
      <c r="H538" s="99">
        <v>16421.611775593123</v>
      </c>
      <c r="I538" s="99">
        <v>5.6417482128968093</v>
      </c>
      <c r="J538" s="96"/>
      <c r="K538" s="96"/>
      <c r="L538" s="96"/>
      <c r="M538" s="96"/>
      <c r="N538" s="96"/>
      <c r="O538" s="96"/>
      <c r="P538" s="96"/>
    </row>
    <row r="539" spans="1:16" ht="15" customHeight="1" x14ac:dyDescent="0.25">
      <c r="A539" s="97">
        <v>43742</v>
      </c>
      <c r="B539" s="101">
        <v>32</v>
      </c>
      <c r="C539" s="92" t="str">
        <f t="shared" si="24"/>
        <v>GET /domestic-payments/{DomesticPaymentId}</v>
      </c>
      <c r="D539" s="94" t="s">
        <v>208</v>
      </c>
      <c r="E539" s="93" t="str">
        <f t="shared" si="25"/>
        <v>PISP</v>
      </c>
      <c r="F539" s="93" t="str">
        <f t="shared" si="26"/>
        <v>Y</v>
      </c>
      <c r="G539" s="95">
        <v>31552992.28315888</v>
      </c>
      <c r="H539" s="99">
        <v>40312.476074605373</v>
      </c>
      <c r="I539" s="99">
        <v>75.528344548880753</v>
      </c>
      <c r="J539" s="96"/>
      <c r="K539" s="96"/>
      <c r="L539" s="96"/>
      <c r="M539" s="96"/>
      <c r="N539" s="96"/>
      <c r="O539" s="96"/>
      <c r="P539" s="96"/>
    </row>
    <row r="540" spans="1:16" ht="15" customHeight="1" x14ac:dyDescent="0.25">
      <c r="A540" s="97">
        <v>43742</v>
      </c>
      <c r="B540" s="101">
        <v>33</v>
      </c>
      <c r="C540" s="92" t="str">
        <f t="shared" si="24"/>
        <v>POST /domestic-scheduled-payment-consents</v>
      </c>
      <c r="D540" s="94" t="s">
        <v>208</v>
      </c>
      <c r="E540" s="93" t="str">
        <f t="shared" si="25"/>
        <v>PISP</v>
      </c>
      <c r="F540" s="93" t="str">
        <f t="shared" si="26"/>
        <v>N</v>
      </c>
      <c r="G540" s="95">
        <v>18850858.647187606</v>
      </c>
      <c r="H540" s="99">
        <v>16398.773128822064</v>
      </c>
      <c r="I540" s="99">
        <v>111.46518706242622</v>
      </c>
      <c r="J540" s="96"/>
      <c r="K540" s="96"/>
      <c r="L540" s="96"/>
      <c r="M540" s="96"/>
      <c r="N540" s="96"/>
      <c r="O540" s="96"/>
      <c r="P540" s="96"/>
    </row>
    <row r="541" spans="1:16" ht="15" customHeight="1" x14ac:dyDescent="0.25">
      <c r="A541" s="97">
        <v>43742</v>
      </c>
      <c r="B541" s="101">
        <v>34</v>
      </c>
      <c r="C541" s="92" t="str">
        <f t="shared" si="24"/>
        <v>GET /domestic-scheduled-payment-consents/{ConsentId}</v>
      </c>
      <c r="D541" s="94" t="s">
        <v>208</v>
      </c>
      <c r="E541" s="93" t="str">
        <f t="shared" si="25"/>
        <v>PISP</v>
      </c>
      <c r="F541" s="93" t="str">
        <f t="shared" si="26"/>
        <v>N</v>
      </c>
      <c r="G541" s="95">
        <v>11199644.371244</v>
      </c>
      <c r="H541" s="99">
        <v>12334.968899160978</v>
      </c>
      <c r="I541" s="99">
        <v>75.600955938711536</v>
      </c>
      <c r="J541" s="96"/>
      <c r="K541" s="96"/>
      <c r="L541" s="96"/>
      <c r="M541" s="96"/>
      <c r="N541" s="96"/>
      <c r="O541" s="96"/>
      <c r="P541" s="96"/>
    </row>
    <row r="542" spans="1:16" ht="15" customHeight="1" x14ac:dyDescent="0.25">
      <c r="A542" s="97">
        <v>43742</v>
      </c>
      <c r="B542" s="101">
        <v>35</v>
      </c>
      <c r="C542" s="92" t="str">
        <f t="shared" si="24"/>
        <v>POST /domestic-scheduled-payments</v>
      </c>
      <c r="D542" s="94" t="s">
        <v>208</v>
      </c>
      <c r="E542" s="93" t="str">
        <f t="shared" si="25"/>
        <v>PISP</v>
      </c>
      <c r="F542" s="93" t="str">
        <f t="shared" si="26"/>
        <v>Y</v>
      </c>
      <c r="G542" s="95">
        <v>28829345.641880468</v>
      </c>
      <c r="H542" s="99">
        <v>39571.128804459535</v>
      </c>
      <c r="I542" s="99">
        <v>150.65235192762552</v>
      </c>
      <c r="J542" s="96"/>
      <c r="K542" s="96"/>
      <c r="L542" s="96"/>
      <c r="M542" s="96"/>
      <c r="N542" s="96"/>
      <c r="O542" s="96"/>
      <c r="P542" s="96"/>
    </row>
    <row r="543" spans="1:16" ht="15" customHeight="1" x14ac:dyDescent="0.25">
      <c r="A543" s="97">
        <v>43742</v>
      </c>
      <c r="B543" s="101">
        <v>36</v>
      </c>
      <c r="C543" s="92" t="str">
        <f t="shared" si="24"/>
        <v>GET /domestic-scheduled-payments/{DomesticScheduledPaymentId}</v>
      </c>
      <c r="D543" s="94" t="s">
        <v>208</v>
      </c>
      <c r="E543" s="93" t="str">
        <f t="shared" si="25"/>
        <v>PISP</v>
      </c>
      <c r="F543" s="93" t="str">
        <f t="shared" si="26"/>
        <v>Y</v>
      </c>
      <c r="G543" s="95">
        <v>13683082.357875574</v>
      </c>
      <c r="H543" s="99">
        <v>30353.92176669366</v>
      </c>
      <c r="I543" s="99">
        <v>88.537540341615184</v>
      </c>
      <c r="J543" s="96"/>
      <c r="K543" s="96"/>
      <c r="L543" s="96"/>
      <c r="M543" s="96"/>
      <c r="N543" s="96"/>
      <c r="O543" s="96"/>
      <c r="P543" s="96"/>
    </row>
    <row r="544" spans="1:16" ht="15" customHeight="1" x14ac:dyDescent="0.25">
      <c r="A544" s="97">
        <v>43742</v>
      </c>
      <c r="B544" s="101">
        <v>37</v>
      </c>
      <c r="C544" s="92" t="str">
        <f t="shared" si="24"/>
        <v>POST /domestic-standing-order-consents</v>
      </c>
      <c r="D544" s="94" t="s">
        <v>208</v>
      </c>
      <c r="E544" s="93" t="str">
        <f t="shared" si="25"/>
        <v>PISP</v>
      </c>
      <c r="F544" s="93" t="str">
        <f t="shared" si="26"/>
        <v>N</v>
      </c>
      <c r="G544" s="95">
        <v>23506985.407013711</v>
      </c>
      <c r="H544" s="99">
        <v>27152.803238156936</v>
      </c>
      <c r="I544" s="99">
        <v>186.94708692611599</v>
      </c>
      <c r="J544" s="96"/>
      <c r="K544" s="96"/>
      <c r="L544" s="96"/>
      <c r="M544" s="96"/>
      <c r="N544" s="96"/>
      <c r="O544" s="96"/>
      <c r="P544" s="96"/>
    </row>
    <row r="545" spans="1:16" ht="15" customHeight="1" x14ac:dyDescent="0.25">
      <c r="A545" s="97">
        <v>43742</v>
      </c>
      <c r="B545" s="101">
        <v>38</v>
      </c>
      <c r="C545" s="92" t="str">
        <f t="shared" si="24"/>
        <v>GET /domestic-standing-order-consents/{ConsentId}</v>
      </c>
      <c r="D545" s="94" t="s">
        <v>208</v>
      </c>
      <c r="E545" s="93" t="str">
        <f t="shared" si="25"/>
        <v>PISP</v>
      </c>
      <c r="F545" s="93" t="str">
        <f t="shared" si="26"/>
        <v>N</v>
      </c>
      <c r="G545" s="95">
        <v>23756316.033806168</v>
      </c>
      <c r="H545" s="99">
        <v>32038.88051562144</v>
      </c>
      <c r="I545" s="99">
        <v>181.63537422151987</v>
      </c>
      <c r="J545" s="96"/>
      <c r="K545" s="96"/>
      <c r="L545" s="96"/>
      <c r="M545" s="96"/>
      <c r="N545" s="96"/>
      <c r="O545" s="96"/>
      <c r="P545" s="96"/>
    </row>
    <row r="546" spans="1:16" ht="15" customHeight="1" x14ac:dyDescent="0.25">
      <c r="A546" s="97">
        <v>43742</v>
      </c>
      <c r="B546" s="101">
        <v>39</v>
      </c>
      <c r="C546" s="92" t="str">
        <f t="shared" si="24"/>
        <v>POST /domestic-standing-orders</v>
      </c>
      <c r="D546" s="94" t="s">
        <v>208</v>
      </c>
      <c r="E546" s="93" t="str">
        <f t="shared" si="25"/>
        <v>PISP</v>
      </c>
      <c r="F546" s="93" t="str">
        <f t="shared" si="26"/>
        <v>Y</v>
      </c>
      <c r="G546" s="95">
        <v>7896762.2298923861</v>
      </c>
      <c r="H546" s="99">
        <v>20839.05837976166</v>
      </c>
      <c r="I546" s="99">
        <v>2.1630573365764585</v>
      </c>
      <c r="J546" s="96"/>
      <c r="K546" s="96"/>
      <c r="L546" s="96"/>
      <c r="M546" s="96"/>
      <c r="N546" s="96"/>
      <c r="O546" s="96"/>
      <c r="P546" s="96"/>
    </row>
    <row r="547" spans="1:16" ht="15" customHeight="1" x14ac:dyDescent="0.25">
      <c r="A547" s="97">
        <v>43742</v>
      </c>
      <c r="B547" s="101">
        <v>40</v>
      </c>
      <c r="C547" s="92" t="str">
        <f t="shared" si="24"/>
        <v>GET /domestic-standing-orders/{DomesticStandingOrderId}</v>
      </c>
      <c r="D547" s="94" t="s">
        <v>208</v>
      </c>
      <c r="E547" s="93" t="str">
        <f t="shared" si="25"/>
        <v>PISP</v>
      </c>
      <c r="F547" s="93" t="str">
        <f t="shared" si="26"/>
        <v>Y</v>
      </c>
      <c r="G547" s="95">
        <v>6197357.6208425304</v>
      </c>
      <c r="H547" s="99">
        <v>9191.6261835024616</v>
      </c>
      <c r="I547" s="99">
        <v>222.94188182815842</v>
      </c>
      <c r="J547" s="96"/>
      <c r="K547" s="96"/>
      <c r="L547" s="96"/>
      <c r="M547" s="96"/>
      <c r="N547" s="96"/>
      <c r="O547" s="96"/>
      <c r="P547" s="96"/>
    </row>
    <row r="548" spans="1:16" ht="15" customHeight="1" x14ac:dyDescent="0.25">
      <c r="A548" s="97">
        <v>43742</v>
      </c>
      <c r="B548" s="101">
        <v>41</v>
      </c>
      <c r="C548" s="92" t="str">
        <f t="shared" si="24"/>
        <v>POST /international-payment-consents</v>
      </c>
      <c r="D548" s="94" t="s">
        <v>208</v>
      </c>
      <c r="E548" s="93" t="str">
        <f t="shared" si="25"/>
        <v>PISP</v>
      </c>
      <c r="F548" s="93" t="str">
        <f t="shared" si="26"/>
        <v>N</v>
      </c>
      <c r="G548" s="95">
        <v>31161661.851124361</v>
      </c>
      <c r="H548" s="99">
        <v>40733.458911486254</v>
      </c>
      <c r="I548" s="99">
        <v>61.448796826746978</v>
      </c>
      <c r="J548" s="96"/>
      <c r="K548" s="96"/>
      <c r="L548" s="96"/>
      <c r="M548" s="96"/>
      <c r="N548" s="96"/>
      <c r="O548" s="96"/>
      <c r="P548" s="96"/>
    </row>
    <row r="549" spans="1:16" ht="15" customHeight="1" x14ac:dyDescent="0.25">
      <c r="A549" s="97">
        <v>43742</v>
      </c>
      <c r="B549" s="101">
        <v>42</v>
      </c>
      <c r="C549" s="92" t="str">
        <f t="shared" si="24"/>
        <v>GET /international-payment-consents/{ConsentId}</v>
      </c>
      <c r="D549" s="94" t="s">
        <v>208</v>
      </c>
      <c r="E549" s="93" t="str">
        <f t="shared" si="25"/>
        <v>PISP</v>
      </c>
      <c r="F549" s="93" t="str">
        <f t="shared" si="26"/>
        <v>N</v>
      </c>
      <c r="G549" s="95">
        <v>30992998.250047613</v>
      </c>
      <c r="H549" s="99">
        <v>32616.933259682639</v>
      </c>
      <c r="I549" s="99">
        <v>275.44045705358093</v>
      </c>
      <c r="J549" s="96"/>
      <c r="K549" s="96"/>
      <c r="L549" s="96"/>
      <c r="M549" s="96"/>
      <c r="N549" s="96"/>
      <c r="O549" s="96"/>
      <c r="P549" s="96"/>
    </row>
    <row r="550" spans="1:16" ht="15" customHeight="1" x14ac:dyDescent="0.25">
      <c r="A550" s="97">
        <v>43742</v>
      </c>
      <c r="B550" s="101">
        <v>43</v>
      </c>
      <c r="C550" s="92" t="str">
        <f t="shared" si="24"/>
        <v>POST /international-payments</v>
      </c>
      <c r="D550" s="94" t="s">
        <v>208</v>
      </c>
      <c r="E550" s="93" t="str">
        <f t="shared" si="25"/>
        <v>PISP</v>
      </c>
      <c r="F550" s="93" t="str">
        <f t="shared" si="26"/>
        <v>Y</v>
      </c>
      <c r="G550" s="95">
        <v>36546675.774685569</v>
      </c>
      <c r="H550" s="99">
        <v>40156.211942798123</v>
      </c>
      <c r="I550" s="99">
        <v>43.373822120640675</v>
      </c>
      <c r="J550" s="96"/>
      <c r="K550" s="96"/>
      <c r="L550" s="96"/>
      <c r="M550" s="96"/>
      <c r="N550" s="96"/>
      <c r="O550" s="96"/>
      <c r="P550" s="96"/>
    </row>
    <row r="551" spans="1:16" ht="15" customHeight="1" x14ac:dyDescent="0.25">
      <c r="A551" s="97">
        <v>43742</v>
      </c>
      <c r="B551" s="101">
        <v>44</v>
      </c>
      <c r="C551" s="92" t="str">
        <f t="shared" si="24"/>
        <v>GET /international-payments/{InternationalPaymentId}</v>
      </c>
      <c r="D551" s="94" t="s">
        <v>208</v>
      </c>
      <c r="E551" s="93" t="str">
        <f t="shared" si="25"/>
        <v>PISP</v>
      </c>
      <c r="F551" s="93" t="str">
        <f t="shared" si="26"/>
        <v>Y</v>
      </c>
      <c r="G551" s="95">
        <v>13574934.461413288</v>
      </c>
      <c r="H551" s="99">
        <v>19131.6164044012</v>
      </c>
      <c r="I551" s="99">
        <v>55.539067899944129</v>
      </c>
      <c r="J551" s="96"/>
      <c r="K551" s="96"/>
      <c r="L551" s="96"/>
      <c r="M551" s="96"/>
      <c r="N551" s="96"/>
      <c r="O551" s="96"/>
      <c r="P551" s="96"/>
    </row>
    <row r="552" spans="1:16" ht="15" customHeight="1" x14ac:dyDescent="0.25">
      <c r="A552" s="97">
        <v>43742</v>
      </c>
      <c r="B552" s="101">
        <v>45</v>
      </c>
      <c r="C552" s="92" t="str">
        <f t="shared" si="24"/>
        <v>POST /international-scheduled-payment-consents</v>
      </c>
      <c r="D552" s="94" t="s">
        <v>208</v>
      </c>
      <c r="E552" s="93" t="str">
        <f t="shared" si="25"/>
        <v>PISP</v>
      </c>
      <c r="F552" s="93" t="str">
        <f t="shared" si="26"/>
        <v>N</v>
      </c>
      <c r="G552" s="95">
        <v>27282455.993617214</v>
      </c>
      <c r="H552" s="99">
        <v>31793.059146652671</v>
      </c>
      <c r="I552" s="99">
        <v>14.669169167782407</v>
      </c>
      <c r="J552" s="96"/>
      <c r="K552" s="96"/>
      <c r="L552" s="96"/>
      <c r="M552" s="96"/>
      <c r="N552" s="96"/>
      <c r="O552" s="96"/>
      <c r="P552" s="96"/>
    </row>
    <row r="553" spans="1:16" ht="15" customHeight="1" x14ac:dyDescent="0.25">
      <c r="A553" s="97">
        <v>43742</v>
      </c>
      <c r="B553" s="101">
        <v>46</v>
      </c>
      <c r="C553" s="92" t="str">
        <f t="shared" si="24"/>
        <v>GET /international-scheduled-payment-consents/{ConsentId}</v>
      </c>
      <c r="D553" s="94" t="s">
        <v>208</v>
      </c>
      <c r="E553" s="93" t="str">
        <f t="shared" si="25"/>
        <v>PISP</v>
      </c>
      <c r="F553" s="93" t="str">
        <f t="shared" si="26"/>
        <v>N</v>
      </c>
      <c r="G553" s="95">
        <v>9043969.8984796423</v>
      </c>
      <c r="H553" s="99">
        <v>26535.476193139108</v>
      </c>
      <c r="I553" s="99">
        <v>24.531206337658848</v>
      </c>
      <c r="J553" s="96"/>
      <c r="K553" s="96"/>
      <c r="L553" s="96"/>
      <c r="M553" s="96"/>
      <c r="N553" s="96"/>
      <c r="O553" s="96"/>
      <c r="P553" s="96"/>
    </row>
    <row r="554" spans="1:16" ht="15" customHeight="1" x14ac:dyDescent="0.25">
      <c r="A554" s="97">
        <v>43742</v>
      </c>
      <c r="B554" s="101">
        <v>47</v>
      </c>
      <c r="C554" s="92" t="str">
        <f t="shared" si="24"/>
        <v>POST /international-scheduled-payments</v>
      </c>
      <c r="D554" s="94" t="s">
        <v>208</v>
      </c>
      <c r="E554" s="93" t="str">
        <f t="shared" si="25"/>
        <v>PISP</v>
      </c>
      <c r="F554" s="93" t="str">
        <f t="shared" si="26"/>
        <v>Y</v>
      </c>
      <c r="G554" s="95">
        <v>14603244.30254258</v>
      </c>
      <c r="H554" s="99">
        <v>23313.839510884984</v>
      </c>
      <c r="I554" s="99">
        <v>66.813651285585209</v>
      </c>
      <c r="J554" s="96"/>
      <c r="K554" s="96"/>
      <c r="L554" s="96"/>
      <c r="M554" s="96"/>
      <c r="N554" s="96"/>
      <c r="O554" s="96"/>
      <c r="P554" s="96"/>
    </row>
    <row r="555" spans="1:16" ht="15" customHeight="1" x14ac:dyDescent="0.25">
      <c r="A555" s="97">
        <v>43742</v>
      </c>
      <c r="B555" s="101">
        <v>48</v>
      </c>
      <c r="C555" s="92" t="str">
        <f t="shared" si="24"/>
        <v>GET /international-scheduled-payments/{InternationalScheduledPaymentId}</v>
      </c>
      <c r="D555" s="94" t="s">
        <v>208</v>
      </c>
      <c r="E555" s="93" t="str">
        <f t="shared" si="25"/>
        <v>PISP</v>
      </c>
      <c r="F555" s="93" t="str">
        <f t="shared" si="26"/>
        <v>Y</v>
      </c>
      <c r="G555" s="95">
        <v>19212878.903614856</v>
      </c>
      <c r="H555" s="99">
        <v>38597.204073943532</v>
      </c>
      <c r="I555" s="99">
        <v>56.859514412610864</v>
      </c>
      <c r="J555" s="96"/>
      <c r="K555" s="96"/>
      <c r="L555" s="96"/>
      <c r="M555" s="96"/>
      <c r="N555" s="96"/>
      <c r="O555" s="96"/>
      <c r="P555" s="96"/>
    </row>
    <row r="556" spans="1:16" ht="15" customHeight="1" x14ac:dyDescent="0.25">
      <c r="A556" s="97">
        <v>43742</v>
      </c>
      <c r="B556" s="101">
        <v>49</v>
      </c>
      <c r="C556" s="92" t="str">
        <f t="shared" si="24"/>
        <v>POST /international-standing-order-consents</v>
      </c>
      <c r="D556" s="94" t="s">
        <v>208</v>
      </c>
      <c r="E556" s="93" t="str">
        <f t="shared" si="25"/>
        <v>PISP</v>
      </c>
      <c r="F556" s="93" t="str">
        <f t="shared" si="26"/>
        <v>N</v>
      </c>
      <c r="G556" s="95">
        <v>3974709.4105952778</v>
      </c>
      <c r="H556" s="99">
        <v>13133.335920416932</v>
      </c>
      <c r="I556" s="99">
        <v>6.3091889247611972</v>
      </c>
      <c r="J556" s="96"/>
      <c r="K556" s="96"/>
      <c r="L556" s="96"/>
      <c r="M556" s="96"/>
      <c r="N556" s="96"/>
      <c r="O556" s="96"/>
      <c r="P556" s="96"/>
    </row>
    <row r="557" spans="1:16" ht="15" customHeight="1" x14ac:dyDescent="0.25">
      <c r="A557" s="97">
        <v>43742</v>
      </c>
      <c r="B557" s="101">
        <v>50</v>
      </c>
      <c r="C557" s="92" t="str">
        <f t="shared" si="24"/>
        <v>GET /international-standing-order-consents/{ConsentId}</v>
      </c>
      <c r="D557" s="94" t="s">
        <v>208</v>
      </c>
      <c r="E557" s="93" t="str">
        <f t="shared" si="25"/>
        <v>PISP</v>
      </c>
      <c r="F557" s="93" t="str">
        <f t="shared" si="26"/>
        <v>N</v>
      </c>
      <c r="G557" s="95">
        <v>17439041.059013937</v>
      </c>
      <c r="H557" s="99">
        <v>28436.412916536017</v>
      </c>
      <c r="I557" s="99">
        <v>278.02965366045646</v>
      </c>
      <c r="J557" s="96"/>
      <c r="K557" s="96"/>
      <c r="L557" s="96"/>
      <c r="M557" s="96"/>
      <c r="N557" s="96"/>
      <c r="O557" s="96"/>
      <c r="P557" s="96"/>
    </row>
    <row r="558" spans="1:16" ht="15" customHeight="1" x14ac:dyDescent="0.25">
      <c r="A558" s="97">
        <v>43742</v>
      </c>
      <c r="B558" s="101">
        <v>51</v>
      </c>
      <c r="C558" s="92" t="str">
        <f t="shared" si="24"/>
        <v>POST /international-standing-orders</v>
      </c>
      <c r="D558" s="94" t="s">
        <v>208</v>
      </c>
      <c r="E558" s="93" t="str">
        <f t="shared" si="25"/>
        <v>PISP</v>
      </c>
      <c r="F558" s="93" t="str">
        <f t="shared" si="26"/>
        <v>Y</v>
      </c>
      <c r="G558" s="95">
        <v>13255262.473663354</v>
      </c>
      <c r="H558" s="99">
        <v>25781.576156589534</v>
      </c>
      <c r="I558" s="99">
        <v>223.83684379977691</v>
      </c>
      <c r="J558" s="96"/>
      <c r="K558" s="96"/>
      <c r="L558" s="96"/>
      <c r="M558" s="96"/>
      <c r="N558" s="96"/>
      <c r="O558" s="96"/>
      <c r="P558" s="96"/>
    </row>
    <row r="559" spans="1:16" ht="15" customHeight="1" x14ac:dyDescent="0.25">
      <c r="A559" s="97">
        <v>43742</v>
      </c>
      <c r="B559" s="101">
        <v>52</v>
      </c>
      <c r="C559" s="92" t="str">
        <f t="shared" si="24"/>
        <v>GET /international-standing-orders/{InternationalStandingOrderPaymentId}</v>
      </c>
      <c r="D559" s="94" t="s">
        <v>208</v>
      </c>
      <c r="E559" s="93" t="str">
        <f t="shared" si="25"/>
        <v>PISP</v>
      </c>
      <c r="F559" s="93" t="str">
        <f t="shared" si="26"/>
        <v>Y</v>
      </c>
      <c r="G559" s="95">
        <v>6134546.7632756485</v>
      </c>
      <c r="H559" s="99">
        <v>17431.723293504987</v>
      </c>
      <c r="I559" s="99">
        <v>65.249707603521117</v>
      </c>
      <c r="J559" s="96"/>
      <c r="K559" s="96"/>
      <c r="L559" s="96"/>
      <c r="M559" s="96"/>
      <c r="N559" s="96"/>
      <c r="O559" s="96"/>
      <c r="P559" s="96"/>
    </row>
    <row r="560" spans="1:16" ht="15" customHeight="1" x14ac:dyDescent="0.25">
      <c r="A560" s="97">
        <v>43742</v>
      </c>
      <c r="B560" s="101">
        <v>53</v>
      </c>
      <c r="C560" s="92" t="str">
        <f t="shared" si="24"/>
        <v>POST /file-payment-consents</v>
      </c>
      <c r="D560" s="94" t="s">
        <v>208</v>
      </c>
      <c r="E560" s="93" t="str">
        <f t="shared" si="25"/>
        <v>PISP</v>
      </c>
      <c r="F560" s="93" t="str">
        <f t="shared" si="26"/>
        <v>N</v>
      </c>
      <c r="G560" s="95">
        <v>12773630.34767447</v>
      </c>
      <c r="H560" s="99">
        <v>14661.090275504659</v>
      </c>
      <c r="I560" s="99">
        <v>21.50716569062546</v>
      </c>
      <c r="J560" s="96"/>
      <c r="K560" s="96"/>
      <c r="L560" s="96"/>
      <c r="M560" s="96"/>
      <c r="N560" s="96"/>
      <c r="O560" s="96"/>
      <c r="P560" s="96"/>
    </row>
    <row r="561" spans="1:16" ht="15" customHeight="1" x14ac:dyDescent="0.25">
      <c r="A561" s="97">
        <v>43742</v>
      </c>
      <c r="B561" s="101">
        <v>54</v>
      </c>
      <c r="C561" s="92" t="str">
        <f t="shared" si="24"/>
        <v>GET /file-payment-consents/{ConsentId}</v>
      </c>
      <c r="D561" s="94" t="s">
        <v>208</v>
      </c>
      <c r="E561" s="93" t="str">
        <f t="shared" si="25"/>
        <v>PISP</v>
      </c>
      <c r="F561" s="93" t="str">
        <f t="shared" si="26"/>
        <v>N</v>
      </c>
      <c r="G561" s="95">
        <v>20864048.921330109</v>
      </c>
      <c r="H561" s="99">
        <v>23839.300605768927</v>
      </c>
      <c r="I561" s="99">
        <v>182.29223479420997</v>
      </c>
      <c r="J561" s="96"/>
      <c r="K561" s="96"/>
      <c r="L561" s="96"/>
      <c r="M561" s="96"/>
      <c r="N561" s="96"/>
      <c r="O561" s="96"/>
      <c r="P561" s="96"/>
    </row>
    <row r="562" spans="1:16" ht="15" customHeight="1" x14ac:dyDescent="0.25">
      <c r="A562" s="97">
        <v>43742</v>
      </c>
      <c r="B562" s="101">
        <v>55</v>
      </c>
      <c r="C562" s="92" t="str">
        <f t="shared" si="24"/>
        <v>POST /file-payment-consents/{ConsentId}/file</v>
      </c>
      <c r="D562" s="94" t="s">
        <v>208</v>
      </c>
      <c r="E562" s="93" t="str">
        <f t="shared" si="25"/>
        <v>PISP</v>
      </c>
      <c r="F562" s="93" t="str">
        <f t="shared" si="26"/>
        <v>N</v>
      </c>
      <c r="G562" s="95">
        <v>21553618.630079117</v>
      </c>
      <c r="H562" s="99">
        <v>35668.213675795399</v>
      </c>
      <c r="I562" s="99">
        <v>62.604010442258804</v>
      </c>
      <c r="J562" s="96"/>
      <c r="K562" s="96"/>
      <c r="L562" s="96"/>
      <c r="M562" s="96"/>
      <c r="N562" s="96"/>
      <c r="O562" s="96"/>
      <c r="P562" s="96"/>
    </row>
    <row r="563" spans="1:16" ht="15" customHeight="1" x14ac:dyDescent="0.25">
      <c r="A563" s="97">
        <v>43742</v>
      </c>
      <c r="B563" s="101">
        <v>56</v>
      </c>
      <c r="C563" s="92" t="str">
        <f t="shared" si="24"/>
        <v>GET /file-payment-consents/{ConsentId}/file</v>
      </c>
      <c r="D563" s="94" t="s">
        <v>208</v>
      </c>
      <c r="E563" s="93" t="str">
        <f t="shared" si="25"/>
        <v>PISP</v>
      </c>
      <c r="F563" s="93" t="str">
        <f t="shared" si="26"/>
        <v>N</v>
      </c>
      <c r="G563" s="95">
        <v>23340200.301709976</v>
      </c>
      <c r="H563" s="99">
        <v>31658.244911679423</v>
      </c>
      <c r="I563" s="99">
        <v>46.056945173303994</v>
      </c>
      <c r="J563" s="96"/>
      <c r="K563" s="96"/>
      <c r="L563" s="96"/>
      <c r="M563" s="96"/>
      <c r="N563" s="96"/>
      <c r="O563" s="96"/>
      <c r="P563" s="96"/>
    </row>
    <row r="564" spans="1:16" ht="15" customHeight="1" x14ac:dyDescent="0.25">
      <c r="A564" s="97">
        <v>43742</v>
      </c>
      <c r="B564" s="101">
        <v>57</v>
      </c>
      <c r="C564" s="92" t="str">
        <f t="shared" si="24"/>
        <v>POST /file-payments</v>
      </c>
      <c r="D564" s="94" t="s">
        <v>208</v>
      </c>
      <c r="E564" s="93" t="str">
        <f t="shared" si="25"/>
        <v>PISP</v>
      </c>
      <c r="F564" s="93" t="str">
        <f t="shared" si="26"/>
        <v>Y</v>
      </c>
      <c r="G564" s="95">
        <v>330123721.46801543</v>
      </c>
      <c r="H564" s="99">
        <v>4447.3675775599986</v>
      </c>
      <c r="I564" s="99">
        <v>57.675117687469616</v>
      </c>
      <c r="J564" s="96"/>
      <c r="K564" s="96"/>
      <c r="L564" s="96"/>
      <c r="M564" s="96"/>
      <c r="N564" s="96"/>
      <c r="O564" s="96"/>
      <c r="P564" s="96"/>
    </row>
    <row r="565" spans="1:16" ht="15" customHeight="1" x14ac:dyDescent="0.25">
      <c r="A565" s="97">
        <v>43742</v>
      </c>
      <c r="B565" s="101">
        <v>58</v>
      </c>
      <c r="C565" s="92" t="str">
        <f t="shared" si="24"/>
        <v>GET /file-payments/{FilePaymentId}</v>
      </c>
      <c r="D565" s="94" t="s">
        <v>208</v>
      </c>
      <c r="E565" s="93" t="str">
        <f t="shared" si="25"/>
        <v>PISP</v>
      </c>
      <c r="F565" s="93" t="str">
        <f t="shared" si="26"/>
        <v>Y</v>
      </c>
      <c r="G565" s="95">
        <v>74449942.413242906</v>
      </c>
      <c r="H565" s="99">
        <v>879.01666383848351</v>
      </c>
      <c r="I565" s="99">
        <v>133.20614454427275</v>
      </c>
      <c r="J565" s="96"/>
      <c r="K565" s="96"/>
      <c r="L565" s="96"/>
      <c r="M565" s="96"/>
      <c r="N565" s="96"/>
      <c r="O565" s="96"/>
      <c r="P565" s="96"/>
    </row>
    <row r="566" spans="1:16" ht="15" customHeight="1" x14ac:dyDescent="0.25">
      <c r="A566" s="97">
        <v>43742</v>
      </c>
      <c r="B566" s="101">
        <v>59</v>
      </c>
      <c r="C566" s="92" t="str">
        <f t="shared" si="24"/>
        <v>GET /file-payments/{FilePaymentId}/report-file</v>
      </c>
      <c r="D566" s="94" t="s">
        <v>208</v>
      </c>
      <c r="E566" s="93" t="str">
        <f t="shared" si="25"/>
        <v>PISP</v>
      </c>
      <c r="F566" s="93" t="str">
        <f t="shared" si="26"/>
        <v>Y</v>
      </c>
      <c r="G566" s="95">
        <v>60785545.025014482</v>
      </c>
      <c r="H566" s="99">
        <v>2304.5298614579719</v>
      </c>
      <c r="I566" s="99">
        <v>83.968045435783665</v>
      </c>
      <c r="J566" s="96"/>
      <c r="K566" s="96"/>
      <c r="L566" s="96"/>
      <c r="M566" s="96"/>
      <c r="N566" s="96"/>
      <c r="O566" s="96"/>
      <c r="P566" s="96"/>
    </row>
    <row r="567" spans="1:16" ht="15" customHeight="1" x14ac:dyDescent="0.25">
      <c r="A567" s="97">
        <v>43742</v>
      </c>
      <c r="B567" s="101">
        <v>60</v>
      </c>
      <c r="C567" s="92" t="str">
        <f t="shared" si="24"/>
        <v>POST /funds-confirmation-consents</v>
      </c>
      <c r="D567" s="94" t="s">
        <v>208</v>
      </c>
      <c r="E567" s="93" t="str">
        <f t="shared" si="25"/>
        <v>CoF</v>
      </c>
      <c r="F567" s="93" t="str">
        <f t="shared" si="26"/>
        <v>N</v>
      </c>
      <c r="G567" s="95">
        <v>12132069.651067365</v>
      </c>
      <c r="H567" s="99">
        <v>13840.554700256289</v>
      </c>
      <c r="I567" s="99">
        <v>13.615514373588635</v>
      </c>
      <c r="J567" s="96"/>
      <c r="K567" s="96"/>
      <c r="L567" s="96"/>
      <c r="M567" s="96"/>
      <c r="N567" s="96"/>
      <c r="O567" s="96"/>
      <c r="P567" s="96"/>
    </row>
    <row r="568" spans="1:16" ht="15" customHeight="1" x14ac:dyDescent="0.25">
      <c r="A568" s="97">
        <v>43742</v>
      </c>
      <c r="B568" s="101">
        <v>61</v>
      </c>
      <c r="C568" s="92" t="str">
        <f t="shared" si="24"/>
        <v>GET /funds-confirmation-consents/{ConsentId}</v>
      </c>
      <c r="D568" s="94" t="s">
        <v>208</v>
      </c>
      <c r="E568" s="93" t="str">
        <f t="shared" si="25"/>
        <v>CoF</v>
      </c>
      <c r="F568" s="93" t="str">
        <f t="shared" si="26"/>
        <v>N</v>
      </c>
      <c r="G568" s="95">
        <v>21959662.896418903</v>
      </c>
      <c r="H568" s="99">
        <v>37453.962852867946</v>
      </c>
      <c r="I568" s="99">
        <v>203.37696659146417</v>
      </c>
      <c r="J568" s="96"/>
      <c r="K568" s="96"/>
      <c r="L568" s="96"/>
      <c r="M568" s="96"/>
      <c r="N568" s="96"/>
      <c r="O568" s="96"/>
      <c r="P568" s="96"/>
    </row>
    <row r="569" spans="1:16" ht="15" customHeight="1" x14ac:dyDescent="0.25">
      <c r="A569" s="97">
        <v>43742</v>
      </c>
      <c r="B569" s="101">
        <v>62</v>
      </c>
      <c r="C569" s="92" t="str">
        <f t="shared" si="24"/>
        <v>DELETE /funds-confirmation-consents/{ConsentId}</v>
      </c>
      <c r="D569" s="94" t="s">
        <v>208</v>
      </c>
      <c r="E569" s="93" t="str">
        <f t="shared" si="25"/>
        <v>CoF</v>
      </c>
      <c r="F569" s="93" t="str">
        <f t="shared" si="26"/>
        <v>N</v>
      </c>
      <c r="G569" s="95">
        <v>5916696.2432004558</v>
      </c>
      <c r="H569" s="99">
        <v>11592.947162151775</v>
      </c>
      <c r="I569" s="99">
        <v>116.42777096326726</v>
      </c>
      <c r="J569" s="96"/>
      <c r="K569" s="96"/>
      <c r="L569" s="96"/>
      <c r="M569" s="96"/>
      <c r="N569" s="96"/>
      <c r="O569" s="96"/>
      <c r="P569" s="96"/>
    </row>
    <row r="570" spans="1:16" ht="15" customHeight="1" x14ac:dyDescent="0.25">
      <c r="A570" s="97">
        <v>43742</v>
      </c>
      <c r="B570" s="101">
        <v>63</v>
      </c>
      <c r="C570" s="92" t="str">
        <f t="shared" si="24"/>
        <v>POST /funds-confirmations</v>
      </c>
      <c r="D570" s="94" t="s">
        <v>208</v>
      </c>
      <c r="E570" s="93" t="str">
        <f t="shared" si="25"/>
        <v>CoF</v>
      </c>
      <c r="F570" s="93" t="str">
        <f t="shared" si="26"/>
        <v>Y</v>
      </c>
      <c r="G570" s="95">
        <v>8013173.1788498042</v>
      </c>
      <c r="H570" s="99">
        <v>16451.3667604601</v>
      </c>
      <c r="I570" s="99">
        <v>229.04546119963399</v>
      </c>
      <c r="J570" s="96"/>
      <c r="K570" s="96"/>
      <c r="L570" s="96"/>
      <c r="M570" s="96"/>
      <c r="N570" s="96"/>
      <c r="O570" s="96"/>
      <c r="P570" s="96"/>
    </row>
    <row r="571" spans="1:16" ht="15" customHeight="1" x14ac:dyDescent="0.25">
      <c r="A571" s="97">
        <v>43742</v>
      </c>
      <c r="B571" s="101">
        <v>75</v>
      </c>
      <c r="C571" s="92" t="str">
        <f t="shared" si="24"/>
        <v>GET /domestic-payment-consents/{ConsentId}/funds-confirmation</v>
      </c>
      <c r="D571" s="94" t="s">
        <v>208</v>
      </c>
      <c r="E571" s="93" t="str">
        <f t="shared" si="25"/>
        <v>CoF</v>
      </c>
      <c r="F571" s="93" t="str">
        <f t="shared" si="26"/>
        <v>Y</v>
      </c>
      <c r="G571" s="95">
        <v>3776965.5694603301</v>
      </c>
      <c r="H571" s="99">
        <v>6325.088191597074</v>
      </c>
      <c r="I571" s="99">
        <v>200.11615866390531</v>
      </c>
      <c r="J571" s="96"/>
      <c r="K571" s="96"/>
      <c r="L571" s="96"/>
      <c r="M571" s="96"/>
      <c r="N571" s="96"/>
      <c r="O571" s="96"/>
      <c r="P571" s="96"/>
    </row>
    <row r="572" spans="1:16" ht="15" customHeight="1" x14ac:dyDescent="0.25">
      <c r="A572" s="97">
        <v>43742</v>
      </c>
      <c r="B572" s="101">
        <v>76</v>
      </c>
      <c r="C572" s="92" t="str">
        <f t="shared" si="24"/>
        <v>GET /international-payment-consents/{ConsentId}/funds-confirmation</v>
      </c>
      <c r="D572" s="94" t="s">
        <v>208</v>
      </c>
      <c r="E572" s="93" t="str">
        <f t="shared" si="25"/>
        <v>CoF</v>
      </c>
      <c r="F572" s="93" t="str">
        <f t="shared" si="26"/>
        <v>Y</v>
      </c>
      <c r="G572" s="95">
        <v>18360539.25076066</v>
      </c>
      <c r="H572" s="99">
        <v>39018.662749621639</v>
      </c>
      <c r="I572" s="99">
        <v>98.16658242839253</v>
      </c>
      <c r="J572" s="96"/>
      <c r="K572" s="96"/>
      <c r="L572" s="96"/>
      <c r="M572" s="96"/>
      <c r="N572" s="96"/>
      <c r="O572" s="96"/>
      <c r="P572" s="96"/>
    </row>
    <row r="573" spans="1:16" ht="15" customHeight="1" x14ac:dyDescent="0.25">
      <c r="A573" s="97">
        <v>43742</v>
      </c>
      <c r="B573" s="101">
        <v>77</v>
      </c>
      <c r="C573" s="92" t="str">
        <f t="shared" si="24"/>
        <v>GET /international-scheduled-payment-consents/{ConsentId}/funds-confirmation</v>
      </c>
      <c r="D573" s="94" t="s">
        <v>208</v>
      </c>
      <c r="E573" s="93" t="str">
        <f t="shared" si="25"/>
        <v>CoF</v>
      </c>
      <c r="F573" s="93" t="str">
        <f t="shared" si="26"/>
        <v>Y</v>
      </c>
      <c r="G573" s="95">
        <v>32555581.830824845</v>
      </c>
      <c r="H573" s="99">
        <v>47776.732047694037</v>
      </c>
      <c r="I573" s="99">
        <v>8.8932767890025612</v>
      </c>
      <c r="J573" s="96"/>
      <c r="K573" s="96"/>
      <c r="L573" s="96"/>
      <c r="M573" s="96"/>
      <c r="N573" s="96"/>
      <c r="O573" s="96"/>
      <c r="P573" s="96"/>
    </row>
    <row r="574" spans="1:16" ht="15" customHeight="1" x14ac:dyDescent="0.25">
      <c r="A574" s="97">
        <v>43742</v>
      </c>
      <c r="B574" s="101">
        <v>78</v>
      </c>
      <c r="C574" s="92" t="str">
        <f t="shared" si="24"/>
        <v>GET /accounts/{AccountId}/parties</v>
      </c>
      <c r="D574" s="94" t="s">
        <v>208</v>
      </c>
      <c r="E574" s="93" t="str">
        <f t="shared" si="25"/>
        <v>AISP</v>
      </c>
      <c r="F574" s="93" t="str">
        <f t="shared" si="26"/>
        <v>Y</v>
      </c>
      <c r="G574" s="104">
        <v>1155934.933114938</v>
      </c>
      <c r="H574" s="99">
        <v>45685.245872296997</v>
      </c>
      <c r="I574" s="99">
        <v>0</v>
      </c>
      <c r="J574" s="96"/>
      <c r="K574" s="96"/>
      <c r="L574" s="96"/>
      <c r="M574" s="96"/>
      <c r="N574" s="96"/>
      <c r="O574" s="96"/>
      <c r="P574" s="96"/>
    </row>
    <row r="575" spans="1:16" ht="15" customHeight="1" x14ac:dyDescent="0.25">
      <c r="A575" s="97">
        <v>43742</v>
      </c>
      <c r="B575" s="101">
        <v>79</v>
      </c>
      <c r="C575" s="92" t="str">
        <f t="shared" si="24"/>
        <v>GET /domestic-payments/{DomesticPaymentId}/payment-details</v>
      </c>
      <c r="D575" s="94" t="s">
        <v>208</v>
      </c>
      <c r="E575" s="93" t="str">
        <f t="shared" si="25"/>
        <v>PISP</v>
      </c>
      <c r="F575" s="93" t="str">
        <f t="shared" si="26"/>
        <v>Y</v>
      </c>
      <c r="G575" s="104">
        <v>34708291.511474773</v>
      </c>
      <c r="H575" s="99">
        <v>44343.723682065916</v>
      </c>
      <c r="I575" s="99">
        <v>83.081179003768838</v>
      </c>
      <c r="J575" s="96"/>
      <c r="K575" s="96"/>
      <c r="L575" s="96"/>
      <c r="M575" s="96"/>
      <c r="N575" s="96"/>
      <c r="O575" s="96"/>
      <c r="P575" s="96"/>
    </row>
    <row r="576" spans="1:16" ht="15" customHeight="1" x14ac:dyDescent="0.25">
      <c r="A576" s="97">
        <v>43742</v>
      </c>
      <c r="B576" s="101">
        <v>80</v>
      </c>
      <c r="C576" s="92" t="str">
        <f t="shared" si="24"/>
        <v>GET /domestic-scheduled-payments/{DomesticScheduledPaymentId}/payment-details</v>
      </c>
      <c r="D576" s="94" t="s">
        <v>208</v>
      </c>
      <c r="E576" s="93" t="str">
        <f t="shared" si="25"/>
        <v>PISP</v>
      </c>
      <c r="F576" s="93" t="str">
        <f t="shared" si="26"/>
        <v>Y</v>
      </c>
      <c r="G576" s="104">
        <v>15051390.593663134</v>
      </c>
      <c r="H576" s="99">
        <v>33389.313943363028</v>
      </c>
      <c r="I576" s="99">
        <v>97.39129437577671</v>
      </c>
      <c r="J576" s="96"/>
      <c r="K576" s="96"/>
      <c r="L576" s="96"/>
      <c r="M576" s="96"/>
      <c r="N576" s="96"/>
      <c r="O576" s="96"/>
      <c r="P576" s="96"/>
    </row>
    <row r="577" spans="1:16" ht="15" customHeight="1" x14ac:dyDescent="0.25">
      <c r="A577" s="97">
        <v>43742</v>
      </c>
      <c r="B577" s="101">
        <v>81</v>
      </c>
      <c r="C577" s="92" t="str">
        <f t="shared" si="24"/>
        <v>GET /domestic-standing-orders/{DomesticStandingOrderId}/payment-details</v>
      </c>
      <c r="D577" s="94" t="s">
        <v>208</v>
      </c>
      <c r="E577" s="93" t="str">
        <f t="shared" si="25"/>
        <v>PISP</v>
      </c>
      <c r="F577" s="93" t="str">
        <f t="shared" si="26"/>
        <v>Y</v>
      </c>
      <c r="G577" s="104">
        <v>6817093.3829267835</v>
      </c>
      <c r="H577" s="99">
        <v>10110.788801852708</v>
      </c>
      <c r="I577" s="99">
        <v>245.23607001097429</v>
      </c>
      <c r="J577" s="96"/>
      <c r="K577" s="96"/>
      <c r="L577" s="96"/>
      <c r="M577" s="96"/>
      <c r="N577" s="96"/>
      <c r="O577" s="96"/>
      <c r="P577" s="96"/>
    </row>
    <row r="578" spans="1:16" ht="15" customHeight="1" x14ac:dyDescent="0.25">
      <c r="A578" s="97">
        <v>43742</v>
      </c>
      <c r="B578" s="101">
        <v>82</v>
      </c>
      <c r="C578" s="92" t="str">
        <f t="shared" si="24"/>
        <v>GET /international-payments/{InternationalPaymentId}/payment-details</v>
      </c>
      <c r="D578" s="94" t="s">
        <v>208</v>
      </c>
      <c r="E578" s="93" t="str">
        <f t="shared" si="25"/>
        <v>PISP</v>
      </c>
      <c r="F578" s="93" t="str">
        <f t="shared" si="26"/>
        <v>Y</v>
      </c>
      <c r="G578" s="104">
        <v>14932427.907554619</v>
      </c>
      <c r="H578" s="99">
        <v>21044.778044841321</v>
      </c>
      <c r="I578" s="99">
        <v>61.092974689938544</v>
      </c>
      <c r="J578" s="96"/>
      <c r="K578" s="96"/>
      <c r="L578" s="96"/>
      <c r="M578" s="96"/>
      <c r="N578" s="96"/>
      <c r="O578" s="96"/>
      <c r="P578" s="96"/>
    </row>
    <row r="579" spans="1:16" ht="15" customHeight="1" x14ac:dyDescent="0.25">
      <c r="A579" s="97">
        <v>43742</v>
      </c>
      <c r="B579" s="101">
        <v>83</v>
      </c>
      <c r="C579" s="92" t="str">
        <f t="shared" si="24"/>
        <v>GET /international-scheduled-payments/{InternationalScheduledPaymentId}/payment-details</v>
      </c>
      <c r="D579" s="94" t="s">
        <v>208</v>
      </c>
      <c r="E579" s="93" t="str">
        <f t="shared" si="25"/>
        <v>PISP</v>
      </c>
      <c r="F579" s="93" t="str">
        <f t="shared" si="26"/>
        <v>Y</v>
      </c>
      <c r="G579" s="104">
        <v>21134166.793976344</v>
      </c>
      <c r="H579" s="99">
        <v>42456.92448133789</v>
      </c>
      <c r="I579" s="99">
        <v>62.545465853871953</v>
      </c>
      <c r="J579" s="96"/>
      <c r="K579" s="96"/>
      <c r="L579" s="96"/>
      <c r="M579" s="96"/>
      <c r="N579" s="96"/>
      <c r="O579" s="96"/>
      <c r="P579" s="96"/>
    </row>
    <row r="580" spans="1:16" ht="15" customHeight="1" x14ac:dyDescent="0.25">
      <c r="A580" s="97">
        <v>43742</v>
      </c>
      <c r="B580" s="101">
        <v>84</v>
      </c>
      <c r="C580" s="92" t="str">
        <f t="shared" si="24"/>
        <v>GET /international-standing-orders/{InternationalStandingOrderPaymentId}/payment-details</v>
      </c>
      <c r="D580" s="94" t="s">
        <v>208</v>
      </c>
      <c r="E580" s="93" t="str">
        <f t="shared" si="25"/>
        <v>PISP</v>
      </c>
      <c r="F580" s="93" t="str">
        <f t="shared" si="26"/>
        <v>Y</v>
      </c>
      <c r="G580" s="104">
        <v>6748001.4396032142</v>
      </c>
      <c r="H580" s="99">
        <v>19174.895622855489</v>
      </c>
      <c r="I580" s="99">
        <v>71.774678363873235</v>
      </c>
      <c r="J580" s="96"/>
      <c r="K580" s="96"/>
      <c r="L580" s="96"/>
      <c r="M580" s="96"/>
      <c r="N580" s="96"/>
      <c r="O580" s="96"/>
      <c r="P580" s="96"/>
    </row>
    <row r="581" spans="1:16" ht="15" customHeight="1" x14ac:dyDescent="0.25">
      <c r="A581" s="97">
        <v>43742</v>
      </c>
      <c r="B581" s="101">
        <v>85</v>
      </c>
      <c r="C581" s="92" t="str">
        <f t="shared" si="24"/>
        <v>GET /file-payments/{FilePaymentId}/payment-details</v>
      </c>
      <c r="D581" s="94" t="s">
        <v>208</v>
      </c>
      <c r="E581" s="93" t="str">
        <f t="shared" si="25"/>
        <v>PISP</v>
      </c>
      <c r="F581" s="93" t="str">
        <f t="shared" si="26"/>
        <v>Y</v>
      </c>
      <c r="G581" s="104">
        <v>66864099.527515933</v>
      </c>
      <c r="H581" s="99">
        <v>2534.9828476037692</v>
      </c>
      <c r="I581" s="99">
        <v>92.364849979362035</v>
      </c>
      <c r="J581" s="96"/>
      <c r="K581" s="96"/>
      <c r="L581" s="96"/>
      <c r="M581" s="96"/>
      <c r="N581" s="96"/>
      <c r="O581" s="96"/>
      <c r="P581" s="96"/>
    </row>
    <row r="582" spans="1:16" ht="15" customHeight="1" x14ac:dyDescent="0.25">
      <c r="A582" s="97">
        <v>43742</v>
      </c>
      <c r="B582" s="101">
        <v>86</v>
      </c>
      <c r="C582" s="92" t="str">
        <f t="shared" si="24"/>
        <v>POST /event-subscriptions</v>
      </c>
      <c r="D582" s="94" t="s">
        <v>208</v>
      </c>
      <c r="E582" s="93" t="str">
        <f t="shared" si="25"/>
        <v>Notifications</v>
      </c>
      <c r="F582" s="93" t="str">
        <f t="shared" si="26"/>
        <v>N</v>
      </c>
      <c r="G582" s="104">
        <v>10918862.685960628</v>
      </c>
      <c r="H582" s="99">
        <v>12456.49923023066</v>
      </c>
      <c r="I582" s="99">
        <v>12.253962936229772</v>
      </c>
      <c r="J582" s="96"/>
      <c r="K582" s="96"/>
      <c r="L582" s="96"/>
      <c r="M582" s="96"/>
      <c r="N582" s="96"/>
      <c r="O582" s="96"/>
      <c r="P582" s="96"/>
    </row>
    <row r="583" spans="1:16" ht="15" customHeight="1" x14ac:dyDescent="0.25">
      <c r="A583" s="97">
        <v>43742</v>
      </c>
      <c r="B583" s="101">
        <v>87</v>
      </c>
      <c r="C583" s="92" t="str">
        <f t="shared" si="24"/>
        <v>GET /event-subscriptions</v>
      </c>
      <c r="D583" s="94" t="s">
        <v>208</v>
      </c>
      <c r="E583" s="93" t="str">
        <f t="shared" si="25"/>
        <v>Notifications</v>
      </c>
      <c r="F583" s="93" t="str">
        <f t="shared" si="26"/>
        <v>N</v>
      </c>
      <c r="G583" s="104">
        <v>19763696.606777012</v>
      </c>
      <c r="H583" s="99">
        <v>33708.566567581154</v>
      </c>
      <c r="I583" s="99">
        <v>183.03926993231775</v>
      </c>
      <c r="J583" s="96"/>
      <c r="K583" s="96"/>
      <c r="L583" s="96"/>
      <c r="M583" s="96"/>
      <c r="N583" s="96"/>
      <c r="O583" s="96"/>
      <c r="P583" s="96"/>
    </row>
    <row r="584" spans="1:16" ht="15" customHeight="1" x14ac:dyDescent="0.25">
      <c r="A584" s="97">
        <v>43742</v>
      </c>
      <c r="B584" s="101">
        <v>88</v>
      </c>
      <c r="C584" s="92" t="str">
        <f t="shared" ref="C584:C647" si="27">VLOOKUP($B584,endpoints,3)</f>
        <v>PUT /event-subscriptions/{EventSubscriptionId}</v>
      </c>
      <c r="D584" s="94" t="s">
        <v>208</v>
      </c>
      <c r="E584" s="93" t="str">
        <f t="shared" ref="E584:E647" si="28">VLOOKUP($B584,endpoints,4)</f>
        <v>Notifications</v>
      </c>
      <c r="F584" s="93" t="str">
        <f t="shared" ref="F584:F647" si="29">VLOOKUP($B584,endpoints,5)</f>
        <v>N</v>
      </c>
      <c r="G584" s="104">
        <v>11464805.82025866</v>
      </c>
      <c r="H584" s="99">
        <v>13079.324191742193</v>
      </c>
      <c r="I584" s="99">
        <v>12.866661083041262</v>
      </c>
      <c r="J584" s="96"/>
      <c r="K584" s="96"/>
      <c r="L584" s="96"/>
      <c r="M584" s="96"/>
      <c r="N584" s="96"/>
      <c r="O584" s="96"/>
      <c r="P584" s="96"/>
    </row>
    <row r="585" spans="1:16" ht="15" customHeight="1" x14ac:dyDescent="0.25">
      <c r="A585" s="97">
        <v>43742</v>
      </c>
      <c r="B585" s="101">
        <v>89</v>
      </c>
      <c r="C585" s="92" t="str">
        <f t="shared" si="27"/>
        <v>DELETE /event-subscriptions/{EventSubscriptionId}</v>
      </c>
      <c r="D585" s="94" t="s">
        <v>208</v>
      </c>
      <c r="E585" s="93" t="str">
        <f t="shared" si="28"/>
        <v>Notifications</v>
      </c>
      <c r="F585" s="93" t="str">
        <f t="shared" si="29"/>
        <v>N</v>
      </c>
      <c r="G585" s="104">
        <v>6508365.8675205018</v>
      </c>
      <c r="H585" s="99">
        <v>12752.241878366953</v>
      </c>
      <c r="I585" s="99">
        <v>128.07054805959399</v>
      </c>
      <c r="J585" s="96"/>
      <c r="K585" s="96"/>
      <c r="L585" s="96"/>
      <c r="M585" s="96"/>
      <c r="N585" s="96"/>
      <c r="O585" s="96"/>
      <c r="P585" s="96"/>
    </row>
    <row r="586" spans="1:16" ht="15" customHeight="1" x14ac:dyDescent="0.25">
      <c r="A586" s="97">
        <v>43742</v>
      </c>
      <c r="B586" s="101">
        <v>90</v>
      </c>
      <c r="C586" s="92" t="str">
        <f t="shared" si="27"/>
        <v>POST /event-notifications</v>
      </c>
      <c r="D586" s="94" t="s">
        <v>208</v>
      </c>
      <c r="E586" s="93" t="str">
        <f t="shared" si="28"/>
        <v>Notifications</v>
      </c>
      <c r="F586" s="93" t="str">
        <f t="shared" si="29"/>
        <v>N</v>
      </c>
      <c r="G586" s="104">
        <v>7612514.5199073134</v>
      </c>
      <c r="H586" s="99">
        <v>15628.798422437094</v>
      </c>
      <c r="I586" s="99">
        <v>217.59318813965228</v>
      </c>
      <c r="J586" s="96"/>
      <c r="K586" s="96"/>
      <c r="L586" s="96"/>
      <c r="M586" s="96"/>
      <c r="N586" s="96"/>
      <c r="O586" s="96"/>
      <c r="P586" s="96"/>
    </row>
    <row r="587" spans="1:16" ht="15" customHeight="1" x14ac:dyDescent="0.25">
      <c r="A587" s="97">
        <v>43742</v>
      </c>
      <c r="B587" s="101">
        <v>91</v>
      </c>
      <c r="C587" s="92" t="str">
        <f t="shared" si="27"/>
        <v>POST /events</v>
      </c>
      <c r="D587" s="94" t="s">
        <v>208</v>
      </c>
      <c r="E587" s="93" t="str">
        <f t="shared" si="28"/>
        <v>Notifications</v>
      </c>
      <c r="F587" s="93" t="str">
        <f t="shared" si="29"/>
        <v>N</v>
      </c>
      <c r="G587" s="104">
        <v>5325026.6188804107</v>
      </c>
      <c r="H587" s="99">
        <v>10433.652445936597</v>
      </c>
      <c r="I587" s="99">
        <v>104.78499386694054</v>
      </c>
      <c r="J587" s="96"/>
      <c r="K587" s="96"/>
      <c r="L587" s="96"/>
      <c r="M587" s="96"/>
      <c r="N587" s="96"/>
      <c r="O587" s="96"/>
      <c r="P587" s="96"/>
    </row>
    <row r="588" spans="1:16" ht="15" customHeight="1" x14ac:dyDescent="0.25">
      <c r="A588" s="97">
        <v>43743</v>
      </c>
      <c r="B588" s="101">
        <v>0</v>
      </c>
      <c r="C588" s="92" t="str">
        <f t="shared" si="27"/>
        <v>OIDC endpoints for token IDs</v>
      </c>
      <c r="D588" s="94" t="s">
        <v>207</v>
      </c>
      <c r="E588" s="93" t="str">
        <f t="shared" si="28"/>
        <v>OIDC</v>
      </c>
      <c r="F588" s="93" t="str">
        <f t="shared" si="29"/>
        <v>N</v>
      </c>
      <c r="G588" s="111">
        <v>896008708.80651474</v>
      </c>
      <c r="H588" s="99">
        <v>1789662.6397047266</v>
      </c>
      <c r="I588" s="99">
        <v>595.64478313521352</v>
      </c>
      <c r="J588" s="96"/>
      <c r="K588" s="96"/>
      <c r="L588" s="96"/>
      <c r="M588" s="96"/>
      <c r="N588" s="96"/>
      <c r="O588" s="96"/>
      <c r="P588" s="96"/>
    </row>
    <row r="589" spans="1:16" x14ac:dyDescent="0.25">
      <c r="A589" s="100">
        <v>43743</v>
      </c>
      <c r="B589" s="101">
        <v>1</v>
      </c>
      <c r="C589" s="92" t="str">
        <f t="shared" si="27"/>
        <v>POST /account-access-consents</v>
      </c>
      <c r="D589" s="94" t="s">
        <v>207</v>
      </c>
      <c r="E589" s="93" t="str">
        <f t="shared" si="28"/>
        <v>AISP</v>
      </c>
      <c r="F589" s="93" t="str">
        <f t="shared" si="29"/>
        <v>N</v>
      </c>
      <c r="G589" s="95">
        <v>746975.39741009031</v>
      </c>
      <c r="H589" s="102">
        <v>28577.736025175294</v>
      </c>
      <c r="I589" s="102">
        <v>86.512688541146787</v>
      </c>
      <c r="J589" s="96"/>
      <c r="K589" s="96"/>
      <c r="L589" s="96"/>
      <c r="M589" s="96"/>
      <c r="N589" s="96"/>
      <c r="O589" s="96"/>
      <c r="P589" s="96"/>
    </row>
    <row r="590" spans="1:16" x14ac:dyDescent="0.25">
      <c r="A590" s="100">
        <v>43743</v>
      </c>
      <c r="B590" s="101">
        <v>2</v>
      </c>
      <c r="C590" s="92" t="str">
        <f t="shared" si="27"/>
        <v>GET /account-access-consents/{ConsentId}</v>
      </c>
      <c r="D590" s="94" t="s">
        <v>207</v>
      </c>
      <c r="E590" s="93" t="str">
        <f t="shared" si="28"/>
        <v>AISP</v>
      </c>
      <c r="F590" s="93" t="str">
        <f t="shared" si="29"/>
        <v>N</v>
      </c>
      <c r="G590" s="95">
        <v>1678366.6060971606</v>
      </c>
      <c r="H590" s="102">
        <v>31174.328350841621</v>
      </c>
      <c r="I590" s="102">
        <v>37.101731112084984</v>
      </c>
      <c r="J590" s="96"/>
      <c r="K590" s="96"/>
      <c r="L590" s="96"/>
      <c r="M590" s="96"/>
      <c r="N590" s="96"/>
      <c r="O590" s="96"/>
      <c r="P590" s="96"/>
    </row>
    <row r="591" spans="1:16" x14ac:dyDescent="0.25">
      <c r="A591" s="100">
        <v>43743</v>
      </c>
      <c r="B591" s="101">
        <v>3</v>
      </c>
      <c r="C591" s="92" t="str">
        <f t="shared" si="27"/>
        <v>DELETE /account-access-consents/{ConsentId}</v>
      </c>
      <c r="D591" s="94" t="s">
        <v>207</v>
      </c>
      <c r="E591" s="93" t="str">
        <f t="shared" si="28"/>
        <v>AISP</v>
      </c>
      <c r="F591" s="93" t="str">
        <f t="shared" si="29"/>
        <v>N</v>
      </c>
      <c r="G591" s="95">
        <v>725019.34436324728</v>
      </c>
      <c r="H591" s="102">
        <v>24493.740967965452</v>
      </c>
      <c r="I591" s="102">
        <v>299.87828796798141</v>
      </c>
      <c r="J591" s="96"/>
      <c r="K591" s="96"/>
      <c r="L591" s="96"/>
      <c r="M591" s="96"/>
      <c r="N591" s="96"/>
      <c r="O591" s="96"/>
      <c r="P591" s="96"/>
    </row>
    <row r="592" spans="1:16" x14ac:dyDescent="0.25">
      <c r="A592" s="100">
        <v>43743</v>
      </c>
      <c r="B592" s="101">
        <v>4</v>
      </c>
      <c r="C592" s="92" t="str">
        <f t="shared" si="27"/>
        <v>GET /accounts</v>
      </c>
      <c r="D592" s="94" t="s">
        <v>207</v>
      </c>
      <c r="E592" s="93" t="str">
        <f t="shared" si="28"/>
        <v>AISP</v>
      </c>
      <c r="F592" s="93" t="str">
        <f t="shared" si="29"/>
        <v>Y</v>
      </c>
      <c r="G592" s="95">
        <v>2049378.6420570654</v>
      </c>
      <c r="H592" s="102">
        <v>30633.689539258015</v>
      </c>
      <c r="I592" s="102">
        <v>78.063626526325351</v>
      </c>
      <c r="J592" s="96"/>
      <c r="K592" s="96"/>
      <c r="L592" s="96"/>
      <c r="M592" s="96"/>
      <c r="N592" s="96"/>
      <c r="O592" s="96"/>
      <c r="P592" s="96"/>
    </row>
    <row r="593" spans="1:16" x14ac:dyDescent="0.25">
      <c r="A593" s="100">
        <v>43743</v>
      </c>
      <c r="B593" s="101">
        <v>5</v>
      </c>
      <c r="C593" s="92" t="str">
        <f t="shared" si="27"/>
        <v>GET /accounts/{AccountId}</v>
      </c>
      <c r="D593" s="94" t="s">
        <v>207</v>
      </c>
      <c r="E593" s="93" t="str">
        <f t="shared" si="28"/>
        <v>AISP</v>
      </c>
      <c r="F593" s="93" t="str">
        <f t="shared" si="29"/>
        <v>Y</v>
      </c>
      <c r="G593" s="95">
        <v>3068470.8974367981</v>
      </c>
      <c r="H593" s="102">
        <v>39667.756297641601</v>
      </c>
      <c r="I593" s="102">
        <v>101.46220489356446</v>
      </c>
      <c r="J593" s="96"/>
      <c r="K593" s="96"/>
      <c r="L593" s="96"/>
      <c r="M593" s="96"/>
      <c r="N593" s="96"/>
      <c r="O593" s="96"/>
      <c r="P593" s="96"/>
    </row>
    <row r="594" spans="1:16" x14ac:dyDescent="0.25">
      <c r="A594" s="100">
        <v>43743</v>
      </c>
      <c r="B594" s="101">
        <v>6</v>
      </c>
      <c r="C594" s="92" t="str">
        <f t="shared" si="27"/>
        <v>GET /accounts/{AccountId}/balances</v>
      </c>
      <c r="D594" s="94" t="s">
        <v>207</v>
      </c>
      <c r="E594" s="93" t="str">
        <f t="shared" si="28"/>
        <v>AISP</v>
      </c>
      <c r="F594" s="93" t="str">
        <f t="shared" si="29"/>
        <v>Y</v>
      </c>
      <c r="G594" s="95">
        <v>2049221.8958218633</v>
      </c>
      <c r="H594" s="102">
        <v>28223.571219063477</v>
      </c>
      <c r="I594" s="102">
        <v>162.59486955434534</v>
      </c>
      <c r="J594" s="96"/>
      <c r="K594" s="96"/>
      <c r="L594" s="96"/>
      <c r="M594" s="96"/>
      <c r="N594" s="96"/>
      <c r="O594" s="96"/>
      <c r="P594" s="96"/>
    </row>
    <row r="595" spans="1:16" x14ac:dyDescent="0.25">
      <c r="A595" s="100">
        <v>43743</v>
      </c>
      <c r="B595" s="101">
        <v>7</v>
      </c>
      <c r="C595" s="92" t="str">
        <f t="shared" si="27"/>
        <v>GET /balances</v>
      </c>
      <c r="D595" s="94" t="s">
        <v>207</v>
      </c>
      <c r="E595" s="93" t="str">
        <f t="shared" si="28"/>
        <v>AISP</v>
      </c>
      <c r="F595" s="93" t="str">
        <f t="shared" si="29"/>
        <v>Y</v>
      </c>
      <c r="G595" s="95">
        <v>1263645.4832315939</v>
      </c>
      <c r="H595" s="102">
        <v>21326.104047576206</v>
      </c>
      <c r="I595" s="102">
        <v>171.09592048342336</v>
      </c>
      <c r="J595" s="96"/>
      <c r="K595" s="96"/>
      <c r="L595" s="96"/>
      <c r="M595" s="96"/>
      <c r="N595" s="96"/>
      <c r="O595" s="96"/>
      <c r="P595" s="96"/>
    </row>
    <row r="596" spans="1:16" x14ac:dyDescent="0.25">
      <c r="A596" s="100">
        <v>43743</v>
      </c>
      <c r="B596" s="101">
        <v>8</v>
      </c>
      <c r="C596" s="92" t="str">
        <f t="shared" si="27"/>
        <v>GET /accounts/{AccountId}/transactions</v>
      </c>
      <c r="D596" s="94" t="s">
        <v>207</v>
      </c>
      <c r="E596" s="93" t="str">
        <f t="shared" si="28"/>
        <v>AISP</v>
      </c>
      <c r="F596" s="93" t="str">
        <f t="shared" si="29"/>
        <v>Y</v>
      </c>
      <c r="G596" s="95">
        <v>41219191.435596749</v>
      </c>
      <c r="H596" s="102">
        <v>20865.539409698154</v>
      </c>
      <c r="I596" s="102">
        <v>187.84963463649746</v>
      </c>
      <c r="J596" s="96"/>
      <c r="K596" s="96"/>
      <c r="L596" s="96"/>
      <c r="M596" s="96"/>
      <c r="N596" s="96"/>
      <c r="O596" s="96"/>
      <c r="P596" s="96"/>
    </row>
    <row r="597" spans="1:16" x14ac:dyDescent="0.25">
      <c r="A597" s="100">
        <v>43743</v>
      </c>
      <c r="B597" s="101">
        <v>9</v>
      </c>
      <c r="C597" s="92" t="str">
        <f t="shared" si="27"/>
        <v>GET /transactions</v>
      </c>
      <c r="D597" s="94" t="s">
        <v>207</v>
      </c>
      <c r="E597" s="93" t="str">
        <f t="shared" si="28"/>
        <v>AISP</v>
      </c>
      <c r="F597" s="93" t="str">
        <f t="shared" si="29"/>
        <v>Y</v>
      </c>
      <c r="G597" s="95">
        <v>362950221.41806853</v>
      </c>
      <c r="H597" s="102">
        <v>47114.381717421471</v>
      </c>
      <c r="I597" s="102">
        <v>32.898826237807718</v>
      </c>
      <c r="J597" s="96"/>
      <c r="K597" s="96"/>
      <c r="L597" s="96"/>
      <c r="M597" s="96"/>
      <c r="N597" s="96"/>
      <c r="O597" s="96"/>
      <c r="P597" s="96"/>
    </row>
    <row r="598" spans="1:16" x14ac:dyDescent="0.25">
      <c r="A598" s="100">
        <v>43743</v>
      </c>
      <c r="B598" s="101">
        <v>10</v>
      </c>
      <c r="C598" s="92" t="str">
        <f t="shared" si="27"/>
        <v>GET /accounts/{AccountId}/beneficiaries</v>
      </c>
      <c r="D598" s="94" t="s">
        <v>207</v>
      </c>
      <c r="E598" s="93" t="str">
        <f t="shared" si="28"/>
        <v>AISP</v>
      </c>
      <c r="F598" s="93" t="str">
        <f t="shared" si="29"/>
        <v>Y</v>
      </c>
      <c r="G598" s="95">
        <v>2545879.6916053733</v>
      </c>
      <c r="H598" s="102">
        <v>28471.175917431596</v>
      </c>
      <c r="I598" s="102">
        <v>142.08772210432963</v>
      </c>
      <c r="J598" s="96"/>
      <c r="K598" s="96"/>
      <c r="L598" s="96"/>
      <c r="M598" s="96"/>
      <c r="N598" s="96"/>
      <c r="O598" s="96"/>
      <c r="P598" s="96"/>
    </row>
    <row r="599" spans="1:16" x14ac:dyDescent="0.25">
      <c r="A599" s="100">
        <v>43743</v>
      </c>
      <c r="B599" s="101">
        <v>11</v>
      </c>
      <c r="C599" s="92" t="str">
        <f t="shared" si="27"/>
        <v>GET /beneficiaries</v>
      </c>
      <c r="D599" s="94" t="s">
        <v>207</v>
      </c>
      <c r="E599" s="93" t="str">
        <f t="shared" si="28"/>
        <v>AISP</v>
      </c>
      <c r="F599" s="93" t="str">
        <f t="shared" si="29"/>
        <v>Y</v>
      </c>
      <c r="G599" s="95">
        <v>3112304.6322674444</v>
      </c>
      <c r="H599" s="102">
        <v>37624.637120871514</v>
      </c>
      <c r="I599" s="102">
        <v>34.516752665579354</v>
      </c>
      <c r="J599" s="96"/>
      <c r="K599" s="96"/>
      <c r="L599" s="96"/>
      <c r="M599" s="96"/>
      <c r="N599" s="96"/>
      <c r="O599" s="96"/>
      <c r="P599" s="96"/>
    </row>
    <row r="600" spans="1:16" x14ac:dyDescent="0.25">
      <c r="A600" s="100">
        <v>43743</v>
      </c>
      <c r="B600" s="101">
        <v>12</v>
      </c>
      <c r="C600" s="92" t="str">
        <f t="shared" si="27"/>
        <v>GET /accounts/{AccountId}/direct-debits</v>
      </c>
      <c r="D600" s="94" t="s">
        <v>207</v>
      </c>
      <c r="E600" s="93" t="str">
        <f t="shared" si="28"/>
        <v>AISP</v>
      </c>
      <c r="F600" s="93" t="str">
        <f t="shared" si="29"/>
        <v>Y</v>
      </c>
      <c r="G600" s="95">
        <v>1955205.963340553</v>
      </c>
      <c r="H600" s="102">
        <v>33517.360324257395</v>
      </c>
      <c r="I600" s="102">
        <v>185.44669984814931</v>
      </c>
      <c r="J600" s="96"/>
      <c r="K600" s="96"/>
      <c r="L600" s="96"/>
      <c r="M600" s="96"/>
      <c r="N600" s="96"/>
      <c r="O600" s="96"/>
      <c r="P600" s="96"/>
    </row>
    <row r="601" spans="1:16" x14ac:dyDescent="0.25">
      <c r="A601" s="100">
        <v>43743</v>
      </c>
      <c r="B601" s="101">
        <v>13</v>
      </c>
      <c r="C601" s="92" t="str">
        <f t="shared" si="27"/>
        <v>GET /direct-debits</v>
      </c>
      <c r="D601" s="94" t="s">
        <v>207</v>
      </c>
      <c r="E601" s="93" t="str">
        <f t="shared" si="28"/>
        <v>AISP</v>
      </c>
      <c r="F601" s="93" t="str">
        <f t="shared" si="29"/>
        <v>Y</v>
      </c>
      <c r="G601" s="95">
        <v>1974716.3755732917</v>
      </c>
      <c r="H601" s="102">
        <v>23645.586991488381</v>
      </c>
      <c r="I601" s="102">
        <v>214.76671501058379</v>
      </c>
      <c r="J601" s="96"/>
      <c r="K601" s="96"/>
      <c r="L601" s="96"/>
      <c r="M601" s="96"/>
      <c r="N601" s="96"/>
      <c r="O601" s="96"/>
      <c r="P601" s="96"/>
    </row>
    <row r="602" spans="1:16" ht="15" customHeight="1" x14ac:dyDescent="0.25">
      <c r="A602" s="100">
        <v>43743</v>
      </c>
      <c r="B602" s="101">
        <v>14</v>
      </c>
      <c r="C602" s="92" t="str">
        <f t="shared" si="27"/>
        <v>GET /accounts/{AccountId}/standing-orders</v>
      </c>
      <c r="D602" s="94" t="s">
        <v>207</v>
      </c>
      <c r="E602" s="93" t="str">
        <f t="shared" si="28"/>
        <v>AISP</v>
      </c>
      <c r="F602" s="93" t="str">
        <f t="shared" si="29"/>
        <v>Y</v>
      </c>
      <c r="G602" s="95">
        <v>1040048.629995152</v>
      </c>
      <c r="H602" s="102">
        <v>17839.118508765434</v>
      </c>
      <c r="I602" s="102">
        <v>153.17744997863937</v>
      </c>
      <c r="J602" s="96"/>
      <c r="K602" s="96"/>
      <c r="L602" s="96"/>
      <c r="M602" s="96"/>
      <c r="N602" s="96"/>
      <c r="O602" s="96"/>
      <c r="P602" s="96"/>
    </row>
    <row r="603" spans="1:16" ht="15" customHeight="1" x14ac:dyDescent="0.25">
      <c r="A603" s="100">
        <v>43743</v>
      </c>
      <c r="B603" s="101">
        <v>15</v>
      </c>
      <c r="C603" s="92" t="str">
        <f t="shared" si="27"/>
        <v>GET /standing-orders</v>
      </c>
      <c r="D603" s="94" t="s">
        <v>207</v>
      </c>
      <c r="E603" s="93" t="str">
        <f t="shared" si="28"/>
        <v>AISP</v>
      </c>
      <c r="F603" s="93" t="str">
        <f t="shared" si="29"/>
        <v>Y</v>
      </c>
      <c r="G603" s="95">
        <v>1578119.7328124021</v>
      </c>
      <c r="H603" s="102">
        <v>48687.375595402722</v>
      </c>
      <c r="I603" s="102">
        <v>151.09360904135204</v>
      </c>
      <c r="J603" s="96"/>
      <c r="K603" s="96"/>
      <c r="L603" s="96"/>
      <c r="M603" s="96"/>
      <c r="N603" s="96"/>
      <c r="O603" s="96"/>
      <c r="P603" s="96"/>
    </row>
    <row r="604" spans="1:16" ht="15" customHeight="1" x14ac:dyDescent="0.25">
      <c r="A604" s="100">
        <v>43743</v>
      </c>
      <c r="B604" s="101">
        <v>16</v>
      </c>
      <c r="C604" s="92" t="str">
        <f t="shared" si="27"/>
        <v>GET /accounts/{AccountId}/product</v>
      </c>
      <c r="D604" s="94" t="s">
        <v>207</v>
      </c>
      <c r="E604" s="93" t="str">
        <f t="shared" si="28"/>
        <v>AISP</v>
      </c>
      <c r="F604" s="93" t="str">
        <f t="shared" si="29"/>
        <v>Y</v>
      </c>
      <c r="G604" s="95">
        <v>439617.62567579531</v>
      </c>
      <c r="H604" s="102">
        <v>4905.9612697575949</v>
      </c>
      <c r="I604" s="102">
        <v>174.95737293718398</v>
      </c>
      <c r="J604" s="96"/>
      <c r="K604" s="96"/>
      <c r="L604" s="96"/>
      <c r="M604" s="96"/>
      <c r="N604" s="96"/>
      <c r="O604" s="96"/>
      <c r="P604" s="96"/>
    </row>
    <row r="605" spans="1:16" ht="15" customHeight="1" x14ac:dyDescent="0.25">
      <c r="A605" s="100">
        <v>43743</v>
      </c>
      <c r="B605" s="101">
        <v>17</v>
      </c>
      <c r="C605" s="92" t="str">
        <f t="shared" si="27"/>
        <v>GET /products</v>
      </c>
      <c r="D605" s="94" t="s">
        <v>207</v>
      </c>
      <c r="E605" s="93" t="str">
        <f t="shared" si="28"/>
        <v>AISP</v>
      </c>
      <c r="F605" s="93" t="str">
        <f t="shared" si="29"/>
        <v>Y</v>
      </c>
      <c r="G605" s="95">
        <v>860710.42756547907</v>
      </c>
      <c r="H605" s="102">
        <v>34721.831722103874</v>
      </c>
      <c r="I605" s="102">
        <v>222.60948274840672</v>
      </c>
      <c r="J605" s="96"/>
      <c r="K605" s="96"/>
      <c r="L605" s="96"/>
      <c r="M605" s="96"/>
      <c r="N605" s="96"/>
      <c r="O605" s="96"/>
      <c r="P605" s="96"/>
    </row>
    <row r="606" spans="1:16" ht="15" customHeight="1" x14ac:dyDescent="0.25">
      <c r="A606" s="100">
        <v>43743</v>
      </c>
      <c r="B606" s="101">
        <v>18</v>
      </c>
      <c r="C606" s="92" t="str">
        <f t="shared" si="27"/>
        <v>GET /accounts/{AccountId}/offers</v>
      </c>
      <c r="D606" s="94" t="s">
        <v>207</v>
      </c>
      <c r="E606" s="93" t="str">
        <f t="shared" si="28"/>
        <v>AISP</v>
      </c>
      <c r="F606" s="93" t="str">
        <f t="shared" si="29"/>
        <v>Y</v>
      </c>
      <c r="G606" s="95">
        <v>935784.25360365934</v>
      </c>
      <c r="H606" s="102">
        <v>39777.612219036746</v>
      </c>
      <c r="I606" s="102">
        <v>272.15836687518038</v>
      </c>
      <c r="J606" s="96"/>
      <c r="K606" s="96"/>
      <c r="L606" s="96"/>
      <c r="M606" s="96"/>
      <c r="N606" s="96"/>
      <c r="O606" s="96"/>
      <c r="P606" s="96"/>
    </row>
    <row r="607" spans="1:16" ht="15" customHeight="1" x14ac:dyDescent="0.25">
      <c r="A607" s="100">
        <v>43743</v>
      </c>
      <c r="B607" s="101">
        <v>19</v>
      </c>
      <c r="C607" s="92" t="str">
        <f t="shared" si="27"/>
        <v>GET /offers</v>
      </c>
      <c r="D607" s="94" t="s">
        <v>207</v>
      </c>
      <c r="E607" s="93" t="str">
        <f t="shared" si="28"/>
        <v>AISP</v>
      </c>
      <c r="F607" s="93" t="str">
        <f t="shared" si="29"/>
        <v>Y</v>
      </c>
      <c r="G607" s="95">
        <v>3598319.1280930578</v>
      </c>
      <c r="H607" s="102">
        <v>44150.049897679404</v>
      </c>
      <c r="I607" s="102">
        <v>160.98567776342577</v>
      </c>
      <c r="J607" s="96"/>
      <c r="K607" s="96"/>
      <c r="L607" s="96"/>
      <c r="M607" s="96"/>
      <c r="N607" s="96"/>
      <c r="O607" s="96"/>
      <c r="P607" s="96"/>
    </row>
    <row r="608" spans="1:16" ht="15" customHeight="1" x14ac:dyDescent="0.25">
      <c r="A608" s="100">
        <v>43743</v>
      </c>
      <c r="B608" s="101">
        <v>20</v>
      </c>
      <c r="C608" s="92" t="str">
        <f t="shared" si="27"/>
        <v>GET /accounts/{AccountId}/party</v>
      </c>
      <c r="D608" s="94" t="s">
        <v>207</v>
      </c>
      <c r="E608" s="93" t="str">
        <f t="shared" si="28"/>
        <v>AISP</v>
      </c>
      <c r="F608" s="93" t="str">
        <f t="shared" si="29"/>
        <v>Y</v>
      </c>
      <c r="G608" s="95">
        <v>1376747.8478005272</v>
      </c>
      <c r="H608" s="102">
        <v>47319.036767779835</v>
      </c>
      <c r="I608" s="102">
        <v>0</v>
      </c>
      <c r="J608" s="96"/>
      <c r="K608" s="96"/>
      <c r="L608" s="96"/>
      <c r="M608" s="96"/>
      <c r="N608" s="96"/>
      <c r="O608" s="96"/>
      <c r="P608" s="96"/>
    </row>
    <row r="609" spans="1:16" ht="15" customHeight="1" x14ac:dyDescent="0.25">
      <c r="A609" s="100">
        <v>43743</v>
      </c>
      <c r="B609" s="101">
        <v>21</v>
      </c>
      <c r="C609" s="92" t="str">
        <f t="shared" si="27"/>
        <v>GET /party</v>
      </c>
      <c r="D609" s="94" t="s">
        <v>207</v>
      </c>
      <c r="E609" s="93" t="str">
        <f t="shared" si="28"/>
        <v>AISP</v>
      </c>
      <c r="F609" s="93" t="str">
        <f t="shared" si="29"/>
        <v>Y</v>
      </c>
      <c r="G609" s="95">
        <v>972794.52619136812</v>
      </c>
      <c r="H609" s="101">
        <v>10993.661172925707</v>
      </c>
      <c r="I609" s="101">
        <v>388.03179733922389</v>
      </c>
      <c r="J609" s="96"/>
      <c r="K609" s="96"/>
      <c r="L609" s="96"/>
      <c r="M609" s="96"/>
      <c r="N609" s="96"/>
      <c r="O609" s="96"/>
      <c r="P609" s="96"/>
    </row>
    <row r="610" spans="1:16" ht="15" customHeight="1" x14ac:dyDescent="0.25">
      <c r="A610" s="100">
        <v>43743</v>
      </c>
      <c r="B610" s="101">
        <v>22</v>
      </c>
      <c r="C610" s="92" t="str">
        <f t="shared" si="27"/>
        <v>GET /accounts/{AccountId}/scheduled-payments</v>
      </c>
      <c r="D610" s="94" t="s">
        <v>207</v>
      </c>
      <c r="E610" s="93" t="str">
        <f t="shared" si="28"/>
        <v>AISP</v>
      </c>
      <c r="F610" s="93" t="str">
        <f t="shared" si="29"/>
        <v>Y</v>
      </c>
      <c r="G610" s="95">
        <v>1216359.2377785766</v>
      </c>
      <c r="H610" s="101">
        <v>33390.184514934248</v>
      </c>
      <c r="I610" s="101">
        <v>3.5643123321140866</v>
      </c>
      <c r="J610" s="96"/>
      <c r="K610" s="96"/>
      <c r="L610" s="96"/>
      <c r="M610" s="96"/>
      <c r="N610" s="96"/>
      <c r="O610" s="96"/>
      <c r="P610" s="96"/>
    </row>
    <row r="611" spans="1:16" ht="15" customHeight="1" x14ac:dyDescent="0.25">
      <c r="A611" s="100">
        <v>43743</v>
      </c>
      <c r="B611" s="101">
        <v>23</v>
      </c>
      <c r="C611" s="92" t="str">
        <f t="shared" si="27"/>
        <v>GET /scheduled-payments</v>
      </c>
      <c r="D611" s="94" t="s">
        <v>207</v>
      </c>
      <c r="E611" s="93" t="str">
        <f t="shared" si="28"/>
        <v>AISP</v>
      </c>
      <c r="F611" s="93" t="str">
        <f t="shared" si="29"/>
        <v>Y</v>
      </c>
      <c r="G611" s="95">
        <v>2061672.5347044575</v>
      </c>
      <c r="H611" s="101">
        <v>32501.173399415013</v>
      </c>
      <c r="I611" s="101">
        <v>90.742965409286199</v>
      </c>
      <c r="J611" s="96"/>
      <c r="K611" s="96"/>
      <c r="L611" s="96"/>
      <c r="M611" s="96"/>
      <c r="N611" s="96"/>
      <c r="O611" s="96"/>
      <c r="P611" s="96"/>
    </row>
    <row r="612" spans="1:16" ht="15" customHeight="1" x14ac:dyDescent="0.25">
      <c r="A612" s="100">
        <v>43743</v>
      </c>
      <c r="B612" s="101">
        <v>24</v>
      </c>
      <c r="C612" s="92" t="str">
        <f t="shared" si="27"/>
        <v>GET /accounts/{AccountId}/statements</v>
      </c>
      <c r="D612" s="94" t="s">
        <v>207</v>
      </c>
      <c r="E612" s="93" t="str">
        <f t="shared" si="28"/>
        <v>AISP</v>
      </c>
      <c r="F612" s="93" t="str">
        <f t="shared" si="29"/>
        <v>Y</v>
      </c>
      <c r="G612" s="95">
        <v>989795.42463596573</v>
      </c>
      <c r="H612" s="101">
        <v>14206.098205066741</v>
      </c>
      <c r="I612" s="101">
        <v>138.07870125671511</v>
      </c>
      <c r="J612" s="96"/>
      <c r="K612" s="96"/>
      <c r="L612" s="96"/>
      <c r="M612" s="96"/>
      <c r="N612" s="96"/>
      <c r="O612" s="96"/>
      <c r="P612" s="96"/>
    </row>
    <row r="613" spans="1:16" ht="15" customHeight="1" x14ac:dyDescent="0.25">
      <c r="A613" s="100">
        <v>43743</v>
      </c>
      <c r="B613" s="101">
        <v>25</v>
      </c>
      <c r="C613" s="92" t="str">
        <f t="shared" si="27"/>
        <v>GET /accounts/{AccountId}/statements/{StatementId}</v>
      </c>
      <c r="D613" s="94" t="s">
        <v>207</v>
      </c>
      <c r="E613" s="93" t="str">
        <f t="shared" si="28"/>
        <v>AISP</v>
      </c>
      <c r="F613" s="93" t="str">
        <f t="shared" si="29"/>
        <v>Y</v>
      </c>
      <c r="G613" s="95">
        <v>1410458.2208067398</v>
      </c>
      <c r="H613" s="101">
        <v>22170.044785633163</v>
      </c>
      <c r="I613" s="101">
        <v>127.33283756255992</v>
      </c>
      <c r="J613" s="96"/>
      <c r="K613" s="96"/>
      <c r="L613" s="96"/>
      <c r="M613" s="96"/>
      <c r="N613" s="96"/>
      <c r="O613" s="96"/>
      <c r="P613" s="96"/>
    </row>
    <row r="614" spans="1:16" ht="15" customHeight="1" x14ac:dyDescent="0.25">
      <c r="A614" s="100">
        <v>43743</v>
      </c>
      <c r="B614" s="101">
        <v>26</v>
      </c>
      <c r="C614" s="92" t="str">
        <f t="shared" si="27"/>
        <v>GET /accounts/{AccountId}/statements/{StatementId}/file</v>
      </c>
      <c r="D614" s="94" t="s">
        <v>207</v>
      </c>
      <c r="E614" s="93" t="str">
        <f t="shared" si="28"/>
        <v>AISP</v>
      </c>
      <c r="F614" s="93" t="str">
        <f t="shared" si="29"/>
        <v>Y</v>
      </c>
      <c r="G614" s="95">
        <v>2759183.6143606482</v>
      </c>
      <c r="H614" s="101">
        <v>25739.509030313282</v>
      </c>
      <c r="I614" s="101">
        <v>97.995523924265001</v>
      </c>
      <c r="J614" s="96"/>
      <c r="K614" s="96"/>
      <c r="L614" s="96"/>
      <c r="M614" s="96"/>
      <c r="N614" s="96"/>
      <c r="O614" s="96"/>
      <c r="P614" s="96"/>
    </row>
    <row r="615" spans="1:16" ht="15" customHeight="1" x14ac:dyDescent="0.25">
      <c r="A615" s="100">
        <v>43743</v>
      </c>
      <c r="B615" s="101">
        <v>27</v>
      </c>
      <c r="C615" s="92" t="str">
        <f t="shared" si="27"/>
        <v>GET /accounts/{AccountId}/statements/{StatementId}/transactions</v>
      </c>
      <c r="D615" s="94" t="s">
        <v>207</v>
      </c>
      <c r="E615" s="93" t="str">
        <f t="shared" si="28"/>
        <v>AISP</v>
      </c>
      <c r="F615" s="93" t="str">
        <f t="shared" si="29"/>
        <v>Y</v>
      </c>
      <c r="G615" s="95">
        <v>31940937.017761063</v>
      </c>
      <c r="H615" s="101">
        <v>6910.7515497396089</v>
      </c>
      <c r="I615" s="101">
        <v>313.71956115923257</v>
      </c>
      <c r="J615" s="96"/>
      <c r="K615" s="96"/>
      <c r="L615" s="96"/>
      <c r="M615" s="96"/>
      <c r="N615" s="96"/>
      <c r="O615" s="96"/>
      <c r="P615" s="96"/>
    </row>
    <row r="616" spans="1:16" ht="15" customHeight="1" x14ac:dyDescent="0.25">
      <c r="A616" s="100">
        <v>43743</v>
      </c>
      <c r="B616" s="101">
        <v>28</v>
      </c>
      <c r="C616" s="92" t="str">
        <f t="shared" si="27"/>
        <v>GET /statements</v>
      </c>
      <c r="D616" s="94" t="s">
        <v>207</v>
      </c>
      <c r="E616" s="93" t="str">
        <f t="shared" si="28"/>
        <v>AISP</v>
      </c>
      <c r="F616" s="93" t="str">
        <f t="shared" si="29"/>
        <v>Y</v>
      </c>
      <c r="G616" s="95">
        <v>3899903.0064791823</v>
      </c>
      <c r="H616" s="101">
        <v>41637.618804194397</v>
      </c>
      <c r="I616" s="101">
        <v>69.69667060132798</v>
      </c>
      <c r="J616" s="96"/>
      <c r="K616" s="96"/>
      <c r="L616" s="96"/>
      <c r="M616" s="96"/>
      <c r="N616" s="96"/>
      <c r="O616" s="96"/>
      <c r="P616" s="96"/>
    </row>
    <row r="617" spans="1:16" ht="15" customHeight="1" x14ac:dyDescent="0.25">
      <c r="A617" s="100">
        <v>43743</v>
      </c>
      <c r="B617" s="101">
        <v>29</v>
      </c>
      <c r="C617" s="92" t="str">
        <f t="shared" si="27"/>
        <v>POST /domestic-payment-consents</v>
      </c>
      <c r="D617" s="94" t="s">
        <v>207</v>
      </c>
      <c r="E617" s="93" t="str">
        <f t="shared" si="28"/>
        <v>PISP</v>
      </c>
      <c r="F617" s="93" t="str">
        <f t="shared" si="29"/>
        <v>N</v>
      </c>
      <c r="G617" s="95">
        <v>4058033.418625081</v>
      </c>
      <c r="H617" s="102">
        <v>9214.0339879669427</v>
      </c>
      <c r="I617" s="102">
        <v>92.539951033921341</v>
      </c>
      <c r="J617" s="96"/>
      <c r="K617" s="96"/>
      <c r="L617" s="96"/>
      <c r="M617" s="96"/>
      <c r="N617" s="96"/>
      <c r="O617" s="96"/>
      <c r="P617" s="96"/>
    </row>
    <row r="618" spans="1:16" ht="15" customHeight="1" x14ac:dyDescent="0.25">
      <c r="A618" s="100">
        <v>43743</v>
      </c>
      <c r="B618" s="101">
        <v>30</v>
      </c>
      <c r="C618" s="92" t="str">
        <f t="shared" si="27"/>
        <v>GET /domestic-payment-consents/{ConsentId}</v>
      </c>
      <c r="D618" s="94" t="s">
        <v>207</v>
      </c>
      <c r="E618" s="93" t="str">
        <f t="shared" si="28"/>
        <v>PISP</v>
      </c>
      <c r="F618" s="93" t="str">
        <f t="shared" si="29"/>
        <v>N</v>
      </c>
      <c r="G618" s="95">
        <v>14669219.486915266</v>
      </c>
      <c r="H618" s="102">
        <v>16999.742907316398</v>
      </c>
      <c r="I618" s="102">
        <v>144.98878851115805</v>
      </c>
      <c r="J618" s="96"/>
      <c r="K618" s="96"/>
      <c r="L618" s="96"/>
      <c r="M618" s="96"/>
      <c r="N618" s="96"/>
      <c r="O618" s="96"/>
      <c r="P618" s="96"/>
    </row>
    <row r="619" spans="1:16" ht="15" customHeight="1" x14ac:dyDescent="0.25">
      <c r="A619" s="100">
        <v>43743</v>
      </c>
      <c r="B619" s="101">
        <v>31</v>
      </c>
      <c r="C619" s="92" t="str">
        <f t="shared" si="27"/>
        <v>POST /domestic-payments</v>
      </c>
      <c r="D619" s="94" t="s">
        <v>207</v>
      </c>
      <c r="E619" s="93" t="str">
        <f t="shared" si="28"/>
        <v>PISP</v>
      </c>
      <c r="F619" s="93" t="str">
        <f t="shared" si="29"/>
        <v>Y</v>
      </c>
      <c r="G619" s="95">
        <v>5048497.835939372</v>
      </c>
      <c r="H619" s="102">
        <v>17263.790081271494</v>
      </c>
      <c r="I619" s="102">
        <v>6.2142359128070987</v>
      </c>
      <c r="J619" s="96"/>
      <c r="K619" s="96"/>
      <c r="L619" s="96"/>
      <c r="M619" s="96"/>
      <c r="N619" s="96"/>
      <c r="O619" s="96"/>
      <c r="P619" s="96"/>
    </row>
    <row r="620" spans="1:16" ht="15" customHeight="1" x14ac:dyDescent="0.25">
      <c r="A620" s="100">
        <v>43743</v>
      </c>
      <c r="B620" s="101">
        <v>32</v>
      </c>
      <c r="C620" s="92" t="str">
        <f t="shared" si="27"/>
        <v>GET /domestic-payments/{DomesticPaymentId}</v>
      </c>
      <c r="D620" s="94" t="s">
        <v>207</v>
      </c>
      <c r="E620" s="93" t="str">
        <f t="shared" si="28"/>
        <v>PISP</v>
      </c>
      <c r="F620" s="93" t="str">
        <f t="shared" si="29"/>
        <v>Y</v>
      </c>
      <c r="G620" s="95">
        <v>37828711.647742212</v>
      </c>
      <c r="H620" s="102">
        <v>42689.292007355121</v>
      </c>
      <c r="I620" s="102">
        <v>73.362215459182252</v>
      </c>
      <c r="J620" s="96"/>
      <c r="K620" s="96"/>
      <c r="L620" s="96"/>
      <c r="M620" s="96"/>
      <c r="N620" s="96"/>
      <c r="O620" s="96"/>
      <c r="P620" s="96"/>
    </row>
    <row r="621" spans="1:16" ht="15" customHeight="1" x14ac:dyDescent="0.25">
      <c r="A621" s="100">
        <v>43743</v>
      </c>
      <c r="B621" s="101">
        <v>33</v>
      </c>
      <c r="C621" s="92" t="str">
        <f t="shared" si="27"/>
        <v>POST /domestic-scheduled-payment-consents</v>
      </c>
      <c r="D621" s="94" t="s">
        <v>207</v>
      </c>
      <c r="E621" s="93" t="str">
        <f t="shared" si="28"/>
        <v>PISP</v>
      </c>
      <c r="F621" s="93" t="str">
        <f t="shared" si="29"/>
        <v>N</v>
      </c>
      <c r="G621" s="95">
        <v>20541014.651768539</v>
      </c>
      <c r="H621" s="102">
        <v>19066.602218567972</v>
      </c>
      <c r="I621" s="102">
        <v>118.45689841746693</v>
      </c>
      <c r="J621" s="96"/>
      <c r="K621" s="96"/>
      <c r="L621" s="96"/>
      <c r="M621" s="96"/>
      <c r="N621" s="96"/>
      <c r="O621" s="96"/>
      <c r="P621" s="96"/>
    </row>
    <row r="622" spans="1:16" ht="15" customHeight="1" x14ac:dyDescent="0.25">
      <c r="A622" s="100">
        <v>43743</v>
      </c>
      <c r="B622" s="101">
        <v>34</v>
      </c>
      <c r="C622" s="92" t="str">
        <f t="shared" si="27"/>
        <v>GET /domestic-scheduled-payment-consents/{ConsentId}</v>
      </c>
      <c r="D622" s="94" t="s">
        <v>207</v>
      </c>
      <c r="E622" s="93" t="str">
        <f t="shared" si="28"/>
        <v>PISP</v>
      </c>
      <c r="F622" s="93" t="str">
        <f t="shared" si="29"/>
        <v>N</v>
      </c>
      <c r="G622" s="95">
        <v>11978700.70432784</v>
      </c>
      <c r="H622" s="102">
        <v>14504.320061103668</v>
      </c>
      <c r="I622" s="102">
        <v>89.749470538526026</v>
      </c>
      <c r="J622" s="96"/>
      <c r="K622" s="96"/>
      <c r="L622" s="96"/>
      <c r="M622" s="96"/>
      <c r="N622" s="96"/>
      <c r="O622" s="96"/>
      <c r="P622" s="96"/>
    </row>
    <row r="623" spans="1:16" ht="15" customHeight="1" x14ac:dyDescent="0.25">
      <c r="A623" s="100">
        <v>43743</v>
      </c>
      <c r="B623" s="101">
        <v>35</v>
      </c>
      <c r="C623" s="92" t="str">
        <f t="shared" si="27"/>
        <v>POST /domestic-scheduled-payments</v>
      </c>
      <c r="D623" s="94" t="s">
        <v>207</v>
      </c>
      <c r="E623" s="93" t="str">
        <f t="shared" si="28"/>
        <v>PISP</v>
      </c>
      <c r="F623" s="93" t="str">
        <f t="shared" si="29"/>
        <v>Y</v>
      </c>
      <c r="G623" s="95">
        <v>31361721.300030179</v>
      </c>
      <c r="H623" s="102">
        <v>43955.003524947759</v>
      </c>
      <c r="I623" s="102">
        <v>172.72598336550749</v>
      </c>
      <c r="J623" s="96"/>
      <c r="K623" s="96"/>
      <c r="L623" s="96"/>
      <c r="M623" s="96"/>
      <c r="N623" s="96"/>
      <c r="O623" s="96"/>
      <c r="P623" s="96"/>
    </row>
    <row r="624" spans="1:16" ht="15" customHeight="1" x14ac:dyDescent="0.25">
      <c r="A624" s="100">
        <v>43743</v>
      </c>
      <c r="B624" s="101">
        <v>36</v>
      </c>
      <c r="C624" s="92" t="str">
        <f t="shared" si="27"/>
        <v>GET /domestic-scheduled-payments/{DomesticScheduledPaymentId}</v>
      </c>
      <c r="D624" s="94" t="s">
        <v>207</v>
      </c>
      <c r="E624" s="93" t="str">
        <f t="shared" si="28"/>
        <v>PISP</v>
      </c>
      <c r="F624" s="93" t="str">
        <f t="shared" si="29"/>
        <v>Y</v>
      </c>
      <c r="G624" s="95">
        <v>16703838.519149536</v>
      </c>
      <c r="H624" s="102">
        <v>31460.902596199019</v>
      </c>
      <c r="I624" s="102">
        <v>97.258816740456069</v>
      </c>
      <c r="J624" s="96"/>
      <c r="K624" s="96"/>
      <c r="L624" s="96"/>
      <c r="M624" s="96"/>
      <c r="N624" s="96"/>
      <c r="O624" s="96"/>
      <c r="P624" s="96"/>
    </row>
    <row r="625" spans="1:16" ht="15" customHeight="1" x14ac:dyDescent="0.25">
      <c r="A625" s="100">
        <v>43743</v>
      </c>
      <c r="B625" s="101">
        <v>37</v>
      </c>
      <c r="C625" s="92" t="str">
        <f t="shared" si="27"/>
        <v>POST /domestic-standing-order-consents</v>
      </c>
      <c r="D625" s="94" t="s">
        <v>207</v>
      </c>
      <c r="E625" s="93" t="str">
        <f t="shared" si="28"/>
        <v>PISP</v>
      </c>
      <c r="F625" s="93" t="str">
        <f t="shared" si="29"/>
        <v>N</v>
      </c>
      <c r="G625" s="95">
        <v>30153879.158836927</v>
      </c>
      <c r="H625" s="102">
        <v>27780.720316235118</v>
      </c>
      <c r="I625" s="102">
        <v>210.98304408172069</v>
      </c>
      <c r="J625" s="96"/>
      <c r="K625" s="96"/>
      <c r="L625" s="96"/>
      <c r="M625" s="96"/>
      <c r="N625" s="96"/>
      <c r="O625" s="96"/>
      <c r="P625" s="96"/>
    </row>
    <row r="626" spans="1:16" ht="15" customHeight="1" x14ac:dyDescent="0.25">
      <c r="A626" s="100">
        <v>43743</v>
      </c>
      <c r="B626" s="101">
        <v>38</v>
      </c>
      <c r="C626" s="92" t="str">
        <f t="shared" si="27"/>
        <v>GET /domestic-standing-order-consents/{ConsentId}</v>
      </c>
      <c r="D626" s="94" t="s">
        <v>207</v>
      </c>
      <c r="E626" s="93" t="str">
        <f t="shared" si="28"/>
        <v>PISP</v>
      </c>
      <c r="F626" s="93" t="str">
        <f t="shared" si="29"/>
        <v>N</v>
      </c>
      <c r="G626" s="95">
        <v>25852310.267411698</v>
      </c>
      <c r="H626" s="102">
        <v>29236.673741644678</v>
      </c>
      <c r="I626" s="102">
        <v>195.11403960426935</v>
      </c>
      <c r="J626" s="96"/>
      <c r="K626" s="96"/>
      <c r="L626" s="96"/>
      <c r="M626" s="96"/>
      <c r="N626" s="96"/>
      <c r="O626" s="96"/>
      <c r="P626" s="96"/>
    </row>
    <row r="627" spans="1:16" ht="15" customHeight="1" x14ac:dyDescent="0.25">
      <c r="A627" s="100">
        <v>43743</v>
      </c>
      <c r="B627" s="101">
        <v>39</v>
      </c>
      <c r="C627" s="92" t="str">
        <f t="shared" si="27"/>
        <v>POST /domestic-standing-orders</v>
      </c>
      <c r="D627" s="94" t="s">
        <v>207</v>
      </c>
      <c r="E627" s="93" t="str">
        <f t="shared" si="28"/>
        <v>PISP</v>
      </c>
      <c r="F627" s="93" t="str">
        <f t="shared" si="29"/>
        <v>Y</v>
      </c>
      <c r="G627" s="95">
        <v>8238953.1776212994</v>
      </c>
      <c r="H627" s="102">
        <v>18598.443878919756</v>
      </c>
      <c r="I627" s="102">
        <v>2.2613536473550551</v>
      </c>
      <c r="J627" s="96"/>
      <c r="K627" s="96"/>
      <c r="L627" s="96"/>
      <c r="M627" s="96"/>
      <c r="N627" s="96"/>
      <c r="O627" s="96"/>
      <c r="P627" s="96"/>
    </row>
    <row r="628" spans="1:16" ht="15" customHeight="1" x14ac:dyDescent="0.25">
      <c r="A628" s="100">
        <v>43743</v>
      </c>
      <c r="B628" s="101">
        <v>40</v>
      </c>
      <c r="C628" s="92" t="str">
        <f t="shared" si="27"/>
        <v>GET /domestic-standing-orders/{DomesticStandingOrderId}</v>
      </c>
      <c r="D628" s="94" t="s">
        <v>207</v>
      </c>
      <c r="E628" s="93" t="str">
        <f t="shared" si="28"/>
        <v>PISP</v>
      </c>
      <c r="F628" s="93" t="str">
        <f t="shared" si="29"/>
        <v>Y</v>
      </c>
      <c r="G628" s="95">
        <v>5986102.4632348539</v>
      </c>
      <c r="H628" s="102">
        <v>7769.4126541744263</v>
      </c>
      <c r="I628" s="102">
        <v>254.19155248793794</v>
      </c>
      <c r="J628" s="96"/>
      <c r="K628" s="96"/>
      <c r="L628" s="96"/>
      <c r="M628" s="96"/>
      <c r="N628" s="96"/>
      <c r="O628" s="96"/>
      <c r="P628" s="96"/>
    </row>
    <row r="629" spans="1:16" ht="15" customHeight="1" x14ac:dyDescent="0.25">
      <c r="A629" s="100">
        <v>43743</v>
      </c>
      <c r="B629" s="101">
        <v>41</v>
      </c>
      <c r="C629" s="92" t="str">
        <f t="shared" si="27"/>
        <v>POST /international-payment-consents</v>
      </c>
      <c r="D629" s="94" t="s">
        <v>207</v>
      </c>
      <c r="E629" s="93" t="str">
        <f t="shared" si="28"/>
        <v>PISP</v>
      </c>
      <c r="F629" s="93" t="str">
        <f t="shared" si="29"/>
        <v>N</v>
      </c>
      <c r="G629" s="95">
        <v>34218276.439274512</v>
      </c>
      <c r="H629" s="102">
        <v>49371.86182984984</v>
      </c>
      <c r="I629" s="102">
        <v>67.40888844633335</v>
      </c>
      <c r="J629" s="96"/>
      <c r="K629" s="96"/>
      <c r="L629" s="96"/>
      <c r="M629" s="96"/>
      <c r="N629" s="96"/>
      <c r="O629" s="96"/>
      <c r="P629" s="96"/>
    </row>
    <row r="630" spans="1:16" ht="15" customHeight="1" x14ac:dyDescent="0.25">
      <c r="A630" s="100">
        <v>43743</v>
      </c>
      <c r="B630" s="101">
        <v>42</v>
      </c>
      <c r="C630" s="92" t="str">
        <f t="shared" si="27"/>
        <v>GET /international-payment-consents/{ConsentId}</v>
      </c>
      <c r="D630" s="94" t="s">
        <v>207</v>
      </c>
      <c r="E630" s="93" t="str">
        <f t="shared" si="28"/>
        <v>PISP</v>
      </c>
      <c r="F630" s="93" t="str">
        <f t="shared" si="29"/>
        <v>N</v>
      </c>
      <c r="G630" s="95">
        <v>31984335.890246704</v>
      </c>
      <c r="H630" s="102">
        <v>31217.576948296246</v>
      </c>
      <c r="I630" s="102">
        <v>307.83501269323284</v>
      </c>
      <c r="J630" s="96"/>
      <c r="K630" s="96"/>
      <c r="L630" s="96"/>
      <c r="M630" s="96"/>
      <c r="N630" s="96"/>
      <c r="O630" s="96"/>
      <c r="P630" s="96"/>
    </row>
    <row r="631" spans="1:16" ht="15" customHeight="1" x14ac:dyDescent="0.25">
      <c r="A631" s="100">
        <v>43743</v>
      </c>
      <c r="B631" s="101">
        <v>43</v>
      </c>
      <c r="C631" s="92" t="str">
        <f t="shared" si="27"/>
        <v>POST /international-payments</v>
      </c>
      <c r="D631" s="94" t="s">
        <v>207</v>
      </c>
      <c r="E631" s="93" t="str">
        <f t="shared" si="28"/>
        <v>PISP</v>
      </c>
      <c r="F631" s="93" t="str">
        <f t="shared" si="29"/>
        <v>Y</v>
      </c>
      <c r="G631" s="95">
        <v>38944378.013492741</v>
      </c>
      <c r="H631" s="102">
        <v>43557.486524407839</v>
      </c>
      <c r="I631" s="102">
        <v>42.626843582618875</v>
      </c>
      <c r="J631" s="96"/>
      <c r="K631" s="96"/>
      <c r="L631" s="96"/>
      <c r="M631" s="96"/>
      <c r="N631" s="96"/>
      <c r="O631" s="96"/>
      <c r="P631" s="96"/>
    </row>
    <row r="632" spans="1:16" ht="15" customHeight="1" x14ac:dyDescent="0.25">
      <c r="A632" s="100">
        <v>43743</v>
      </c>
      <c r="B632" s="101">
        <v>44</v>
      </c>
      <c r="C632" s="92" t="str">
        <f t="shared" si="27"/>
        <v>GET /international-payments/{InternationalPaymentId}</v>
      </c>
      <c r="D632" s="94" t="s">
        <v>207</v>
      </c>
      <c r="E632" s="93" t="str">
        <f t="shared" si="28"/>
        <v>PISP</v>
      </c>
      <c r="F632" s="93" t="str">
        <f t="shared" si="29"/>
        <v>Y</v>
      </c>
      <c r="G632" s="95">
        <v>13500938.801674245</v>
      </c>
      <c r="H632" s="102">
        <v>20461.721828066336</v>
      </c>
      <c r="I632" s="102">
        <v>62.289253569037079</v>
      </c>
      <c r="J632" s="96"/>
      <c r="K632" s="96"/>
      <c r="L632" s="96"/>
      <c r="M632" s="96"/>
      <c r="N632" s="96"/>
      <c r="O632" s="96"/>
      <c r="P632" s="96"/>
    </row>
    <row r="633" spans="1:16" ht="15" customHeight="1" x14ac:dyDescent="0.25">
      <c r="A633" s="100">
        <v>43743</v>
      </c>
      <c r="B633" s="101">
        <v>45</v>
      </c>
      <c r="C633" s="92" t="str">
        <f t="shared" si="27"/>
        <v>POST /international-scheduled-payment-consents</v>
      </c>
      <c r="D633" s="94" t="s">
        <v>207</v>
      </c>
      <c r="E633" s="93" t="str">
        <f t="shared" si="28"/>
        <v>PISP</v>
      </c>
      <c r="F633" s="93" t="str">
        <f t="shared" si="29"/>
        <v>N</v>
      </c>
      <c r="G633" s="95">
        <v>30888975.949832767</v>
      </c>
      <c r="H633" s="102">
        <v>35643.097331713943</v>
      </c>
      <c r="I633" s="102">
        <v>18.08940253199032</v>
      </c>
      <c r="J633" s="96"/>
      <c r="K633" s="96"/>
      <c r="L633" s="96"/>
      <c r="M633" s="96"/>
      <c r="N633" s="96"/>
      <c r="O633" s="96"/>
      <c r="P633" s="96"/>
    </row>
    <row r="634" spans="1:16" ht="15" customHeight="1" x14ac:dyDescent="0.25">
      <c r="A634" s="100">
        <v>43743</v>
      </c>
      <c r="B634" s="101">
        <v>46</v>
      </c>
      <c r="C634" s="92" t="str">
        <f t="shared" si="27"/>
        <v>GET /international-scheduled-payment-consents/{ConsentId}</v>
      </c>
      <c r="D634" s="94" t="s">
        <v>207</v>
      </c>
      <c r="E634" s="93" t="str">
        <f t="shared" si="28"/>
        <v>PISP</v>
      </c>
      <c r="F634" s="93" t="str">
        <f t="shared" si="29"/>
        <v>N</v>
      </c>
      <c r="G634" s="95">
        <v>9640787.7616402786</v>
      </c>
      <c r="H634" s="102">
        <v>30321.993659995238</v>
      </c>
      <c r="I634" s="102">
        <v>26.757605580666166</v>
      </c>
      <c r="J634" s="96"/>
      <c r="K634" s="96"/>
      <c r="L634" s="96"/>
      <c r="M634" s="96"/>
      <c r="N634" s="96"/>
      <c r="O634" s="96"/>
      <c r="P634" s="96"/>
    </row>
    <row r="635" spans="1:16" ht="15" customHeight="1" x14ac:dyDescent="0.25">
      <c r="A635" s="100">
        <v>43743</v>
      </c>
      <c r="B635" s="101">
        <v>47</v>
      </c>
      <c r="C635" s="92" t="str">
        <f t="shared" si="27"/>
        <v>POST /international-scheduled-payments</v>
      </c>
      <c r="D635" s="94" t="s">
        <v>207</v>
      </c>
      <c r="E635" s="93" t="str">
        <f t="shared" si="28"/>
        <v>PISP</v>
      </c>
      <c r="F635" s="93" t="str">
        <f t="shared" si="29"/>
        <v>Y</v>
      </c>
      <c r="G635" s="95">
        <v>16079331.023464255</v>
      </c>
      <c r="H635" s="102">
        <v>23834.163250715173</v>
      </c>
      <c r="I635" s="102">
        <v>83.290444088081131</v>
      </c>
      <c r="J635" s="96"/>
      <c r="K635" s="96"/>
      <c r="L635" s="96"/>
      <c r="M635" s="96"/>
      <c r="N635" s="96"/>
      <c r="O635" s="96"/>
      <c r="P635" s="96"/>
    </row>
    <row r="636" spans="1:16" ht="15" customHeight="1" x14ac:dyDescent="0.25">
      <c r="A636" s="100">
        <v>43743</v>
      </c>
      <c r="B636" s="101">
        <v>48</v>
      </c>
      <c r="C636" s="92" t="str">
        <f t="shared" si="27"/>
        <v>GET /international-scheduled-payments/{InternationalScheduledPaymentId}</v>
      </c>
      <c r="D636" s="94" t="s">
        <v>207</v>
      </c>
      <c r="E636" s="93" t="str">
        <f t="shared" si="28"/>
        <v>PISP</v>
      </c>
      <c r="F636" s="93" t="str">
        <f t="shared" si="29"/>
        <v>Y</v>
      </c>
      <c r="G636" s="95">
        <v>23437506.225615911</v>
      </c>
      <c r="H636" s="102">
        <v>41422.664719519955</v>
      </c>
      <c r="I636" s="102">
        <v>64.094529752514092</v>
      </c>
      <c r="J636" s="96"/>
      <c r="K636" s="96"/>
      <c r="L636" s="96"/>
      <c r="M636" s="96"/>
      <c r="N636" s="96"/>
      <c r="O636" s="96"/>
      <c r="P636" s="96"/>
    </row>
    <row r="637" spans="1:16" ht="15" customHeight="1" x14ac:dyDescent="0.25">
      <c r="A637" s="100">
        <v>43743</v>
      </c>
      <c r="B637" s="101">
        <v>49</v>
      </c>
      <c r="C637" s="92" t="str">
        <f t="shared" si="27"/>
        <v>POST /international-standing-order-consents</v>
      </c>
      <c r="D637" s="94" t="s">
        <v>207</v>
      </c>
      <c r="E637" s="93" t="str">
        <f t="shared" si="28"/>
        <v>PISP</v>
      </c>
      <c r="F637" s="93" t="str">
        <f t="shared" si="29"/>
        <v>N</v>
      </c>
      <c r="G637" s="95">
        <v>4010049.0054933745</v>
      </c>
      <c r="H637" s="102">
        <v>11297.729862613087</v>
      </c>
      <c r="I637" s="102">
        <v>6.4443839344871403</v>
      </c>
      <c r="J637" s="96"/>
      <c r="K637" s="96"/>
      <c r="L637" s="96"/>
      <c r="M637" s="96"/>
      <c r="N637" s="96"/>
      <c r="O637" s="96"/>
      <c r="P637" s="96"/>
    </row>
    <row r="638" spans="1:16" ht="15" customHeight="1" x14ac:dyDescent="0.25">
      <c r="A638" s="100">
        <v>43743</v>
      </c>
      <c r="B638" s="101">
        <v>50</v>
      </c>
      <c r="C638" s="92" t="str">
        <f t="shared" si="27"/>
        <v>GET /international-standing-order-consents/{ConsentId}</v>
      </c>
      <c r="D638" s="94" t="s">
        <v>207</v>
      </c>
      <c r="E638" s="93" t="str">
        <f t="shared" si="28"/>
        <v>PISP</v>
      </c>
      <c r="F638" s="93" t="str">
        <f t="shared" si="29"/>
        <v>N</v>
      </c>
      <c r="G638" s="95">
        <v>21798204.159570079</v>
      </c>
      <c r="H638" s="102">
        <v>30615.054614508921</v>
      </c>
      <c r="I638" s="102">
        <v>304.53346893566362</v>
      </c>
      <c r="J638" s="96"/>
      <c r="K638" s="96"/>
      <c r="L638" s="96"/>
      <c r="M638" s="96"/>
      <c r="N638" s="96"/>
      <c r="O638" s="96"/>
      <c r="P638" s="96"/>
    </row>
    <row r="639" spans="1:16" ht="15" customHeight="1" x14ac:dyDescent="0.25">
      <c r="A639" s="100">
        <v>43743</v>
      </c>
      <c r="B639" s="101">
        <v>51</v>
      </c>
      <c r="C639" s="92" t="str">
        <f t="shared" si="27"/>
        <v>POST /international-standing-orders</v>
      </c>
      <c r="D639" s="94" t="s">
        <v>207</v>
      </c>
      <c r="E639" s="93" t="str">
        <f t="shared" si="28"/>
        <v>PISP</v>
      </c>
      <c r="F639" s="93" t="str">
        <f t="shared" si="29"/>
        <v>Y</v>
      </c>
      <c r="G639" s="95">
        <v>15099184.129102191</v>
      </c>
      <c r="H639" s="102">
        <v>24438.264499289759</v>
      </c>
      <c r="I639" s="102">
        <v>271.31218369150707</v>
      </c>
      <c r="J639" s="96"/>
      <c r="K639" s="96"/>
      <c r="L639" s="96"/>
      <c r="M639" s="96"/>
      <c r="N639" s="96"/>
      <c r="O639" s="96"/>
      <c r="P639" s="96"/>
    </row>
    <row r="640" spans="1:16" ht="15" customHeight="1" x14ac:dyDescent="0.25">
      <c r="A640" s="100">
        <v>43743</v>
      </c>
      <c r="B640" s="101">
        <v>52</v>
      </c>
      <c r="C640" s="92" t="str">
        <f t="shared" si="27"/>
        <v>GET /international-standing-orders/{InternationalStandingOrderPaymentId}</v>
      </c>
      <c r="D640" s="94" t="s">
        <v>207</v>
      </c>
      <c r="E640" s="93" t="str">
        <f t="shared" si="28"/>
        <v>PISP</v>
      </c>
      <c r="F640" s="93" t="str">
        <f t="shared" si="29"/>
        <v>Y</v>
      </c>
      <c r="G640" s="95">
        <v>6977549.452134016</v>
      </c>
      <c r="H640" s="102">
        <v>18148.720361188902</v>
      </c>
      <c r="I640" s="102">
        <v>81.669324017285248</v>
      </c>
      <c r="J640" s="96"/>
      <c r="K640" s="96"/>
      <c r="L640" s="96"/>
      <c r="M640" s="96"/>
      <c r="N640" s="96"/>
      <c r="O640" s="96"/>
      <c r="P640" s="96"/>
    </row>
    <row r="641" spans="1:16" ht="15" customHeight="1" x14ac:dyDescent="0.25">
      <c r="A641" s="100">
        <v>43743</v>
      </c>
      <c r="B641" s="101">
        <v>53</v>
      </c>
      <c r="C641" s="92" t="str">
        <f t="shared" si="27"/>
        <v>POST /file-payment-consents</v>
      </c>
      <c r="D641" s="94" t="s">
        <v>207</v>
      </c>
      <c r="E641" s="93" t="str">
        <f t="shared" si="28"/>
        <v>PISP</v>
      </c>
      <c r="F641" s="93" t="str">
        <f t="shared" si="29"/>
        <v>N</v>
      </c>
      <c r="G641" s="95">
        <v>14176687.323675636</v>
      </c>
      <c r="H641" s="102">
        <v>13131.501648071142</v>
      </c>
      <c r="I641" s="102">
        <v>25.955583909962229</v>
      </c>
      <c r="J641" s="96"/>
      <c r="K641" s="96"/>
      <c r="L641" s="96"/>
      <c r="M641" s="96"/>
      <c r="N641" s="96"/>
      <c r="O641" s="96"/>
      <c r="P641" s="96"/>
    </row>
    <row r="642" spans="1:16" ht="15" customHeight="1" x14ac:dyDescent="0.25">
      <c r="A642" s="100">
        <v>43743</v>
      </c>
      <c r="B642" s="101">
        <v>54</v>
      </c>
      <c r="C642" s="92" t="str">
        <f t="shared" si="27"/>
        <v>GET /file-payment-consents/{ConsentId}</v>
      </c>
      <c r="D642" s="94" t="s">
        <v>207</v>
      </c>
      <c r="E642" s="93" t="str">
        <f t="shared" si="28"/>
        <v>PISP</v>
      </c>
      <c r="F642" s="93" t="str">
        <f t="shared" si="29"/>
        <v>N</v>
      </c>
      <c r="G642" s="95">
        <v>22634379.126406044</v>
      </c>
      <c r="H642" s="102">
        <v>22807.50052351104</v>
      </c>
      <c r="I642" s="102">
        <v>195.40899143771333</v>
      </c>
      <c r="J642" s="96"/>
      <c r="K642" s="96"/>
      <c r="L642" s="96"/>
      <c r="M642" s="96"/>
      <c r="N642" s="96"/>
      <c r="O642" s="96"/>
      <c r="P642" s="96"/>
    </row>
    <row r="643" spans="1:16" ht="15" customHeight="1" x14ac:dyDescent="0.25">
      <c r="A643" s="100">
        <v>43743</v>
      </c>
      <c r="B643" s="101">
        <v>55</v>
      </c>
      <c r="C643" s="92" t="str">
        <f t="shared" si="27"/>
        <v>POST /file-payment-consents/{ConsentId}/file</v>
      </c>
      <c r="D643" s="94" t="s">
        <v>207</v>
      </c>
      <c r="E643" s="93" t="str">
        <f t="shared" si="28"/>
        <v>PISP</v>
      </c>
      <c r="F643" s="93" t="str">
        <f t="shared" si="29"/>
        <v>N</v>
      </c>
      <c r="G643" s="95">
        <v>23536055.197078895</v>
      </c>
      <c r="H643" s="102">
        <v>30470.871585097775</v>
      </c>
      <c r="I643" s="102">
        <v>69.450171902690926</v>
      </c>
      <c r="J643" s="96"/>
      <c r="K643" s="96"/>
      <c r="L643" s="96"/>
      <c r="M643" s="96"/>
      <c r="N643" s="96"/>
      <c r="O643" s="96"/>
      <c r="P643" s="96"/>
    </row>
    <row r="644" spans="1:16" ht="15" customHeight="1" x14ac:dyDescent="0.25">
      <c r="A644" s="100">
        <v>43743</v>
      </c>
      <c r="B644" s="101">
        <v>56</v>
      </c>
      <c r="C644" s="92" t="str">
        <f t="shared" si="27"/>
        <v>GET /file-payment-consents/{ConsentId}/file</v>
      </c>
      <c r="D644" s="94" t="s">
        <v>207</v>
      </c>
      <c r="E644" s="93" t="str">
        <f t="shared" si="28"/>
        <v>PISP</v>
      </c>
      <c r="F644" s="93" t="str">
        <f t="shared" si="29"/>
        <v>N</v>
      </c>
      <c r="G644" s="95">
        <v>24727313.807210624</v>
      </c>
      <c r="H644" s="102">
        <v>32941.351184624509</v>
      </c>
      <c r="I644" s="102">
        <v>47.016874683811622</v>
      </c>
      <c r="J644" s="96"/>
      <c r="K644" s="96"/>
      <c r="L644" s="96"/>
      <c r="M644" s="96"/>
      <c r="N644" s="96"/>
      <c r="O644" s="96"/>
      <c r="P644" s="96"/>
    </row>
    <row r="645" spans="1:16" ht="15" customHeight="1" x14ac:dyDescent="0.25">
      <c r="A645" s="100">
        <v>43743</v>
      </c>
      <c r="B645" s="101">
        <v>57</v>
      </c>
      <c r="C645" s="92" t="str">
        <f t="shared" si="27"/>
        <v>POST /file-payments</v>
      </c>
      <c r="D645" s="94" t="s">
        <v>207</v>
      </c>
      <c r="E645" s="93" t="str">
        <f t="shared" si="28"/>
        <v>PISP</v>
      </c>
      <c r="F645" s="93" t="str">
        <f t="shared" si="29"/>
        <v>Y</v>
      </c>
      <c r="G645" s="95">
        <v>367997836.77381045</v>
      </c>
      <c r="H645" s="102">
        <v>4307.4548570278257</v>
      </c>
      <c r="I645" s="102">
        <v>64.428114109793086</v>
      </c>
      <c r="J645" s="96"/>
      <c r="K645" s="96"/>
      <c r="L645" s="96"/>
      <c r="M645" s="96"/>
      <c r="N645" s="96"/>
      <c r="O645" s="96"/>
      <c r="P645" s="96"/>
    </row>
    <row r="646" spans="1:16" ht="15" customHeight="1" x14ac:dyDescent="0.25">
      <c r="A646" s="100">
        <v>43743</v>
      </c>
      <c r="B646" s="101">
        <v>58</v>
      </c>
      <c r="C646" s="92" t="str">
        <f t="shared" si="27"/>
        <v>GET /file-payments/{FilePaymentId}</v>
      </c>
      <c r="D646" s="94" t="s">
        <v>207</v>
      </c>
      <c r="E646" s="93" t="str">
        <f t="shared" si="28"/>
        <v>PISP</v>
      </c>
      <c r="F646" s="93" t="str">
        <f t="shared" si="29"/>
        <v>Y</v>
      </c>
      <c r="G646" s="95">
        <v>77148416.183798745</v>
      </c>
      <c r="H646" s="102">
        <v>796.8577629722364</v>
      </c>
      <c r="I646" s="102">
        <v>139.11834514680152</v>
      </c>
      <c r="J646" s="96"/>
      <c r="K646" s="96"/>
      <c r="L646" s="96"/>
      <c r="M646" s="96"/>
      <c r="N646" s="96"/>
      <c r="O646" s="96"/>
      <c r="P646" s="96"/>
    </row>
    <row r="647" spans="1:16" ht="15" customHeight="1" x14ac:dyDescent="0.25">
      <c r="A647" s="100">
        <v>43743</v>
      </c>
      <c r="B647" s="101">
        <v>59</v>
      </c>
      <c r="C647" s="92" t="str">
        <f t="shared" si="27"/>
        <v>GET /file-payments/{FilePaymentId}/report-file</v>
      </c>
      <c r="D647" s="94" t="s">
        <v>207</v>
      </c>
      <c r="E647" s="93" t="str">
        <f t="shared" si="28"/>
        <v>PISP</v>
      </c>
      <c r="F647" s="93" t="str">
        <f t="shared" si="29"/>
        <v>Y</v>
      </c>
      <c r="G647" s="95">
        <v>61209268.209499083</v>
      </c>
      <c r="H647" s="102">
        <v>2622.7385800597581</v>
      </c>
      <c r="I647" s="102">
        <v>85.702738423864517</v>
      </c>
      <c r="J647" s="96"/>
      <c r="K647" s="96"/>
      <c r="L647" s="96"/>
      <c r="M647" s="96"/>
      <c r="N647" s="96"/>
      <c r="O647" s="96"/>
      <c r="P647" s="96"/>
    </row>
    <row r="648" spans="1:16" ht="15" customHeight="1" x14ac:dyDescent="0.25">
      <c r="A648" s="100">
        <v>43743</v>
      </c>
      <c r="B648" s="101">
        <v>60</v>
      </c>
      <c r="C648" s="92" t="str">
        <f t="shared" ref="C648:C711" si="30">VLOOKUP($B648,endpoints,3)</f>
        <v>POST /funds-confirmation-consents</v>
      </c>
      <c r="D648" s="94" t="s">
        <v>207</v>
      </c>
      <c r="E648" s="93" t="str">
        <f t="shared" ref="E648:E711" si="31">VLOOKUP($B648,endpoints,4)</f>
        <v>CoF</v>
      </c>
      <c r="F648" s="93" t="str">
        <f t="shared" ref="F648:F711" si="32">VLOOKUP($B648,endpoints,5)</f>
        <v>N</v>
      </c>
      <c r="G648" s="95">
        <v>14290098.510191787</v>
      </c>
      <c r="H648" s="101">
        <v>15410.648201162123</v>
      </c>
      <c r="I648" s="101">
        <v>14.000685658264462</v>
      </c>
      <c r="J648" s="96"/>
      <c r="K648" s="96"/>
      <c r="L648" s="96"/>
      <c r="M648" s="96"/>
      <c r="N648" s="96"/>
      <c r="O648" s="96"/>
      <c r="P648" s="96"/>
    </row>
    <row r="649" spans="1:16" ht="15" customHeight="1" x14ac:dyDescent="0.25">
      <c r="A649" s="100">
        <v>43743</v>
      </c>
      <c r="B649" s="101">
        <v>61</v>
      </c>
      <c r="C649" s="92" t="str">
        <f t="shared" si="30"/>
        <v>GET /funds-confirmation-consents/{ConsentId}</v>
      </c>
      <c r="D649" s="94" t="s">
        <v>207</v>
      </c>
      <c r="E649" s="93" t="str">
        <f t="shared" si="31"/>
        <v>CoF</v>
      </c>
      <c r="F649" s="93" t="str">
        <f t="shared" si="32"/>
        <v>N</v>
      </c>
      <c r="G649" s="95">
        <v>23314707.727442324</v>
      </c>
      <c r="H649" s="101">
        <v>37905.130872195776</v>
      </c>
      <c r="I649" s="101">
        <v>193.84907798674402</v>
      </c>
      <c r="J649" s="96"/>
      <c r="K649" s="96"/>
      <c r="L649" s="96"/>
      <c r="M649" s="96"/>
      <c r="N649" s="96"/>
      <c r="O649" s="96"/>
      <c r="P649" s="96"/>
    </row>
    <row r="650" spans="1:16" ht="15" customHeight="1" x14ac:dyDescent="0.25">
      <c r="A650" s="100">
        <v>43743</v>
      </c>
      <c r="B650" s="101">
        <v>62</v>
      </c>
      <c r="C650" s="92" t="str">
        <f t="shared" si="30"/>
        <v>DELETE /funds-confirmation-consents/{ConsentId}</v>
      </c>
      <c r="D650" s="94" t="s">
        <v>207</v>
      </c>
      <c r="E650" s="93" t="str">
        <f t="shared" si="31"/>
        <v>CoF</v>
      </c>
      <c r="F650" s="93" t="str">
        <f t="shared" si="32"/>
        <v>N</v>
      </c>
      <c r="G650" s="95">
        <v>6750567.7886653291</v>
      </c>
      <c r="H650" s="101">
        <v>12522.421062020012</v>
      </c>
      <c r="I650" s="101">
        <v>117.92315879740322</v>
      </c>
      <c r="J650" s="96"/>
      <c r="K650" s="96"/>
      <c r="L650" s="96"/>
      <c r="M650" s="96"/>
      <c r="N650" s="96"/>
      <c r="O650" s="96"/>
      <c r="P650" s="96"/>
    </row>
    <row r="651" spans="1:16" ht="15" customHeight="1" x14ac:dyDescent="0.25">
      <c r="A651" s="100">
        <v>43743</v>
      </c>
      <c r="B651" s="101">
        <v>63</v>
      </c>
      <c r="C651" s="92" t="str">
        <f t="shared" si="30"/>
        <v>POST /funds-confirmations</v>
      </c>
      <c r="D651" s="94" t="s">
        <v>207</v>
      </c>
      <c r="E651" s="93" t="str">
        <f t="shared" si="31"/>
        <v>CoF</v>
      </c>
      <c r="F651" s="93" t="str">
        <f t="shared" si="32"/>
        <v>Y</v>
      </c>
      <c r="G651" s="95">
        <v>9228338.517378144</v>
      </c>
      <c r="H651" s="101">
        <v>19458.634183866641</v>
      </c>
      <c r="I651" s="101">
        <v>239.56466682714671</v>
      </c>
      <c r="J651" s="96"/>
      <c r="K651" s="96"/>
      <c r="L651" s="96"/>
      <c r="M651" s="96"/>
      <c r="N651" s="96"/>
      <c r="O651" s="96"/>
      <c r="P651" s="96"/>
    </row>
    <row r="652" spans="1:16" ht="15" customHeight="1" x14ac:dyDescent="0.25">
      <c r="A652" s="46">
        <v>43743</v>
      </c>
      <c r="B652" s="101">
        <v>0</v>
      </c>
      <c r="C652" s="92" t="str">
        <f t="shared" si="30"/>
        <v>OIDC endpoints for token IDs</v>
      </c>
      <c r="D652" s="94" t="s">
        <v>208</v>
      </c>
      <c r="E652" s="93" t="str">
        <f t="shared" si="31"/>
        <v>OIDC</v>
      </c>
      <c r="F652" s="93" t="str">
        <f t="shared" si="32"/>
        <v>N</v>
      </c>
      <c r="G652" s="112">
        <v>806407837.92586327</v>
      </c>
      <c r="H652" s="68">
        <v>1610696.375734254</v>
      </c>
      <c r="I652" s="68">
        <v>536.08030482169215</v>
      </c>
      <c r="J652" s="96"/>
      <c r="K652" s="96"/>
      <c r="L652" s="96"/>
      <c r="M652" s="96"/>
      <c r="N652" s="96"/>
      <c r="O652" s="96"/>
      <c r="P652" s="96"/>
    </row>
    <row r="653" spans="1:16" ht="15" customHeight="1" x14ac:dyDescent="0.25">
      <c r="A653" s="97">
        <v>43743</v>
      </c>
      <c r="B653" s="101">
        <v>1</v>
      </c>
      <c r="C653" s="92" t="str">
        <f t="shared" si="30"/>
        <v>POST /account-access-consents</v>
      </c>
      <c r="D653" s="94" t="s">
        <v>208</v>
      </c>
      <c r="E653" s="93" t="str">
        <f t="shared" si="31"/>
        <v>AISP</v>
      </c>
      <c r="F653" s="93" t="str">
        <f t="shared" si="32"/>
        <v>N</v>
      </c>
      <c r="G653" s="95">
        <v>611161.68879007385</v>
      </c>
      <c r="H653" s="99">
        <v>28017.388259975778</v>
      </c>
      <c r="I653" s="99">
        <v>78.647898673769802</v>
      </c>
      <c r="J653" s="96"/>
      <c r="K653" s="96"/>
      <c r="L653" s="96"/>
      <c r="M653" s="96"/>
      <c r="N653" s="96"/>
      <c r="O653" s="96"/>
      <c r="P653" s="96"/>
    </row>
    <row r="654" spans="1:16" ht="15" customHeight="1" x14ac:dyDescent="0.25">
      <c r="A654" s="97">
        <v>43743</v>
      </c>
      <c r="B654" s="101">
        <v>2</v>
      </c>
      <c r="C654" s="92" t="str">
        <f t="shared" si="30"/>
        <v>GET /account-access-consents/{ConsentId}</v>
      </c>
      <c r="D654" s="94" t="s">
        <v>208</v>
      </c>
      <c r="E654" s="93" t="str">
        <f t="shared" si="31"/>
        <v>AISP</v>
      </c>
      <c r="F654" s="93" t="str">
        <f t="shared" si="32"/>
        <v>N</v>
      </c>
      <c r="G654" s="95">
        <v>1373209.0413522222</v>
      </c>
      <c r="H654" s="99">
        <v>30563.067010629038</v>
      </c>
      <c r="I654" s="99">
        <v>33.728846465531802</v>
      </c>
      <c r="J654" s="96"/>
      <c r="K654" s="96"/>
      <c r="L654" s="96"/>
      <c r="M654" s="96"/>
      <c r="N654" s="96"/>
      <c r="O654" s="96"/>
      <c r="P654" s="96"/>
    </row>
    <row r="655" spans="1:16" ht="15" customHeight="1" x14ac:dyDescent="0.25">
      <c r="A655" s="97">
        <v>43743</v>
      </c>
      <c r="B655" s="101">
        <v>3</v>
      </c>
      <c r="C655" s="92" t="str">
        <f t="shared" si="30"/>
        <v>DELETE /account-access-consents/{ConsentId}</v>
      </c>
      <c r="D655" s="94" t="s">
        <v>208</v>
      </c>
      <c r="E655" s="93" t="str">
        <f t="shared" si="31"/>
        <v>AISP</v>
      </c>
      <c r="F655" s="93" t="str">
        <f t="shared" si="32"/>
        <v>N</v>
      </c>
      <c r="G655" s="95">
        <v>593197.64538811147</v>
      </c>
      <c r="H655" s="99">
        <v>24013.47153722103</v>
      </c>
      <c r="I655" s="99">
        <v>272.61662542543763</v>
      </c>
      <c r="J655" s="96"/>
      <c r="K655" s="96"/>
      <c r="L655" s="96"/>
      <c r="M655" s="96"/>
      <c r="N655" s="96"/>
      <c r="O655" s="96"/>
      <c r="P655" s="96"/>
    </row>
    <row r="656" spans="1:16" ht="15" customHeight="1" x14ac:dyDescent="0.25">
      <c r="A656" s="97">
        <v>43743</v>
      </c>
      <c r="B656" s="101">
        <v>4</v>
      </c>
      <c r="C656" s="92" t="str">
        <f t="shared" si="30"/>
        <v>GET /accounts</v>
      </c>
      <c r="D656" s="94" t="s">
        <v>208</v>
      </c>
      <c r="E656" s="93" t="str">
        <f t="shared" si="31"/>
        <v>AISP</v>
      </c>
      <c r="F656" s="93" t="str">
        <f t="shared" si="32"/>
        <v>Y</v>
      </c>
      <c r="G656" s="95">
        <v>1676764.3435012351</v>
      </c>
      <c r="H656" s="99">
        <v>30033.028960056876</v>
      </c>
      <c r="I656" s="99">
        <v>70.966933205750308</v>
      </c>
      <c r="J656" s="96"/>
      <c r="K656" s="96"/>
      <c r="L656" s="96"/>
      <c r="M656" s="96"/>
      <c r="N656" s="96"/>
      <c r="O656" s="96"/>
      <c r="P656" s="96"/>
    </row>
    <row r="657" spans="1:16" ht="15" customHeight="1" x14ac:dyDescent="0.25">
      <c r="A657" s="97">
        <v>43743</v>
      </c>
      <c r="B657" s="101">
        <v>5</v>
      </c>
      <c r="C657" s="92" t="str">
        <f t="shared" si="30"/>
        <v>GET /accounts/{AccountId}</v>
      </c>
      <c r="D657" s="94" t="s">
        <v>208</v>
      </c>
      <c r="E657" s="93" t="str">
        <f t="shared" si="31"/>
        <v>AISP</v>
      </c>
      <c r="F657" s="93" t="str">
        <f t="shared" si="32"/>
        <v>Y</v>
      </c>
      <c r="G657" s="95">
        <v>2510567.0979028344</v>
      </c>
      <c r="H657" s="99">
        <v>38889.95715455059</v>
      </c>
      <c r="I657" s="99">
        <v>92.238368085058596</v>
      </c>
      <c r="J657" s="96"/>
      <c r="K657" s="96"/>
      <c r="L657" s="96"/>
      <c r="M657" s="96"/>
      <c r="N657" s="96"/>
      <c r="O657" s="96"/>
      <c r="P657" s="96"/>
    </row>
    <row r="658" spans="1:16" ht="15" customHeight="1" x14ac:dyDescent="0.25">
      <c r="A658" s="97">
        <v>43743</v>
      </c>
      <c r="B658" s="101">
        <v>6</v>
      </c>
      <c r="C658" s="92" t="str">
        <f t="shared" si="30"/>
        <v>GET /accounts/{AccountId}/balances</v>
      </c>
      <c r="D658" s="94" t="s">
        <v>208</v>
      </c>
      <c r="E658" s="93" t="str">
        <f t="shared" si="31"/>
        <v>AISP</v>
      </c>
      <c r="F658" s="93" t="str">
        <f t="shared" si="32"/>
        <v>Y</v>
      </c>
      <c r="G658" s="95">
        <v>1676636.0965815247</v>
      </c>
      <c r="H658" s="99">
        <v>27670.167861826936</v>
      </c>
      <c r="I658" s="99">
        <v>147.81351777667757</v>
      </c>
      <c r="J658" s="96"/>
      <c r="K658" s="96"/>
      <c r="L658" s="96"/>
      <c r="M658" s="96"/>
      <c r="N658" s="96"/>
      <c r="O658" s="96"/>
      <c r="P658" s="96"/>
    </row>
    <row r="659" spans="1:16" ht="15" customHeight="1" x14ac:dyDescent="0.25">
      <c r="A659" s="97">
        <v>43743</v>
      </c>
      <c r="B659" s="101">
        <v>7</v>
      </c>
      <c r="C659" s="92" t="str">
        <f t="shared" si="30"/>
        <v>GET /balances</v>
      </c>
      <c r="D659" s="94" t="s">
        <v>208</v>
      </c>
      <c r="E659" s="93" t="str">
        <f t="shared" si="31"/>
        <v>AISP</v>
      </c>
      <c r="F659" s="93" t="str">
        <f t="shared" si="32"/>
        <v>Y</v>
      </c>
      <c r="G659" s="95">
        <v>1033891.7590076677</v>
      </c>
      <c r="H659" s="99">
        <v>20907.945144682555</v>
      </c>
      <c r="I659" s="99">
        <v>155.54174589402123</v>
      </c>
      <c r="J659" s="96"/>
      <c r="K659" s="96"/>
      <c r="L659" s="96"/>
      <c r="M659" s="96"/>
      <c r="N659" s="96"/>
      <c r="O659" s="96"/>
      <c r="P659" s="96"/>
    </row>
    <row r="660" spans="1:16" ht="15" customHeight="1" x14ac:dyDescent="0.25">
      <c r="A660" s="97">
        <v>43743</v>
      </c>
      <c r="B660" s="101">
        <v>8</v>
      </c>
      <c r="C660" s="92" t="str">
        <f t="shared" si="30"/>
        <v>GET /accounts/{AccountId}/transactions</v>
      </c>
      <c r="D660" s="94" t="s">
        <v>208</v>
      </c>
      <c r="E660" s="93" t="str">
        <f t="shared" si="31"/>
        <v>AISP</v>
      </c>
      <c r="F660" s="93" t="str">
        <f t="shared" si="32"/>
        <v>Y</v>
      </c>
      <c r="G660" s="95">
        <v>33724792.992760979</v>
      </c>
      <c r="H660" s="99">
        <v>20456.411185978581</v>
      </c>
      <c r="I660" s="99">
        <v>170.77239512408858</v>
      </c>
      <c r="J660" s="96"/>
      <c r="K660" s="96"/>
      <c r="L660" s="96"/>
      <c r="M660" s="96"/>
      <c r="N660" s="96"/>
      <c r="O660" s="96"/>
      <c r="P660" s="96"/>
    </row>
    <row r="661" spans="1:16" ht="15" customHeight="1" x14ac:dyDescent="0.25">
      <c r="A661" s="97">
        <v>43743</v>
      </c>
      <c r="B661" s="101">
        <v>9</v>
      </c>
      <c r="C661" s="92" t="str">
        <f t="shared" si="30"/>
        <v>GET /transactions</v>
      </c>
      <c r="D661" s="94" t="s">
        <v>208</v>
      </c>
      <c r="E661" s="93" t="str">
        <f t="shared" si="31"/>
        <v>AISP</v>
      </c>
      <c r="F661" s="93" t="str">
        <f t="shared" si="32"/>
        <v>Y</v>
      </c>
      <c r="G661" s="95">
        <v>296959272.06932873</v>
      </c>
      <c r="H661" s="99">
        <v>46190.570311197516</v>
      </c>
      <c r="I661" s="99">
        <v>29.908023852552471</v>
      </c>
      <c r="J661" s="96"/>
      <c r="K661" s="96"/>
      <c r="L661" s="96"/>
      <c r="M661" s="96"/>
      <c r="N661" s="96"/>
      <c r="O661" s="96"/>
      <c r="P661" s="96"/>
    </row>
    <row r="662" spans="1:16" ht="15" customHeight="1" x14ac:dyDescent="0.25">
      <c r="A662" s="97">
        <v>43743</v>
      </c>
      <c r="B662" s="101">
        <v>10</v>
      </c>
      <c r="C662" s="92" t="str">
        <f t="shared" si="30"/>
        <v>GET /accounts/{AccountId}/beneficiaries</v>
      </c>
      <c r="D662" s="94" t="s">
        <v>208</v>
      </c>
      <c r="E662" s="93" t="str">
        <f t="shared" si="31"/>
        <v>AISP</v>
      </c>
      <c r="F662" s="93" t="str">
        <f t="shared" si="32"/>
        <v>Y</v>
      </c>
      <c r="G662" s="95">
        <v>2082992.4749498509</v>
      </c>
      <c r="H662" s="99">
        <v>27912.917566109409</v>
      </c>
      <c r="I662" s="99">
        <v>129.17065645848146</v>
      </c>
      <c r="J662" s="96"/>
      <c r="K662" s="96"/>
      <c r="L662" s="96"/>
      <c r="M662" s="96"/>
      <c r="N662" s="96"/>
      <c r="O662" s="96"/>
      <c r="P662" s="96"/>
    </row>
    <row r="663" spans="1:16" ht="15" customHeight="1" x14ac:dyDescent="0.25">
      <c r="A663" s="97">
        <v>43743</v>
      </c>
      <c r="B663" s="101">
        <v>11</v>
      </c>
      <c r="C663" s="92" t="str">
        <f t="shared" si="30"/>
        <v>GET /beneficiaries</v>
      </c>
      <c r="D663" s="94" t="s">
        <v>208</v>
      </c>
      <c r="E663" s="93" t="str">
        <f t="shared" si="31"/>
        <v>AISP</v>
      </c>
      <c r="F663" s="93" t="str">
        <f t="shared" si="32"/>
        <v>Y</v>
      </c>
      <c r="G663" s="95">
        <v>2546431.0627642726</v>
      </c>
      <c r="H663" s="99">
        <v>36886.899138109329</v>
      </c>
      <c r="I663" s="99">
        <v>31.378866059617589</v>
      </c>
      <c r="J663" s="96"/>
      <c r="K663" s="96"/>
      <c r="L663" s="96"/>
      <c r="M663" s="96"/>
      <c r="N663" s="96"/>
      <c r="O663" s="96"/>
      <c r="P663" s="96"/>
    </row>
    <row r="664" spans="1:16" ht="15" customHeight="1" x14ac:dyDescent="0.25">
      <c r="A664" s="97">
        <v>43743</v>
      </c>
      <c r="B664" s="101">
        <v>12</v>
      </c>
      <c r="C664" s="92" t="str">
        <f t="shared" si="30"/>
        <v>GET /accounts/{AccountId}/direct-debits</v>
      </c>
      <c r="D664" s="94" t="s">
        <v>208</v>
      </c>
      <c r="E664" s="93" t="str">
        <f t="shared" si="31"/>
        <v>AISP</v>
      </c>
      <c r="F664" s="93" t="str">
        <f t="shared" si="32"/>
        <v>Y</v>
      </c>
      <c r="G664" s="95">
        <v>1599713.9700059067</v>
      </c>
      <c r="H664" s="99">
        <v>32860.157180644506</v>
      </c>
      <c r="I664" s="99">
        <v>168.58790895286299</v>
      </c>
      <c r="J664" s="96"/>
      <c r="K664" s="96"/>
      <c r="L664" s="96"/>
      <c r="M664" s="96"/>
      <c r="N664" s="96"/>
      <c r="O664" s="96"/>
      <c r="P664" s="96"/>
    </row>
    <row r="665" spans="1:16" ht="15" customHeight="1" x14ac:dyDescent="0.25">
      <c r="A665" s="97">
        <v>43743</v>
      </c>
      <c r="B665" s="101">
        <v>13</v>
      </c>
      <c r="C665" s="92" t="str">
        <f t="shared" si="30"/>
        <v>GET /direct-debits</v>
      </c>
      <c r="D665" s="94" t="s">
        <v>208</v>
      </c>
      <c r="E665" s="93" t="str">
        <f t="shared" si="31"/>
        <v>AISP</v>
      </c>
      <c r="F665" s="93" t="str">
        <f t="shared" si="32"/>
        <v>Y</v>
      </c>
      <c r="G665" s="95">
        <v>1615677.0345599658</v>
      </c>
      <c r="H665" s="99">
        <v>23181.948030870961</v>
      </c>
      <c r="I665" s="99">
        <v>195.2424681914398</v>
      </c>
      <c r="J665" s="96"/>
      <c r="K665" s="96"/>
      <c r="L665" s="96"/>
      <c r="M665" s="96"/>
      <c r="N665" s="96"/>
      <c r="O665" s="96"/>
      <c r="P665" s="96"/>
    </row>
    <row r="666" spans="1:16" ht="15" customHeight="1" x14ac:dyDescent="0.25">
      <c r="A666" s="97">
        <v>43743</v>
      </c>
      <c r="B666" s="101">
        <v>14</v>
      </c>
      <c r="C666" s="92" t="str">
        <f t="shared" si="30"/>
        <v>GET /accounts/{AccountId}/standing-orders</v>
      </c>
      <c r="D666" s="94" t="s">
        <v>208</v>
      </c>
      <c r="E666" s="93" t="str">
        <f t="shared" si="31"/>
        <v>AISP</v>
      </c>
      <c r="F666" s="93" t="str">
        <f t="shared" si="32"/>
        <v>Y</v>
      </c>
      <c r="G666" s="95">
        <v>850948.87908694241</v>
      </c>
      <c r="H666" s="99">
        <v>17489.331871338662</v>
      </c>
      <c r="I666" s="99">
        <v>139.25222725330852</v>
      </c>
      <c r="J666" s="96"/>
      <c r="K666" s="96"/>
      <c r="L666" s="96"/>
      <c r="M666" s="96"/>
      <c r="N666" s="96"/>
      <c r="O666" s="96"/>
      <c r="P666" s="96"/>
    </row>
    <row r="667" spans="1:16" ht="15" customHeight="1" x14ac:dyDescent="0.25">
      <c r="A667" s="97">
        <v>43743</v>
      </c>
      <c r="B667" s="101">
        <v>15</v>
      </c>
      <c r="C667" s="92" t="str">
        <f t="shared" si="30"/>
        <v>GET /standing-orders</v>
      </c>
      <c r="D667" s="94" t="s">
        <v>208</v>
      </c>
      <c r="E667" s="93" t="str">
        <f t="shared" si="31"/>
        <v>AISP</v>
      </c>
      <c r="F667" s="93" t="str">
        <f t="shared" si="32"/>
        <v>Y</v>
      </c>
      <c r="G667" s="95">
        <v>1291188.872301056</v>
      </c>
      <c r="H667" s="99">
        <v>47732.721171963451</v>
      </c>
      <c r="I667" s="99">
        <v>137.35782640122912</v>
      </c>
      <c r="J667" s="96"/>
      <c r="K667" s="96"/>
      <c r="L667" s="96"/>
      <c r="M667" s="96"/>
      <c r="N667" s="96"/>
      <c r="O667" s="96"/>
      <c r="P667" s="96"/>
    </row>
    <row r="668" spans="1:16" ht="15" customHeight="1" x14ac:dyDescent="0.25">
      <c r="A668" s="97">
        <v>43743</v>
      </c>
      <c r="B668" s="101">
        <v>16</v>
      </c>
      <c r="C668" s="92" t="str">
        <f t="shared" si="30"/>
        <v>GET /accounts/{AccountId}/product</v>
      </c>
      <c r="D668" s="94" t="s">
        <v>208</v>
      </c>
      <c r="E668" s="93" t="str">
        <f t="shared" si="31"/>
        <v>AISP</v>
      </c>
      <c r="F668" s="93" t="str">
        <f t="shared" si="32"/>
        <v>Y</v>
      </c>
      <c r="G668" s="95">
        <v>359687.14828019618</v>
      </c>
      <c r="H668" s="99">
        <v>4809.7659507427397</v>
      </c>
      <c r="I668" s="99">
        <v>159.05215721562178</v>
      </c>
      <c r="J668" s="96"/>
      <c r="K668" s="96"/>
      <c r="L668" s="96"/>
      <c r="M668" s="96"/>
      <c r="N668" s="96"/>
      <c r="O668" s="96"/>
      <c r="P668" s="96"/>
    </row>
    <row r="669" spans="1:16" ht="15" customHeight="1" x14ac:dyDescent="0.25">
      <c r="A669" s="97">
        <v>43743</v>
      </c>
      <c r="B669" s="101">
        <v>17</v>
      </c>
      <c r="C669" s="92" t="str">
        <f t="shared" si="30"/>
        <v>GET /products</v>
      </c>
      <c r="D669" s="94" t="s">
        <v>208</v>
      </c>
      <c r="E669" s="93" t="str">
        <f t="shared" si="31"/>
        <v>AISP</v>
      </c>
      <c r="F669" s="93" t="str">
        <f t="shared" si="32"/>
        <v>Y</v>
      </c>
      <c r="G669" s="95">
        <v>704217.62255357369</v>
      </c>
      <c r="H669" s="99">
        <v>34041.011492258702</v>
      </c>
      <c r="I669" s="99">
        <v>202.37225704400609</v>
      </c>
      <c r="J669" s="96"/>
      <c r="K669" s="96"/>
      <c r="L669" s="96"/>
      <c r="M669" s="96"/>
      <c r="N669" s="96"/>
      <c r="O669" s="96"/>
      <c r="P669" s="96"/>
    </row>
    <row r="670" spans="1:16" x14ac:dyDescent="0.25">
      <c r="A670" s="97">
        <v>43743</v>
      </c>
      <c r="B670" s="101">
        <v>18</v>
      </c>
      <c r="C670" s="92" t="str">
        <f t="shared" si="30"/>
        <v>GET /accounts/{AccountId}/offers</v>
      </c>
      <c r="D670" s="94" t="s">
        <v>208</v>
      </c>
      <c r="E670" s="93" t="str">
        <f t="shared" si="31"/>
        <v>AISP</v>
      </c>
      <c r="F670" s="93" t="str">
        <f t="shared" si="32"/>
        <v>Y</v>
      </c>
      <c r="G670" s="95">
        <v>765641.6620393577</v>
      </c>
      <c r="H670" s="99">
        <v>38997.659038271318</v>
      </c>
      <c r="I670" s="99">
        <v>247.41669715925488</v>
      </c>
      <c r="J670" s="96"/>
      <c r="K670" s="96"/>
      <c r="L670" s="96"/>
      <c r="M670" s="96"/>
      <c r="N670" s="96"/>
      <c r="O670" s="96"/>
      <c r="P670" s="96"/>
    </row>
    <row r="671" spans="1:16" x14ac:dyDescent="0.25">
      <c r="A671" s="97">
        <v>43743</v>
      </c>
      <c r="B671" s="101">
        <v>19</v>
      </c>
      <c r="C671" s="92" t="str">
        <f t="shared" si="30"/>
        <v>GET /offers</v>
      </c>
      <c r="D671" s="94" t="s">
        <v>208</v>
      </c>
      <c r="E671" s="93" t="str">
        <f t="shared" si="31"/>
        <v>AISP</v>
      </c>
      <c r="F671" s="93" t="str">
        <f t="shared" si="32"/>
        <v>Y</v>
      </c>
      <c r="G671" s="95">
        <v>2944079.2866215929</v>
      </c>
      <c r="H671" s="99">
        <v>43284.362644783731</v>
      </c>
      <c r="I671" s="99">
        <v>146.35061614856886</v>
      </c>
      <c r="J671" s="96"/>
      <c r="K671" s="96"/>
      <c r="L671" s="96"/>
      <c r="M671" s="96"/>
      <c r="N671" s="96"/>
      <c r="O671" s="96"/>
      <c r="P671" s="96"/>
    </row>
    <row r="672" spans="1:16" x14ac:dyDescent="0.25">
      <c r="A672" s="97">
        <v>43743</v>
      </c>
      <c r="B672" s="101">
        <v>20</v>
      </c>
      <c r="C672" s="92" t="str">
        <f t="shared" si="30"/>
        <v>GET /accounts/{AccountId}/party</v>
      </c>
      <c r="D672" s="94" t="s">
        <v>208</v>
      </c>
      <c r="E672" s="93" t="str">
        <f t="shared" si="31"/>
        <v>AISP</v>
      </c>
      <c r="F672" s="93" t="str">
        <f t="shared" si="32"/>
        <v>Y</v>
      </c>
      <c r="G672" s="95">
        <v>1126430.0572913405</v>
      </c>
      <c r="H672" s="99">
        <v>46391.21251743121</v>
      </c>
      <c r="I672" s="99">
        <v>0</v>
      </c>
      <c r="J672" s="96"/>
      <c r="K672" s="96"/>
      <c r="L672" s="96"/>
      <c r="M672" s="96"/>
      <c r="N672" s="96"/>
      <c r="O672" s="96"/>
      <c r="P672" s="96"/>
    </row>
    <row r="673" spans="1:16" x14ac:dyDescent="0.25">
      <c r="A673" s="97">
        <v>43743</v>
      </c>
      <c r="B673" s="101">
        <v>21</v>
      </c>
      <c r="C673" s="92" t="str">
        <f t="shared" si="30"/>
        <v>GET /party</v>
      </c>
      <c r="D673" s="94" t="s">
        <v>208</v>
      </c>
      <c r="E673" s="93" t="str">
        <f t="shared" si="31"/>
        <v>AISP</v>
      </c>
      <c r="F673" s="93" t="str">
        <f t="shared" si="32"/>
        <v>Y</v>
      </c>
      <c r="G673" s="95">
        <v>795922.79415657395</v>
      </c>
      <c r="H673" s="103">
        <v>10778.099189142849</v>
      </c>
      <c r="I673" s="103">
        <v>352.75617939929441</v>
      </c>
      <c r="J673" s="96"/>
      <c r="K673" s="96"/>
      <c r="L673" s="96"/>
      <c r="M673" s="96"/>
      <c r="N673" s="96"/>
      <c r="O673" s="96"/>
      <c r="P673" s="96"/>
    </row>
    <row r="674" spans="1:16" x14ac:dyDescent="0.25">
      <c r="A674" s="97">
        <v>43743</v>
      </c>
      <c r="B674" s="101">
        <v>22</v>
      </c>
      <c r="C674" s="92" t="str">
        <f t="shared" si="30"/>
        <v>GET /accounts/{AccountId}/scheduled-payments</v>
      </c>
      <c r="D674" s="94" t="s">
        <v>208</v>
      </c>
      <c r="E674" s="93" t="str">
        <f t="shared" si="31"/>
        <v>AISP</v>
      </c>
      <c r="F674" s="93" t="str">
        <f t="shared" si="32"/>
        <v>Y</v>
      </c>
      <c r="G674" s="95">
        <v>995203.01272792614</v>
      </c>
      <c r="H674" s="103">
        <v>32735.475014641419</v>
      </c>
      <c r="I674" s="103">
        <v>3.2402839382855331</v>
      </c>
      <c r="J674" s="96"/>
      <c r="K674" s="96"/>
      <c r="L674" s="96"/>
      <c r="M674" s="96"/>
      <c r="N674" s="96"/>
      <c r="O674" s="96"/>
      <c r="P674" s="96"/>
    </row>
    <row r="675" spans="1:16" x14ac:dyDescent="0.25">
      <c r="A675" s="97">
        <v>43743</v>
      </c>
      <c r="B675" s="101">
        <v>23</v>
      </c>
      <c r="C675" s="92" t="str">
        <f t="shared" si="30"/>
        <v>GET /scheduled-payments</v>
      </c>
      <c r="D675" s="94" t="s">
        <v>208</v>
      </c>
      <c r="E675" s="93" t="str">
        <f t="shared" si="31"/>
        <v>AISP</v>
      </c>
      <c r="F675" s="93" t="str">
        <f t="shared" si="32"/>
        <v>Y</v>
      </c>
      <c r="G675" s="95">
        <v>1686822.9829400105</v>
      </c>
      <c r="H675" s="103">
        <v>31863.895489622562</v>
      </c>
      <c r="I675" s="103">
        <v>82.493604917532906</v>
      </c>
      <c r="J675" s="96"/>
      <c r="K675" s="96"/>
      <c r="L675" s="96"/>
      <c r="M675" s="96"/>
      <c r="N675" s="96"/>
      <c r="O675" s="96"/>
      <c r="P675" s="96"/>
    </row>
    <row r="676" spans="1:16" x14ac:dyDescent="0.25">
      <c r="A676" s="97">
        <v>43743</v>
      </c>
      <c r="B676" s="101">
        <v>24</v>
      </c>
      <c r="C676" s="92" t="str">
        <f t="shared" si="30"/>
        <v>GET /accounts/{AccountId}/statements</v>
      </c>
      <c r="D676" s="94" t="s">
        <v>208</v>
      </c>
      <c r="E676" s="93" t="str">
        <f t="shared" si="31"/>
        <v>AISP</v>
      </c>
      <c r="F676" s="93" t="str">
        <f t="shared" si="32"/>
        <v>Y</v>
      </c>
      <c r="G676" s="95">
        <v>809832.62015669909</v>
      </c>
      <c r="H676" s="103">
        <v>13927.547259869354</v>
      </c>
      <c r="I676" s="103">
        <v>125.52609205155919</v>
      </c>
      <c r="J676" s="96"/>
      <c r="K676" s="96"/>
      <c r="L676" s="96"/>
      <c r="M676" s="96"/>
      <c r="N676" s="96"/>
      <c r="O676" s="96"/>
      <c r="P676" s="96"/>
    </row>
    <row r="677" spans="1:16" x14ac:dyDescent="0.25">
      <c r="A677" s="97">
        <v>43743</v>
      </c>
      <c r="B677" s="101">
        <v>25</v>
      </c>
      <c r="C677" s="92" t="str">
        <f t="shared" si="30"/>
        <v>GET /accounts/{AccountId}/statements/{StatementId}</v>
      </c>
      <c r="D677" s="94" t="s">
        <v>208</v>
      </c>
      <c r="E677" s="93" t="str">
        <f t="shared" si="31"/>
        <v>AISP</v>
      </c>
      <c r="F677" s="93" t="str">
        <f t="shared" si="32"/>
        <v>Y</v>
      </c>
      <c r="G677" s="95">
        <v>1154011.271569151</v>
      </c>
      <c r="H677" s="103">
        <v>21735.33802513055</v>
      </c>
      <c r="I677" s="103">
        <v>115.75712505687264</v>
      </c>
      <c r="J677" s="96"/>
      <c r="K677" s="96"/>
      <c r="L677" s="96"/>
      <c r="M677" s="96"/>
      <c r="N677" s="96"/>
      <c r="O677" s="96"/>
      <c r="P677" s="96"/>
    </row>
    <row r="678" spans="1:16" x14ac:dyDescent="0.25">
      <c r="A678" s="97">
        <v>43743</v>
      </c>
      <c r="B678" s="101">
        <v>26</v>
      </c>
      <c r="C678" s="92" t="str">
        <f t="shared" si="30"/>
        <v>GET /accounts/{AccountId}/statements/{StatementId}/file</v>
      </c>
      <c r="D678" s="94" t="s">
        <v>208</v>
      </c>
      <c r="E678" s="93" t="str">
        <f t="shared" si="31"/>
        <v>AISP</v>
      </c>
      <c r="F678" s="93" t="str">
        <f t="shared" si="32"/>
        <v>Y</v>
      </c>
      <c r="G678" s="95">
        <v>2257513.8662950755</v>
      </c>
      <c r="H678" s="103">
        <v>25234.812774816943</v>
      </c>
      <c r="I678" s="103">
        <v>89.086839931149996</v>
      </c>
      <c r="J678" s="96"/>
      <c r="K678" s="96"/>
      <c r="L678" s="96"/>
      <c r="M678" s="96"/>
      <c r="N678" s="96"/>
      <c r="O678" s="96"/>
      <c r="P678" s="96"/>
    </row>
    <row r="679" spans="1:16" x14ac:dyDescent="0.25">
      <c r="A679" s="97">
        <v>43743</v>
      </c>
      <c r="B679" s="101">
        <v>27</v>
      </c>
      <c r="C679" s="92" t="str">
        <f t="shared" si="30"/>
        <v>GET /accounts/{AccountId}/statements/{StatementId}/transactions</v>
      </c>
      <c r="D679" s="94" t="s">
        <v>208</v>
      </c>
      <c r="E679" s="93" t="str">
        <f t="shared" si="31"/>
        <v>AISP</v>
      </c>
      <c r="F679" s="93" t="str">
        <f t="shared" si="32"/>
        <v>Y</v>
      </c>
      <c r="G679" s="95">
        <v>26133493.923622683</v>
      </c>
      <c r="H679" s="103">
        <v>6775.2466173917737</v>
      </c>
      <c r="I679" s="103">
        <v>285.19960105384774</v>
      </c>
      <c r="J679" s="96"/>
      <c r="K679" s="96"/>
      <c r="L679" s="96"/>
      <c r="M679" s="96"/>
      <c r="N679" s="96"/>
      <c r="O679" s="96"/>
      <c r="P679" s="96"/>
    </row>
    <row r="680" spans="1:16" x14ac:dyDescent="0.25">
      <c r="A680" s="97">
        <v>43743</v>
      </c>
      <c r="B680" s="101">
        <v>28</v>
      </c>
      <c r="C680" s="92" t="str">
        <f t="shared" si="30"/>
        <v>GET /statements</v>
      </c>
      <c r="D680" s="94" t="s">
        <v>208</v>
      </c>
      <c r="E680" s="93" t="str">
        <f t="shared" si="31"/>
        <v>AISP</v>
      </c>
      <c r="F680" s="93" t="str">
        <f t="shared" si="32"/>
        <v>Y</v>
      </c>
      <c r="G680" s="95">
        <v>3190829.7325738762</v>
      </c>
      <c r="H680" s="103">
        <v>40821.194906072938</v>
      </c>
      <c r="I680" s="103">
        <v>63.360609637570889</v>
      </c>
      <c r="J680" s="96"/>
      <c r="K680" s="96"/>
      <c r="L680" s="96"/>
      <c r="M680" s="96"/>
      <c r="N680" s="96"/>
      <c r="O680" s="96"/>
      <c r="P680" s="96"/>
    </row>
    <row r="681" spans="1:16" x14ac:dyDescent="0.25">
      <c r="A681" s="97">
        <v>43743</v>
      </c>
      <c r="B681" s="101">
        <v>29</v>
      </c>
      <c r="C681" s="92" t="str">
        <f t="shared" si="30"/>
        <v>POST /domestic-payment-consents</v>
      </c>
      <c r="D681" s="94" t="s">
        <v>208</v>
      </c>
      <c r="E681" s="93" t="str">
        <f t="shared" si="31"/>
        <v>PISP</v>
      </c>
      <c r="F681" s="93" t="str">
        <f t="shared" si="32"/>
        <v>N</v>
      </c>
      <c r="G681" s="95">
        <v>3689121.2896591644</v>
      </c>
      <c r="H681" s="99">
        <v>9033.366654869551</v>
      </c>
      <c r="I681" s="99">
        <v>84.127228212655751</v>
      </c>
      <c r="J681" s="96"/>
      <c r="K681" s="96"/>
      <c r="L681" s="96"/>
      <c r="M681" s="96"/>
      <c r="N681" s="96"/>
      <c r="O681" s="96"/>
      <c r="P681" s="96"/>
    </row>
    <row r="682" spans="1:16" x14ac:dyDescent="0.25">
      <c r="A682" s="97">
        <v>43743</v>
      </c>
      <c r="B682" s="101">
        <v>30</v>
      </c>
      <c r="C682" s="92" t="str">
        <f t="shared" si="30"/>
        <v>GET /domestic-payment-consents/{ConsentId}</v>
      </c>
      <c r="D682" s="94" t="s">
        <v>208</v>
      </c>
      <c r="E682" s="93" t="str">
        <f t="shared" si="31"/>
        <v>PISP</v>
      </c>
      <c r="F682" s="93" t="str">
        <f t="shared" si="32"/>
        <v>N</v>
      </c>
      <c r="G682" s="95">
        <v>13335654.079013877</v>
      </c>
      <c r="H682" s="99">
        <v>16666.414615016078</v>
      </c>
      <c r="I682" s="99">
        <v>131.80798955559823</v>
      </c>
      <c r="J682" s="96"/>
      <c r="K682" s="96"/>
      <c r="L682" s="96"/>
      <c r="M682" s="96"/>
      <c r="N682" s="96"/>
      <c r="O682" s="96"/>
      <c r="P682" s="96"/>
    </row>
    <row r="683" spans="1:16" ht="15" customHeight="1" x14ac:dyDescent="0.25">
      <c r="A683" s="97">
        <v>43743</v>
      </c>
      <c r="B683" s="101">
        <v>31</v>
      </c>
      <c r="C683" s="92" t="str">
        <f t="shared" si="30"/>
        <v>POST /domestic-payments</v>
      </c>
      <c r="D683" s="94" t="s">
        <v>208</v>
      </c>
      <c r="E683" s="93" t="str">
        <f t="shared" si="31"/>
        <v>PISP</v>
      </c>
      <c r="F683" s="93" t="str">
        <f t="shared" si="32"/>
        <v>Y</v>
      </c>
      <c r="G683" s="95">
        <v>4589543.4872176107</v>
      </c>
      <c r="H683" s="99">
        <v>16925.284393403424</v>
      </c>
      <c r="I683" s="99">
        <v>5.6493053752791802</v>
      </c>
      <c r="J683" s="96"/>
      <c r="K683" s="96"/>
      <c r="L683" s="96"/>
      <c r="M683" s="96"/>
      <c r="N683" s="96"/>
      <c r="O683" s="96"/>
      <c r="P683" s="96"/>
    </row>
    <row r="684" spans="1:16" ht="15" customHeight="1" x14ac:dyDescent="0.25">
      <c r="A684" s="97">
        <v>43743</v>
      </c>
      <c r="B684" s="101">
        <v>32</v>
      </c>
      <c r="C684" s="92" t="str">
        <f t="shared" si="30"/>
        <v>GET /domestic-payments/{DomesticPaymentId}</v>
      </c>
      <c r="D684" s="94" t="s">
        <v>208</v>
      </c>
      <c r="E684" s="93" t="str">
        <f t="shared" si="31"/>
        <v>PISP</v>
      </c>
      <c r="F684" s="93" t="str">
        <f t="shared" si="32"/>
        <v>Y</v>
      </c>
      <c r="G684" s="95">
        <v>34389737.861583829</v>
      </c>
      <c r="H684" s="99">
        <v>41852.247066034433</v>
      </c>
      <c r="I684" s="99">
        <v>66.692923144711131</v>
      </c>
      <c r="J684" s="96"/>
      <c r="K684" s="96"/>
      <c r="L684" s="96"/>
      <c r="M684" s="96"/>
      <c r="N684" s="96"/>
      <c r="O684" s="96"/>
      <c r="P684" s="96"/>
    </row>
    <row r="685" spans="1:16" ht="15" customHeight="1" x14ac:dyDescent="0.25">
      <c r="A685" s="97">
        <v>43743</v>
      </c>
      <c r="B685" s="101">
        <v>33</v>
      </c>
      <c r="C685" s="92" t="str">
        <f t="shared" si="30"/>
        <v>POST /domestic-scheduled-payment-consents</v>
      </c>
      <c r="D685" s="94" t="s">
        <v>208</v>
      </c>
      <c r="E685" s="93" t="str">
        <f t="shared" si="31"/>
        <v>PISP</v>
      </c>
      <c r="F685" s="93" t="str">
        <f t="shared" si="32"/>
        <v>N</v>
      </c>
      <c r="G685" s="95">
        <v>18673649.683425944</v>
      </c>
      <c r="H685" s="99">
        <v>18692.747273105855</v>
      </c>
      <c r="I685" s="99">
        <v>107.68808947042447</v>
      </c>
      <c r="J685" s="96"/>
      <c r="K685" s="96"/>
      <c r="L685" s="96"/>
      <c r="M685" s="96"/>
      <c r="N685" s="96"/>
      <c r="O685" s="96"/>
      <c r="P685" s="96"/>
    </row>
    <row r="686" spans="1:16" ht="15" customHeight="1" x14ac:dyDescent="0.25">
      <c r="A686" s="97">
        <v>43743</v>
      </c>
      <c r="B686" s="101">
        <v>34</v>
      </c>
      <c r="C686" s="92" t="str">
        <f t="shared" si="30"/>
        <v>GET /domestic-scheduled-payment-consents/{ConsentId}</v>
      </c>
      <c r="D686" s="94" t="s">
        <v>208</v>
      </c>
      <c r="E686" s="93" t="str">
        <f t="shared" si="31"/>
        <v>PISP</v>
      </c>
      <c r="F686" s="93" t="str">
        <f t="shared" si="32"/>
        <v>N</v>
      </c>
      <c r="G686" s="95">
        <v>10889727.913025308</v>
      </c>
      <c r="H686" s="99">
        <v>14219.921628533008</v>
      </c>
      <c r="I686" s="99">
        <v>81.590427762296386</v>
      </c>
      <c r="J686" s="96"/>
      <c r="K686" s="96"/>
      <c r="L686" s="96"/>
      <c r="M686" s="96"/>
      <c r="N686" s="96"/>
      <c r="O686" s="96"/>
      <c r="P686" s="96"/>
    </row>
    <row r="687" spans="1:16" ht="15" customHeight="1" x14ac:dyDescent="0.25">
      <c r="A687" s="97">
        <v>43743</v>
      </c>
      <c r="B687" s="101">
        <v>35</v>
      </c>
      <c r="C687" s="92" t="str">
        <f t="shared" si="30"/>
        <v>POST /domestic-scheduled-payments</v>
      </c>
      <c r="D687" s="94" t="s">
        <v>208</v>
      </c>
      <c r="E687" s="93" t="str">
        <f t="shared" si="31"/>
        <v>PISP</v>
      </c>
      <c r="F687" s="93" t="str">
        <f t="shared" si="32"/>
        <v>Y</v>
      </c>
      <c r="G687" s="95">
        <v>28510655.72730016</v>
      </c>
      <c r="H687" s="99">
        <v>43093.140710733096</v>
      </c>
      <c r="I687" s="99">
        <v>157.02362124137042</v>
      </c>
      <c r="J687" s="96"/>
      <c r="K687" s="96"/>
      <c r="L687" s="96"/>
      <c r="M687" s="96"/>
      <c r="N687" s="96"/>
      <c r="O687" s="96"/>
      <c r="P687" s="96"/>
    </row>
    <row r="688" spans="1:16" ht="15" customHeight="1" x14ac:dyDescent="0.25">
      <c r="A688" s="97">
        <v>43743</v>
      </c>
      <c r="B688" s="101">
        <v>36</v>
      </c>
      <c r="C688" s="92" t="str">
        <f t="shared" si="30"/>
        <v>GET /domestic-scheduled-payments/{DomesticScheduledPaymentId}</v>
      </c>
      <c r="D688" s="94" t="s">
        <v>208</v>
      </c>
      <c r="E688" s="93" t="str">
        <f t="shared" si="31"/>
        <v>PISP</v>
      </c>
      <c r="F688" s="93" t="str">
        <f t="shared" si="32"/>
        <v>Y</v>
      </c>
      <c r="G688" s="95">
        <v>15185307.744681396</v>
      </c>
      <c r="H688" s="99">
        <v>30844.022153136291</v>
      </c>
      <c r="I688" s="99">
        <v>88.417106127687333</v>
      </c>
      <c r="J688" s="96"/>
      <c r="K688" s="96"/>
      <c r="L688" s="96"/>
      <c r="M688" s="96"/>
      <c r="N688" s="96"/>
      <c r="O688" s="96"/>
      <c r="P688" s="96"/>
    </row>
    <row r="689" spans="1:16" ht="15" customHeight="1" x14ac:dyDescent="0.25">
      <c r="A689" s="97">
        <v>43743</v>
      </c>
      <c r="B689" s="101">
        <v>37</v>
      </c>
      <c r="C689" s="92" t="str">
        <f t="shared" si="30"/>
        <v>POST /domestic-standing-order-consents</v>
      </c>
      <c r="D689" s="94" t="s">
        <v>208</v>
      </c>
      <c r="E689" s="93" t="str">
        <f t="shared" si="31"/>
        <v>PISP</v>
      </c>
      <c r="F689" s="93" t="str">
        <f t="shared" si="32"/>
        <v>N</v>
      </c>
      <c r="G689" s="95">
        <v>27412617.417124476</v>
      </c>
      <c r="H689" s="99">
        <v>27236.000310034429</v>
      </c>
      <c r="I689" s="99">
        <v>191.8027673470188</v>
      </c>
      <c r="J689" s="96"/>
      <c r="K689" s="96"/>
      <c r="L689" s="96"/>
      <c r="M689" s="96"/>
      <c r="N689" s="96"/>
      <c r="O689" s="96"/>
      <c r="P689" s="96"/>
    </row>
    <row r="690" spans="1:16" ht="15" customHeight="1" x14ac:dyDescent="0.25">
      <c r="A690" s="97">
        <v>43743</v>
      </c>
      <c r="B690" s="101">
        <v>38</v>
      </c>
      <c r="C690" s="92" t="str">
        <f t="shared" si="30"/>
        <v>GET /domestic-standing-order-consents/{ConsentId}</v>
      </c>
      <c r="D690" s="94" t="s">
        <v>208</v>
      </c>
      <c r="E690" s="93" t="str">
        <f t="shared" si="31"/>
        <v>PISP</v>
      </c>
      <c r="F690" s="93" t="str">
        <f t="shared" si="32"/>
        <v>N</v>
      </c>
      <c r="G690" s="95">
        <v>23502100.243101541</v>
      </c>
      <c r="H690" s="99">
        <v>28663.405629063411</v>
      </c>
      <c r="I690" s="99">
        <v>177.37639964024484</v>
      </c>
      <c r="J690" s="96"/>
      <c r="K690" s="96"/>
      <c r="L690" s="96"/>
      <c r="M690" s="96"/>
      <c r="N690" s="96"/>
      <c r="O690" s="96"/>
      <c r="P690" s="96"/>
    </row>
    <row r="691" spans="1:16" ht="15" customHeight="1" x14ac:dyDescent="0.25">
      <c r="A691" s="97">
        <v>43743</v>
      </c>
      <c r="B691" s="101">
        <v>39</v>
      </c>
      <c r="C691" s="92" t="str">
        <f t="shared" si="30"/>
        <v>POST /domestic-standing-orders</v>
      </c>
      <c r="D691" s="94" t="s">
        <v>208</v>
      </c>
      <c r="E691" s="93" t="str">
        <f t="shared" si="31"/>
        <v>PISP</v>
      </c>
      <c r="F691" s="93" t="str">
        <f t="shared" si="32"/>
        <v>Y</v>
      </c>
      <c r="G691" s="95">
        <v>7489957.4342011809</v>
      </c>
      <c r="H691" s="99">
        <v>18233.768508744859</v>
      </c>
      <c r="I691" s="99">
        <v>2.05577604305005</v>
      </c>
      <c r="J691" s="96"/>
      <c r="K691" s="96"/>
      <c r="L691" s="96"/>
      <c r="M691" s="96"/>
      <c r="N691" s="96"/>
      <c r="O691" s="96"/>
      <c r="P691" s="96"/>
    </row>
    <row r="692" spans="1:16" ht="15" customHeight="1" x14ac:dyDescent="0.25">
      <c r="A692" s="97">
        <v>43743</v>
      </c>
      <c r="B692" s="101">
        <v>40</v>
      </c>
      <c r="C692" s="92" t="str">
        <f t="shared" si="30"/>
        <v>GET /domestic-standing-orders/{DomesticStandingOrderId}</v>
      </c>
      <c r="D692" s="94" t="s">
        <v>208</v>
      </c>
      <c r="E692" s="93" t="str">
        <f t="shared" si="31"/>
        <v>PISP</v>
      </c>
      <c r="F692" s="93" t="str">
        <f t="shared" si="32"/>
        <v>Y</v>
      </c>
      <c r="G692" s="95">
        <v>5441911.330213503</v>
      </c>
      <c r="H692" s="99">
        <v>7617.0712295827707</v>
      </c>
      <c r="I692" s="99">
        <v>231.08322953448902</v>
      </c>
      <c r="J692" s="96"/>
      <c r="K692" s="96"/>
      <c r="L692" s="96"/>
      <c r="M692" s="96"/>
      <c r="N692" s="96"/>
      <c r="O692" s="96"/>
      <c r="P692" s="96"/>
    </row>
    <row r="693" spans="1:16" ht="15" customHeight="1" x14ac:dyDescent="0.25">
      <c r="A693" s="97">
        <v>43743</v>
      </c>
      <c r="B693" s="101">
        <v>41</v>
      </c>
      <c r="C693" s="92" t="str">
        <f t="shared" si="30"/>
        <v>POST /international-payment-consents</v>
      </c>
      <c r="D693" s="94" t="s">
        <v>208</v>
      </c>
      <c r="E693" s="93" t="str">
        <f t="shared" si="31"/>
        <v>PISP</v>
      </c>
      <c r="F693" s="93" t="str">
        <f t="shared" si="32"/>
        <v>N</v>
      </c>
      <c r="G693" s="95">
        <v>31107524.035704102</v>
      </c>
      <c r="H693" s="99">
        <v>48403.786107695923</v>
      </c>
      <c r="I693" s="99">
        <v>61.280807678484855</v>
      </c>
      <c r="J693" s="96"/>
      <c r="K693" s="96"/>
      <c r="L693" s="96"/>
      <c r="M693" s="96"/>
      <c r="N693" s="96"/>
      <c r="O693" s="96"/>
      <c r="P693" s="96"/>
    </row>
    <row r="694" spans="1:16" ht="15" customHeight="1" x14ac:dyDescent="0.25">
      <c r="A694" s="97">
        <v>43743</v>
      </c>
      <c r="B694" s="101">
        <v>42</v>
      </c>
      <c r="C694" s="92" t="str">
        <f t="shared" si="30"/>
        <v>GET /international-payment-consents/{ConsentId}</v>
      </c>
      <c r="D694" s="94" t="s">
        <v>208</v>
      </c>
      <c r="E694" s="93" t="str">
        <f t="shared" si="31"/>
        <v>PISP</v>
      </c>
      <c r="F694" s="93" t="str">
        <f t="shared" si="32"/>
        <v>N</v>
      </c>
      <c r="G694" s="95">
        <v>29076668.991133366</v>
      </c>
      <c r="H694" s="99">
        <v>30605.467596368868</v>
      </c>
      <c r="I694" s="99">
        <v>279.85001153930256</v>
      </c>
      <c r="J694" s="96"/>
      <c r="K694" s="96"/>
      <c r="L694" s="96"/>
      <c r="M694" s="96"/>
      <c r="N694" s="96"/>
      <c r="O694" s="96"/>
      <c r="P694" s="96"/>
    </row>
    <row r="695" spans="1:16" ht="15" customHeight="1" x14ac:dyDescent="0.25">
      <c r="A695" s="97">
        <v>43743</v>
      </c>
      <c r="B695" s="101">
        <v>43</v>
      </c>
      <c r="C695" s="92" t="str">
        <f t="shared" si="30"/>
        <v>POST /international-payments</v>
      </c>
      <c r="D695" s="94" t="s">
        <v>208</v>
      </c>
      <c r="E695" s="93" t="str">
        <f t="shared" si="31"/>
        <v>PISP</v>
      </c>
      <c r="F695" s="93" t="str">
        <f t="shared" si="32"/>
        <v>Y</v>
      </c>
      <c r="G695" s="95">
        <v>35403980.012266122</v>
      </c>
      <c r="H695" s="99">
        <v>42703.418161184156</v>
      </c>
      <c r="I695" s="99">
        <v>38.751675984198975</v>
      </c>
      <c r="J695" s="96"/>
      <c r="K695" s="96"/>
      <c r="L695" s="96"/>
      <c r="M695" s="96"/>
      <c r="N695" s="96"/>
      <c r="O695" s="96"/>
      <c r="P695" s="96"/>
    </row>
    <row r="696" spans="1:16" ht="15" customHeight="1" x14ac:dyDescent="0.25">
      <c r="A696" s="97">
        <v>43743</v>
      </c>
      <c r="B696" s="101">
        <v>44</v>
      </c>
      <c r="C696" s="92" t="str">
        <f t="shared" si="30"/>
        <v>GET /international-payments/{InternationalPaymentId}</v>
      </c>
      <c r="D696" s="94" t="s">
        <v>208</v>
      </c>
      <c r="E696" s="93" t="str">
        <f t="shared" si="31"/>
        <v>PISP</v>
      </c>
      <c r="F696" s="93" t="str">
        <f t="shared" si="32"/>
        <v>Y</v>
      </c>
      <c r="G696" s="95">
        <v>12273580.728794767</v>
      </c>
      <c r="H696" s="99">
        <v>20060.511596143468</v>
      </c>
      <c r="I696" s="99">
        <v>56.626594153670069</v>
      </c>
      <c r="J696" s="96"/>
      <c r="K696" s="96"/>
      <c r="L696" s="96"/>
      <c r="M696" s="96"/>
      <c r="N696" s="96"/>
      <c r="O696" s="96"/>
      <c r="P696" s="96"/>
    </row>
    <row r="697" spans="1:16" ht="15" customHeight="1" x14ac:dyDescent="0.25">
      <c r="A697" s="97">
        <v>43743</v>
      </c>
      <c r="B697" s="101">
        <v>45</v>
      </c>
      <c r="C697" s="92" t="str">
        <f t="shared" si="30"/>
        <v>POST /international-scheduled-payment-consents</v>
      </c>
      <c r="D697" s="94" t="s">
        <v>208</v>
      </c>
      <c r="E697" s="93" t="str">
        <f t="shared" si="31"/>
        <v>PISP</v>
      </c>
      <c r="F697" s="93" t="str">
        <f t="shared" si="32"/>
        <v>N</v>
      </c>
      <c r="G697" s="95">
        <v>28080887.227120694</v>
      </c>
      <c r="H697" s="99">
        <v>34944.213070307786</v>
      </c>
      <c r="I697" s="99">
        <v>16.44491139271847</v>
      </c>
      <c r="J697" s="96"/>
      <c r="K697" s="96"/>
      <c r="L697" s="96"/>
      <c r="M697" s="96"/>
      <c r="N697" s="96"/>
      <c r="O697" s="96"/>
      <c r="P697" s="96"/>
    </row>
    <row r="698" spans="1:16" ht="15" customHeight="1" x14ac:dyDescent="0.25">
      <c r="A698" s="97">
        <v>43743</v>
      </c>
      <c r="B698" s="101">
        <v>46</v>
      </c>
      <c r="C698" s="92" t="str">
        <f t="shared" si="30"/>
        <v>GET /international-scheduled-payment-consents/{ConsentId}</v>
      </c>
      <c r="D698" s="94" t="s">
        <v>208</v>
      </c>
      <c r="E698" s="93" t="str">
        <f t="shared" si="31"/>
        <v>PISP</v>
      </c>
      <c r="F698" s="93" t="str">
        <f t="shared" si="32"/>
        <v>N</v>
      </c>
      <c r="G698" s="95">
        <v>8764352.5105820708</v>
      </c>
      <c r="H698" s="99">
        <v>29727.444764701213</v>
      </c>
      <c r="I698" s="99">
        <v>24.325095982423786</v>
      </c>
      <c r="J698" s="96"/>
      <c r="K698" s="96"/>
      <c r="L698" s="96"/>
      <c r="M698" s="96"/>
      <c r="N698" s="96"/>
      <c r="O698" s="96"/>
      <c r="P698" s="96"/>
    </row>
    <row r="699" spans="1:16" ht="15" customHeight="1" x14ac:dyDescent="0.25">
      <c r="A699" s="97">
        <v>43743</v>
      </c>
      <c r="B699" s="101">
        <v>47</v>
      </c>
      <c r="C699" s="92" t="str">
        <f t="shared" si="30"/>
        <v>POST /international-scheduled-payments</v>
      </c>
      <c r="D699" s="94" t="s">
        <v>208</v>
      </c>
      <c r="E699" s="93" t="str">
        <f t="shared" si="31"/>
        <v>PISP</v>
      </c>
      <c r="F699" s="93" t="str">
        <f t="shared" si="32"/>
        <v>Y</v>
      </c>
      <c r="G699" s="95">
        <v>14617573.657694776</v>
      </c>
      <c r="H699" s="99">
        <v>23366.826716387426</v>
      </c>
      <c r="I699" s="99">
        <v>75.718585534619208</v>
      </c>
      <c r="J699" s="96"/>
      <c r="K699" s="96"/>
      <c r="L699" s="96"/>
      <c r="M699" s="96"/>
      <c r="N699" s="96"/>
      <c r="O699" s="96"/>
      <c r="P699" s="96"/>
    </row>
    <row r="700" spans="1:16" ht="15" customHeight="1" x14ac:dyDescent="0.25">
      <c r="A700" s="97">
        <v>43743</v>
      </c>
      <c r="B700" s="101">
        <v>48</v>
      </c>
      <c r="C700" s="92" t="str">
        <f t="shared" si="30"/>
        <v>GET /international-scheduled-payments/{InternationalScheduledPaymentId}</v>
      </c>
      <c r="D700" s="94" t="s">
        <v>208</v>
      </c>
      <c r="E700" s="93" t="str">
        <f t="shared" si="31"/>
        <v>PISP</v>
      </c>
      <c r="F700" s="93" t="str">
        <f t="shared" si="32"/>
        <v>Y</v>
      </c>
      <c r="G700" s="95">
        <v>21306823.841469008</v>
      </c>
      <c r="H700" s="99">
        <v>40610.455607372503</v>
      </c>
      <c r="I700" s="99">
        <v>58.267754320467354</v>
      </c>
      <c r="J700" s="96"/>
      <c r="K700" s="96"/>
      <c r="L700" s="96"/>
      <c r="M700" s="96"/>
      <c r="N700" s="96"/>
      <c r="O700" s="96"/>
      <c r="P700" s="96"/>
    </row>
    <row r="701" spans="1:16" ht="15" customHeight="1" x14ac:dyDescent="0.25">
      <c r="A701" s="97">
        <v>43743</v>
      </c>
      <c r="B701" s="101">
        <v>49</v>
      </c>
      <c r="C701" s="92" t="str">
        <f t="shared" si="30"/>
        <v>POST /international-standing-order-consents</v>
      </c>
      <c r="D701" s="94" t="s">
        <v>208</v>
      </c>
      <c r="E701" s="93" t="str">
        <f t="shared" si="31"/>
        <v>PISP</v>
      </c>
      <c r="F701" s="93" t="str">
        <f t="shared" si="32"/>
        <v>N</v>
      </c>
      <c r="G701" s="95">
        <v>3645499.0959030674</v>
      </c>
      <c r="H701" s="99">
        <v>11076.205747659889</v>
      </c>
      <c r="I701" s="99">
        <v>5.8585308495337634</v>
      </c>
      <c r="J701" s="96"/>
      <c r="K701" s="96"/>
      <c r="L701" s="96"/>
      <c r="M701" s="96"/>
      <c r="N701" s="96"/>
      <c r="O701" s="96"/>
      <c r="P701" s="96"/>
    </row>
    <row r="702" spans="1:16" ht="15" customHeight="1" x14ac:dyDescent="0.25">
      <c r="A702" s="97">
        <v>43743</v>
      </c>
      <c r="B702" s="101">
        <v>50</v>
      </c>
      <c r="C702" s="92" t="str">
        <f t="shared" si="30"/>
        <v>GET /international-standing-order-consents/{ConsentId}</v>
      </c>
      <c r="D702" s="94" t="s">
        <v>208</v>
      </c>
      <c r="E702" s="93" t="str">
        <f t="shared" si="31"/>
        <v>PISP</v>
      </c>
      <c r="F702" s="93" t="str">
        <f t="shared" si="32"/>
        <v>N</v>
      </c>
      <c r="G702" s="95">
        <v>19816549.235972799</v>
      </c>
      <c r="H702" s="99">
        <v>30014.759425989138</v>
      </c>
      <c r="I702" s="99">
        <v>276.84860812333056</v>
      </c>
      <c r="J702" s="96"/>
      <c r="K702" s="96"/>
      <c r="L702" s="96"/>
      <c r="M702" s="96"/>
      <c r="N702" s="96"/>
      <c r="O702" s="96"/>
      <c r="P702" s="96"/>
    </row>
    <row r="703" spans="1:16" ht="15" customHeight="1" x14ac:dyDescent="0.25">
      <c r="A703" s="97">
        <v>43743</v>
      </c>
      <c r="B703" s="101">
        <v>51</v>
      </c>
      <c r="C703" s="92" t="str">
        <f t="shared" si="30"/>
        <v>POST /international-standing-orders</v>
      </c>
      <c r="D703" s="94" t="s">
        <v>208</v>
      </c>
      <c r="E703" s="93" t="str">
        <f t="shared" si="31"/>
        <v>PISP</v>
      </c>
      <c r="F703" s="93" t="str">
        <f t="shared" si="32"/>
        <v>Y</v>
      </c>
      <c r="G703" s="95">
        <v>13726531.026456537</v>
      </c>
      <c r="H703" s="99">
        <v>23959.082842440941</v>
      </c>
      <c r="I703" s="99">
        <v>246.64743971955184</v>
      </c>
      <c r="J703" s="96"/>
      <c r="K703" s="96"/>
      <c r="L703" s="96"/>
      <c r="M703" s="96"/>
      <c r="N703" s="96"/>
      <c r="O703" s="96"/>
      <c r="P703" s="96"/>
    </row>
    <row r="704" spans="1:16" ht="15" customHeight="1" x14ac:dyDescent="0.25">
      <c r="A704" s="97">
        <v>43743</v>
      </c>
      <c r="B704" s="101">
        <v>52</v>
      </c>
      <c r="C704" s="92" t="str">
        <f t="shared" si="30"/>
        <v>GET /international-standing-orders/{InternationalStandingOrderPaymentId}</v>
      </c>
      <c r="D704" s="94" t="s">
        <v>208</v>
      </c>
      <c r="E704" s="93" t="str">
        <f t="shared" si="31"/>
        <v>PISP</v>
      </c>
      <c r="F704" s="93" t="str">
        <f t="shared" si="32"/>
        <v>Y</v>
      </c>
      <c r="G704" s="95">
        <v>6343226.7746672863</v>
      </c>
      <c r="H704" s="99">
        <v>17792.863099204806</v>
      </c>
      <c r="I704" s="99">
        <v>74.244840015713862</v>
      </c>
      <c r="J704" s="96"/>
      <c r="K704" s="96"/>
      <c r="L704" s="96"/>
      <c r="M704" s="96"/>
      <c r="N704" s="96"/>
      <c r="O704" s="96"/>
      <c r="P704" s="96"/>
    </row>
    <row r="705" spans="1:16" ht="15" customHeight="1" x14ac:dyDescent="0.25">
      <c r="A705" s="97">
        <v>43743</v>
      </c>
      <c r="B705" s="101">
        <v>53</v>
      </c>
      <c r="C705" s="92" t="str">
        <f t="shared" si="30"/>
        <v>POST /file-payment-consents</v>
      </c>
      <c r="D705" s="94" t="s">
        <v>208</v>
      </c>
      <c r="E705" s="93" t="str">
        <f t="shared" si="31"/>
        <v>PISP</v>
      </c>
      <c r="F705" s="93" t="str">
        <f t="shared" si="32"/>
        <v>N</v>
      </c>
      <c r="G705" s="95">
        <v>12887897.566977849</v>
      </c>
      <c r="H705" s="99">
        <v>12874.021223599158</v>
      </c>
      <c r="I705" s="99">
        <v>23.595985372692933</v>
      </c>
      <c r="J705" s="96"/>
      <c r="K705" s="96"/>
      <c r="L705" s="96"/>
      <c r="M705" s="96"/>
      <c r="N705" s="96"/>
      <c r="O705" s="96"/>
      <c r="P705" s="96"/>
    </row>
    <row r="706" spans="1:16" ht="15" customHeight="1" x14ac:dyDescent="0.25">
      <c r="A706" s="97">
        <v>43743</v>
      </c>
      <c r="B706" s="101">
        <v>54</v>
      </c>
      <c r="C706" s="92" t="str">
        <f t="shared" si="30"/>
        <v>GET /file-payment-consents/{ConsentId}</v>
      </c>
      <c r="D706" s="94" t="s">
        <v>208</v>
      </c>
      <c r="E706" s="93" t="str">
        <f t="shared" si="31"/>
        <v>PISP</v>
      </c>
      <c r="F706" s="93" t="str">
        <f t="shared" si="32"/>
        <v>N</v>
      </c>
      <c r="G706" s="95">
        <v>20576708.296732765</v>
      </c>
      <c r="H706" s="99">
        <v>22360.294630893175</v>
      </c>
      <c r="I706" s="99">
        <v>177.64453767064848</v>
      </c>
      <c r="J706" s="96"/>
      <c r="K706" s="96"/>
      <c r="L706" s="96"/>
      <c r="M706" s="96"/>
      <c r="N706" s="96"/>
      <c r="O706" s="96"/>
      <c r="P706" s="96"/>
    </row>
    <row r="707" spans="1:16" ht="15" customHeight="1" x14ac:dyDescent="0.25">
      <c r="A707" s="97">
        <v>43743</v>
      </c>
      <c r="B707" s="101">
        <v>55</v>
      </c>
      <c r="C707" s="92" t="str">
        <f t="shared" si="30"/>
        <v>POST /file-payment-consents/{ConsentId}/file</v>
      </c>
      <c r="D707" s="94" t="s">
        <v>208</v>
      </c>
      <c r="E707" s="93" t="str">
        <f t="shared" si="31"/>
        <v>PISP</v>
      </c>
      <c r="F707" s="93" t="str">
        <f t="shared" si="32"/>
        <v>N</v>
      </c>
      <c r="G707" s="95">
        <v>21396413.815526266</v>
      </c>
      <c r="H707" s="99">
        <v>29873.403514801739</v>
      </c>
      <c r="I707" s="99">
        <v>63.136519911537199</v>
      </c>
      <c r="J707" s="96"/>
      <c r="K707" s="96"/>
      <c r="L707" s="96"/>
      <c r="M707" s="96"/>
      <c r="N707" s="96"/>
      <c r="O707" s="96"/>
      <c r="P707" s="96"/>
    </row>
    <row r="708" spans="1:16" ht="15" customHeight="1" x14ac:dyDescent="0.25">
      <c r="A708" s="97">
        <v>43743</v>
      </c>
      <c r="B708" s="101">
        <v>56</v>
      </c>
      <c r="C708" s="92" t="str">
        <f t="shared" si="30"/>
        <v>GET /file-payment-consents/{ConsentId}/file</v>
      </c>
      <c r="D708" s="94" t="s">
        <v>208</v>
      </c>
      <c r="E708" s="93" t="str">
        <f t="shared" si="31"/>
        <v>PISP</v>
      </c>
      <c r="F708" s="93" t="str">
        <f t="shared" si="32"/>
        <v>N</v>
      </c>
      <c r="G708" s="95">
        <v>22479376.188373294</v>
      </c>
      <c r="H708" s="99">
        <v>32295.442337867164</v>
      </c>
      <c r="I708" s="99">
        <v>42.742613348919654</v>
      </c>
      <c r="J708" s="96"/>
      <c r="K708" s="96"/>
      <c r="L708" s="96"/>
      <c r="M708" s="96"/>
      <c r="N708" s="96"/>
      <c r="O708" s="96"/>
      <c r="P708" s="96"/>
    </row>
    <row r="709" spans="1:16" ht="15" customHeight="1" x14ac:dyDescent="0.25">
      <c r="A709" s="97">
        <v>43743</v>
      </c>
      <c r="B709" s="101">
        <v>57</v>
      </c>
      <c r="C709" s="92" t="str">
        <f t="shared" si="30"/>
        <v>POST /file-payments</v>
      </c>
      <c r="D709" s="94" t="s">
        <v>208</v>
      </c>
      <c r="E709" s="93" t="str">
        <f t="shared" si="31"/>
        <v>PISP</v>
      </c>
      <c r="F709" s="93" t="str">
        <f t="shared" si="32"/>
        <v>Y</v>
      </c>
      <c r="G709" s="95">
        <v>334543487.97619128</v>
      </c>
      <c r="H709" s="99">
        <v>4222.9949578704163</v>
      </c>
      <c r="I709" s="99">
        <v>58.571012827084623</v>
      </c>
      <c r="J709" s="96"/>
      <c r="K709" s="96"/>
      <c r="L709" s="96"/>
      <c r="M709" s="96"/>
      <c r="N709" s="96"/>
      <c r="O709" s="96"/>
      <c r="P709" s="96"/>
    </row>
    <row r="710" spans="1:16" ht="15" customHeight="1" x14ac:dyDescent="0.25">
      <c r="A710" s="97">
        <v>43743</v>
      </c>
      <c r="B710" s="101">
        <v>58</v>
      </c>
      <c r="C710" s="92" t="str">
        <f t="shared" si="30"/>
        <v>GET /file-payments/{FilePaymentId}</v>
      </c>
      <c r="D710" s="94" t="s">
        <v>208</v>
      </c>
      <c r="E710" s="93" t="str">
        <f t="shared" si="31"/>
        <v>PISP</v>
      </c>
      <c r="F710" s="93" t="str">
        <f t="shared" si="32"/>
        <v>Y</v>
      </c>
      <c r="G710" s="95">
        <v>70134923.803453401</v>
      </c>
      <c r="H710" s="99">
        <v>781.23310095317288</v>
      </c>
      <c r="I710" s="99">
        <v>126.47122286072864</v>
      </c>
      <c r="J710" s="96"/>
      <c r="K710" s="96"/>
      <c r="L710" s="96"/>
      <c r="M710" s="96"/>
      <c r="N710" s="96"/>
      <c r="O710" s="96"/>
      <c r="P710" s="96"/>
    </row>
    <row r="711" spans="1:16" ht="15" customHeight="1" x14ac:dyDescent="0.25">
      <c r="A711" s="97">
        <v>43743</v>
      </c>
      <c r="B711" s="101">
        <v>59</v>
      </c>
      <c r="C711" s="92" t="str">
        <f t="shared" si="30"/>
        <v>GET /file-payments/{FilePaymentId}/report-file</v>
      </c>
      <c r="D711" s="94" t="s">
        <v>208</v>
      </c>
      <c r="E711" s="93" t="str">
        <f t="shared" si="31"/>
        <v>PISP</v>
      </c>
      <c r="F711" s="93" t="str">
        <f t="shared" si="32"/>
        <v>Y</v>
      </c>
      <c r="G711" s="95">
        <v>55644789.281362794</v>
      </c>
      <c r="H711" s="99">
        <v>2571.3123333919198</v>
      </c>
      <c r="I711" s="99">
        <v>77.911580385331376</v>
      </c>
      <c r="J711" s="96"/>
      <c r="K711" s="96"/>
      <c r="L711" s="96"/>
      <c r="M711" s="96"/>
      <c r="N711" s="96"/>
      <c r="O711" s="96"/>
      <c r="P711" s="96"/>
    </row>
    <row r="712" spans="1:16" ht="15" customHeight="1" x14ac:dyDescent="0.25">
      <c r="A712" s="97">
        <v>43743</v>
      </c>
      <c r="B712" s="101">
        <v>60</v>
      </c>
      <c r="C712" s="92" t="str">
        <f t="shared" ref="C712:C775" si="33">VLOOKUP($B712,endpoints,3)</f>
        <v>POST /funds-confirmation-consents</v>
      </c>
      <c r="D712" s="94" t="s">
        <v>208</v>
      </c>
      <c r="E712" s="93" t="str">
        <f t="shared" ref="E712:E775" si="34">VLOOKUP($B712,endpoints,4)</f>
        <v>CoF</v>
      </c>
      <c r="F712" s="93" t="str">
        <f t="shared" ref="F712:F775" si="35">VLOOKUP($B712,endpoints,5)</f>
        <v>N</v>
      </c>
      <c r="G712" s="95">
        <v>12990998.645628896</v>
      </c>
      <c r="H712" s="103">
        <v>15108.478628590316</v>
      </c>
      <c r="I712" s="103">
        <v>12.727896052967692</v>
      </c>
      <c r="J712" s="96"/>
      <c r="K712" s="96"/>
      <c r="L712" s="96"/>
      <c r="M712" s="96"/>
      <c r="N712" s="96"/>
      <c r="O712" s="96"/>
      <c r="P712" s="96"/>
    </row>
    <row r="713" spans="1:16" ht="15" customHeight="1" x14ac:dyDescent="0.25">
      <c r="A713" s="97">
        <v>43743</v>
      </c>
      <c r="B713" s="101">
        <v>61</v>
      </c>
      <c r="C713" s="92" t="str">
        <f t="shared" si="33"/>
        <v>GET /funds-confirmation-consents/{ConsentId}</v>
      </c>
      <c r="D713" s="94" t="s">
        <v>208</v>
      </c>
      <c r="E713" s="93" t="str">
        <f t="shared" si="34"/>
        <v>CoF</v>
      </c>
      <c r="F713" s="93" t="str">
        <f t="shared" si="35"/>
        <v>N</v>
      </c>
      <c r="G713" s="95">
        <v>21195188.843129385</v>
      </c>
      <c r="H713" s="103">
        <v>37161.893011956643</v>
      </c>
      <c r="I713" s="103">
        <v>176.22643453340365</v>
      </c>
      <c r="J713" s="96"/>
      <c r="K713" s="96"/>
      <c r="L713" s="96"/>
      <c r="M713" s="96"/>
      <c r="N713" s="96"/>
      <c r="O713" s="96"/>
      <c r="P713" s="96"/>
    </row>
    <row r="714" spans="1:16" ht="15" customHeight="1" x14ac:dyDescent="0.25">
      <c r="A714" s="97">
        <v>43743</v>
      </c>
      <c r="B714" s="101">
        <v>62</v>
      </c>
      <c r="C714" s="92" t="str">
        <f t="shared" si="33"/>
        <v>DELETE /funds-confirmation-consents/{ConsentId}</v>
      </c>
      <c r="D714" s="94" t="s">
        <v>208</v>
      </c>
      <c r="E714" s="93" t="str">
        <f t="shared" si="34"/>
        <v>CoF</v>
      </c>
      <c r="F714" s="93" t="str">
        <f t="shared" si="35"/>
        <v>N</v>
      </c>
      <c r="G714" s="95">
        <v>6136879.8078775713</v>
      </c>
      <c r="H714" s="103">
        <v>12276.883394137267</v>
      </c>
      <c r="I714" s="103">
        <v>107.20287163400292</v>
      </c>
      <c r="J714" s="96"/>
      <c r="K714" s="96"/>
      <c r="L714" s="96"/>
      <c r="M714" s="96"/>
      <c r="N714" s="96"/>
      <c r="O714" s="96"/>
      <c r="P714" s="96"/>
    </row>
    <row r="715" spans="1:16" ht="15" customHeight="1" x14ac:dyDescent="0.25">
      <c r="A715" s="97">
        <v>43743</v>
      </c>
      <c r="B715" s="101">
        <v>63</v>
      </c>
      <c r="C715" s="92" t="str">
        <f t="shared" si="33"/>
        <v>POST /funds-confirmations</v>
      </c>
      <c r="D715" s="94" t="s">
        <v>208</v>
      </c>
      <c r="E715" s="93" t="str">
        <f t="shared" si="34"/>
        <v>CoF</v>
      </c>
      <c r="F715" s="93" t="str">
        <f t="shared" si="35"/>
        <v>Y</v>
      </c>
      <c r="G715" s="95">
        <v>8389398.6521619484</v>
      </c>
      <c r="H715" s="103">
        <v>19077.092337124159</v>
      </c>
      <c r="I715" s="103">
        <v>217.78606075195154</v>
      </c>
      <c r="J715" s="96"/>
      <c r="K715" s="96"/>
      <c r="L715" s="96"/>
      <c r="M715" s="96"/>
      <c r="N715" s="96"/>
      <c r="O715" s="96"/>
      <c r="P715" s="96"/>
    </row>
    <row r="716" spans="1:16" ht="15" customHeight="1" x14ac:dyDescent="0.25">
      <c r="A716" s="97">
        <v>43743</v>
      </c>
      <c r="B716" s="101">
        <v>75</v>
      </c>
      <c r="C716" s="92" t="str">
        <f t="shared" si="33"/>
        <v>GET /domestic-payment-consents/{ConsentId}/funds-confirmation</v>
      </c>
      <c r="D716" s="94" t="s">
        <v>208</v>
      </c>
      <c r="E716" s="93" t="str">
        <f t="shared" si="34"/>
        <v>CoF</v>
      </c>
      <c r="F716" s="93" t="str">
        <f t="shared" si="35"/>
        <v>Y</v>
      </c>
      <c r="G716" s="95">
        <v>3999157.4340502806</v>
      </c>
      <c r="H716" s="99">
        <v>6488.6575421156786</v>
      </c>
      <c r="I716" s="99">
        <v>207.25744169236523</v>
      </c>
      <c r="J716" s="96"/>
      <c r="K716" s="96"/>
      <c r="L716" s="96"/>
      <c r="M716" s="96"/>
      <c r="N716" s="96"/>
      <c r="O716" s="96"/>
      <c r="P716" s="96"/>
    </row>
    <row r="717" spans="1:16" ht="15" customHeight="1" x14ac:dyDescent="0.25">
      <c r="A717" s="97">
        <v>43743</v>
      </c>
      <c r="B717" s="101">
        <v>76</v>
      </c>
      <c r="C717" s="92" t="str">
        <f t="shared" si="33"/>
        <v>GET /international-payment-consents/{ConsentId}/funds-confirmation</v>
      </c>
      <c r="D717" s="94" t="s">
        <v>208</v>
      </c>
      <c r="E717" s="93" t="str">
        <f t="shared" si="34"/>
        <v>CoF</v>
      </c>
      <c r="F717" s="93" t="str">
        <f t="shared" si="35"/>
        <v>Y</v>
      </c>
      <c r="G717" s="95">
        <v>16397427.782744147</v>
      </c>
      <c r="H717" s="99">
        <v>44954.872536539558</v>
      </c>
      <c r="I717" s="99">
        <v>93.965551577845915</v>
      </c>
      <c r="J717" s="96"/>
      <c r="K717" s="96"/>
      <c r="L717" s="96"/>
      <c r="M717" s="96"/>
      <c r="N717" s="96"/>
      <c r="O717" s="96"/>
      <c r="P717" s="96"/>
    </row>
    <row r="718" spans="1:16" ht="15" customHeight="1" x14ac:dyDescent="0.25">
      <c r="A718" s="97">
        <v>43743</v>
      </c>
      <c r="B718" s="101">
        <v>77</v>
      </c>
      <c r="C718" s="92" t="str">
        <f t="shared" si="33"/>
        <v>GET /international-scheduled-payment-consents/{ConsentId}/funds-confirmation</v>
      </c>
      <c r="D718" s="94" t="s">
        <v>208</v>
      </c>
      <c r="E718" s="93" t="str">
        <f t="shared" si="34"/>
        <v>CoF</v>
      </c>
      <c r="F718" s="93" t="str">
        <f t="shared" si="35"/>
        <v>Y</v>
      </c>
      <c r="G718" s="95">
        <v>31149837.798595648</v>
      </c>
      <c r="H718" s="99">
        <v>51502.202932217937</v>
      </c>
      <c r="I718" s="99">
        <v>8.2450309578066356</v>
      </c>
      <c r="J718" s="96"/>
      <c r="K718" s="96"/>
      <c r="L718" s="96"/>
      <c r="M718" s="96"/>
      <c r="N718" s="96"/>
      <c r="O718" s="96"/>
      <c r="P718" s="96"/>
    </row>
    <row r="719" spans="1:16" ht="15" customHeight="1" x14ac:dyDescent="0.25">
      <c r="A719" s="97">
        <v>43743</v>
      </c>
      <c r="B719" s="101">
        <v>78</v>
      </c>
      <c r="C719" s="92" t="str">
        <f t="shared" si="33"/>
        <v>GET /accounts/{AccountId}/parties</v>
      </c>
      <c r="D719" s="94" t="s">
        <v>208</v>
      </c>
      <c r="E719" s="93" t="str">
        <f t="shared" si="34"/>
        <v>AISP</v>
      </c>
      <c r="F719" s="93" t="str">
        <f t="shared" si="35"/>
        <v>Y</v>
      </c>
      <c r="G719" s="104">
        <v>1182751.5601559076</v>
      </c>
      <c r="H719" s="99">
        <v>48710.773143302773</v>
      </c>
      <c r="I719" s="99">
        <v>0</v>
      </c>
      <c r="J719" s="96"/>
      <c r="K719" s="96"/>
      <c r="L719" s="96"/>
      <c r="M719" s="96"/>
      <c r="N719" s="96"/>
      <c r="O719" s="96"/>
      <c r="P719" s="96"/>
    </row>
    <row r="720" spans="1:16" ht="15" customHeight="1" x14ac:dyDescent="0.25">
      <c r="A720" s="97">
        <v>43743</v>
      </c>
      <c r="B720" s="101">
        <v>79</v>
      </c>
      <c r="C720" s="92" t="str">
        <f t="shared" si="33"/>
        <v>GET /domestic-payments/{DomesticPaymentId}/payment-details</v>
      </c>
      <c r="D720" s="94" t="s">
        <v>208</v>
      </c>
      <c r="E720" s="93" t="str">
        <f t="shared" si="34"/>
        <v>PISP</v>
      </c>
      <c r="F720" s="93" t="str">
        <f t="shared" si="35"/>
        <v>Y</v>
      </c>
      <c r="G720" s="104">
        <v>37828711.647742212</v>
      </c>
      <c r="H720" s="99">
        <v>46037.47177263788</v>
      </c>
      <c r="I720" s="99">
        <v>73.362215459182252</v>
      </c>
      <c r="J720" s="96"/>
      <c r="K720" s="96"/>
      <c r="L720" s="96"/>
      <c r="M720" s="96"/>
      <c r="N720" s="96"/>
      <c r="O720" s="96"/>
      <c r="P720" s="96"/>
    </row>
    <row r="721" spans="1:16" ht="15" customHeight="1" x14ac:dyDescent="0.25">
      <c r="A721" s="97">
        <v>43743</v>
      </c>
      <c r="B721" s="101">
        <v>80</v>
      </c>
      <c r="C721" s="92" t="str">
        <f t="shared" si="33"/>
        <v>GET /domestic-scheduled-payments/{DomesticScheduledPaymentId}/payment-details</v>
      </c>
      <c r="D721" s="94" t="s">
        <v>208</v>
      </c>
      <c r="E721" s="93" t="str">
        <f t="shared" si="34"/>
        <v>PISP</v>
      </c>
      <c r="F721" s="93" t="str">
        <f t="shared" si="35"/>
        <v>Y</v>
      </c>
      <c r="G721" s="104">
        <v>16703838.519149536</v>
      </c>
      <c r="H721" s="99">
        <v>33928.424368449923</v>
      </c>
      <c r="I721" s="99">
        <v>97.258816740456069</v>
      </c>
      <c r="J721" s="96"/>
      <c r="K721" s="96"/>
      <c r="L721" s="96"/>
      <c r="M721" s="96"/>
      <c r="N721" s="96"/>
      <c r="O721" s="96"/>
      <c r="P721" s="96"/>
    </row>
    <row r="722" spans="1:16" ht="15" customHeight="1" x14ac:dyDescent="0.25">
      <c r="A722" s="97">
        <v>43743</v>
      </c>
      <c r="B722" s="101">
        <v>81</v>
      </c>
      <c r="C722" s="92" t="str">
        <f t="shared" si="33"/>
        <v>GET /domestic-standing-orders/{DomesticStandingOrderId}/payment-details</v>
      </c>
      <c r="D722" s="94" t="s">
        <v>208</v>
      </c>
      <c r="E722" s="93" t="str">
        <f t="shared" si="34"/>
        <v>PISP</v>
      </c>
      <c r="F722" s="93" t="str">
        <f t="shared" si="35"/>
        <v>Y</v>
      </c>
      <c r="G722" s="104">
        <v>5986102.4632348539</v>
      </c>
      <c r="H722" s="99">
        <v>8378.7783525410487</v>
      </c>
      <c r="I722" s="99">
        <v>254.19155248793794</v>
      </c>
      <c r="J722" s="96"/>
      <c r="K722" s="96"/>
      <c r="L722" s="96"/>
      <c r="M722" s="96"/>
      <c r="N722" s="96"/>
      <c r="O722" s="96"/>
      <c r="P722" s="96"/>
    </row>
    <row r="723" spans="1:16" ht="15" customHeight="1" x14ac:dyDescent="0.25">
      <c r="A723" s="97">
        <v>43743</v>
      </c>
      <c r="B723" s="101">
        <v>82</v>
      </c>
      <c r="C723" s="92" t="str">
        <f t="shared" si="33"/>
        <v>GET /international-payments/{InternationalPaymentId}/payment-details</v>
      </c>
      <c r="D723" s="94" t="s">
        <v>208</v>
      </c>
      <c r="E723" s="93" t="str">
        <f t="shared" si="34"/>
        <v>PISP</v>
      </c>
      <c r="F723" s="93" t="str">
        <f t="shared" si="35"/>
        <v>Y</v>
      </c>
      <c r="G723" s="104">
        <v>13500938.801674245</v>
      </c>
      <c r="H723" s="99">
        <v>22066.562755757815</v>
      </c>
      <c r="I723" s="99">
        <v>62.289253569037079</v>
      </c>
      <c r="J723" s="96"/>
      <c r="K723" s="96"/>
      <c r="L723" s="96"/>
      <c r="M723" s="96"/>
      <c r="N723" s="96"/>
      <c r="O723" s="96"/>
      <c r="P723" s="96"/>
    </row>
    <row r="724" spans="1:16" ht="15" customHeight="1" x14ac:dyDescent="0.25">
      <c r="A724" s="97">
        <v>43743</v>
      </c>
      <c r="B724" s="101">
        <v>83</v>
      </c>
      <c r="C724" s="92" t="str">
        <f t="shared" si="33"/>
        <v>GET /international-scheduled-payments/{InternationalScheduledPaymentId}/payment-details</v>
      </c>
      <c r="D724" s="94" t="s">
        <v>208</v>
      </c>
      <c r="E724" s="93" t="str">
        <f t="shared" si="34"/>
        <v>PISP</v>
      </c>
      <c r="F724" s="93" t="str">
        <f t="shared" si="35"/>
        <v>Y</v>
      </c>
      <c r="G724" s="104">
        <v>23437506.225615911</v>
      </c>
      <c r="H724" s="99">
        <v>44671.50116810976</v>
      </c>
      <c r="I724" s="99">
        <v>64.094529752514092</v>
      </c>
      <c r="J724" s="96"/>
      <c r="K724" s="96"/>
      <c r="L724" s="96"/>
      <c r="M724" s="96"/>
      <c r="N724" s="96"/>
      <c r="O724" s="96"/>
      <c r="P724" s="96"/>
    </row>
    <row r="725" spans="1:16" ht="15" customHeight="1" x14ac:dyDescent="0.25">
      <c r="A725" s="97">
        <v>43743</v>
      </c>
      <c r="B725" s="101">
        <v>84</v>
      </c>
      <c r="C725" s="92" t="str">
        <f t="shared" si="33"/>
        <v>GET /international-standing-orders/{InternationalStandingOrderPaymentId}/payment-details</v>
      </c>
      <c r="D725" s="94" t="s">
        <v>208</v>
      </c>
      <c r="E725" s="93" t="str">
        <f t="shared" si="34"/>
        <v>PISP</v>
      </c>
      <c r="F725" s="93" t="str">
        <f t="shared" si="35"/>
        <v>Y</v>
      </c>
      <c r="G725" s="104">
        <v>6977549.452134016</v>
      </c>
      <c r="H725" s="99">
        <v>19572.149409125286</v>
      </c>
      <c r="I725" s="99">
        <v>81.669324017285248</v>
      </c>
      <c r="J725" s="96"/>
      <c r="K725" s="96"/>
      <c r="L725" s="96"/>
      <c r="M725" s="96"/>
      <c r="N725" s="96"/>
      <c r="O725" s="96"/>
      <c r="P725" s="96"/>
    </row>
    <row r="726" spans="1:16" ht="15" customHeight="1" x14ac:dyDescent="0.25">
      <c r="A726" s="97">
        <v>43743</v>
      </c>
      <c r="B726" s="101">
        <v>85</v>
      </c>
      <c r="C726" s="92" t="str">
        <f t="shared" si="33"/>
        <v>GET /file-payments/{FilePaymentId}/payment-details</v>
      </c>
      <c r="D726" s="94" t="s">
        <v>208</v>
      </c>
      <c r="E726" s="93" t="str">
        <f t="shared" si="34"/>
        <v>PISP</v>
      </c>
      <c r="F726" s="93" t="str">
        <f t="shared" si="35"/>
        <v>Y</v>
      </c>
      <c r="G726" s="104">
        <v>61209268.209499083</v>
      </c>
      <c r="H726" s="99">
        <v>2828.4435667311118</v>
      </c>
      <c r="I726" s="99">
        <v>85.702738423864517</v>
      </c>
      <c r="J726" s="96"/>
      <c r="K726" s="96"/>
      <c r="L726" s="96"/>
      <c r="M726" s="96"/>
      <c r="N726" s="96"/>
      <c r="O726" s="96"/>
      <c r="P726" s="96"/>
    </row>
    <row r="727" spans="1:16" ht="15" customHeight="1" x14ac:dyDescent="0.25">
      <c r="A727" s="97">
        <v>43743</v>
      </c>
      <c r="B727" s="101">
        <v>86</v>
      </c>
      <c r="C727" s="92" t="str">
        <f t="shared" si="33"/>
        <v>POST /event-subscriptions</v>
      </c>
      <c r="D727" s="94" t="s">
        <v>208</v>
      </c>
      <c r="E727" s="93" t="str">
        <f t="shared" si="34"/>
        <v>Notifications</v>
      </c>
      <c r="F727" s="93" t="str">
        <f t="shared" si="35"/>
        <v>N</v>
      </c>
      <c r="G727" s="104">
        <v>11691898.781066006</v>
      </c>
      <c r="H727" s="99">
        <v>13597.630765731285</v>
      </c>
      <c r="I727" s="99">
        <v>11.455106447670923</v>
      </c>
      <c r="J727" s="96"/>
      <c r="K727" s="96"/>
      <c r="L727" s="96"/>
      <c r="M727" s="96"/>
      <c r="N727" s="96"/>
      <c r="O727" s="96"/>
      <c r="P727" s="96"/>
    </row>
    <row r="728" spans="1:16" ht="15" customHeight="1" x14ac:dyDescent="0.25">
      <c r="A728" s="97">
        <v>43743</v>
      </c>
      <c r="B728" s="101">
        <v>87</v>
      </c>
      <c r="C728" s="92" t="str">
        <f t="shared" si="33"/>
        <v>GET /event-subscriptions</v>
      </c>
      <c r="D728" s="94" t="s">
        <v>208</v>
      </c>
      <c r="E728" s="93" t="str">
        <f t="shared" si="34"/>
        <v>Notifications</v>
      </c>
      <c r="F728" s="93" t="str">
        <f t="shared" si="35"/>
        <v>N</v>
      </c>
      <c r="G728" s="104">
        <v>19075669.958816446</v>
      </c>
      <c r="H728" s="99">
        <v>33445.703710760979</v>
      </c>
      <c r="I728" s="99">
        <v>158.60379108006327</v>
      </c>
      <c r="J728" s="96"/>
      <c r="K728" s="96"/>
      <c r="L728" s="96"/>
      <c r="M728" s="96"/>
      <c r="N728" s="96"/>
      <c r="O728" s="96"/>
      <c r="P728" s="96"/>
    </row>
    <row r="729" spans="1:16" ht="15" customHeight="1" x14ac:dyDescent="0.25">
      <c r="A729" s="97">
        <v>43743</v>
      </c>
      <c r="B729" s="101">
        <v>88</v>
      </c>
      <c r="C729" s="92" t="str">
        <f t="shared" si="33"/>
        <v>PUT /event-subscriptions/{EventSubscriptionId}</v>
      </c>
      <c r="D729" s="94" t="s">
        <v>208</v>
      </c>
      <c r="E729" s="93" t="str">
        <f t="shared" si="34"/>
        <v>Notifications</v>
      </c>
      <c r="F729" s="93" t="str">
        <f t="shared" si="35"/>
        <v>N</v>
      </c>
      <c r="G729" s="104">
        <v>12276493.720119307</v>
      </c>
      <c r="H729" s="99">
        <v>14277.51230401785</v>
      </c>
      <c r="I729" s="99">
        <v>12.02786177005447</v>
      </c>
      <c r="J729" s="96"/>
      <c r="K729" s="96"/>
      <c r="L729" s="96"/>
      <c r="M729" s="96"/>
      <c r="N729" s="96"/>
      <c r="O729" s="96"/>
      <c r="P729" s="96"/>
    </row>
    <row r="730" spans="1:16" ht="15" customHeight="1" x14ac:dyDescent="0.25">
      <c r="A730" s="97">
        <v>43743</v>
      </c>
      <c r="B730" s="101">
        <v>89</v>
      </c>
      <c r="C730" s="92" t="str">
        <f t="shared" si="33"/>
        <v>DELETE /event-subscriptions/{EventSubscriptionId}</v>
      </c>
      <c r="D730" s="94" t="s">
        <v>208</v>
      </c>
      <c r="E730" s="93" t="str">
        <f t="shared" si="34"/>
        <v>Notifications</v>
      </c>
      <c r="F730" s="93" t="str">
        <f t="shared" si="35"/>
        <v>N</v>
      </c>
      <c r="G730" s="104">
        <v>6750567.7886653291</v>
      </c>
      <c r="H730" s="99">
        <v>13504.571733550994</v>
      </c>
      <c r="I730" s="99">
        <v>117.92315879740322</v>
      </c>
      <c r="J730" s="96"/>
      <c r="K730" s="96"/>
      <c r="L730" s="96"/>
      <c r="M730" s="96"/>
      <c r="N730" s="96"/>
      <c r="O730" s="96"/>
      <c r="P730" s="96"/>
    </row>
    <row r="731" spans="1:16" ht="15" customHeight="1" x14ac:dyDescent="0.25">
      <c r="A731" s="97">
        <v>43743</v>
      </c>
      <c r="B731" s="101">
        <v>90</v>
      </c>
      <c r="C731" s="92" t="str">
        <f t="shared" si="33"/>
        <v>POST /event-notifications</v>
      </c>
      <c r="D731" s="94" t="s">
        <v>208</v>
      </c>
      <c r="E731" s="93" t="str">
        <f t="shared" si="34"/>
        <v>Notifications</v>
      </c>
      <c r="F731" s="93" t="str">
        <f t="shared" si="35"/>
        <v>N</v>
      </c>
      <c r="G731" s="104">
        <v>7969928.7195538506</v>
      </c>
      <c r="H731" s="99">
        <v>18123.237720267949</v>
      </c>
      <c r="I731" s="99">
        <v>206.89675771435395</v>
      </c>
      <c r="J731" s="96"/>
      <c r="K731" s="96"/>
      <c r="L731" s="96"/>
      <c r="M731" s="96"/>
      <c r="N731" s="96"/>
      <c r="O731" s="96"/>
      <c r="P731" s="96"/>
    </row>
    <row r="732" spans="1:16" ht="15" customHeight="1" x14ac:dyDescent="0.25">
      <c r="A732" s="97">
        <v>43743</v>
      </c>
      <c r="B732" s="101">
        <v>91</v>
      </c>
      <c r="C732" s="92" t="str">
        <f t="shared" si="33"/>
        <v>POST /events</v>
      </c>
      <c r="D732" s="94" t="s">
        <v>208</v>
      </c>
      <c r="E732" s="93" t="str">
        <f t="shared" si="34"/>
        <v>Notifications</v>
      </c>
      <c r="F732" s="93" t="str">
        <f t="shared" si="35"/>
        <v>N</v>
      </c>
      <c r="G732" s="104">
        <v>5523191.8270898145</v>
      </c>
      <c r="H732" s="99">
        <v>11049.195054723541</v>
      </c>
      <c r="I732" s="99">
        <v>96.482584470602632</v>
      </c>
      <c r="J732" s="96"/>
      <c r="K732" s="96"/>
      <c r="L732" s="96"/>
      <c r="M732" s="96"/>
      <c r="N732" s="96"/>
      <c r="O732" s="96"/>
      <c r="P732" s="96"/>
    </row>
    <row r="733" spans="1:16" ht="15" customHeight="1" x14ac:dyDescent="0.25">
      <c r="A733" s="97">
        <v>43744</v>
      </c>
      <c r="B733" s="101">
        <v>0</v>
      </c>
      <c r="C733" s="92" t="str">
        <f t="shared" si="33"/>
        <v>OIDC endpoints for token IDs</v>
      </c>
      <c r="D733" s="94" t="s">
        <v>207</v>
      </c>
      <c r="E733" s="93" t="str">
        <f t="shared" si="34"/>
        <v>OIDC</v>
      </c>
      <c r="F733" s="93" t="str">
        <f t="shared" si="35"/>
        <v>N</v>
      </c>
      <c r="G733" s="111">
        <v>741397317.33115733</v>
      </c>
      <c r="H733" s="103">
        <v>1689348.1259819297</v>
      </c>
      <c r="I733" s="103">
        <v>600.98343900904274</v>
      </c>
      <c r="J733" s="96"/>
      <c r="K733" s="96"/>
      <c r="L733" s="96"/>
      <c r="M733" s="96"/>
      <c r="N733" s="96"/>
      <c r="O733" s="96"/>
      <c r="P733" s="96"/>
    </row>
    <row r="734" spans="1:16" ht="15" customHeight="1" x14ac:dyDescent="0.25">
      <c r="A734" s="100">
        <v>43744</v>
      </c>
      <c r="B734" s="101">
        <v>1</v>
      </c>
      <c r="C734" s="92" t="str">
        <f t="shared" si="33"/>
        <v>POST /account-access-consents</v>
      </c>
      <c r="D734" s="94" t="s">
        <v>207</v>
      </c>
      <c r="E734" s="93" t="str">
        <f t="shared" si="34"/>
        <v>AISP</v>
      </c>
      <c r="F734" s="93" t="str">
        <f t="shared" si="35"/>
        <v>N</v>
      </c>
      <c r="G734" s="95">
        <v>690711.31039965595</v>
      </c>
      <c r="H734" s="102">
        <v>27940.93605331485</v>
      </c>
      <c r="I734" s="102">
        <v>99.445855598549358</v>
      </c>
      <c r="J734" s="96"/>
      <c r="K734" s="96"/>
      <c r="L734" s="96"/>
      <c r="M734" s="96"/>
      <c r="N734" s="96"/>
      <c r="O734" s="96"/>
      <c r="P734" s="96"/>
    </row>
    <row r="735" spans="1:16" ht="15" customHeight="1" x14ac:dyDescent="0.25">
      <c r="A735" s="100">
        <v>43744</v>
      </c>
      <c r="B735" s="101">
        <v>2</v>
      </c>
      <c r="C735" s="92" t="str">
        <f t="shared" si="33"/>
        <v>GET /account-access-consents/{ConsentId}</v>
      </c>
      <c r="D735" s="94" t="s">
        <v>207</v>
      </c>
      <c r="E735" s="93" t="str">
        <f t="shared" si="34"/>
        <v>AISP</v>
      </c>
      <c r="F735" s="93" t="str">
        <f t="shared" si="35"/>
        <v>N</v>
      </c>
      <c r="G735" s="95">
        <v>1498483.3965366408</v>
      </c>
      <c r="H735" s="102">
        <v>27224.943122349687</v>
      </c>
      <c r="I735" s="102">
        <v>33.11803407501759</v>
      </c>
      <c r="J735" s="96"/>
      <c r="K735" s="96"/>
      <c r="L735" s="96"/>
      <c r="M735" s="96"/>
      <c r="N735" s="96"/>
      <c r="O735" s="96"/>
      <c r="P735" s="96"/>
    </row>
    <row r="736" spans="1:16" ht="15" customHeight="1" x14ac:dyDescent="0.25">
      <c r="A736" s="100">
        <v>43744</v>
      </c>
      <c r="B736" s="101">
        <v>3</v>
      </c>
      <c r="C736" s="92" t="str">
        <f t="shared" si="33"/>
        <v>DELETE /account-access-consents/{ConsentId}</v>
      </c>
      <c r="D736" s="94" t="s">
        <v>207</v>
      </c>
      <c r="E736" s="93" t="str">
        <f t="shared" si="34"/>
        <v>AISP</v>
      </c>
      <c r="F736" s="93" t="str">
        <f t="shared" si="35"/>
        <v>N</v>
      </c>
      <c r="G736" s="95">
        <v>711928.20524973515</v>
      </c>
      <c r="H736" s="102">
        <v>26748.786361718463</v>
      </c>
      <c r="I736" s="102">
        <v>300.39877903401117</v>
      </c>
      <c r="J736" s="96"/>
      <c r="K736" s="96"/>
      <c r="L736" s="96"/>
      <c r="M736" s="96"/>
      <c r="N736" s="96"/>
      <c r="O736" s="96"/>
      <c r="P736" s="96"/>
    </row>
    <row r="737" spans="1:16" ht="15" customHeight="1" x14ac:dyDescent="0.25">
      <c r="A737" s="100">
        <v>43744</v>
      </c>
      <c r="B737" s="101">
        <v>4</v>
      </c>
      <c r="C737" s="92" t="str">
        <f t="shared" si="33"/>
        <v>GET /accounts</v>
      </c>
      <c r="D737" s="94" t="s">
        <v>207</v>
      </c>
      <c r="E737" s="93" t="str">
        <f t="shared" si="34"/>
        <v>AISP</v>
      </c>
      <c r="F737" s="93" t="str">
        <f t="shared" si="35"/>
        <v>Y</v>
      </c>
      <c r="G737" s="95">
        <v>2097746.2253619134</v>
      </c>
      <c r="H737" s="102">
        <v>32898.150701735722</v>
      </c>
      <c r="I737" s="102">
        <v>70.02103247008435</v>
      </c>
      <c r="J737" s="96"/>
      <c r="K737" s="96"/>
      <c r="L737" s="96"/>
      <c r="M737" s="96"/>
      <c r="N737" s="96"/>
      <c r="O737" s="96"/>
      <c r="P737" s="96"/>
    </row>
    <row r="738" spans="1:16" ht="15" customHeight="1" x14ac:dyDescent="0.25">
      <c r="A738" s="100">
        <v>43744</v>
      </c>
      <c r="B738" s="101">
        <v>5</v>
      </c>
      <c r="C738" s="92" t="str">
        <f t="shared" si="33"/>
        <v>GET /accounts/{AccountId}</v>
      </c>
      <c r="D738" s="94" t="s">
        <v>207</v>
      </c>
      <c r="E738" s="93" t="str">
        <f t="shared" si="34"/>
        <v>AISP</v>
      </c>
      <c r="F738" s="93" t="str">
        <f t="shared" si="35"/>
        <v>Y</v>
      </c>
      <c r="G738" s="95">
        <v>3346367.0029695388</v>
      </c>
      <c r="H738" s="102">
        <v>44024.231860341344</v>
      </c>
      <c r="I738" s="102">
        <v>87.742388958536679</v>
      </c>
      <c r="J738" s="96"/>
      <c r="K738" s="96"/>
      <c r="L738" s="96"/>
      <c r="M738" s="96"/>
      <c r="N738" s="96"/>
      <c r="O738" s="96"/>
      <c r="P738" s="96"/>
    </row>
    <row r="739" spans="1:16" ht="15" customHeight="1" x14ac:dyDescent="0.25">
      <c r="A739" s="100">
        <v>43744</v>
      </c>
      <c r="B739" s="101">
        <v>6</v>
      </c>
      <c r="C739" s="92" t="str">
        <f t="shared" si="33"/>
        <v>GET /accounts/{AccountId}/balances</v>
      </c>
      <c r="D739" s="94" t="s">
        <v>207</v>
      </c>
      <c r="E739" s="93" t="str">
        <f t="shared" si="34"/>
        <v>AISP</v>
      </c>
      <c r="F739" s="93" t="str">
        <f t="shared" si="35"/>
        <v>Y</v>
      </c>
      <c r="G739" s="95">
        <v>2116023.898756939</v>
      </c>
      <c r="H739" s="102">
        <v>30125.797336748237</v>
      </c>
      <c r="I739" s="102">
        <v>150.26629423345128</v>
      </c>
      <c r="J739" s="96"/>
      <c r="K739" s="96"/>
      <c r="L739" s="96"/>
      <c r="M739" s="96"/>
      <c r="N739" s="96"/>
      <c r="O739" s="96"/>
      <c r="P739" s="96"/>
    </row>
    <row r="740" spans="1:16" ht="15" customHeight="1" x14ac:dyDescent="0.25">
      <c r="A740" s="100">
        <v>43744</v>
      </c>
      <c r="B740" s="101">
        <v>7</v>
      </c>
      <c r="C740" s="92" t="str">
        <f t="shared" si="33"/>
        <v>GET /balances</v>
      </c>
      <c r="D740" s="94" t="s">
        <v>207</v>
      </c>
      <c r="E740" s="93" t="str">
        <f t="shared" si="34"/>
        <v>AISP</v>
      </c>
      <c r="F740" s="93" t="str">
        <f t="shared" si="35"/>
        <v>Y</v>
      </c>
      <c r="G740" s="95">
        <v>1425616.609813292</v>
      </c>
      <c r="H740" s="102">
        <v>23673.447421964353</v>
      </c>
      <c r="I740" s="102">
        <v>161.17144572801956</v>
      </c>
      <c r="J740" s="96"/>
      <c r="K740" s="96"/>
      <c r="L740" s="96"/>
      <c r="M740" s="96"/>
      <c r="N740" s="96"/>
      <c r="O740" s="96"/>
      <c r="P740" s="96"/>
    </row>
    <row r="741" spans="1:16" ht="15" customHeight="1" x14ac:dyDescent="0.25">
      <c r="A741" s="100">
        <v>43744</v>
      </c>
      <c r="B741" s="101">
        <v>8</v>
      </c>
      <c r="C741" s="92" t="str">
        <f t="shared" si="33"/>
        <v>GET /accounts/{AccountId}/transactions</v>
      </c>
      <c r="D741" s="94" t="s">
        <v>207</v>
      </c>
      <c r="E741" s="93" t="str">
        <f t="shared" si="34"/>
        <v>AISP</v>
      </c>
      <c r="F741" s="93" t="str">
        <f t="shared" si="35"/>
        <v>Y</v>
      </c>
      <c r="G741" s="95">
        <v>40699659.377133124</v>
      </c>
      <c r="H741" s="102">
        <v>19696.980253094847</v>
      </c>
      <c r="I741" s="102">
        <v>189.99501004398704</v>
      </c>
      <c r="J741" s="96"/>
      <c r="K741" s="96"/>
      <c r="L741" s="96"/>
      <c r="M741" s="96"/>
      <c r="N741" s="96"/>
      <c r="O741" s="96"/>
      <c r="P741" s="96"/>
    </row>
    <row r="742" spans="1:16" ht="15" customHeight="1" x14ac:dyDescent="0.25">
      <c r="A742" s="100">
        <v>43744</v>
      </c>
      <c r="B742" s="101">
        <v>9</v>
      </c>
      <c r="C742" s="92" t="str">
        <f t="shared" si="33"/>
        <v>GET /transactions</v>
      </c>
      <c r="D742" s="94" t="s">
        <v>207</v>
      </c>
      <c r="E742" s="93" t="str">
        <f t="shared" si="34"/>
        <v>AISP</v>
      </c>
      <c r="F742" s="93" t="str">
        <f t="shared" si="35"/>
        <v>Y</v>
      </c>
      <c r="G742" s="95">
        <v>357074018.30485952</v>
      </c>
      <c r="H742" s="102">
        <v>39877.690545331963</v>
      </c>
      <c r="I742" s="102">
        <v>32.927372964048438</v>
      </c>
      <c r="J742" s="96"/>
      <c r="K742" s="96"/>
      <c r="L742" s="96"/>
      <c r="M742" s="96"/>
      <c r="N742" s="96"/>
      <c r="O742" s="96"/>
      <c r="P742" s="96"/>
    </row>
    <row r="743" spans="1:16" ht="15" customHeight="1" x14ac:dyDescent="0.25">
      <c r="A743" s="100">
        <v>43744</v>
      </c>
      <c r="B743" s="101">
        <v>10</v>
      </c>
      <c r="C743" s="92" t="str">
        <f t="shared" si="33"/>
        <v>GET /accounts/{AccountId}/beneficiaries</v>
      </c>
      <c r="D743" s="94" t="s">
        <v>207</v>
      </c>
      <c r="E743" s="93" t="str">
        <f t="shared" si="34"/>
        <v>AISP</v>
      </c>
      <c r="F743" s="93" t="str">
        <f t="shared" si="35"/>
        <v>Y</v>
      </c>
      <c r="G743" s="95">
        <v>2594133.7959822817</v>
      </c>
      <c r="H743" s="102">
        <v>28534.59677159155</v>
      </c>
      <c r="I743" s="102">
        <v>134.5883646421459</v>
      </c>
      <c r="J743" s="96"/>
      <c r="K743" s="96"/>
      <c r="L743" s="96"/>
      <c r="M743" s="96"/>
      <c r="N743" s="96"/>
      <c r="O743" s="96"/>
      <c r="P743" s="96"/>
    </row>
    <row r="744" spans="1:16" ht="15" customHeight="1" x14ac:dyDescent="0.25">
      <c r="A744" s="100">
        <v>43744</v>
      </c>
      <c r="B744" s="101">
        <v>11</v>
      </c>
      <c r="C744" s="92" t="str">
        <f t="shared" si="33"/>
        <v>GET /beneficiaries</v>
      </c>
      <c r="D744" s="94" t="s">
        <v>207</v>
      </c>
      <c r="E744" s="93" t="str">
        <f t="shared" si="34"/>
        <v>AISP</v>
      </c>
      <c r="F744" s="93" t="str">
        <f t="shared" si="35"/>
        <v>Y</v>
      </c>
      <c r="G744" s="95">
        <v>3311803.1272366433</v>
      </c>
      <c r="H744" s="102">
        <v>34787.972633694801</v>
      </c>
      <c r="I744" s="102">
        <v>32.830011965086008</v>
      </c>
      <c r="J744" s="96"/>
      <c r="K744" s="96"/>
      <c r="L744" s="96"/>
      <c r="M744" s="96"/>
      <c r="N744" s="96"/>
      <c r="O744" s="96"/>
      <c r="P744" s="96"/>
    </row>
    <row r="745" spans="1:16" ht="15" customHeight="1" x14ac:dyDescent="0.25">
      <c r="A745" s="100">
        <v>43744</v>
      </c>
      <c r="B745" s="101">
        <v>12</v>
      </c>
      <c r="C745" s="92" t="str">
        <f t="shared" si="33"/>
        <v>GET /accounts/{AccountId}/direct-debits</v>
      </c>
      <c r="D745" s="94" t="s">
        <v>207</v>
      </c>
      <c r="E745" s="93" t="str">
        <f t="shared" si="34"/>
        <v>AISP</v>
      </c>
      <c r="F745" s="93" t="str">
        <f t="shared" si="35"/>
        <v>Y</v>
      </c>
      <c r="G745" s="95">
        <v>2160969.2715652841</v>
      </c>
      <c r="H745" s="102">
        <v>36987.628709008306</v>
      </c>
      <c r="I745" s="102">
        <v>212.49519346666253</v>
      </c>
      <c r="J745" s="96"/>
      <c r="K745" s="96"/>
      <c r="L745" s="96"/>
      <c r="M745" s="96"/>
      <c r="N745" s="96"/>
      <c r="O745" s="96"/>
      <c r="P745" s="96"/>
    </row>
    <row r="746" spans="1:16" ht="15" customHeight="1" x14ac:dyDescent="0.25">
      <c r="A746" s="100">
        <v>43744</v>
      </c>
      <c r="B746" s="101">
        <v>13</v>
      </c>
      <c r="C746" s="92" t="str">
        <f t="shared" si="33"/>
        <v>GET /direct-debits</v>
      </c>
      <c r="D746" s="94" t="s">
        <v>207</v>
      </c>
      <c r="E746" s="93" t="str">
        <f t="shared" si="34"/>
        <v>AISP</v>
      </c>
      <c r="F746" s="93" t="str">
        <f t="shared" si="35"/>
        <v>Y</v>
      </c>
      <c r="G746" s="95">
        <v>2201564.5568271494</v>
      </c>
      <c r="H746" s="102">
        <v>23940.584468448633</v>
      </c>
      <c r="I746" s="102">
        <v>219.12572995241632</v>
      </c>
      <c r="J746" s="96"/>
      <c r="K746" s="96"/>
      <c r="L746" s="96"/>
      <c r="M746" s="96"/>
      <c r="N746" s="96"/>
      <c r="O746" s="96"/>
      <c r="P746" s="96"/>
    </row>
    <row r="747" spans="1:16" ht="15" customHeight="1" x14ac:dyDescent="0.25">
      <c r="A747" s="100">
        <v>43744</v>
      </c>
      <c r="B747" s="101">
        <v>14</v>
      </c>
      <c r="C747" s="92" t="str">
        <f t="shared" si="33"/>
        <v>GET /accounts/{AccountId}/standing-orders</v>
      </c>
      <c r="D747" s="94" t="s">
        <v>207</v>
      </c>
      <c r="E747" s="93" t="str">
        <f t="shared" si="34"/>
        <v>AISP</v>
      </c>
      <c r="F747" s="93" t="str">
        <f t="shared" si="35"/>
        <v>Y</v>
      </c>
      <c r="G747" s="95">
        <v>1188868.0143102868</v>
      </c>
      <c r="H747" s="102">
        <v>17119.531517431878</v>
      </c>
      <c r="I747" s="102">
        <v>145.7861132309674</v>
      </c>
      <c r="J747" s="96"/>
      <c r="K747" s="96"/>
      <c r="L747" s="96"/>
      <c r="M747" s="96"/>
      <c r="N747" s="96"/>
      <c r="O747" s="96"/>
      <c r="P747" s="96"/>
    </row>
    <row r="748" spans="1:16" ht="15" customHeight="1" x14ac:dyDescent="0.25">
      <c r="A748" s="100">
        <v>43744</v>
      </c>
      <c r="B748" s="101">
        <v>15</v>
      </c>
      <c r="C748" s="92" t="str">
        <f t="shared" si="33"/>
        <v>GET /standing-orders</v>
      </c>
      <c r="D748" s="94" t="s">
        <v>207</v>
      </c>
      <c r="E748" s="93" t="str">
        <f t="shared" si="34"/>
        <v>AISP</v>
      </c>
      <c r="F748" s="93" t="str">
        <f t="shared" si="35"/>
        <v>Y</v>
      </c>
      <c r="G748" s="95">
        <v>1819933.0476142399</v>
      </c>
      <c r="H748" s="102">
        <v>47974.946430030548</v>
      </c>
      <c r="I748" s="102">
        <v>152.33437245872366</v>
      </c>
      <c r="J748" s="96"/>
      <c r="K748" s="96"/>
      <c r="L748" s="96"/>
      <c r="M748" s="96"/>
      <c r="N748" s="96"/>
      <c r="O748" s="96"/>
      <c r="P748" s="96"/>
    </row>
    <row r="749" spans="1:16" ht="15" customHeight="1" x14ac:dyDescent="0.25">
      <c r="A749" s="100">
        <v>43744</v>
      </c>
      <c r="B749" s="101">
        <v>16</v>
      </c>
      <c r="C749" s="92" t="str">
        <f t="shared" si="33"/>
        <v>GET /accounts/{AccountId}/product</v>
      </c>
      <c r="D749" s="94" t="s">
        <v>207</v>
      </c>
      <c r="E749" s="93" t="str">
        <f t="shared" si="34"/>
        <v>AISP</v>
      </c>
      <c r="F749" s="93" t="str">
        <f t="shared" si="35"/>
        <v>Y</v>
      </c>
      <c r="G749" s="95">
        <v>407506.18130368862</v>
      </c>
      <c r="H749" s="102">
        <v>5693.1179323337092</v>
      </c>
      <c r="I749" s="102">
        <v>166.07060164282913</v>
      </c>
      <c r="J749" s="96"/>
      <c r="K749" s="96"/>
      <c r="L749" s="96"/>
      <c r="M749" s="96"/>
      <c r="N749" s="96"/>
      <c r="O749" s="96"/>
      <c r="P749" s="96"/>
    </row>
    <row r="750" spans="1:16" ht="15" customHeight="1" x14ac:dyDescent="0.25">
      <c r="A750" s="100">
        <v>43744</v>
      </c>
      <c r="B750" s="101">
        <v>17</v>
      </c>
      <c r="C750" s="92" t="str">
        <f t="shared" si="33"/>
        <v>GET /products</v>
      </c>
      <c r="D750" s="94" t="s">
        <v>207</v>
      </c>
      <c r="E750" s="93" t="str">
        <f t="shared" si="34"/>
        <v>AISP</v>
      </c>
      <c r="F750" s="93" t="str">
        <f t="shared" si="35"/>
        <v>Y</v>
      </c>
      <c r="G750" s="95">
        <v>939256.89849707042</v>
      </c>
      <c r="H750" s="102">
        <v>36740.436147006716</v>
      </c>
      <c r="I750" s="102">
        <v>253.83150630830878</v>
      </c>
      <c r="J750" s="96"/>
      <c r="K750" s="96"/>
      <c r="L750" s="96"/>
      <c r="M750" s="96"/>
      <c r="N750" s="96"/>
      <c r="O750" s="96"/>
      <c r="P750" s="96"/>
    </row>
    <row r="751" spans="1:16" x14ac:dyDescent="0.25">
      <c r="A751" s="100">
        <v>43744</v>
      </c>
      <c r="B751" s="101">
        <v>18</v>
      </c>
      <c r="C751" s="92" t="str">
        <f t="shared" si="33"/>
        <v>GET /accounts/{AccountId}/offers</v>
      </c>
      <c r="D751" s="94" t="s">
        <v>207</v>
      </c>
      <c r="E751" s="93" t="str">
        <f t="shared" si="34"/>
        <v>AISP</v>
      </c>
      <c r="F751" s="93" t="str">
        <f t="shared" si="35"/>
        <v>Y</v>
      </c>
      <c r="G751" s="95">
        <v>967640.04498978239</v>
      </c>
      <c r="H751" s="102">
        <v>37781.568658912642</v>
      </c>
      <c r="I751" s="102">
        <v>302.72988258268009</v>
      </c>
      <c r="J751" s="96"/>
      <c r="K751" s="96"/>
      <c r="L751" s="96"/>
      <c r="M751" s="96"/>
      <c r="N751" s="96"/>
      <c r="O751" s="96"/>
      <c r="P751" s="96"/>
    </row>
    <row r="752" spans="1:16" x14ac:dyDescent="0.25">
      <c r="A752" s="100">
        <v>43744</v>
      </c>
      <c r="B752" s="101">
        <v>19</v>
      </c>
      <c r="C752" s="92" t="str">
        <f t="shared" si="33"/>
        <v>GET /offers</v>
      </c>
      <c r="D752" s="94" t="s">
        <v>207</v>
      </c>
      <c r="E752" s="93" t="str">
        <f t="shared" si="34"/>
        <v>AISP</v>
      </c>
      <c r="F752" s="93" t="str">
        <f t="shared" si="35"/>
        <v>Y</v>
      </c>
      <c r="G752" s="95">
        <v>4034359.4235885395</v>
      </c>
      <c r="H752" s="102">
        <v>39223.330879885143</v>
      </c>
      <c r="I752" s="102">
        <v>182.38944356691823</v>
      </c>
      <c r="J752" s="96"/>
      <c r="K752" s="96"/>
      <c r="L752" s="96"/>
      <c r="M752" s="96"/>
      <c r="N752" s="96"/>
      <c r="O752" s="96"/>
      <c r="P752" s="96"/>
    </row>
    <row r="753" spans="1:16" x14ac:dyDescent="0.25">
      <c r="A753" s="100">
        <v>43744</v>
      </c>
      <c r="B753" s="101">
        <v>20</v>
      </c>
      <c r="C753" s="92" t="str">
        <f t="shared" si="33"/>
        <v>GET /accounts/{AccountId}/party</v>
      </c>
      <c r="D753" s="94" t="s">
        <v>207</v>
      </c>
      <c r="E753" s="93" t="str">
        <f t="shared" si="34"/>
        <v>AISP</v>
      </c>
      <c r="F753" s="93" t="str">
        <f t="shared" si="35"/>
        <v>Y</v>
      </c>
      <c r="G753" s="95">
        <v>1372501.9122077974</v>
      </c>
      <c r="H753" s="102">
        <v>53499.609490807437</v>
      </c>
      <c r="I753" s="102">
        <v>0</v>
      </c>
      <c r="J753" s="96"/>
      <c r="K753" s="96"/>
      <c r="L753" s="96"/>
      <c r="M753" s="96"/>
      <c r="N753" s="96"/>
      <c r="O753" s="96"/>
      <c r="P753" s="96"/>
    </row>
    <row r="754" spans="1:16" x14ac:dyDescent="0.25">
      <c r="A754" s="100">
        <v>43744</v>
      </c>
      <c r="B754" s="101">
        <v>21</v>
      </c>
      <c r="C754" s="92" t="str">
        <f t="shared" si="33"/>
        <v>GET /party</v>
      </c>
      <c r="D754" s="94" t="s">
        <v>207</v>
      </c>
      <c r="E754" s="93" t="str">
        <f t="shared" si="34"/>
        <v>AISP</v>
      </c>
      <c r="F754" s="93" t="str">
        <f t="shared" si="35"/>
        <v>Y</v>
      </c>
      <c r="G754" s="95">
        <v>918380.24165266159</v>
      </c>
      <c r="H754" s="102">
        <v>10619.12770936099</v>
      </c>
      <c r="I754" s="102">
        <v>406.0350776761457</v>
      </c>
      <c r="J754" s="96"/>
      <c r="K754" s="96"/>
      <c r="L754" s="96"/>
      <c r="M754" s="96"/>
      <c r="N754" s="96"/>
      <c r="O754" s="96"/>
      <c r="P754" s="96"/>
    </row>
    <row r="755" spans="1:16" x14ac:dyDescent="0.25">
      <c r="A755" s="100">
        <v>43744</v>
      </c>
      <c r="B755" s="101">
        <v>22</v>
      </c>
      <c r="C755" s="92" t="str">
        <f t="shared" si="33"/>
        <v>GET /accounts/{AccountId}/scheduled-payments</v>
      </c>
      <c r="D755" s="94" t="s">
        <v>207</v>
      </c>
      <c r="E755" s="93" t="str">
        <f t="shared" si="34"/>
        <v>AISP</v>
      </c>
      <c r="F755" s="93" t="str">
        <f t="shared" si="35"/>
        <v>Y</v>
      </c>
      <c r="G755" s="95">
        <v>1089342.2692254677</v>
      </c>
      <c r="H755" s="102">
        <v>36222.088182969543</v>
      </c>
      <c r="I755" s="102">
        <v>3.1974602255715614</v>
      </c>
      <c r="J755" s="96"/>
      <c r="K755" s="96"/>
      <c r="L755" s="96"/>
      <c r="M755" s="96"/>
      <c r="N755" s="96"/>
      <c r="O755" s="96"/>
      <c r="P755" s="96"/>
    </row>
    <row r="756" spans="1:16" x14ac:dyDescent="0.25">
      <c r="A756" s="100">
        <v>43744</v>
      </c>
      <c r="B756" s="101">
        <v>23</v>
      </c>
      <c r="C756" s="92" t="str">
        <f t="shared" si="33"/>
        <v>GET /scheduled-payments</v>
      </c>
      <c r="D756" s="94" t="s">
        <v>207</v>
      </c>
      <c r="E756" s="93" t="str">
        <f t="shared" si="34"/>
        <v>AISP</v>
      </c>
      <c r="F756" s="93" t="str">
        <f t="shared" si="35"/>
        <v>Y</v>
      </c>
      <c r="G756" s="95">
        <v>2402897.9594974611</v>
      </c>
      <c r="H756" s="102">
        <v>30775.430768577044</v>
      </c>
      <c r="I756" s="102">
        <v>92.354620302662994</v>
      </c>
      <c r="J756" s="96"/>
      <c r="K756" s="96"/>
      <c r="L756" s="96"/>
      <c r="M756" s="96"/>
      <c r="N756" s="96"/>
      <c r="O756" s="96"/>
      <c r="P756" s="96"/>
    </row>
    <row r="757" spans="1:16" x14ac:dyDescent="0.25">
      <c r="A757" s="100">
        <v>43744</v>
      </c>
      <c r="B757" s="101">
        <v>24</v>
      </c>
      <c r="C757" s="92" t="str">
        <f t="shared" si="33"/>
        <v>GET /accounts/{AccountId}/statements</v>
      </c>
      <c r="D757" s="94" t="s">
        <v>207</v>
      </c>
      <c r="E757" s="93" t="str">
        <f t="shared" si="34"/>
        <v>AISP</v>
      </c>
      <c r="F757" s="93" t="str">
        <f t="shared" si="35"/>
        <v>Y</v>
      </c>
      <c r="G757" s="95">
        <v>1156186.2922416336</v>
      </c>
      <c r="H757" s="102">
        <v>15296.519652939585</v>
      </c>
      <c r="I757" s="102">
        <v>165.38658973077258</v>
      </c>
      <c r="J757" s="96"/>
      <c r="K757" s="96"/>
      <c r="L757" s="96"/>
      <c r="M757" s="96"/>
      <c r="N757" s="96"/>
      <c r="O757" s="96"/>
      <c r="P757" s="96"/>
    </row>
    <row r="758" spans="1:16" x14ac:dyDescent="0.25">
      <c r="A758" s="100">
        <v>43744</v>
      </c>
      <c r="B758" s="101">
        <v>25</v>
      </c>
      <c r="C758" s="92" t="str">
        <f t="shared" si="33"/>
        <v>GET /accounts/{AccountId}/statements/{StatementId}</v>
      </c>
      <c r="D758" s="94" t="s">
        <v>207</v>
      </c>
      <c r="E758" s="93" t="str">
        <f t="shared" si="34"/>
        <v>AISP</v>
      </c>
      <c r="F758" s="93" t="str">
        <f t="shared" si="35"/>
        <v>Y</v>
      </c>
      <c r="G758" s="95">
        <v>1413937.3525434749</v>
      </c>
      <c r="H758" s="102">
        <v>21670.891003060609</v>
      </c>
      <c r="I758" s="102">
        <v>119.76863358886541</v>
      </c>
      <c r="J758" s="96"/>
      <c r="K758" s="96"/>
      <c r="L758" s="96"/>
      <c r="M758" s="96"/>
      <c r="N758" s="96"/>
      <c r="O758" s="96"/>
      <c r="P758" s="96"/>
    </row>
    <row r="759" spans="1:16" x14ac:dyDescent="0.25">
      <c r="A759" s="100">
        <v>43744</v>
      </c>
      <c r="B759" s="101">
        <v>26</v>
      </c>
      <c r="C759" s="92" t="str">
        <f t="shared" si="33"/>
        <v>GET /accounts/{AccountId}/statements/{StatementId}/file</v>
      </c>
      <c r="D759" s="94" t="s">
        <v>207</v>
      </c>
      <c r="E759" s="93" t="str">
        <f t="shared" si="34"/>
        <v>AISP</v>
      </c>
      <c r="F759" s="93" t="str">
        <f t="shared" si="35"/>
        <v>Y</v>
      </c>
      <c r="G759" s="95">
        <v>2368369.464951897</v>
      </c>
      <c r="H759" s="102">
        <v>24691.913931452364</v>
      </c>
      <c r="I759" s="102">
        <v>88.739896933646392</v>
      </c>
      <c r="J759" s="96"/>
      <c r="K759" s="96"/>
      <c r="L759" s="96"/>
      <c r="M759" s="96"/>
      <c r="N759" s="96"/>
      <c r="O759" s="96"/>
      <c r="P759" s="96"/>
    </row>
    <row r="760" spans="1:16" x14ac:dyDescent="0.25">
      <c r="A760" s="100">
        <v>43744</v>
      </c>
      <c r="B760" s="101">
        <v>27</v>
      </c>
      <c r="C760" s="92" t="str">
        <f t="shared" si="33"/>
        <v>GET /accounts/{AccountId}/statements/{StatementId}/transactions</v>
      </c>
      <c r="D760" s="94" t="s">
        <v>207</v>
      </c>
      <c r="E760" s="93" t="str">
        <f t="shared" si="34"/>
        <v>AISP</v>
      </c>
      <c r="F760" s="93" t="str">
        <f t="shared" si="35"/>
        <v>Y</v>
      </c>
      <c r="G760" s="95">
        <v>34799146.120276578</v>
      </c>
      <c r="H760" s="102">
        <v>6846.4305381341082</v>
      </c>
      <c r="I760" s="102">
        <v>271.34079977954121</v>
      </c>
      <c r="J760" s="96"/>
      <c r="K760" s="96"/>
      <c r="L760" s="96"/>
      <c r="M760" s="96"/>
      <c r="N760" s="96"/>
      <c r="O760" s="96"/>
      <c r="P760" s="96"/>
    </row>
    <row r="761" spans="1:16" x14ac:dyDescent="0.25">
      <c r="A761" s="100">
        <v>43744</v>
      </c>
      <c r="B761" s="101">
        <v>28</v>
      </c>
      <c r="C761" s="92" t="str">
        <f t="shared" si="33"/>
        <v>GET /statements</v>
      </c>
      <c r="D761" s="94" t="s">
        <v>207</v>
      </c>
      <c r="E761" s="93" t="str">
        <f t="shared" si="34"/>
        <v>AISP</v>
      </c>
      <c r="F761" s="93" t="str">
        <f t="shared" si="35"/>
        <v>Y</v>
      </c>
      <c r="G761" s="95">
        <v>4251876.729749633</v>
      </c>
      <c r="H761" s="102">
        <v>45108.587182752613</v>
      </c>
      <c r="I761" s="102">
        <v>80.483848198245767</v>
      </c>
      <c r="J761" s="96"/>
      <c r="K761" s="96"/>
      <c r="L761" s="96"/>
      <c r="M761" s="96"/>
      <c r="N761" s="96"/>
      <c r="O761" s="96"/>
      <c r="P761" s="96"/>
    </row>
    <row r="762" spans="1:16" x14ac:dyDescent="0.25">
      <c r="A762" s="100">
        <v>43744</v>
      </c>
      <c r="B762" s="101">
        <v>29</v>
      </c>
      <c r="C762" s="92" t="str">
        <f t="shared" si="33"/>
        <v>POST /domestic-payment-consents</v>
      </c>
      <c r="D762" s="94" t="s">
        <v>207</v>
      </c>
      <c r="E762" s="93" t="str">
        <f t="shared" si="34"/>
        <v>PISP</v>
      </c>
      <c r="F762" s="93" t="str">
        <f t="shared" si="35"/>
        <v>N</v>
      </c>
      <c r="G762" s="95">
        <v>3652326.1134551652</v>
      </c>
      <c r="H762" s="101">
        <v>9379.8601437681209</v>
      </c>
      <c r="I762" s="101">
        <v>98.759799264846265</v>
      </c>
      <c r="J762" s="96"/>
      <c r="K762" s="96"/>
      <c r="L762" s="96"/>
      <c r="M762" s="96"/>
      <c r="N762" s="96"/>
      <c r="O762" s="96"/>
      <c r="P762" s="96"/>
    </row>
    <row r="763" spans="1:16" x14ac:dyDescent="0.25">
      <c r="A763" s="100">
        <v>43744</v>
      </c>
      <c r="B763" s="101">
        <v>30</v>
      </c>
      <c r="C763" s="92" t="str">
        <f t="shared" si="33"/>
        <v>GET /domestic-payment-consents/{ConsentId}</v>
      </c>
      <c r="D763" s="94" t="s">
        <v>207</v>
      </c>
      <c r="E763" s="93" t="str">
        <f t="shared" si="34"/>
        <v>PISP</v>
      </c>
      <c r="F763" s="93" t="str">
        <f t="shared" si="35"/>
        <v>N</v>
      </c>
      <c r="G763" s="95">
        <v>16107054.152400292</v>
      </c>
      <c r="H763" s="102">
        <v>17922.013042174443</v>
      </c>
      <c r="I763" s="102">
        <v>162.81336104147704</v>
      </c>
      <c r="J763" s="96"/>
      <c r="K763" s="96"/>
      <c r="L763" s="96"/>
      <c r="M763" s="96"/>
      <c r="N763" s="96"/>
      <c r="O763" s="96"/>
      <c r="P763" s="96"/>
    </row>
    <row r="764" spans="1:16" ht="15" customHeight="1" x14ac:dyDescent="0.25">
      <c r="A764" s="100">
        <v>43744</v>
      </c>
      <c r="B764" s="101">
        <v>31</v>
      </c>
      <c r="C764" s="92" t="str">
        <f t="shared" si="33"/>
        <v>POST /domestic-payments</v>
      </c>
      <c r="D764" s="94" t="s">
        <v>207</v>
      </c>
      <c r="E764" s="93" t="str">
        <f t="shared" si="34"/>
        <v>PISP</v>
      </c>
      <c r="F764" s="93" t="str">
        <f t="shared" si="35"/>
        <v>Y</v>
      </c>
      <c r="G764" s="95">
        <v>5650230.3982718438</v>
      </c>
      <c r="H764" s="102">
        <v>15284.448521613893</v>
      </c>
      <c r="I764" s="102">
        <v>6.8415697122142358</v>
      </c>
      <c r="J764" s="96"/>
      <c r="K764" s="96"/>
      <c r="L764" s="96"/>
      <c r="M764" s="96"/>
      <c r="N764" s="96"/>
      <c r="O764" s="96"/>
      <c r="P764" s="96"/>
    </row>
    <row r="765" spans="1:16" ht="15" customHeight="1" x14ac:dyDescent="0.25">
      <c r="A765" s="100">
        <v>43744</v>
      </c>
      <c r="B765" s="101">
        <v>32</v>
      </c>
      <c r="C765" s="92" t="str">
        <f t="shared" si="33"/>
        <v>GET /domestic-payments/{DomesticPaymentId}</v>
      </c>
      <c r="D765" s="94" t="s">
        <v>207</v>
      </c>
      <c r="E765" s="93" t="str">
        <f t="shared" si="34"/>
        <v>PISP</v>
      </c>
      <c r="F765" s="93" t="str">
        <f t="shared" si="35"/>
        <v>Y</v>
      </c>
      <c r="G765" s="95">
        <v>34561213.196354717</v>
      </c>
      <c r="H765" s="102">
        <v>44555.113163303831</v>
      </c>
      <c r="I765" s="102">
        <v>70.00256264120074</v>
      </c>
      <c r="J765" s="96"/>
      <c r="K765" s="96"/>
      <c r="L765" s="96"/>
      <c r="M765" s="96"/>
      <c r="N765" s="96"/>
      <c r="O765" s="96"/>
      <c r="P765" s="96"/>
    </row>
    <row r="766" spans="1:16" ht="15" customHeight="1" x14ac:dyDescent="0.25">
      <c r="A766" s="100">
        <v>43744</v>
      </c>
      <c r="B766" s="101">
        <v>33</v>
      </c>
      <c r="C766" s="92" t="str">
        <f t="shared" si="33"/>
        <v>POST /domestic-scheduled-payment-consents</v>
      </c>
      <c r="D766" s="94" t="s">
        <v>207</v>
      </c>
      <c r="E766" s="93" t="str">
        <f t="shared" si="34"/>
        <v>PISP</v>
      </c>
      <c r="F766" s="93" t="str">
        <f t="shared" si="35"/>
        <v>N</v>
      </c>
      <c r="G766" s="95">
        <v>17551476.037253257</v>
      </c>
      <c r="H766" s="102">
        <v>19130.891014520283</v>
      </c>
      <c r="I766" s="102">
        <v>107.43587113211674</v>
      </c>
      <c r="J766" s="96"/>
      <c r="K766" s="96"/>
      <c r="L766" s="96"/>
      <c r="M766" s="96"/>
      <c r="N766" s="96"/>
      <c r="O766" s="96"/>
      <c r="P766" s="96"/>
    </row>
    <row r="767" spans="1:16" ht="15" customHeight="1" x14ac:dyDescent="0.25">
      <c r="A767" s="100">
        <v>43744</v>
      </c>
      <c r="B767" s="101">
        <v>34</v>
      </c>
      <c r="C767" s="92" t="str">
        <f t="shared" si="33"/>
        <v>GET /domestic-scheduled-payment-consents/{ConsentId}</v>
      </c>
      <c r="D767" s="94" t="s">
        <v>207</v>
      </c>
      <c r="E767" s="93" t="str">
        <f t="shared" si="34"/>
        <v>PISP</v>
      </c>
      <c r="F767" s="93" t="str">
        <f t="shared" si="35"/>
        <v>N</v>
      </c>
      <c r="G767" s="95">
        <v>11639494.034620106</v>
      </c>
      <c r="H767" s="102">
        <v>13447.878478398821</v>
      </c>
      <c r="I767" s="102">
        <v>88.924918086415232</v>
      </c>
      <c r="J767" s="96"/>
      <c r="K767" s="96"/>
      <c r="L767" s="96"/>
      <c r="M767" s="96"/>
      <c r="N767" s="96"/>
      <c r="O767" s="96"/>
      <c r="P767" s="96"/>
    </row>
    <row r="768" spans="1:16" ht="15" customHeight="1" x14ac:dyDescent="0.25">
      <c r="A768" s="100">
        <v>43744</v>
      </c>
      <c r="B768" s="101">
        <v>35</v>
      </c>
      <c r="C768" s="92" t="str">
        <f t="shared" si="33"/>
        <v>POST /domestic-scheduled-payments</v>
      </c>
      <c r="D768" s="94" t="s">
        <v>207</v>
      </c>
      <c r="E768" s="93" t="str">
        <f t="shared" si="34"/>
        <v>PISP</v>
      </c>
      <c r="F768" s="93" t="str">
        <f t="shared" si="35"/>
        <v>Y</v>
      </c>
      <c r="G768" s="95">
        <v>31702673.385243841</v>
      </c>
      <c r="H768" s="102">
        <v>48501.55395081512</v>
      </c>
      <c r="I768" s="102">
        <v>161.59006258145487</v>
      </c>
      <c r="J768" s="96"/>
      <c r="K768" s="96"/>
      <c r="L768" s="96"/>
      <c r="M768" s="96"/>
      <c r="N768" s="96"/>
      <c r="O768" s="96"/>
      <c r="P768" s="96"/>
    </row>
    <row r="769" spans="1:16" ht="15" customHeight="1" x14ac:dyDescent="0.25">
      <c r="A769" s="100">
        <v>43744</v>
      </c>
      <c r="B769" s="101">
        <v>36</v>
      </c>
      <c r="C769" s="92" t="str">
        <f t="shared" si="33"/>
        <v>GET /domestic-scheduled-payments/{DomesticScheduledPaymentId}</v>
      </c>
      <c r="D769" s="94" t="s">
        <v>207</v>
      </c>
      <c r="E769" s="93" t="str">
        <f t="shared" si="34"/>
        <v>PISP</v>
      </c>
      <c r="F769" s="93" t="str">
        <f t="shared" si="35"/>
        <v>Y</v>
      </c>
      <c r="G769" s="95">
        <v>16190633.846219068</v>
      </c>
      <c r="H769" s="102">
        <v>31514.03982477371</v>
      </c>
      <c r="I769" s="102">
        <v>88.441620177402328</v>
      </c>
      <c r="J769" s="96"/>
      <c r="K769" s="96"/>
      <c r="L769" s="96"/>
      <c r="M769" s="96"/>
      <c r="N769" s="96"/>
      <c r="O769" s="96"/>
      <c r="P769" s="96"/>
    </row>
    <row r="770" spans="1:16" ht="15" customHeight="1" x14ac:dyDescent="0.25">
      <c r="A770" s="100">
        <v>43744</v>
      </c>
      <c r="B770" s="101">
        <v>37</v>
      </c>
      <c r="C770" s="92" t="str">
        <f t="shared" si="33"/>
        <v>POST /domestic-standing-order-consents</v>
      </c>
      <c r="D770" s="94" t="s">
        <v>207</v>
      </c>
      <c r="E770" s="93" t="str">
        <f t="shared" si="34"/>
        <v>PISP</v>
      </c>
      <c r="F770" s="93" t="str">
        <f t="shared" si="35"/>
        <v>N</v>
      </c>
      <c r="G770" s="95">
        <v>25436003.834185861</v>
      </c>
      <c r="H770" s="102">
        <v>28072.270615075762</v>
      </c>
      <c r="I770" s="102">
        <v>204.08209957037903</v>
      </c>
      <c r="J770" s="96"/>
      <c r="K770" s="96"/>
      <c r="L770" s="96"/>
      <c r="M770" s="96"/>
      <c r="N770" s="96"/>
      <c r="O770" s="96"/>
      <c r="P770" s="96"/>
    </row>
    <row r="771" spans="1:16" ht="15" customHeight="1" x14ac:dyDescent="0.25">
      <c r="A771" s="100">
        <v>43744</v>
      </c>
      <c r="B771" s="101">
        <v>38</v>
      </c>
      <c r="C771" s="92" t="str">
        <f t="shared" si="33"/>
        <v>GET /domestic-standing-order-consents/{ConsentId}</v>
      </c>
      <c r="D771" s="94" t="s">
        <v>207</v>
      </c>
      <c r="E771" s="93" t="str">
        <f t="shared" si="34"/>
        <v>PISP</v>
      </c>
      <c r="F771" s="93" t="str">
        <f t="shared" si="35"/>
        <v>N</v>
      </c>
      <c r="G771" s="95">
        <v>24752101.477956578</v>
      </c>
      <c r="H771" s="102">
        <v>29082.287392487673</v>
      </c>
      <c r="I771" s="102">
        <v>225.21235192702278</v>
      </c>
      <c r="J771" s="96"/>
      <c r="K771" s="96"/>
      <c r="L771" s="96"/>
      <c r="M771" s="96"/>
      <c r="N771" s="96"/>
      <c r="O771" s="96"/>
      <c r="P771" s="96"/>
    </row>
    <row r="772" spans="1:16" ht="15" customHeight="1" x14ac:dyDescent="0.25">
      <c r="A772" s="100">
        <v>43744</v>
      </c>
      <c r="B772" s="101">
        <v>39</v>
      </c>
      <c r="C772" s="92" t="str">
        <f t="shared" si="33"/>
        <v>POST /domestic-standing-orders</v>
      </c>
      <c r="D772" s="94" t="s">
        <v>207</v>
      </c>
      <c r="E772" s="93" t="str">
        <f t="shared" si="34"/>
        <v>PISP</v>
      </c>
      <c r="F772" s="93" t="str">
        <f t="shared" si="35"/>
        <v>Y</v>
      </c>
      <c r="G772" s="95">
        <v>8247347.4270619648</v>
      </c>
      <c r="H772" s="102">
        <v>18262.916642004548</v>
      </c>
      <c r="I772" s="102">
        <v>2.3700346695712127</v>
      </c>
      <c r="J772" s="96"/>
      <c r="K772" s="96"/>
      <c r="L772" s="96"/>
      <c r="M772" s="96"/>
      <c r="N772" s="96"/>
      <c r="O772" s="96"/>
      <c r="P772" s="96"/>
    </row>
    <row r="773" spans="1:16" ht="15" customHeight="1" x14ac:dyDescent="0.25">
      <c r="A773" s="100">
        <v>43744</v>
      </c>
      <c r="B773" s="101">
        <v>40</v>
      </c>
      <c r="C773" s="92" t="str">
        <f t="shared" si="33"/>
        <v>GET /domestic-standing-orders/{DomesticStandingOrderId}</v>
      </c>
      <c r="D773" s="94" t="s">
        <v>207</v>
      </c>
      <c r="E773" s="93" t="str">
        <f t="shared" si="34"/>
        <v>PISP</v>
      </c>
      <c r="F773" s="93" t="str">
        <f t="shared" si="35"/>
        <v>Y</v>
      </c>
      <c r="G773" s="95">
        <v>6771676.9136101808</v>
      </c>
      <c r="H773" s="102">
        <v>7864.8621055140266</v>
      </c>
      <c r="I773" s="102">
        <v>282.76278830111193</v>
      </c>
      <c r="J773" s="96"/>
      <c r="K773" s="96"/>
      <c r="L773" s="96"/>
      <c r="M773" s="96"/>
      <c r="N773" s="96"/>
      <c r="O773" s="96"/>
      <c r="P773" s="96"/>
    </row>
    <row r="774" spans="1:16" ht="15" customHeight="1" x14ac:dyDescent="0.25">
      <c r="A774" s="100">
        <v>43744</v>
      </c>
      <c r="B774" s="101">
        <v>41</v>
      </c>
      <c r="C774" s="92" t="str">
        <f t="shared" si="33"/>
        <v>POST /international-payment-consents</v>
      </c>
      <c r="D774" s="94" t="s">
        <v>207</v>
      </c>
      <c r="E774" s="93" t="str">
        <f t="shared" si="34"/>
        <v>PISP</v>
      </c>
      <c r="F774" s="93" t="str">
        <f t="shared" si="35"/>
        <v>N</v>
      </c>
      <c r="G774" s="95">
        <v>32929486.383964442</v>
      </c>
      <c r="H774" s="102">
        <v>46577.588260790115</v>
      </c>
      <c r="I774" s="102">
        <v>64.203869782542355</v>
      </c>
      <c r="J774" s="96"/>
      <c r="K774" s="96"/>
      <c r="L774" s="96"/>
      <c r="M774" s="96"/>
      <c r="N774" s="96"/>
      <c r="O774" s="96"/>
      <c r="P774" s="96"/>
    </row>
    <row r="775" spans="1:16" ht="15" customHeight="1" x14ac:dyDescent="0.25">
      <c r="A775" s="100">
        <v>43744</v>
      </c>
      <c r="B775" s="101">
        <v>42</v>
      </c>
      <c r="C775" s="92" t="str">
        <f t="shared" si="33"/>
        <v>GET /international-payment-consents/{ConsentId}</v>
      </c>
      <c r="D775" s="94" t="s">
        <v>207</v>
      </c>
      <c r="E775" s="93" t="str">
        <f t="shared" si="34"/>
        <v>PISP</v>
      </c>
      <c r="F775" s="93" t="str">
        <f t="shared" si="35"/>
        <v>N</v>
      </c>
      <c r="G775" s="95">
        <v>30533130.837684277</v>
      </c>
      <c r="H775" s="102">
        <v>29259.961333296222</v>
      </c>
      <c r="I775" s="102">
        <v>265.73936285623586</v>
      </c>
      <c r="J775" s="96"/>
      <c r="K775" s="96"/>
      <c r="L775" s="96"/>
      <c r="M775" s="96"/>
      <c r="N775" s="96"/>
      <c r="O775" s="96"/>
      <c r="P775" s="96"/>
    </row>
    <row r="776" spans="1:16" ht="15" customHeight="1" x14ac:dyDescent="0.25">
      <c r="A776" s="100">
        <v>43744</v>
      </c>
      <c r="B776" s="101">
        <v>43</v>
      </c>
      <c r="C776" s="92" t="str">
        <f t="shared" ref="C776:C839" si="36">VLOOKUP($B776,endpoints,3)</f>
        <v>POST /international-payments</v>
      </c>
      <c r="D776" s="94" t="s">
        <v>207</v>
      </c>
      <c r="E776" s="93" t="str">
        <f t="shared" ref="E776:E839" si="37">VLOOKUP($B776,endpoints,4)</f>
        <v>PISP</v>
      </c>
      <c r="F776" s="93" t="str">
        <f t="shared" ref="F776:F839" si="38">VLOOKUP($B776,endpoints,5)</f>
        <v>Y</v>
      </c>
      <c r="G776" s="95">
        <v>42028431.269893058</v>
      </c>
      <c r="H776" s="102">
        <v>36155.696025650424</v>
      </c>
      <c r="I776" s="102">
        <v>47.866841396679753</v>
      </c>
      <c r="J776" s="96"/>
      <c r="K776" s="96"/>
      <c r="L776" s="96"/>
      <c r="M776" s="96"/>
      <c r="N776" s="96"/>
      <c r="O776" s="96"/>
      <c r="P776" s="96"/>
    </row>
    <row r="777" spans="1:16" ht="15" customHeight="1" x14ac:dyDescent="0.25">
      <c r="A777" s="100">
        <v>43744</v>
      </c>
      <c r="B777" s="101">
        <v>44</v>
      </c>
      <c r="C777" s="92" t="str">
        <f t="shared" si="36"/>
        <v>GET /international-payments/{InternationalPaymentId}</v>
      </c>
      <c r="D777" s="94" t="s">
        <v>207</v>
      </c>
      <c r="E777" s="93" t="str">
        <f t="shared" si="37"/>
        <v>PISP</v>
      </c>
      <c r="F777" s="93" t="str">
        <f t="shared" si="38"/>
        <v>Y</v>
      </c>
      <c r="G777" s="95">
        <v>14942625.886504233</v>
      </c>
      <c r="H777" s="102">
        <v>18708.310062566205</v>
      </c>
      <c r="I777" s="102">
        <v>64.510156490920707</v>
      </c>
      <c r="J777" s="96"/>
      <c r="K777" s="96"/>
      <c r="L777" s="96"/>
      <c r="M777" s="96"/>
      <c r="N777" s="96"/>
      <c r="O777" s="96"/>
      <c r="P777" s="96"/>
    </row>
    <row r="778" spans="1:16" ht="15" customHeight="1" x14ac:dyDescent="0.25">
      <c r="A778" s="100">
        <v>43744</v>
      </c>
      <c r="B778" s="101">
        <v>45</v>
      </c>
      <c r="C778" s="92" t="str">
        <f t="shared" si="36"/>
        <v>POST /international-scheduled-payment-consents</v>
      </c>
      <c r="D778" s="94" t="s">
        <v>207</v>
      </c>
      <c r="E778" s="93" t="str">
        <f t="shared" si="37"/>
        <v>PISP</v>
      </c>
      <c r="F778" s="93" t="str">
        <f t="shared" si="38"/>
        <v>N</v>
      </c>
      <c r="G778" s="95">
        <v>26272154.885745514</v>
      </c>
      <c r="H778" s="102">
        <v>32160.737886165607</v>
      </c>
      <c r="I778" s="102">
        <v>16.486599063204654</v>
      </c>
      <c r="J778" s="96"/>
      <c r="K778" s="96"/>
      <c r="L778" s="96"/>
      <c r="M778" s="96"/>
      <c r="N778" s="96"/>
      <c r="O778" s="96"/>
      <c r="P778" s="96"/>
    </row>
    <row r="779" spans="1:16" ht="15" customHeight="1" x14ac:dyDescent="0.25">
      <c r="A779" s="100">
        <v>43744</v>
      </c>
      <c r="B779" s="101">
        <v>46</v>
      </c>
      <c r="C779" s="92" t="str">
        <f t="shared" si="36"/>
        <v>GET /international-scheduled-payment-consents/{ConsentId}</v>
      </c>
      <c r="D779" s="94" t="s">
        <v>207</v>
      </c>
      <c r="E779" s="93" t="str">
        <f t="shared" si="37"/>
        <v>PISP</v>
      </c>
      <c r="F779" s="93" t="str">
        <f t="shared" si="38"/>
        <v>N</v>
      </c>
      <c r="G779" s="95">
        <v>9234180.9665472414</v>
      </c>
      <c r="H779" s="102">
        <v>27024.269332965483</v>
      </c>
      <c r="I779" s="102">
        <v>28.319496399393898</v>
      </c>
      <c r="J779" s="96"/>
      <c r="K779" s="96"/>
      <c r="L779" s="96"/>
      <c r="M779" s="96"/>
      <c r="N779" s="96"/>
      <c r="O779" s="96"/>
      <c r="P779" s="96"/>
    </row>
    <row r="780" spans="1:16" ht="15" customHeight="1" x14ac:dyDescent="0.25">
      <c r="A780" s="100">
        <v>43744</v>
      </c>
      <c r="B780" s="101">
        <v>47</v>
      </c>
      <c r="C780" s="92" t="str">
        <f t="shared" si="36"/>
        <v>POST /international-scheduled-payments</v>
      </c>
      <c r="D780" s="94" t="s">
        <v>207</v>
      </c>
      <c r="E780" s="93" t="str">
        <f t="shared" si="37"/>
        <v>PISP</v>
      </c>
      <c r="F780" s="93" t="str">
        <f t="shared" si="38"/>
        <v>Y</v>
      </c>
      <c r="G780" s="95">
        <v>16024891.523009241</v>
      </c>
      <c r="H780" s="102">
        <v>25126.373706248341</v>
      </c>
      <c r="I780" s="102">
        <v>71.598115244455073</v>
      </c>
      <c r="J780" s="96"/>
      <c r="K780" s="96"/>
      <c r="L780" s="96"/>
      <c r="M780" s="96"/>
      <c r="N780" s="96"/>
      <c r="O780" s="96"/>
      <c r="P780" s="96"/>
    </row>
    <row r="781" spans="1:16" ht="15" customHeight="1" x14ac:dyDescent="0.25">
      <c r="A781" s="100">
        <v>43744</v>
      </c>
      <c r="B781" s="101">
        <v>48</v>
      </c>
      <c r="C781" s="92" t="str">
        <f t="shared" si="36"/>
        <v>GET /international-scheduled-payments/{InternationalScheduledPaymentId}</v>
      </c>
      <c r="D781" s="94" t="s">
        <v>207</v>
      </c>
      <c r="E781" s="93" t="str">
        <f t="shared" si="37"/>
        <v>PISP</v>
      </c>
      <c r="F781" s="93" t="str">
        <f t="shared" si="38"/>
        <v>Y</v>
      </c>
      <c r="G781" s="95">
        <v>23745719.512161408</v>
      </c>
      <c r="H781" s="102">
        <v>37541.490090501116</v>
      </c>
      <c r="I781" s="102">
        <v>55.836523761660132</v>
      </c>
      <c r="J781" s="96"/>
      <c r="K781" s="96"/>
      <c r="L781" s="96"/>
      <c r="M781" s="96"/>
      <c r="N781" s="96"/>
      <c r="O781" s="96"/>
      <c r="P781" s="96"/>
    </row>
    <row r="782" spans="1:16" ht="15" customHeight="1" x14ac:dyDescent="0.25">
      <c r="A782" s="100">
        <v>43744</v>
      </c>
      <c r="B782" s="101">
        <v>49</v>
      </c>
      <c r="C782" s="92" t="str">
        <f t="shared" si="36"/>
        <v>POST /international-standing-order-consents</v>
      </c>
      <c r="D782" s="94" t="s">
        <v>207</v>
      </c>
      <c r="E782" s="93" t="str">
        <f t="shared" si="37"/>
        <v>PISP</v>
      </c>
      <c r="F782" s="93" t="str">
        <f t="shared" si="38"/>
        <v>N</v>
      </c>
      <c r="G782" s="95">
        <v>4065288.3049365818</v>
      </c>
      <c r="H782" s="102">
        <v>12577.489404248823</v>
      </c>
      <c r="I782" s="102">
        <v>6.7038742712356223</v>
      </c>
      <c r="J782" s="96"/>
      <c r="K782" s="96"/>
      <c r="L782" s="96"/>
      <c r="M782" s="96"/>
      <c r="N782" s="96"/>
      <c r="O782" s="96"/>
      <c r="P782" s="96"/>
    </row>
    <row r="783" spans="1:16" ht="15" customHeight="1" x14ac:dyDescent="0.25">
      <c r="A783" s="100">
        <v>43744</v>
      </c>
      <c r="B783" s="101">
        <v>50</v>
      </c>
      <c r="C783" s="92" t="str">
        <f t="shared" si="36"/>
        <v>GET /international-standing-order-consents/{ConsentId}</v>
      </c>
      <c r="D783" s="94" t="s">
        <v>207</v>
      </c>
      <c r="E783" s="93" t="str">
        <f t="shared" si="37"/>
        <v>PISP</v>
      </c>
      <c r="F783" s="93" t="str">
        <f t="shared" si="38"/>
        <v>N</v>
      </c>
      <c r="G783" s="95">
        <v>21942313.032458771</v>
      </c>
      <c r="H783" s="102">
        <v>32131.203860009693</v>
      </c>
      <c r="I783" s="102">
        <v>272.73811840331967</v>
      </c>
      <c r="J783" s="96"/>
      <c r="K783" s="96"/>
      <c r="L783" s="96"/>
      <c r="M783" s="96"/>
      <c r="N783" s="96"/>
      <c r="O783" s="96"/>
      <c r="P783" s="96"/>
    </row>
    <row r="784" spans="1:16" ht="15" customHeight="1" x14ac:dyDescent="0.25">
      <c r="A784" s="100">
        <v>43744</v>
      </c>
      <c r="B784" s="101">
        <v>51</v>
      </c>
      <c r="C784" s="92" t="str">
        <f t="shared" si="36"/>
        <v>POST /international-standing-orders</v>
      </c>
      <c r="D784" s="94" t="s">
        <v>207</v>
      </c>
      <c r="E784" s="93" t="str">
        <f t="shared" si="37"/>
        <v>PISP</v>
      </c>
      <c r="F784" s="93" t="str">
        <f t="shared" si="38"/>
        <v>Y</v>
      </c>
      <c r="G784" s="95">
        <v>16777749.380555473</v>
      </c>
      <c r="H784" s="102">
        <v>26266.504504235949</v>
      </c>
      <c r="I784" s="102">
        <v>234.40067688824394</v>
      </c>
      <c r="J784" s="96"/>
      <c r="K784" s="96"/>
      <c r="L784" s="96"/>
      <c r="M784" s="96"/>
      <c r="N784" s="96"/>
      <c r="O784" s="96"/>
      <c r="P784" s="96"/>
    </row>
    <row r="785" spans="1:16" ht="15" customHeight="1" x14ac:dyDescent="0.25">
      <c r="A785" s="100">
        <v>43744</v>
      </c>
      <c r="B785" s="101">
        <v>52</v>
      </c>
      <c r="C785" s="92" t="str">
        <f t="shared" si="36"/>
        <v>GET /international-standing-orders/{InternationalStandingOrderPaymentId}</v>
      </c>
      <c r="D785" s="94" t="s">
        <v>207</v>
      </c>
      <c r="E785" s="93" t="str">
        <f t="shared" si="37"/>
        <v>PISP</v>
      </c>
      <c r="F785" s="93" t="str">
        <f t="shared" si="38"/>
        <v>Y</v>
      </c>
      <c r="G785" s="95">
        <v>6520686.5195260569</v>
      </c>
      <c r="H785" s="102">
        <v>17865.967375795466</v>
      </c>
      <c r="I785" s="102">
        <v>74.057930275659928</v>
      </c>
      <c r="J785" s="96"/>
      <c r="K785" s="96"/>
      <c r="L785" s="96"/>
      <c r="M785" s="96"/>
      <c r="N785" s="96"/>
      <c r="O785" s="96"/>
      <c r="P785" s="96"/>
    </row>
    <row r="786" spans="1:16" ht="15" customHeight="1" x14ac:dyDescent="0.25">
      <c r="A786" s="100">
        <v>43744</v>
      </c>
      <c r="B786" s="101">
        <v>53</v>
      </c>
      <c r="C786" s="92" t="str">
        <f t="shared" si="36"/>
        <v>POST /file-payment-consents</v>
      </c>
      <c r="D786" s="94" t="s">
        <v>207</v>
      </c>
      <c r="E786" s="93" t="str">
        <f t="shared" si="37"/>
        <v>PISP</v>
      </c>
      <c r="F786" s="93" t="str">
        <f t="shared" si="38"/>
        <v>N</v>
      </c>
      <c r="G786" s="95">
        <v>13842202.043347191</v>
      </c>
      <c r="H786" s="102">
        <v>15810.101247355948</v>
      </c>
      <c r="I786" s="102">
        <v>26.105961069784946</v>
      </c>
      <c r="J786" s="96"/>
      <c r="K786" s="96"/>
      <c r="L786" s="96"/>
      <c r="M786" s="96"/>
      <c r="N786" s="96"/>
      <c r="O786" s="96"/>
      <c r="P786" s="96"/>
    </row>
    <row r="787" spans="1:16" ht="15" customHeight="1" x14ac:dyDescent="0.25">
      <c r="A787" s="100">
        <v>43744</v>
      </c>
      <c r="B787" s="101">
        <v>54</v>
      </c>
      <c r="C787" s="92" t="str">
        <f t="shared" si="36"/>
        <v>GET /file-payment-consents/{ConsentId}</v>
      </c>
      <c r="D787" s="94" t="s">
        <v>207</v>
      </c>
      <c r="E787" s="93" t="str">
        <f t="shared" si="37"/>
        <v>PISP</v>
      </c>
      <c r="F787" s="93" t="str">
        <f t="shared" si="38"/>
        <v>N</v>
      </c>
      <c r="G787" s="95">
        <v>23141510.127898481</v>
      </c>
      <c r="H787" s="102">
        <v>23133.109875204314</v>
      </c>
      <c r="I787" s="102">
        <v>207.27954799250745</v>
      </c>
      <c r="J787" s="96"/>
      <c r="K787" s="96"/>
      <c r="L787" s="96"/>
      <c r="M787" s="96"/>
      <c r="N787" s="96"/>
      <c r="O787" s="96"/>
      <c r="P787" s="96"/>
    </row>
    <row r="788" spans="1:16" ht="15" customHeight="1" x14ac:dyDescent="0.25">
      <c r="A788" s="100">
        <v>43744</v>
      </c>
      <c r="B788" s="101">
        <v>55</v>
      </c>
      <c r="C788" s="92" t="str">
        <f t="shared" si="36"/>
        <v>POST /file-payment-consents/{ConsentId}/file</v>
      </c>
      <c r="D788" s="94" t="s">
        <v>207</v>
      </c>
      <c r="E788" s="93" t="str">
        <f t="shared" si="37"/>
        <v>PISP</v>
      </c>
      <c r="F788" s="93" t="str">
        <f t="shared" si="38"/>
        <v>N</v>
      </c>
      <c r="G788" s="95">
        <v>24264272.362835858</v>
      </c>
      <c r="H788" s="102">
        <v>36442.196596565278</v>
      </c>
      <c r="I788" s="102">
        <v>66.525713344851937</v>
      </c>
      <c r="J788" s="96"/>
      <c r="K788" s="96"/>
      <c r="L788" s="96"/>
      <c r="M788" s="96"/>
      <c r="N788" s="96"/>
      <c r="O788" s="96"/>
      <c r="P788" s="96"/>
    </row>
    <row r="789" spans="1:16" ht="15" customHeight="1" x14ac:dyDescent="0.25">
      <c r="A789" s="100">
        <v>43744</v>
      </c>
      <c r="B789" s="101">
        <v>56</v>
      </c>
      <c r="C789" s="92" t="str">
        <f t="shared" si="36"/>
        <v>GET /file-payment-consents/{ConsentId}/file</v>
      </c>
      <c r="D789" s="94" t="s">
        <v>207</v>
      </c>
      <c r="E789" s="93" t="str">
        <f t="shared" si="37"/>
        <v>PISP</v>
      </c>
      <c r="F789" s="93" t="str">
        <f t="shared" si="38"/>
        <v>N</v>
      </c>
      <c r="G789" s="95">
        <v>24816675.246932313</v>
      </c>
      <c r="H789" s="102">
        <v>33938.549284639528</v>
      </c>
      <c r="I789" s="102">
        <v>50.000589912014846</v>
      </c>
      <c r="J789" s="96"/>
      <c r="K789" s="96"/>
      <c r="L789" s="96"/>
      <c r="M789" s="96"/>
      <c r="N789" s="96"/>
      <c r="O789" s="96"/>
      <c r="P789" s="96"/>
    </row>
    <row r="790" spans="1:16" ht="15" customHeight="1" x14ac:dyDescent="0.25">
      <c r="A790" s="100">
        <v>43744</v>
      </c>
      <c r="B790" s="101">
        <v>57</v>
      </c>
      <c r="C790" s="92" t="str">
        <f t="shared" si="36"/>
        <v>POST /file-payments</v>
      </c>
      <c r="D790" s="94" t="s">
        <v>207</v>
      </c>
      <c r="E790" s="93" t="str">
        <f t="shared" si="37"/>
        <v>PISP</v>
      </c>
      <c r="F790" s="93" t="str">
        <f t="shared" si="38"/>
        <v>Y</v>
      </c>
      <c r="G790" s="95">
        <v>370532052.21038926</v>
      </c>
      <c r="H790" s="102">
        <v>4320.0563745609161</v>
      </c>
      <c r="I790" s="102">
        <v>63.926268623067394</v>
      </c>
      <c r="J790" s="96"/>
      <c r="K790" s="96"/>
      <c r="L790" s="96"/>
      <c r="M790" s="96"/>
      <c r="N790" s="96"/>
      <c r="O790" s="96"/>
      <c r="P790" s="96"/>
    </row>
    <row r="791" spans="1:16" ht="15" customHeight="1" x14ac:dyDescent="0.25">
      <c r="A791" s="100">
        <v>43744</v>
      </c>
      <c r="B791" s="101">
        <v>58</v>
      </c>
      <c r="C791" s="92" t="str">
        <f t="shared" si="36"/>
        <v>GET /file-payments/{FilePaymentId}</v>
      </c>
      <c r="D791" s="94" t="s">
        <v>207</v>
      </c>
      <c r="E791" s="93" t="str">
        <f t="shared" si="37"/>
        <v>PISP</v>
      </c>
      <c r="F791" s="93" t="str">
        <f t="shared" si="38"/>
        <v>Y</v>
      </c>
      <c r="G791" s="95">
        <v>74199344.706151366</v>
      </c>
      <c r="H791" s="102">
        <v>891.14575913941894</v>
      </c>
      <c r="I791" s="102">
        <v>146.50254420401797</v>
      </c>
      <c r="J791" s="96"/>
      <c r="K791" s="96"/>
      <c r="L791" s="96"/>
      <c r="M791" s="96"/>
      <c r="N791" s="96"/>
      <c r="O791" s="96"/>
      <c r="P791" s="96"/>
    </row>
    <row r="792" spans="1:16" ht="15" customHeight="1" x14ac:dyDescent="0.25">
      <c r="A792" s="100">
        <v>43744</v>
      </c>
      <c r="B792" s="101">
        <v>59</v>
      </c>
      <c r="C792" s="92" t="str">
        <f t="shared" si="36"/>
        <v>GET /file-payments/{FilePaymentId}/report-file</v>
      </c>
      <c r="D792" s="94" t="s">
        <v>207</v>
      </c>
      <c r="E792" s="93" t="str">
        <f t="shared" si="37"/>
        <v>PISP</v>
      </c>
      <c r="F792" s="93" t="str">
        <f t="shared" si="38"/>
        <v>Y</v>
      </c>
      <c r="G792" s="95">
        <v>60152639.76617305</v>
      </c>
      <c r="H792" s="102">
        <v>2623.2587742128062</v>
      </c>
      <c r="I792" s="102">
        <v>88.452456319154535</v>
      </c>
      <c r="J792" s="96"/>
      <c r="K792" s="96"/>
      <c r="L792" s="96"/>
      <c r="M792" s="96"/>
      <c r="N792" s="96"/>
      <c r="O792" s="96"/>
      <c r="P792" s="96"/>
    </row>
    <row r="793" spans="1:16" ht="15" customHeight="1" x14ac:dyDescent="0.25">
      <c r="A793" s="100">
        <v>43744</v>
      </c>
      <c r="B793" s="101">
        <v>60</v>
      </c>
      <c r="C793" s="92" t="str">
        <f t="shared" si="36"/>
        <v>POST /funds-confirmation-consents</v>
      </c>
      <c r="D793" s="94" t="s">
        <v>207</v>
      </c>
      <c r="E793" s="93" t="str">
        <f t="shared" si="37"/>
        <v>CoF</v>
      </c>
      <c r="F793" s="93" t="str">
        <f t="shared" si="38"/>
        <v>N</v>
      </c>
      <c r="G793" s="95">
        <v>14759104.656423828</v>
      </c>
      <c r="H793" s="102">
        <v>14366.258317276921</v>
      </c>
      <c r="I793" s="102">
        <v>14.94283130633883</v>
      </c>
      <c r="J793" s="96"/>
      <c r="K793" s="96"/>
      <c r="L793" s="96"/>
      <c r="M793" s="96"/>
      <c r="N793" s="96"/>
      <c r="O793" s="96"/>
      <c r="P793" s="96"/>
    </row>
    <row r="794" spans="1:16" ht="15" customHeight="1" x14ac:dyDescent="0.25">
      <c r="A794" s="100">
        <v>43744</v>
      </c>
      <c r="B794" s="101">
        <v>61</v>
      </c>
      <c r="C794" s="92" t="str">
        <f t="shared" si="36"/>
        <v>GET /funds-confirmation-consents/{ConsentId}</v>
      </c>
      <c r="D794" s="94" t="s">
        <v>207</v>
      </c>
      <c r="E794" s="93" t="str">
        <f t="shared" si="37"/>
        <v>CoF</v>
      </c>
      <c r="F794" s="93" t="str">
        <f t="shared" si="38"/>
        <v>N</v>
      </c>
      <c r="G794" s="95">
        <v>21020525.028309558</v>
      </c>
      <c r="H794" s="102">
        <v>44494.143035378678</v>
      </c>
      <c r="I794" s="102">
        <v>205.44466246725045</v>
      </c>
      <c r="J794" s="96"/>
      <c r="K794" s="96"/>
      <c r="L794" s="96"/>
      <c r="M794" s="96"/>
      <c r="N794" s="96"/>
      <c r="O794" s="96"/>
      <c r="P794" s="96"/>
    </row>
    <row r="795" spans="1:16" ht="15" customHeight="1" x14ac:dyDescent="0.25">
      <c r="A795" s="100">
        <v>43744</v>
      </c>
      <c r="B795" s="101">
        <v>62</v>
      </c>
      <c r="C795" s="92" t="str">
        <f t="shared" si="36"/>
        <v>DELETE /funds-confirmation-consents/{ConsentId}</v>
      </c>
      <c r="D795" s="94" t="s">
        <v>207</v>
      </c>
      <c r="E795" s="93" t="str">
        <f t="shared" si="37"/>
        <v>CoF</v>
      </c>
      <c r="F795" s="93" t="str">
        <f t="shared" si="38"/>
        <v>N</v>
      </c>
      <c r="G795" s="95">
        <v>7225635.7834546752</v>
      </c>
      <c r="H795" s="102">
        <v>13100.65042314625</v>
      </c>
      <c r="I795" s="102">
        <v>123.52948550395351</v>
      </c>
      <c r="J795" s="96"/>
      <c r="K795" s="96"/>
      <c r="L795" s="96"/>
      <c r="M795" s="96"/>
      <c r="N795" s="96"/>
      <c r="O795" s="96"/>
      <c r="P795" s="96"/>
    </row>
    <row r="796" spans="1:16" ht="15" customHeight="1" x14ac:dyDescent="0.25">
      <c r="A796" s="100">
        <v>43744</v>
      </c>
      <c r="B796" s="101">
        <v>63</v>
      </c>
      <c r="C796" s="92" t="str">
        <f t="shared" si="36"/>
        <v>POST /funds-confirmations</v>
      </c>
      <c r="D796" s="94" t="s">
        <v>207</v>
      </c>
      <c r="E796" s="93" t="str">
        <f t="shared" si="37"/>
        <v>CoF</v>
      </c>
      <c r="F796" s="93" t="str">
        <f t="shared" si="38"/>
        <v>Y</v>
      </c>
      <c r="G796" s="95">
        <v>10122721.952160962</v>
      </c>
      <c r="H796" s="102">
        <v>17745.232730576598</v>
      </c>
      <c r="I796" s="102">
        <v>242.89884697927619</v>
      </c>
      <c r="J796" s="96"/>
      <c r="K796" s="96"/>
      <c r="L796" s="96"/>
      <c r="M796" s="96"/>
      <c r="N796" s="96"/>
      <c r="O796" s="96"/>
      <c r="P796" s="96"/>
    </row>
    <row r="797" spans="1:16" ht="15" customHeight="1" x14ac:dyDescent="0.25">
      <c r="A797" s="46">
        <v>43744</v>
      </c>
      <c r="B797" s="101">
        <v>0</v>
      </c>
      <c r="C797" s="92" t="str">
        <f t="shared" si="36"/>
        <v>OIDC endpoints for token IDs</v>
      </c>
      <c r="D797" s="94" t="s">
        <v>208</v>
      </c>
      <c r="E797" s="93" t="str">
        <f t="shared" si="37"/>
        <v>OIDC</v>
      </c>
      <c r="F797" s="93" t="str">
        <f t="shared" si="38"/>
        <v>N</v>
      </c>
      <c r="G797" s="112">
        <v>667257585.59804165</v>
      </c>
      <c r="H797" s="68">
        <v>1520413.3133837369</v>
      </c>
      <c r="I797" s="68">
        <v>540.88509510813844</v>
      </c>
      <c r="J797" s="96"/>
      <c r="K797" s="96"/>
      <c r="L797" s="96"/>
      <c r="M797" s="96"/>
      <c r="N797" s="96"/>
      <c r="O797" s="96"/>
      <c r="P797" s="96"/>
    </row>
    <row r="798" spans="1:16" ht="15" customHeight="1" x14ac:dyDescent="0.25">
      <c r="A798" s="97">
        <v>43744</v>
      </c>
      <c r="B798" s="101">
        <v>1</v>
      </c>
      <c r="C798" s="92" t="str">
        <f t="shared" si="36"/>
        <v>POST /account-access-consents</v>
      </c>
      <c r="D798" s="94" t="s">
        <v>208</v>
      </c>
      <c r="E798" s="93" t="str">
        <f t="shared" si="37"/>
        <v>AISP</v>
      </c>
      <c r="F798" s="93" t="str">
        <f t="shared" si="38"/>
        <v>N</v>
      </c>
      <c r="G798" s="95">
        <v>565127.43578153662</v>
      </c>
      <c r="H798" s="99">
        <v>27393.074562073383</v>
      </c>
      <c r="I798" s="99">
        <v>90.405323271408506</v>
      </c>
      <c r="J798" s="96"/>
      <c r="K798" s="96"/>
      <c r="L798" s="96"/>
      <c r="M798" s="96"/>
      <c r="N798" s="96"/>
      <c r="O798" s="96"/>
      <c r="P798" s="96"/>
    </row>
    <row r="799" spans="1:16" ht="15" customHeight="1" x14ac:dyDescent="0.25">
      <c r="A799" s="97">
        <v>43744</v>
      </c>
      <c r="B799" s="101">
        <v>2</v>
      </c>
      <c r="C799" s="92" t="str">
        <f t="shared" si="36"/>
        <v>GET /account-access-consents/{ConsentId}</v>
      </c>
      <c r="D799" s="94" t="s">
        <v>208</v>
      </c>
      <c r="E799" s="93" t="str">
        <f t="shared" si="37"/>
        <v>AISP</v>
      </c>
      <c r="F799" s="93" t="str">
        <f t="shared" si="38"/>
        <v>N</v>
      </c>
      <c r="G799" s="95">
        <v>1226031.8698936151</v>
      </c>
      <c r="H799" s="99">
        <v>26691.120708185968</v>
      </c>
      <c r="I799" s="99">
        <v>30.107303704561442</v>
      </c>
      <c r="J799" s="96"/>
      <c r="K799" s="96"/>
      <c r="L799" s="96"/>
      <c r="M799" s="96"/>
      <c r="N799" s="96"/>
      <c r="O799" s="96"/>
      <c r="P799" s="96"/>
    </row>
    <row r="800" spans="1:16" ht="15" customHeight="1" x14ac:dyDescent="0.25">
      <c r="A800" s="97">
        <v>43744</v>
      </c>
      <c r="B800" s="101">
        <v>3</v>
      </c>
      <c r="C800" s="92" t="str">
        <f t="shared" si="36"/>
        <v>DELETE /account-access-consents/{ConsentId}</v>
      </c>
      <c r="D800" s="94" t="s">
        <v>208</v>
      </c>
      <c r="E800" s="93" t="str">
        <f t="shared" si="37"/>
        <v>AISP</v>
      </c>
      <c r="F800" s="93" t="str">
        <f t="shared" si="38"/>
        <v>N</v>
      </c>
      <c r="G800" s="95">
        <v>582486.71338614693</v>
      </c>
      <c r="H800" s="99">
        <v>26224.300354625942</v>
      </c>
      <c r="I800" s="99">
        <v>273.08979912182832</v>
      </c>
      <c r="J800" s="96"/>
      <c r="K800" s="96"/>
      <c r="L800" s="96"/>
      <c r="M800" s="96"/>
      <c r="N800" s="96"/>
      <c r="O800" s="96"/>
      <c r="P800" s="96"/>
    </row>
    <row r="801" spans="1:16" ht="15" customHeight="1" x14ac:dyDescent="0.25">
      <c r="A801" s="97">
        <v>43744</v>
      </c>
      <c r="B801" s="101">
        <v>4</v>
      </c>
      <c r="C801" s="92" t="str">
        <f t="shared" si="36"/>
        <v>GET /accounts</v>
      </c>
      <c r="D801" s="94" t="s">
        <v>208</v>
      </c>
      <c r="E801" s="93" t="str">
        <f t="shared" si="37"/>
        <v>AISP</v>
      </c>
      <c r="F801" s="93" t="str">
        <f t="shared" si="38"/>
        <v>Y</v>
      </c>
      <c r="G801" s="95">
        <v>1716337.8207506563</v>
      </c>
      <c r="H801" s="99">
        <v>32253.088923270316</v>
      </c>
      <c r="I801" s="99">
        <v>63.65548406371304</v>
      </c>
      <c r="J801" s="96"/>
      <c r="K801" s="96"/>
      <c r="L801" s="96"/>
      <c r="M801" s="96"/>
      <c r="N801" s="96"/>
      <c r="O801" s="96"/>
      <c r="P801" s="96"/>
    </row>
    <row r="802" spans="1:16" ht="15" customHeight="1" x14ac:dyDescent="0.25">
      <c r="A802" s="97">
        <v>43744</v>
      </c>
      <c r="B802" s="101">
        <v>5</v>
      </c>
      <c r="C802" s="92" t="str">
        <f t="shared" si="36"/>
        <v>GET /accounts/{AccountId}</v>
      </c>
      <c r="D802" s="94" t="s">
        <v>208</v>
      </c>
      <c r="E802" s="93" t="str">
        <f t="shared" si="37"/>
        <v>AISP</v>
      </c>
      <c r="F802" s="93" t="str">
        <f t="shared" si="38"/>
        <v>Y</v>
      </c>
      <c r="G802" s="95">
        <v>2737936.6387932589</v>
      </c>
      <c r="H802" s="99">
        <v>43161.011627785629</v>
      </c>
      <c r="I802" s="99">
        <v>79.76580814412425</v>
      </c>
      <c r="J802" s="96"/>
      <c r="K802" s="96"/>
      <c r="L802" s="96"/>
      <c r="M802" s="96"/>
      <c r="N802" s="96"/>
      <c r="O802" s="96"/>
      <c r="P802" s="96"/>
    </row>
    <row r="803" spans="1:16" ht="15" customHeight="1" x14ac:dyDescent="0.25">
      <c r="A803" s="97">
        <v>43744</v>
      </c>
      <c r="B803" s="101">
        <v>6</v>
      </c>
      <c r="C803" s="92" t="str">
        <f t="shared" si="36"/>
        <v>GET /accounts/{AccountId}/balances</v>
      </c>
      <c r="D803" s="94" t="s">
        <v>208</v>
      </c>
      <c r="E803" s="93" t="str">
        <f t="shared" si="37"/>
        <v>AISP</v>
      </c>
      <c r="F803" s="93" t="str">
        <f t="shared" si="38"/>
        <v>Y</v>
      </c>
      <c r="G803" s="95">
        <v>1731292.2808011319</v>
      </c>
      <c r="H803" s="99">
        <v>29535.095428184544</v>
      </c>
      <c r="I803" s="99">
        <v>136.60572203041025</v>
      </c>
      <c r="J803" s="96"/>
      <c r="K803" s="96"/>
      <c r="L803" s="96"/>
      <c r="M803" s="96"/>
      <c r="N803" s="96"/>
      <c r="O803" s="96"/>
      <c r="P803" s="96"/>
    </row>
    <row r="804" spans="1:16" ht="15" customHeight="1" x14ac:dyDescent="0.25">
      <c r="A804" s="97">
        <v>43744</v>
      </c>
      <c r="B804" s="101">
        <v>7</v>
      </c>
      <c r="C804" s="92" t="str">
        <f t="shared" si="36"/>
        <v>GET /balances</v>
      </c>
      <c r="D804" s="94" t="s">
        <v>208</v>
      </c>
      <c r="E804" s="93" t="str">
        <f t="shared" si="37"/>
        <v>AISP</v>
      </c>
      <c r="F804" s="93" t="str">
        <f t="shared" si="38"/>
        <v>Y</v>
      </c>
      <c r="G804" s="95">
        <v>1166413.589847239</v>
      </c>
      <c r="H804" s="99">
        <v>23209.262178396424</v>
      </c>
      <c r="I804" s="99">
        <v>146.51949611638142</v>
      </c>
      <c r="J804" s="96"/>
      <c r="K804" s="96"/>
      <c r="L804" s="96"/>
      <c r="M804" s="96"/>
      <c r="N804" s="96"/>
      <c r="O804" s="96"/>
      <c r="P804" s="96"/>
    </row>
    <row r="805" spans="1:16" ht="15" customHeight="1" x14ac:dyDescent="0.25">
      <c r="A805" s="97">
        <v>43744</v>
      </c>
      <c r="B805" s="101">
        <v>8</v>
      </c>
      <c r="C805" s="92" t="str">
        <f t="shared" si="36"/>
        <v>GET /accounts/{AccountId}/transactions</v>
      </c>
      <c r="D805" s="94" t="s">
        <v>208</v>
      </c>
      <c r="E805" s="93" t="str">
        <f t="shared" si="37"/>
        <v>AISP</v>
      </c>
      <c r="F805" s="93" t="str">
        <f t="shared" si="38"/>
        <v>Y</v>
      </c>
      <c r="G805" s="95">
        <v>33299721.308563463</v>
      </c>
      <c r="H805" s="99">
        <v>19310.764954014558</v>
      </c>
      <c r="I805" s="99">
        <v>172.72273640362457</v>
      </c>
      <c r="J805" s="96"/>
      <c r="K805" s="96"/>
      <c r="L805" s="96"/>
      <c r="M805" s="96"/>
      <c r="N805" s="96"/>
      <c r="O805" s="96"/>
      <c r="P805" s="96"/>
    </row>
    <row r="806" spans="1:16" ht="15" customHeight="1" x14ac:dyDescent="0.25">
      <c r="A806" s="97">
        <v>43744</v>
      </c>
      <c r="B806" s="101">
        <v>9</v>
      </c>
      <c r="C806" s="92" t="str">
        <f t="shared" si="36"/>
        <v>GET /transactions</v>
      </c>
      <c r="D806" s="94" t="s">
        <v>208</v>
      </c>
      <c r="E806" s="93" t="str">
        <f t="shared" si="37"/>
        <v>AISP</v>
      </c>
      <c r="F806" s="93" t="str">
        <f t="shared" si="38"/>
        <v>Y</v>
      </c>
      <c r="G806" s="95">
        <v>292151469.52215779</v>
      </c>
      <c r="H806" s="99">
        <v>39095.7750444431</v>
      </c>
      <c r="I806" s="99">
        <v>29.933975421862215</v>
      </c>
      <c r="J806" s="96"/>
      <c r="K806" s="96"/>
      <c r="L806" s="96"/>
      <c r="M806" s="96"/>
      <c r="N806" s="96"/>
      <c r="O806" s="96"/>
      <c r="P806" s="96"/>
    </row>
    <row r="807" spans="1:16" ht="15" customHeight="1" x14ac:dyDescent="0.25">
      <c r="A807" s="97">
        <v>43744</v>
      </c>
      <c r="B807" s="101">
        <v>10</v>
      </c>
      <c r="C807" s="92" t="str">
        <f t="shared" si="36"/>
        <v>GET /accounts/{AccountId}/beneficiaries</v>
      </c>
      <c r="D807" s="94" t="s">
        <v>208</v>
      </c>
      <c r="E807" s="93" t="str">
        <f t="shared" si="37"/>
        <v>AISP</v>
      </c>
      <c r="F807" s="93" t="str">
        <f t="shared" si="38"/>
        <v>Y</v>
      </c>
      <c r="G807" s="95">
        <v>2122473.1058036848</v>
      </c>
      <c r="H807" s="99">
        <v>27975.094874109363</v>
      </c>
      <c r="I807" s="99">
        <v>122.35305876558716</v>
      </c>
      <c r="J807" s="96"/>
      <c r="K807" s="96"/>
      <c r="L807" s="96"/>
      <c r="M807" s="96"/>
      <c r="N807" s="96"/>
      <c r="O807" s="96"/>
      <c r="P807" s="96"/>
    </row>
    <row r="808" spans="1:16" ht="15" customHeight="1" x14ac:dyDescent="0.25">
      <c r="A808" s="97">
        <v>43744</v>
      </c>
      <c r="B808" s="101">
        <v>11</v>
      </c>
      <c r="C808" s="92" t="str">
        <f t="shared" si="36"/>
        <v>GET /beneficiaries</v>
      </c>
      <c r="D808" s="94" t="s">
        <v>208</v>
      </c>
      <c r="E808" s="93" t="str">
        <f t="shared" si="37"/>
        <v>AISP</v>
      </c>
      <c r="F808" s="93" t="str">
        <f t="shared" si="38"/>
        <v>Y</v>
      </c>
      <c r="G808" s="95">
        <v>2709657.1041027079</v>
      </c>
      <c r="H808" s="99">
        <v>34105.855523230195</v>
      </c>
      <c r="I808" s="99">
        <v>29.845465422805457</v>
      </c>
      <c r="J808" s="96"/>
      <c r="K808" s="96"/>
      <c r="L808" s="96"/>
      <c r="M808" s="96"/>
      <c r="N808" s="96"/>
      <c r="O808" s="96"/>
      <c r="P808" s="96"/>
    </row>
    <row r="809" spans="1:16" ht="15" customHeight="1" x14ac:dyDescent="0.25">
      <c r="A809" s="97">
        <v>43744</v>
      </c>
      <c r="B809" s="101">
        <v>12</v>
      </c>
      <c r="C809" s="92" t="str">
        <f t="shared" si="36"/>
        <v>GET /accounts/{AccountId}/direct-debits</v>
      </c>
      <c r="D809" s="94" t="s">
        <v>208</v>
      </c>
      <c r="E809" s="93" t="str">
        <f t="shared" si="37"/>
        <v>AISP</v>
      </c>
      <c r="F809" s="93" t="str">
        <f t="shared" si="38"/>
        <v>Y</v>
      </c>
      <c r="G809" s="95">
        <v>1768065.7676443232</v>
      </c>
      <c r="H809" s="99">
        <v>36262.381087263042</v>
      </c>
      <c r="I809" s="99">
        <v>193.17744860605683</v>
      </c>
      <c r="J809" s="96"/>
      <c r="K809" s="96"/>
      <c r="L809" s="96"/>
      <c r="M809" s="96"/>
      <c r="N809" s="96"/>
      <c r="O809" s="96"/>
      <c r="P809" s="96"/>
    </row>
    <row r="810" spans="1:16" ht="15" customHeight="1" x14ac:dyDescent="0.25">
      <c r="A810" s="97">
        <v>43744</v>
      </c>
      <c r="B810" s="101">
        <v>13</v>
      </c>
      <c r="C810" s="92" t="str">
        <f t="shared" si="36"/>
        <v>GET /direct-debits</v>
      </c>
      <c r="D810" s="94" t="s">
        <v>208</v>
      </c>
      <c r="E810" s="93" t="str">
        <f t="shared" si="37"/>
        <v>AISP</v>
      </c>
      <c r="F810" s="93" t="str">
        <f t="shared" si="38"/>
        <v>Y</v>
      </c>
      <c r="G810" s="95">
        <v>1801280.0919494857</v>
      </c>
      <c r="H810" s="99">
        <v>23471.161243577091</v>
      </c>
      <c r="I810" s="99">
        <v>199.20520904765118</v>
      </c>
      <c r="J810" s="96"/>
      <c r="K810" s="96"/>
      <c r="L810" s="96"/>
      <c r="M810" s="96"/>
      <c r="N810" s="96"/>
      <c r="O810" s="96"/>
      <c r="P810" s="96"/>
    </row>
    <row r="811" spans="1:16" ht="15" customHeight="1" x14ac:dyDescent="0.25">
      <c r="A811" s="97">
        <v>43744</v>
      </c>
      <c r="B811" s="101">
        <v>14</v>
      </c>
      <c r="C811" s="92" t="str">
        <f t="shared" si="36"/>
        <v>GET /accounts/{AccountId}/standing-orders</v>
      </c>
      <c r="D811" s="94" t="s">
        <v>208</v>
      </c>
      <c r="E811" s="93" t="str">
        <f t="shared" si="37"/>
        <v>AISP</v>
      </c>
      <c r="F811" s="93" t="str">
        <f t="shared" si="38"/>
        <v>Y</v>
      </c>
      <c r="G811" s="95">
        <v>972710.19352659828</v>
      </c>
      <c r="H811" s="99">
        <v>16783.854428854782</v>
      </c>
      <c r="I811" s="99">
        <v>132.53283020997034</v>
      </c>
      <c r="J811" s="96"/>
      <c r="K811" s="96"/>
      <c r="L811" s="96"/>
      <c r="M811" s="96"/>
      <c r="N811" s="96"/>
      <c r="O811" s="96"/>
      <c r="P811" s="96"/>
    </row>
    <row r="812" spans="1:16" ht="15" customHeight="1" x14ac:dyDescent="0.25">
      <c r="A812" s="97">
        <v>43744</v>
      </c>
      <c r="B812" s="101">
        <v>15</v>
      </c>
      <c r="C812" s="92" t="str">
        <f t="shared" si="36"/>
        <v>GET /standing-orders</v>
      </c>
      <c r="D812" s="94" t="s">
        <v>208</v>
      </c>
      <c r="E812" s="93" t="str">
        <f t="shared" si="37"/>
        <v>AISP</v>
      </c>
      <c r="F812" s="93" t="str">
        <f t="shared" si="38"/>
        <v>Y</v>
      </c>
      <c r="G812" s="95">
        <v>1489036.1298661963</v>
      </c>
      <c r="H812" s="99">
        <v>47034.261205912298</v>
      </c>
      <c r="I812" s="99">
        <v>138.48579314429423</v>
      </c>
      <c r="J812" s="96"/>
      <c r="K812" s="96"/>
      <c r="L812" s="96"/>
      <c r="M812" s="96"/>
      <c r="N812" s="96"/>
      <c r="O812" s="96"/>
      <c r="P812" s="96"/>
    </row>
    <row r="813" spans="1:16" ht="15" customHeight="1" x14ac:dyDescent="0.25">
      <c r="A813" s="97">
        <v>43744</v>
      </c>
      <c r="B813" s="101">
        <v>16</v>
      </c>
      <c r="C813" s="92" t="str">
        <f t="shared" si="36"/>
        <v>GET /accounts/{AccountId}/product</v>
      </c>
      <c r="D813" s="94" t="s">
        <v>208</v>
      </c>
      <c r="E813" s="93" t="str">
        <f t="shared" si="37"/>
        <v>AISP</v>
      </c>
      <c r="F813" s="93" t="str">
        <f t="shared" si="38"/>
        <v>Y</v>
      </c>
      <c r="G813" s="95">
        <v>333414.14833938156</v>
      </c>
      <c r="H813" s="99">
        <v>5581.4881689546164</v>
      </c>
      <c r="I813" s="99">
        <v>150.97327422075375</v>
      </c>
      <c r="J813" s="96"/>
      <c r="K813" s="96"/>
      <c r="L813" s="96"/>
      <c r="M813" s="96"/>
      <c r="N813" s="96"/>
      <c r="O813" s="96"/>
      <c r="P813" s="96"/>
    </row>
    <row r="814" spans="1:16" ht="15" customHeight="1" x14ac:dyDescent="0.25">
      <c r="A814" s="97">
        <v>43744</v>
      </c>
      <c r="B814" s="101">
        <v>17</v>
      </c>
      <c r="C814" s="92" t="str">
        <f t="shared" si="36"/>
        <v>GET /products</v>
      </c>
      <c r="D814" s="94" t="s">
        <v>208</v>
      </c>
      <c r="E814" s="93" t="str">
        <f t="shared" si="37"/>
        <v>AISP</v>
      </c>
      <c r="F814" s="93" t="str">
        <f t="shared" si="38"/>
        <v>Y</v>
      </c>
      <c r="G814" s="95">
        <v>768482.91695214843</v>
      </c>
      <c r="H814" s="99">
        <v>36020.035438241881</v>
      </c>
      <c r="I814" s="99">
        <v>230.75591482573523</v>
      </c>
      <c r="J814" s="96"/>
      <c r="K814" s="96"/>
      <c r="L814" s="96"/>
      <c r="M814" s="96"/>
      <c r="N814" s="96"/>
      <c r="O814" s="96"/>
      <c r="P814" s="96"/>
    </row>
    <row r="815" spans="1:16" ht="15" customHeight="1" x14ac:dyDescent="0.25">
      <c r="A815" s="97">
        <v>43744</v>
      </c>
      <c r="B815" s="101">
        <v>18</v>
      </c>
      <c r="C815" s="92" t="str">
        <f t="shared" si="36"/>
        <v>GET /accounts/{AccountId}/offers</v>
      </c>
      <c r="D815" s="94" t="s">
        <v>208</v>
      </c>
      <c r="E815" s="93" t="str">
        <f t="shared" si="37"/>
        <v>AISP</v>
      </c>
      <c r="F815" s="93" t="str">
        <f t="shared" si="38"/>
        <v>Y</v>
      </c>
      <c r="G815" s="95">
        <v>791705.49135527643</v>
      </c>
      <c r="H815" s="99">
        <v>37040.753587169253</v>
      </c>
      <c r="I815" s="99">
        <v>275.20898416607281</v>
      </c>
      <c r="J815" s="96"/>
      <c r="K815" s="96"/>
      <c r="L815" s="96"/>
      <c r="M815" s="96"/>
      <c r="N815" s="96"/>
      <c r="O815" s="96"/>
      <c r="P815" s="96"/>
    </row>
    <row r="816" spans="1:16" ht="15" customHeight="1" x14ac:dyDescent="0.25">
      <c r="A816" s="97">
        <v>43744</v>
      </c>
      <c r="B816" s="101">
        <v>19</v>
      </c>
      <c r="C816" s="92" t="str">
        <f t="shared" si="36"/>
        <v>GET /offers</v>
      </c>
      <c r="D816" s="94" t="s">
        <v>208</v>
      </c>
      <c r="E816" s="93" t="str">
        <f t="shared" si="37"/>
        <v>AISP</v>
      </c>
      <c r="F816" s="93" t="str">
        <f t="shared" si="38"/>
        <v>Y</v>
      </c>
      <c r="G816" s="95">
        <v>3300839.5283906232</v>
      </c>
      <c r="H816" s="99">
        <v>38454.245960671709</v>
      </c>
      <c r="I816" s="99">
        <v>165.80858506083473</v>
      </c>
      <c r="J816" s="96"/>
      <c r="K816" s="96"/>
      <c r="L816" s="96"/>
      <c r="M816" s="96"/>
      <c r="N816" s="96"/>
      <c r="O816" s="96"/>
      <c r="P816" s="96"/>
    </row>
    <row r="817" spans="1:16" ht="15" customHeight="1" x14ac:dyDescent="0.25">
      <c r="A817" s="97">
        <v>43744</v>
      </c>
      <c r="B817" s="101">
        <v>20</v>
      </c>
      <c r="C817" s="92" t="str">
        <f t="shared" si="36"/>
        <v>GET /accounts/{AccountId}/party</v>
      </c>
      <c r="D817" s="94" t="s">
        <v>208</v>
      </c>
      <c r="E817" s="93" t="str">
        <f t="shared" si="37"/>
        <v>AISP</v>
      </c>
      <c r="F817" s="93" t="str">
        <f t="shared" si="38"/>
        <v>Y</v>
      </c>
      <c r="G817" s="95">
        <v>1122956.1099881977</v>
      </c>
      <c r="H817" s="99">
        <v>52450.597540007293</v>
      </c>
      <c r="I817" s="99">
        <v>0</v>
      </c>
      <c r="J817" s="96"/>
      <c r="K817" s="96"/>
      <c r="L817" s="96"/>
      <c r="M817" s="96"/>
      <c r="N817" s="96"/>
      <c r="O817" s="96"/>
      <c r="P817" s="96"/>
    </row>
    <row r="818" spans="1:16" ht="15" customHeight="1" x14ac:dyDescent="0.25">
      <c r="A818" s="97">
        <v>43744</v>
      </c>
      <c r="B818" s="101">
        <v>21</v>
      </c>
      <c r="C818" s="92" t="str">
        <f t="shared" si="36"/>
        <v>GET /party</v>
      </c>
      <c r="D818" s="94" t="s">
        <v>208</v>
      </c>
      <c r="E818" s="93" t="str">
        <f t="shared" si="37"/>
        <v>AISP</v>
      </c>
      <c r="F818" s="93" t="str">
        <f t="shared" si="38"/>
        <v>Y</v>
      </c>
      <c r="G818" s="95">
        <v>751402.01589763223</v>
      </c>
      <c r="H818" s="99">
        <v>10410.909518981362</v>
      </c>
      <c r="I818" s="99">
        <v>369.12279788740517</v>
      </c>
      <c r="J818" s="96"/>
      <c r="K818" s="96"/>
      <c r="L818" s="96"/>
      <c r="M818" s="96"/>
      <c r="N818" s="96"/>
      <c r="O818" s="96"/>
      <c r="P818" s="96"/>
    </row>
    <row r="819" spans="1:16" ht="15" customHeight="1" x14ac:dyDescent="0.25">
      <c r="A819" s="97">
        <v>43744</v>
      </c>
      <c r="B819" s="101">
        <v>22</v>
      </c>
      <c r="C819" s="92" t="str">
        <f t="shared" si="36"/>
        <v>GET /accounts/{AccountId}/scheduled-payments</v>
      </c>
      <c r="D819" s="94" t="s">
        <v>208</v>
      </c>
      <c r="E819" s="93" t="str">
        <f t="shared" si="37"/>
        <v>AISP</v>
      </c>
      <c r="F819" s="93" t="str">
        <f t="shared" si="38"/>
        <v>Y</v>
      </c>
      <c r="G819" s="95">
        <v>891280.03845720075</v>
      </c>
      <c r="H819" s="99">
        <v>35511.851159774058</v>
      </c>
      <c r="I819" s="99">
        <v>2.906782023246874</v>
      </c>
      <c r="J819" s="96"/>
      <c r="K819" s="96"/>
      <c r="L819" s="96"/>
      <c r="M819" s="96"/>
      <c r="N819" s="96"/>
      <c r="O819" s="96"/>
      <c r="P819" s="96"/>
    </row>
    <row r="820" spans="1:16" ht="15" customHeight="1" x14ac:dyDescent="0.25">
      <c r="A820" s="97">
        <v>43744</v>
      </c>
      <c r="B820" s="101">
        <v>23</v>
      </c>
      <c r="C820" s="92" t="str">
        <f t="shared" si="36"/>
        <v>GET /scheduled-payments</v>
      </c>
      <c r="D820" s="94" t="s">
        <v>208</v>
      </c>
      <c r="E820" s="93" t="str">
        <f t="shared" si="37"/>
        <v>AISP</v>
      </c>
      <c r="F820" s="93" t="str">
        <f t="shared" si="38"/>
        <v>Y</v>
      </c>
      <c r="G820" s="95">
        <v>1966007.4214070134</v>
      </c>
      <c r="H820" s="99">
        <v>30171.990949585335</v>
      </c>
      <c r="I820" s="99">
        <v>83.958745729693618</v>
      </c>
      <c r="J820" s="96"/>
      <c r="K820" s="96"/>
      <c r="L820" s="96"/>
      <c r="M820" s="96"/>
      <c r="N820" s="96"/>
      <c r="O820" s="96"/>
      <c r="P820" s="96"/>
    </row>
    <row r="821" spans="1:16" ht="15" customHeight="1" x14ac:dyDescent="0.25">
      <c r="A821" s="97">
        <v>43744</v>
      </c>
      <c r="B821" s="101">
        <v>24</v>
      </c>
      <c r="C821" s="92" t="str">
        <f t="shared" si="36"/>
        <v>GET /accounts/{AccountId}/statements</v>
      </c>
      <c r="D821" s="94" t="s">
        <v>208</v>
      </c>
      <c r="E821" s="93" t="str">
        <f t="shared" si="37"/>
        <v>AISP</v>
      </c>
      <c r="F821" s="93" t="str">
        <f t="shared" si="38"/>
        <v>Y</v>
      </c>
      <c r="G821" s="95">
        <v>945970.60274315474</v>
      </c>
      <c r="H821" s="99">
        <v>14996.587895038809</v>
      </c>
      <c r="I821" s="99">
        <v>150.35144520979324</v>
      </c>
      <c r="J821" s="96"/>
      <c r="K821" s="96"/>
      <c r="L821" s="96"/>
      <c r="M821" s="96"/>
      <c r="N821" s="96"/>
      <c r="O821" s="96"/>
      <c r="P821" s="96"/>
    </row>
    <row r="822" spans="1:16" ht="15" customHeight="1" x14ac:dyDescent="0.25">
      <c r="A822" s="97">
        <v>43744</v>
      </c>
      <c r="B822" s="101">
        <v>25</v>
      </c>
      <c r="C822" s="92" t="str">
        <f t="shared" si="36"/>
        <v>GET /accounts/{AccountId}/statements/{StatementId}</v>
      </c>
      <c r="D822" s="94" t="s">
        <v>208</v>
      </c>
      <c r="E822" s="93" t="str">
        <f t="shared" si="37"/>
        <v>AISP</v>
      </c>
      <c r="F822" s="93" t="str">
        <f t="shared" si="38"/>
        <v>Y</v>
      </c>
      <c r="G822" s="95">
        <v>1156857.8338992067</v>
      </c>
      <c r="H822" s="99">
        <v>21245.971571628048</v>
      </c>
      <c r="I822" s="99">
        <v>108.88057598987764</v>
      </c>
      <c r="J822" s="96"/>
      <c r="K822" s="96"/>
      <c r="L822" s="96"/>
      <c r="M822" s="96"/>
      <c r="N822" s="96"/>
      <c r="O822" s="96"/>
      <c r="P822" s="96"/>
    </row>
    <row r="823" spans="1:16" ht="15" customHeight="1" x14ac:dyDescent="0.25">
      <c r="A823" s="97">
        <v>43744</v>
      </c>
      <c r="B823" s="101">
        <v>26</v>
      </c>
      <c r="C823" s="92" t="str">
        <f t="shared" si="36"/>
        <v>GET /accounts/{AccountId}/statements/{StatementId}/file</v>
      </c>
      <c r="D823" s="94" t="s">
        <v>208</v>
      </c>
      <c r="E823" s="93" t="str">
        <f t="shared" si="37"/>
        <v>AISP</v>
      </c>
      <c r="F823" s="93" t="str">
        <f t="shared" si="38"/>
        <v>Y</v>
      </c>
      <c r="G823" s="95">
        <v>1937756.8349606432</v>
      </c>
      <c r="H823" s="99">
        <v>24207.758756325846</v>
      </c>
      <c r="I823" s="99">
        <v>80.672633576042173</v>
      </c>
      <c r="J823" s="96"/>
      <c r="K823" s="96"/>
      <c r="L823" s="96"/>
      <c r="M823" s="96"/>
      <c r="N823" s="96"/>
      <c r="O823" s="96"/>
      <c r="P823" s="96"/>
    </row>
    <row r="824" spans="1:16" ht="15" customHeight="1" x14ac:dyDescent="0.25">
      <c r="A824" s="97">
        <v>43744</v>
      </c>
      <c r="B824" s="101">
        <v>27</v>
      </c>
      <c r="C824" s="92" t="str">
        <f t="shared" si="36"/>
        <v>GET /accounts/{AccountId}/statements/{StatementId}/transactions</v>
      </c>
      <c r="D824" s="94" t="s">
        <v>208</v>
      </c>
      <c r="E824" s="93" t="str">
        <f t="shared" si="37"/>
        <v>AISP</v>
      </c>
      <c r="F824" s="93" t="str">
        <f t="shared" si="38"/>
        <v>Y</v>
      </c>
      <c r="G824" s="95">
        <v>28472028.64386265</v>
      </c>
      <c r="H824" s="99">
        <v>6712.186802092263</v>
      </c>
      <c r="I824" s="99">
        <v>246.67345434503744</v>
      </c>
      <c r="J824" s="96"/>
      <c r="K824" s="96"/>
      <c r="L824" s="96"/>
      <c r="M824" s="96"/>
      <c r="N824" s="96"/>
      <c r="O824" s="96"/>
      <c r="P824" s="96"/>
    </row>
    <row r="825" spans="1:16" ht="15" customHeight="1" x14ac:dyDescent="0.25">
      <c r="A825" s="97">
        <v>43744</v>
      </c>
      <c r="B825" s="101">
        <v>28</v>
      </c>
      <c r="C825" s="92" t="str">
        <f t="shared" si="36"/>
        <v>GET /statements</v>
      </c>
      <c r="D825" s="94" t="s">
        <v>208</v>
      </c>
      <c r="E825" s="93" t="str">
        <f t="shared" si="37"/>
        <v>AISP</v>
      </c>
      <c r="F825" s="93" t="str">
        <f t="shared" si="38"/>
        <v>Y</v>
      </c>
      <c r="G825" s="95">
        <v>3478808.2334315176</v>
      </c>
      <c r="H825" s="99">
        <v>44224.105081130016</v>
      </c>
      <c r="I825" s="99">
        <v>73.167134725677968</v>
      </c>
      <c r="J825" s="96"/>
      <c r="K825" s="96"/>
      <c r="L825" s="96"/>
      <c r="M825" s="96"/>
      <c r="N825" s="96"/>
      <c r="O825" s="96"/>
      <c r="P825" s="96"/>
    </row>
    <row r="826" spans="1:16" ht="15" customHeight="1" x14ac:dyDescent="0.25">
      <c r="A826" s="97">
        <v>43744</v>
      </c>
      <c r="B826" s="101">
        <v>29</v>
      </c>
      <c r="C826" s="92" t="str">
        <f t="shared" si="36"/>
        <v>POST /domestic-payment-consents</v>
      </c>
      <c r="D826" s="94" t="s">
        <v>208</v>
      </c>
      <c r="E826" s="93" t="str">
        <f t="shared" si="37"/>
        <v>PISP</v>
      </c>
      <c r="F826" s="93" t="str">
        <f t="shared" si="38"/>
        <v>N</v>
      </c>
      <c r="G826" s="95">
        <v>3320296.4667774225</v>
      </c>
      <c r="H826" s="103">
        <v>9195.9413174197271</v>
      </c>
      <c r="I826" s="103">
        <v>89.781635695314776</v>
      </c>
      <c r="J826" s="96"/>
      <c r="K826" s="96"/>
      <c r="L826" s="96"/>
      <c r="M826" s="96"/>
      <c r="N826" s="96"/>
      <c r="O826" s="96"/>
      <c r="P826" s="96"/>
    </row>
    <row r="827" spans="1:16" ht="15" customHeight="1" x14ac:dyDescent="0.25">
      <c r="A827" s="97">
        <v>43744</v>
      </c>
      <c r="B827" s="101">
        <v>30</v>
      </c>
      <c r="C827" s="92" t="str">
        <f t="shared" si="36"/>
        <v>GET /domestic-payment-consents/{ConsentId}</v>
      </c>
      <c r="D827" s="94" t="s">
        <v>208</v>
      </c>
      <c r="E827" s="93" t="str">
        <f t="shared" si="37"/>
        <v>PISP</v>
      </c>
      <c r="F827" s="93" t="str">
        <f t="shared" si="38"/>
        <v>N</v>
      </c>
      <c r="G827" s="95">
        <v>14642776.502182083</v>
      </c>
      <c r="H827" s="99">
        <v>17570.601021739651</v>
      </c>
      <c r="I827" s="99">
        <v>148.01214640134276</v>
      </c>
      <c r="J827" s="96"/>
      <c r="K827" s="96"/>
      <c r="L827" s="96"/>
      <c r="M827" s="96"/>
      <c r="N827" s="96"/>
      <c r="O827" s="96"/>
      <c r="P827" s="96"/>
    </row>
    <row r="828" spans="1:16" ht="15" customHeight="1" x14ac:dyDescent="0.25">
      <c r="A828" s="97">
        <v>43744</v>
      </c>
      <c r="B828" s="101">
        <v>31</v>
      </c>
      <c r="C828" s="92" t="str">
        <f t="shared" si="36"/>
        <v>POST /domestic-payments</v>
      </c>
      <c r="D828" s="94" t="s">
        <v>208</v>
      </c>
      <c r="E828" s="93" t="str">
        <f t="shared" si="37"/>
        <v>PISP</v>
      </c>
      <c r="F828" s="93" t="str">
        <f t="shared" si="38"/>
        <v>Y</v>
      </c>
      <c r="G828" s="95">
        <v>5136573.089338039</v>
      </c>
      <c r="H828" s="99">
        <v>14984.75345256264</v>
      </c>
      <c r="I828" s="99">
        <v>6.2196088292856686</v>
      </c>
      <c r="J828" s="96"/>
      <c r="K828" s="96"/>
      <c r="L828" s="96"/>
      <c r="M828" s="96"/>
      <c r="N828" s="96"/>
      <c r="O828" s="96"/>
      <c r="P828" s="96"/>
    </row>
    <row r="829" spans="1:16" ht="15" customHeight="1" x14ac:dyDescent="0.25">
      <c r="A829" s="97">
        <v>43744</v>
      </c>
      <c r="B829" s="101">
        <v>32</v>
      </c>
      <c r="C829" s="92" t="str">
        <f t="shared" si="36"/>
        <v>GET /domestic-payments/{DomesticPaymentId}</v>
      </c>
      <c r="D829" s="94" t="s">
        <v>208</v>
      </c>
      <c r="E829" s="93" t="str">
        <f t="shared" si="37"/>
        <v>PISP</v>
      </c>
      <c r="F829" s="93" t="str">
        <f t="shared" si="38"/>
        <v>Y</v>
      </c>
      <c r="G829" s="95">
        <v>31419284.723958831</v>
      </c>
      <c r="H829" s="99">
        <v>43681.483493435131</v>
      </c>
      <c r="I829" s="99">
        <v>63.638693310182489</v>
      </c>
      <c r="J829" s="96"/>
      <c r="K829" s="96"/>
      <c r="L829" s="96"/>
      <c r="M829" s="96"/>
      <c r="N829" s="96"/>
      <c r="O829" s="96"/>
      <c r="P829" s="96"/>
    </row>
    <row r="830" spans="1:16" ht="15" customHeight="1" x14ac:dyDescent="0.25">
      <c r="A830" s="97">
        <v>43744</v>
      </c>
      <c r="B830" s="101">
        <v>33</v>
      </c>
      <c r="C830" s="92" t="str">
        <f t="shared" si="36"/>
        <v>POST /domestic-scheduled-payment-consents</v>
      </c>
      <c r="D830" s="94" t="s">
        <v>208</v>
      </c>
      <c r="E830" s="93" t="str">
        <f t="shared" si="37"/>
        <v>PISP</v>
      </c>
      <c r="F830" s="93" t="str">
        <f t="shared" si="38"/>
        <v>N</v>
      </c>
      <c r="G830" s="95">
        <v>15955887.306593867</v>
      </c>
      <c r="H830" s="99">
        <v>18755.775504431651</v>
      </c>
      <c r="I830" s="99">
        <v>97.668973756469754</v>
      </c>
      <c r="J830" s="96"/>
      <c r="K830" s="96"/>
      <c r="L830" s="96"/>
      <c r="M830" s="96"/>
      <c r="N830" s="96"/>
      <c r="O830" s="96"/>
      <c r="P830" s="96"/>
    </row>
    <row r="831" spans="1:16" ht="15" customHeight="1" x14ac:dyDescent="0.25">
      <c r="A831" s="97">
        <v>43744</v>
      </c>
      <c r="B831" s="101">
        <v>34</v>
      </c>
      <c r="C831" s="92" t="str">
        <f t="shared" si="36"/>
        <v>GET /domestic-scheduled-payment-consents/{ConsentId}</v>
      </c>
      <c r="D831" s="94" t="s">
        <v>208</v>
      </c>
      <c r="E831" s="93" t="str">
        <f t="shared" si="37"/>
        <v>PISP</v>
      </c>
      <c r="F831" s="93" t="str">
        <f t="shared" si="38"/>
        <v>N</v>
      </c>
      <c r="G831" s="95">
        <v>10581358.213291004</v>
      </c>
      <c r="H831" s="99">
        <v>13184.194586665511</v>
      </c>
      <c r="I831" s="99">
        <v>80.840834624013837</v>
      </c>
      <c r="J831" s="96"/>
      <c r="K831" s="96"/>
      <c r="L831" s="96"/>
      <c r="M831" s="96"/>
      <c r="N831" s="96"/>
      <c r="O831" s="96"/>
      <c r="P831" s="96"/>
    </row>
    <row r="832" spans="1:16" x14ac:dyDescent="0.25">
      <c r="A832" s="97">
        <v>43744</v>
      </c>
      <c r="B832" s="101">
        <v>35</v>
      </c>
      <c r="C832" s="92" t="str">
        <f t="shared" si="36"/>
        <v>POST /domestic-scheduled-payments</v>
      </c>
      <c r="D832" s="94" t="s">
        <v>208</v>
      </c>
      <c r="E832" s="93" t="str">
        <f t="shared" si="37"/>
        <v>PISP</v>
      </c>
      <c r="F832" s="93" t="str">
        <f t="shared" si="38"/>
        <v>Y</v>
      </c>
      <c r="G832" s="95">
        <v>28820612.168403488</v>
      </c>
      <c r="H832" s="99">
        <v>47550.543089034429</v>
      </c>
      <c r="I832" s="99">
        <v>146.9000568922317</v>
      </c>
      <c r="J832" s="96"/>
      <c r="K832" s="96"/>
      <c r="L832" s="96"/>
      <c r="M832" s="96"/>
      <c r="N832" s="96"/>
      <c r="O832" s="96"/>
      <c r="P832" s="96"/>
    </row>
    <row r="833" spans="1:16" x14ac:dyDescent="0.25">
      <c r="A833" s="97">
        <v>43744</v>
      </c>
      <c r="B833" s="101">
        <v>36</v>
      </c>
      <c r="C833" s="92" t="str">
        <f t="shared" si="36"/>
        <v>GET /domestic-scheduled-payments/{DomesticScheduledPaymentId}</v>
      </c>
      <c r="D833" s="94" t="s">
        <v>208</v>
      </c>
      <c r="E833" s="93" t="str">
        <f t="shared" si="37"/>
        <v>PISP</v>
      </c>
      <c r="F833" s="93" t="str">
        <f t="shared" si="38"/>
        <v>Y</v>
      </c>
      <c r="G833" s="95">
        <v>14718758.042017333</v>
      </c>
      <c r="H833" s="99">
        <v>30896.117475268344</v>
      </c>
      <c r="I833" s="99">
        <v>80.401472888547559</v>
      </c>
      <c r="J833" s="96"/>
      <c r="K833" s="96"/>
      <c r="L833" s="96"/>
      <c r="M833" s="96"/>
      <c r="N833" s="96"/>
      <c r="O833" s="96"/>
      <c r="P833" s="96"/>
    </row>
    <row r="834" spans="1:16" x14ac:dyDescent="0.25">
      <c r="A834" s="97">
        <v>43744</v>
      </c>
      <c r="B834" s="101">
        <v>37</v>
      </c>
      <c r="C834" s="92" t="str">
        <f t="shared" si="36"/>
        <v>POST /domestic-standing-order-consents</v>
      </c>
      <c r="D834" s="94" t="s">
        <v>208</v>
      </c>
      <c r="E834" s="93" t="str">
        <f t="shared" si="37"/>
        <v>PISP</v>
      </c>
      <c r="F834" s="93" t="str">
        <f t="shared" si="38"/>
        <v>N</v>
      </c>
      <c r="G834" s="95">
        <v>23123639.849259872</v>
      </c>
      <c r="H834" s="99">
        <v>27521.833936348787</v>
      </c>
      <c r="I834" s="99">
        <v>185.52918142761729</v>
      </c>
      <c r="J834" s="96"/>
      <c r="K834" s="96"/>
      <c r="L834" s="96"/>
      <c r="M834" s="96"/>
      <c r="N834" s="96"/>
      <c r="O834" s="96"/>
      <c r="P834" s="96"/>
    </row>
    <row r="835" spans="1:16" x14ac:dyDescent="0.25">
      <c r="A835" s="97">
        <v>43744</v>
      </c>
      <c r="B835" s="101">
        <v>38</v>
      </c>
      <c r="C835" s="92" t="str">
        <f t="shared" si="36"/>
        <v>GET /domestic-standing-order-consents/{ConsentId}</v>
      </c>
      <c r="D835" s="94" t="s">
        <v>208</v>
      </c>
      <c r="E835" s="93" t="str">
        <f t="shared" si="37"/>
        <v>PISP</v>
      </c>
      <c r="F835" s="93" t="str">
        <f t="shared" si="38"/>
        <v>N</v>
      </c>
      <c r="G835" s="95">
        <v>22501910.434505977</v>
      </c>
      <c r="H835" s="99">
        <v>28512.046463223207</v>
      </c>
      <c r="I835" s="99">
        <v>204.73850175183887</v>
      </c>
      <c r="J835" s="96"/>
      <c r="K835" s="96"/>
      <c r="L835" s="96"/>
      <c r="M835" s="96"/>
      <c r="N835" s="96"/>
      <c r="O835" s="96"/>
      <c r="P835" s="96"/>
    </row>
    <row r="836" spans="1:16" x14ac:dyDescent="0.25">
      <c r="A836" s="97">
        <v>43744</v>
      </c>
      <c r="B836" s="101">
        <v>39</v>
      </c>
      <c r="C836" s="92" t="str">
        <f t="shared" si="36"/>
        <v>POST /domestic-standing-orders</v>
      </c>
      <c r="D836" s="94" t="s">
        <v>208</v>
      </c>
      <c r="E836" s="93" t="str">
        <f t="shared" si="37"/>
        <v>PISP</v>
      </c>
      <c r="F836" s="93" t="str">
        <f t="shared" si="38"/>
        <v>Y</v>
      </c>
      <c r="G836" s="95">
        <v>7497588.5700563313</v>
      </c>
      <c r="H836" s="99">
        <v>17904.820237259359</v>
      </c>
      <c r="I836" s="99">
        <v>2.1545769723374657</v>
      </c>
      <c r="J836" s="96"/>
      <c r="K836" s="96"/>
      <c r="L836" s="96"/>
      <c r="M836" s="96"/>
      <c r="N836" s="96"/>
      <c r="O836" s="96"/>
      <c r="P836" s="96"/>
    </row>
    <row r="837" spans="1:16" x14ac:dyDescent="0.25">
      <c r="A837" s="97">
        <v>43744</v>
      </c>
      <c r="B837" s="101">
        <v>40</v>
      </c>
      <c r="C837" s="92" t="str">
        <f t="shared" si="36"/>
        <v>GET /domestic-standing-orders/{DomesticStandingOrderId}</v>
      </c>
      <c r="D837" s="94" t="s">
        <v>208</v>
      </c>
      <c r="E837" s="93" t="str">
        <f t="shared" si="37"/>
        <v>PISP</v>
      </c>
      <c r="F837" s="93" t="str">
        <f t="shared" si="38"/>
        <v>Y</v>
      </c>
      <c r="G837" s="95">
        <v>6156069.9214638006</v>
      </c>
      <c r="H837" s="99">
        <v>7710.6491230529673</v>
      </c>
      <c r="I837" s="99">
        <v>257.05708027373811</v>
      </c>
      <c r="J837" s="96"/>
      <c r="K837" s="96"/>
      <c r="L837" s="96"/>
      <c r="M837" s="96"/>
      <c r="N837" s="96"/>
      <c r="O837" s="96"/>
      <c r="P837" s="96"/>
    </row>
    <row r="838" spans="1:16" x14ac:dyDescent="0.25">
      <c r="A838" s="97">
        <v>43744</v>
      </c>
      <c r="B838" s="101">
        <v>41</v>
      </c>
      <c r="C838" s="92" t="str">
        <f t="shared" si="36"/>
        <v>POST /international-payment-consents</v>
      </c>
      <c r="D838" s="94" t="s">
        <v>208</v>
      </c>
      <c r="E838" s="93" t="str">
        <f t="shared" si="37"/>
        <v>PISP</v>
      </c>
      <c r="F838" s="93" t="str">
        <f t="shared" si="38"/>
        <v>N</v>
      </c>
      <c r="G838" s="95">
        <v>29935896.712694943</v>
      </c>
      <c r="H838" s="99">
        <v>45664.302216460899</v>
      </c>
      <c r="I838" s="99">
        <v>58.367154347765769</v>
      </c>
      <c r="J838" s="96"/>
      <c r="K838" s="96"/>
      <c r="L838" s="96"/>
      <c r="M838" s="96"/>
      <c r="N838" s="96"/>
      <c r="O838" s="96"/>
      <c r="P838" s="96"/>
    </row>
    <row r="839" spans="1:16" x14ac:dyDescent="0.25">
      <c r="A839" s="97">
        <v>43744</v>
      </c>
      <c r="B839" s="101">
        <v>42</v>
      </c>
      <c r="C839" s="92" t="str">
        <f t="shared" si="36"/>
        <v>GET /international-payment-consents/{ConsentId}</v>
      </c>
      <c r="D839" s="94" t="s">
        <v>208</v>
      </c>
      <c r="E839" s="93" t="str">
        <f t="shared" si="37"/>
        <v>PISP</v>
      </c>
      <c r="F839" s="93" t="str">
        <f t="shared" si="38"/>
        <v>N</v>
      </c>
      <c r="G839" s="95">
        <v>27757391.670622069</v>
      </c>
      <c r="H839" s="99">
        <v>28686.236601270804</v>
      </c>
      <c r="I839" s="99">
        <v>241.58123896021439</v>
      </c>
      <c r="J839" s="96"/>
      <c r="K839" s="96"/>
      <c r="L839" s="96"/>
      <c r="M839" s="96"/>
      <c r="N839" s="96"/>
      <c r="O839" s="96"/>
      <c r="P839" s="96"/>
    </row>
    <row r="840" spans="1:16" x14ac:dyDescent="0.25">
      <c r="A840" s="97">
        <v>43744</v>
      </c>
      <c r="B840" s="101">
        <v>43</v>
      </c>
      <c r="C840" s="92" t="str">
        <f t="shared" ref="C840:C903" si="39">VLOOKUP($B840,endpoints,3)</f>
        <v>POST /international-payments</v>
      </c>
      <c r="D840" s="94" t="s">
        <v>208</v>
      </c>
      <c r="E840" s="93" t="str">
        <f t="shared" ref="E840:E903" si="40">VLOOKUP($B840,endpoints,4)</f>
        <v>PISP</v>
      </c>
      <c r="F840" s="93" t="str">
        <f t="shared" ref="F840:F903" si="41">VLOOKUP($B840,endpoints,5)</f>
        <v>Y</v>
      </c>
      <c r="G840" s="95">
        <v>38207664.790811867</v>
      </c>
      <c r="H840" s="99">
        <v>35446.760809461201</v>
      </c>
      <c r="I840" s="99">
        <v>43.515310360617953</v>
      </c>
      <c r="J840" s="96"/>
      <c r="K840" s="96"/>
      <c r="L840" s="96"/>
      <c r="M840" s="96"/>
      <c r="N840" s="96"/>
      <c r="O840" s="96"/>
      <c r="P840" s="96"/>
    </row>
    <row r="841" spans="1:16" x14ac:dyDescent="0.25">
      <c r="A841" s="97">
        <v>43744</v>
      </c>
      <c r="B841" s="101">
        <v>44</v>
      </c>
      <c r="C841" s="92" t="str">
        <f t="shared" si="39"/>
        <v>GET /international-payments/{InternationalPaymentId}</v>
      </c>
      <c r="D841" s="94" t="s">
        <v>208</v>
      </c>
      <c r="E841" s="93" t="str">
        <f t="shared" si="40"/>
        <v>PISP</v>
      </c>
      <c r="F841" s="93" t="str">
        <f t="shared" si="41"/>
        <v>Y</v>
      </c>
      <c r="G841" s="95">
        <v>13584205.351367483</v>
      </c>
      <c r="H841" s="99">
        <v>18341.480453496279</v>
      </c>
      <c r="I841" s="99">
        <v>58.645596809927909</v>
      </c>
      <c r="J841" s="96"/>
      <c r="K841" s="96"/>
      <c r="L841" s="96"/>
      <c r="M841" s="96"/>
      <c r="N841" s="96"/>
      <c r="O841" s="96"/>
      <c r="P841" s="96"/>
    </row>
    <row r="842" spans="1:16" x14ac:dyDescent="0.25">
      <c r="A842" s="97">
        <v>43744</v>
      </c>
      <c r="B842" s="101">
        <v>45</v>
      </c>
      <c r="C842" s="92" t="str">
        <f t="shared" si="39"/>
        <v>POST /international-scheduled-payment-consents</v>
      </c>
      <c r="D842" s="94" t="s">
        <v>208</v>
      </c>
      <c r="E842" s="93" t="str">
        <f t="shared" si="40"/>
        <v>PISP</v>
      </c>
      <c r="F842" s="93" t="str">
        <f t="shared" si="41"/>
        <v>N</v>
      </c>
      <c r="G842" s="95">
        <v>23883777.168859556</v>
      </c>
      <c r="H842" s="99">
        <v>31530.1351825153</v>
      </c>
      <c r="I842" s="99">
        <v>14.987817330186047</v>
      </c>
      <c r="J842" s="96"/>
      <c r="K842" s="96"/>
      <c r="L842" s="96"/>
      <c r="M842" s="96"/>
      <c r="N842" s="96"/>
      <c r="O842" s="96"/>
      <c r="P842" s="96"/>
    </row>
    <row r="843" spans="1:16" x14ac:dyDescent="0.25">
      <c r="A843" s="97">
        <v>43744</v>
      </c>
      <c r="B843" s="101">
        <v>46</v>
      </c>
      <c r="C843" s="92" t="str">
        <f t="shared" si="39"/>
        <v>GET /international-scheduled-payment-consents/{ConsentId}</v>
      </c>
      <c r="D843" s="94" t="s">
        <v>208</v>
      </c>
      <c r="E843" s="93" t="str">
        <f t="shared" si="40"/>
        <v>PISP</v>
      </c>
      <c r="F843" s="93" t="str">
        <f t="shared" si="41"/>
        <v>N</v>
      </c>
      <c r="G843" s="95">
        <v>8394709.9695884008</v>
      </c>
      <c r="H843" s="99">
        <v>26494.381698985766</v>
      </c>
      <c r="I843" s="99">
        <v>25.744996726721723</v>
      </c>
      <c r="J843" s="96"/>
      <c r="K843" s="96"/>
      <c r="L843" s="96"/>
      <c r="M843" s="96"/>
      <c r="N843" s="96"/>
      <c r="O843" s="96"/>
      <c r="P843" s="96"/>
    </row>
    <row r="844" spans="1:16" x14ac:dyDescent="0.25">
      <c r="A844" s="97">
        <v>43744</v>
      </c>
      <c r="B844" s="101">
        <v>47</v>
      </c>
      <c r="C844" s="92" t="str">
        <f t="shared" si="39"/>
        <v>POST /international-scheduled-payments</v>
      </c>
      <c r="D844" s="94" t="s">
        <v>208</v>
      </c>
      <c r="E844" s="93" t="str">
        <f t="shared" si="40"/>
        <v>PISP</v>
      </c>
      <c r="F844" s="93" t="str">
        <f t="shared" si="41"/>
        <v>Y</v>
      </c>
      <c r="G844" s="95">
        <v>14568083.202735672</v>
      </c>
      <c r="H844" s="99">
        <v>24633.699712008176</v>
      </c>
      <c r="I844" s="99">
        <v>65.089195676777337</v>
      </c>
      <c r="J844" s="96"/>
      <c r="K844" s="96"/>
      <c r="L844" s="96"/>
      <c r="M844" s="96"/>
      <c r="N844" s="96"/>
      <c r="O844" s="96"/>
      <c r="P844" s="96"/>
    </row>
    <row r="845" spans="1:16" ht="15" customHeight="1" x14ac:dyDescent="0.25">
      <c r="A845" s="97">
        <v>43744</v>
      </c>
      <c r="B845" s="101">
        <v>48</v>
      </c>
      <c r="C845" s="92" t="str">
        <f t="shared" si="39"/>
        <v>GET /international-scheduled-payments/{InternationalScheduledPaymentId}</v>
      </c>
      <c r="D845" s="94" t="s">
        <v>208</v>
      </c>
      <c r="E845" s="93" t="str">
        <f t="shared" si="40"/>
        <v>PISP</v>
      </c>
      <c r="F845" s="93" t="str">
        <f t="shared" si="41"/>
        <v>Y</v>
      </c>
      <c r="G845" s="95">
        <v>21587017.73832855</v>
      </c>
      <c r="H845" s="99">
        <v>36805.38244166776</v>
      </c>
      <c r="I845" s="99">
        <v>50.760476146963754</v>
      </c>
      <c r="J845" s="96"/>
      <c r="K845" s="96"/>
      <c r="L845" s="96"/>
      <c r="M845" s="96"/>
      <c r="N845" s="96"/>
      <c r="O845" s="96"/>
      <c r="P845" s="96"/>
    </row>
    <row r="846" spans="1:16" ht="15" customHeight="1" x14ac:dyDescent="0.25">
      <c r="A846" s="97">
        <v>43744</v>
      </c>
      <c r="B846" s="101">
        <v>49</v>
      </c>
      <c r="C846" s="92" t="str">
        <f t="shared" si="39"/>
        <v>POST /international-standing-order-consents</v>
      </c>
      <c r="D846" s="94" t="s">
        <v>208</v>
      </c>
      <c r="E846" s="93" t="str">
        <f t="shared" si="40"/>
        <v>PISP</v>
      </c>
      <c r="F846" s="93" t="str">
        <f t="shared" si="41"/>
        <v>N</v>
      </c>
      <c r="G846" s="95">
        <v>3695716.6408514376</v>
      </c>
      <c r="H846" s="99">
        <v>12330.871964949827</v>
      </c>
      <c r="I846" s="99">
        <v>6.0944311556687474</v>
      </c>
      <c r="J846" s="96"/>
      <c r="K846" s="96"/>
      <c r="L846" s="96"/>
      <c r="M846" s="96"/>
      <c r="N846" s="96"/>
      <c r="O846" s="96"/>
      <c r="P846" s="96"/>
    </row>
    <row r="847" spans="1:16" ht="15" customHeight="1" x14ac:dyDescent="0.25">
      <c r="A847" s="97">
        <v>43744</v>
      </c>
      <c r="B847" s="101">
        <v>50</v>
      </c>
      <c r="C847" s="92" t="str">
        <f t="shared" si="39"/>
        <v>GET /international-standing-order-consents/{ConsentId}</v>
      </c>
      <c r="D847" s="94" t="s">
        <v>208</v>
      </c>
      <c r="E847" s="93" t="str">
        <f t="shared" si="40"/>
        <v>PISP</v>
      </c>
      <c r="F847" s="93" t="str">
        <f t="shared" si="41"/>
        <v>N</v>
      </c>
      <c r="G847" s="95">
        <v>19947557.302235246</v>
      </c>
      <c r="H847" s="99">
        <v>31501.180254911462</v>
      </c>
      <c r="I847" s="99">
        <v>247.94374400301788</v>
      </c>
      <c r="J847" s="96"/>
      <c r="K847" s="96"/>
      <c r="L847" s="96"/>
      <c r="M847" s="96"/>
      <c r="N847" s="96"/>
      <c r="O847" s="96"/>
      <c r="P847" s="96"/>
    </row>
    <row r="848" spans="1:16" ht="15" customHeight="1" x14ac:dyDescent="0.25">
      <c r="A848" s="97">
        <v>43744</v>
      </c>
      <c r="B848" s="101">
        <v>51</v>
      </c>
      <c r="C848" s="92" t="str">
        <f t="shared" si="39"/>
        <v>POST /international-standing-orders</v>
      </c>
      <c r="D848" s="94" t="s">
        <v>208</v>
      </c>
      <c r="E848" s="93" t="str">
        <f t="shared" si="40"/>
        <v>PISP</v>
      </c>
      <c r="F848" s="93" t="str">
        <f t="shared" si="41"/>
        <v>Y</v>
      </c>
      <c r="G848" s="95">
        <v>15252499.436868612</v>
      </c>
      <c r="H848" s="99">
        <v>25751.47500415289</v>
      </c>
      <c r="I848" s="99">
        <v>213.09152444385811</v>
      </c>
      <c r="J848" s="96"/>
      <c r="K848" s="96"/>
      <c r="L848" s="96"/>
      <c r="M848" s="96"/>
      <c r="N848" s="96"/>
      <c r="O848" s="96"/>
      <c r="P848" s="96"/>
    </row>
    <row r="849" spans="1:16" ht="15" customHeight="1" x14ac:dyDescent="0.25">
      <c r="A849" s="97">
        <v>43744</v>
      </c>
      <c r="B849" s="101">
        <v>52</v>
      </c>
      <c r="C849" s="92" t="str">
        <f t="shared" si="39"/>
        <v>GET /international-standing-orders/{InternationalStandingOrderPaymentId}</v>
      </c>
      <c r="D849" s="94" t="s">
        <v>208</v>
      </c>
      <c r="E849" s="93" t="str">
        <f t="shared" si="40"/>
        <v>PISP</v>
      </c>
      <c r="F849" s="93" t="str">
        <f t="shared" si="41"/>
        <v>Y</v>
      </c>
      <c r="G849" s="95">
        <v>5927896.8359327782</v>
      </c>
      <c r="H849" s="99">
        <v>17515.654289995553</v>
      </c>
      <c r="I849" s="99">
        <v>67.325391159690838</v>
      </c>
      <c r="J849" s="96"/>
      <c r="K849" s="96"/>
      <c r="L849" s="96"/>
      <c r="M849" s="96"/>
      <c r="N849" s="96"/>
      <c r="O849" s="96"/>
      <c r="P849" s="96"/>
    </row>
    <row r="850" spans="1:16" ht="15" customHeight="1" x14ac:dyDescent="0.25">
      <c r="A850" s="97">
        <v>43744</v>
      </c>
      <c r="B850" s="101">
        <v>53</v>
      </c>
      <c r="C850" s="92" t="str">
        <f t="shared" si="39"/>
        <v>POST /file-payment-consents</v>
      </c>
      <c r="D850" s="94" t="s">
        <v>208</v>
      </c>
      <c r="E850" s="93" t="str">
        <f t="shared" si="40"/>
        <v>PISP</v>
      </c>
      <c r="F850" s="93" t="str">
        <f t="shared" si="41"/>
        <v>N</v>
      </c>
      <c r="G850" s="95">
        <v>12583820.039406536</v>
      </c>
      <c r="H850" s="99">
        <v>15500.099262113674</v>
      </c>
      <c r="I850" s="99">
        <v>23.732691881622678</v>
      </c>
      <c r="J850" s="96"/>
      <c r="K850" s="96"/>
      <c r="L850" s="96"/>
      <c r="M850" s="96"/>
      <c r="N850" s="96"/>
      <c r="O850" s="96"/>
      <c r="P850" s="96"/>
    </row>
    <row r="851" spans="1:16" ht="15" customHeight="1" x14ac:dyDescent="0.25">
      <c r="A851" s="97">
        <v>43744</v>
      </c>
      <c r="B851" s="101">
        <v>54</v>
      </c>
      <c r="C851" s="92" t="str">
        <f t="shared" si="39"/>
        <v>GET /file-payment-consents/{ConsentId}</v>
      </c>
      <c r="D851" s="94" t="s">
        <v>208</v>
      </c>
      <c r="E851" s="93" t="str">
        <f t="shared" si="40"/>
        <v>PISP</v>
      </c>
      <c r="F851" s="93" t="str">
        <f t="shared" si="41"/>
        <v>N</v>
      </c>
      <c r="G851" s="95">
        <v>21037736.479907706</v>
      </c>
      <c r="H851" s="99">
        <v>22679.519485494424</v>
      </c>
      <c r="I851" s="99">
        <v>188.4359527204613</v>
      </c>
      <c r="J851" s="96"/>
      <c r="K851" s="96"/>
      <c r="L851" s="96"/>
      <c r="M851" s="96"/>
      <c r="N851" s="96"/>
      <c r="O851" s="96"/>
      <c r="P851" s="96"/>
    </row>
    <row r="852" spans="1:16" ht="15" customHeight="1" x14ac:dyDescent="0.25">
      <c r="A852" s="97">
        <v>43744</v>
      </c>
      <c r="B852" s="101">
        <v>55</v>
      </c>
      <c r="C852" s="92" t="str">
        <f t="shared" si="39"/>
        <v>POST /file-payment-consents/{ConsentId}/file</v>
      </c>
      <c r="D852" s="94" t="s">
        <v>208</v>
      </c>
      <c r="E852" s="93" t="str">
        <f t="shared" si="40"/>
        <v>PISP</v>
      </c>
      <c r="F852" s="93" t="str">
        <f t="shared" si="41"/>
        <v>N</v>
      </c>
      <c r="G852" s="95">
        <v>22058429.420759868</v>
      </c>
      <c r="H852" s="99">
        <v>35727.643722122819</v>
      </c>
      <c r="I852" s="99">
        <v>60.477921222592663</v>
      </c>
      <c r="J852" s="96"/>
      <c r="K852" s="96"/>
      <c r="L852" s="96"/>
      <c r="M852" s="96"/>
      <c r="N852" s="96"/>
      <c r="O852" s="96"/>
      <c r="P852" s="96"/>
    </row>
    <row r="853" spans="1:16" ht="15" customHeight="1" x14ac:dyDescent="0.25">
      <c r="A853" s="97">
        <v>43744</v>
      </c>
      <c r="B853" s="101">
        <v>56</v>
      </c>
      <c r="C853" s="92" t="str">
        <f t="shared" si="39"/>
        <v>GET /file-payment-consents/{ConsentId}/file</v>
      </c>
      <c r="D853" s="94" t="s">
        <v>208</v>
      </c>
      <c r="E853" s="93" t="str">
        <f t="shared" si="40"/>
        <v>PISP</v>
      </c>
      <c r="F853" s="93" t="str">
        <f t="shared" si="41"/>
        <v>N</v>
      </c>
      <c r="G853" s="95">
        <v>22560613.860847555</v>
      </c>
      <c r="H853" s="99">
        <v>33273.087533960323</v>
      </c>
      <c r="I853" s="99">
        <v>45.455081738195311</v>
      </c>
      <c r="J853" s="96"/>
      <c r="K853" s="96"/>
      <c r="L853" s="96"/>
      <c r="M853" s="96"/>
      <c r="N853" s="96"/>
      <c r="O853" s="96"/>
      <c r="P853" s="96"/>
    </row>
    <row r="854" spans="1:16" ht="15" customHeight="1" x14ac:dyDescent="0.25">
      <c r="A854" s="97">
        <v>43744</v>
      </c>
      <c r="B854" s="101">
        <v>57</v>
      </c>
      <c r="C854" s="92" t="str">
        <f t="shared" si="39"/>
        <v>POST /file-payments</v>
      </c>
      <c r="D854" s="94" t="s">
        <v>208</v>
      </c>
      <c r="E854" s="93" t="str">
        <f t="shared" si="40"/>
        <v>PISP</v>
      </c>
      <c r="F854" s="93" t="str">
        <f t="shared" si="41"/>
        <v>Y</v>
      </c>
      <c r="G854" s="95">
        <v>336847320.19126296</v>
      </c>
      <c r="H854" s="99">
        <v>4235.3493868244277</v>
      </c>
      <c r="I854" s="99">
        <v>58.114789657333986</v>
      </c>
      <c r="J854" s="96"/>
      <c r="K854" s="96"/>
      <c r="L854" s="96"/>
      <c r="M854" s="96"/>
      <c r="N854" s="96"/>
      <c r="O854" s="96"/>
      <c r="P854" s="96"/>
    </row>
    <row r="855" spans="1:16" ht="15" customHeight="1" x14ac:dyDescent="0.25">
      <c r="A855" s="97">
        <v>43744</v>
      </c>
      <c r="B855" s="101">
        <v>58</v>
      </c>
      <c r="C855" s="92" t="str">
        <f t="shared" si="39"/>
        <v>GET /file-payments/{FilePaymentId}</v>
      </c>
      <c r="D855" s="94" t="s">
        <v>208</v>
      </c>
      <c r="E855" s="93" t="str">
        <f t="shared" si="40"/>
        <v>PISP</v>
      </c>
      <c r="F855" s="93" t="str">
        <f t="shared" si="41"/>
        <v>Y</v>
      </c>
      <c r="G855" s="95">
        <v>67453949.732864872</v>
      </c>
      <c r="H855" s="99">
        <v>873.67231288178334</v>
      </c>
      <c r="I855" s="99">
        <v>133.18413109456176</v>
      </c>
      <c r="J855" s="96"/>
      <c r="K855" s="96"/>
      <c r="L855" s="96"/>
      <c r="M855" s="96"/>
      <c r="N855" s="96"/>
      <c r="O855" s="96"/>
      <c r="P855" s="96"/>
    </row>
    <row r="856" spans="1:16" ht="15" customHeight="1" x14ac:dyDescent="0.25">
      <c r="A856" s="97">
        <v>43744</v>
      </c>
      <c r="B856" s="101">
        <v>59</v>
      </c>
      <c r="C856" s="92" t="str">
        <f t="shared" si="39"/>
        <v>GET /file-payments/{FilePaymentId}/report-file</v>
      </c>
      <c r="D856" s="94" t="s">
        <v>208</v>
      </c>
      <c r="E856" s="93" t="str">
        <f t="shared" si="40"/>
        <v>PISP</v>
      </c>
      <c r="F856" s="93" t="str">
        <f t="shared" si="41"/>
        <v>Y</v>
      </c>
      <c r="G856" s="95">
        <v>54684217.96924822</v>
      </c>
      <c r="H856" s="99">
        <v>2571.8223276596141</v>
      </c>
      <c r="I856" s="99">
        <v>80.41132392650411</v>
      </c>
      <c r="J856" s="96"/>
      <c r="K856" s="96"/>
      <c r="L856" s="96"/>
      <c r="M856" s="96"/>
      <c r="N856" s="96"/>
      <c r="O856" s="96"/>
      <c r="P856" s="96"/>
    </row>
    <row r="857" spans="1:16" ht="15" customHeight="1" x14ac:dyDescent="0.25">
      <c r="A857" s="97">
        <v>43744</v>
      </c>
      <c r="B857" s="101">
        <v>60</v>
      </c>
      <c r="C857" s="92" t="str">
        <f t="shared" si="39"/>
        <v>POST /funds-confirmation-consents</v>
      </c>
      <c r="D857" s="94" t="s">
        <v>208</v>
      </c>
      <c r="E857" s="93" t="str">
        <f t="shared" si="40"/>
        <v>CoF</v>
      </c>
      <c r="F857" s="93" t="str">
        <f t="shared" si="41"/>
        <v>N</v>
      </c>
      <c r="G857" s="95">
        <v>13417367.869476207</v>
      </c>
      <c r="H857" s="99">
        <v>14084.566977722472</v>
      </c>
      <c r="I857" s="99">
        <v>13.584392096671662</v>
      </c>
      <c r="J857" s="96"/>
      <c r="K857" s="96"/>
      <c r="L857" s="96"/>
      <c r="M857" s="96"/>
      <c r="N857" s="96"/>
      <c r="O857" s="96"/>
      <c r="P857" s="96"/>
    </row>
    <row r="858" spans="1:16" ht="15" customHeight="1" x14ac:dyDescent="0.25">
      <c r="A858" s="97">
        <v>43744</v>
      </c>
      <c r="B858" s="101">
        <v>61</v>
      </c>
      <c r="C858" s="92" t="str">
        <f t="shared" si="39"/>
        <v>GET /funds-confirmation-consents/{ConsentId}</v>
      </c>
      <c r="D858" s="94" t="s">
        <v>208</v>
      </c>
      <c r="E858" s="93" t="str">
        <f t="shared" si="40"/>
        <v>CoF</v>
      </c>
      <c r="F858" s="93" t="str">
        <f t="shared" si="41"/>
        <v>N</v>
      </c>
      <c r="G858" s="95">
        <v>19109568.207554143</v>
      </c>
      <c r="H858" s="99">
        <v>43621.708858214392</v>
      </c>
      <c r="I858" s="99">
        <v>186.76787497022767</v>
      </c>
      <c r="J858" s="96"/>
      <c r="K858" s="96"/>
      <c r="L858" s="96"/>
      <c r="M858" s="96"/>
      <c r="N858" s="96"/>
      <c r="O858" s="96"/>
      <c r="P858" s="96"/>
    </row>
    <row r="859" spans="1:16" ht="15" customHeight="1" x14ac:dyDescent="0.25">
      <c r="A859" s="97">
        <v>43744</v>
      </c>
      <c r="B859" s="101">
        <v>62</v>
      </c>
      <c r="C859" s="92" t="str">
        <f t="shared" si="39"/>
        <v>DELETE /funds-confirmation-consents/{ConsentId}</v>
      </c>
      <c r="D859" s="94" t="s">
        <v>208</v>
      </c>
      <c r="E859" s="93" t="str">
        <f t="shared" si="40"/>
        <v>CoF</v>
      </c>
      <c r="F859" s="93" t="str">
        <f t="shared" si="41"/>
        <v>N</v>
      </c>
      <c r="G859" s="95">
        <v>6568759.8031406133</v>
      </c>
      <c r="H859" s="99">
        <v>12843.774924653186</v>
      </c>
      <c r="I859" s="99">
        <v>112.29953227632136</v>
      </c>
      <c r="J859" s="96"/>
      <c r="K859" s="96"/>
      <c r="L859" s="96"/>
      <c r="M859" s="96"/>
      <c r="N859" s="96"/>
      <c r="O859" s="96"/>
      <c r="P859" s="96"/>
    </row>
    <row r="860" spans="1:16" ht="15" customHeight="1" x14ac:dyDescent="0.25">
      <c r="A860" s="97">
        <v>43744</v>
      </c>
      <c r="B860" s="101">
        <v>63</v>
      </c>
      <c r="C860" s="92" t="str">
        <f t="shared" si="39"/>
        <v>POST /funds-confirmations</v>
      </c>
      <c r="D860" s="94" t="s">
        <v>208</v>
      </c>
      <c r="E860" s="93" t="str">
        <f t="shared" si="40"/>
        <v>CoF</v>
      </c>
      <c r="F860" s="93" t="str">
        <f t="shared" si="41"/>
        <v>Y</v>
      </c>
      <c r="G860" s="95">
        <v>9202474.5019645095</v>
      </c>
      <c r="H860" s="99">
        <v>17397.286990761371</v>
      </c>
      <c r="I860" s="99">
        <v>220.81713361752378</v>
      </c>
      <c r="J860" s="96"/>
      <c r="K860" s="96"/>
      <c r="L860" s="96"/>
      <c r="M860" s="96"/>
      <c r="N860" s="96"/>
      <c r="O860" s="96"/>
      <c r="P860" s="96"/>
    </row>
    <row r="861" spans="1:16" ht="15" customHeight="1" x14ac:dyDescent="0.25">
      <c r="A861" s="97">
        <v>43744</v>
      </c>
      <c r="B861" s="101">
        <v>75</v>
      </c>
      <c r="C861" s="92" t="str">
        <f t="shared" si="39"/>
        <v>GET /domestic-payment-consents/{ConsentId}/funds-confirmation</v>
      </c>
      <c r="D861" s="94" t="s">
        <v>208</v>
      </c>
      <c r="E861" s="93" t="str">
        <f t="shared" si="40"/>
        <v>CoF</v>
      </c>
      <c r="F861" s="93" t="str">
        <f t="shared" si="41"/>
        <v>Y</v>
      </c>
      <c r="G861" s="95">
        <v>4195733.9540263657</v>
      </c>
      <c r="H861" s="99">
        <v>6465.9030098999947</v>
      </c>
      <c r="I861" s="99">
        <v>194.30587352845009</v>
      </c>
      <c r="J861" s="96"/>
      <c r="K861" s="96"/>
      <c r="L861" s="96"/>
      <c r="M861" s="96"/>
      <c r="N861" s="96"/>
      <c r="O861" s="96"/>
      <c r="P861" s="96"/>
    </row>
    <row r="862" spans="1:16" ht="15" customHeight="1" x14ac:dyDescent="0.25">
      <c r="A862" s="97">
        <v>43744</v>
      </c>
      <c r="B862" s="101">
        <v>76</v>
      </c>
      <c r="C862" s="92" t="str">
        <f t="shared" si="39"/>
        <v>GET /international-payment-consents/{ConsentId}/funds-confirmation</v>
      </c>
      <c r="D862" s="94" t="s">
        <v>208</v>
      </c>
      <c r="E862" s="93" t="str">
        <f t="shared" si="40"/>
        <v>CoF</v>
      </c>
      <c r="F862" s="93" t="str">
        <f t="shared" si="41"/>
        <v>Y</v>
      </c>
      <c r="G862" s="95">
        <v>17398618.490000512</v>
      </c>
      <c r="H862" s="99">
        <v>45946.334846793528</v>
      </c>
      <c r="I862" s="99">
        <v>95.497948234828982</v>
      </c>
      <c r="J862" s="96"/>
      <c r="K862" s="96"/>
      <c r="L862" s="96"/>
      <c r="M862" s="96"/>
      <c r="N862" s="96"/>
      <c r="O862" s="96"/>
      <c r="P862" s="96"/>
    </row>
    <row r="863" spans="1:16" ht="15" customHeight="1" x14ac:dyDescent="0.25">
      <c r="A863" s="97">
        <v>43744</v>
      </c>
      <c r="B863" s="101">
        <v>77</v>
      </c>
      <c r="C863" s="92" t="str">
        <f t="shared" si="39"/>
        <v>GET /international-scheduled-payment-consents/{ConsentId}/funds-confirmation</v>
      </c>
      <c r="D863" s="94" t="s">
        <v>208</v>
      </c>
      <c r="E863" s="93" t="str">
        <f t="shared" si="40"/>
        <v>CoF</v>
      </c>
      <c r="F863" s="93" t="str">
        <f t="shared" si="41"/>
        <v>Y</v>
      </c>
      <c r="G863" s="95">
        <v>32113008.958668262</v>
      </c>
      <c r="H863" s="99">
        <v>45846.318276184276</v>
      </c>
      <c r="I863" s="99">
        <v>8.2718969481236151</v>
      </c>
      <c r="J863" s="96"/>
      <c r="K863" s="96"/>
      <c r="L863" s="96"/>
      <c r="M863" s="96"/>
      <c r="N863" s="96"/>
      <c r="O863" s="96"/>
      <c r="P863" s="96"/>
    </row>
    <row r="864" spans="1:16" ht="15" customHeight="1" x14ac:dyDescent="0.25">
      <c r="A864" s="97">
        <v>43744</v>
      </c>
      <c r="B864" s="101">
        <v>78</v>
      </c>
      <c r="C864" s="92" t="str">
        <f t="shared" si="39"/>
        <v>GET /accounts/{AccountId}/parties</v>
      </c>
      <c r="D864" s="94" t="s">
        <v>208</v>
      </c>
      <c r="E864" s="93" t="str">
        <f t="shared" si="40"/>
        <v>AISP</v>
      </c>
      <c r="F864" s="93" t="str">
        <f t="shared" si="41"/>
        <v>Y</v>
      </c>
      <c r="G864" s="104">
        <v>1179103.9154876077</v>
      </c>
      <c r="H864" s="99">
        <v>55073.127417007658</v>
      </c>
      <c r="I864" s="99">
        <v>0</v>
      </c>
      <c r="J864" s="96"/>
      <c r="K864" s="96"/>
      <c r="L864" s="96"/>
      <c r="M864" s="96"/>
      <c r="N864" s="96"/>
      <c r="O864" s="96"/>
      <c r="P864" s="96"/>
    </row>
    <row r="865" spans="1:16" ht="15" customHeight="1" x14ac:dyDescent="0.25">
      <c r="A865" s="97">
        <v>43744</v>
      </c>
      <c r="B865" s="101">
        <v>79</v>
      </c>
      <c r="C865" s="92" t="str">
        <f t="shared" si="39"/>
        <v>GET /domestic-payments/{DomesticPaymentId}/payment-details</v>
      </c>
      <c r="D865" s="94" t="s">
        <v>208</v>
      </c>
      <c r="E865" s="93" t="str">
        <f t="shared" si="40"/>
        <v>PISP</v>
      </c>
      <c r="F865" s="93" t="str">
        <f t="shared" si="41"/>
        <v>Y</v>
      </c>
      <c r="G865" s="104">
        <v>34561213.196354717</v>
      </c>
      <c r="H865" s="99">
        <v>48049.631842778646</v>
      </c>
      <c r="I865" s="99">
        <v>70.00256264120074</v>
      </c>
      <c r="J865" s="96"/>
      <c r="K865" s="96"/>
      <c r="L865" s="96"/>
      <c r="M865" s="96"/>
      <c r="N865" s="96"/>
      <c r="O865" s="96"/>
      <c r="P865" s="96"/>
    </row>
    <row r="866" spans="1:16" ht="15" customHeight="1" x14ac:dyDescent="0.25">
      <c r="A866" s="97">
        <v>43744</v>
      </c>
      <c r="B866" s="101">
        <v>80</v>
      </c>
      <c r="C866" s="92" t="str">
        <f t="shared" si="39"/>
        <v>GET /domestic-scheduled-payments/{DomesticScheduledPaymentId}/payment-details</v>
      </c>
      <c r="D866" s="94" t="s">
        <v>208</v>
      </c>
      <c r="E866" s="93" t="str">
        <f t="shared" si="40"/>
        <v>PISP</v>
      </c>
      <c r="F866" s="93" t="str">
        <f t="shared" si="41"/>
        <v>Y</v>
      </c>
      <c r="G866" s="104">
        <v>16190633.846219068</v>
      </c>
      <c r="H866" s="99">
        <v>33985.729222795184</v>
      </c>
      <c r="I866" s="99">
        <v>88.441620177402328</v>
      </c>
      <c r="J866" s="96"/>
      <c r="K866" s="96"/>
      <c r="L866" s="96"/>
      <c r="M866" s="96"/>
      <c r="N866" s="96"/>
      <c r="O866" s="96"/>
      <c r="P866" s="96"/>
    </row>
    <row r="867" spans="1:16" ht="15" customHeight="1" x14ac:dyDescent="0.25">
      <c r="A867" s="97">
        <v>43744</v>
      </c>
      <c r="B867" s="101">
        <v>81</v>
      </c>
      <c r="C867" s="92" t="str">
        <f t="shared" si="39"/>
        <v>GET /domestic-standing-orders/{DomesticStandingOrderId}/payment-details</v>
      </c>
      <c r="D867" s="94" t="s">
        <v>208</v>
      </c>
      <c r="E867" s="93" t="str">
        <f t="shared" si="40"/>
        <v>PISP</v>
      </c>
      <c r="F867" s="93" t="str">
        <f t="shared" si="41"/>
        <v>Y</v>
      </c>
      <c r="G867" s="104">
        <v>6771676.9136101808</v>
      </c>
      <c r="H867" s="99">
        <v>8481.7140353582654</v>
      </c>
      <c r="I867" s="99">
        <v>282.76278830111193</v>
      </c>
      <c r="J867" s="96"/>
      <c r="K867" s="96"/>
      <c r="L867" s="96"/>
      <c r="M867" s="96"/>
      <c r="N867" s="96"/>
      <c r="O867" s="96"/>
      <c r="P867" s="96"/>
    </row>
    <row r="868" spans="1:16" ht="15" customHeight="1" x14ac:dyDescent="0.25">
      <c r="A868" s="97">
        <v>43744</v>
      </c>
      <c r="B868" s="101">
        <v>82</v>
      </c>
      <c r="C868" s="92" t="str">
        <f t="shared" si="39"/>
        <v>GET /international-payments/{InternationalPaymentId}/payment-details</v>
      </c>
      <c r="D868" s="94" t="s">
        <v>208</v>
      </c>
      <c r="E868" s="93" t="str">
        <f t="shared" si="40"/>
        <v>PISP</v>
      </c>
      <c r="F868" s="93" t="str">
        <f t="shared" si="41"/>
        <v>Y</v>
      </c>
      <c r="G868" s="104">
        <v>14942625.886504233</v>
      </c>
      <c r="H868" s="99">
        <v>20175.628498845908</v>
      </c>
      <c r="I868" s="99">
        <v>64.510156490920707</v>
      </c>
      <c r="J868" s="96"/>
      <c r="K868" s="96"/>
      <c r="L868" s="96"/>
      <c r="M868" s="96"/>
      <c r="N868" s="96"/>
      <c r="O868" s="96"/>
      <c r="P868" s="96"/>
    </row>
    <row r="869" spans="1:16" ht="15" customHeight="1" x14ac:dyDescent="0.25">
      <c r="A869" s="97">
        <v>43744</v>
      </c>
      <c r="B869" s="101">
        <v>83</v>
      </c>
      <c r="C869" s="92" t="str">
        <f t="shared" si="39"/>
        <v>GET /international-scheduled-payments/{InternationalScheduledPaymentId}/payment-details</v>
      </c>
      <c r="D869" s="94" t="s">
        <v>208</v>
      </c>
      <c r="E869" s="93" t="str">
        <f t="shared" si="40"/>
        <v>PISP</v>
      </c>
      <c r="F869" s="93" t="str">
        <f t="shared" si="41"/>
        <v>Y</v>
      </c>
      <c r="G869" s="104">
        <v>23745719.512161408</v>
      </c>
      <c r="H869" s="99">
        <v>40485.920685834542</v>
      </c>
      <c r="I869" s="99">
        <v>55.836523761660132</v>
      </c>
      <c r="J869" s="96"/>
      <c r="K869" s="96"/>
      <c r="L869" s="96"/>
      <c r="M869" s="96"/>
      <c r="N869" s="96"/>
      <c r="O869" s="96"/>
      <c r="P869" s="96"/>
    </row>
    <row r="870" spans="1:16" ht="15" customHeight="1" x14ac:dyDescent="0.25">
      <c r="A870" s="97">
        <v>43744</v>
      </c>
      <c r="B870" s="101">
        <v>84</v>
      </c>
      <c r="C870" s="92" t="str">
        <f t="shared" si="39"/>
        <v>GET /international-standing-orders/{InternationalStandingOrderPaymentId}/payment-details</v>
      </c>
      <c r="D870" s="94" t="s">
        <v>208</v>
      </c>
      <c r="E870" s="93" t="str">
        <f t="shared" si="40"/>
        <v>PISP</v>
      </c>
      <c r="F870" s="93" t="str">
        <f t="shared" si="41"/>
        <v>Y</v>
      </c>
      <c r="G870" s="104">
        <v>6520686.5195260569</v>
      </c>
      <c r="H870" s="99">
        <v>19267.219718995111</v>
      </c>
      <c r="I870" s="99">
        <v>74.057930275659928</v>
      </c>
      <c r="J870" s="96"/>
      <c r="K870" s="96"/>
      <c r="L870" s="96"/>
      <c r="M870" s="96"/>
      <c r="N870" s="96"/>
      <c r="O870" s="96"/>
      <c r="P870" s="96"/>
    </row>
    <row r="871" spans="1:16" ht="15" customHeight="1" x14ac:dyDescent="0.25">
      <c r="A871" s="97">
        <v>43744</v>
      </c>
      <c r="B871" s="101">
        <v>85</v>
      </c>
      <c r="C871" s="92" t="str">
        <f t="shared" si="39"/>
        <v>GET /file-payments/{FilePaymentId}/payment-details</v>
      </c>
      <c r="D871" s="94" t="s">
        <v>208</v>
      </c>
      <c r="E871" s="93" t="str">
        <f t="shared" si="40"/>
        <v>PISP</v>
      </c>
      <c r="F871" s="93" t="str">
        <f t="shared" si="41"/>
        <v>Y</v>
      </c>
      <c r="G871" s="104">
        <v>60152639.76617305</v>
      </c>
      <c r="H871" s="99">
        <v>2829.0045604255761</v>
      </c>
      <c r="I871" s="99">
        <v>88.452456319154535</v>
      </c>
      <c r="J871" s="96"/>
      <c r="K871" s="96"/>
      <c r="L871" s="96"/>
      <c r="M871" s="96"/>
      <c r="N871" s="96"/>
      <c r="O871" s="96"/>
      <c r="P871" s="96"/>
    </row>
    <row r="872" spans="1:16" ht="15" customHeight="1" x14ac:dyDescent="0.25">
      <c r="A872" s="97">
        <v>43744</v>
      </c>
      <c r="B872" s="101">
        <v>86</v>
      </c>
      <c r="C872" s="92" t="str">
        <f t="shared" si="39"/>
        <v>POST /event-subscriptions</v>
      </c>
      <c r="D872" s="94" t="s">
        <v>208</v>
      </c>
      <c r="E872" s="93" t="str">
        <f t="shared" si="40"/>
        <v>Notifications</v>
      </c>
      <c r="F872" s="93" t="str">
        <f t="shared" si="41"/>
        <v>N</v>
      </c>
      <c r="G872" s="104">
        <v>12075631.082528586</v>
      </c>
      <c r="H872" s="99">
        <v>12676.110279950226</v>
      </c>
      <c r="I872" s="99">
        <v>12.225952887004496</v>
      </c>
      <c r="J872" s="96"/>
      <c r="K872" s="96"/>
      <c r="L872" s="96"/>
      <c r="M872" s="96"/>
      <c r="N872" s="96"/>
      <c r="O872" s="96"/>
      <c r="P872" s="96"/>
    </row>
    <row r="873" spans="1:16" ht="15" customHeight="1" x14ac:dyDescent="0.25">
      <c r="A873" s="97">
        <v>43744</v>
      </c>
      <c r="B873" s="101">
        <v>87</v>
      </c>
      <c r="C873" s="92" t="str">
        <f t="shared" si="39"/>
        <v>GET /event-subscriptions</v>
      </c>
      <c r="D873" s="94" t="s">
        <v>208</v>
      </c>
      <c r="E873" s="93" t="str">
        <f t="shared" si="40"/>
        <v>Notifications</v>
      </c>
      <c r="F873" s="93" t="str">
        <f t="shared" si="41"/>
        <v>N</v>
      </c>
      <c r="G873" s="104">
        <v>17198611.386798728</v>
      </c>
      <c r="H873" s="99">
        <v>39259.537972392951</v>
      </c>
      <c r="I873" s="99">
        <v>168.09108747320491</v>
      </c>
      <c r="J873" s="96"/>
      <c r="K873" s="96"/>
      <c r="L873" s="96"/>
      <c r="M873" s="96"/>
      <c r="N873" s="96"/>
      <c r="O873" s="96"/>
      <c r="P873" s="96"/>
    </row>
    <row r="874" spans="1:16" ht="15" customHeight="1" x14ac:dyDescent="0.25">
      <c r="A874" s="97">
        <v>43744</v>
      </c>
      <c r="B874" s="101">
        <v>88</v>
      </c>
      <c r="C874" s="92" t="str">
        <f t="shared" si="39"/>
        <v>PUT /event-subscriptions/{EventSubscriptionId}</v>
      </c>
      <c r="D874" s="94" t="s">
        <v>208</v>
      </c>
      <c r="E874" s="93" t="str">
        <f t="shared" si="40"/>
        <v>Notifications</v>
      </c>
      <c r="F874" s="93" t="str">
        <f t="shared" si="41"/>
        <v>N</v>
      </c>
      <c r="G874" s="104">
        <v>12679412.636655016</v>
      </c>
      <c r="H874" s="99">
        <v>13309.915793947737</v>
      </c>
      <c r="I874" s="99">
        <v>12.837250531354721</v>
      </c>
      <c r="J874" s="96"/>
      <c r="K874" s="96"/>
      <c r="L874" s="96"/>
      <c r="M874" s="96"/>
      <c r="N874" s="96"/>
      <c r="O874" s="96"/>
      <c r="P874" s="96"/>
    </row>
    <row r="875" spans="1:16" ht="15" customHeight="1" x14ac:dyDescent="0.25">
      <c r="A875" s="97">
        <v>43744</v>
      </c>
      <c r="B875" s="101">
        <v>89</v>
      </c>
      <c r="C875" s="92" t="str">
        <f t="shared" si="39"/>
        <v>DELETE /event-subscriptions/{EventSubscriptionId}</v>
      </c>
      <c r="D875" s="94" t="s">
        <v>208</v>
      </c>
      <c r="E875" s="93" t="str">
        <f t="shared" si="40"/>
        <v>Notifications</v>
      </c>
      <c r="F875" s="93" t="str">
        <f t="shared" si="41"/>
        <v>N</v>
      </c>
      <c r="G875" s="104">
        <v>7225635.7834546752</v>
      </c>
      <c r="H875" s="99">
        <v>14128.152417118505</v>
      </c>
      <c r="I875" s="99">
        <v>123.52948550395351</v>
      </c>
      <c r="J875" s="96"/>
      <c r="K875" s="96"/>
      <c r="L875" s="96"/>
      <c r="M875" s="96"/>
      <c r="N875" s="96"/>
      <c r="O875" s="96"/>
      <c r="P875" s="96"/>
    </row>
    <row r="876" spans="1:16" ht="15" customHeight="1" x14ac:dyDescent="0.25">
      <c r="A876" s="97">
        <v>43744</v>
      </c>
      <c r="B876" s="101">
        <v>90</v>
      </c>
      <c r="C876" s="92" t="str">
        <f t="shared" si="39"/>
        <v>POST /event-notifications</v>
      </c>
      <c r="D876" s="94" t="s">
        <v>208</v>
      </c>
      <c r="E876" s="93" t="str">
        <f t="shared" si="40"/>
        <v>Notifications</v>
      </c>
      <c r="F876" s="93" t="str">
        <f t="shared" si="41"/>
        <v>N</v>
      </c>
      <c r="G876" s="104">
        <v>8742350.7768662833</v>
      </c>
      <c r="H876" s="99">
        <v>16527.4226412233</v>
      </c>
      <c r="I876" s="99">
        <v>209.77627693664758</v>
      </c>
      <c r="J876" s="96"/>
      <c r="K876" s="96"/>
      <c r="L876" s="96"/>
      <c r="M876" s="96"/>
      <c r="N876" s="96"/>
      <c r="O876" s="96"/>
      <c r="P876" s="96"/>
    </row>
    <row r="877" spans="1:16" ht="15" customHeight="1" x14ac:dyDescent="0.25">
      <c r="A877" s="97">
        <v>43744</v>
      </c>
      <c r="B877" s="101">
        <v>91</v>
      </c>
      <c r="C877" s="92" t="str">
        <f t="shared" si="39"/>
        <v>POST /events</v>
      </c>
      <c r="D877" s="94" t="s">
        <v>208</v>
      </c>
      <c r="E877" s="93" t="str">
        <f t="shared" si="40"/>
        <v>Notifications</v>
      </c>
      <c r="F877" s="93" t="str">
        <f t="shared" si="41"/>
        <v>N</v>
      </c>
      <c r="G877" s="104">
        <v>5911883.8228265522</v>
      </c>
      <c r="H877" s="99">
        <v>11559.397432187867</v>
      </c>
      <c r="I877" s="99">
        <v>101.06957904868922</v>
      </c>
      <c r="J877" s="96"/>
      <c r="K877" s="96"/>
      <c r="L877" s="96"/>
      <c r="M877" s="96"/>
      <c r="N877" s="96"/>
      <c r="O877" s="96"/>
      <c r="P877" s="96"/>
    </row>
    <row r="878" spans="1:16" ht="15" customHeight="1" x14ac:dyDescent="0.25">
      <c r="A878" s="97">
        <v>43745</v>
      </c>
      <c r="B878" s="101">
        <v>0</v>
      </c>
      <c r="C878" s="92" t="str">
        <f t="shared" si="39"/>
        <v>OIDC endpoints for token IDs</v>
      </c>
      <c r="D878" s="94" t="s">
        <v>207</v>
      </c>
      <c r="E878" s="93" t="str">
        <f t="shared" si="40"/>
        <v>OIDC</v>
      </c>
      <c r="F878" s="93" t="str">
        <f t="shared" si="41"/>
        <v>N</v>
      </c>
      <c r="G878" s="111">
        <v>862867052.32603478</v>
      </c>
      <c r="H878" s="99">
        <v>1625570.6044467315</v>
      </c>
      <c r="I878" s="99">
        <v>618.4033798363771</v>
      </c>
      <c r="J878" s="96"/>
      <c r="K878" s="96"/>
      <c r="L878" s="96"/>
      <c r="M878" s="96"/>
      <c r="N878" s="96"/>
      <c r="O878" s="96"/>
      <c r="P878" s="96"/>
    </row>
    <row r="879" spans="1:16" ht="15" customHeight="1" x14ac:dyDescent="0.25">
      <c r="A879" s="100">
        <v>43745</v>
      </c>
      <c r="B879" s="101">
        <v>1</v>
      </c>
      <c r="C879" s="92" t="str">
        <f t="shared" si="39"/>
        <v>POST /account-access-consents</v>
      </c>
      <c r="D879" s="94" t="s">
        <v>207</v>
      </c>
      <c r="E879" s="93" t="str">
        <f t="shared" si="40"/>
        <v>AISP</v>
      </c>
      <c r="F879" s="93" t="str">
        <f t="shared" si="41"/>
        <v>N</v>
      </c>
      <c r="G879" s="95">
        <v>722680.10212635831</v>
      </c>
      <c r="H879" s="102">
        <v>27428.844132392649</v>
      </c>
      <c r="I879" s="102">
        <v>86.691752882875576</v>
      </c>
      <c r="J879" s="96"/>
      <c r="K879" s="96"/>
      <c r="L879" s="96"/>
      <c r="M879" s="96"/>
      <c r="N879" s="96"/>
      <c r="O879" s="96"/>
      <c r="P879" s="96"/>
    </row>
    <row r="880" spans="1:16" ht="15" customHeight="1" x14ac:dyDescent="0.25">
      <c r="A880" s="100">
        <v>43745</v>
      </c>
      <c r="B880" s="101">
        <v>2</v>
      </c>
      <c r="C880" s="92" t="str">
        <f t="shared" si="39"/>
        <v>GET /account-access-consents/{ConsentId}</v>
      </c>
      <c r="D880" s="94" t="s">
        <v>207</v>
      </c>
      <c r="E880" s="93" t="str">
        <f t="shared" si="40"/>
        <v>AISP</v>
      </c>
      <c r="F880" s="93" t="str">
        <f t="shared" si="41"/>
        <v>N</v>
      </c>
      <c r="G880" s="95">
        <v>1659595.9453401105</v>
      </c>
      <c r="H880" s="102">
        <v>29131.660353635129</v>
      </c>
      <c r="I880" s="102">
        <v>39.426136424690633</v>
      </c>
      <c r="J880" s="96"/>
      <c r="K880" s="96"/>
      <c r="L880" s="96"/>
      <c r="M880" s="96"/>
      <c r="N880" s="96"/>
      <c r="O880" s="96"/>
      <c r="P880" s="96"/>
    </row>
    <row r="881" spans="1:16" ht="15" customHeight="1" x14ac:dyDescent="0.25">
      <c r="A881" s="100">
        <v>43745</v>
      </c>
      <c r="B881" s="101">
        <v>3</v>
      </c>
      <c r="C881" s="92" t="str">
        <f t="shared" si="39"/>
        <v>DELETE /account-access-consents/{ConsentId}</v>
      </c>
      <c r="D881" s="94" t="s">
        <v>207</v>
      </c>
      <c r="E881" s="93" t="str">
        <f t="shared" si="40"/>
        <v>AISP</v>
      </c>
      <c r="F881" s="93" t="str">
        <f t="shared" si="41"/>
        <v>N</v>
      </c>
      <c r="G881" s="95">
        <v>789573.03763130959</v>
      </c>
      <c r="H881" s="102">
        <v>28210.69638610465</v>
      </c>
      <c r="I881" s="102">
        <v>302.22918120624706</v>
      </c>
      <c r="J881" s="96"/>
      <c r="K881" s="96"/>
      <c r="L881" s="96"/>
      <c r="M881" s="96"/>
      <c r="N881" s="96"/>
      <c r="O881" s="96"/>
      <c r="P881" s="96"/>
    </row>
    <row r="882" spans="1:16" ht="15" customHeight="1" x14ac:dyDescent="0.25">
      <c r="A882" s="100">
        <v>43745</v>
      </c>
      <c r="B882" s="101">
        <v>4</v>
      </c>
      <c r="C882" s="92" t="str">
        <f t="shared" si="39"/>
        <v>GET /accounts</v>
      </c>
      <c r="D882" s="94" t="s">
        <v>207</v>
      </c>
      <c r="E882" s="93" t="str">
        <f t="shared" si="40"/>
        <v>AISP</v>
      </c>
      <c r="F882" s="93" t="str">
        <f t="shared" si="41"/>
        <v>Y</v>
      </c>
      <c r="G882" s="95">
        <v>1793920.2786763478</v>
      </c>
      <c r="H882" s="102">
        <v>29837.563972171407</v>
      </c>
      <c r="I882" s="102">
        <v>72.289110549495632</v>
      </c>
      <c r="J882" s="96"/>
      <c r="K882" s="96"/>
      <c r="L882" s="96"/>
      <c r="M882" s="96"/>
      <c r="N882" s="96"/>
      <c r="O882" s="96"/>
      <c r="P882" s="96"/>
    </row>
    <row r="883" spans="1:16" ht="15" customHeight="1" x14ac:dyDescent="0.25">
      <c r="A883" s="100">
        <v>43745</v>
      </c>
      <c r="B883" s="101">
        <v>5</v>
      </c>
      <c r="C883" s="92" t="str">
        <f t="shared" si="39"/>
        <v>GET /accounts/{AccountId}</v>
      </c>
      <c r="D883" s="94" t="s">
        <v>207</v>
      </c>
      <c r="E883" s="93" t="str">
        <f t="shared" si="40"/>
        <v>AISP</v>
      </c>
      <c r="F883" s="93" t="str">
        <f t="shared" si="41"/>
        <v>Y</v>
      </c>
      <c r="G883" s="95">
        <v>3108731.6003512833</v>
      </c>
      <c r="H883" s="102">
        <v>43247.316264832072</v>
      </c>
      <c r="I883" s="102">
        <v>95.0432468428573</v>
      </c>
      <c r="J883" s="96"/>
      <c r="K883" s="96"/>
      <c r="L883" s="96"/>
      <c r="M883" s="96"/>
      <c r="N883" s="96"/>
      <c r="O883" s="96"/>
      <c r="P883" s="96"/>
    </row>
    <row r="884" spans="1:16" ht="15" customHeight="1" x14ac:dyDescent="0.25">
      <c r="A884" s="100">
        <v>43745</v>
      </c>
      <c r="B884" s="101">
        <v>6</v>
      </c>
      <c r="C884" s="92" t="str">
        <f t="shared" si="39"/>
        <v>GET /accounts/{AccountId}/balances</v>
      </c>
      <c r="D884" s="94" t="s">
        <v>207</v>
      </c>
      <c r="E884" s="93" t="str">
        <f t="shared" si="40"/>
        <v>AISP</v>
      </c>
      <c r="F884" s="93" t="str">
        <f t="shared" si="41"/>
        <v>Y</v>
      </c>
      <c r="G884" s="95">
        <v>2141608.2657047152</v>
      </c>
      <c r="H884" s="102">
        <v>25703.863230598174</v>
      </c>
      <c r="I884" s="102">
        <v>163.15785191497281</v>
      </c>
      <c r="J884" s="96"/>
      <c r="K884" s="96"/>
      <c r="L884" s="96"/>
      <c r="M884" s="96"/>
      <c r="N884" s="96"/>
      <c r="O884" s="96"/>
      <c r="P884" s="96"/>
    </row>
    <row r="885" spans="1:16" ht="15" customHeight="1" x14ac:dyDescent="0.25">
      <c r="A885" s="100">
        <v>43745</v>
      </c>
      <c r="B885" s="101">
        <v>7</v>
      </c>
      <c r="C885" s="92" t="str">
        <f t="shared" si="39"/>
        <v>GET /balances</v>
      </c>
      <c r="D885" s="94" t="s">
        <v>207</v>
      </c>
      <c r="E885" s="93" t="str">
        <f t="shared" si="40"/>
        <v>AISP</v>
      </c>
      <c r="F885" s="93" t="str">
        <f t="shared" si="41"/>
        <v>Y</v>
      </c>
      <c r="G885" s="95">
        <v>1406753.9690823578</v>
      </c>
      <c r="H885" s="102">
        <v>21948.666951316383</v>
      </c>
      <c r="I885" s="102">
        <v>154.53113403621248</v>
      </c>
      <c r="J885" s="96"/>
      <c r="K885" s="96"/>
      <c r="L885" s="96"/>
      <c r="M885" s="96"/>
      <c r="N885" s="96"/>
      <c r="O885" s="96"/>
      <c r="P885" s="96"/>
    </row>
    <row r="886" spans="1:16" ht="15" customHeight="1" x14ac:dyDescent="0.25">
      <c r="A886" s="100">
        <v>43745</v>
      </c>
      <c r="B886" s="101">
        <v>8</v>
      </c>
      <c r="C886" s="92" t="str">
        <f t="shared" si="39"/>
        <v>GET /accounts/{AccountId}/transactions</v>
      </c>
      <c r="D886" s="94" t="s">
        <v>207</v>
      </c>
      <c r="E886" s="93" t="str">
        <f t="shared" si="40"/>
        <v>AISP</v>
      </c>
      <c r="F886" s="93" t="str">
        <f t="shared" si="41"/>
        <v>Y</v>
      </c>
      <c r="G886" s="95">
        <v>36407527.578106456</v>
      </c>
      <c r="H886" s="102">
        <v>19593.065588366168</v>
      </c>
      <c r="I886" s="102">
        <v>172.14560195239167</v>
      </c>
      <c r="J886" s="96"/>
      <c r="K886" s="96"/>
      <c r="L886" s="96"/>
      <c r="M886" s="96"/>
      <c r="N886" s="96"/>
      <c r="O886" s="96"/>
      <c r="P886" s="96"/>
    </row>
    <row r="887" spans="1:16" ht="15" customHeight="1" x14ac:dyDescent="0.25">
      <c r="A887" s="100">
        <v>43745</v>
      </c>
      <c r="B887" s="101">
        <v>9</v>
      </c>
      <c r="C887" s="92" t="str">
        <f t="shared" si="39"/>
        <v>GET /transactions</v>
      </c>
      <c r="D887" s="94" t="s">
        <v>207</v>
      </c>
      <c r="E887" s="93" t="str">
        <f t="shared" si="40"/>
        <v>AISP</v>
      </c>
      <c r="F887" s="93" t="str">
        <f t="shared" si="41"/>
        <v>Y</v>
      </c>
      <c r="G887" s="95">
        <v>372133883.87303269</v>
      </c>
      <c r="H887" s="102">
        <v>45026.660487153509</v>
      </c>
      <c r="I887" s="102">
        <v>37.460648017422209</v>
      </c>
      <c r="J887" s="96"/>
      <c r="K887" s="96"/>
      <c r="L887" s="96"/>
      <c r="M887" s="96"/>
      <c r="N887" s="96"/>
      <c r="O887" s="96"/>
      <c r="P887" s="96"/>
    </row>
    <row r="888" spans="1:16" ht="15" customHeight="1" x14ac:dyDescent="0.25">
      <c r="A888" s="100">
        <v>43745</v>
      </c>
      <c r="B888" s="101">
        <v>10</v>
      </c>
      <c r="C888" s="92" t="str">
        <f t="shared" si="39"/>
        <v>GET /accounts/{AccountId}/beneficiaries</v>
      </c>
      <c r="D888" s="94" t="s">
        <v>207</v>
      </c>
      <c r="E888" s="93" t="str">
        <f t="shared" si="40"/>
        <v>AISP</v>
      </c>
      <c r="F888" s="93" t="str">
        <f t="shared" si="41"/>
        <v>Y</v>
      </c>
      <c r="G888" s="95">
        <v>2355764.101496079</v>
      </c>
      <c r="H888" s="102">
        <v>27394.463000163752</v>
      </c>
      <c r="I888" s="102">
        <v>140.7277400920654</v>
      </c>
      <c r="J888" s="96"/>
      <c r="K888" s="96"/>
      <c r="L888" s="96"/>
      <c r="M888" s="96"/>
      <c r="N888" s="96"/>
      <c r="O888" s="96"/>
      <c r="P888" s="96"/>
    </row>
    <row r="889" spans="1:16" ht="15" customHeight="1" x14ac:dyDescent="0.25">
      <c r="A889" s="100">
        <v>43745</v>
      </c>
      <c r="B889" s="101">
        <v>11</v>
      </c>
      <c r="C889" s="92" t="str">
        <f t="shared" si="39"/>
        <v>GET /beneficiaries</v>
      </c>
      <c r="D889" s="94" t="s">
        <v>207</v>
      </c>
      <c r="E889" s="93" t="str">
        <f t="shared" si="40"/>
        <v>AISP</v>
      </c>
      <c r="F889" s="93" t="str">
        <f t="shared" si="41"/>
        <v>Y</v>
      </c>
      <c r="G889" s="95">
        <v>3405931.207978406</v>
      </c>
      <c r="H889" s="102">
        <v>40214.90780894916</v>
      </c>
      <c r="I889" s="102">
        <v>32.574319803997589</v>
      </c>
      <c r="J889" s="96"/>
      <c r="K889" s="96"/>
      <c r="L889" s="96"/>
      <c r="M889" s="96"/>
      <c r="N889" s="96"/>
      <c r="O889" s="96"/>
      <c r="P889" s="96"/>
    </row>
    <row r="890" spans="1:16" ht="15" customHeight="1" x14ac:dyDescent="0.25">
      <c r="A890" s="100">
        <v>43745</v>
      </c>
      <c r="B890" s="101">
        <v>12</v>
      </c>
      <c r="C890" s="92" t="str">
        <f t="shared" si="39"/>
        <v>GET /accounts/{AccountId}/direct-debits</v>
      </c>
      <c r="D890" s="94" t="s">
        <v>207</v>
      </c>
      <c r="E890" s="93" t="str">
        <f t="shared" si="40"/>
        <v>AISP</v>
      </c>
      <c r="F890" s="93" t="str">
        <f t="shared" si="41"/>
        <v>Y</v>
      </c>
      <c r="G890" s="95">
        <v>2219200.1431958717</v>
      </c>
      <c r="H890" s="102">
        <v>32326.616072916411</v>
      </c>
      <c r="I890" s="102">
        <v>178.76041453166772</v>
      </c>
      <c r="J890" s="96"/>
      <c r="K890" s="96"/>
      <c r="L890" s="96"/>
      <c r="M890" s="96"/>
      <c r="N890" s="96"/>
      <c r="O890" s="96"/>
      <c r="P890" s="96"/>
    </row>
    <row r="891" spans="1:16" ht="15" customHeight="1" x14ac:dyDescent="0.25">
      <c r="A891" s="100">
        <v>43745</v>
      </c>
      <c r="B891" s="101">
        <v>13</v>
      </c>
      <c r="C891" s="92" t="str">
        <f t="shared" si="39"/>
        <v>GET /direct-debits</v>
      </c>
      <c r="D891" s="94" t="s">
        <v>207</v>
      </c>
      <c r="E891" s="93" t="str">
        <f t="shared" si="40"/>
        <v>AISP</v>
      </c>
      <c r="F891" s="93" t="str">
        <f t="shared" si="41"/>
        <v>Y</v>
      </c>
      <c r="G891" s="95">
        <v>2226954.9091170495</v>
      </c>
      <c r="H891" s="102">
        <v>20670.081660118693</v>
      </c>
      <c r="I891" s="102">
        <v>232.85688798922442</v>
      </c>
      <c r="J891" s="96"/>
      <c r="K891" s="96"/>
      <c r="L891" s="96"/>
      <c r="M891" s="96"/>
      <c r="N891" s="96"/>
      <c r="O891" s="96"/>
      <c r="P891" s="96"/>
    </row>
    <row r="892" spans="1:16" ht="15" customHeight="1" x14ac:dyDescent="0.25">
      <c r="A892" s="100">
        <v>43745</v>
      </c>
      <c r="B892" s="101">
        <v>14</v>
      </c>
      <c r="C892" s="92" t="str">
        <f t="shared" si="39"/>
        <v>GET /accounts/{AccountId}/standing-orders</v>
      </c>
      <c r="D892" s="94" t="s">
        <v>207</v>
      </c>
      <c r="E892" s="93" t="str">
        <f t="shared" si="40"/>
        <v>AISP</v>
      </c>
      <c r="F892" s="93" t="str">
        <f t="shared" si="41"/>
        <v>Y</v>
      </c>
      <c r="G892" s="95">
        <v>1005661.9853720318</v>
      </c>
      <c r="H892" s="102">
        <v>18773.348502118486</v>
      </c>
      <c r="I892" s="102">
        <v>156.88986925295805</v>
      </c>
      <c r="J892" s="96"/>
      <c r="K892" s="96"/>
      <c r="L892" s="96"/>
      <c r="M892" s="96"/>
      <c r="N892" s="96"/>
      <c r="O892" s="96"/>
      <c r="P892" s="96"/>
    </row>
    <row r="893" spans="1:16" ht="15" customHeight="1" x14ac:dyDescent="0.25">
      <c r="A893" s="100">
        <v>43745</v>
      </c>
      <c r="B893" s="101">
        <v>15</v>
      </c>
      <c r="C893" s="92" t="str">
        <f t="shared" si="39"/>
        <v>GET /standing-orders</v>
      </c>
      <c r="D893" s="94" t="s">
        <v>207</v>
      </c>
      <c r="E893" s="93" t="str">
        <f t="shared" si="40"/>
        <v>AISP</v>
      </c>
      <c r="F893" s="93" t="str">
        <f t="shared" si="41"/>
        <v>Y</v>
      </c>
      <c r="G893" s="95">
        <v>1646857.3046071138</v>
      </c>
      <c r="H893" s="102">
        <v>44002.977177337852</v>
      </c>
      <c r="I893" s="102">
        <v>163.0970071851504</v>
      </c>
      <c r="J893" s="96"/>
      <c r="K893" s="96"/>
      <c r="L893" s="96"/>
      <c r="M893" s="96"/>
      <c r="N893" s="96"/>
      <c r="O893" s="96"/>
      <c r="P893" s="96"/>
    </row>
    <row r="894" spans="1:16" ht="15" customHeight="1" x14ac:dyDescent="0.25">
      <c r="A894" s="100">
        <v>43745</v>
      </c>
      <c r="B894" s="101">
        <v>16</v>
      </c>
      <c r="C894" s="92" t="str">
        <f t="shared" si="39"/>
        <v>GET /accounts/{AccountId}/product</v>
      </c>
      <c r="D894" s="94" t="s">
        <v>207</v>
      </c>
      <c r="E894" s="93" t="str">
        <f t="shared" si="40"/>
        <v>AISP</v>
      </c>
      <c r="F894" s="93" t="str">
        <f t="shared" si="41"/>
        <v>Y</v>
      </c>
      <c r="G894" s="95">
        <v>478719.07497472374</v>
      </c>
      <c r="H894" s="102">
        <v>5609.7959442835718</v>
      </c>
      <c r="I894" s="102">
        <v>184.29165969679772</v>
      </c>
      <c r="J894" s="96"/>
      <c r="K894" s="96"/>
      <c r="L894" s="96"/>
      <c r="M894" s="96"/>
      <c r="N894" s="96"/>
      <c r="O894" s="96"/>
      <c r="P894" s="96"/>
    </row>
    <row r="895" spans="1:16" ht="15" customHeight="1" x14ac:dyDescent="0.25">
      <c r="A895" s="100">
        <v>43745</v>
      </c>
      <c r="B895" s="101">
        <v>17</v>
      </c>
      <c r="C895" s="92" t="str">
        <f t="shared" si="39"/>
        <v>GET /products</v>
      </c>
      <c r="D895" s="94" t="s">
        <v>207</v>
      </c>
      <c r="E895" s="93" t="str">
        <f t="shared" si="40"/>
        <v>AISP</v>
      </c>
      <c r="F895" s="93" t="str">
        <f t="shared" si="41"/>
        <v>Y</v>
      </c>
      <c r="G895" s="95">
        <v>917711.16260515957</v>
      </c>
      <c r="H895" s="102">
        <v>32674.757100861469</v>
      </c>
      <c r="I895" s="102">
        <v>257.35750924136596</v>
      </c>
      <c r="J895" s="96"/>
      <c r="K895" s="96"/>
      <c r="L895" s="96"/>
      <c r="M895" s="96"/>
      <c r="N895" s="96"/>
      <c r="O895" s="96"/>
      <c r="P895" s="96"/>
    </row>
    <row r="896" spans="1:16" ht="15" customHeight="1" x14ac:dyDescent="0.25">
      <c r="A896" s="100">
        <v>43745</v>
      </c>
      <c r="B896" s="101">
        <v>18</v>
      </c>
      <c r="C896" s="92" t="str">
        <f t="shared" si="39"/>
        <v>GET /accounts/{AccountId}/offers</v>
      </c>
      <c r="D896" s="94" t="s">
        <v>207</v>
      </c>
      <c r="E896" s="93" t="str">
        <f t="shared" si="40"/>
        <v>AISP</v>
      </c>
      <c r="F896" s="93" t="str">
        <f t="shared" si="41"/>
        <v>Y</v>
      </c>
      <c r="G896" s="95">
        <v>1030846.0230123168</v>
      </c>
      <c r="H896" s="102">
        <v>43824.451879592394</v>
      </c>
      <c r="I896" s="102">
        <v>308.70764715320024</v>
      </c>
      <c r="J896" s="96"/>
      <c r="K896" s="96"/>
      <c r="L896" s="96"/>
      <c r="M896" s="96"/>
      <c r="N896" s="96"/>
      <c r="O896" s="96"/>
      <c r="P896" s="96"/>
    </row>
    <row r="897" spans="1:16" ht="15" customHeight="1" x14ac:dyDescent="0.25">
      <c r="A897" s="100">
        <v>43745</v>
      </c>
      <c r="B897" s="101">
        <v>19</v>
      </c>
      <c r="C897" s="92" t="str">
        <f t="shared" si="39"/>
        <v>GET /offers</v>
      </c>
      <c r="D897" s="94" t="s">
        <v>207</v>
      </c>
      <c r="E897" s="93" t="str">
        <f t="shared" si="40"/>
        <v>AISP</v>
      </c>
      <c r="F897" s="93" t="str">
        <f t="shared" si="41"/>
        <v>Y</v>
      </c>
      <c r="G897" s="95">
        <v>3588196.4041400179</v>
      </c>
      <c r="H897" s="102">
        <v>40947.497877719543</v>
      </c>
      <c r="I897" s="102">
        <v>158.75919873943096</v>
      </c>
      <c r="J897" s="96"/>
      <c r="K897" s="96"/>
      <c r="L897" s="96"/>
      <c r="M897" s="96"/>
      <c r="N897" s="96"/>
      <c r="O897" s="96"/>
      <c r="P897" s="96"/>
    </row>
    <row r="898" spans="1:16" ht="15" customHeight="1" x14ac:dyDescent="0.25">
      <c r="A898" s="100">
        <v>43745</v>
      </c>
      <c r="B898" s="101">
        <v>20</v>
      </c>
      <c r="C898" s="92" t="str">
        <f t="shared" si="39"/>
        <v>GET /accounts/{AccountId}/party</v>
      </c>
      <c r="D898" s="94" t="s">
        <v>207</v>
      </c>
      <c r="E898" s="93" t="str">
        <f t="shared" si="40"/>
        <v>AISP</v>
      </c>
      <c r="F898" s="93" t="str">
        <f t="shared" si="41"/>
        <v>Y</v>
      </c>
      <c r="G898" s="95">
        <v>1289567.4596963478</v>
      </c>
      <c r="H898" s="102">
        <v>53648.605558732874</v>
      </c>
      <c r="I898" s="102">
        <v>0</v>
      </c>
      <c r="J898" s="96"/>
      <c r="K898" s="96"/>
      <c r="L898" s="96"/>
      <c r="M898" s="96"/>
      <c r="N898" s="96"/>
      <c r="O898" s="96"/>
      <c r="P898" s="96"/>
    </row>
    <row r="899" spans="1:16" ht="15" customHeight="1" x14ac:dyDescent="0.25">
      <c r="A899" s="100">
        <v>43745</v>
      </c>
      <c r="B899" s="101">
        <v>21</v>
      </c>
      <c r="C899" s="92" t="str">
        <f t="shared" si="39"/>
        <v>GET /party</v>
      </c>
      <c r="D899" s="94" t="s">
        <v>207</v>
      </c>
      <c r="E899" s="93" t="str">
        <f t="shared" si="40"/>
        <v>AISP</v>
      </c>
      <c r="F899" s="93" t="str">
        <f t="shared" si="41"/>
        <v>Y</v>
      </c>
      <c r="G899" s="95">
        <v>919652.26076819166</v>
      </c>
      <c r="H899" s="102">
        <v>10675.532716221443</v>
      </c>
      <c r="I899" s="102">
        <v>407.77094728221226</v>
      </c>
      <c r="J899" s="96"/>
      <c r="K899" s="96"/>
      <c r="L899" s="96"/>
      <c r="M899" s="96"/>
      <c r="N899" s="96"/>
      <c r="O899" s="96"/>
      <c r="P899" s="96"/>
    </row>
    <row r="900" spans="1:16" ht="15" customHeight="1" x14ac:dyDescent="0.25">
      <c r="A900" s="100">
        <v>43745</v>
      </c>
      <c r="B900" s="101">
        <v>22</v>
      </c>
      <c r="C900" s="92" t="str">
        <f t="shared" si="39"/>
        <v>GET /accounts/{AccountId}/scheduled-payments</v>
      </c>
      <c r="D900" s="94" t="s">
        <v>207</v>
      </c>
      <c r="E900" s="93" t="str">
        <f t="shared" si="40"/>
        <v>AISP</v>
      </c>
      <c r="F900" s="93" t="str">
        <f t="shared" si="41"/>
        <v>Y</v>
      </c>
      <c r="G900" s="95">
        <v>1209290.0277412543</v>
      </c>
      <c r="H900" s="102">
        <v>34306.693371749541</v>
      </c>
      <c r="I900" s="102">
        <v>3.2197106240926918</v>
      </c>
      <c r="J900" s="96"/>
      <c r="K900" s="96"/>
      <c r="L900" s="96"/>
      <c r="M900" s="96"/>
      <c r="N900" s="96"/>
      <c r="O900" s="96"/>
      <c r="P900" s="96"/>
    </row>
    <row r="901" spans="1:16" ht="15" customHeight="1" x14ac:dyDescent="0.25">
      <c r="A901" s="100">
        <v>43745</v>
      </c>
      <c r="B901" s="101">
        <v>23</v>
      </c>
      <c r="C901" s="92" t="str">
        <f t="shared" si="39"/>
        <v>GET /scheduled-payments</v>
      </c>
      <c r="D901" s="94" t="s">
        <v>207</v>
      </c>
      <c r="E901" s="93" t="str">
        <f t="shared" si="40"/>
        <v>AISP</v>
      </c>
      <c r="F901" s="93" t="str">
        <f t="shared" si="41"/>
        <v>Y</v>
      </c>
      <c r="G901" s="95">
        <v>2047220.2238074318</v>
      </c>
      <c r="H901" s="102">
        <v>34400.876827093809</v>
      </c>
      <c r="I901" s="102">
        <v>80.247793137342669</v>
      </c>
      <c r="J901" s="96"/>
      <c r="K901" s="96"/>
      <c r="L901" s="96"/>
      <c r="M901" s="96"/>
      <c r="N901" s="96"/>
      <c r="O901" s="96"/>
      <c r="P901" s="96"/>
    </row>
    <row r="902" spans="1:16" ht="15" customHeight="1" x14ac:dyDescent="0.25">
      <c r="A902" s="100">
        <v>43745</v>
      </c>
      <c r="B902" s="101">
        <v>24</v>
      </c>
      <c r="C902" s="92" t="str">
        <f t="shared" si="39"/>
        <v>GET /accounts/{AccountId}/statements</v>
      </c>
      <c r="D902" s="94" t="s">
        <v>207</v>
      </c>
      <c r="E902" s="93" t="str">
        <f t="shared" si="40"/>
        <v>AISP</v>
      </c>
      <c r="F902" s="93" t="str">
        <f t="shared" si="41"/>
        <v>Y</v>
      </c>
      <c r="G902" s="95">
        <v>1155213.1930745121</v>
      </c>
      <c r="H902" s="102">
        <v>13484.940053358259</v>
      </c>
      <c r="I902" s="102">
        <v>156.71948140503491</v>
      </c>
      <c r="J902" s="96"/>
      <c r="K902" s="96"/>
      <c r="L902" s="96"/>
      <c r="M902" s="96"/>
      <c r="N902" s="96"/>
      <c r="O902" s="96"/>
      <c r="P902" s="96"/>
    </row>
    <row r="903" spans="1:16" ht="15" customHeight="1" x14ac:dyDescent="0.25">
      <c r="A903" s="100">
        <v>43745</v>
      </c>
      <c r="B903" s="101">
        <v>25</v>
      </c>
      <c r="C903" s="92" t="str">
        <f t="shared" si="39"/>
        <v>GET /accounts/{AccountId}/statements/{StatementId}</v>
      </c>
      <c r="D903" s="94" t="s">
        <v>207</v>
      </c>
      <c r="E903" s="93" t="str">
        <f t="shared" si="40"/>
        <v>AISP</v>
      </c>
      <c r="F903" s="93" t="str">
        <f t="shared" si="41"/>
        <v>Y</v>
      </c>
      <c r="G903" s="95">
        <v>1256079.747817148</v>
      </c>
      <c r="H903" s="102">
        <v>21929.30385578538</v>
      </c>
      <c r="I903" s="102">
        <v>127.11005512591683</v>
      </c>
      <c r="J903" s="96"/>
      <c r="K903" s="96"/>
      <c r="L903" s="96"/>
      <c r="M903" s="96"/>
      <c r="N903" s="96"/>
      <c r="O903" s="96"/>
      <c r="P903" s="96"/>
    </row>
    <row r="904" spans="1:16" ht="15" customHeight="1" x14ac:dyDescent="0.25">
      <c r="A904" s="100">
        <v>43745</v>
      </c>
      <c r="B904" s="101">
        <v>26</v>
      </c>
      <c r="C904" s="92" t="str">
        <f t="shared" ref="C904:C967" si="42">VLOOKUP($B904,endpoints,3)</f>
        <v>GET /accounts/{AccountId}/statements/{StatementId}/file</v>
      </c>
      <c r="D904" s="94" t="s">
        <v>207</v>
      </c>
      <c r="E904" s="93" t="str">
        <f t="shared" ref="E904:E967" si="43">VLOOKUP($B904,endpoints,4)</f>
        <v>AISP</v>
      </c>
      <c r="F904" s="93" t="str">
        <f t="shared" ref="F904:F967" si="44">VLOOKUP($B904,endpoints,5)</f>
        <v>Y</v>
      </c>
      <c r="G904" s="95">
        <v>2497708.5950078769</v>
      </c>
      <c r="H904" s="102">
        <v>22714.862314448583</v>
      </c>
      <c r="I904" s="102">
        <v>90.246637462660402</v>
      </c>
      <c r="J904" s="96"/>
      <c r="K904" s="96"/>
      <c r="L904" s="96"/>
      <c r="M904" s="96"/>
      <c r="N904" s="96"/>
      <c r="O904" s="96"/>
      <c r="P904" s="96"/>
    </row>
    <row r="905" spans="1:16" ht="15" customHeight="1" x14ac:dyDescent="0.25">
      <c r="A905" s="100">
        <v>43745</v>
      </c>
      <c r="B905" s="101">
        <v>27</v>
      </c>
      <c r="C905" s="92" t="str">
        <f t="shared" si="42"/>
        <v>GET /accounts/{AccountId}/statements/{StatementId}/transactions</v>
      </c>
      <c r="D905" s="94" t="s">
        <v>207</v>
      </c>
      <c r="E905" s="93" t="str">
        <f t="shared" si="43"/>
        <v>AISP</v>
      </c>
      <c r="F905" s="93" t="str">
        <f t="shared" si="44"/>
        <v>Y</v>
      </c>
      <c r="G905" s="95">
        <v>34355573.856840134</v>
      </c>
      <c r="H905" s="102">
        <v>7369.7440082913445</v>
      </c>
      <c r="I905" s="102">
        <v>307.74831564167874</v>
      </c>
      <c r="J905" s="96"/>
      <c r="K905" s="96"/>
      <c r="L905" s="96"/>
      <c r="M905" s="96"/>
      <c r="N905" s="96"/>
      <c r="O905" s="96"/>
      <c r="P905" s="96"/>
    </row>
    <row r="906" spans="1:16" ht="15" customHeight="1" x14ac:dyDescent="0.25">
      <c r="A906" s="100">
        <v>43745</v>
      </c>
      <c r="B906" s="101">
        <v>28</v>
      </c>
      <c r="C906" s="92" t="str">
        <f t="shared" si="42"/>
        <v>GET /statements</v>
      </c>
      <c r="D906" s="94" t="s">
        <v>207</v>
      </c>
      <c r="E906" s="93" t="str">
        <f t="shared" si="43"/>
        <v>AISP</v>
      </c>
      <c r="F906" s="93" t="str">
        <f t="shared" si="44"/>
        <v>Y</v>
      </c>
      <c r="G906" s="95">
        <v>3696526.2854315648</v>
      </c>
      <c r="H906" s="102">
        <v>43475.834379477456</v>
      </c>
      <c r="I906" s="102">
        <v>75.1754146893513</v>
      </c>
      <c r="J906" s="96"/>
      <c r="K906" s="96"/>
      <c r="L906" s="96"/>
      <c r="M906" s="96"/>
      <c r="N906" s="96"/>
      <c r="O906" s="96"/>
      <c r="P906" s="96"/>
    </row>
    <row r="907" spans="1:16" ht="15" customHeight="1" x14ac:dyDescent="0.25">
      <c r="A907" s="100">
        <v>43745</v>
      </c>
      <c r="B907" s="101">
        <v>29</v>
      </c>
      <c r="C907" s="92" t="str">
        <f t="shared" si="42"/>
        <v>POST /domestic-payment-consents</v>
      </c>
      <c r="D907" s="94" t="s">
        <v>207</v>
      </c>
      <c r="E907" s="93" t="str">
        <f t="shared" si="43"/>
        <v>PISP</v>
      </c>
      <c r="F907" s="93" t="str">
        <f t="shared" si="44"/>
        <v>N</v>
      </c>
      <c r="G907" s="95">
        <v>4238143.7361907111</v>
      </c>
      <c r="H907" s="102">
        <v>8051.003747829971</v>
      </c>
      <c r="I907" s="102">
        <v>94.97595739563198</v>
      </c>
      <c r="J907" s="96"/>
      <c r="K907" s="96"/>
      <c r="L907" s="96"/>
      <c r="M907" s="96"/>
      <c r="N907" s="96"/>
      <c r="O907" s="96"/>
      <c r="P907" s="96"/>
    </row>
    <row r="908" spans="1:16" ht="15" customHeight="1" x14ac:dyDescent="0.25">
      <c r="A908" s="100">
        <v>43745</v>
      </c>
      <c r="B908" s="101">
        <v>30</v>
      </c>
      <c r="C908" s="92" t="str">
        <f t="shared" si="42"/>
        <v>GET /domestic-payment-consents/{ConsentId}</v>
      </c>
      <c r="D908" s="94" t="s">
        <v>207</v>
      </c>
      <c r="E908" s="93" t="str">
        <f t="shared" si="43"/>
        <v>PISP</v>
      </c>
      <c r="F908" s="93" t="str">
        <f t="shared" si="44"/>
        <v>N</v>
      </c>
      <c r="G908" s="95">
        <v>15250856.644197492</v>
      </c>
      <c r="H908" s="101">
        <v>20257.070890709278</v>
      </c>
      <c r="I908" s="101">
        <v>165.84141420226715</v>
      </c>
      <c r="J908" s="96"/>
      <c r="K908" s="96"/>
      <c r="L908" s="96"/>
      <c r="M908" s="96"/>
      <c r="N908" s="96"/>
      <c r="O908" s="96"/>
      <c r="P908" s="96"/>
    </row>
    <row r="909" spans="1:16" ht="15" customHeight="1" x14ac:dyDescent="0.25">
      <c r="A909" s="100">
        <v>43745</v>
      </c>
      <c r="B909" s="101">
        <v>31</v>
      </c>
      <c r="C909" s="92" t="str">
        <f t="shared" si="42"/>
        <v>POST /domestic-payments</v>
      </c>
      <c r="D909" s="94" t="s">
        <v>207</v>
      </c>
      <c r="E909" s="93" t="str">
        <f t="shared" si="43"/>
        <v>PISP</v>
      </c>
      <c r="F909" s="93" t="str">
        <f t="shared" si="44"/>
        <v>Y</v>
      </c>
      <c r="G909" s="95">
        <v>5489439.4325605882</v>
      </c>
      <c r="H909" s="101">
        <v>14749.779858948694</v>
      </c>
      <c r="I909" s="101">
        <v>7.0009113649006256</v>
      </c>
      <c r="J909" s="96"/>
      <c r="K909" s="96"/>
      <c r="L909" s="96"/>
      <c r="M909" s="96"/>
      <c r="N909" s="96"/>
      <c r="O909" s="96"/>
      <c r="P909" s="96"/>
    </row>
    <row r="910" spans="1:16" ht="15" customHeight="1" x14ac:dyDescent="0.25">
      <c r="A910" s="100">
        <v>43745</v>
      </c>
      <c r="B910" s="101">
        <v>32</v>
      </c>
      <c r="C910" s="92" t="str">
        <f t="shared" si="42"/>
        <v>GET /domestic-payments/{DomesticPaymentId}</v>
      </c>
      <c r="D910" s="94" t="s">
        <v>207</v>
      </c>
      <c r="E910" s="93" t="str">
        <f t="shared" si="43"/>
        <v>PISP</v>
      </c>
      <c r="F910" s="93" t="str">
        <f t="shared" si="44"/>
        <v>Y</v>
      </c>
      <c r="G910" s="95">
        <v>34692659.216342628</v>
      </c>
      <c r="H910" s="101">
        <v>41379.083211246441</v>
      </c>
      <c r="I910" s="101">
        <v>82.1729943621811</v>
      </c>
      <c r="J910" s="96"/>
      <c r="K910" s="96"/>
      <c r="L910" s="96"/>
      <c r="M910" s="96"/>
      <c r="N910" s="96"/>
      <c r="O910" s="96"/>
      <c r="P910" s="96"/>
    </row>
    <row r="911" spans="1:16" ht="15" customHeight="1" x14ac:dyDescent="0.25">
      <c r="A911" s="100">
        <v>43745</v>
      </c>
      <c r="B911" s="101">
        <v>33</v>
      </c>
      <c r="C911" s="92" t="str">
        <f t="shared" si="42"/>
        <v>POST /domestic-scheduled-payment-consents</v>
      </c>
      <c r="D911" s="94" t="s">
        <v>207</v>
      </c>
      <c r="E911" s="93" t="str">
        <f t="shared" si="43"/>
        <v>PISP</v>
      </c>
      <c r="F911" s="93" t="str">
        <f t="shared" si="44"/>
        <v>N</v>
      </c>
      <c r="G911" s="95">
        <v>18685632.162547298</v>
      </c>
      <c r="H911" s="101">
        <v>18256.732876858805</v>
      </c>
      <c r="I911" s="101">
        <v>108.41551307138771</v>
      </c>
      <c r="J911" s="96"/>
      <c r="K911" s="96"/>
      <c r="L911" s="96"/>
      <c r="M911" s="96"/>
      <c r="N911" s="96"/>
      <c r="O911" s="96"/>
      <c r="P911" s="96"/>
    </row>
    <row r="912" spans="1:16" ht="15" customHeight="1" x14ac:dyDescent="0.25">
      <c r="A912" s="100">
        <v>43745</v>
      </c>
      <c r="B912" s="101">
        <v>34</v>
      </c>
      <c r="C912" s="92" t="str">
        <f t="shared" si="42"/>
        <v>GET /domestic-scheduled-payment-consents/{ConsentId}</v>
      </c>
      <c r="D912" s="94" t="s">
        <v>207</v>
      </c>
      <c r="E912" s="93" t="str">
        <f t="shared" si="43"/>
        <v>PISP</v>
      </c>
      <c r="F912" s="93" t="str">
        <f t="shared" si="44"/>
        <v>N</v>
      </c>
      <c r="G912" s="95">
        <v>13463322.776604297</v>
      </c>
      <c r="H912" s="101">
        <v>13677.254496487556</v>
      </c>
      <c r="I912" s="101">
        <v>87.764891740476898</v>
      </c>
      <c r="J912" s="96"/>
      <c r="K912" s="96"/>
      <c r="L912" s="96"/>
      <c r="M912" s="96"/>
      <c r="N912" s="96"/>
      <c r="O912" s="96"/>
      <c r="P912" s="96"/>
    </row>
    <row r="913" spans="1:16" x14ac:dyDescent="0.25">
      <c r="A913" s="100">
        <v>43745</v>
      </c>
      <c r="B913" s="101">
        <v>35</v>
      </c>
      <c r="C913" s="92" t="str">
        <f t="shared" si="42"/>
        <v>POST /domestic-scheduled-payments</v>
      </c>
      <c r="D913" s="94" t="s">
        <v>207</v>
      </c>
      <c r="E913" s="93" t="str">
        <f t="shared" si="43"/>
        <v>PISP</v>
      </c>
      <c r="F913" s="93" t="str">
        <f t="shared" si="44"/>
        <v>Y</v>
      </c>
      <c r="G913" s="95">
        <v>31810559.086674351</v>
      </c>
      <c r="H913" s="101">
        <v>40398.094987541735</v>
      </c>
      <c r="I913" s="101">
        <v>176.98761590995295</v>
      </c>
      <c r="J913" s="96"/>
      <c r="K913" s="96"/>
      <c r="L913" s="96"/>
      <c r="M913" s="96"/>
      <c r="N913" s="96"/>
      <c r="O913" s="96"/>
      <c r="P913" s="96"/>
    </row>
    <row r="914" spans="1:16" x14ac:dyDescent="0.25">
      <c r="A914" s="100">
        <v>43745</v>
      </c>
      <c r="B914" s="101">
        <v>36</v>
      </c>
      <c r="C914" s="92" t="str">
        <f t="shared" si="42"/>
        <v>GET /domestic-scheduled-payments/{DomesticScheduledPaymentId}</v>
      </c>
      <c r="D914" s="94" t="s">
        <v>207</v>
      </c>
      <c r="E914" s="93" t="str">
        <f t="shared" si="43"/>
        <v>PISP</v>
      </c>
      <c r="F914" s="93" t="str">
        <f t="shared" si="44"/>
        <v>Y</v>
      </c>
      <c r="G914" s="95">
        <v>14036648.294895472</v>
      </c>
      <c r="H914" s="101">
        <v>32200.529494066443</v>
      </c>
      <c r="I914" s="101">
        <v>95.215930042887109</v>
      </c>
      <c r="J914" s="96"/>
      <c r="K914" s="96"/>
      <c r="L914" s="96"/>
      <c r="M914" s="96"/>
      <c r="N914" s="96"/>
      <c r="O914" s="96"/>
      <c r="P914" s="96"/>
    </row>
    <row r="915" spans="1:16" x14ac:dyDescent="0.25">
      <c r="A915" s="100">
        <v>43745</v>
      </c>
      <c r="B915" s="101">
        <v>37</v>
      </c>
      <c r="C915" s="92" t="str">
        <f t="shared" si="42"/>
        <v>POST /domestic-standing-order-consents</v>
      </c>
      <c r="D915" s="94" t="s">
        <v>207</v>
      </c>
      <c r="E915" s="93" t="str">
        <f t="shared" si="43"/>
        <v>PISP</v>
      </c>
      <c r="F915" s="93" t="str">
        <f t="shared" si="44"/>
        <v>N</v>
      </c>
      <c r="G915" s="95">
        <v>28261716.274972599</v>
      </c>
      <c r="H915" s="101">
        <v>25864.877566564326</v>
      </c>
      <c r="I915" s="101">
        <v>231.24116900779902</v>
      </c>
      <c r="J915" s="96"/>
      <c r="K915" s="96"/>
      <c r="L915" s="96"/>
      <c r="M915" s="96"/>
      <c r="N915" s="96"/>
      <c r="O915" s="96"/>
      <c r="P915" s="96"/>
    </row>
    <row r="916" spans="1:16" x14ac:dyDescent="0.25">
      <c r="A916" s="100">
        <v>43745</v>
      </c>
      <c r="B916" s="101">
        <v>38</v>
      </c>
      <c r="C916" s="92" t="str">
        <f t="shared" si="42"/>
        <v>GET /domestic-standing-order-consents/{ConsentId}</v>
      </c>
      <c r="D916" s="94" t="s">
        <v>207</v>
      </c>
      <c r="E916" s="93" t="str">
        <f t="shared" si="43"/>
        <v>PISP</v>
      </c>
      <c r="F916" s="93" t="str">
        <f t="shared" si="44"/>
        <v>N</v>
      </c>
      <c r="G916" s="95">
        <v>25679243.760646798</v>
      </c>
      <c r="H916" s="101">
        <v>30269.65992237554</v>
      </c>
      <c r="I916" s="101">
        <v>231.24616320944358</v>
      </c>
      <c r="J916" s="96"/>
      <c r="K916" s="96"/>
      <c r="L916" s="96"/>
      <c r="M916" s="96"/>
      <c r="N916" s="96"/>
      <c r="O916" s="96"/>
      <c r="P916" s="96"/>
    </row>
    <row r="917" spans="1:16" x14ac:dyDescent="0.25">
      <c r="A917" s="100">
        <v>43745</v>
      </c>
      <c r="B917" s="101">
        <v>39</v>
      </c>
      <c r="C917" s="92" t="str">
        <f t="shared" si="42"/>
        <v>POST /domestic-standing-orders</v>
      </c>
      <c r="D917" s="94" t="s">
        <v>207</v>
      </c>
      <c r="E917" s="93" t="str">
        <f t="shared" si="43"/>
        <v>PISP</v>
      </c>
      <c r="F917" s="93" t="str">
        <f t="shared" si="44"/>
        <v>Y</v>
      </c>
      <c r="G917" s="95">
        <v>8699564.1709453724</v>
      </c>
      <c r="H917" s="101">
        <v>18966.573185082481</v>
      </c>
      <c r="I917" s="101">
        <v>2.092661455431557</v>
      </c>
      <c r="J917" s="96"/>
      <c r="K917" s="96"/>
      <c r="L917" s="96"/>
      <c r="M917" s="96"/>
      <c r="N917" s="96"/>
      <c r="O917" s="96"/>
      <c r="P917" s="96"/>
    </row>
    <row r="918" spans="1:16" x14ac:dyDescent="0.25">
      <c r="A918" s="100">
        <v>43745</v>
      </c>
      <c r="B918" s="101">
        <v>40</v>
      </c>
      <c r="C918" s="92" t="str">
        <f t="shared" si="42"/>
        <v>GET /domestic-standing-orders/{DomesticStandingOrderId}</v>
      </c>
      <c r="D918" s="94" t="s">
        <v>207</v>
      </c>
      <c r="E918" s="93" t="str">
        <f t="shared" si="43"/>
        <v>PISP</v>
      </c>
      <c r="F918" s="93" t="str">
        <f t="shared" si="44"/>
        <v>Y</v>
      </c>
      <c r="G918" s="95">
        <v>7018404.3394505689</v>
      </c>
      <c r="H918" s="101">
        <v>8487.4619940368611</v>
      </c>
      <c r="I918" s="101">
        <v>244.44932917935074</v>
      </c>
      <c r="J918" s="96"/>
      <c r="K918" s="96"/>
      <c r="L918" s="96"/>
      <c r="M918" s="96"/>
      <c r="N918" s="96"/>
      <c r="O918" s="96"/>
      <c r="P918" s="96"/>
    </row>
    <row r="919" spans="1:16" x14ac:dyDescent="0.25">
      <c r="A919" s="100">
        <v>43745</v>
      </c>
      <c r="B919" s="101">
        <v>41</v>
      </c>
      <c r="C919" s="92" t="str">
        <f t="shared" si="42"/>
        <v>POST /international-payment-consents</v>
      </c>
      <c r="D919" s="94" t="s">
        <v>207</v>
      </c>
      <c r="E919" s="93" t="str">
        <f t="shared" si="43"/>
        <v>PISP</v>
      </c>
      <c r="F919" s="93" t="str">
        <f t="shared" si="44"/>
        <v>N</v>
      </c>
      <c r="G919" s="95">
        <v>32666252.237851221</v>
      </c>
      <c r="H919" s="101">
        <v>47501.847614900296</v>
      </c>
      <c r="I919" s="101">
        <v>70.177244302408255</v>
      </c>
      <c r="J919" s="96"/>
      <c r="K919" s="96"/>
      <c r="L919" s="96"/>
      <c r="M919" s="96"/>
      <c r="N919" s="96"/>
      <c r="O919" s="96"/>
      <c r="P919" s="96"/>
    </row>
    <row r="920" spans="1:16" x14ac:dyDescent="0.25">
      <c r="A920" s="100">
        <v>43745</v>
      </c>
      <c r="B920" s="101">
        <v>42</v>
      </c>
      <c r="C920" s="92" t="str">
        <f t="shared" si="42"/>
        <v>GET /international-payment-consents/{ConsentId}</v>
      </c>
      <c r="D920" s="94" t="s">
        <v>207</v>
      </c>
      <c r="E920" s="93" t="str">
        <f t="shared" si="43"/>
        <v>PISP</v>
      </c>
      <c r="F920" s="93" t="str">
        <f t="shared" si="44"/>
        <v>N</v>
      </c>
      <c r="G920" s="95">
        <v>35819959.81403894</v>
      </c>
      <c r="H920" s="101">
        <v>32717.956424442986</v>
      </c>
      <c r="I920" s="101">
        <v>281.63768923148007</v>
      </c>
      <c r="J920" s="96"/>
      <c r="K920" s="96"/>
      <c r="L920" s="96"/>
      <c r="M920" s="96"/>
      <c r="N920" s="96"/>
      <c r="O920" s="96"/>
      <c r="P920" s="96"/>
    </row>
    <row r="921" spans="1:16" x14ac:dyDescent="0.25">
      <c r="A921" s="100">
        <v>43745</v>
      </c>
      <c r="B921" s="101">
        <v>43</v>
      </c>
      <c r="C921" s="92" t="str">
        <f t="shared" si="42"/>
        <v>POST /international-payments</v>
      </c>
      <c r="D921" s="94" t="s">
        <v>207</v>
      </c>
      <c r="E921" s="93" t="str">
        <f t="shared" si="43"/>
        <v>PISP</v>
      </c>
      <c r="F921" s="93" t="str">
        <f t="shared" si="44"/>
        <v>Y</v>
      </c>
      <c r="G921" s="95">
        <v>37690085.054316856</v>
      </c>
      <c r="H921" s="102">
        <v>40369.717205834721</v>
      </c>
      <c r="I921" s="102">
        <v>46.991061051173403</v>
      </c>
      <c r="J921" s="96"/>
      <c r="K921" s="96"/>
      <c r="L921" s="96"/>
      <c r="M921" s="96"/>
      <c r="N921" s="96"/>
      <c r="O921" s="96"/>
      <c r="P921" s="96"/>
    </row>
    <row r="922" spans="1:16" x14ac:dyDescent="0.25">
      <c r="A922" s="100">
        <v>43745</v>
      </c>
      <c r="B922" s="101">
        <v>44</v>
      </c>
      <c r="C922" s="92" t="str">
        <f t="shared" si="42"/>
        <v>GET /international-payments/{InternationalPaymentId}</v>
      </c>
      <c r="D922" s="94" t="s">
        <v>207</v>
      </c>
      <c r="E922" s="93" t="str">
        <f t="shared" si="43"/>
        <v>PISP</v>
      </c>
      <c r="F922" s="93" t="str">
        <f t="shared" si="44"/>
        <v>Y</v>
      </c>
      <c r="G922" s="95">
        <v>14987576.003701448</v>
      </c>
      <c r="H922" s="102">
        <v>18499.705293006977</v>
      </c>
      <c r="I922" s="102">
        <v>69.903246244464185</v>
      </c>
      <c r="J922" s="96"/>
      <c r="K922" s="96"/>
      <c r="L922" s="96"/>
      <c r="M922" s="96"/>
      <c r="N922" s="96"/>
      <c r="O922" s="96"/>
      <c r="P922" s="96"/>
    </row>
    <row r="923" spans="1:16" x14ac:dyDescent="0.25">
      <c r="A923" s="100">
        <v>43745</v>
      </c>
      <c r="B923" s="101">
        <v>45</v>
      </c>
      <c r="C923" s="92" t="str">
        <f t="shared" si="42"/>
        <v>POST /international-scheduled-payment-consents</v>
      </c>
      <c r="D923" s="94" t="s">
        <v>207</v>
      </c>
      <c r="E923" s="93" t="str">
        <f t="shared" si="43"/>
        <v>PISP</v>
      </c>
      <c r="F923" s="93" t="str">
        <f t="shared" si="44"/>
        <v>N</v>
      </c>
      <c r="G923" s="95">
        <v>30714709.655254625</v>
      </c>
      <c r="H923" s="102">
        <v>35488.85291579389</v>
      </c>
      <c r="I923" s="102">
        <v>18.126511923293265</v>
      </c>
      <c r="J923" s="96"/>
      <c r="K923" s="96"/>
      <c r="L923" s="96"/>
      <c r="M923" s="96"/>
      <c r="N923" s="96"/>
      <c r="O923" s="96"/>
      <c r="P923" s="96"/>
    </row>
    <row r="924" spans="1:16" x14ac:dyDescent="0.25">
      <c r="A924" s="100">
        <v>43745</v>
      </c>
      <c r="B924" s="101">
        <v>46</v>
      </c>
      <c r="C924" s="92" t="str">
        <f t="shared" si="42"/>
        <v>GET /international-scheduled-payment-consents/{ConsentId}</v>
      </c>
      <c r="D924" s="94" t="s">
        <v>207</v>
      </c>
      <c r="E924" s="93" t="str">
        <f t="shared" si="43"/>
        <v>PISP</v>
      </c>
      <c r="F924" s="93" t="str">
        <f t="shared" si="44"/>
        <v>N</v>
      </c>
      <c r="G924" s="95">
        <v>10644882.310410751</v>
      </c>
      <c r="H924" s="102">
        <v>28669.930369245074</v>
      </c>
      <c r="I924" s="102">
        <v>30.222428951047281</v>
      </c>
      <c r="J924" s="96"/>
      <c r="K924" s="96"/>
      <c r="L924" s="96"/>
      <c r="M924" s="96"/>
      <c r="N924" s="96"/>
      <c r="O924" s="96"/>
      <c r="P924" s="96"/>
    </row>
    <row r="925" spans="1:16" x14ac:dyDescent="0.25">
      <c r="A925" s="100">
        <v>43745</v>
      </c>
      <c r="B925" s="101">
        <v>47</v>
      </c>
      <c r="C925" s="92" t="str">
        <f t="shared" si="42"/>
        <v>POST /international-scheduled-payments</v>
      </c>
      <c r="D925" s="94" t="s">
        <v>207</v>
      </c>
      <c r="E925" s="93" t="str">
        <f t="shared" si="43"/>
        <v>PISP</v>
      </c>
      <c r="F925" s="93" t="str">
        <f t="shared" si="44"/>
        <v>Y</v>
      </c>
      <c r="G925" s="95">
        <v>14924661.189822514</v>
      </c>
      <c r="H925" s="102">
        <v>22834.385923706475</v>
      </c>
      <c r="I925" s="102">
        <v>81.816675542575851</v>
      </c>
      <c r="J925" s="96"/>
      <c r="K925" s="96"/>
      <c r="L925" s="96"/>
      <c r="M925" s="96"/>
      <c r="N925" s="96"/>
      <c r="O925" s="96"/>
      <c r="P925" s="96"/>
    </row>
    <row r="926" spans="1:16" ht="15" customHeight="1" x14ac:dyDescent="0.25">
      <c r="A926" s="100">
        <v>43745</v>
      </c>
      <c r="B926" s="101">
        <v>48</v>
      </c>
      <c r="C926" s="92" t="str">
        <f t="shared" si="42"/>
        <v>GET /international-scheduled-payments/{InternationalScheduledPaymentId}</v>
      </c>
      <c r="D926" s="94" t="s">
        <v>207</v>
      </c>
      <c r="E926" s="93" t="str">
        <f t="shared" si="43"/>
        <v>PISP</v>
      </c>
      <c r="F926" s="93" t="str">
        <f t="shared" si="44"/>
        <v>Y</v>
      </c>
      <c r="G926" s="95">
        <v>21701426.051443975</v>
      </c>
      <c r="H926" s="102">
        <v>37167.875323681248</v>
      </c>
      <c r="I926" s="102">
        <v>54.968724188821845</v>
      </c>
      <c r="J926" s="96"/>
      <c r="K926" s="96"/>
      <c r="L926" s="96"/>
      <c r="M926" s="96"/>
      <c r="N926" s="96"/>
      <c r="O926" s="96"/>
      <c r="P926" s="96"/>
    </row>
    <row r="927" spans="1:16" ht="15" customHeight="1" x14ac:dyDescent="0.25">
      <c r="A927" s="100">
        <v>43745</v>
      </c>
      <c r="B927" s="101">
        <v>49</v>
      </c>
      <c r="C927" s="92" t="str">
        <f t="shared" si="42"/>
        <v>POST /international-standing-order-consents</v>
      </c>
      <c r="D927" s="94" t="s">
        <v>207</v>
      </c>
      <c r="E927" s="93" t="str">
        <f t="shared" si="43"/>
        <v>PISP</v>
      </c>
      <c r="F927" s="93" t="str">
        <f t="shared" si="44"/>
        <v>N</v>
      </c>
      <c r="G927" s="95">
        <v>3760274.9840544574</v>
      </c>
      <c r="H927" s="102">
        <v>12664.007025336336</v>
      </c>
      <c r="I927" s="102">
        <v>6.4152091013891486</v>
      </c>
      <c r="J927" s="96"/>
      <c r="K927" s="96"/>
      <c r="L927" s="96"/>
      <c r="M927" s="96"/>
      <c r="N927" s="96"/>
      <c r="O927" s="96"/>
      <c r="P927" s="96"/>
    </row>
    <row r="928" spans="1:16" ht="15" customHeight="1" x14ac:dyDescent="0.25">
      <c r="A928" s="100">
        <v>43745</v>
      </c>
      <c r="B928" s="101">
        <v>50</v>
      </c>
      <c r="C928" s="92" t="str">
        <f t="shared" si="42"/>
        <v>GET /international-standing-order-consents/{ConsentId}</v>
      </c>
      <c r="D928" s="94" t="s">
        <v>207</v>
      </c>
      <c r="E928" s="93" t="str">
        <f t="shared" si="43"/>
        <v>PISP</v>
      </c>
      <c r="F928" s="93" t="str">
        <f t="shared" si="44"/>
        <v>N</v>
      </c>
      <c r="G928" s="95">
        <v>19990915.345349502</v>
      </c>
      <c r="H928" s="102">
        <v>31036.561293729694</v>
      </c>
      <c r="I928" s="102">
        <v>256.6210315007196</v>
      </c>
      <c r="J928" s="96"/>
      <c r="K928" s="96"/>
      <c r="L928" s="96"/>
      <c r="M928" s="96"/>
      <c r="N928" s="96"/>
      <c r="O928" s="96"/>
      <c r="P928" s="96"/>
    </row>
    <row r="929" spans="1:16" ht="15" customHeight="1" x14ac:dyDescent="0.25">
      <c r="A929" s="100">
        <v>43745</v>
      </c>
      <c r="B929" s="101">
        <v>51</v>
      </c>
      <c r="C929" s="92" t="str">
        <f t="shared" si="42"/>
        <v>POST /international-standing-orders</v>
      </c>
      <c r="D929" s="94" t="s">
        <v>207</v>
      </c>
      <c r="E929" s="93" t="str">
        <f t="shared" si="43"/>
        <v>PISP</v>
      </c>
      <c r="F929" s="93" t="str">
        <f t="shared" si="44"/>
        <v>Y</v>
      </c>
      <c r="G929" s="95">
        <v>16750579.420851046</v>
      </c>
      <c r="H929" s="102">
        <v>26662.381940981264</v>
      </c>
      <c r="I929" s="102">
        <v>231.43434688859602</v>
      </c>
      <c r="J929" s="96"/>
      <c r="K929" s="96"/>
      <c r="L929" s="96"/>
      <c r="M929" s="96"/>
      <c r="N929" s="96"/>
      <c r="O929" s="96"/>
      <c r="P929" s="96"/>
    </row>
    <row r="930" spans="1:16" ht="15" customHeight="1" x14ac:dyDescent="0.25">
      <c r="A930" s="100">
        <v>43745</v>
      </c>
      <c r="B930" s="101">
        <v>52</v>
      </c>
      <c r="C930" s="92" t="str">
        <f t="shared" si="42"/>
        <v>GET /international-standing-orders/{InternationalStandingOrderPaymentId}</v>
      </c>
      <c r="D930" s="94" t="s">
        <v>207</v>
      </c>
      <c r="E930" s="93" t="str">
        <f t="shared" si="43"/>
        <v>PISP</v>
      </c>
      <c r="F930" s="93" t="str">
        <f t="shared" si="44"/>
        <v>Y</v>
      </c>
      <c r="G930" s="95">
        <v>6648091.0433501927</v>
      </c>
      <c r="H930" s="102">
        <v>17610.035317542395</v>
      </c>
      <c r="I930" s="102">
        <v>83.73586576465658</v>
      </c>
      <c r="J930" s="96"/>
      <c r="K930" s="96"/>
      <c r="L930" s="96"/>
      <c r="M930" s="96"/>
      <c r="N930" s="96"/>
      <c r="O930" s="96"/>
      <c r="P930" s="96"/>
    </row>
    <row r="931" spans="1:16" ht="15" customHeight="1" x14ac:dyDescent="0.25">
      <c r="A931" s="100">
        <v>43745</v>
      </c>
      <c r="B931" s="101">
        <v>53</v>
      </c>
      <c r="C931" s="92" t="str">
        <f t="shared" si="42"/>
        <v>POST /file-payment-consents</v>
      </c>
      <c r="D931" s="94" t="s">
        <v>207</v>
      </c>
      <c r="E931" s="93" t="str">
        <f t="shared" si="43"/>
        <v>PISP</v>
      </c>
      <c r="F931" s="93" t="str">
        <f t="shared" si="44"/>
        <v>N</v>
      </c>
      <c r="G931" s="95">
        <v>14245250.243635062</v>
      </c>
      <c r="H931" s="102">
        <v>14313.081115428438</v>
      </c>
      <c r="I931" s="102">
        <v>24.370741890297719</v>
      </c>
      <c r="J931" s="96"/>
      <c r="K931" s="96"/>
      <c r="L931" s="96"/>
      <c r="M931" s="96"/>
      <c r="N931" s="96"/>
      <c r="O931" s="96"/>
      <c r="P931" s="96"/>
    </row>
    <row r="932" spans="1:16" ht="15" customHeight="1" x14ac:dyDescent="0.25">
      <c r="A932" s="100">
        <v>43745</v>
      </c>
      <c r="B932" s="101">
        <v>54</v>
      </c>
      <c r="C932" s="92" t="str">
        <f t="shared" si="42"/>
        <v>GET /file-payment-consents/{ConsentId}</v>
      </c>
      <c r="D932" s="94" t="s">
        <v>207</v>
      </c>
      <c r="E932" s="93" t="str">
        <f t="shared" si="43"/>
        <v>PISP</v>
      </c>
      <c r="F932" s="93" t="str">
        <f t="shared" si="44"/>
        <v>N</v>
      </c>
      <c r="G932" s="95">
        <v>22807666.431452017</v>
      </c>
      <c r="H932" s="102">
        <v>26037.36132458381</v>
      </c>
      <c r="I932" s="102">
        <v>217.70011685282918</v>
      </c>
      <c r="J932" s="96"/>
      <c r="K932" s="96"/>
      <c r="L932" s="96"/>
      <c r="M932" s="96"/>
      <c r="N932" s="96"/>
      <c r="O932" s="96"/>
      <c r="P932" s="96"/>
    </row>
    <row r="933" spans="1:16" ht="15" customHeight="1" x14ac:dyDescent="0.25">
      <c r="A933" s="100">
        <v>43745</v>
      </c>
      <c r="B933" s="101">
        <v>55</v>
      </c>
      <c r="C933" s="92" t="str">
        <f t="shared" si="42"/>
        <v>POST /file-payment-consents/{ConsentId}/file</v>
      </c>
      <c r="D933" s="94" t="s">
        <v>207</v>
      </c>
      <c r="E933" s="93" t="str">
        <f t="shared" si="43"/>
        <v>PISP</v>
      </c>
      <c r="F933" s="93" t="str">
        <f t="shared" si="44"/>
        <v>N</v>
      </c>
      <c r="G933" s="95">
        <v>22985840.309148472</v>
      </c>
      <c r="H933" s="102">
        <v>33097.393273363268</v>
      </c>
      <c r="I933" s="102">
        <v>76.60198812386524</v>
      </c>
      <c r="J933" s="96"/>
      <c r="K933" s="96"/>
      <c r="L933" s="96"/>
      <c r="M933" s="96"/>
      <c r="N933" s="96"/>
      <c r="O933" s="96"/>
      <c r="P933" s="96"/>
    </row>
    <row r="934" spans="1:16" ht="15" customHeight="1" x14ac:dyDescent="0.25">
      <c r="A934" s="100">
        <v>43745</v>
      </c>
      <c r="B934" s="101">
        <v>56</v>
      </c>
      <c r="C934" s="92" t="str">
        <f t="shared" si="42"/>
        <v>GET /file-payment-consents/{ConsentId}/file</v>
      </c>
      <c r="D934" s="94" t="s">
        <v>207</v>
      </c>
      <c r="E934" s="93" t="str">
        <f t="shared" si="43"/>
        <v>PISP</v>
      </c>
      <c r="F934" s="93" t="str">
        <f t="shared" si="44"/>
        <v>N</v>
      </c>
      <c r="G934" s="95">
        <v>27156929.347254384</v>
      </c>
      <c r="H934" s="102">
        <v>31716.963206479944</v>
      </c>
      <c r="I934" s="102">
        <v>48.762981693162878</v>
      </c>
      <c r="J934" s="96"/>
      <c r="K934" s="96"/>
      <c r="L934" s="96"/>
      <c r="M934" s="96"/>
      <c r="N934" s="96"/>
      <c r="O934" s="96"/>
      <c r="P934" s="96"/>
    </row>
    <row r="935" spans="1:16" ht="15" customHeight="1" x14ac:dyDescent="0.25">
      <c r="A935" s="100">
        <v>43745</v>
      </c>
      <c r="B935" s="101">
        <v>57</v>
      </c>
      <c r="C935" s="92" t="str">
        <f t="shared" si="42"/>
        <v>POST /file-payments</v>
      </c>
      <c r="D935" s="94" t="s">
        <v>207</v>
      </c>
      <c r="E935" s="93" t="str">
        <f t="shared" si="43"/>
        <v>PISP</v>
      </c>
      <c r="F935" s="93" t="str">
        <f t="shared" si="44"/>
        <v>Y</v>
      </c>
      <c r="G935" s="95">
        <v>433522022.17188913</v>
      </c>
      <c r="H935" s="102">
        <v>3781.3232698065708</v>
      </c>
      <c r="I935" s="102">
        <v>74.260853927067174</v>
      </c>
      <c r="J935" s="96"/>
      <c r="K935" s="96"/>
      <c r="L935" s="96"/>
      <c r="M935" s="96"/>
      <c r="N935" s="96"/>
      <c r="O935" s="96"/>
      <c r="P935" s="96"/>
    </row>
    <row r="936" spans="1:16" ht="15" customHeight="1" x14ac:dyDescent="0.25">
      <c r="A936" s="100">
        <v>43745</v>
      </c>
      <c r="B936" s="101">
        <v>58</v>
      </c>
      <c r="C936" s="92" t="str">
        <f t="shared" si="42"/>
        <v>GET /file-payments/{FilePaymentId}</v>
      </c>
      <c r="D936" s="94" t="s">
        <v>207</v>
      </c>
      <c r="E936" s="93" t="str">
        <f t="shared" si="43"/>
        <v>PISP</v>
      </c>
      <c r="F936" s="93" t="str">
        <f t="shared" si="44"/>
        <v>Y</v>
      </c>
      <c r="G936" s="95">
        <v>81935380.641590863</v>
      </c>
      <c r="H936" s="102">
        <v>865.96598012573781</v>
      </c>
      <c r="I936" s="102">
        <v>139.167091634749</v>
      </c>
      <c r="J936" s="96"/>
      <c r="K936" s="96"/>
      <c r="L936" s="96"/>
      <c r="M936" s="96"/>
      <c r="N936" s="96"/>
      <c r="O936" s="96"/>
      <c r="P936" s="96"/>
    </row>
    <row r="937" spans="1:16" ht="15" customHeight="1" x14ac:dyDescent="0.25">
      <c r="A937" s="100">
        <v>43745</v>
      </c>
      <c r="B937" s="101">
        <v>59</v>
      </c>
      <c r="C937" s="92" t="str">
        <f t="shared" si="42"/>
        <v>GET /file-payments/{FilePaymentId}/report-file</v>
      </c>
      <c r="D937" s="94" t="s">
        <v>207</v>
      </c>
      <c r="E937" s="93" t="str">
        <f t="shared" si="43"/>
        <v>PISP</v>
      </c>
      <c r="F937" s="93" t="str">
        <f t="shared" si="44"/>
        <v>Y</v>
      </c>
      <c r="G937" s="95">
        <v>68549127.869937077</v>
      </c>
      <c r="H937" s="102">
        <v>2818.6700431956679</v>
      </c>
      <c r="I937" s="102">
        <v>99.945671952484616</v>
      </c>
      <c r="J937" s="96"/>
      <c r="K937" s="96"/>
      <c r="L937" s="96"/>
      <c r="M937" s="96"/>
      <c r="N937" s="96"/>
      <c r="O937" s="96"/>
      <c r="P937" s="96"/>
    </row>
    <row r="938" spans="1:16" ht="15" customHeight="1" x14ac:dyDescent="0.25">
      <c r="A938" s="100">
        <v>43745</v>
      </c>
      <c r="B938" s="101">
        <v>60</v>
      </c>
      <c r="C938" s="92" t="str">
        <f t="shared" si="42"/>
        <v>POST /funds-confirmation-consents</v>
      </c>
      <c r="D938" s="94" t="s">
        <v>207</v>
      </c>
      <c r="E938" s="93" t="str">
        <f t="shared" si="43"/>
        <v>CoF</v>
      </c>
      <c r="F938" s="93" t="str">
        <f t="shared" si="44"/>
        <v>N</v>
      </c>
      <c r="G938" s="95">
        <v>15858220.078945981</v>
      </c>
      <c r="H938" s="102">
        <v>14203.534957279129</v>
      </c>
      <c r="I938" s="102">
        <v>14.127808966592594</v>
      </c>
      <c r="J938" s="96"/>
      <c r="K938" s="96"/>
      <c r="L938" s="96"/>
      <c r="M938" s="96"/>
      <c r="N938" s="96"/>
      <c r="O938" s="96"/>
      <c r="P938" s="96"/>
    </row>
    <row r="939" spans="1:16" ht="15" customHeight="1" x14ac:dyDescent="0.25">
      <c r="A939" s="100">
        <v>43745</v>
      </c>
      <c r="B939" s="101">
        <v>61</v>
      </c>
      <c r="C939" s="92" t="str">
        <f t="shared" si="42"/>
        <v>GET /funds-confirmation-consents/{ConsentId}</v>
      </c>
      <c r="D939" s="94" t="s">
        <v>207</v>
      </c>
      <c r="E939" s="93" t="str">
        <f t="shared" si="43"/>
        <v>CoF</v>
      </c>
      <c r="F939" s="93" t="str">
        <f t="shared" si="44"/>
        <v>N</v>
      </c>
      <c r="G939" s="95">
        <v>21251047.189622916</v>
      </c>
      <c r="H939" s="102">
        <v>45241.163490152539</v>
      </c>
      <c r="I939" s="102">
        <v>212.17369440257153</v>
      </c>
      <c r="J939" s="96"/>
      <c r="K939" s="96"/>
      <c r="L939" s="96"/>
      <c r="M939" s="96"/>
      <c r="N939" s="96"/>
      <c r="O939" s="96"/>
      <c r="P939" s="96"/>
    </row>
    <row r="940" spans="1:16" ht="15" customHeight="1" x14ac:dyDescent="0.25">
      <c r="A940" s="100">
        <v>43745</v>
      </c>
      <c r="B940" s="101">
        <v>62</v>
      </c>
      <c r="C940" s="92" t="str">
        <f t="shared" si="42"/>
        <v>DELETE /funds-confirmation-consents/{ConsentId}</v>
      </c>
      <c r="D940" s="94" t="s">
        <v>207</v>
      </c>
      <c r="E940" s="93" t="str">
        <f t="shared" si="43"/>
        <v>CoF</v>
      </c>
      <c r="F940" s="93" t="str">
        <f t="shared" si="44"/>
        <v>N</v>
      </c>
      <c r="G940" s="95">
        <v>6320583.038161492</v>
      </c>
      <c r="H940" s="102">
        <v>12608.19775379368</v>
      </c>
      <c r="I940" s="102">
        <v>122.25066211013495</v>
      </c>
      <c r="J940" s="96"/>
      <c r="K940" s="96"/>
      <c r="L940" s="96"/>
      <c r="M940" s="96"/>
      <c r="N940" s="96"/>
      <c r="O940" s="96"/>
      <c r="P940" s="96"/>
    </row>
    <row r="941" spans="1:16" ht="15" customHeight="1" x14ac:dyDescent="0.25">
      <c r="A941" s="100">
        <v>43745</v>
      </c>
      <c r="B941" s="101">
        <v>63</v>
      </c>
      <c r="C941" s="92" t="str">
        <f t="shared" si="42"/>
        <v>POST /funds-confirmations</v>
      </c>
      <c r="D941" s="94" t="s">
        <v>207</v>
      </c>
      <c r="E941" s="93" t="str">
        <f t="shared" si="43"/>
        <v>CoF</v>
      </c>
      <c r="F941" s="93" t="str">
        <f t="shared" si="44"/>
        <v>Y</v>
      </c>
      <c r="G941" s="95">
        <v>9753222.8064080477</v>
      </c>
      <c r="H941" s="102">
        <v>18319.645860094894</v>
      </c>
      <c r="I941" s="102">
        <v>256.62139541695683</v>
      </c>
      <c r="J941" s="96"/>
      <c r="K941" s="96"/>
      <c r="L941" s="96"/>
      <c r="M941" s="96"/>
      <c r="N941" s="96"/>
      <c r="O941" s="96"/>
      <c r="P941" s="96"/>
    </row>
    <row r="942" spans="1:16" ht="15" customHeight="1" x14ac:dyDescent="0.25">
      <c r="A942" s="46">
        <v>43745</v>
      </c>
      <c r="B942" s="101">
        <v>0</v>
      </c>
      <c r="C942" s="92" t="str">
        <f t="shared" si="42"/>
        <v>OIDC endpoints for token IDs</v>
      </c>
      <c r="D942" s="94" t="s">
        <v>208</v>
      </c>
      <c r="E942" s="93" t="str">
        <f t="shared" si="43"/>
        <v>OIDC</v>
      </c>
      <c r="F942" s="93" t="str">
        <f t="shared" si="44"/>
        <v>N</v>
      </c>
      <c r="G942" s="112">
        <v>776580347.09343135</v>
      </c>
      <c r="H942" s="68">
        <v>1463013.5440020585</v>
      </c>
      <c r="I942" s="68">
        <v>556.56304185273939</v>
      </c>
      <c r="J942" s="96"/>
      <c r="K942" s="96"/>
      <c r="L942" s="96"/>
      <c r="M942" s="96"/>
      <c r="N942" s="96"/>
      <c r="O942" s="96"/>
      <c r="P942" s="96"/>
    </row>
    <row r="943" spans="1:16" ht="15" customHeight="1" x14ac:dyDescent="0.25">
      <c r="A943" s="97">
        <v>43745</v>
      </c>
      <c r="B943" s="101">
        <v>1</v>
      </c>
      <c r="C943" s="92" t="str">
        <f t="shared" si="42"/>
        <v>POST /account-access-consents</v>
      </c>
      <c r="D943" s="94" t="s">
        <v>208</v>
      </c>
      <c r="E943" s="93" t="str">
        <f t="shared" si="43"/>
        <v>AISP</v>
      </c>
      <c r="F943" s="93" t="str">
        <f t="shared" si="44"/>
        <v>N</v>
      </c>
      <c r="G943" s="95">
        <v>591283.71992156585</v>
      </c>
      <c r="H943" s="99">
        <v>26891.02365920848</v>
      </c>
      <c r="I943" s="99">
        <v>78.810684438977788</v>
      </c>
      <c r="J943" s="96"/>
      <c r="K943" s="96"/>
      <c r="L943" s="96"/>
      <c r="M943" s="96"/>
      <c r="N943" s="96"/>
      <c r="O943" s="96"/>
      <c r="P943" s="96"/>
    </row>
    <row r="944" spans="1:16" ht="15" customHeight="1" x14ac:dyDescent="0.25">
      <c r="A944" s="97">
        <v>43745</v>
      </c>
      <c r="B944" s="101">
        <v>2</v>
      </c>
      <c r="C944" s="92" t="str">
        <f t="shared" si="42"/>
        <v>GET /account-access-consents/{ConsentId}</v>
      </c>
      <c r="D944" s="94" t="s">
        <v>208</v>
      </c>
      <c r="E944" s="93" t="str">
        <f t="shared" si="43"/>
        <v>AISP</v>
      </c>
      <c r="F944" s="93" t="str">
        <f t="shared" si="44"/>
        <v>N</v>
      </c>
      <c r="G944" s="95">
        <v>1357851.2280055447</v>
      </c>
      <c r="H944" s="99">
        <v>28560.451327093262</v>
      </c>
      <c r="I944" s="99">
        <v>35.841942204264207</v>
      </c>
      <c r="J944" s="96"/>
      <c r="K944" s="96"/>
      <c r="L944" s="96"/>
      <c r="M944" s="96"/>
      <c r="N944" s="96"/>
      <c r="O944" s="96"/>
      <c r="P944" s="96"/>
    </row>
    <row r="945" spans="1:16" ht="15" customHeight="1" x14ac:dyDescent="0.25">
      <c r="A945" s="97">
        <v>43745</v>
      </c>
      <c r="B945" s="101">
        <v>3</v>
      </c>
      <c r="C945" s="92" t="str">
        <f t="shared" si="42"/>
        <v>DELETE /account-access-consents/{ConsentId}</v>
      </c>
      <c r="D945" s="94" t="s">
        <v>208</v>
      </c>
      <c r="E945" s="93" t="str">
        <f t="shared" si="43"/>
        <v>AISP</v>
      </c>
      <c r="F945" s="93" t="str">
        <f t="shared" si="44"/>
        <v>N</v>
      </c>
      <c r="G945" s="95">
        <v>646014.30351652601</v>
      </c>
      <c r="H945" s="99">
        <v>27657.545476573185</v>
      </c>
      <c r="I945" s="99">
        <v>274.75380109658823</v>
      </c>
      <c r="J945" s="96"/>
      <c r="K945" s="96"/>
      <c r="L945" s="96"/>
      <c r="M945" s="96"/>
      <c r="N945" s="96"/>
      <c r="O945" s="96"/>
      <c r="P945" s="96"/>
    </row>
    <row r="946" spans="1:16" ht="15" customHeight="1" x14ac:dyDescent="0.25">
      <c r="A946" s="97">
        <v>43745</v>
      </c>
      <c r="B946" s="101">
        <v>4</v>
      </c>
      <c r="C946" s="92" t="str">
        <f t="shared" si="42"/>
        <v>GET /accounts</v>
      </c>
      <c r="D946" s="94" t="s">
        <v>208</v>
      </c>
      <c r="E946" s="93" t="str">
        <f t="shared" si="43"/>
        <v>AISP</v>
      </c>
      <c r="F946" s="93" t="str">
        <f t="shared" si="44"/>
        <v>Y</v>
      </c>
      <c r="G946" s="95">
        <v>1467752.9552806481</v>
      </c>
      <c r="H946" s="99">
        <v>29252.513698207262</v>
      </c>
      <c r="I946" s="99">
        <v>65.717373226814203</v>
      </c>
      <c r="J946" s="96"/>
      <c r="K946" s="96"/>
      <c r="L946" s="96"/>
      <c r="M946" s="96"/>
      <c r="N946" s="96"/>
      <c r="O946" s="96"/>
      <c r="P946" s="96"/>
    </row>
    <row r="947" spans="1:16" ht="15" customHeight="1" x14ac:dyDescent="0.25">
      <c r="A947" s="97">
        <v>43745</v>
      </c>
      <c r="B947" s="101">
        <v>5</v>
      </c>
      <c r="C947" s="92" t="str">
        <f t="shared" si="42"/>
        <v>GET /accounts/{AccountId}</v>
      </c>
      <c r="D947" s="94" t="s">
        <v>208</v>
      </c>
      <c r="E947" s="93" t="str">
        <f t="shared" si="43"/>
        <v>AISP</v>
      </c>
      <c r="F947" s="93" t="str">
        <f t="shared" si="44"/>
        <v>Y</v>
      </c>
      <c r="G947" s="95">
        <v>2543507.673014686</v>
      </c>
      <c r="H947" s="99">
        <v>42399.32967140399</v>
      </c>
      <c r="I947" s="99">
        <v>86.402951675324815</v>
      </c>
      <c r="J947" s="96"/>
      <c r="K947" s="96"/>
      <c r="L947" s="96"/>
      <c r="M947" s="96"/>
      <c r="N947" s="96"/>
      <c r="O947" s="96"/>
      <c r="P947" s="96"/>
    </row>
    <row r="948" spans="1:16" ht="15" customHeight="1" x14ac:dyDescent="0.25">
      <c r="A948" s="97">
        <v>43745</v>
      </c>
      <c r="B948" s="101">
        <v>6</v>
      </c>
      <c r="C948" s="92" t="str">
        <f t="shared" si="42"/>
        <v>GET /accounts/{AccountId}/balances</v>
      </c>
      <c r="D948" s="94" t="s">
        <v>208</v>
      </c>
      <c r="E948" s="93" t="str">
        <f t="shared" si="43"/>
        <v>AISP</v>
      </c>
      <c r="F948" s="93" t="str">
        <f t="shared" si="44"/>
        <v>Y</v>
      </c>
      <c r="G948" s="95">
        <v>1752224.9446674944</v>
      </c>
      <c r="H948" s="99">
        <v>25199.86591235115</v>
      </c>
      <c r="I948" s="99">
        <v>148.32531992270253</v>
      </c>
      <c r="J948" s="96"/>
      <c r="K948" s="96"/>
      <c r="L948" s="96"/>
      <c r="M948" s="96"/>
      <c r="N948" s="96"/>
      <c r="O948" s="96"/>
      <c r="P948" s="96"/>
    </row>
    <row r="949" spans="1:16" ht="15" customHeight="1" x14ac:dyDescent="0.25">
      <c r="A949" s="97">
        <v>43745</v>
      </c>
      <c r="B949" s="101">
        <v>7</v>
      </c>
      <c r="C949" s="92" t="str">
        <f t="shared" si="42"/>
        <v>GET /balances</v>
      </c>
      <c r="D949" s="94" t="s">
        <v>208</v>
      </c>
      <c r="E949" s="93" t="str">
        <f t="shared" si="43"/>
        <v>AISP</v>
      </c>
      <c r="F949" s="93" t="str">
        <f t="shared" si="44"/>
        <v>Y</v>
      </c>
      <c r="G949" s="95">
        <v>1150980.5201582927</v>
      </c>
      <c r="H949" s="99">
        <v>21518.300932663122</v>
      </c>
      <c r="I949" s="99">
        <v>140.48284912382951</v>
      </c>
      <c r="J949" s="96"/>
      <c r="K949" s="96"/>
      <c r="L949" s="96"/>
      <c r="M949" s="96"/>
      <c r="N949" s="96"/>
      <c r="O949" s="96"/>
      <c r="P949" s="96"/>
    </row>
    <row r="950" spans="1:16" ht="15" customHeight="1" x14ac:dyDescent="0.25">
      <c r="A950" s="97">
        <v>43745</v>
      </c>
      <c r="B950" s="101">
        <v>8</v>
      </c>
      <c r="C950" s="92" t="str">
        <f t="shared" si="42"/>
        <v>GET /accounts/{AccountId}/transactions</v>
      </c>
      <c r="D950" s="94" t="s">
        <v>208</v>
      </c>
      <c r="E950" s="93" t="str">
        <f t="shared" si="43"/>
        <v>AISP</v>
      </c>
      <c r="F950" s="93" t="str">
        <f t="shared" si="44"/>
        <v>Y</v>
      </c>
      <c r="G950" s="95">
        <v>29787977.109359827</v>
      </c>
      <c r="H950" s="99">
        <v>19208.887831731536</v>
      </c>
      <c r="I950" s="99">
        <v>156.49600177490152</v>
      </c>
      <c r="J950" s="96"/>
      <c r="K950" s="96"/>
      <c r="L950" s="96"/>
      <c r="M950" s="96"/>
      <c r="N950" s="96"/>
      <c r="O950" s="96"/>
      <c r="P950" s="96"/>
    </row>
    <row r="951" spans="1:16" ht="15" customHeight="1" x14ac:dyDescent="0.25">
      <c r="A951" s="97">
        <v>43745</v>
      </c>
      <c r="B951" s="101">
        <v>9</v>
      </c>
      <c r="C951" s="92" t="str">
        <f t="shared" si="42"/>
        <v>GET /transactions</v>
      </c>
      <c r="D951" s="94" t="s">
        <v>208</v>
      </c>
      <c r="E951" s="93" t="str">
        <f t="shared" si="43"/>
        <v>AISP</v>
      </c>
      <c r="F951" s="93" t="str">
        <f t="shared" si="44"/>
        <v>Y</v>
      </c>
      <c r="G951" s="95">
        <v>304473177.71429944</v>
      </c>
      <c r="H951" s="99">
        <v>44143.784791326972</v>
      </c>
      <c r="I951" s="99">
        <v>34.055134561292917</v>
      </c>
      <c r="J951" s="96"/>
      <c r="K951" s="96"/>
      <c r="L951" s="96"/>
      <c r="M951" s="96"/>
      <c r="N951" s="96"/>
      <c r="O951" s="96"/>
      <c r="P951" s="96"/>
    </row>
    <row r="952" spans="1:16" ht="15" customHeight="1" x14ac:dyDescent="0.25">
      <c r="A952" s="97">
        <v>43745</v>
      </c>
      <c r="B952" s="101">
        <v>10</v>
      </c>
      <c r="C952" s="92" t="str">
        <f t="shared" si="42"/>
        <v>GET /accounts/{AccountId}/beneficiaries</v>
      </c>
      <c r="D952" s="94" t="s">
        <v>208</v>
      </c>
      <c r="E952" s="93" t="str">
        <f t="shared" si="43"/>
        <v>AISP</v>
      </c>
      <c r="F952" s="93" t="str">
        <f t="shared" si="44"/>
        <v>Y</v>
      </c>
      <c r="G952" s="95">
        <v>1927443.3557695195</v>
      </c>
      <c r="H952" s="99">
        <v>26857.316666827206</v>
      </c>
      <c r="I952" s="99">
        <v>127.93430917460491</v>
      </c>
      <c r="J952" s="96"/>
      <c r="K952" s="96"/>
      <c r="L952" s="96"/>
      <c r="M952" s="96"/>
      <c r="N952" s="96"/>
      <c r="O952" s="96"/>
      <c r="P952" s="96"/>
    </row>
    <row r="953" spans="1:16" ht="15" customHeight="1" x14ac:dyDescent="0.25">
      <c r="A953" s="97">
        <v>43745</v>
      </c>
      <c r="B953" s="101">
        <v>11</v>
      </c>
      <c r="C953" s="92" t="str">
        <f t="shared" si="42"/>
        <v>GET /beneficiaries</v>
      </c>
      <c r="D953" s="94" t="s">
        <v>208</v>
      </c>
      <c r="E953" s="93" t="str">
        <f t="shared" si="43"/>
        <v>AISP</v>
      </c>
      <c r="F953" s="93" t="str">
        <f t="shared" si="44"/>
        <v>Y</v>
      </c>
      <c r="G953" s="95">
        <v>2786670.9883459676</v>
      </c>
      <c r="H953" s="99">
        <v>39426.380204852117</v>
      </c>
      <c r="I953" s="99">
        <v>29.613018003634171</v>
      </c>
      <c r="J953" s="96"/>
      <c r="K953" s="96"/>
      <c r="L953" s="96"/>
      <c r="M953" s="96"/>
      <c r="N953" s="96"/>
      <c r="O953" s="96"/>
      <c r="P953" s="96"/>
    </row>
    <row r="954" spans="1:16" ht="15" customHeight="1" x14ac:dyDescent="0.25">
      <c r="A954" s="97">
        <v>43745</v>
      </c>
      <c r="B954" s="101">
        <v>12</v>
      </c>
      <c r="C954" s="92" t="str">
        <f t="shared" si="42"/>
        <v>GET /accounts/{AccountId}/direct-debits</v>
      </c>
      <c r="D954" s="94" t="s">
        <v>208</v>
      </c>
      <c r="E954" s="93" t="str">
        <f t="shared" si="43"/>
        <v>AISP</v>
      </c>
      <c r="F954" s="93" t="str">
        <f t="shared" si="44"/>
        <v>Y</v>
      </c>
      <c r="G954" s="95">
        <v>1815709.2080693494</v>
      </c>
      <c r="H954" s="99">
        <v>31692.760855800403</v>
      </c>
      <c r="I954" s="99">
        <v>162.50946775606155</v>
      </c>
      <c r="J954" s="96"/>
      <c r="K954" s="96"/>
      <c r="L954" s="96"/>
      <c r="M954" s="96"/>
      <c r="N954" s="96"/>
      <c r="O954" s="96"/>
      <c r="P954" s="96"/>
    </row>
    <row r="955" spans="1:16" ht="15" customHeight="1" x14ac:dyDescent="0.25">
      <c r="A955" s="97">
        <v>43745</v>
      </c>
      <c r="B955" s="101">
        <v>13</v>
      </c>
      <c r="C955" s="92" t="str">
        <f t="shared" si="42"/>
        <v>GET /direct-debits</v>
      </c>
      <c r="D955" s="94" t="s">
        <v>208</v>
      </c>
      <c r="E955" s="93" t="str">
        <f t="shared" si="43"/>
        <v>AISP</v>
      </c>
      <c r="F955" s="93" t="str">
        <f t="shared" si="44"/>
        <v>Y</v>
      </c>
      <c r="G955" s="95">
        <v>1822054.0165503128</v>
      </c>
      <c r="H955" s="99">
        <v>20264.785941292834</v>
      </c>
      <c r="I955" s="99">
        <v>211.68807999020399</v>
      </c>
      <c r="J955" s="96"/>
      <c r="K955" s="96"/>
      <c r="L955" s="96"/>
      <c r="M955" s="96"/>
      <c r="N955" s="96"/>
      <c r="O955" s="96"/>
      <c r="P955" s="96"/>
    </row>
    <row r="956" spans="1:16" ht="15" customHeight="1" x14ac:dyDescent="0.25">
      <c r="A956" s="97">
        <v>43745</v>
      </c>
      <c r="B956" s="101">
        <v>14</v>
      </c>
      <c r="C956" s="92" t="str">
        <f t="shared" si="42"/>
        <v>GET /accounts/{AccountId}/standing-orders</v>
      </c>
      <c r="D956" s="94" t="s">
        <v>208</v>
      </c>
      <c r="E956" s="93" t="str">
        <f t="shared" si="43"/>
        <v>AISP</v>
      </c>
      <c r="F956" s="93" t="str">
        <f t="shared" si="44"/>
        <v>Y</v>
      </c>
      <c r="G956" s="95">
        <v>822814.35166802607</v>
      </c>
      <c r="H956" s="99">
        <v>18405.243629527926</v>
      </c>
      <c r="I956" s="99">
        <v>142.6271538663255</v>
      </c>
      <c r="J956" s="96"/>
      <c r="K956" s="96"/>
      <c r="L956" s="96"/>
      <c r="M956" s="96"/>
      <c r="N956" s="96"/>
      <c r="O956" s="96"/>
      <c r="P956" s="96"/>
    </row>
    <row r="957" spans="1:16" ht="15" customHeight="1" x14ac:dyDescent="0.25">
      <c r="A957" s="97">
        <v>43745</v>
      </c>
      <c r="B957" s="101">
        <v>15</v>
      </c>
      <c r="C957" s="92" t="str">
        <f t="shared" si="42"/>
        <v>GET /standing-orders</v>
      </c>
      <c r="D957" s="94" t="s">
        <v>208</v>
      </c>
      <c r="E957" s="93" t="str">
        <f t="shared" si="43"/>
        <v>AISP</v>
      </c>
      <c r="F957" s="93" t="str">
        <f t="shared" si="44"/>
        <v>Y</v>
      </c>
      <c r="G957" s="95">
        <v>1347428.7037694568</v>
      </c>
      <c r="H957" s="99">
        <v>43140.173703272405</v>
      </c>
      <c r="I957" s="99">
        <v>148.27000653195489</v>
      </c>
      <c r="J957" s="96"/>
      <c r="K957" s="96"/>
      <c r="L957" s="96"/>
      <c r="M957" s="96"/>
      <c r="N957" s="96"/>
      <c r="O957" s="96"/>
      <c r="P957" s="96"/>
    </row>
    <row r="958" spans="1:16" ht="15" customHeight="1" x14ac:dyDescent="0.25">
      <c r="A958" s="97">
        <v>43745</v>
      </c>
      <c r="B958" s="101">
        <v>16</v>
      </c>
      <c r="C958" s="92" t="str">
        <f t="shared" si="42"/>
        <v>GET /accounts/{AccountId}/product</v>
      </c>
      <c r="D958" s="94" t="s">
        <v>208</v>
      </c>
      <c r="E958" s="93" t="str">
        <f t="shared" si="43"/>
        <v>AISP</v>
      </c>
      <c r="F958" s="93" t="str">
        <f t="shared" si="44"/>
        <v>Y</v>
      </c>
      <c r="G958" s="95">
        <v>391679.24316113762</v>
      </c>
      <c r="H958" s="99">
        <v>5499.7999453760503</v>
      </c>
      <c r="I958" s="99">
        <v>167.53787245163429</v>
      </c>
      <c r="J958" s="96"/>
      <c r="K958" s="96"/>
      <c r="L958" s="96"/>
      <c r="M958" s="96"/>
      <c r="N958" s="96"/>
      <c r="O958" s="96"/>
      <c r="P958" s="96"/>
    </row>
    <row r="959" spans="1:16" ht="15" customHeight="1" x14ac:dyDescent="0.25">
      <c r="A959" s="97">
        <v>43745</v>
      </c>
      <c r="B959" s="101">
        <v>17</v>
      </c>
      <c r="C959" s="92" t="str">
        <f t="shared" si="42"/>
        <v>GET /products</v>
      </c>
      <c r="D959" s="94" t="s">
        <v>208</v>
      </c>
      <c r="E959" s="93" t="str">
        <f t="shared" si="43"/>
        <v>AISP</v>
      </c>
      <c r="F959" s="93" t="str">
        <f t="shared" si="44"/>
        <v>Y</v>
      </c>
      <c r="G959" s="95">
        <v>750854.58758603968</v>
      </c>
      <c r="H959" s="99">
        <v>32034.075589079872</v>
      </c>
      <c r="I959" s="99">
        <v>233.9613720376054</v>
      </c>
      <c r="J959" s="96"/>
      <c r="K959" s="96"/>
      <c r="L959" s="96"/>
      <c r="M959" s="96"/>
      <c r="N959" s="96"/>
      <c r="O959" s="96"/>
      <c r="P959" s="96"/>
    </row>
    <row r="960" spans="1:16" ht="15" customHeight="1" x14ac:dyDescent="0.25">
      <c r="A960" s="97">
        <v>43745</v>
      </c>
      <c r="B960" s="101">
        <v>18</v>
      </c>
      <c r="C960" s="92" t="str">
        <f t="shared" si="42"/>
        <v>GET /accounts/{AccountId}/offers</v>
      </c>
      <c r="D960" s="94" t="s">
        <v>208</v>
      </c>
      <c r="E960" s="93" t="str">
        <f t="shared" si="43"/>
        <v>AISP</v>
      </c>
      <c r="F960" s="93" t="str">
        <f t="shared" si="44"/>
        <v>Y</v>
      </c>
      <c r="G960" s="95">
        <v>843419.47337371367</v>
      </c>
      <c r="H960" s="99">
        <v>42965.148901561173</v>
      </c>
      <c r="I960" s="99">
        <v>280.64331559381839</v>
      </c>
      <c r="J960" s="96"/>
      <c r="K960" s="96"/>
      <c r="L960" s="96"/>
      <c r="M960" s="96"/>
      <c r="N960" s="96"/>
      <c r="O960" s="96"/>
      <c r="P960" s="96"/>
    </row>
    <row r="961" spans="1:16" ht="15" customHeight="1" x14ac:dyDescent="0.25">
      <c r="A961" s="97">
        <v>43745</v>
      </c>
      <c r="B961" s="101">
        <v>19</v>
      </c>
      <c r="C961" s="92" t="str">
        <f t="shared" si="42"/>
        <v>GET /offers</v>
      </c>
      <c r="D961" s="94" t="s">
        <v>208</v>
      </c>
      <c r="E961" s="93" t="str">
        <f t="shared" si="43"/>
        <v>AISP</v>
      </c>
      <c r="F961" s="93" t="str">
        <f t="shared" si="44"/>
        <v>Y</v>
      </c>
      <c r="G961" s="95">
        <v>2935797.0579327419</v>
      </c>
      <c r="H961" s="99">
        <v>40144.605762470143</v>
      </c>
      <c r="I961" s="99">
        <v>144.32654430857357</v>
      </c>
      <c r="J961" s="96"/>
      <c r="K961" s="96"/>
      <c r="L961" s="96"/>
      <c r="M961" s="96"/>
      <c r="N961" s="96"/>
      <c r="O961" s="96"/>
      <c r="P961" s="96"/>
    </row>
    <row r="962" spans="1:16" ht="15" customHeight="1" x14ac:dyDescent="0.25">
      <c r="A962" s="97">
        <v>43745</v>
      </c>
      <c r="B962" s="101">
        <v>20</v>
      </c>
      <c r="C962" s="92" t="str">
        <f t="shared" si="42"/>
        <v>GET /accounts/{AccountId}/party</v>
      </c>
      <c r="D962" s="94" t="s">
        <v>208</v>
      </c>
      <c r="E962" s="93" t="str">
        <f t="shared" si="43"/>
        <v>AISP</v>
      </c>
      <c r="F962" s="93" t="str">
        <f t="shared" si="44"/>
        <v>Y</v>
      </c>
      <c r="G962" s="95">
        <v>1055100.6488424663</v>
      </c>
      <c r="H962" s="99">
        <v>52596.672116404778</v>
      </c>
      <c r="I962" s="99">
        <v>0</v>
      </c>
      <c r="J962" s="96"/>
      <c r="K962" s="96"/>
      <c r="L962" s="96"/>
      <c r="M962" s="96"/>
      <c r="N962" s="96"/>
      <c r="O962" s="96"/>
      <c r="P962" s="96"/>
    </row>
    <row r="963" spans="1:16" ht="15" customHeight="1" x14ac:dyDescent="0.25">
      <c r="A963" s="97">
        <v>43745</v>
      </c>
      <c r="B963" s="101">
        <v>21</v>
      </c>
      <c r="C963" s="92" t="str">
        <f t="shared" si="42"/>
        <v>GET /party</v>
      </c>
      <c r="D963" s="94" t="s">
        <v>208</v>
      </c>
      <c r="E963" s="93" t="str">
        <f t="shared" si="43"/>
        <v>AISP</v>
      </c>
      <c r="F963" s="93" t="str">
        <f t="shared" si="44"/>
        <v>Y</v>
      </c>
      <c r="G963" s="95">
        <v>752442.75881033856</v>
      </c>
      <c r="H963" s="99">
        <v>10466.208545315141</v>
      </c>
      <c r="I963" s="99">
        <v>370.7008611656475</v>
      </c>
      <c r="J963" s="96"/>
      <c r="K963" s="96"/>
      <c r="L963" s="96"/>
      <c r="M963" s="96"/>
      <c r="N963" s="96"/>
      <c r="O963" s="96"/>
      <c r="P963" s="96"/>
    </row>
    <row r="964" spans="1:16" ht="15" customHeight="1" x14ac:dyDescent="0.25">
      <c r="A964" s="97">
        <v>43745</v>
      </c>
      <c r="B964" s="101">
        <v>22</v>
      </c>
      <c r="C964" s="92" t="str">
        <f t="shared" si="42"/>
        <v>GET /accounts/{AccountId}/scheduled-payments</v>
      </c>
      <c r="D964" s="94" t="s">
        <v>208</v>
      </c>
      <c r="E964" s="93" t="str">
        <f t="shared" si="43"/>
        <v>AISP</v>
      </c>
      <c r="F964" s="93" t="str">
        <f t="shared" si="44"/>
        <v>Y</v>
      </c>
      <c r="G964" s="95">
        <v>989419.11360648088</v>
      </c>
      <c r="H964" s="99">
        <v>33634.013109558371</v>
      </c>
      <c r="I964" s="99">
        <v>2.9270096582660834</v>
      </c>
      <c r="J964" s="96"/>
      <c r="K964" s="96"/>
      <c r="L964" s="96"/>
      <c r="M964" s="96"/>
      <c r="N964" s="96"/>
      <c r="O964" s="96"/>
      <c r="P964" s="96"/>
    </row>
    <row r="965" spans="1:16" ht="15" customHeight="1" x14ac:dyDescent="0.25">
      <c r="A965" s="97">
        <v>43745</v>
      </c>
      <c r="B965" s="101">
        <v>23</v>
      </c>
      <c r="C965" s="92" t="str">
        <f t="shared" si="42"/>
        <v>GET /scheduled-payments</v>
      </c>
      <c r="D965" s="94" t="s">
        <v>208</v>
      </c>
      <c r="E965" s="93" t="str">
        <f t="shared" si="43"/>
        <v>AISP</v>
      </c>
      <c r="F965" s="93" t="str">
        <f t="shared" si="44"/>
        <v>Y</v>
      </c>
      <c r="G965" s="95">
        <v>1674998.3649333532</v>
      </c>
      <c r="H965" s="99">
        <v>33726.349830484127</v>
      </c>
      <c r="I965" s="99">
        <v>72.952539215766052</v>
      </c>
      <c r="J965" s="96"/>
      <c r="K965" s="96"/>
      <c r="L965" s="96"/>
      <c r="M965" s="96"/>
      <c r="N965" s="96"/>
      <c r="O965" s="96"/>
      <c r="P965" s="96"/>
    </row>
    <row r="966" spans="1:16" ht="15" customHeight="1" x14ac:dyDescent="0.25">
      <c r="A966" s="97">
        <v>43745</v>
      </c>
      <c r="B966" s="101">
        <v>24</v>
      </c>
      <c r="C966" s="92" t="str">
        <f t="shared" si="42"/>
        <v>GET /accounts/{AccountId}/statements</v>
      </c>
      <c r="D966" s="94" t="s">
        <v>208</v>
      </c>
      <c r="E966" s="93" t="str">
        <f t="shared" si="43"/>
        <v>AISP</v>
      </c>
      <c r="F966" s="93" t="str">
        <f t="shared" si="44"/>
        <v>Y</v>
      </c>
      <c r="G966" s="95">
        <v>945174.43069732795</v>
      </c>
      <c r="H966" s="99">
        <v>13220.529464076724</v>
      </c>
      <c r="I966" s="99">
        <v>142.472255822759</v>
      </c>
      <c r="J966" s="96"/>
      <c r="K966" s="96"/>
      <c r="L966" s="96"/>
      <c r="M966" s="96"/>
      <c r="N966" s="96"/>
      <c r="O966" s="96"/>
      <c r="P966" s="96"/>
    </row>
    <row r="967" spans="1:16" ht="15" customHeight="1" x14ac:dyDescent="0.25">
      <c r="A967" s="97">
        <v>43745</v>
      </c>
      <c r="B967" s="101">
        <v>25</v>
      </c>
      <c r="C967" s="92" t="str">
        <f t="shared" si="42"/>
        <v>GET /accounts/{AccountId}/statements/{StatementId}</v>
      </c>
      <c r="D967" s="94" t="s">
        <v>208</v>
      </c>
      <c r="E967" s="93" t="str">
        <f t="shared" si="43"/>
        <v>AISP</v>
      </c>
      <c r="F967" s="93" t="str">
        <f t="shared" si="44"/>
        <v>Y</v>
      </c>
      <c r="G967" s="95">
        <v>1027701.6118503937</v>
      </c>
      <c r="H967" s="99">
        <v>21499.317505671941</v>
      </c>
      <c r="I967" s="99">
        <v>115.55459556901529</v>
      </c>
      <c r="J967" s="96"/>
      <c r="K967" s="96"/>
      <c r="L967" s="96"/>
      <c r="M967" s="96"/>
      <c r="N967" s="96"/>
      <c r="O967" s="96"/>
      <c r="P967" s="96"/>
    </row>
    <row r="968" spans="1:16" ht="15" customHeight="1" x14ac:dyDescent="0.25">
      <c r="A968" s="97">
        <v>43745</v>
      </c>
      <c r="B968" s="101">
        <v>26</v>
      </c>
      <c r="C968" s="92" t="str">
        <f t="shared" ref="C968:C1031" si="45">VLOOKUP($B968,endpoints,3)</f>
        <v>GET /accounts/{AccountId}/statements/{StatementId}/file</v>
      </c>
      <c r="D968" s="94" t="s">
        <v>208</v>
      </c>
      <c r="E968" s="93" t="str">
        <f t="shared" ref="E968:E1031" si="46">VLOOKUP($B968,endpoints,4)</f>
        <v>AISP</v>
      </c>
      <c r="F968" s="93" t="str">
        <f t="shared" ref="F968:F1031" si="47">VLOOKUP($B968,endpoints,5)</f>
        <v>Y</v>
      </c>
      <c r="G968" s="95">
        <v>2043579.759551899</v>
      </c>
      <c r="H968" s="99">
        <v>22269.472857302531</v>
      </c>
      <c r="I968" s="99">
        <v>82.042397693327629</v>
      </c>
      <c r="J968" s="96"/>
      <c r="K968" s="96"/>
      <c r="L968" s="96"/>
      <c r="M968" s="96"/>
      <c r="N968" s="96"/>
      <c r="O968" s="96"/>
      <c r="P968" s="96"/>
    </row>
    <row r="969" spans="1:16" ht="15" customHeight="1" x14ac:dyDescent="0.25">
      <c r="A969" s="97">
        <v>43745</v>
      </c>
      <c r="B969" s="101">
        <v>27</v>
      </c>
      <c r="C969" s="92" t="str">
        <f t="shared" si="45"/>
        <v>GET /accounts/{AccountId}/statements/{StatementId}/transactions</v>
      </c>
      <c r="D969" s="94" t="s">
        <v>208</v>
      </c>
      <c r="E969" s="93" t="str">
        <f t="shared" si="46"/>
        <v>AISP</v>
      </c>
      <c r="F969" s="93" t="str">
        <f t="shared" si="47"/>
        <v>Y</v>
      </c>
      <c r="G969" s="95">
        <v>28109105.882869199</v>
      </c>
      <c r="H969" s="99">
        <v>7225.2392238150433</v>
      </c>
      <c r="I969" s="99">
        <v>279.77119603788975</v>
      </c>
      <c r="J969" s="96"/>
      <c r="K969" s="96"/>
      <c r="L969" s="96"/>
      <c r="M969" s="96"/>
      <c r="N969" s="96"/>
      <c r="O969" s="96"/>
      <c r="P969" s="96"/>
    </row>
    <row r="970" spans="1:16" ht="15" customHeight="1" x14ac:dyDescent="0.25">
      <c r="A970" s="97">
        <v>43745</v>
      </c>
      <c r="B970" s="101">
        <v>28</v>
      </c>
      <c r="C970" s="92" t="str">
        <f t="shared" si="45"/>
        <v>GET /statements</v>
      </c>
      <c r="D970" s="94" t="s">
        <v>208</v>
      </c>
      <c r="E970" s="93" t="str">
        <f t="shared" si="46"/>
        <v>AISP</v>
      </c>
      <c r="F970" s="93" t="str">
        <f t="shared" si="47"/>
        <v>Y</v>
      </c>
      <c r="G970" s="95">
        <v>3024430.5971712796</v>
      </c>
      <c r="H970" s="99">
        <v>42623.367038703385</v>
      </c>
      <c r="I970" s="99">
        <v>68.341286081228446</v>
      </c>
      <c r="J970" s="96"/>
      <c r="K970" s="96"/>
      <c r="L970" s="96"/>
      <c r="M970" s="96"/>
      <c r="N970" s="96"/>
      <c r="O970" s="96"/>
      <c r="P970" s="96"/>
    </row>
    <row r="971" spans="1:16" ht="15" customHeight="1" x14ac:dyDescent="0.25">
      <c r="A971" s="97">
        <v>43745</v>
      </c>
      <c r="B971" s="101">
        <v>29</v>
      </c>
      <c r="C971" s="92" t="str">
        <f t="shared" si="45"/>
        <v>POST /domestic-payment-consents</v>
      </c>
      <c r="D971" s="94" t="s">
        <v>208</v>
      </c>
      <c r="E971" s="93" t="str">
        <f t="shared" si="46"/>
        <v>PISP</v>
      </c>
      <c r="F971" s="93" t="str">
        <f t="shared" si="47"/>
        <v>N</v>
      </c>
      <c r="G971" s="95">
        <v>3852857.9419915555</v>
      </c>
      <c r="H971" s="99">
        <v>7893.1409292450699</v>
      </c>
      <c r="I971" s="99">
        <v>86.341779450574521</v>
      </c>
      <c r="J971" s="96"/>
      <c r="K971" s="96"/>
      <c r="L971" s="96"/>
      <c r="M971" s="96"/>
      <c r="N971" s="96"/>
      <c r="O971" s="96"/>
      <c r="P971" s="96"/>
    </row>
    <row r="972" spans="1:16" ht="15" customHeight="1" x14ac:dyDescent="0.25">
      <c r="A972" s="97">
        <v>43745</v>
      </c>
      <c r="B972" s="101">
        <v>30</v>
      </c>
      <c r="C972" s="92" t="str">
        <f t="shared" si="45"/>
        <v>GET /domestic-payment-consents/{ConsentId}</v>
      </c>
      <c r="D972" s="94" t="s">
        <v>208</v>
      </c>
      <c r="E972" s="93" t="str">
        <f t="shared" si="46"/>
        <v>PISP</v>
      </c>
      <c r="F972" s="93" t="str">
        <f t="shared" si="47"/>
        <v>N</v>
      </c>
      <c r="G972" s="95">
        <v>13864415.131088628</v>
      </c>
      <c r="H972" s="103">
        <v>19859.873422263998</v>
      </c>
      <c r="I972" s="103">
        <v>150.76492200206104</v>
      </c>
      <c r="J972" s="96"/>
      <c r="K972" s="96"/>
      <c r="L972" s="96"/>
      <c r="M972" s="96"/>
      <c r="N972" s="96"/>
      <c r="O972" s="96"/>
      <c r="P972" s="96"/>
    </row>
    <row r="973" spans="1:16" ht="15" customHeight="1" x14ac:dyDescent="0.25">
      <c r="A973" s="97">
        <v>43745</v>
      </c>
      <c r="B973" s="101">
        <v>31</v>
      </c>
      <c r="C973" s="92" t="str">
        <f t="shared" si="45"/>
        <v>POST /domestic-payments</v>
      </c>
      <c r="D973" s="94" t="s">
        <v>208</v>
      </c>
      <c r="E973" s="93" t="str">
        <f t="shared" si="46"/>
        <v>PISP</v>
      </c>
      <c r="F973" s="93" t="str">
        <f t="shared" si="47"/>
        <v>Y</v>
      </c>
      <c r="G973" s="95">
        <v>4990399.4841459887</v>
      </c>
      <c r="H973" s="103">
        <v>14460.568489165385</v>
      </c>
      <c r="I973" s="103">
        <v>6.3644648771823862</v>
      </c>
      <c r="J973" s="96"/>
      <c r="K973" s="96"/>
      <c r="L973" s="96"/>
      <c r="M973" s="96"/>
      <c r="N973" s="96"/>
      <c r="O973" s="96"/>
      <c r="P973" s="96"/>
    </row>
    <row r="974" spans="1:16" ht="15" customHeight="1" x14ac:dyDescent="0.25">
      <c r="A974" s="97">
        <v>43745</v>
      </c>
      <c r="B974" s="101">
        <v>32</v>
      </c>
      <c r="C974" s="92" t="str">
        <f t="shared" si="45"/>
        <v>GET /domestic-payments/{DomesticPaymentId}</v>
      </c>
      <c r="D974" s="94" t="s">
        <v>208</v>
      </c>
      <c r="E974" s="93" t="str">
        <f t="shared" si="46"/>
        <v>PISP</v>
      </c>
      <c r="F974" s="93" t="str">
        <f t="shared" si="47"/>
        <v>Y</v>
      </c>
      <c r="G974" s="95">
        <v>31538781.105766024</v>
      </c>
      <c r="H974" s="103">
        <v>40567.728638476903</v>
      </c>
      <c r="I974" s="103">
        <v>74.702722147437356</v>
      </c>
      <c r="J974" s="96"/>
      <c r="K974" s="96"/>
      <c r="L974" s="96"/>
      <c r="M974" s="96"/>
      <c r="N974" s="96"/>
      <c r="O974" s="96"/>
      <c r="P974" s="96"/>
    </row>
    <row r="975" spans="1:16" ht="15" customHeight="1" x14ac:dyDescent="0.25">
      <c r="A975" s="97">
        <v>43745</v>
      </c>
      <c r="B975" s="101">
        <v>33</v>
      </c>
      <c r="C975" s="92" t="str">
        <f t="shared" si="45"/>
        <v>POST /domestic-scheduled-payment-consents</v>
      </c>
      <c r="D975" s="94" t="s">
        <v>208</v>
      </c>
      <c r="E975" s="93" t="str">
        <f t="shared" si="46"/>
        <v>PISP</v>
      </c>
      <c r="F975" s="93" t="str">
        <f t="shared" si="47"/>
        <v>N</v>
      </c>
      <c r="G975" s="95">
        <v>16986938.32958845</v>
      </c>
      <c r="H975" s="103">
        <v>17898.757722410592</v>
      </c>
      <c r="I975" s="103">
        <v>98.559557337625179</v>
      </c>
      <c r="J975" s="96"/>
      <c r="K975" s="96"/>
      <c r="L975" s="96"/>
      <c r="M975" s="96"/>
      <c r="N975" s="96"/>
      <c r="O975" s="96"/>
      <c r="P975" s="96"/>
    </row>
    <row r="976" spans="1:16" ht="15" customHeight="1" x14ac:dyDescent="0.25">
      <c r="A976" s="97">
        <v>43745</v>
      </c>
      <c r="B976" s="101">
        <v>34</v>
      </c>
      <c r="C976" s="92" t="str">
        <f t="shared" si="45"/>
        <v>GET /domestic-scheduled-payment-consents/{ConsentId}</v>
      </c>
      <c r="D976" s="94" t="s">
        <v>208</v>
      </c>
      <c r="E976" s="93" t="str">
        <f t="shared" si="46"/>
        <v>PISP</v>
      </c>
      <c r="F976" s="93" t="str">
        <f t="shared" si="47"/>
        <v>N</v>
      </c>
      <c r="G976" s="95">
        <v>12239384.342367541</v>
      </c>
      <c r="H976" s="103">
        <v>13409.073035772113</v>
      </c>
      <c r="I976" s="103">
        <v>79.786265218615355</v>
      </c>
      <c r="J976" s="96"/>
      <c r="K976" s="96"/>
      <c r="L976" s="96"/>
      <c r="M976" s="96"/>
      <c r="N976" s="96"/>
      <c r="O976" s="96"/>
      <c r="P976" s="96"/>
    </row>
    <row r="977" spans="1:16" ht="15" customHeight="1" x14ac:dyDescent="0.25">
      <c r="A977" s="97">
        <v>43745</v>
      </c>
      <c r="B977" s="101">
        <v>35</v>
      </c>
      <c r="C977" s="92" t="str">
        <f t="shared" si="45"/>
        <v>POST /domestic-scheduled-payments</v>
      </c>
      <c r="D977" s="94" t="s">
        <v>208</v>
      </c>
      <c r="E977" s="93" t="str">
        <f t="shared" si="46"/>
        <v>PISP</v>
      </c>
      <c r="F977" s="93" t="str">
        <f t="shared" si="47"/>
        <v>Y</v>
      </c>
      <c r="G977" s="95">
        <v>28918690.078794863</v>
      </c>
      <c r="H977" s="103">
        <v>39605.975477982094</v>
      </c>
      <c r="I977" s="103">
        <v>160.89783264541177</v>
      </c>
      <c r="J977" s="96"/>
      <c r="K977" s="96"/>
      <c r="L977" s="96"/>
      <c r="M977" s="96"/>
      <c r="N977" s="96"/>
      <c r="O977" s="96"/>
      <c r="P977" s="96"/>
    </row>
    <row r="978" spans="1:16" ht="15" customHeight="1" x14ac:dyDescent="0.25">
      <c r="A978" s="97">
        <v>43745</v>
      </c>
      <c r="B978" s="101">
        <v>36</v>
      </c>
      <c r="C978" s="92" t="str">
        <f t="shared" si="45"/>
        <v>GET /domestic-scheduled-payments/{DomesticScheduledPaymentId}</v>
      </c>
      <c r="D978" s="94" t="s">
        <v>208</v>
      </c>
      <c r="E978" s="93" t="str">
        <f t="shared" si="46"/>
        <v>PISP</v>
      </c>
      <c r="F978" s="93" t="str">
        <f t="shared" si="47"/>
        <v>Y</v>
      </c>
      <c r="G978" s="95">
        <v>12760589.358995883</v>
      </c>
      <c r="H978" s="103">
        <v>31569.146562810238</v>
      </c>
      <c r="I978" s="103">
        <v>86.559936402624643</v>
      </c>
      <c r="J978" s="96"/>
      <c r="K978" s="96"/>
      <c r="L978" s="96"/>
      <c r="M978" s="96"/>
      <c r="N978" s="96"/>
      <c r="O978" s="96"/>
      <c r="P978" s="96"/>
    </row>
    <row r="979" spans="1:16" ht="15" customHeight="1" x14ac:dyDescent="0.25">
      <c r="A979" s="97">
        <v>43745</v>
      </c>
      <c r="B979" s="101">
        <v>37</v>
      </c>
      <c r="C979" s="92" t="str">
        <f t="shared" si="45"/>
        <v>POST /domestic-standing-order-consents</v>
      </c>
      <c r="D979" s="94" t="s">
        <v>208</v>
      </c>
      <c r="E979" s="93" t="str">
        <f t="shared" si="46"/>
        <v>PISP</v>
      </c>
      <c r="F979" s="93" t="str">
        <f t="shared" si="47"/>
        <v>N</v>
      </c>
      <c r="G979" s="95">
        <v>25692469.340884179</v>
      </c>
      <c r="H979" s="103">
        <v>25357.72310447483</v>
      </c>
      <c r="I979" s="103">
        <v>210.21924455254455</v>
      </c>
      <c r="J979" s="96"/>
      <c r="K979" s="96"/>
      <c r="L979" s="96"/>
      <c r="M979" s="96"/>
      <c r="N979" s="96"/>
      <c r="O979" s="96"/>
      <c r="P979" s="96"/>
    </row>
    <row r="980" spans="1:16" ht="15" customHeight="1" x14ac:dyDescent="0.25">
      <c r="A980" s="97">
        <v>43745</v>
      </c>
      <c r="B980" s="101">
        <v>38</v>
      </c>
      <c r="C980" s="92" t="str">
        <f t="shared" si="45"/>
        <v>GET /domestic-standing-order-consents/{ConsentId}</v>
      </c>
      <c r="D980" s="94" t="s">
        <v>208</v>
      </c>
      <c r="E980" s="93" t="str">
        <f t="shared" si="46"/>
        <v>PISP</v>
      </c>
      <c r="F980" s="93" t="str">
        <f t="shared" si="47"/>
        <v>N</v>
      </c>
      <c r="G980" s="95">
        <v>23344767.055133451</v>
      </c>
      <c r="H980" s="103">
        <v>29676.137178799549</v>
      </c>
      <c r="I980" s="103">
        <v>210.22378473585778</v>
      </c>
      <c r="J980" s="96"/>
      <c r="K980" s="96"/>
      <c r="L980" s="96"/>
      <c r="M980" s="96"/>
      <c r="N980" s="96"/>
      <c r="O980" s="96"/>
      <c r="P980" s="96"/>
    </row>
    <row r="981" spans="1:16" ht="15" customHeight="1" x14ac:dyDescent="0.25">
      <c r="A981" s="97">
        <v>43745</v>
      </c>
      <c r="B981" s="101">
        <v>39</v>
      </c>
      <c r="C981" s="92" t="str">
        <f t="shared" si="45"/>
        <v>POST /domestic-standing-orders</v>
      </c>
      <c r="D981" s="94" t="s">
        <v>208</v>
      </c>
      <c r="E981" s="93" t="str">
        <f t="shared" si="46"/>
        <v>PISP</v>
      </c>
      <c r="F981" s="93" t="str">
        <f t="shared" si="47"/>
        <v>Y</v>
      </c>
      <c r="G981" s="95">
        <v>7908694.7008594284</v>
      </c>
      <c r="H981" s="103">
        <v>18594.679593218119</v>
      </c>
      <c r="I981" s="103">
        <v>1.902419504937779</v>
      </c>
      <c r="J981" s="96"/>
      <c r="K981" s="96"/>
      <c r="L981" s="96"/>
      <c r="M981" s="96"/>
      <c r="N981" s="96"/>
      <c r="O981" s="96"/>
      <c r="P981" s="96"/>
    </row>
    <row r="982" spans="1:16" ht="15" customHeight="1" x14ac:dyDescent="0.25">
      <c r="A982" s="97">
        <v>43745</v>
      </c>
      <c r="B982" s="101">
        <v>40</v>
      </c>
      <c r="C982" s="92" t="str">
        <f t="shared" si="45"/>
        <v>GET /domestic-standing-orders/{DomesticStandingOrderId}</v>
      </c>
      <c r="D982" s="94" t="s">
        <v>208</v>
      </c>
      <c r="E982" s="93" t="str">
        <f t="shared" si="46"/>
        <v>PISP</v>
      </c>
      <c r="F982" s="93" t="str">
        <f t="shared" si="47"/>
        <v>Y</v>
      </c>
      <c r="G982" s="95">
        <v>6380367.5813186988</v>
      </c>
      <c r="H982" s="103">
        <v>8321.041170624374</v>
      </c>
      <c r="I982" s="103">
        <v>222.22666289031883</v>
      </c>
      <c r="J982" s="96"/>
      <c r="K982" s="96"/>
      <c r="L982" s="96"/>
      <c r="M982" s="96"/>
      <c r="N982" s="96"/>
      <c r="O982" s="96"/>
      <c r="P982" s="96"/>
    </row>
    <row r="983" spans="1:16" ht="15" customHeight="1" x14ac:dyDescent="0.25">
      <c r="A983" s="97">
        <v>43745</v>
      </c>
      <c r="B983" s="101">
        <v>41</v>
      </c>
      <c r="C983" s="92" t="str">
        <f t="shared" si="45"/>
        <v>POST /international-payment-consents</v>
      </c>
      <c r="D983" s="94" t="s">
        <v>208</v>
      </c>
      <c r="E983" s="93" t="str">
        <f t="shared" si="46"/>
        <v>PISP</v>
      </c>
      <c r="F983" s="93" t="str">
        <f t="shared" si="47"/>
        <v>N</v>
      </c>
      <c r="G983" s="95">
        <v>29696592.943501107</v>
      </c>
      <c r="H983" s="103">
        <v>46570.438838137547</v>
      </c>
      <c r="I983" s="103">
        <v>63.797494820371135</v>
      </c>
      <c r="J983" s="96"/>
      <c r="K983" s="96"/>
      <c r="L983" s="96"/>
      <c r="M983" s="96"/>
      <c r="N983" s="96"/>
      <c r="O983" s="96"/>
      <c r="P983" s="96"/>
    </row>
    <row r="984" spans="1:16" ht="15" customHeight="1" x14ac:dyDescent="0.25">
      <c r="A984" s="97">
        <v>43745</v>
      </c>
      <c r="B984" s="101">
        <v>42</v>
      </c>
      <c r="C984" s="92" t="str">
        <f t="shared" si="45"/>
        <v>GET /international-payment-consents/{ConsentId}</v>
      </c>
      <c r="D984" s="94" t="s">
        <v>208</v>
      </c>
      <c r="E984" s="93" t="str">
        <f t="shared" si="46"/>
        <v>PISP</v>
      </c>
      <c r="F984" s="93" t="str">
        <f t="shared" si="47"/>
        <v>N</v>
      </c>
      <c r="G984" s="95">
        <v>32563599.83094449</v>
      </c>
      <c r="H984" s="103">
        <v>32076.427867100967</v>
      </c>
      <c r="I984" s="103">
        <v>256.03426293770912</v>
      </c>
      <c r="J984" s="96"/>
      <c r="K984" s="96"/>
      <c r="L984" s="96"/>
      <c r="M984" s="96"/>
      <c r="N984" s="96"/>
      <c r="O984" s="96"/>
      <c r="P984" s="96"/>
    </row>
    <row r="985" spans="1:16" ht="15" customHeight="1" x14ac:dyDescent="0.25">
      <c r="A985" s="97">
        <v>43745</v>
      </c>
      <c r="B985" s="101">
        <v>43</v>
      </c>
      <c r="C985" s="92" t="str">
        <f t="shared" si="45"/>
        <v>POST /international-payments</v>
      </c>
      <c r="D985" s="94" t="s">
        <v>208</v>
      </c>
      <c r="E985" s="93" t="str">
        <f t="shared" si="46"/>
        <v>PISP</v>
      </c>
      <c r="F985" s="93" t="str">
        <f t="shared" si="47"/>
        <v>Y</v>
      </c>
      <c r="G985" s="95">
        <v>34263713.685742594</v>
      </c>
      <c r="H985" s="99">
        <v>39578.154123367371</v>
      </c>
      <c r="I985" s="99">
        <v>42.719146410157634</v>
      </c>
      <c r="J985" s="96"/>
      <c r="K985" s="96"/>
      <c r="L985" s="96"/>
      <c r="M985" s="96"/>
      <c r="N985" s="96"/>
      <c r="O985" s="96"/>
      <c r="P985" s="96"/>
    </row>
    <row r="986" spans="1:16" ht="15" customHeight="1" x14ac:dyDescent="0.25">
      <c r="A986" s="97">
        <v>43745</v>
      </c>
      <c r="B986" s="101">
        <v>44</v>
      </c>
      <c r="C986" s="92" t="str">
        <f t="shared" si="45"/>
        <v>GET /international-payments/{InternationalPaymentId}</v>
      </c>
      <c r="D986" s="94" t="s">
        <v>208</v>
      </c>
      <c r="E986" s="93" t="str">
        <f t="shared" si="46"/>
        <v>PISP</v>
      </c>
      <c r="F986" s="93" t="str">
        <f t="shared" si="47"/>
        <v>Y</v>
      </c>
      <c r="G986" s="95">
        <v>13625069.094274042</v>
      </c>
      <c r="H986" s="99">
        <v>18136.965973536251</v>
      </c>
      <c r="I986" s="99">
        <v>63.548405676785613</v>
      </c>
      <c r="J986" s="96"/>
      <c r="K986" s="96"/>
      <c r="L986" s="96"/>
      <c r="M986" s="96"/>
      <c r="N986" s="96"/>
      <c r="O986" s="96"/>
      <c r="P986" s="96"/>
    </row>
    <row r="987" spans="1:16" ht="15" customHeight="1" x14ac:dyDescent="0.25">
      <c r="A987" s="97">
        <v>43745</v>
      </c>
      <c r="B987" s="101">
        <v>45</v>
      </c>
      <c r="C987" s="92" t="str">
        <f t="shared" si="45"/>
        <v>POST /international-scheduled-payment-consents</v>
      </c>
      <c r="D987" s="94" t="s">
        <v>208</v>
      </c>
      <c r="E987" s="93" t="str">
        <f t="shared" si="46"/>
        <v>PISP</v>
      </c>
      <c r="F987" s="93" t="str">
        <f t="shared" si="47"/>
        <v>N</v>
      </c>
      <c r="G987" s="95">
        <v>27922463.322958749</v>
      </c>
      <c r="H987" s="99">
        <v>34792.993054699895</v>
      </c>
      <c r="I987" s="99">
        <v>16.478647202993876</v>
      </c>
      <c r="J987" s="96"/>
      <c r="K987" s="96"/>
      <c r="L987" s="96"/>
      <c r="M987" s="96"/>
      <c r="N987" s="96"/>
      <c r="O987" s="96"/>
      <c r="P987" s="96"/>
    </row>
    <row r="988" spans="1:16" ht="15" customHeight="1" x14ac:dyDescent="0.25">
      <c r="A988" s="97">
        <v>43745</v>
      </c>
      <c r="B988" s="101">
        <v>46</v>
      </c>
      <c r="C988" s="92" t="str">
        <f t="shared" si="45"/>
        <v>GET /international-scheduled-payment-consents/{ConsentId}</v>
      </c>
      <c r="D988" s="94" t="s">
        <v>208</v>
      </c>
      <c r="E988" s="93" t="str">
        <f t="shared" si="46"/>
        <v>PISP</v>
      </c>
      <c r="F988" s="93" t="str">
        <f t="shared" si="47"/>
        <v>N</v>
      </c>
      <c r="G988" s="95">
        <v>9677165.7367370464</v>
      </c>
      <c r="H988" s="99">
        <v>28107.774871808895</v>
      </c>
      <c r="I988" s="99">
        <v>27.474935410042981</v>
      </c>
      <c r="J988" s="96"/>
      <c r="K988" s="96"/>
      <c r="L988" s="96"/>
      <c r="M988" s="96"/>
      <c r="N988" s="96"/>
      <c r="O988" s="96"/>
      <c r="P988" s="96"/>
    </row>
    <row r="989" spans="1:16" ht="15" customHeight="1" x14ac:dyDescent="0.25">
      <c r="A989" s="97">
        <v>43745</v>
      </c>
      <c r="B989" s="101">
        <v>47</v>
      </c>
      <c r="C989" s="92" t="str">
        <f t="shared" si="45"/>
        <v>POST /international-scheduled-payments</v>
      </c>
      <c r="D989" s="94" t="s">
        <v>208</v>
      </c>
      <c r="E989" s="93" t="str">
        <f t="shared" si="46"/>
        <v>PISP</v>
      </c>
      <c r="F989" s="93" t="str">
        <f t="shared" si="47"/>
        <v>Y</v>
      </c>
      <c r="G989" s="95">
        <v>13567873.808929557</v>
      </c>
      <c r="H989" s="99">
        <v>22386.652866378896</v>
      </c>
      <c r="I989" s="99">
        <v>74.37879594779622</v>
      </c>
      <c r="J989" s="96"/>
      <c r="K989" s="96"/>
      <c r="L989" s="96"/>
      <c r="M989" s="96"/>
      <c r="N989" s="96"/>
      <c r="O989" s="96"/>
      <c r="P989" s="96"/>
    </row>
    <row r="990" spans="1:16" ht="15" customHeight="1" x14ac:dyDescent="0.25">
      <c r="A990" s="97">
        <v>43745</v>
      </c>
      <c r="B990" s="101">
        <v>48</v>
      </c>
      <c r="C990" s="92" t="str">
        <f t="shared" si="45"/>
        <v>GET /international-scheduled-payments/{InternationalScheduledPaymentId}</v>
      </c>
      <c r="D990" s="94" t="s">
        <v>208</v>
      </c>
      <c r="E990" s="93" t="str">
        <f t="shared" si="46"/>
        <v>PISP</v>
      </c>
      <c r="F990" s="93" t="str">
        <f t="shared" si="47"/>
        <v>Y</v>
      </c>
      <c r="G990" s="95">
        <v>19728569.13767634</v>
      </c>
      <c r="H990" s="99">
        <v>36439.093454589456</v>
      </c>
      <c r="I990" s="99">
        <v>49.971567444383489</v>
      </c>
      <c r="J990" s="96"/>
      <c r="K990" s="96"/>
      <c r="L990" s="96"/>
      <c r="M990" s="96"/>
      <c r="N990" s="96"/>
      <c r="O990" s="96"/>
      <c r="P990" s="96"/>
    </row>
    <row r="991" spans="1:16" ht="15" customHeight="1" x14ac:dyDescent="0.25">
      <c r="A991" s="97">
        <v>43745</v>
      </c>
      <c r="B991" s="101">
        <v>49</v>
      </c>
      <c r="C991" s="92" t="str">
        <f t="shared" si="45"/>
        <v>POST /international-standing-order-consents</v>
      </c>
      <c r="D991" s="94" t="s">
        <v>208</v>
      </c>
      <c r="E991" s="93" t="str">
        <f t="shared" si="46"/>
        <v>PISP</v>
      </c>
      <c r="F991" s="93" t="str">
        <f t="shared" si="47"/>
        <v>N</v>
      </c>
      <c r="G991" s="95">
        <v>3418431.80368587</v>
      </c>
      <c r="H991" s="99">
        <v>12415.693162094447</v>
      </c>
      <c r="I991" s="99">
        <v>5.8320082739901347</v>
      </c>
      <c r="J991" s="96"/>
      <c r="K991" s="96"/>
      <c r="L991" s="96"/>
      <c r="M991" s="96"/>
      <c r="N991" s="96"/>
      <c r="O991" s="96"/>
      <c r="P991" s="96"/>
    </row>
    <row r="992" spans="1:16" ht="15" customHeight="1" x14ac:dyDescent="0.25">
      <c r="A992" s="97">
        <v>43745</v>
      </c>
      <c r="B992" s="101">
        <v>50</v>
      </c>
      <c r="C992" s="92" t="str">
        <f t="shared" si="45"/>
        <v>GET /international-standing-order-consents/{ConsentId}</v>
      </c>
      <c r="D992" s="94" t="s">
        <v>208</v>
      </c>
      <c r="E992" s="93" t="str">
        <f t="shared" si="46"/>
        <v>PISP</v>
      </c>
      <c r="F992" s="93" t="str">
        <f t="shared" si="47"/>
        <v>N</v>
      </c>
      <c r="G992" s="95">
        <v>18173559.404863182</v>
      </c>
      <c r="H992" s="99">
        <v>30428.001268362445</v>
      </c>
      <c r="I992" s="99">
        <v>233.29184681883598</v>
      </c>
      <c r="J992" s="96"/>
      <c r="K992" s="96"/>
      <c r="L992" s="96"/>
      <c r="M992" s="96"/>
      <c r="N992" s="96"/>
      <c r="O992" s="96"/>
      <c r="P992" s="96"/>
    </row>
    <row r="993" spans="1:16" ht="15" customHeight="1" x14ac:dyDescent="0.25">
      <c r="A993" s="97">
        <v>43745</v>
      </c>
      <c r="B993" s="101">
        <v>51</v>
      </c>
      <c r="C993" s="92" t="str">
        <f t="shared" si="45"/>
        <v>POST /international-standing-orders</v>
      </c>
      <c r="D993" s="94" t="s">
        <v>208</v>
      </c>
      <c r="E993" s="93" t="str">
        <f t="shared" si="46"/>
        <v>PISP</v>
      </c>
      <c r="F993" s="93" t="str">
        <f t="shared" si="47"/>
        <v>Y</v>
      </c>
      <c r="G993" s="95">
        <v>15227799.47350095</v>
      </c>
      <c r="H993" s="99">
        <v>26139.590138216925</v>
      </c>
      <c r="I993" s="99">
        <v>210.39486080781455</v>
      </c>
      <c r="J993" s="96"/>
      <c r="K993" s="96"/>
      <c r="L993" s="96"/>
      <c r="M993" s="96"/>
      <c r="N993" s="96"/>
      <c r="O993" s="96"/>
      <c r="P993" s="96"/>
    </row>
    <row r="994" spans="1:16" x14ac:dyDescent="0.25">
      <c r="A994" s="97">
        <v>43745</v>
      </c>
      <c r="B994" s="101">
        <v>52</v>
      </c>
      <c r="C994" s="92" t="str">
        <f t="shared" si="45"/>
        <v>GET /international-standing-orders/{InternationalStandingOrderPaymentId}</v>
      </c>
      <c r="D994" s="94" t="s">
        <v>208</v>
      </c>
      <c r="E994" s="93" t="str">
        <f t="shared" si="46"/>
        <v>PISP</v>
      </c>
      <c r="F994" s="93" t="str">
        <f t="shared" si="47"/>
        <v>Y</v>
      </c>
      <c r="G994" s="95">
        <v>6043719.1303183567</v>
      </c>
      <c r="H994" s="99">
        <v>17264.740507394505</v>
      </c>
      <c r="I994" s="99">
        <v>76.123514331505973</v>
      </c>
      <c r="J994" s="96"/>
      <c r="K994" s="96"/>
      <c r="L994" s="96"/>
      <c r="M994" s="96"/>
      <c r="N994" s="96"/>
      <c r="O994" s="96"/>
      <c r="P994" s="96"/>
    </row>
    <row r="995" spans="1:16" x14ac:dyDescent="0.25">
      <c r="A995" s="97">
        <v>43745</v>
      </c>
      <c r="B995" s="101">
        <v>53</v>
      </c>
      <c r="C995" s="92" t="str">
        <f t="shared" si="45"/>
        <v>POST /file-payment-consents</v>
      </c>
      <c r="D995" s="94" t="s">
        <v>208</v>
      </c>
      <c r="E995" s="93" t="str">
        <f t="shared" si="46"/>
        <v>PISP</v>
      </c>
      <c r="F995" s="93" t="str">
        <f t="shared" si="47"/>
        <v>N</v>
      </c>
      <c r="G995" s="95">
        <v>12950227.494213691</v>
      </c>
      <c r="H995" s="99">
        <v>14032.432466106311</v>
      </c>
      <c r="I995" s="99">
        <v>22.155219900270652</v>
      </c>
      <c r="J995" s="96"/>
      <c r="K995" s="96"/>
      <c r="L995" s="96"/>
      <c r="M995" s="96"/>
      <c r="N995" s="96"/>
      <c r="O995" s="96"/>
      <c r="P995" s="96"/>
    </row>
    <row r="996" spans="1:16" x14ac:dyDescent="0.25">
      <c r="A996" s="97">
        <v>43745</v>
      </c>
      <c r="B996" s="101">
        <v>54</v>
      </c>
      <c r="C996" s="92" t="str">
        <f t="shared" si="45"/>
        <v>GET /file-payment-consents/{ConsentId}</v>
      </c>
      <c r="D996" s="94" t="s">
        <v>208</v>
      </c>
      <c r="E996" s="93" t="str">
        <f t="shared" si="46"/>
        <v>PISP</v>
      </c>
      <c r="F996" s="93" t="str">
        <f t="shared" si="47"/>
        <v>N</v>
      </c>
      <c r="G996" s="95">
        <v>20734242.210410923</v>
      </c>
      <c r="H996" s="99">
        <v>25526.824828023342</v>
      </c>
      <c r="I996" s="99">
        <v>197.90919713893561</v>
      </c>
      <c r="J996" s="96"/>
      <c r="K996" s="96"/>
      <c r="L996" s="96"/>
      <c r="M996" s="96"/>
      <c r="N996" s="96"/>
      <c r="O996" s="96"/>
      <c r="P996" s="96"/>
    </row>
    <row r="997" spans="1:16" x14ac:dyDescent="0.25">
      <c r="A997" s="97">
        <v>43745</v>
      </c>
      <c r="B997" s="101">
        <v>55</v>
      </c>
      <c r="C997" s="92" t="str">
        <f t="shared" si="45"/>
        <v>POST /file-payment-consents/{ConsentId}/file</v>
      </c>
      <c r="D997" s="94" t="s">
        <v>208</v>
      </c>
      <c r="E997" s="93" t="str">
        <f t="shared" si="46"/>
        <v>PISP</v>
      </c>
      <c r="F997" s="93" t="str">
        <f t="shared" si="47"/>
        <v>N</v>
      </c>
      <c r="G997" s="95">
        <v>20896218.462862246</v>
      </c>
      <c r="H997" s="99">
        <v>32448.424777807122</v>
      </c>
      <c r="I997" s="99">
        <v>69.638171021695669</v>
      </c>
      <c r="J997" s="96"/>
      <c r="K997" s="96"/>
      <c r="L997" s="96"/>
      <c r="M997" s="96"/>
      <c r="N997" s="96"/>
      <c r="O997" s="96"/>
      <c r="P997" s="96"/>
    </row>
    <row r="998" spans="1:16" x14ac:dyDescent="0.25">
      <c r="A998" s="97">
        <v>43745</v>
      </c>
      <c r="B998" s="101">
        <v>56</v>
      </c>
      <c r="C998" s="92" t="str">
        <f t="shared" si="45"/>
        <v>GET /file-payment-consents/{ConsentId}/file</v>
      </c>
      <c r="D998" s="94" t="s">
        <v>208</v>
      </c>
      <c r="E998" s="93" t="str">
        <f t="shared" si="46"/>
        <v>PISP</v>
      </c>
      <c r="F998" s="93" t="str">
        <f t="shared" si="47"/>
        <v>N</v>
      </c>
      <c r="G998" s="95">
        <v>24688117.588413075</v>
      </c>
      <c r="H998" s="99">
        <v>31095.061967137201</v>
      </c>
      <c r="I998" s="99">
        <v>44.329983357420794</v>
      </c>
      <c r="J998" s="96"/>
      <c r="K998" s="96"/>
      <c r="L998" s="96"/>
      <c r="M998" s="96"/>
      <c r="N998" s="96"/>
      <c r="O998" s="96"/>
      <c r="P998" s="96"/>
    </row>
    <row r="999" spans="1:16" x14ac:dyDescent="0.25">
      <c r="A999" s="97">
        <v>43745</v>
      </c>
      <c r="B999" s="101">
        <v>57</v>
      </c>
      <c r="C999" s="92" t="str">
        <f t="shared" si="45"/>
        <v>POST /file-payments</v>
      </c>
      <c r="D999" s="94" t="s">
        <v>208</v>
      </c>
      <c r="E999" s="93" t="str">
        <f t="shared" si="46"/>
        <v>PISP</v>
      </c>
      <c r="F999" s="93" t="str">
        <f t="shared" si="47"/>
        <v>Y</v>
      </c>
      <c r="G999" s="95">
        <v>394110929.24717194</v>
      </c>
      <c r="H999" s="99">
        <v>3707.1796762809522</v>
      </c>
      <c r="I999" s="99">
        <v>67.509867206424701</v>
      </c>
      <c r="J999" s="96"/>
      <c r="K999" s="96"/>
      <c r="L999" s="96"/>
      <c r="M999" s="96"/>
      <c r="N999" s="96"/>
      <c r="O999" s="96"/>
      <c r="P999" s="96"/>
    </row>
    <row r="1000" spans="1:16" x14ac:dyDescent="0.25">
      <c r="A1000" s="97">
        <v>43745</v>
      </c>
      <c r="B1000" s="101">
        <v>58</v>
      </c>
      <c r="C1000" s="92" t="str">
        <f t="shared" si="45"/>
        <v>GET /file-payments/{FilePaymentId}</v>
      </c>
      <c r="D1000" s="94" t="s">
        <v>208</v>
      </c>
      <c r="E1000" s="93" t="str">
        <f t="shared" si="46"/>
        <v>PISP</v>
      </c>
      <c r="F1000" s="93" t="str">
        <f t="shared" si="47"/>
        <v>Y</v>
      </c>
      <c r="G1000" s="95">
        <v>74486709.674173504</v>
      </c>
      <c r="H1000" s="99">
        <v>848.98625502523305</v>
      </c>
      <c r="I1000" s="99">
        <v>126.51553784977182</v>
      </c>
      <c r="J1000" s="96"/>
      <c r="K1000" s="96"/>
      <c r="L1000" s="96"/>
      <c r="M1000" s="96"/>
      <c r="N1000" s="96"/>
      <c r="O1000" s="96"/>
      <c r="P1000" s="96"/>
    </row>
    <row r="1001" spans="1:16" x14ac:dyDescent="0.25">
      <c r="A1001" s="97">
        <v>43745</v>
      </c>
      <c r="B1001" s="101">
        <v>59</v>
      </c>
      <c r="C1001" s="92" t="str">
        <f t="shared" si="45"/>
        <v>GET /file-payments/{FilePaymentId}/report-file</v>
      </c>
      <c r="D1001" s="94" t="s">
        <v>208</v>
      </c>
      <c r="E1001" s="93" t="str">
        <f t="shared" si="46"/>
        <v>PISP</v>
      </c>
      <c r="F1001" s="93" t="str">
        <f t="shared" si="47"/>
        <v>Y</v>
      </c>
      <c r="G1001" s="95">
        <v>62317388.972670063</v>
      </c>
      <c r="H1001" s="99">
        <v>2763.4020031330074</v>
      </c>
      <c r="I1001" s="99">
        <v>90.859701774986007</v>
      </c>
      <c r="J1001" s="96"/>
      <c r="K1001" s="96"/>
      <c r="L1001" s="96"/>
      <c r="M1001" s="96"/>
      <c r="N1001" s="96"/>
      <c r="O1001" s="96"/>
      <c r="P1001" s="96"/>
    </row>
    <row r="1002" spans="1:16" x14ac:dyDescent="0.25">
      <c r="A1002" s="97">
        <v>43745</v>
      </c>
      <c r="B1002" s="101">
        <v>60</v>
      </c>
      <c r="C1002" s="92" t="str">
        <f t="shared" si="45"/>
        <v>POST /funds-confirmation-consents</v>
      </c>
      <c r="D1002" s="94" t="s">
        <v>208</v>
      </c>
      <c r="E1002" s="93" t="str">
        <f t="shared" si="46"/>
        <v>CoF</v>
      </c>
      <c r="F1002" s="93" t="str">
        <f t="shared" si="47"/>
        <v>N</v>
      </c>
      <c r="G1002" s="95">
        <v>14416563.708132708</v>
      </c>
      <c r="H1002" s="99">
        <v>13925.034271842283</v>
      </c>
      <c r="I1002" s="99">
        <v>12.843462696902357</v>
      </c>
      <c r="J1002" s="96"/>
      <c r="K1002" s="96"/>
      <c r="L1002" s="96"/>
      <c r="M1002" s="96"/>
      <c r="N1002" s="96"/>
      <c r="O1002" s="96"/>
      <c r="P1002" s="96"/>
    </row>
    <row r="1003" spans="1:16" x14ac:dyDescent="0.25">
      <c r="A1003" s="97">
        <v>43745</v>
      </c>
      <c r="B1003" s="101">
        <v>61</v>
      </c>
      <c r="C1003" s="92" t="str">
        <f t="shared" si="45"/>
        <v>GET /funds-confirmation-consents/{ConsentId}</v>
      </c>
      <c r="D1003" s="94" t="s">
        <v>208</v>
      </c>
      <c r="E1003" s="93" t="str">
        <f t="shared" si="46"/>
        <v>CoF</v>
      </c>
      <c r="F1003" s="93" t="str">
        <f t="shared" si="47"/>
        <v>N</v>
      </c>
      <c r="G1003" s="95">
        <v>19319133.808748104</v>
      </c>
      <c r="H1003" s="99">
        <v>44354.081853090727</v>
      </c>
      <c r="I1003" s="99">
        <v>192.88517672961046</v>
      </c>
      <c r="J1003" s="96"/>
      <c r="K1003" s="96"/>
      <c r="L1003" s="96"/>
      <c r="M1003" s="96"/>
      <c r="N1003" s="96"/>
      <c r="O1003" s="96"/>
      <c r="P1003" s="96"/>
    </row>
    <row r="1004" spans="1:16" x14ac:dyDescent="0.25">
      <c r="A1004" s="97">
        <v>43745</v>
      </c>
      <c r="B1004" s="101">
        <v>62</v>
      </c>
      <c r="C1004" s="92" t="str">
        <f t="shared" si="45"/>
        <v>DELETE /funds-confirmation-consents/{ConsentId}</v>
      </c>
      <c r="D1004" s="94" t="s">
        <v>208</v>
      </c>
      <c r="E1004" s="93" t="str">
        <f t="shared" si="46"/>
        <v>CoF</v>
      </c>
      <c r="F1004" s="93" t="str">
        <f t="shared" si="47"/>
        <v>N</v>
      </c>
      <c r="G1004" s="95">
        <v>5745984.58014681</v>
      </c>
      <c r="H1004" s="99">
        <v>12360.978189993804</v>
      </c>
      <c r="I1004" s="99">
        <v>111.13696555466814</v>
      </c>
      <c r="J1004" s="96"/>
      <c r="K1004" s="96"/>
      <c r="L1004" s="96"/>
      <c r="M1004" s="96"/>
      <c r="N1004" s="96"/>
      <c r="O1004" s="96"/>
      <c r="P1004" s="96"/>
    </row>
    <row r="1005" spans="1:16" x14ac:dyDescent="0.25">
      <c r="A1005" s="97">
        <v>43745</v>
      </c>
      <c r="B1005" s="101">
        <v>63</v>
      </c>
      <c r="C1005" s="92" t="str">
        <f t="shared" si="45"/>
        <v>POST /funds-confirmations</v>
      </c>
      <c r="D1005" s="94" t="s">
        <v>208</v>
      </c>
      <c r="E1005" s="93" t="str">
        <f t="shared" si="46"/>
        <v>CoF</v>
      </c>
      <c r="F1005" s="93" t="str">
        <f t="shared" si="47"/>
        <v>Y</v>
      </c>
      <c r="G1005" s="95">
        <v>8866566.1876436789</v>
      </c>
      <c r="H1005" s="99">
        <v>17960.43711774009</v>
      </c>
      <c r="I1005" s="99">
        <v>233.29217765177893</v>
      </c>
      <c r="J1005" s="96"/>
      <c r="K1005" s="96"/>
      <c r="L1005" s="96"/>
      <c r="M1005" s="96"/>
      <c r="N1005" s="96"/>
      <c r="O1005" s="96"/>
      <c r="P1005" s="96"/>
    </row>
    <row r="1006" spans="1:16" x14ac:dyDescent="0.25">
      <c r="A1006" s="97">
        <v>43745</v>
      </c>
      <c r="B1006" s="101">
        <v>75</v>
      </c>
      <c r="C1006" s="92" t="str">
        <f t="shared" si="45"/>
        <v>GET /domestic-payment-consents/{ConsentId}/funds-confirmation</v>
      </c>
      <c r="D1006" s="94" t="s">
        <v>208</v>
      </c>
      <c r="E1006" s="93" t="str">
        <f t="shared" si="46"/>
        <v>CoF</v>
      </c>
      <c r="F1006" s="93" t="str">
        <f t="shared" si="47"/>
        <v>Y</v>
      </c>
      <c r="G1006" s="95">
        <v>4193418.1323479144</v>
      </c>
      <c r="H1006" s="103">
        <v>6588.9440142726926</v>
      </c>
      <c r="I1006" s="103">
        <v>189.65499275068876</v>
      </c>
      <c r="J1006" s="96"/>
      <c r="K1006" s="96"/>
      <c r="L1006" s="96"/>
      <c r="M1006" s="96"/>
      <c r="N1006" s="96"/>
      <c r="O1006" s="96"/>
      <c r="P1006" s="96"/>
    </row>
    <row r="1007" spans="1:16" ht="15" customHeight="1" x14ac:dyDescent="0.25">
      <c r="A1007" s="97">
        <v>43745</v>
      </c>
      <c r="B1007" s="101">
        <v>76</v>
      </c>
      <c r="C1007" s="92" t="str">
        <f t="shared" si="45"/>
        <v>GET /international-payment-consents/{ConsentId}/funds-confirmation</v>
      </c>
      <c r="D1007" s="94" t="s">
        <v>208</v>
      </c>
      <c r="E1007" s="93" t="str">
        <f t="shared" si="46"/>
        <v>CoF</v>
      </c>
      <c r="F1007" s="93" t="str">
        <f t="shared" si="47"/>
        <v>Y</v>
      </c>
      <c r="G1007" s="95">
        <v>15366380.471292008</v>
      </c>
      <c r="H1007" s="99">
        <v>43980.532582353691</v>
      </c>
      <c r="I1007" s="99">
        <v>92.644263265070109</v>
      </c>
      <c r="J1007" s="96"/>
      <c r="K1007" s="96"/>
      <c r="L1007" s="96"/>
      <c r="M1007" s="96"/>
      <c r="N1007" s="96"/>
      <c r="O1007" s="96"/>
      <c r="P1007" s="96"/>
    </row>
    <row r="1008" spans="1:16" ht="15" customHeight="1" x14ac:dyDescent="0.25">
      <c r="A1008" s="97">
        <v>43745</v>
      </c>
      <c r="B1008" s="101">
        <v>77</v>
      </c>
      <c r="C1008" s="92" t="str">
        <f t="shared" si="45"/>
        <v>GET /international-scheduled-payment-consents/{ConsentId}/funds-confirmation</v>
      </c>
      <c r="D1008" s="94" t="s">
        <v>208</v>
      </c>
      <c r="E1008" s="93" t="str">
        <f t="shared" si="46"/>
        <v>CoF</v>
      </c>
      <c r="F1008" s="93" t="str">
        <f t="shared" si="47"/>
        <v>Y</v>
      </c>
      <c r="G1008" s="95">
        <v>30862503.572641745</v>
      </c>
      <c r="H1008" s="99">
        <v>54275.279520852513</v>
      </c>
      <c r="I1008" s="99">
        <v>8.4864549720515416</v>
      </c>
      <c r="J1008" s="96"/>
      <c r="K1008" s="96"/>
      <c r="L1008" s="96"/>
      <c r="M1008" s="96"/>
      <c r="N1008" s="96"/>
      <c r="O1008" s="96"/>
      <c r="P1008" s="96"/>
    </row>
    <row r="1009" spans="1:16" ht="15" customHeight="1" x14ac:dyDescent="0.25">
      <c r="A1009" s="97">
        <v>43745</v>
      </c>
      <c r="B1009" s="101">
        <v>78</v>
      </c>
      <c r="C1009" s="92" t="str">
        <f t="shared" si="45"/>
        <v>GET /accounts/{AccountId}/parties</v>
      </c>
      <c r="D1009" s="94" t="s">
        <v>208</v>
      </c>
      <c r="E1009" s="93" t="str">
        <f t="shared" si="46"/>
        <v>AISP</v>
      </c>
      <c r="F1009" s="93" t="str">
        <f t="shared" si="47"/>
        <v>Y</v>
      </c>
      <c r="G1009" s="104">
        <v>1107855.6812845897</v>
      </c>
      <c r="H1009" s="99">
        <v>55226.505722225018</v>
      </c>
      <c r="I1009" s="99">
        <v>0</v>
      </c>
      <c r="J1009" s="96"/>
      <c r="K1009" s="96"/>
      <c r="L1009" s="96"/>
      <c r="M1009" s="96"/>
      <c r="N1009" s="96"/>
      <c r="O1009" s="96"/>
      <c r="P1009" s="96"/>
    </row>
    <row r="1010" spans="1:16" ht="15" customHeight="1" x14ac:dyDescent="0.25">
      <c r="A1010" s="97">
        <v>43745</v>
      </c>
      <c r="B1010" s="101">
        <v>79</v>
      </c>
      <c r="C1010" s="92" t="str">
        <f t="shared" si="45"/>
        <v>GET /domestic-payments/{DomesticPaymentId}/payment-details</v>
      </c>
      <c r="D1010" s="94" t="s">
        <v>208</v>
      </c>
      <c r="E1010" s="93" t="str">
        <f t="shared" si="46"/>
        <v>PISP</v>
      </c>
      <c r="F1010" s="93" t="str">
        <f t="shared" si="47"/>
        <v>Y</v>
      </c>
      <c r="G1010" s="104">
        <v>34692659.216342628</v>
      </c>
      <c r="H1010" s="99">
        <v>44624.501502324594</v>
      </c>
      <c r="I1010" s="99">
        <v>82.1729943621811</v>
      </c>
      <c r="J1010" s="96"/>
      <c r="K1010" s="96"/>
      <c r="L1010" s="96"/>
      <c r="M1010" s="96"/>
      <c r="N1010" s="96"/>
      <c r="O1010" s="96"/>
      <c r="P1010" s="96"/>
    </row>
    <row r="1011" spans="1:16" ht="15" customHeight="1" x14ac:dyDescent="0.25">
      <c r="A1011" s="97">
        <v>43745</v>
      </c>
      <c r="B1011" s="101">
        <v>80</v>
      </c>
      <c r="C1011" s="92" t="str">
        <f t="shared" si="45"/>
        <v>GET /domestic-scheduled-payments/{DomesticScheduledPaymentId}/payment-details</v>
      </c>
      <c r="D1011" s="94" t="s">
        <v>208</v>
      </c>
      <c r="E1011" s="93" t="str">
        <f t="shared" si="46"/>
        <v>PISP</v>
      </c>
      <c r="F1011" s="93" t="str">
        <f t="shared" si="47"/>
        <v>Y</v>
      </c>
      <c r="G1011" s="104">
        <v>14036648.294895472</v>
      </c>
      <c r="H1011" s="99">
        <v>34726.061219091265</v>
      </c>
      <c r="I1011" s="99">
        <v>95.215930042887109</v>
      </c>
      <c r="J1011" s="96"/>
      <c r="K1011" s="96"/>
      <c r="L1011" s="96"/>
      <c r="M1011" s="96"/>
      <c r="N1011" s="96"/>
      <c r="O1011" s="96"/>
      <c r="P1011" s="96"/>
    </row>
    <row r="1012" spans="1:16" ht="15" customHeight="1" x14ac:dyDescent="0.25">
      <c r="A1012" s="97">
        <v>43745</v>
      </c>
      <c r="B1012" s="101">
        <v>81</v>
      </c>
      <c r="C1012" s="92" t="str">
        <f t="shared" si="45"/>
        <v>GET /domestic-standing-orders/{DomesticStandingOrderId}/payment-details</v>
      </c>
      <c r="D1012" s="94" t="s">
        <v>208</v>
      </c>
      <c r="E1012" s="93" t="str">
        <f t="shared" si="46"/>
        <v>PISP</v>
      </c>
      <c r="F1012" s="93" t="str">
        <f t="shared" si="47"/>
        <v>Y</v>
      </c>
      <c r="G1012" s="104">
        <v>7018404.3394505689</v>
      </c>
      <c r="H1012" s="99">
        <v>9153.1452876868116</v>
      </c>
      <c r="I1012" s="99">
        <v>244.44932917935074</v>
      </c>
      <c r="J1012" s="96"/>
      <c r="K1012" s="96"/>
      <c r="L1012" s="96"/>
      <c r="M1012" s="96"/>
      <c r="N1012" s="96"/>
      <c r="O1012" s="96"/>
      <c r="P1012" s="96"/>
    </row>
    <row r="1013" spans="1:16" ht="15" customHeight="1" x14ac:dyDescent="0.25">
      <c r="A1013" s="97">
        <v>43745</v>
      </c>
      <c r="B1013" s="101">
        <v>82</v>
      </c>
      <c r="C1013" s="92" t="str">
        <f t="shared" si="45"/>
        <v>GET /international-payments/{InternationalPaymentId}/payment-details</v>
      </c>
      <c r="D1013" s="94" t="s">
        <v>208</v>
      </c>
      <c r="E1013" s="93" t="str">
        <f t="shared" si="46"/>
        <v>PISP</v>
      </c>
      <c r="F1013" s="93" t="str">
        <f t="shared" si="47"/>
        <v>Y</v>
      </c>
      <c r="G1013" s="104">
        <v>14987576.003701448</v>
      </c>
      <c r="H1013" s="99">
        <v>19950.662570889879</v>
      </c>
      <c r="I1013" s="99">
        <v>69.903246244464185</v>
      </c>
      <c r="J1013" s="96"/>
      <c r="K1013" s="96"/>
      <c r="L1013" s="96"/>
      <c r="M1013" s="96"/>
      <c r="N1013" s="96"/>
      <c r="O1013" s="96"/>
      <c r="P1013" s="96"/>
    </row>
    <row r="1014" spans="1:16" ht="15" customHeight="1" x14ac:dyDescent="0.25">
      <c r="A1014" s="97">
        <v>43745</v>
      </c>
      <c r="B1014" s="101">
        <v>83</v>
      </c>
      <c r="C1014" s="92" t="str">
        <f t="shared" si="45"/>
        <v>GET /international-scheduled-payments/{InternationalScheduledPaymentId}/payment-details</v>
      </c>
      <c r="D1014" s="94" t="s">
        <v>208</v>
      </c>
      <c r="E1014" s="93" t="str">
        <f t="shared" si="46"/>
        <v>PISP</v>
      </c>
      <c r="F1014" s="93" t="str">
        <f t="shared" si="47"/>
        <v>Y</v>
      </c>
      <c r="G1014" s="104">
        <v>21701426.051443975</v>
      </c>
      <c r="H1014" s="99">
        <v>40083.002800048402</v>
      </c>
      <c r="I1014" s="99">
        <v>54.968724188821845</v>
      </c>
      <c r="J1014" s="96"/>
      <c r="K1014" s="96"/>
      <c r="L1014" s="96"/>
      <c r="M1014" s="96"/>
      <c r="N1014" s="96"/>
      <c r="O1014" s="96"/>
      <c r="P1014" s="96"/>
    </row>
    <row r="1015" spans="1:16" ht="15" customHeight="1" x14ac:dyDescent="0.25">
      <c r="A1015" s="97">
        <v>43745</v>
      </c>
      <c r="B1015" s="101">
        <v>84</v>
      </c>
      <c r="C1015" s="92" t="str">
        <f t="shared" si="45"/>
        <v>GET /international-standing-orders/{InternationalStandingOrderPaymentId}/payment-details</v>
      </c>
      <c r="D1015" s="94" t="s">
        <v>208</v>
      </c>
      <c r="E1015" s="93" t="str">
        <f t="shared" si="46"/>
        <v>PISP</v>
      </c>
      <c r="F1015" s="93" t="str">
        <f t="shared" si="47"/>
        <v>Y</v>
      </c>
      <c r="G1015" s="104">
        <v>6648091.0433501927</v>
      </c>
      <c r="H1015" s="99">
        <v>18991.214558133957</v>
      </c>
      <c r="I1015" s="99">
        <v>83.73586576465658</v>
      </c>
      <c r="J1015" s="96"/>
      <c r="K1015" s="96"/>
      <c r="L1015" s="96"/>
      <c r="M1015" s="96"/>
      <c r="N1015" s="96"/>
      <c r="O1015" s="96"/>
      <c r="P1015" s="96"/>
    </row>
    <row r="1016" spans="1:16" ht="15" customHeight="1" x14ac:dyDescent="0.25">
      <c r="A1016" s="97">
        <v>43745</v>
      </c>
      <c r="B1016" s="101">
        <v>85</v>
      </c>
      <c r="C1016" s="92" t="str">
        <f t="shared" si="45"/>
        <v>GET /file-payments/{FilePaymentId}/payment-details</v>
      </c>
      <c r="D1016" s="94" t="s">
        <v>208</v>
      </c>
      <c r="E1016" s="93" t="str">
        <f t="shared" si="46"/>
        <v>PISP</v>
      </c>
      <c r="F1016" s="93" t="str">
        <f t="shared" si="47"/>
        <v>Y</v>
      </c>
      <c r="G1016" s="104">
        <v>68549127.869937077</v>
      </c>
      <c r="H1016" s="99">
        <v>3039.7422034463084</v>
      </c>
      <c r="I1016" s="99">
        <v>99.945671952484616</v>
      </c>
      <c r="J1016" s="96"/>
      <c r="K1016" s="96"/>
      <c r="L1016" s="96"/>
      <c r="M1016" s="96"/>
      <c r="N1016" s="96"/>
      <c r="O1016" s="96"/>
      <c r="P1016" s="96"/>
    </row>
    <row r="1017" spans="1:16" ht="15" customHeight="1" x14ac:dyDescent="0.25">
      <c r="A1017" s="97">
        <v>43745</v>
      </c>
      <c r="B1017" s="101">
        <v>86</v>
      </c>
      <c r="C1017" s="92" t="str">
        <f t="shared" si="45"/>
        <v>POST /event-subscriptions</v>
      </c>
      <c r="D1017" s="94" t="s">
        <v>208</v>
      </c>
      <c r="E1017" s="93" t="str">
        <f t="shared" si="46"/>
        <v>Notifications</v>
      </c>
      <c r="F1017" s="93" t="str">
        <f t="shared" si="47"/>
        <v>N</v>
      </c>
      <c r="G1017" s="104">
        <v>12974907.337319437</v>
      </c>
      <c r="H1017" s="99">
        <v>12532.530844658055</v>
      </c>
      <c r="I1017" s="99">
        <v>11.559116427212121</v>
      </c>
      <c r="J1017" s="96"/>
      <c r="K1017" s="96"/>
      <c r="L1017" s="96"/>
      <c r="M1017" s="96"/>
      <c r="N1017" s="96"/>
      <c r="O1017" s="96"/>
      <c r="P1017" s="96"/>
    </row>
    <row r="1018" spans="1:16" ht="15" customHeight="1" x14ac:dyDescent="0.25">
      <c r="A1018" s="97">
        <v>43745</v>
      </c>
      <c r="B1018" s="101">
        <v>87</v>
      </c>
      <c r="C1018" s="92" t="str">
        <f t="shared" si="45"/>
        <v>GET /event-subscriptions</v>
      </c>
      <c r="D1018" s="94" t="s">
        <v>208</v>
      </c>
      <c r="E1018" s="93" t="str">
        <f t="shared" si="46"/>
        <v>Notifications</v>
      </c>
      <c r="F1018" s="93" t="str">
        <f t="shared" si="47"/>
        <v>N</v>
      </c>
      <c r="G1018" s="104">
        <v>17387220.427873295</v>
      </c>
      <c r="H1018" s="99">
        <v>39918.673667781659</v>
      </c>
      <c r="I1018" s="99">
        <v>173.59665905664943</v>
      </c>
      <c r="J1018" s="96"/>
      <c r="K1018" s="96"/>
      <c r="L1018" s="96"/>
      <c r="M1018" s="96"/>
      <c r="N1018" s="96"/>
      <c r="O1018" s="96"/>
      <c r="P1018" s="96"/>
    </row>
    <row r="1019" spans="1:16" ht="15" customHeight="1" x14ac:dyDescent="0.25">
      <c r="A1019" s="97">
        <v>43745</v>
      </c>
      <c r="B1019" s="101">
        <v>88</v>
      </c>
      <c r="C1019" s="92" t="str">
        <f t="shared" si="45"/>
        <v>PUT /event-subscriptions/{EventSubscriptionId}</v>
      </c>
      <c r="D1019" s="94" t="s">
        <v>208</v>
      </c>
      <c r="E1019" s="93" t="str">
        <f t="shared" si="46"/>
        <v>Notifications</v>
      </c>
      <c r="F1019" s="93" t="str">
        <f t="shared" si="47"/>
        <v>N</v>
      </c>
      <c r="G1019" s="104">
        <v>13623652.704185409</v>
      </c>
      <c r="H1019" s="99">
        <v>13159.157386890958</v>
      </c>
      <c r="I1019" s="99">
        <v>12.137072248572728</v>
      </c>
      <c r="J1019" s="96"/>
      <c r="K1019" s="96"/>
      <c r="L1019" s="96"/>
      <c r="M1019" s="96"/>
      <c r="N1019" s="96"/>
      <c r="O1019" s="96"/>
      <c r="P1019" s="96"/>
    </row>
    <row r="1020" spans="1:16" ht="15" customHeight="1" x14ac:dyDescent="0.25">
      <c r="A1020" s="97">
        <v>43745</v>
      </c>
      <c r="B1020" s="101">
        <v>89</v>
      </c>
      <c r="C1020" s="92" t="str">
        <f t="shared" si="45"/>
        <v>DELETE /event-subscriptions/{EventSubscriptionId}</v>
      </c>
      <c r="D1020" s="94" t="s">
        <v>208</v>
      </c>
      <c r="E1020" s="93" t="str">
        <f t="shared" si="46"/>
        <v>Notifications</v>
      </c>
      <c r="F1020" s="93" t="str">
        <f t="shared" si="47"/>
        <v>N</v>
      </c>
      <c r="G1020" s="104">
        <v>6320583.038161492</v>
      </c>
      <c r="H1020" s="99">
        <v>13597.076008993186</v>
      </c>
      <c r="I1020" s="99">
        <v>122.25066211013495</v>
      </c>
      <c r="J1020" s="96"/>
      <c r="K1020" s="96"/>
      <c r="L1020" s="96"/>
      <c r="M1020" s="96"/>
      <c r="N1020" s="96"/>
      <c r="O1020" s="96"/>
      <c r="P1020" s="96"/>
    </row>
    <row r="1021" spans="1:16" ht="15" customHeight="1" x14ac:dyDescent="0.25">
      <c r="A1021" s="97">
        <v>43745</v>
      </c>
      <c r="B1021" s="101">
        <v>90</v>
      </c>
      <c r="C1021" s="92" t="str">
        <f t="shared" si="45"/>
        <v>POST /event-notifications</v>
      </c>
      <c r="D1021" s="94" t="s">
        <v>208</v>
      </c>
      <c r="E1021" s="93" t="str">
        <f t="shared" si="46"/>
        <v>Notifications</v>
      </c>
      <c r="F1021" s="93" t="str">
        <f t="shared" si="47"/>
        <v>N</v>
      </c>
      <c r="G1021" s="104">
        <v>8423237.8782614954</v>
      </c>
      <c r="H1021" s="99">
        <v>17062.415261853086</v>
      </c>
      <c r="I1021" s="99">
        <v>221.62756876918996</v>
      </c>
      <c r="J1021" s="96"/>
      <c r="K1021" s="96"/>
      <c r="L1021" s="96"/>
      <c r="M1021" s="96"/>
      <c r="N1021" s="96"/>
      <c r="O1021" s="96"/>
      <c r="P1021" s="96"/>
    </row>
    <row r="1022" spans="1:16" ht="15" customHeight="1" x14ac:dyDescent="0.25">
      <c r="A1022" s="97">
        <v>43745</v>
      </c>
      <c r="B1022" s="101">
        <v>91</v>
      </c>
      <c r="C1022" s="92" t="str">
        <f t="shared" si="45"/>
        <v>POST /events</v>
      </c>
      <c r="D1022" s="94" t="s">
        <v>208</v>
      </c>
      <c r="E1022" s="93" t="str">
        <f t="shared" si="46"/>
        <v>Notifications</v>
      </c>
      <c r="F1022" s="93" t="str">
        <f t="shared" si="47"/>
        <v>N</v>
      </c>
      <c r="G1022" s="104">
        <v>5171386.122132129</v>
      </c>
      <c r="H1022" s="99">
        <v>11124.880370994424</v>
      </c>
      <c r="I1022" s="99">
        <v>100.02326899920132</v>
      </c>
      <c r="J1022" s="96"/>
      <c r="K1022" s="96"/>
      <c r="L1022" s="96"/>
      <c r="M1022" s="96"/>
      <c r="N1022" s="96"/>
      <c r="O1022" s="96"/>
      <c r="P1022" s="96"/>
    </row>
    <row r="1023" spans="1:16" ht="15" customHeight="1" x14ac:dyDescent="0.25">
      <c r="A1023" s="97">
        <v>43746</v>
      </c>
      <c r="B1023" s="101">
        <v>0</v>
      </c>
      <c r="C1023" s="92" t="str">
        <f t="shared" si="45"/>
        <v>OIDC endpoints for token IDs</v>
      </c>
      <c r="D1023" s="94" t="s">
        <v>207</v>
      </c>
      <c r="E1023" s="93" t="str">
        <f t="shared" si="46"/>
        <v>OIDC</v>
      </c>
      <c r="F1023" s="93" t="str">
        <f t="shared" si="47"/>
        <v>N</v>
      </c>
      <c r="G1023" s="111">
        <v>861173909.18174672</v>
      </c>
      <c r="H1023" s="99">
        <v>1644996.7148648452</v>
      </c>
      <c r="I1023" s="99">
        <v>550.31775098846117</v>
      </c>
      <c r="J1023" s="96"/>
      <c r="K1023" s="96"/>
      <c r="L1023" s="96"/>
      <c r="M1023" s="96"/>
      <c r="N1023" s="96"/>
      <c r="O1023" s="96"/>
      <c r="P1023" s="96"/>
    </row>
    <row r="1024" spans="1:16" ht="15" customHeight="1" x14ac:dyDescent="0.25">
      <c r="A1024" s="100">
        <v>43746</v>
      </c>
      <c r="B1024" s="101">
        <v>1</v>
      </c>
      <c r="C1024" s="92" t="str">
        <f t="shared" si="45"/>
        <v>POST /account-access-consents</v>
      </c>
      <c r="D1024" s="94" t="s">
        <v>207</v>
      </c>
      <c r="E1024" s="93" t="str">
        <f t="shared" si="46"/>
        <v>AISP</v>
      </c>
      <c r="F1024" s="93" t="str">
        <f t="shared" si="47"/>
        <v>N</v>
      </c>
      <c r="G1024" s="95">
        <v>697436.84989043698</v>
      </c>
      <c r="H1024" s="102">
        <v>29246.653472515285</v>
      </c>
      <c r="I1024" s="102">
        <v>87.427738452760366</v>
      </c>
      <c r="J1024" s="96"/>
      <c r="K1024" s="96"/>
      <c r="L1024" s="96"/>
      <c r="M1024" s="96"/>
      <c r="N1024" s="96"/>
      <c r="O1024" s="96"/>
      <c r="P1024" s="96"/>
    </row>
    <row r="1025" spans="1:16" ht="15" customHeight="1" x14ac:dyDescent="0.25">
      <c r="A1025" s="100">
        <v>43746</v>
      </c>
      <c r="B1025" s="101">
        <v>2</v>
      </c>
      <c r="C1025" s="92" t="str">
        <f t="shared" si="45"/>
        <v>GET /account-access-consents/{ConsentId}</v>
      </c>
      <c r="D1025" s="94" t="s">
        <v>207</v>
      </c>
      <c r="E1025" s="93" t="str">
        <f t="shared" si="46"/>
        <v>AISP</v>
      </c>
      <c r="F1025" s="93" t="str">
        <f t="shared" si="47"/>
        <v>N</v>
      </c>
      <c r="G1025" s="95">
        <v>1646584.2197985323</v>
      </c>
      <c r="H1025" s="102">
        <v>27027.09065088132</v>
      </c>
      <c r="I1025" s="102">
        <v>38.387449313093583</v>
      </c>
      <c r="J1025" s="96"/>
      <c r="K1025" s="96"/>
      <c r="L1025" s="96"/>
      <c r="M1025" s="96"/>
      <c r="N1025" s="96"/>
      <c r="O1025" s="96"/>
      <c r="P1025" s="96"/>
    </row>
    <row r="1026" spans="1:16" ht="15" customHeight="1" x14ac:dyDescent="0.25">
      <c r="A1026" s="100">
        <v>43746</v>
      </c>
      <c r="B1026" s="101">
        <v>3</v>
      </c>
      <c r="C1026" s="92" t="str">
        <f t="shared" si="45"/>
        <v>DELETE /account-access-consents/{ConsentId}</v>
      </c>
      <c r="D1026" s="94" t="s">
        <v>207</v>
      </c>
      <c r="E1026" s="93" t="str">
        <f t="shared" si="46"/>
        <v>AISP</v>
      </c>
      <c r="F1026" s="93" t="str">
        <f t="shared" si="47"/>
        <v>N</v>
      </c>
      <c r="G1026" s="95">
        <v>691199.44131727202</v>
      </c>
      <c r="H1026" s="102">
        <v>28075.587013283402</v>
      </c>
      <c r="I1026" s="102">
        <v>314.40154300169195</v>
      </c>
      <c r="J1026" s="96"/>
      <c r="K1026" s="96"/>
      <c r="L1026" s="96"/>
      <c r="M1026" s="96"/>
      <c r="N1026" s="96"/>
      <c r="O1026" s="96"/>
      <c r="P1026" s="96"/>
    </row>
    <row r="1027" spans="1:16" ht="15" customHeight="1" x14ac:dyDescent="0.25">
      <c r="A1027" s="100">
        <v>43746</v>
      </c>
      <c r="B1027" s="101">
        <v>4</v>
      </c>
      <c r="C1027" s="92" t="str">
        <f t="shared" si="45"/>
        <v>GET /accounts</v>
      </c>
      <c r="D1027" s="94" t="s">
        <v>207</v>
      </c>
      <c r="E1027" s="93" t="str">
        <f t="shared" si="46"/>
        <v>AISP</v>
      </c>
      <c r="F1027" s="93" t="str">
        <f t="shared" si="47"/>
        <v>Y</v>
      </c>
      <c r="G1027" s="95">
        <v>2072083.6326622528</v>
      </c>
      <c r="H1027" s="102">
        <v>31758.519184871831</v>
      </c>
      <c r="I1027" s="102">
        <v>83.234002275925619</v>
      </c>
      <c r="J1027" s="96"/>
      <c r="K1027" s="96"/>
      <c r="L1027" s="96"/>
      <c r="M1027" s="96"/>
      <c r="N1027" s="96"/>
      <c r="O1027" s="96"/>
      <c r="P1027" s="96"/>
    </row>
    <row r="1028" spans="1:16" ht="15" customHeight="1" x14ac:dyDescent="0.25">
      <c r="A1028" s="100">
        <v>43746</v>
      </c>
      <c r="B1028" s="101">
        <v>5</v>
      </c>
      <c r="C1028" s="92" t="str">
        <f t="shared" si="45"/>
        <v>GET /accounts/{AccountId}</v>
      </c>
      <c r="D1028" s="94" t="s">
        <v>207</v>
      </c>
      <c r="E1028" s="93" t="str">
        <f t="shared" si="46"/>
        <v>AISP</v>
      </c>
      <c r="F1028" s="93" t="str">
        <f t="shared" si="47"/>
        <v>Y</v>
      </c>
      <c r="G1028" s="95">
        <v>2840485.0382571411</v>
      </c>
      <c r="H1028" s="102">
        <v>39553.941347970249</v>
      </c>
      <c r="I1028" s="102">
        <v>105.67029302120558</v>
      </c>
      <c r="J1028" s="96"/>
      <c r="K1028" s="96"/>
      <c r="L1028" s="96"/>
      <c r="M1028" s="96"/>
      <c r="N1028" s="96"/>
      <c r="O1028" s="96"/>
      <c r="P1028" s="96"/>
    </row>
    <row r="1029" spans="1:16" ht="15" customHeight="1" x14ac:dyDescent="0.25">
      <c r="A1029" s="100">
        <v>43746</v>
      </c>
      <c r="B1029" s="101">
        <v>6</v>
      </c>
      <c r="C1029" s="92" t="str">
        <f t="shared" si="45"/>
        <v>GET /accounts/{AccountId}/balances</v>
      </c>
      <c r="D1029" s="94" t="s">
        <v>207</v>
      </c>
      <c r="E1029" s="93" t="str">
        <f t="shared" si="46"/>
        <v>AISP</v>
      </c>
      <c r="F1029" s="93" t="str">
        <f t="shared" si="47"/>
        <v>Y</v>
      </c>
      <c r="G1029" s="95">
        <v>2374799.8079534704</v>
      </c>
      <c r="H1029" s="102">
        <v>30952.583162464107</v>
      </c>
      <c r="I1029" s="102">
        <v>150.87730318830648</v>
      </c>
      <c r="J1029" s="96"/>
      <c r="K1029" s="96"/>
      <c r="L1029" s="96"/>
      <c r="M1029" s="96"/>
      <c r="N1029" s="96"/>
      <c r="O1029" s="96"/>
      <c r="P1029" s="96"/>
    </row>
    <row r="1030" spans="1:16" ht="15" customHeight="1" x14ac:dyDescent="0.25">
      <c r="A1030" s="100">
        <v>43746</v>
      </c>
      <c r="B1030" s="101">
        <v>7</v>
      </c>
      <c r="C1030" s="92" t="str">
        <f t="shared" si="45"/>
        <v>GET /balances</v>
      </c>
      <c r="D1030" s="94" t="s">
        <v>207</v>
      </c>
      <c r="E1030" s="93" t="str">
        <f t="shared" si="46"/>
        <v>AISP</v>
      </c>
      <c r="F1030" s="93" t="str">
        <f t="shared" si="47"/>
        <v>Y</v>
      </c>
      <c r="G1030" s="95">
        <v>1427756.4905036292</v>
      </c>
      <c r="H1030" s="102">
        <v>21483.66264294057</v>
      </c>
      <c r="I1030" s="102">
        <v>166.50925887297069</v>
      </c>
      <c r="J1030" s="96"/>
      <c r="K1030" s="96"/>
      <c r="L1030" s="96"/>
      <c r="M1030" s="96"/>
      <c r="N1030" s="96"/>
      <c r="O1030" s="96"/>
      <c r="P1030" s="96"/>
    </row>
    <row r="1031" spans="1:16" ht="15" customHeight="1" x14ac:dyDescent="0.25">
      <c r="A1031" s="100">
        <v>43746</v>
      </c>
      <c r="B1031" s="101">
        <v>8</v>
      </c>
      <c r="C1031" s="92" t="str">
        <f t="shared" si="45"/>
        <v>GET /accounts/{AccountId}/transactions</v>
      </c>
      <c r="D1031" s="94" t="s">
        <v>207</v>
      </c>
      <c r="E1031" s="93" t="str">
        <f t="shared" si="46"/>
        <v>AISP</v>
      </c>
      <c r="F1031" s="93" t="str">
        <f t="shared" si="47"/>
        <v>Y</v>
      </c>
      <c r="G1031" s="95">
        <v>37766687.850355744</v>
      </c>
      <c r="H1031" s="102">
        <v>18733.080618158383</v>
      </c>
      <c r="I1031" s="102">
        <v>179.08632934345883</v>
      </c>
      <c r="J1031" s="96"/>
      <c r="K1031" s="96"/>
      <c r="L1031" s="96"/>
      <c r="M1031" s="96"/>
      <c r="N1031" s="96"/>
      <c r="O1031" s="96"/>
      <c r="P1031" s="96"/>
    </row>
    <row r="1032" spans="1:16" ht="15" customHeight="1" x14ac:dyDescent="0.25">
      <c r="A1032" s="100">
        <v>43746</v>
      </c>
      <c r="B1032" s="101">
        <v>9</v>
      </c>
      <c r="C1032" s="92" t="str">
        <f t="shared" ref="C1032:C1095" si="48">VLOOKUP($B1032,endpoints,3)</f>
        <v>GET /transactions</v>
      </c>
      <c r="D1032" s="94" t="s">
        <v>207</v>
      </c>
      <c r="E1032" s="93" t="str">
        <f t="shared" ref="E1032:E1095" si="49">VLOOKUP($B1032,endpoints,4)</f>
        <v>AISP</v>
      </c>
      <c r="F1032" s="93" t="str">
        <f t="shared" ref="F1032:F1095" si="50">VLOOKUP($B1032,endpoints,5)</f>
        <v>Y</v>
      </c>
      <c r="G1032" s="95">
        <v>398941454.43395889</v>
      </c>
      <c r="H1032" s="102">
        <v>45414.908627208235</v>
      </c>
      <c r="I1032" s="102">
        <v>39.645140816025602</v>
      </c>
      <c r="J1032" s="96"/>
      <c r="K1032" s="96"/>
      <c r="L1032" s="96"/>
      <c r="M1032" s="96"/>
      <c r="N1032" s="96"/>
      <c r="O1032" s="96"/>
      <c r="P1032" s="96"/>
    </row>
    <row r="1033" spans="1:16" ht="15" customHeight="1" x14ac:dyDescent="0.25">
      <c r="A1033" s="100">
        <v>43746</v>
      </c>
      <c r="B1033" s="101">
        <v>10</v>
      </c>
      <c r="C1033" s="92" t="str">
        <f t="shared" si="48"/>
        <v>GET /accounts/{AccountId}/beneficiaries</v>
      </c>
      <c r="D1033" s="94" t="s">
        <v>207</v>
      </c>
      <c r="E1033" s="93" t="str">
        <f t="shared" si="49"/>
        <v>AISP</v>
      </c>
      <c r="F1033" s="93" t="str">
        <f t="shared" si="50"/>
        <v>Y</v>
      </c>
      <c r="G1033" s="95">
        <v>2692550.1887504947</v>
      </c>
      <c r="H1033" s="102">
        <v>30902.478546071296</v>
      </c>
      <c r="I1033" s="102">
        <v>138.72643669306683</v>
      </c>
      <c r="J1033" s="96"/>
      <c r="K1033" s="96"/>
      <c r="L1033" s="96"/>
      <c r="M1033" s="96"/>
      <c r="N1033" s="96"/>
      <c r="O1033" s="96"/>
      <c r="P1033" s="96"/>
    </row>
    <row r="1034" spans="1:16" ht="15" customHeight="1" x14ac:dyDescent="0.25">
      <c r="A1034" s="100">
        <v>43746</v>
      </c>
      <c r="B1034" s="101">
        <v>11</v>
      </c>
      <c r="C1034" s="92" t="str">
        <f t="shared" si="48"/>
        <v>GET /beneficiaries</v>
      </c>
      <c r="D1034" s="94" t="s">
        <v>207</v>
      </c>
      <c r="E1034" s="93" t="str">
        <f t="shared" si="49"/>
        <v>AISP</v>
      </c>
      <c r="F1034" s="93" t="str">
        <f t="shared" si="50"/>
        <v>Y</v>
      </c>
      <c r="G1034" s="95">
        <v>3356708.5786059825</v>
      </c>
      <c r="H1034" s="102">
        <v>37850.834222789272</v>
      </c>
      <c r="I1034" s="102">
        <v>34.768035928335529</v>
      </c>
      <c r="J1034" s="96"/>
      <c r="K1034" s="96"/>
      <c r="L1034" s="96"/>
      <c r="M1034" s="96"/>
      <c r="N1034" s="96"/>
      <c r="O1034" s="96"/>
      <c r="P1034" s="96"/>
    </row>
    <row r="1035" spans="1:16" ht="15" customHeight="1" x14ac:dyDescent="0.25">
      <c r="A1035" s="100">
        <v>43746</v>
      </c>
      <c r="B1035" s="101">
        <v>12</v>
      </c>
      <c r="C1035" s="92" t="str">
        <f t="shared" si="48"/>
        <v>GET /accounts/{AccountId}/direct-debits</v>
      </c>
      <c r="D1035" s="94" t="s">
        <v>207</v>
      </c>
      <c r="E1035" s="93" t="str">
        <f t="shared" si="49"/>
        <v>AISP</v>
      </c>
      <c r="F1035" s="93" t="str">
        <f t="shared" si="50"/>
        <v>Y</v>
      </c>
      <c r="G1035" s="95">
        <v>2013845.5096635129</v>
      </c>
      <c r="H1035" s="102">
        <v>37525.837511410224</v>
      </c>
      <c r="I1035" s="102">
        <v>181.20215145864833</v>
      </c>
      <c r="J1035" s="96"/>
      <c r="K1035" s="96"/>
      <c r="L1035" s="96"/>
      <c r="M1035" s="96"/>
      <c r="N1035" s="96"/>
      <c r="O1035" s="96"/>
      <c r="P1035" s="96"/>
    </row>
    <row r="1036" spans="1:16" ht="15" customHeight="1" x14ac:dyDescent="0.25">
      <c r="A1036" s="100">
        <v>43746</v>
      </c>
      <c r="B1036" s="101">
        <v>13</v>
      </c>
      <c r="C1036" s="92" t="str">
        <f t="shared" si="48"/>
        <v>GET /direct-debits</v>
      </c>
      <c r="D1036" s="94" t="s">
        <v>207</v>
      </c>
      <c r="E1036" s="93" t="str">
        <f t="shared" si="49"/>
        <v>AISP</v>
      </c>
      <c r="F1036" s="93" t="str">
        <f t="shared" si="50"/>
        <v>Y</v>
      </c>
      <c r="G1036" s="95">
        <v>2190198.8139242991</v>
      </c>
      <c r="H1036" s="102">
        <v>24687.597296299937</v>
      </c>
      <c r="I1036" s="102">
        <v>235.81000607380156</v>
      </c>
      <c r="J1036" s="96"/>
      <c r="K1036" s="96"/>
      <c r="L1036" s="96"/>
      <c r="M1036" s="96"/>
      <c r="N1036" s="96"/>
      <c r="O1036" s="96"/>
      <c r="P1036" s="96"/>
    </row>
    <row r="1037" spans="1:16" ht="15" customHeight="1" x14ac:dyDescent="0.25">
      <c r="A1037" s="100">
        <v>43746</v>
      </c>
      <c r="B1037" s="101">
        <v>14</v>
      </c>
      <c r="C1037" s="92" t="str">
        <f t="shared" si="48"/>
        <v>GET /accounts/{AccountId}/standing-orders</v>
      </c>
      <c r="D1037" s="94" t="s">
        <v>207</v>
      </c>
      <c r="E1037" s="93" t="str">
        <f t="shared" si="49"/>
        <v>AISP</v>
      </c>
      <c r="F1037" s="93" t="str">
        <f t="shared" si="50"/>
        <v>Y</v>
      </c>
      <c r="G1037" s="95">
        <v>1053014.1544774016</v>
      </c>
      <c r="H1037" s="102">
        <v>18973.85625972235</v>
      </c>
      <c r="I1037" s="102">
        <v>138.86909358995661</v>
      </c>
      <c r="J1037" s="96"/>
      <c r="K1037" s="96"/>
      <c r="L1037" s="96"/>
      <c r="M1037" s="96"/>
      <c r="N1037" s="96"/>
      <c r="O1037" s="96"/>
      <c r="P1037" s="96"/>
    </row>
    <row r="1038" spans="1:16" ht="15" customHeight="1" x14ac:dyDescent="0.25">
      <c r="A1038" s="100">
        <v>43746</v>
      </c>
      <c r="B1038" s="101">
        <v>15</v>
      </c>
      <c r="C1038" s="92" t="str">
        <f t="shared" si="48"/>
        <v>GET /standing-orders</v>
      </c>
      <c r="D1038" s="94" t="s">
        <v>207</v>
      </c>
      <c r="E1038" s="93" t="str">
        <f t="shared" si="49"/>
        <v>AISP</v>
      </c>
      <c r="F1038" s="93" t="str">
        <f t="shared" si="50"/>
        <v>Y</v>
      </c>
      <c r="G1038" s="95">
        <v>1537936.3412571396</v>
      </c>
      <c r="H1038" s="102">
        <v>47268.964964811348</v>
      </c>
      <c r="I1038" s="102">
        <v>170.88474966016847</v>
      </c>
      <c r="J1038" s="96"/>
      <c r="K1038" s="96"/>
      <c r="L1038" s="96"/>
      <c r="M1038" s="96"/>
      <c r="N1038" s="96"/>
      <c r="O1038" s="96"/>
      <c r="P1038" s="96"/>
    </row>
    <row r="1039" spans="1:16" ht="15" customHeight="1" x14ac:dyDescent="0.25">
      <c r="A1039" s="100">
        <v>43746</v>
      </c>
      <c r="B1039" s="101">
        <v>16</v>
      </c>
      <c r="C1039" s="92" t="str">
        <f t="shared" si="48"/>
        <v>GET /accounts/{AccountId}/product</v>
      </c>
      <c r="D1039" s="94" t="s">
        <v>207</v>
      </c>
      <c r="E1039" s="93" t="str">
        <f t="shared" si="49"/>
        <v>AISP</v>
      </c>
      <c r="F1039" s="93" t="str">
        <f t="shared" si="50"/>
        <v>Y</v>
      </c>
      <c r="G1039" s="95">
        <v>398734.37708053563</v>
      </c>
      <c r="H1039" s="102">
        <v>5190.3197475310571</v>
      </c>
      <c r="I1039" s="102">
        <v>163.62488832049567</v>
      </c>
      <c r="J1039" s="96"/>
      <c r="K1039" s="96"/>
      <c r="L1039" s="96"/>
      <c r="M1039" s="96"/>
      <c r="N1039" s="96"/>
      <c r="O1039" s="96"/>
      <c r="P1039" s="96"/>
    </row>
    <row r="1040" spans="1:16" ht="15" customHeight="1" x14ac:dyDescent="0.25">
      <c r="A1040" s="100">
        <v>43746</v>
      </c>
      <c r="B1040" s="101">
        <v>17</v>
      </c>
      <c r="C1040" s="92" t="str">
        <f t="shared" si="48"/>
        <v>GET /products</v>
      </c>
      <c r="D1040" s="94" t="s">
        <v>207</v>
      </c>
      <c r="E1040" s="93" t="str">
        <f t="shared" si="49"/>
        <v>AISP</v>
      </c>
      <c r="F1040" s="93" t="str">
        <f t="shared" si="50"/>
        <v>Y</v>
      </c>
      <c r="G1040" s="95">
        <v>998322.42487465462</v>
      </c>
      <c r="H1040" s="102">
        <v>34732.269181864729</v>
      </c>
      <c r="I1040" s="102">
        <v>243.65826833256651</v>
      </c>
      <c r="J1040" s="96"/>
      <c r="K1040" s="96"/>
      <c r="L1040" s="96"/>
      <c r="M1040" s="96"/>
      <c r="N1040" s="96"/>
      <c r="O1040" s="96"/>
      <c r="P1040" s="96"/>
    </row>
    <row r="1041" spans="1:16" ht="15" customHeight="1" x14ac:dyDescent="0.25">
      <c r="A1041" s="100">
        <v>43746</v>
      </c>
      <c r="B1041" s="101">
        <v>18</v>
      </c>
      <c r="C1041" s="92" t="str">
        <f t="shared" si="48"/>
        <v>GET /accounts/{AccountId}/offers</v>
      </c>
      <c r="D1041" s="94" t="s">
        <v>207</v>
      </c>
      <c r="E1041" s="93" t="str">
        <f t="shared" si="49"/>
        <v>AISP</v>
      </c>
      <c r="F1041" s="93" t="str">
        <f t="shared" si="50"/>
        <v>Y</v>
      </c>
      <c r="G1041" s="95">
        <v>1053820.0785329586</v>
      </c>
      <c r="H1041" s="102">
        <v>37008.329622648031</v>
      </c>
      <c r="I1041" s="102">
        <v>317.93840881614688</v>
      </c>
      <c r="J1041" s="96"/>
      <c r="K1041" s="96"/>
      <c r="L1041" s="96"/>
      <c r="M1041" s="96"/>
      <c r="N1041" s="96"/>
      <c r="O1041" s="96"/>
      <c r="P1041" s="96"/>
    </row>
    <row r="1042" spans="1:16" ht="15" customHeight="1" x14ac:dyDescent="0.25">
      <c r="A1042" s="100">
        <v>43746</v>
      </c>
      <c r="B1042" s="101">
        <v>19</v>
      </c>
      <c r="C1042" s="92" t="str">
        <f t="shared" si="48"/>
        <v>GET /offers</v>
      </c>
      <c r="D1042" s="94" t="s">
        <v>207</v>
      </c>
      <c r="E1042" s="93" t="str">
        <f t="shared" si="49"/>
        <v>AISP</v>
      </c>
      <c r="F1042" s="93" t="str">
        <f t="shared" si="50"/>
        <v>Y</v>
      </c>
      <c r="G1042" s="95">
        <v>3561621.1153251464</v>
      </c>
      <c r="H1042" s="102">
        <v>37805.091290627199</v>
      </c>
      <c r="I1042" s="102">
        <v>177.40103214896362</v>
      </c>
      <c r="J1042" s="96"/>
      <c r="K1042" s="96"/>
      <c r="L1042" s="96"/>
      <c r="M1042" s="96"/>
      <c r="N1042" s="96"/>
      <c r="O1042" s="96"/>
      <c r="P1042" s="96"/>
    </row>
    <row r="1043" spans="1:16" ht="15" customHeight="1" x14ac:dyDescent="0.25">
      <c r="A1043" s="100">
        <v>43746</v>
      </c>
      <c r="B1043" s="101">
        <v>20</v>
      </c>
      <c r="C1043" s="92" t="str">
        <f t="shared" si="48"/>
        <v>GET /accounts/{AccountId}/party</v>
      </c>
      <c r="D1043" s="94" t="s">
        <v>207</v>
      </c>
      <c r="E1043" s="93" t="str">
        <f t="shared" si="49"/>
        <v>AISP</v>
      </c>
      <c r="F1043" s="93" t="str">
        <f t="shared" si="50"/>
        <v>Y</v>
      </c>
      <c r="G1043" s="95">
        <v>1466052.218934258</v>
      </c>
      <c r="H1043" s="102">
        <v>47241.888209804325</v>
      </c>
      <c r="I1043" s="102">
        <v>0</v>
      </c>
      <c r="J1043" s="96"/>
      <c r="K1043" s="96"/>
      <c r="L1043" s="96"/>
      <c r="M1043" s="96"/>
      <c r="N1043" s="96"/>
      <c r="O1043" s="96"/>
      <c r="P1043" s="96"/>
    </row>
    <row r="1044" spans="1:16" ht="15" customHeight="1" x14ac:dyDescent="0.25">
      <c r="A1044" s="100">
        <v>43746</v>
      </c>
      <c r="B1044" s="101">
        <v>21</v>
      </c>
      <c r="C1044" s="92" t="str">
        <f t="shared" si="48"/>
        <v>GET /party</v>
      </c>
      <c r="D1044" s="94" t="s">
        <v>207</v>
      </c>
      <c r="E1044" s="93" t="str">
        <f t="shared" si="49"/>
        <v>AISP</v>
      </c>
      <c r="F1044" s="93" t="str">
        <f t="shared" si="50"/>
        <v>Y</v>
      </c>
      <c r="G1044" s="95">
        <v>1047625.1595011285</v>
      </c>
      <c r="H1044" s="102">
        <v>10553.0568124774</v>
      </c>
      <c r="I1044" s="102">
        <v>372.05627485655486</v>
      </c>
      <c r="J1044" s="96"/>
      <c r="K1044" s="96"/>
      <c r="L1044" s="96"/>
      <c r="M1044" s="96"/>
      <c r="N1044" s="96"/>
      <c r="O1044" s="96"/>
      <c r="P1044" s="96"/>
    </row>
    <row r="1045" spans="1:16" ht="15" customHeight="1" x14ac:dyDescent="0.25">
      <c r="A1045" s="100">
        <v>43746</v>
      </c>
      <c r="B1045" s="101">
        <v>22</v>
      </c>
      <c r="C1045" s="92" t="str">
        <f t="shared" si="48"/>
        <v>GET /accounts/{AccountId}/scheduled-payments</v>
      </c>
      <c r="D1045" s="94" t="s">
        <v>207</v>
      </c>
      <c r="E1045" s="93" t="str">
        <f t="shared" si="49"/>
        <v>AISP</v>
      </c>
      <c r="F1045" s="93" t="str">
        <f t="shared" si="50"/>
        <v>Y</v>
      </c>
      <c r="G1045" s="95">
        <v>1006635.3407386604</v>
      </c>
      <c r="H1045" s="102">
        <v>34667.42651551</v>
      </c>
      <c r="I1045" s="102">
        <v>3.4383805652025039</v>
      </c>
      <c r="J1045" s="96"/>
      <c r="K1045" s="96"/>
      <c r="L1045" s="96"/>
      <c r="M1045" s="96"/>
      <c r="N1045" s="96"/>
      <c r="O1045" s="96"/>
      <c r="P1045" s="96"/>
    </row>
    <row r="1046" spans="1:16" ht="15" customHeight="1" x14ac:dyDescent="0.25">
      <c r="A1046" s="100">
        <v>43746</v>
      </c>
      <c r="B1046" s="101">
        <v>23</v>
      </c>
      <c r="C1046" s="92" t="str">
        <f t="shared" si="48"/>
        <v>GET /scheduled-payments</v>
      </c>
      <c r="D1046" s="94" t="s">
        <v>207</v>
      </c>
      <c r="E1046" s="93" t="str">
        <f t="shared" si="49"/>
        <v>AISP</v>
      </c>
      <c r="F1046" s="93" t="str">
        <f t="shared" si="50"/>
        <v>Y</v>
      </c>
      <c r="G1046" s="95">
        <v>2221173.4311068524</v>
      </c>
      <c r="H1046" s="102">
        <v>30332.352953842357</v>
      </c>
      <c r="I1046" s="102">
        <v>96.974206217248167</v>
      </c>
      <c r="J1046" s="96"/>
      <c r="K1046" s="96"/>
      <c r="L1046" s="96"/>
      <c r="M1046" s="96"/>
      <c r="N1046" s="96"/>
      <c r="O1046" s="96"/>
      <c r="P1046" s="96"/>
    </row>
    <row r="1047" spans="1:16" ht="15" customHeight="1" x14ac:dyDescent="0.25">
      <c r="A1047" s="100">
        <v>43746</v>
      </c>
      <c r="B1047" s="101">
        <v>24</v>
      </c>
      <c r="C1047" s="92" t="str">
        <f t="shared" si="48"/>
        <v>GET /accounts/{AccountId}/statements</v>
      </c>
      <c r="D1047" s="94" t="s">
        <v>207</v>
      </c>
      <c r="E1047" s="93" t="str">
        <f t="shared" si="49"/>
        <v>AISP</v>
      </c>
      <c r="F1047" s="93" t="str">
        <f t="shared" si="50"/>
        <v>Y</v>
      </c>
      <c r="G1047" s="95">
        <v>983356.55525836197</v>
      </c>
      <c r="H1047" s="102">
        <v>14586.75086195905</v>
      </c>
      <c r="I1047" s="102">
        <v>153.09801983841822</v>
      </c>
      <c r="J1047" s="96"/>
      <c r="K1047" s="96"/>
      <c r="L1047" s="96"/>
      <c r="M1047" s="96"/>
      <c r="N1047" s="96"/>
      <c r="O1047" s="96"/>
      <c r="P1047" s="96"/>
    </row>
    <row r="1048" spans="1:16" ht="15" customHeight="1" x14ac:dyDescent="0.25">
      <c r="A1048" s="100">
        <v>43746</v>
      </c>
      <c r="B1048" s="101">
        <v>25</v>
      </c>
      <c r="C1048" s="92" t="str">
        <f t="shared" si="48"/>
        <v>GET /accounts/{AccountId}/statements/{StatementId}</v>
      </c>
      <c r="D1048" s="94" t="s">
        <v>207</v>
      </c>
      <c r="E1048" s="93" t="str">
        <f t="shared" si="49"/>
        <v>AISP</v>
      </c>
      <c r="F1048" s="93" t="str">
        <f t="shared" si="50"/>
        <v>Y</v>
      </c>
      <c r="G1048" s="95">
        <v>1357021.1239798926</v>
      </c>
      <c r="H1048" s="102">
        <v>23874.815944955284</v>
      </c>
      <c r="I1048" s="102">
        <v>130.1301546033605</v>
      </c>
      <c r="J1048" s="96"/>
      <c r="K1048" s="96"/>
      <c r="L1048" s="96"/>
      <c r="M1048" s="96"/>
      <c r="N1048" s="96"/>
      <c r="O1048" s="96"/>
      <c r="P1048" s="96"/>
    </row>
    <row r="1049" spans="1:16" ht="15" customHeight="1" x14ac:dyDescent="0.25">
      <c r="A1049" s="100">
        <v>43746</v>
      </c>
      <c r="B1049" s="101">
        <v>26</v>
      </c>
      <c r="C1049" s="92" t="str">
        <f t="shared" si="48"/>
        <v>GET /accounts/{AccountId}/statements/{StatementId}/file</v>
      </c>
      <c r="D1049" s="94" t="s">
        <v>207</v>
      </c>
      <c r="E1049" s="93" t="str">
        <f t="shared" si="49"/>
        <v>AISP</v>
      </c>
      <c r="F1049" s="93" t="str">
        <f t="shared" si="50"/>
        <v>Y</v>
      </c>
      <c r="G1049" s="95">
        <v>2495421.3649602048</v>
      </c>
      <c r="H1049" s="102">
        <v>26589.582312763559</v>
      </c>
      <c r="I1049" s="102">
        <v>102.53096933536945</v>
      </c>
      <c r="J1049" s="96"/>
      <c r="K1049" s="96"/>
      <c r="L1049" s="96"/>
      <c r="M1049" s="96"/>
      <c r="N1049" s="96"/>
      <c r="O1049" s="96"/>
      <c r="P1049" s="96"/>
    </row>
    <row r="1050" spans="1:16" ht="15" customHeight="1" x14ac:dyDescent="0.25">
      <c r="A1050" s="100">
        <v>43746</v>
      </c>
      <c r="B1050" s="101">
        <v>27</v>
      </c>
      <c r="C1050" s="92" t="str">
        <f t="shared" si="48"/>
        <v>GET /accounts/{AccountId}/statements/{StatementId}/transactions</v>
      </c>
      <c r="D1050" s="94" t="s">
        <v>207</v>
      </c>
      <c r="E1050" s="93" t="str">
        <f t="shared" si="49"/>
        <v>AISP</v>
      </c>
      <c r="F1050" s="93" t="str">
        <f t="shared" si="50"/>
        <v>Y</v>
      </c>
      <c r="G1050" s="95">
        <v>32110248.636068188</v>
      </c>
      <c r="H1050" s="102">
        <v>7432.3099770637573</v>
      </c>
      <c r="I1050" s="102">
        <v>325.32797518330818</v>
      </c>
      <c r="J1050" s="96"/>
      <c r="K1050" s="96"/>
      <c r="L1050" s="96"/>
      <c r="M1050" s="96"/>
      <c r="N1050" s="96"/>
      <c r="O1050" s="96"/>
      <c r="P1050" s="96"/>
    </row>
    <row r="1051" spans="1:16" ht="15" customHeight="1" x14ac:dyDescent="0.25">
      <c r="A1051" s="100">
        <v>43746</v>
      </c>
      <c r="B1051" s="101">
        <v>28</v>
      </c>
      <c r="C1051" s="92" t="str">
        <f t="shared" si="48"/>
        <v>GET /statements</v>
      </c>
      <c r="D1051" s="94" t="s">
        <v>207</v>
      </c>
      <c r="E1051" s="93" t="str">
        <f t="shared" si="49"/>
        <v>AISP</v>
      </c>
      <c r="F1051" s="93" t="str">
        <f t="shared" si="50"/>
        <v>Y</v>
      </c>
      <c r="G1051" s="95">
        <v>3642781.3511795411</v>
      </c>
      <c r="H1051" s="102">
        <v>40536.129520372677</v>
      </c>
      <c r="I1051" s="102">
        <v>78.697035450082041</v>
      </c>
      <c r="J1051" s="96"/>
      <c r="K1051" s="96"/>
      <c r="L1051" s="96"/>
      <c r="M1051" s="96"/>
      <c r="N1051" s="96"/>
      <c r="O1051" s="96"/>
      <c r="P1051" s="96"/>
    </row>
    <row r="1052" spans="1:16" ht="15" customHeight="1" x14ac:dyDescent="0.25">
      <c r="A1052" s="100">
        <v>43746</v>
      </c>
      <c r="B1052" s="101">
        <v>29</v>
      </c>
      <c r="C1052" s="92" t="str">
        <f t="shared" si="48"/>
        <v>POST /domestic-payment-consents</v>
      </c>
      <c r="D1052" s="94" t="s">
        <v>207</v>
      </c>
      <c r="E1052" s="93" t="str">
        <f t="shared" si="49"/>
        <v>PISP</v>
      </c>
      <c r="F1052" s="93" t="str">
        <f t="shared" si="50"/>
        <v>N</v>
      </c>
      <c r="G1052" s="95">
        <v>3966119.1370457234</v>
      </c>
      <c r="H1052" s="102">
        <v>8951.2119061775793</v>
      </c>
      <c r="I1052" s="102">
        <v>103.53981870136843</v>
      </c>
      <c r="J1052" s="96"/>
      <c r="K1052" s="96"/>
      <c r="L1052" s="96"/>
      <c r="M1052" s="96"/>
      <c r="N1052" s="96"/>
      <c r="O1052" s="96"/>
      <c r="P1052" s="96"/>
    </row>
    <row r="1053" spans="1:16" ht="15" customHeight="1" x14ac:dyDescent="0.25">
      <c r="A1053" s="100">
        <v>43746</v>
      </c>
      <c r="B1053" s="101">
        <v>30</v>
      </c>
      <c r="C1053" s="92" t="str">
        <f t="shared" si="48"/>
        <v>GET /domestic-payment-consents/{ConsentId}</v>
      </c>
      <c r="D1053" s="94" t="s">
        <v>207</v>
      </c>
      <c r="E1053" s="93" t="str">
        <f t="shared" si="49"/>
        <v>PISP</v>
      </c>
      <c r="F1053" s="93" t="str">
        <f t="shared" si="50"/>
        <v>N</v>
      </c>
      <c r="G1053" s="95">
        <v>15016175.57612426</v>
      </c>
      <c r="H1053" s="102">
        <v>19170.442578406732</v>
      </c>
      <c r="I1053" s="102">
        <v>152.56645334783803</v>
      </c>
      <c r="J1053" s="96"/>
      <c r="K1053" s="96"/>
      <c r="L1053" s="96"/>
      <c r="M1053" s="96"/>
      <c r="N1053" s="96"/>
      <c r="O1053" s="96"/>
      <c r="P1053" s="96"/>
    </row>
    <row r="1054" spans="1:16" ht="15" customHeight="1" x14ac:dyDescent="0.25">
      <c r="A1054" s="100">
        <v>43746</v>
      </c>
      <c r="B1054" s="101">
        <v>31</v>
      </c>
      <c r="C1054" s="92" t="str">
        <f t="shared" si="48"/>
        <v>POST /domestic-payments</v>
      </c>
      <c r="D1054" s="94" t="s">
        <v>207</v>
      </c>
      <c r="E1054" s="93" t="str">
        <f t="shared" si="49"/>
        <v>PISP</v>
      </c>
      <c r="F1054" s="93" t="str">
        <f t="shared" si="50"/>
        <v>Y</v>
      </c>
      <c r="G1054" s="95">
        <v>5718955.1580237355</v>
      </c>
      <c r="H1054" s="102">
        <v>17583.527658204832</v>
      </c>
      <c r="I1054" s="102">
        <v>6.4912099211195819</v>
      </c>
      <c r="J1054" s="96"/>
      <c r="K1054" s="96"/>
      <c r="L1054" s="96"/>
      <c r="M1054" s="96"/>
      <c r="N1054" s="96"/>
      <c r="O1054" s="96"/>
      <c r="P1054" s="96"/>
    </row>
    <row r="1055" spans="1:16" ht="15" customHeight="1" x14ac:dyDescent="0.25">
      <c r="A1055" s="100">
        <v>43746</v>
      </c>
      <c r="B1055" s="101">
        <v>32</v>
      </c>
      <c r="C1055" s="92" t="str">
        <f t="shared" si="48"/>
        <v>GET /domestic-payments/{DomesticPaymentId}</v>
      </c>
      <c r="D1055" s="94" t="s">
        <v>207</v>
      </c>
      <c r="E1055" s="93" t="str">
        <f t="shared" si="49"/>
        <v>PISP</v>
      </c>
      <c r="F1055" s="93" t="str">
        <f t="shared" si="50"/>
        <v>Y</v>
      </c>
      <c r="G1055" s="95">
        <v>38138999.472953945</v>
      </c>
      <c r="H1055" s="102">
        <v>41538.94373368891</v>
      </c>
      <c r="I1055" s="102">
        <v>77.531645894616858</v>
      </c>
      <c r="J1055" s="96"/>
      <c r="K1055" s="96"/>
      <c r="L1055" s="96"/>
      <c r="M1055" s="96"/>
      <c r="N1055" s="96"/>
      <c r="O1055" s="96"/>
      <c r="P1055" s="96"/>
    </row>
    <row r="1056" spans="1:16" ht="15" customHeight="1" x14ac:dyDescent="0.25">
      <c r="A1056" s="100">
        <v>43746</v>
      </c>
      <c r="B1056" s="101">
        <v>33</v>
      </c>
      <c r="C1056" s="92" t="str">
        <f t="shared" si="48"/>
        <v>POST /domestic-scheduled-payment-consents</v>
      </c>
      <c r="D1056" s="94" t="s">
        <v>207</v>
      </c>
      <c r="E1056" s="93" t="str">
        <f t="shared" si="49"/>
        <v>PISP</v>
      </c>
      <c r="F1056" s="93" t="str">
        <f t="shared" si="50"/>
        <v>N</v>
      </c>
      <c r="G1056" s="95">
        <v>17646273.125451218</v>
      </c>
      <c r="H1056" s="102">
        <v>17433.81266299553</v>
      </c>
      <c r="I1056" s="102">
        <v>118.69437884768772</v>
      </c>
      <c r="J1056" s="96"/>
      <c r="K1056" s="96"/>
      <c r="L1056" s="96"/>
      <c r="M1056" s="96"/>
      <c r="N1056" s="96"/>
      <c r="O1056" s="96"/>
      <c r="P1056" s="96"/>
    </row>
    <row r="1057" spans="1:16" ht="15" customHeight="1" x14ac:dyDescent="0.25">
      <c r="A1057" s="100">
        <v>43746</v>
      </c>
      <c r="B1057" s="101">
        <v>34</v>
      </c>
      <c r="C1057" s="92" t="str">
        <f t="shared" si="48"/>
        <v>GET /domestic-scheduled-payment-consents/{ConsentId}</v>
      </c>
      <c r="D1057" s="94" t="s">
        <v>207</v>
      </c>
      <c r="E1057" s="93" t="str">
        <f t="shared" si="49"/>
        <v>PISP</v>
      </c>
      <c r="F1057" s="93" t="str">
        <f t="shared" si="50"/>
        <v>N</v>
      </c>
      <c r="G1057" s="95">
        <v>12565920.504036717</v>
      </c>
      <c r="H1057" s="102">
        <v>14641.4626604318</v>
      </c>
      <c r="I1057" s="102">
        <v>89.544496777895816</v>
      </c>
      <c r="J1057" s="96"/>
      <c r="K1057" s="96"/>
      <c r="L1057" s="96"/>
      <c r="M1057" s="96"/>
      <c r="N1057" s="96"/>
      <c r="O1057" s="96"/>
      <c r="P1057" s="96"/>
    </row>
    <row r="1058" spans="1:16" ht="15" customHeight="1" x14ac:dyDescent="0.25">
      <c r="A1058" s="100">
        <v>43746</v>
      </c>
      <c r="B1058" s="101">
        <v>35</v>
      </c>
      <c r="C1058" s="92" t="str">
        <f t="shared" si="48"/>
        <v>POST /domestic-scheduled-payments</v>
      </c>
      <c r="D1058" s="94" t="s">
        <v>207</v>
      </c>
      <c r="E1058" s="93" t="str">
        <f t="shared" si="49"/>
        <v>PISP</v>
      </c>
      <c r="F1058" s="93" t="str">
        <f t="shared" si="50"/>
        <v>Y</v>
      </c>
      <c r="G1058" s="95">
        <v>31205097.696397576</v>
      </c>
      <c r="H1058" s="102">
        <v>46748.610610782023</v>
      </c>
      <c r="I1058" s="102">
        <v>168.09243874553263</v>
      </c>
      <c r="J1058" s="96"/>
      <c r="K1058" s="96"/>
      <c r="L1058" s="96"/>
      <c r="M1058" s="96"/>
      <c r="N1058" s="96"/>
      <c r="O1058" s="96"/>
      <c r="P1058" s="96"/>
    </row>
    <row r="1059" spans="1:16" ht="15" customHeight="1" x14ac:dyDescent="0.25">
      <c r="A1059" s="100">
        <v>43746</v>
      </c>
      <c r="B1059" s="101">
        <v>36</v>
      </c>
      <c r="C1059" s="92" t="str">
        <f t="shared" si="48"/>
        <v>GET /domestic-scheduled-payments/{DomesticScheduledPaymentId}</v>
      </c>
      <c r="D1059" s="94" t="s">
        <v>207</v>
      </c>
      <c r="E1059" s="93" t="str">
        <f t="shared" si="49"/>
        <v>PISP</v>
      </c>
      <c r="F1059" s="93" t="str">
        <f t="shared" si="50"/>
        <v>Y</v>
      </c>
      <c r="G1059" s="95">
        <v>16429219.028231036</v>
      </c>
      <c r="H1059" s="102">
        <v>35314.367129392689</v>
      </c>
      <c r="I1059" s="102">
        <v>96.901050814245934</v>
      </c>
      <c r="J1059" s="96"/>
      <c r="K1059" s="96"/>
      <c r="L1059" s="96"/>
      <c r="M1059" s="96"/>
      <c r="N1059" s="96"/>
      <c r="O1059" s="96"/>
      <c r="P1059" s="96"/>
    </row>
    <row r="1060" spans="1:16" ht="15" customHeight="1" x14ac:dyDescent="0.25">
      <c r="A1060" s="100">
        <v>43746</v>
      </c>
      <c r="B1060" s="101">
        <v>37</v>
      </c>
      <c r="C1060" s="92" t="str">
        <f t="shared" si="48"/>
        <v>POST /domestic-standing-order-consents</v>
      </c>
      <c r="D1060" s="94" t="s">
        <v>207</v>
      </c>
      <c r="E1060" s="93" t="str">
        <f t="shared" si="49"/>
        <v>PISP</v>
      </c>
      <c r="F1060" s="93" t="str">
        <f t="shared" si="50"/>
        <v>N</v>
      </c>
      <c r="G1060" s="95">
        <v>29344676.337137248</v>
      </c>
      <c r="H1060" s="102">
        <v>23807.800919143687</v>
      </c>
      <c r="I1060" s="102">
        <v>217.04351397781656</v>
      </c>
      <c r="J1060" s="96"/>
      <c r="K1060" s="96"/>
      <c r="L1060" s="96"/>
      <c r="M1060" s="96"/>
      <c r="N1060" s="96"/>
      <c r="O1060" s="96"/>
      <c r="P1060" s="96"/>
    </row>
    <row r="1061" spans="1:16" ht="15" customHeight="1" x14ac:dyDescent="0.25">
      <c r="A1061" s="100">
        <v>43746</v>
      </c>
      <c r="B1061" s="101">
        <v>38</v>
      </c>
      <c r="C1061" s="92" t="str">
        <f t="shared" si="48"/>
        <v>GET /domestic-standing-order-consents/{ConsentId}</v>
      </c>
      <c r="D1061" s="94" t="s">
        <v>207</v>
      </c>
      <c r="E1061" s="93" t="str">
        <f t="shared" si="49"/>
        <v>PISP</v>
      </c>
      <c r="F1061" s="93" t="str">
        <f t="shared" si="50"/>
        <v>N</v>
      </c>
      <c r="G1061" s="95">
        <v>26177912.441507731</v>
      </c>
      <c r="H1061" s="102">
        <v>29737.322936752207</v>
      </c>
      <c r="I1061" s="102">
        <v>222.36177128639724</v>
      </c>
      <c r="J1061" s="96"/>
      <c r="K1061" s="96"/>
      <c r="L1061" s="96"/>
      <c r="M1061" s="96"/>
      <c r="N1061" s="96"/>
      <c r="O1061" s="96"/>
      <c r="P1061" s="96"/>
    </row>
    <row r="1062" spans="1:16" ht="15" customHeight="1" x14ac:dyDescent="0.25">
      <c r="A1062" s="100">
        <v>43746</v>
      </c>
      <c r="B1062" s="101">
        <v>39</v>
      </c>
      <c r="C1062" s="92" t="str">
        <f t="shared" si="48"/>
        <v>POST /domestic-standing-orders</v>
      </c>
      <c r="D1062" s="94" t="s">
        <v>207</v>
      </c>
      <c r="E1062" s="93" t="str">
        <f t="shared" si="49"/>
        <v>PISP</v>
      </c>
      <c r="F1062" s="93" t="str">
        <f t="shared" si="50"/>
        <v>Y</v>
      </c>
      <c r="G1062" s="95">
        <v>7989249.8905146075</v>
      </c>
      <c r="H1062" s="102">
        <v>20765.259543032738</v>
      </c>
      <c r="I1062" s="102">
        <v>2.3571422273565426</v>
      </c>
      <c r="J1062" s="96"/>
      <c r="K1062" s="96"/>
      <c r="L1062" s="96"/>
      <c r="M1062" s="96"/>
      <c r="N1062" s="96"/>
      <c r="O1062" s="96"/>
      <c r="P1062" s="96"/>
    </row>
    <row r="1063" spans="1:16" ht="15" customHeight="1" x14ac:dyDescent="0.25">
      <c r="A1063" s="100">
        <v>43746</v>
      </c>
      <c r="B1063" s="101">
        <v>40</v>
      </c>
      <c r="C1063" s="92" t="str">
        <f t="shared" si="48"/>
        <v>GET /domestic-standing-orders/{DomesticStandingOrderId}</v>
      </c>
      <c r="D1063" s="94" t="s">
        <v>207</v>
      </c>
      <c r="E1063" s="93" t="str">
        <f t="shared" si="49"/>
        <v>PISP</v>
      </c>
      <c r="F1063" s="93" t="str">
        <f t="shared" si="50"/>
        <v>Y</v>
      </c>
      <c r="G1063" s="95">
        <v>6486692.164065022</v>
      </c>
      <c r="H1063" s="102">
        <v>8124.9648482178118</v>
      </c>
      <c r="I1063" s="102">
        <v>285.66687394780053</v>
      </c>
      <c r="J1063" s="96"/>
      <c r="K1063" s="96"/>
      <c r="L1063" s="96"/>
      <c r="M1063" s="96"/>
      <c r="N1063" s="96"/>
      <c r="O1063" s="96"/>
      <c r="P1063" s="96"/>
    </row>
    <row r="1064" spans="1:16" ht="15" customHeight="1" x14ac:dyDescent="0.25">
      <c r="A1064" s="100">
        <v>43746</v>
      </c>
      <c r="B1064" s="101">
        <v>41</v>
      </c>
      <c r="C1064" s="92" t="str">
        <f t="shared" si="48"/>
        <v>POST /international-payment-consents</v>
      </c>
      <c r="D1064" s="94" t="s">
        <v>207</v>
      </c>
      <c r="E1064" s="93" t="str">
        <f t="shared" si="49"/>
        <v>PISP</v>
      </c>
      <c r="F1064" s="93" t="str">
        <f t="shared" si="50"/>
        <v>N</v>
      </c>
      <c r="G1064" s="95">
        <v>38610724.186631024</v>
      </c>
      <c r="H1064" s="102">
        <v>42561.721054344634</v>
      </c>
      <c r="I1064" s="102">
        <v>63.80825241745184</v>
      </c>
      <c r="J1064" s="96"/>
      <c r="K1064" s="96"/>
      <c r="L1064" s="96"/>
      <c r="M1064" s="96"/>
      <c r="N1064" s="96"/>
      <c r="O1064" s="96"/>
      <c r="P1064" s="96"/>
    </row>
    <row r="1065" spans="1:16" ht="15" customHeight="1" x14ac:dyDescent="0.25">
      <c r="A1065" s="100">
        <v>43746</v>
      </c>
      <c r="B1065" s="101">
        <v>42</v>
      </c>
      <c r="C1065" s="92" t="str">
        <f t="shared" si="48"/>
        <v>GET /international-payment-consents/{ConsentId}</v>
      </c>
      <c r="D1065" s="94" t="s">
        <v>207</v>
      </c>
      <c r="E1065" s="93" t="str">
        <f t="shared" si="49"/>
        <v>PISP</v>
      </c>
      <c r="F1065" s="93" t="str">
        <f t="shared" si="50"/>
        <v>N</v>
      </c>
      <c r="G1065" s="95">
        <v>35180488.491038352</v>
      </c>
      <c r="H1065" s="102">
        <v>31784.016597528695</v>
      </c>
      <c r="I1065" s="102">
        <v>285.64513313808055</v>
      </c>
      <c r="J1065" s="96"/>
      <c r="K1065" s="96"/>
      <c r="L1065" s="96"/>
      <c r="M1065" s="96"/>
      <c r="N1065" s="96"/>
      <c r="O1065" s="96"/>
      <c r="P1065" s="96"/>
    </row>
    <row r="1066" spans="1:16" ht="15" customHeight="1" x14ac:dyDescent="0.25">
      <c r="A1066" s="100">
        <v>43746</v>
      </c>
      <c r="B1066" s="101">
        <v>43</v>
      </c>
      <c r="C1066" s="92" t="str">
        <f t="shared" si="48"/>
        <v>POST /international-payments</v>
      </c>
      <c r="D1066" s="94" t="s">
        <v>207</v>
      </c>
      <c r="E1066" s="93" t="str">
        <f t="shared" si="49"/>
        <v>PISP</v>
      </c>
      <c r="F1066" s="93" t="str">
        <f t="shared" si="50"/>
        <v>Y</v>
      </c>
      <c r="G1066" s="95">
        <v>40135255.396461576</v>
      </c>
      <c r="H1066" s="101">
        <v>42067.241464132821</v>
      </c>
      <c r="I1066" s="101">
        <v>45.203891520824136</v>
      </c>
      <c r="J1066" s="96"/>
      <c r="K1066" s="96"/>
      <c r="L1066" s="96"/>
      <c r="M1066" s="96"/>
      <c r="N1066" s="96"/>
      <c r="O1066" s="96"/>
      <c r="P1066" s="96"/>
    </row>
    <row r="1067" spans="1:16" ht="15" customHeight="1" x14ac:dyDescent="0.25">
      <c r="A1067" s="100">
        <v>43746</v>
      </c>
      <c r="B1067" s="101">
        <v>44</v>
      </c>
      <c r="C1067" s="92" t="str">
        <f t="shared" si="48"/>
        <v>GET /international-payments/{InternationalPaymentId}</v>
      </c>
      <c r="D1067" s="94" t="s">
        <v>207</v>
      </c>
      <c r="E1067" s="93" t="str">
        <f t="shared" si="49"/>
        <v>PISP</v>
      </c>
      <c r="F1067" s="93" t="str">
        <f t="shared" si="50"/>
        <v>Y</v>
      </c>
      <c r="G1067" s="95">
        <v>14601336.700748483</v>
      </c>
      <c r="H1067" s="101">
        <v>19335.318540666907</v>
      </c>
      <c r="I1067" s="101">
        <v>70.608014931836891</v>
      </c>
      <c r="J1067" s="96"/>
      <c r="K1067" s="96"/>
      <c r="L1067" s="96"/>
      <c r="M1067" s="96"/>
      <c r="N1067" s="96"/>
      <c r="O1067" s="96"/>
      <c r="P1067" s="96"/>
    </row>
    <row r="1068" spans="1:16" ht="15" customHeight="1" x14ac:dyDescent="0.25">
      <c r="A1068" s="100">
        <v>43746</v>
      </c>
      <c r="B1068" s="101">
        <v>45</v>
      </c>
      <c r="C1068" s="92" t="str">
        <f t="shared" si="48"/>
        <v>POST /international-scheduled-payment-consents</v>
      </c>
      <c r="D1068" s="94" t="s">
        <v>207</v>
      </c>
      <c r="E1068" s="93" t="str">
        <f t="shared" si="49"/>
        <v>PISP</v>
      </c>
      <c r="F1068" s="93" t="str">
        <f t="shared" si="50"/>
        <v>N</v>
      </c>
      <c r="G1068" s="95">
        <v>28182731.567803092</v>
      </c>
      <c r="H1068" s="101">
        <v>36829.52009480245</v>
      </c>
      <c r="I1068" s="101">
        <v>15.774925088350118</v>
      </c>
      <c r="J1068" s="96"/>
      <c r="K1068" s="96"/>
      <c r="L1068" s="96"/>
      <c r="M1068" s="96"/>
      <c r="N1068" s="96"/>
      <c r="O1068" s="96"/>
      <c r="P1068" s="96"/>
    </row>
    <row r="1069" spans="1:16" ht="15" customHeight="1" x14ac:dyDescent="0.25">
      <c r="A1069" s="100">
        <v>43746</v>
      </c>
      <c r="B1069" s="101">
        <v>46</v>
      </c>
      <c r="C1069" s="92" t="str">
        <f t="shared" si="48"/>
        <v>GET /international-scheduled-payment-consents/{ConsentId}</v>
      </c>
      <c r="D1069" s="94" t="s">
        <v>207</v>
      </c>
      <c r="E1069" s="93" t="str">
        <f t="shared" si="49"/>
        <v>PISP</v>
      </c>
      <c r="F1069" s="93" t="str">
        <f t="shared" si="50"/>
        <v>N</v>
      </c>
      <c r="G1069" s="95">
        <v>10522991.304044394</v>
      </c>
      <c r="H1069" s="101">
        <v>26673.561418911206</v>
      </c>
      <c r="I1069" s="101">
        <v>29.377250438887497</v>
      </c>
      <c r="J1069" s="96"/>
      <c r="K1069" s="96"/>
      <c r="L1069" s="96"/>
      <c r="M1069" s="96"/>
      <c r="N1069" s="96"/>
      <c r="O1069" s="96"/>
      <c r="P1069" s="96"/>
    </row>
    <row r="1070" spans="1:16" ht="15" customHeight="1" x14ac:dyDescent="0.25">
      <c r="A1070" s="100">
        <v>43746</v>
      </c>
      <c r="B1070" s="101">
        <v>47</v>
      </c>
      <c r="C1070" s="92" t="str">
        <f t="shared" si="48"/>
        <v>POST /international-scheduled-payments</v>
      </c>
      <c r="D1070" s="94" t="s">
        <v>207</v>
      </c>
      <c r="E1070" s="93" t="str">
        <f t="shared" si="49"/>
        <v>PISP</v>
      </c>
      <c r="F1070" s="93" t="str">
        <f t="shared" si="50"/>
        <v>Y</v>
      </c>
      <c r="G1070" s="95">
        <v>14587188.745037461</v>
      </c>
      <c r="H1070" s="101">
        <v>23906.705409404149</v>
      </c>
      <c r="I1070" s="101">
        <v>81.638632174726496</v>
      </c>
      <c r="J1070" s="96"/>
      <c r="K1070" s="96"/>
      <c r="L1070" s="96"/>
      <c r="M1070" s="96"/>
      <c r="N1070" s="96"/>
      <c r="O1070" s="96"/>
      <c r="P1070" s="96"/>
    </row>
    <row r="1071" spans="1:16" ht="15" customHeight="1" x14ac:dyDescent="0.25">
      <c r="A1071" s="100">
        <v>43746</v>
      </c>
      <c r="B1071" s="101">
        <v>48</v>
      </c>
      <c r="C1071" s="92" t="str">
        <f t="shared" si="48"/>
        <v>GET /international-scheduled-payments/{InternationalScheduledPaymentId}</v>
      </c>
      <c r="D1071" s="94" t="s">
        <v>207</v>
      </c>
      <c r="E1071" s="93" t="str">
        <f t="shared" si="49"/>
        <v>PISP</v>
      </c>
      <c r="F1071" s="93" t="str">
        <f t="shared" si="50"/>
        <v>Y</v>
      </c>
      <c r="G1071" s="95">
        <v>21007044.380040132</v>
      </c>
      <c r="H1071" s="101">
        <v>36866.893449599411</v>
      </c>
      <c r="I1071" s="101">
        <v>63.500678676248754</v>
      </c>
      <c r="J1071" s="96"/>
      <c r="K1071" s="96"/>
      <c r="L1071" s="96"/>
      <c r="M1071" s="96"/>
      <c r="N1071" s="96"/>
      <c r="O1071" s="96"/>
      <c r="P1071" s="96"/>
    </row>
    <row r="1072" spans="1:16" ht="15" customHeight="1" x14ac:dyDescent="0.25">
      <c r="A1072" s="100">
        <v>43746</v>
      </c>
      <c r="B1072" s="101">
        <v>49</v>
      </c>
      <c r="C1072" s="92" t="str">
        <f t="shared" si="48"/>
        <v>POST /international-standing-order-consents</v>
      </c>
      <c r="D1072" s="94" t="s">
        <v>207</v>
      </c>
      <c r="E1072" s="93" t="str">
        <f t="shared" si="49"/>
        <v>PISP</v>
      </c>
      <c r="F1072" s="93" t="str">
        <f t="shared" si="50"/>
        <v>N</v>
      </c>
      <c r="G1072" s="95">
        <v>4525453.912829048</v>
      </c>
      <c r="H1072" s="101">
        <v>12753.484248437639</v>
      </c>
      <c r="I1072" s="101">
        <v>6.1844771358429789</v>
      </c>
      <c r="J1072" s="96"/>
      <c r="K1072" s="96"/>
      <c r="L1072" s="96"/>
      <c r="M1072" s="96"/>
      <c r="N1072" s="96"/>
      <c r="O1072" s="96"/>
      <c r="P1072" s="96"/>
    </row>
    <row r="1073" spans="1:16" ht="15" customHeight="1" x14ac:dyDescent="0.25">
      <c r="A1073" s="100">
        <v>43746</v>
      </c>
      <c r="B1073" s="101">
        <v>50</v>
      </c>
      <c r="C1073" s="92" t="str">
        <f t="shared" si="48"/>
        <v>GET /international-standing-order-consents/{ConsentId}</v>
      </c>
      <c r="D1073" s="94" t="s">
        <v>207</v>
      </c>
      <c r="E1073" s="93" t="str">
        <f t="shared" si="49"/>
        <v>PISP</v>
      </c>
      <c r="F1073" s="93" t="str">
        <f t="shared" si="50"/>
        <v>N</v>
      </c>
      <c r="G1073" s="95">
        <v>20375140.623362325</v>
      </c>
      <c r="H1073" s="101">
        <v>34476.98011803189</v>
      </c>
      <c r="I1073" s="101">
        <v>261.58482263521103</v>
      </c>
      <c r="J1073" s="96"/>
      <c r="K1073" s="96"/>
      <c r="L1073" s="96"/>
      <c r="M1073" s="96"/>
      <c r="N1073" s="96"/>
      <c r="O1073" s="96"/>
      <c r="P1073" s="96"/>
    </row>
    <row r="1074" spans="1:16" ht="15" customHeight="1" x14ac:dyDescent="0.25">
      <c r="A1074" s="100">
        <v>43746</v>
      </c>
      <c r="B1074" s="101">
        <v>51</v>
      </c>
      <c r="C1074" s="92" t="str">
        <f t="shared" si="48"/>
        <v>POST /international-standing-orders</v>
      </c>
      <c r="D1074" s="94" t="s">
        <v>207</v>
      </c>
      <c r="E1074" s="93" t="str">
        <f t="shared" si="49"/>
        <v>PISP</v>
      </c>
      <c r="F1074" s="93" t="str">
        <f t="shared" si="50"/>
        <v>Y</v>
      </c>
      <c r="G1074" s="95">
        <v>15186044.786519501</v>
      </c>
      <c r="H1074" s="101">
        <v>26838.121546323444</v>
      </c>
      <c r="I1074" s="101">
        <v>250.24521151002304</v>
      </c>
      <c r="J1074" s="96"/>
      <c r="K1074" s="96"/>
      <c r="L1074" s="96"/>
      <c r="M1074" s="96"/>
      <c r="N1074" s="96"/>
      <c r="O1074" s="96"/>
      <c r="P1074" s="96"/>
    </row>
    <row r="1075" spans="1:16" x14ac:dyDescent="0.25">
      <c r="A1075" s="100">
        <v>43746</v>
      </c>
      <c r="B1075" s="101">
        <v>52</v>
      </c>
      <c r="C1075" s="92" t="str">
        <f t="shared" si="48"/>
        <v>GET /international-standing-orders/{InternationalStandingOrderPaymentId}</v>
      </c>
      <c r="D1075" s="94" t="s">
        <v>207</v>
      </c>
      <c r="E1075" s="93" t="str">
        <f t="shared" si="49"/>
        <v>PISP</v>
      </c>
      <c r="F1075" s="93" t="str">
        <f t="shared" si="50"/>
        <v>Y</v>
      </c>
      <c r="G1075" s="95">
        <v>7601865.7383250054</v>
      </c>
      <c r="H1075" s="101">
        <v>17760.540703242481</v>
      </c>
      <c r="I1075" s="101">
        <v>83.401594798399358</v>
      </c>
      <c r="J1075" s="96"/>
      <c r="K1075" s="96"/>
      <c r="L1075" s="96"/>
      <c r="M1075" s="96"/>
      <c r="N1075" s="96"/>
      <c r="O1075" s="96"/>
      <c r="P1075" s="96"/>
    </row>
    <row r="1076" spans="1:16" x14ac:dyDescent="0.25">
      <c r="A1076" s="100">
        <v>43746</v>
      </c>
      <c r="B1076" s="101">
        <v>53</v>
      </c>
      <c r="C1076" s="92" t="str">
        <f t="shared" si="48"/>
        <v>POST /file-payment-consents</v>
      </c>
      <c r="D1076" s="94" t="s">
        <v>207</v>
      </c>
      <c r="E1076" s="93" t="str">
        <f t="shared" si="49"/>
        <v>PISP</v>
      </c>
      <c r="F1076" s="93" t="str">
        <f t="shared" si="50"/>
        <v>N</v>
      </c>
      <c r="G1076" s="95">
        <v>13481968.96616279</v>
      </c>
      <c r="H1076" s="101">
        <v>13962.161940841719</v>
      </c>
      <c r="I1076" s="101">
        <v>26.050050714557671</v>
      </c>
      <c r="J1076" s="96"/>
      <c r="K1076" s="96"/>
      <c r="L1076" s="96"/>
      <c r="M1076" s="96"/>
      <c r="N1076" s="96"/>
      <c r="O1076" s="96"/>
      <c r="P1076" s="96"/>
    </row>
    <row r="1077" spans="1:16" x14ac:dyDescent="0.25">
      <c r="A1077" s="100">
        <v>43746</v>
      </c>
      <c r="B1077" s="101">
        <v>54</v>
      </c>
      <c r="C1077" s="92" t="str">
        <f t="shared" si="48"/>
        <v>GET /file-payment-consents/{ConsentId}</v>
      </c>
      <c r="D1077" s="94" t="s">
        <v>207</v>
      </c>
      <c r="E1077" s="93" t="str">
        <f t="shared" si="49"/>
        <v>PISP</v>
      </c>
      <c r="F1077" s="93" t="str">
        <f t="shared" si="50"/>
        <v>N</v>
      </c>
      <c r="G1077" s="95">
        <v>24975487.638897639</v>
      </c>
      <c r="H1077" s="101">
        <v>26959.541896879822</v>
      </c>
      <c r="I1077" s="101">
        <v>196.0343034272228</v>
      </c>
      <c r="J1077" s="96"/>
      <c r="K1077" s="96"/>
      <c r="L1077" s="96"/>
      <c r="M1077" s="96"/>
      <c r="N1077" s="96"/>
      <c r="O1077" s="96"/>
      <c r="P1077" s="96"/>
    </row>
    <row r="1078" spans="1:16" x14ac:dyDescent="0.25">
      <c r="A1078" s="100">
        <v>43746</v>
      </c>
      <c r="B1078" s="101">
        <v>55</v>
      </c>
      <c r="C1078" s="92" t="str">
        <f t="shared" si="48"/>
        <v>POST /file-payment-consents/{ConsentId}/file</v>
      </c>
      <c r="D1078" s="94" t="s">
        <v>207</v>
      </c>
      <c r="E1078" s="93" t="str">
        <f t="shared" si="49"/>
        <v>PISP</v>
      </c>
      <c r="F1078" s="93" t="str">
        <f t="shared" si="50"/>
        <v>N</v>
      </c>
      <c r="G1078" s="95">
        <v>22269833.610867467</v>
      </c>
      <c r="H1078" s="102">
        <v>34564.515439910785</v>
      </c>
      <c r="I1078" s="102">
        <v>74.637538328073731</v>
      </c>
      <c r="J1078" s="96"/>
      <c r="K1078" s="96"/>
      <c r="L1078" s="96"/>
      <c r="M1078" s="96"/>
      <c r="N1078" s="96"/>
      <c r="O1078" s="96"/>
      <c r="P1078" s="96"/>
    </row>
    <row r="1079" spans="1:16" x14ac:dyDescent="0.25">
      <c r="A1079" s="100">
        <v>43746</v>
      </c>
      <c r="B1079" s="101">
        <v>56</v>
      </c>
      <c r="C1079" s="92" t="str">
        <f t="shared" si="48"/>
        <v>GET /file-payment-consents/{ConsentId}/file</v>
      </c>
      <c r="D1079" s="94" t="s">
        <v>207</v>
      </c>
      <c r="E1079" s="93" t="str">
        <f t="shared" si="49"/>
        <v>PISP</v>
      </c>
      <c r="F1079" s="93" t="str">
        <f t="shared" si="50"/>
        <v>N</v>
      </c>
      <c r="G1079" s="95">
        <v>25975479.899166834</v>
      </c>
      <c r="H1079" s="102">
        <v>31766.954023227954</v>
      </c>
      <c r="I1079" s="102">
        <v>51.56001940716564</v>
      </c>
      <c r="J1079" s="96"/>
      <c r="K1079" s="96"/>
      <c r="L1079" s="96"/>
      <c r="M1079" s="96"/>
      <c r="N1079" s="96"/>
      <c r="O1079" s="96"/>
      <c r="P1079" s="96"/>
    </row>
    <row r="1080" spans="1:16" x14ac:dyDescent="0.25">
      <c r="A1080" s="100">
        <v>43746</v>
      </c>
      <c r="B1080" s="101">
        <v>57</v>
      </c>
      <c r="C1080" s="92" t="str">
        <f t="shared" si="48"/>
        <v>POST /file-payments</v>
      </c>
      <c r="D1080" s="94" t="s">
        <v>207</v>
      </c>
      <c r="E1080" s="93" t="str">
        <f t="shared" si="49"/>
        <v>PISP</v>
      </c>
      <c r="F1080" s="93" t="str">
        <f t="shared" si="50"/>
        <v>Y</v>
      </c>
      <c r="G1080" s="95">
        <v>389682803.99753952</v>
      </c>
      <c r="H1080" s="102">
        <v>3968.8722392346908</v>
      </c>
      <c r="I1080" s="102">
        <v>69.001705002432715</v>
      </c>
      <c r="J1080" s="96"/>
      <c r="K1080" s="96"/>
      <c r="L1080" s="96"/>
      <c r="M1080" s="96"/>
      <c r="N1080" s="96"/>
      <c r="O1080" s="96"/>
      <c r="P1080" s="96"/>
    </row>
    <row r="1081" spans="1:16" x14ac:dyDescent="0.25">
      <c r="A1081" s="100">
        <v>43746</v>
      </c>
      <c r="B1081" s="101">
        <v>58</v>
      </c>
      <c r="C1081" s="92" t="str">
        <f t="shared" si="48"/>
        <v>GET /file-payments/{FilePaymentId}</v>
      </c>
      <c r="D1081" s="94" t="s">
        <v>207</v>
      </c>
      <c r="E1081" s="93" t="str">
        <f t="shared" si="49"/>
        <v>PISP</v>
      </c>
      <c r="F1081" s="93" t="str">
        <f t="shared" si="50"/>
        <v>Y</v>
      </c>
      <c r="G1081" s="95">
        <v>77184851.465145603</v>
      </c>
      <c r="H1081" s="102">
        <v>838.82245430552234</v>
      </c>
      <c r="I1081" s="102">
        <v>149.68409167155554</v>
      </c>
      <c r="J1081" s="96"/>
      <c r="K1081" s="96"/>
      <c r="L1081" s="96"/>
      <c r="M1081" s="96"/>
      <c r="N1081" s="96"/>
      <c r="O1081" s="96"/>
      <c r="P1081" s="96"/>
    </row>
    <row r="1082" spans="1:16" x14ac:dyDescent="0.25">
      <c r="A1082" s="100">
        <v>43746</v>
      </c>
      <c r="B1082" s="101">
        <v>59</v>
      </c>
      <c r="C1082" s="92" t="str">
        <f t="shared" si="48"/>
        <v>GET /file-payments/{FilePaymentId}/report-file</v>
      </c>
      <c r="D1082" s="94" t="s">
        <v>207</v>
      </c>
      <c r="E1082" s="93" t="str">
        <f t="shared" si="49"/>
        <v>PISP</v>
      </c>
      <c r="F1082" s="93" t="str">
        <f t="shared" si="50"/>
        <v>Y</v>
      </c>
      <c r="G1082" s="95">
        <v>60457652.587603807</v>
      </c>
      <c r="H1082" s="102">
        <v>2464.4838560020539</v>
      </c>
      <c r="I1082" s="102">
        <v>95.87211614302997</v>
      </c>
      <c r="J1082" s="96"/>
      <c r="K1082" s="96"/>
      <c r="L1082" s="96"/>
      <c r="M1082" s="96"/>
      <c r="N1082" s="96"/>
      <c r="O1082" s="96"/>
      <c r="P1082" s="96"/>
    </row>
    <row r="1083" spans="1:16" x14ac:dyDescent="0.25">
      <c r="A1083" s="100">
        <v>43746</v>
      </c>
      <c r="B1083" s="101">
        <v>60</v>
      </c>
      <c r="C1083" s="92" t="str">
        <f t="shared" si="48"/>
        <v>POST /funds-confirmation-consents</v>
      </c>
      <c r="D1083" s="94" t="s">
        <v>207</v>
      </c>
      <c r="E1083" s="93" t="str">
        <f t="shared" si="49"/>
        <v>CoF</v>
      </c>
      <c r="F1083" s="93" t="str">
        <f t="shared" si="50"/>
        <v>N</v>
      </c>
      <c r="G1083" s="95">
        <v>14224156.702446295</v>
      </c>
      <c r="H1083" s="102">
        <v>15480.106055983608</v>
      </c>
      <c r="I1083" s="102">
        <v>15.042305336706585</v>
      </c>
      <c r="J1083" s="96"/>
      <c r="K1083" s="96"/>
      <c r="L1083" s="96"/>
      <c r="M1083" s="96"/>
      <c r="N1083" s="96"/>
      <c r="O1083" s="96"/>
      <c r="P1083" s="96"/>
    </row>
    <row r="1084" spans="1:16" x14ac:dyDescent="0.25">
      <c r="A1084" s="100">
        <v>43746</v>
      </c>
      <c r="B1084" s="101">
        <v>61</v>
      </c>
      <c r="C1084" s="92" t="str">
        <f t="shared" si="48"/>
        <v>GET /funds-confirmation-consents/{ConsentId}</v>
      </c>
      <c r="D1084" s="94" t="s">
        <v>207</v>
      </c>
      <c r="E1084" s="93" t="str">
        <f t="shared" si="49"/>
        <v>CoF</v>
      </c>
      <c r="F1084" s="93" t="str">
        <f t="shared" si="50"/>
        <v>N</v>
      </c>
      <c r="G1084" s="95">
        <v>24399610.535191119</v>
      </c>
      <c r="H1084" s="102">
        <v>38799.44499832677</v>
      </c>
      <c r="I1084" s="102">
        <v>226.66786856811362</v>
      </c>
      <c r="J1084" s="96"/>
      <c r="K1084" s="96"/>
      <c r="L1084" s="96"/>
      <c r="M1084" s="96"/>
      <c r="N1084" s="96"/>
      <c r="O1084" s="96"/>
      <c r="P1084" s="96"/>
    </row>
    <row r="1085" spans="1:16" x14ac:dyDescent="0.25">
      <c r="A1085" s="100">
        <v>43746</v>
      </c>
      <c r="B1085" s="101">
        <v>62</v>
      </c>
      <c r="C1085" s="92" t="str">
        <f t="shared" si="48"/>
        <v>DELETE /funds-confirmation-consents/{ConsentId}</v>
      </c>
      <c r="D1085" s="94" t="s">
        <v>207</v>
      </c>
      <c r="E1085" s="93" t="str">
        <f t="shared" si="49"/>
        <v>CoF</v>
      </c>
      <c r="F1085" s="93" t="str">
        <f t="shared" si="50"/>
        <v>N</v>
      </c>
      <c r="G1085" s="95">
        <v>7123509.6566330353</v>
      </c>
      <c r="H1085" s="102">
        <v>14271.19904619756</v>
      </c>
      <c r="I1085" s="102">
        <v>127.1409423045851</v>
      </c>
      <c r="J1085" s="96"/>
      <c r="K1085" s="96"/>
      <c r="L1085" s="96"/>
      <c r="M1085" s="96"/>
      <c r="N1085" s="96"/>
      <c r="O1085" s="96"/>
      <c r="P1085" s="96"/>
    </row>
    <row r="1086" spans="1:16" x14ac:dyDescent="0.25">
      <c r="A1086" s="100">
        <v>43746</v>
      </c>
      <c r="B1086" s="101">
        <v>63</v>
      </c>
      <c r="C1086" s="92" t="str">
        <f t="shared" si="48"/>
        <v>POST /funds-confirmations</v>
      </c>
      <c r="D1086" s="94" t="s">
        <v>207</v>
      </c>
      <c r="E1086" s="93" t="str">
        <f t="shared" si="49"/>
        <v>CoF</v>
      </c>
      <c r="F1086" s="93" t="str">
        <f t="shared" si="50"/>
        <v>Y</v>
      </c>
      <c r="G1086" s="95">
        <v>10239100.764250824</v>
      </c>
      <c r="H1086" s="102">
        <v>18659.484552406746</v>
      </c>
      <c r="I1086" s="102">
        <v>241.57565891527548</v>
      </c>
      <c r="J1086" s="96"/>
      <c r="K1086" s="96"/>
      <c r="L1086" s="96"/>
      <c r="M1086" s="96"/>
      <c r="N1086" s="96"/>
      <c r="O1086" s="96"/>
      <c r="P1086" s="96"/>
    </row>
    <row r="1087" spans="1:16" x14ac:dyDescent="0.25">
      <c r="A1087" s="46">
        <v>43746</v>
      </c>
      <c r="B1087" s="101">
        <v>0</v>
      </c>
      <c r="C1087" s="92" t="str">
        <f t="shared" si="48"/>
        <v>OIDC endpoints for token IDs</v>
      </c>
      <c r="D1087" s="94" t="s">
        <v>208</v>
      </c>
      <c r="E1087" s="93" t="str">
        <f t="shared" si="49"/>
        <v>OIDC</v>
      </c>
      <c r="F1087" s="93" t="str">
        <f t="shared" si="50"/>
        <v>N</v>
      </c>
      <c r="G1087" s="112">
        <v>775056518.2635721</v>
      </c>
      <c r="H1087" s="68">
        <v>1480497.0433783606</v>
      </c>
      <c r="I1087" s="68">
        <v>495.28597588961509</v>
      </c>
      <c r="J1087" s="96"/>
      <c r="K1087" s="96"/>
      <c r="L1087" s="96"/>
      <c r="M1087" s="96"/>
      <c r="N1087" s="96"/>
      <c r="O1087" s="96"/>
      <c r="P1087" s="96"/>
    </row>
    <row r="1088" spans="1:16" ht="15" customHeight="1" x14ac:dyDescent="0.25">
      <c r="A1088" s="97">
        <v>43746</v>
      </c>
      <c r="B1088" s="101">
        <v>1</v>
      </c>
      <c r="C1088" s="92" t="str">
        <f t="shared" si="48"/>
        <v>POST /account-access-consents</v>
      </c>
      <c r="D1088" s="94" t="s">
        <v>208</v>
      </c>
      <c r="E1088" s="93" t="str">
        <f t="shared" si="49"/>
        <v>AISP</v>
      </c>
      <c r="F1088" s="93" t="str">
        <f t="shared" si="50"/>
        <v>N</v>
      </c>
      <c r="G1088" s="95">
        <v>570630.14991035743</v>
      </c>
      <c r="H1088" s="99">
        <v>28673.189678936553</v>
      </c>
      <c r="I1088" s="99">
        <v>79.479762229782139</v>
      </c>
      <c r="J1088" s="96"/>
      <c r="K1088" s="96"/>
      <c r="L1088" s="96"/>
      <c r="M1088" s="96"/>
      <c r="N1088" s="96"/>
      <c r="O1088" s="96"/>
      <c r="P1088" s="96"/>
    </row>
    <row r="1089" spans="1:16" ht="15" customHeight="1" x14ac:dyDescent="0.25">
      <c r="A1089" s="97">
        <v>43746</v>
      </c>
      <c r="B1089" s="101">
        <v>2</v>
      </c>
      <c r="C1089" s="92" t="str">
        <f t="shared" si="48"/>
        <v>GET /account-access-consents/{ConsentId}</v>
      </c>
      <c r="D1089" s="94" t="s">
        <v>208</v>
      </c>
      <c r="E1089" s="93" t="str">
        <f t="shared" si="49"/>
        <v>AISP</v>
      </c>
      <c r="F1089" s="93" t="str">
        <f t="shared" si="50"/>
        <v>N</v>
      </c>
      <c r="G1089" s="95">
        <v>1347205.2707442536</v>
      </c>
      <c r="H1089" s="99">
        <v>26497.147696942469</v>
      </c>
      <c r="I1089" s="99">
        <v>34.897681193721439</v>
      </c>
      <c r="J1089" s="96"/>
      <c r="K1089" s="96"/>
      <c r="L1089" s="96"/>
      <c r="M1089" s="96"/>
      <c r="N1089" s="96"/>
      <c r="O1089" s="96"/>
      <c r="P1089" s="96"/>
    </row>
    <row r="1090" spans="1:16" ht="15" customHeight="1" x14ac:dyDescent="0.25">
      <c r="A1090" s="97">
        <v>43746</v>
      </c>
      <c r="B1090" s="101">
        <v>3</v>
      </c>
      <c r="C1090" s="92" t="str">
        <f t="shared" si="48"/>
        <v>DELETE /account-access-consents/{ConsentId}</v>
      </c>
      <c r="D1090" s="94" t="s">
        <v>208</v>
      </c>
      <c r="E1090" s="93" t="str">
        <f t="shared" si="49"/>
        <v>AISP</v>
      </c>
      <c r="F1090" s="93" t="str">
        <f t="shared" si="50"/>
        <v>N</v>
      </c>
      <c r="G1090" s="95">
        <v>565526.8156232225</v>
      </c>
      <c r="H1090" s="99">
        <v>27525.085307140591</v>
      </c>
      <c r="I1090" s="99">
        <v>285.81958454699264</v>
      </c>
      <c r="J1090" s="96"/>
      <c r="K1090" s="96"/>
      <c r="L1090" s="96"/>
      <c r="M1090" s="96"/>
      <c r="N1090" s="96"/>
      <c r="O1090" s="96"/>
      <c r="P1090" s="96"/>
    </row>
    <row r="1091" spans="1:16" ht="15" customHeight="1" x14ac:dyDescent="0.25">
      <c r="A1091" s="97">
        <v>43746</v>
      </c>
      <c r="B1091" s="101">
        <v>4</v>
      </c>
      <c r="C1091" s="92" t="str">
        <f t="shared" si="48"/>
        <v>GET /accounts</v>
      </c>
      <c r="D1091" s="94" t="s">
        <v>208</v>
      </c>
      <c r="E1091" s="93" t="str">
        <f t="shared" si="49"/>
        <v>AISP</v>
      </c>
      <c r="F1091" s="93" t="str">
        <f t="shared" si="50"/>
        <v>Y</v>
      </c>
      <c r="G1091" s="95">
        <v>1695341.1539963884</v>
      </c>
      <c r="H1091" s="99">
        <v>31135.803122423364</v>
      </c>
      <c r="I1091" s="99">
        <v>75.667274796296013</v>
      </c>
      <c r="J1091" s="96"/>
      <c r="K1091" s="96"/>
      <c r="L1091" s="96"/>
      <c r="M1091" s="96"/>
      <c r="N1091" s="96"/>
      <c r="O1091" s="96"/>
      <c r="P1091" s="96"/>
    </row>
    <row r="1092" spans="1:16" ht="15" customHeight="1" x14ac:dyDescent="0.25">
      <c r="A1092" s="97">
        <v>43746</v>
      </c>
      <c r="B1092" s="101">
        <v>5</v>
      </c>
      <c r="C1092" s="92" t="str">
        <f t="shared" si="48"/>
        <v>GET /accounts/{AccountId}</v>
      </c>
      <c r="D1092" s="94" t="s">
        <v>208</v>
      </c>
      <c r="E1092" s="93" t="str">
        <f t="shared" si="49"/>
        <v>AISP</v>
      </c>
      <c r="F1092" s="93" t="str">
        <f t="shared" si="50"/>
        <v>Y</v>
      </c>
      <c r="G1092" s="95">
        <v>2324033.2131194789</v>
      </c>
      <c r="H1092" s="99">
        <v>38778.373870559066</v>
      </c>
      <c r="I1092" s="99">
        <v>96.063902746550525</v>
      </c>
      <c r="J1092" s="96"/>
      <c r="K1092" s="96"/>
      <c r="L1092" s="96"/>
      <c r="M1092" s="96"/>
      <c r="N1092" s="96"/>
      <c r="O1092" s="96"/>
      <c r="P1092" s="96"/>
    </row>
    <row r="1093" spans="1:16" ht="15" customHeight="1" x14ac:dyDescent="0.25">
      <c r="A1093" s="97">
        <v>43746</v>
      </c>
      <c r="B1093" s="101">
        <v>6</v>
      </c>
      <c r="C1093" s="92" t="str">
        <f t="shared" si="48"/>
        <v>GET /accounts/{AccountId}/balances</v>
      </c>
      <c r="D1093" s="94" t="s">
        <v>208</v>
      </c>
      <c r="E1093" s="93" t="str">
        <f t="shared" si="49"/>
        <v>AISP</v>
      </c>
      <c r="F1093" s="93" t="str">
        <f t="shared" si="50"/>
        <v>Y</v>
      </c>
      <c r="G1093" s="95">
        <v>1943018.0246892027</v>
      </c>
      <c r="H1093" s="99">
        <v>30345.669767121672</v>
      </c>
      <c r="I1093" s="99">
        <v>137.16118471664225</v>
      </c>
      <c r="J1093" s="96"/>
      <c r="K1093" s="96"/>
      <c r="L1093" s="96"/>
      <c r="M1093" s="96"/>
      <c r="N1093" s="96"/>
      <c r="O1093" s="96"/>
      <c r="P1093" s="96"/>
    </row>
    <row r="1094" spans="1:16" ht="15" customHeight="1" x14ac:dyDescent="0.25">
      <c r="A1094" s="97">
        <v>43746</v>
      </c>
      <c r="B1094" s="101">
        <v>7</v>
      </c>
      <c r="C1094" s="92" t="str">
        <f t="shared" si="48"/>
        <v>GET /balances</v>
      </c>
      <c r="D1094" s="94" t="s">
        <v>208</v>
      </c>
      <c r="E1094" s="93" t="str">
        <f t="shared" si="49"/>
        <v>AISP</v>
      </c>
      <c r="F1094" s="93" t="str">
        <f t="shared" si="50"/>
        <v>Y</v>
      </c>
      <c r="G1094" s="95">
        <v>1168164.4013211511</v>
      </c>
      <c r="H1094" s="99">
        <v>21062.414355824087</v>
      </c>
      <c r="I1094" s="99">
        <v>151.37205352088245</v>
      </c>
      <c r="J1094" s="96"/>
      <c r="K1094" s="96"/>
      <c r="L1094" s="96"/>
      <c r="M1094" s="96"/>
      <c r="N1094" s="96"/>
      <c r="O1094" s="96"/>
      <c r="P1094" s="96"/>
    </row>
    <row r="1095" spans="1:16" ht="15" customHeight="1" x14ac:dyDescent="0.25">
      <c r="A1095" s="97">
        <v>43746</v>
      </c>
      <c r="B1095" s="101">
        <v>8</v>
      </c>
      <c r="C1095" s="92" t="str">
        <f t="shared" si="48"/>
        <v>GET /accounts/{AccountId}/transactions</v>
      </c>
      <c r="D1095" s="94" t="s">
        <v>208</v>
      </c>
      <c r="E1095" s="93" t="str">
        <f t="shared" si="49"/>
        <v>AISP</v>
      </c>
      <c r="F1095" s="93" t="str">
        <f t="shared" si="50"/>
        <v>Y</v>
      </c>
      <c r="G1095" s="95">
        <v>30900017.332109246</v>
      </c>
      <c r="H1095" s="99">
        <v>18365.765311919982</v>
      </c>
      <c r="I1095" s="99">
        <v>162.80575394859892</v>
      </c>
      <c r="J1095" s="96"/>
      <c r="K1095" s="96"/>
      <c r="L1095" s="96"/>
      <c r="M1095" s="96"/>
      <c r="N1095" s="96"/>
      <c r="O1095" s="96"/>
      <c r="P1095" s="96"/>
    </row>
    <row r="1096" spans="1:16" ht="15" customHeight="1" x14ac:dyDescent="0.25">
      <c r="A1096" s="97">
        <v>43746</v>
      </c>
      <c r="B1096" s="101">
        <v>9</v>
      </c>
      <c r="C1096" s="92" t="str">
        <f t="shared" ref="C1096:C1159" si="51">VLOOKUP($B1096,endpoints,3)</f>
        <v>GET /transactions</v>
      </c>
      <c r="D1096" s="94" t="s">
        <v>208</v>
      </c>
      <c r="E1096" s="93" t="str">
        <f t="shared" ref="E1096:E1159" si="52">VLOOKUP($B1096,endpoints,4)</f>
        <v>AISP</v>
      </c>
      <c r="F1096" s="93" t="str">
        <f t="shared" ref="F1096:F1159" si="53">VLOOKUP($B1096,endpoints,5)</f>
        <v>Y</v>
      </c>
      <c r="G1096" s="95">
        <v>326406644.53687549</v>
      </c>
      <c r="H1096" s="99">
        <v>44524.420222753171</v>
      </c>
      <c r="I1096" s="99">
        <v>36.04103710547782</v>
      </c>
      <c r="J1096" s="96"/>
      <c r="K1096" s="96"/>
      <c r="L1096" s="96"/>
      <c r="M1096" s="96"/>
      <c r="N1096" s="96"/>
      <c r="O1096" s="96"/>
      <c r="P1096" s="96"/>
    </row>
    <row r="1097" spans="1:16" ht="15" customHeight="1" x14ac:dyDescent="0.25">
      <c r="A1097" s="97">
        <v>43746</v>
      </c>
      <c r="B1097" s="101">
        <v>10</v>
      </c>
      <c r="C1097" s="92" t="str">
        <f t="shared" si="51"/>
        <v>GET /accounts/{AccountId}/beneficiaries</v>
      </c>
      <c r="D1097" s="94" t="s">
        <v>208</v>
      </c>
      <c r="E1097" s="93" t="str">
        <f t="shared" si="52"/>
        <v>AISP</v>
      </c>
      <c r="F1097" s="93" t="str">
        <f t="shared" si="53"/>
        <v>Y</v>
      </c>
      <c r="G1097" s="95">
        <v>2202995.6089776773</v>
      </c>
      <c r="H1097" s="99">
        <v>30296.547594187545</v>
      </c>
      <c r="I1097" s="99">
        <v>126.11494244824257</v>
      </c>
      <c r="J1097" s="96"/>
      <c r="K1097" s="96"/>
      <c r="L1097" s="96"/>
      <c r="M1097" s="96"/>
      <c r="N1097" s="96"/>
      <c r="O1097" s="96"/>
      <c r="P1097" s="96"/>
    </row>
    <row r="1098" spans="1:16" ht="15" customHeight="1" x14ac:dyDescent="0.25">
      <c r="A1098" s="97">
        <v>43746</v>
      </c>
      <c r="B1098" s="101">
        <v>11</v>
      </c>
      <c r="C1098" s="92" t="str">
        <f t="shared" si="51"/>
        <v>GET /beneficiaries</v>
      </c>
      <c r="D1098" s="94" t="s">
        <v>208</v>
      </c>
      <c r="E1098" s="93" t="str">
        <f t="shared" si="52"/>
        <v>AISP</v>
      </c>
      <c r="F1098" s="93" t="str">
        <f t="shared" si="53"/>
        <v>Y</v>
      </c>
      <c r="G1098" s="95">
        <v>2746397.9279503492</v>
      </c>
      <c r="H1098" s="99">
        <v>37108.661002734581</v>
      </c>
      <c r="I1098" s="99">
        <v>31.607305389395933</v>
      </c>
      <c r="J1098" s="96"/>
      <c r="K1098" s="96"/>
      <c r="L1098" s="96"/>
      <c r="M1098" s="96"/>
      <c r="N1098" s="96"/>
      <c r="O1098" s="96"/>
      <c r="P1098" s="96"/>
    </row>
    <row r="1099" spans="1:16" ht="15" customHeight="1" x14ac:dyDescent="0.25">
      <c r="A1099" s="97">
        <v>43746</v>
      </c>
      <c r="B1099" s="101">
        <v>12</v>
      </c>
      <c r="C1099" s="92" t="str">
        <f t="shared" si="51"/>
        <v>GET /accounts/{AccountId}/direct-debits</v>
      </c>
      <c r="D1099" s="94" t="s">
        <v>208</v>
      </c>
      <c r="E1099" s="93" t="str">
        <f t="shared" si="52"/>
        <v>AISP</v>
      </c>
      <c r="F1099" s="93" t="str">
        <f t="shared" si="53"/>
        <v>Y</v>
      </c>
      <c r="G1099" s="95">
        <v>1647691.7806337832</v>
      </c>
      <c r="H1099" s="99">
        <v>36790.036775892375</v>
      </c>
      <c r="I1099" s="99">
        <v>164.72922859877119</v>
      </c>
      <c r="J1099" s="96"/>
      <c r="K1099" s="96"/>
      <c r="L1099" s="96"/>
      <c r="M1099" s="96"/>
      <c r="N1099" s="96"/>
      <c r="O1099" s="96"/>
      <c r="P1099" s="96"/>
    </row>
    <row r="1100" spans="1:16" ht="15" customHeight="1" x14ac:dyDescent="0.25">
      <c r="A1100" s="97">
        <v>43746</v>
      </c>
      <c r="B1100" s="101">
        <v>13</v>
      </c>
      <c r="C1100" s="92" t="str">
        <f t="shared" si="51"/>
        <v>GET /direct-debits</v>
      </c>
      <c r="D1100" s="94" t="s">
        <v>208</v>
      </c>
      <c r="E1100" s="93" t="str">
        <f t="shared" si="52"/>
        <v>AISP</v>
      </c>
      <c r="F1100" s="93" t="str">
        <f t="shared" si="53"/>
        <v>Y</v>
      </c>
      <c r="G1100" s="95">
        <v>1791980.8477562445</v>
      </c>
      <c r="H1100" s="99">
        <v>24203.52676107837</v>
      </c>
      <c r="I1100" s="99">
        <v>214.37273279436505</v>
      </c>
      <c r="J1100" s="96"/>
      <c r="K1100" s="96"/>
      <c r="L1100" s="96"/>
      <c r="M1100" s="96"/>
      <c r="N1100" s="96"/>
      <c r="O1100" s="96"/>
      <c r="P1100" s="96"/>
    </row>
    <row r="1101" spans="1:16" ht="15" customHeight="1" x14ac:dyDescent="0.25">
      <c r="A1101" s="97">
        <v>43746</v>
      </c>
      <c r="B1101" s="101">
        <v>14</v>
      </c>
      <c r="C1101" s="92" t="str">
        <f t="shared" si="51"/>
        <v>GET /accounts/{AccountId}/standing-orders</v>
      </c>
      <c r="D1101" s="94" t="s">
        <v>208</v>
      </c>
      <c r="E1101" s="93" t="str">
        <f t="shared" si="52"/>
        <v>AISP</v>
      </c>
      <c r="F1101" s="93" t="str">
        <f t="shared" si="53"/>
        <v>Y</v>
      </c>
      <c r="G1101" s="95">
        <v>861557.03548151033</v>
      </c>
      <c r="H1101" s="99">
        <v>18601.81986247289</v>
      </c>
      <c r="I1101" s="99">
        <v>126.24463053632418</v>
      </c>
      <c r="J1101" s="96"/>
      <c r="K1101" s="96"/>
      <c r="L1101" s="96"/>
      <c r="M1101" s="96"/>
      <c r="N1101" s="96"/>
      <c r="O1101" s="96"/>
      <c r="P1101" s="96"/>
    </row>
    <row r="1102" spans="1:16" ht="15" customHeight="1" x14ac:dyDescent="0.25">
      <c r="A1102" s="97">
        <v>43746</v>
      </c>
      <c r="B1102" s="101">
        <v>15</v>
      </c>
      <c r="C1102" s="92" t="str">
        <f t="shared" si="51"/>
        <v>GET /standing-orders</v>
      </c>
      <c r="D1102" s="94" t="s">
        <v>208</v>
      </c>
      <c r="E1102" s="93" t="str">
        <f t="shared" si="52"/>
        <v>AISP</v>
      </c>
      <c r="F1102" s="93" t="str">
        <f t="shared" si="53"/>
        <v>Y</v>
      </c>
      <c r="G1102" s="95">
        <v>1258311.5519376597</v>
      </c>
      <c r="H1102" s="99">
        <v>46342.122514520932</v>
      </c>
      <c r="I1102" s="99">
        <v>155.34977241833496</v>
      </c>
      <c r="J1102" s="96"/>
      <c r="K1102" s="96"/>
      <c r="L1102" s="96"/>
      <c r="M1102" s="96"/>
      <c r="N1102" s="96"/>
      <c r="O1102" s="96"/>
      <c r="P1102" s="96"/>
    </row>
    <row r="1103" spans="1:16" ht="15" customHeight="1" x14ac:dyDescent="0.25">
      <c r="A1103" s="97">
        <v>43746</v>
      </c>
      <c r="B1103" s="101">
        <v>16</v>
      </c>
      <c r="C1103" s="92" t="str">
        <f t="shared" si="51"/>
        <v>GET /accounts/{AccountId}/product</v>
      </c>
      <c r="D1103" s="94" t="s">
        <v>208</v>
      </c>
      <c r="E1103" s="93" t="str">
        <f t="shared" si="52"/>
        <v>AISP</v>
      </c>
      <c r="F1103" s="93" t="str">
        <f t="shared" si="53"/>
        <v>Y</v>
      </c>
      <c r="G1103" s="95">
        <v>326237.21761134733</v>
      </c>
      <c r="H1103" s="99">
        <v>5088.5487720892716</v>
      </c>
      <c r="I1103" s="99">
        <v>148.74989847317786</v>
      </c>
      <c r="J1103" s="96"/>
      <c r="K1103" s="96"/>
      <c r="L1103" s="96"/>
      <c r="M1103" s="96"/>
      <c r="N1103" s="96"/>
      <c r="O1103" s="96"/>
      <c r="P1103" s="96"/>
    </row>
    <row r="1104" spans="1:16" ht="15" customHeight="1" x14ac:dyDescent="0.25">
      <c r="A1104" s="97">
        <v>43746</v>
      </c>
      <c r="B1104" s="101">
        <v>17</v>
      </c>
      <c r="C1104" s="92" t="str">
        <f t="shared" si="51"/>
        <v>GET /products</v>
      </c>
      <c r="D1104" s="94" t="s">
        <v>208</v>
      </c>
      <c r="E1104" s="93" t="str">
        <f t="shared" si="52"/>
        <v>AISP</v>
      </c>
      <c r="F1104" s="93" t="str">
        <f t="shared" si="53"/>
        <v>Y</v>
      </c>
      <c r="G1104" s="95">
        <v>816809.25671562646</v>
      </c>
      <c r="H1104" s="99">
        <v>34051.244295945813</v>
      </c>
      <c r="I1104" s="99">
        <v>221.50751666596955</v>
      </c>
      <c r="J1104" s="96"/>
      <c r="K1104" s="96"/>
      <c r="L1104" s="96"/>
      <c r="M1104" s="96"/>
      <c r="N1104" s="96"/>
      <c r="O1104" s="96"/>
      <c r="P1104" s="96"/>
    </row>
    <row r="1105" spans="1:16" ht="15" customHeight="1" x14ac:dyDescent="0.25">
      <c r="A1105" s="97">
        <v>43746</v>
      </c>
      <c r="B1105" s="101">
        <v>18</v>
      </c>
      <c r="C1105" s="92" t="str">
        <f t="shared" si="51"/>
        <v>GET /accounts/{AccountId}/offers</v>
      </c>
      <c r="D1105" s="94" t="s">
        <v>208</v>
      </c>
      <c r="E1105" s="93" t="str">
        <f t="shared" si="52"/>
        <v>AISP</v>
      </c>
      <c r="F1105" s="93" t="str">
        <f t="shared" si="53"/>
        <v>Y</v>
      </c>
      <c r="G1105" s="95">
        <v>862216.42789060238</v>
      </c>
      <c r="H1105" s="99">
        <v>36282.676100635326</v>
      </c>
      <c r="I1105" s="99">
        <v>289.03491710558802</v>
      </c>
      <c r="J1105" s="96"/>
      <c r="K1105" s="96"/>
      <c r="L1105" s="96"/>
      <c r="M1105" s="96"/>
      <c r="N1105" s="96"/>
      <c r="O1105" s="96"/>
      <c r="P1105" s="96"/>
    </row>
    <row r="1106" spans="1:16" ht="15" customHeight="1" x14ac:dyDescent="0.25">
      <c r="A1106" s="97">
        <v>43746</v>
      </c>
      <c r="B1106" s="101">
        <v>19</v>
      </c>
      <c r="C1106" s="92" t="str">
        <f t="shared" si="51"/>
        <v>GET /offers</v>
      </c>
      <c r="D1106" s="94" t="s">
        <v>208</v>
      </c>
      <c r="E1106" s="93" t="str">
        <f t="shared" si="52"/>
        <v>AISP</v>
      </c>
      <c r="F1106" s="93" t="str">
        <f t="shared" si="53"/>
        <v>Y</v>
      </c>
      <c r="G1106" s="95">
        <v>2914053.6398114827</v>
      </c>
      <c r="H1106" s="99">
        <v>37063.814990810977</v>
      </c>
      <c r="I1106" s="99">
        <v>161.27366558996692</v>
      </c>
      <c r="J1106" s="96"/>
      <c r="K1106" s="96"/>
      <c r="L1106" s="96"/>
      <c r="M1106" s="96"/>
      <c r="N1106" s="96"/>
      <c r="O1106" s="96"/>
      <c r="P1106" s="96"/>
    </row>
    <row r="1107" spans="1:16" ht="15" customHeight="1" x14ac:dyDescent="0.25">
      <c r="A1107" s="97">
        <v>43746</v>
      </c>
      <c r="B1107" s="101">
        <v>20</v>
      </c>
      <c r="C1107" s="92" t="str">
        <f t="shared" si="51"/>
        <v>GET /accounts/{AccountId}/party</v>
      </c>
      <c r="D1107" s="94" t="s">
        <v>208</v>
      </c>
      <c r="E1107" s="93" t="str">
        <f t="shared" si="52"/>
        <v>AISP</v>
      </c>
      <c r="F1107" s="93" t="str">
        <f t="shared" si="53"/>
        <v>Y</v>
      </c>
      <c r="G1107" s="95">
        <v>1199497.27003712</v>
      </c>
      <c r="H1107" s="99">
        <v>46315.576676278746</v>
      </c>
      <c r="I1107" s="99">
        <v>0</v>
      </c>
      <c r="J1107" s="96"/>
      <c r="K1107" s="96"/>
      <c r="L1107" s="96"/>
      <c r="M1107" s="96"/>
      <c r="N1107" s="96"/>
      <c r="O1107" s="96"/>
      <c r="P1107" s="96"/>
    </row>
    <row r="1108" spans="1:16" ht="15" customHeight="1" x14ac:dyDescent="0.25">
      <c r="A1108" s="97">
        <v>43746</v>
      </c>
      <c r="B1108" s="101">
        <v>21</v>
      </c>
      <c r="C1108" s="92" t="str">
        <f t="shared" si="51"/>
        <v>GET /party</v>
      </c>
      <c r="D1108" s="94" t="s">
        <v>208</v>
      </c>
      <c r="E1108" s="93" t="str">
        <f t="shared" si="52"/>
        <v>AISP</v>
      </c>
      <c r="F1108" s="93" t="str">
        <f t="shared" si="53"/>
        <v>Y</v>
      </c>
      <c r="G1108" s="95">
        <v>857147.85777365044</v>
      </c>
      <c r="H1108" s="99">
        <v>10346.134129879803</v>
      </c>
      <c r="I1108" s="99">
        <v>338.23297714232257</v>
      </c>
      <c r="J1108" s="96"/>
      <c r="K1108" s="96"/>
      <c r="L1108" s="96"/>
      <c r="M1108" s="96"/>
      <c r="N1108" s="96"/>
      <c r="O1108" s="96"/>
      <c r="P1108" s="96"/>
    </row>
    <row r="1109" spans="1:16" ht="15" customHeight="1" x14ac:dyDescent="0.25">
      <c r="A1109" s="97">
        <v>43746</v>
      </c>
      <c r="B1109" s="101">
        <v>22</v>
      </c>
      <c r="C1109" s="92" t="str">
        <f t="shared" si="51"/>
        <v>GET /accounts/{AccountId}/scheduled-payments</v>
      </c>
      <c r="D1109" s="94" t="s">
        <v>208</v>
      </c>
      <c r="E1109" s="93" t="str">
        <f t="shared" si="52"/>
        <v>AISP</v>
      </c>
      <c r="F1109" s="93" t="str">
        <f t="shared" si="53"/>
        <v>Y</v>
      </c>
      <c r="G1109" s="95">
        <v>823610.73333163129</v>
      </c>
      <c r="H1109" s="99">
        <v>33987.673054421568</v>
      </c>
      <c r="I1109" s="99">
        <v>3.1258005138204576</v>
      </c>
      <c r="J1109" s="96"/>
      <c r="K1109" s="96"/>
      <c r="L1109" s="96"/>
      <c r="M1109" s="96"/>
      <c r="N1109" s="96"/>
      <c r="O1109" s="96"/>
      <c r="P1109" s="96"/>
    </row>
    <row r="1110" spans="1:16" ht="15" customHeight="1" x14ac:dyDescent="0.25">
      <c r="A1110" s="97">
        <v>43746</v>
      </c>
      <c r="B1110" s="101">
        <v>23</v>
      </c>
      <c r="C1110" s="92" t="str">
        <f t="shared" si="51"/>
        <v>GET /scheduled-payments</v>
      </c>
      <c r="D1110" s="94" t="s">
        <v>208</v>
      </c>
      <c r="E1110" s="93" t="str">
        <f t="shared" si="52"/>
        <v>AISP</v>
      </c>
      <c r="F1110" s="93" t="str">
        <f t="shared" si="53"/>
        <v>Y</v>
      </c>
      <c r="G1110" s="95">
        <v>1817323.7163601518</v>
      </c>
      <c r="H1110" s="99">
        <v>29737.600935139566</v>
      </c>
      <c r="I1110" s="99">
        <v>88.158369288407414</v>
      </c>
      <c r="J1110" s="96"/>
      <c r="K1110" s="96"/>
      <c r="L1110" s="96"/>
      <c r="M1110" s="96"/>
      <c r="N1110" s="96"/>
      <c r="O1110" s="96"/>
      <c r="P1110" s="96"/>
    </row>
    <row r="1111" spans="1:16" ht="15" customHeight="1" x14ac:dyDescent="0.25">
      <c r="A1111" s="97">
        <v>43746</v>
      </c>
      <c r="B1111" s="101">
        <v>24</v>
      </c>
      <c r="C1111" s="92" t="str">
        <f t="shared" si="51"/>
        <v>GET /accounts/{AccountId}/statements</v>
      </c>
      <c r="D1111" s="94" t="s">
        <v>208</v>
      </c>
      <c r="E1111" s="93" t="str">
        <f t="shared" si="52"/>
        <v>AISP</v>
      </c>
      <c r="F1111" s="93" t="str">
        <f t="shared" si="53"/>
        <v>Y</v>
      </c>
      <c r="G1111" s="95">
        <v>804564.45430229616</v>
      </c>
      <c r="H1111" s="99">
        <v>14300.736139175538</v>
      </c>
      <c r="I1111" s="99">
        <v>139.18001803492564</v>
      </c>
      <c r="J1111" s="96"/>
      <c r="K1111" s="96"/>
      <c r="L1111" s="96"/>
      <c r="M1111" s="96"/>
      <c r="N1111" s="96"/>
      <c r="O1111" s="96"/>
      <c r="P1111" s="96"/>
    </row>
    <row r="1112" spans="1:16" ht="15" customHeight="1" x14ac:dyDescent="0.25">
      <c r="A1112" s="97">
        <v>43746</v>
      </c>
      <c r="B1112" s="101">
        <v>25</v>
      </c>
      <c r="C1112" s="92" t="str">
        <f t="shared" si="51"/>
        <v>GET /accounts/{AccountId}/statements/{StatementId}</v>
      </c>
      <c r="D1112" s="94" t="s">
        <v>208</v>
      </c>
      <c r="E1112" s="93" t="str">
        <f t="shared" si="52"/>
        <v>AISP</v>
      </c>
      <c r="F1112" s="93" t="str">
        <f t="shared" si="53"/>
        <v>Y</v>
      </c>
      <c r="G1112" s="95">
        <v>1110290.0105290031</v>
      </c>
      <c r="H1112" s="99">
        <v>23406.682298975767</v>
      </c>
      <c r="I1112" s="99">
        <v>118.30014054850953</v>
      </c>
      <c r="J1112" s="96"/>
      <c r="K1112" s="96"/>
      <c r="L1112" s="96"/>
      <c r="M1112" s="96"/>
      <c r="N1112" s="96"/>
      <c r="O1112" s="96"/>
      <c r="P1112" s="96"/>
    </row>
    <row r="1113" spans="1:16" ht="15" customHeight="1" x14ac:dyDescent="0.25">
      <c r="A1113" s="97">
        <v>43746</v>
      </c>
      <c r="B1113" s="101">
        <v>26</v>
      </c>
      <c r="C1113" s="92" t="str">
        <f t="shared" si="51"/>
        <v>GET /accounts/{AccountId}/statements/{StatementId}/file</v>
      </c>
      <c r="D1113" s="94" t="s">
        <v>208</v>
      </c>
      <c r="E1113" s="93" t="str">
        <f t="shared" si="52"/>
        <v>AISP</v>
      </c>
      <c r="F1113" s="93" t="str">
        <f t="shared" si="53"/>
        <v>Y</v>
      </c>
      <c r="G1113" s="95">
        <v>2041708.3895128949</v>
      </c>
      <c r="H1113" s="99">
        <v>26068.217953689764</v>
      </c>
      <c r="I1113" s="99">
        <v>93.209972123063125</v>
      </c>
      <c r="J1113" s="96"/>
      <c r="K1113" s="96"/>
      <c r="L1113" s="96"/>
      <c r="M1113" s="96"/>
      <c r="N1113" s="96"/>
      <c r="O1113" s="96"/>
      <c r="P1113" s="96"/>
    </row>
    <row r="1114" spans="1:16" ht="15" customHeight="1" x14ac:dyDescent="0.25">
      <c r="A1114" s="97">
        <v>43746</v>
      </c>
      <c r="B1114" s="101">
        <v>27</v>
      </c>
      <c r="C1114" s="92" t="str">
        <f t="shared" si="51"/>
        <v>GET /accounts/{AccountId}/statements/{StatementId}/transactions</v>
      </c>
      <c r="D1114" s="94" t="s">
        <v>208</v>
      </c>
      <c r="E1114" s="93" t="str">
        <f t="shared" si="52"/>
        <v>AISP</v>
      </c>
      <c r="F1114" s="93" t="str">
        <f t="shared" si="53"/>
        <v>Y</v>
      </c>
      <c r="G1114" s="95">
        <v>26272021.61132852</v>
      </c>
      <c r="H1114" s="99">
        <v>7286.5784088860364</v>
      </c>
      <c r="I1114" s="99">
        <v>295.75270471209831</v>
      </c>
      <c r="J1114" s="96"/>
      <c r="K1114" s="96"/>
      <c r="L1114" s="96"/>
      <c r="M1114" s="96"/>
      <c r="N1114" s="96"/>
      <c r="O1114" s="96"/>
      <c r="P1114" s="96"/>
    </row>
    <row r="1115" spans="1:16" ht="15" customHeight="1" x14ac:dyDescent="0.25">
      <c r="A1115" s="97">
        <v>43746</v>
      </c>
      <c r="B1115" s="101">
        <v>28</v>
      </c>
      <c r="C1115" s="92" t="str">
        <f t="shared" si="51"/>
        <v>GET /statements</v>
      </c>
      <c r="D1115" s="94" t="s">
        <v>208</v>
      </c>
      <c r="E1115" s="93" t="str">
        <f t="shared" si="52"/>
        <v>AISP</v>
      </c>
      <c r="F1115" s="93" t="str">
        <f t="shared" si="53"/>
        <v>Y</v>
      </c>
      <c r="G1115" s="95">
        <v>2980457.4691468966</v>
      </c>
      <c r="H1115" s="99">
        <v>39741.303451345761</v>
      </c>
      <c r="I1115" s="99">
        <v>71.542759500074581</v>
      </c>
      <c r="J1115" s="96"/>
      <c r="K1115" s="96"/>
      <c r="L1115" s="96"/>
      <c r="M1115" s="96"/>
      <c r="N1115" s="96"/>
      <c r="O1115" s="96"/>
      <c r="P1115" s="96"/>
    </row>
    <row r="1116" spans="1:16" ht="15" customHeight="1" x14ac:dyDescent="0.25">
      <c r="A1116" s="97">
        <v>43746</v>
      </c>
      <c r="B1116" s="101">
        <v>29</v>
      </c>
      <c r="C1116" s="92" t="str">
        <f t="shared" si="51"/>
        <v>POST /domestic-payment-consents</v>
      </c>
      <c r="D1116" s="94" t="s">
        <v>208</v>
      </c>
      <c r="E1116" s="93" t="str">
        <f t="shared" si="52"/>
        <v>PISP</v>
      </c>
      <c r="F1116" s="93" t="str">
        <f t="shared" si="53"/>
        <v>N</v>
      </c>
      <c r="G1116" s="95">
        <v>3605562.8518597484</v>
      </c>
      <c r="H1116" s="99">
        <v>8775.6979472329203</v>
      </c>
      <c r="I1116" s="99">
        <v>94.127107910334928</v>
      </c>
      <c r="J1116" s="96"/>
      <c r="K1116" s="96"/>
      <c r="L1116" s="96"/>
      <c r="M1116" s="96"/>
      <c r="N1116" s="96"/>
      <c r="O1116" s="96"/>
      <c r="P1116" s="96"/>
    </row>
    <row r="1117" spans="1:16" ht="15" customHeight="1" x14ac:dyDescent="0.25">
      <c r="A1117" s="97">
        <v>43746</v>
      </c>
      <c r="B1117" s="101">
        <v>30</v>
      </c>
      <c r="C1117" s="92" t="str">
        <f t="shared" si="51"/>
        <v>GET /domestic-payment-consents/{ConsentId}</v>
      </c>
      <c r="D1117" s="94" t="s">
        <v>208</v>
      </c>
      <c r="E1117" s="93" t="str">
        <f t="shared" si="52"/>
        <v>PISP</v>
      </c>
      <c r="F1117" s="93" t="str">
        <f t="shared" si="53"/>
        <v>N</v>
      </c>
      <c r="G1117" s="95">
        <v>13651068.705567509</v>
      </c>
      <c r="H1117" s="99">
        <v>18794.55154745758</v>
      </c>
      <c r="I1117" s="99">
        <v>138.69677577076183</v>
      </c>
      <c r="J1117" s="96"/>
      <c r="K1117" s="96"/>
      <c r="L1117" s="96"/>
      <c r="M1117" s="96"/>
      <c r="N1117" s="96"/>
      <c r="O1117" s="96"/>
      <c r="P1117" s="96"/>
    </row>
    <row r="1118" spans="1:16" ht="15" customHeight="1" x14ac:dyDescent="0.25">
      <c r="A1118" s="97">
        <v>43746</v>
      </c>
      <c r="B1118" s="101">
        <v>31</v>
      </c>
      <c r="C1118" s="92" t="str">
        <f t="shared" si="51"/>
        <v>POST /domestic-payments</v>
      </c>
      <c r="D1118" s="94" t="s">
        <v>208</v>
      </c>
      <c r="E1118" s="93" t="str">
        <f t="shared" si="52"/>
        <v>PISP</v>
      </c>
      <c r="F1118" s="93" t="str">
        <f t="shared" si="53"/>
        <v>Y</v>
      </c>
      <c r="G1118" s="95">
        <v>5199050.1436579414</v>
      </c>
      <c r="H1118" s="99">
        <v>17238.75260608317</v>
      </c>
      <c r="I1118" s="99">
        <v>5.9010999282905283</v>
      </c>
      <c r="J1118" s="96"/>
      <c r="K1118" s="96"/>
      <c r="L1118" s="96"/>
      <c r="M1118" s="96"/>
      <c r="N1118" s="96"/>
      <c r="O1118" s="96"/>
      <c r="P1118" s="96"/>
    </row>
    <row r="1119" spans="1:16" ht="15" customHeight="1" x14ac:dyDescent="0.25">
      <c r="A1119" s="97">
        <v>43746</v>
      </c>
      <c r="B1119" s="101">
        <v>32</v>
      </c>
      <c r="C1119" s="92" t="str">
        <f t="shared" si="51"/>
        <v>GET /domestic-payments/{DomesticPaymentId}</v>
      </c>
      <c r="D1119" s="94" t="s">
        <v>208</v>
      </c>
      <c r="E1119" s="93" t="str">
        <f t="shared" si="52"/>
        <v>PISP</v>
      </c>
      <c r="F1119" s="93" t="str">
        <f t="shared" si="53"/>
        <v>Y</v>
      </c>
      <c r="G1119" s="95">
        <v>34671817.702685401</v>
      </c>
      <c r="H1119" s="99">
        <v>40724.454640871481</v>
      </c>
      <c r="I1119" s="99">
        <v>70.483314449651687</v>
      </c>
      <c r="J1119" s="96"/>
      <c r="K1119" s="96"/>
      <c r="L1119" s="96"/>
      <c r="M1119" s="96"/>
      <c r="N1119" s="96"/>
      <c r="O1119" s="96"/>
      <c r="P1119" s="96"/>
    </row>
    <row r="1120" spans="1:16" ht="15" customHeight="1" x14ac:dyDescent="0.25">
      <c r="A1120" s="97">
        <v>43746</v>
      </c>
      <c r="B1120" s="101">
        <v>33</v>
      </c>
      <c r="C1120" s="92" t="str">
        <f t="shared" si="51"/>
        <v>POST /domestic-scheduled-payment-consents</v>
      </c>
      <c r="D1120" s="94" t="s">
        <v>208</v>
      </c>
      <c r="E1120" s="93" t="str">
        <f t="shared" si="52"/>
        <v>PISP</v>
      </c>
      <c r="F1120" s="93" t="str">
        <f t="shared" si="53"/>
        <v>N</v>
      </c>
      <c r="G1120" s="95">
        <v>16042066.477682924</v>
      </c>
      <c r="H1120" s="99">
        <v>17091.973199015225</v>
      </c>
      <c r="I1120" s="99">
        <v>107.90398077062518</v>
      </c>
      <c r="J1120" s="96"/>
      <c r="K1120" s="96"/>
      <c r="L1120" s="96"/>
      <c r="M1120" s="96"/>
      <c r="N1120" s="96"/>
      <c r="O1120" s="96"/>
      <c r="P1120" s="96"/>
    </row>
    <row r="1121" spans="1:16" ht="15" customHeight="1" x14ac:dyDescent="0.25">
      <c r="A1121" s="97">
        <v>43746</v>
      </c>
      <c r="B1121" s="101">
        <v>34</v>
      </c>
      <c r="C1121" s="92" t="str">
        <f t="shared" si="51"/>
        <v>GET /domestic-scheduled-payment-consents/{ConsentId}</v>
      </c>
      <c r="D1121" s="94" t="s">
        <v>208</v>
      </c>
      <c r="E1121" s="93" t="str">
        <f t="shared" si="52"/>
        <v>PISP</v>
      </c>
      <c r="F1121" s="93" t="str">
        <f t="shared" si="53"/>
        <v>N</v>
      </c>
      <c r="G1121" s="95">
        <v>11423564.094578832</v>
      </c>
      <c r="H1121" s="99">
        <v>14354.375157286078</v>
      </c>
      <c r="I1121" s="99">
        <v>81.404087979905285</v>
      </c>
      <c r="J1121" s="96"/>
      <c r="K1121" s="96"/>
      <c r="L1121" s="96"/>
      <c r="M1121" s="96"/>
      <c r="N1121" s="96"/>
      <c r="O1121" s="96"/>
      <c r="P1121" s="96"/>
    </row>
    <row r="1122" spans="1:16" ht="15" customHeight="1" x14ac:dyDescent="0.25">
      <c r="A1122" s="97">
        <v>43746</v>
      </c>
      <c r="B1122" s="101">
        <v>35</v>
      </c>
      <c r="C1122" s="92" t="str">
        <f t="shared" si="51"/>
        <v>POST /domestic-scheduled-payments</v>
      </c>
      <c r="D1122" s="94" t="s">
        <v>208</v>
      </c>
      <c r="E1122" s="93" t="str">
        <f t="shared" si="52"/>
        <v>PISP</v>
      </c>
      <c r="F1122" s="93" t="str">
        <f t="shared" si="53"/>
        <v>Y</v>
      </c>
      <c r="G1122" s="95">
        <v>28368270.633088704</v>
      </c>
      <c r="H1122" s="99">
        <v>45831.971187041199</v>
      </c>
      <c r="I1122" s="99">
        <v>152.81130795048421</v>
      </c>
      <c r="J1122" s="96"/>
      <c r="K1122" s="96"/>
      <c r="L1122" s="96"/>
      <c r="M1122" s="96"/>
      <c r="N1122" s="96"/>
      <c r="O1122" s="96"/>
      <c r="P1122" s="96"/>
    </row>
    <row r="1123" spans="1:16" ht="15" customHeight="1" x14ac:dyDescent="0.25">
      <c r="A1123" s="97">
        <v>43746</v>
      </c>
      <c r="B1123" s="101">
        <v>36</v>
      </c>
      <c r="C1123" s="92" t="str">
        <f t="shared" si="51"/>
        <v>GET /domestic-scheduled-payments/{DomesticScheduledPaymentId}</v>
      </c>
      <c r="D1123" s="94" t="s">
        <v>208</v>
      </c>
      <c r="E1123" s="93" t="str">
        <f t="shared" si="52"/>
        <v>PISP</v>
      </c>
      <c r="F1123" s="93" t="str">
        <f t="shared" si="53"/>
        <v>Y</v>
      </c>
      <c r="G1123" s="95">
        <v>14935653.662028214</v>
      </c>
      <c r="H1123" s="99">
        <v>34621.928558228123</v>
      </c>
      <c r="I1123" s="99">
        <v>88.09186437658721</v>
      </c>
      <c r="J1123" s="96"/>
      <c r="K1123" s="96"/>
      <c r="L1123" s="96"/>
      <c r="M1123" s="96"/>
      <c r="N1123" s="96"/>
      <c r="O1123" s="96"/>
      <c r="P1123" s="96"/>
    </row>
    <row r="1124" spans="1:16" ht="15" customHeight="1" x14ac:dyDescent="0.25">
      <c r="A1124" s="97">
        <v>43746</v>
      </c>
      <c r="B1124" s="101">
        <v>37</v>
      </c>
      <c r="C1124" s="92" t="str">
        <f t="shared" si="51"/>
        <v>POST /domestic-standing-order-consents</v>
      </c>
      <c r="D1124" s="94" t="s">
        <v>208</v>
      </c>
      <c r="E1124" s="93" t="str">
        <f t="shared" si="52"/>
        <v>PISP</v>
      </c>
      <c r="F1124" s="93" t="str">
        <f t="shared" si="53"/>
        <v>N</v>
      </c>
      <c r="G1124" s="95">
        <v>26676978.488306586</v>
      </c>
      <c r="H1124" s="99">
        <v>23340.981293278124</v>
      </c>
      <c r="I1124" s="99">
        <v>197.31228543437868</v>
      </c>
      <c r="J1124" s="96"/>
      <c r="K1124" s="96"/>
      <c r="L1124" s="96"/>
      <c r="M1124" s="96"/>
      <c r="N1124" s="96"/>
      <c r="O1124" s="96"/>
      <c r="P1124" s="96"/>
    </row>
    <row r="1125" spans="1:16" ht="15" customHeight="1" x14ac:dyDescent="0.25">
      <c r="A1125" s="97">
        <v>43746</v>
      </c>
      <c r="B1125" s="101">
        <v>38</v>
      </c>
      <c r="C1125" s="92" t="str">
        <f t="shared" si="51"/>
        <v>GET /domestic-standing-order-consents/{ConsentId}</v>
      </c>
      <c r="D1125" s="94" t="s">
        <v>208</v>
      </c>
      <c r="E1125" s="93" t="str">
        <f t="shared" si="52"/>
        <v>PISP</v>
      </c>
      <c r="F1125" s="93" t="str">
        <f t="shared" si="53"/>
        <v>N</v>
      </c>
      <c r="G1125" s="95">
        <v>23798102.21955248</v>
      </c>
      <c r="H1125" s="99">
        <v>29154.238173286478</v>
      </c>
      <c r="I1125" s="99">
        <v>202.14706480581566</v>
      </c>
      <c r="J1125" s="96"/>
      <c r="K1125" s="96"/>
      <c r="L1125" s="96"/>
      <c r="M1125" s="96"/>
      <c r="N1125" s="96"/>
      <c r="O1125" s="96"/>
      <c r="P1125" s="96"/>
    </row>
    <row r="1126" spans="1:16" ht="15" customHeight="1" x14ac:dyDescent="0.25">
      <c r="A1126" s="97">
        <v>43746</v>
      </c>
      <c r="B1126" s="101">
        <v>39</v>
      </c>
      <c r="C1126" s="92" t="str">
        <f t="shared" si="51"/>
        <v>POST /domestic-standing-orders</v>
      </c>
      <c r="D1126" s="94" t="s">
        <v>208</v>
      </c>
      <c r="E1126" s="93" t="str">
        <f t="shared" si="52"/>
        <v>PISP</v>
      </c>
      <c r="F1126" s="93" t="str">
        <f t="shared" si="53"/>
        <v>Y</v>
      </c>
      <c r="G1126" s="95">
        <v>7262954.4459223701</v>
      </c>
      <c r="H1126" s="99">
        <v>20358.097591208567</v>
      </c>
      <c r="I1126" s="99">
        <v>2.1428565703241294</v>
      </c>
      <c r="J1126" s="96"/>
      <c r="K1126" s="96"/>
      <c r="L1126" s="96"/>
      <c r="M1126" s="96"/>
      <c r="N1126" s="96"/>
      <c r="O1126" s="96"/>
      <c r="P1126" s="96"/>
    </row>
    <row r="1127" spans="1:16" ht="15" customHeight="1" x14ac:dyDescent="0.25">
      <c r="A1127" s="97">
        <v>43746</v>
      </c>
      <c r="B1127" s="101">
        <v>40</v>
      </c>
      <c r="C1127" s="92" t="str">
        <f t="shared" si="51"/>
        <v>GET /domestic-standing-orders/{DomesticStandingOrderId}</v>
      </c>
      <c r="D1127" s="94" t="s">
        <v>208</v>
      </c>
      <c r="E1127" s="93" t="str">
        <f t="shared" si="52"/>
        <v>PISP</v>
      </c>
      <c r="F1127" s="93" t="str">
        <f t="shared" si="53"/>
        <v>Y</v>
      </c>
      <c r="G1127" s="95">
        <v>5896992.876422747</v>
      </c>
      <c r="H1127" s="99">
        <v>7965.6518119782468</v>
      </c>
      <c r="I1127" s="99">
        <v>259.69715813436409</v>
      </c>
      <c r="J1127" s="96"/>
      <c r="K1127" s="96"/>
      <c r="L1127" s="96"/>
      <c r="M1127" s="96"/>
      <c r="N1127" s="96"/>
      <c r="O1127" s="96"/>
      <c r="P1127" s="96"/>
    </row>
    <row r="1128" spans="1:16" ht="15" customHeight="1" x14ac:dyDescent="0.25">
      <c r="A1128" s="97">
        <v>43746</v>
      </c>
      <c r="B1128" s="101">
        <v>41</v>
      </c>
      <c r="C1128" s="92" t="str">
        <f t="shared" si="51"/>
        <v>POST /international-payment-consents</v>
      </c>
      <c r="D1128" s="94" t="s">
        <v>208</v>
      </c>
      <c r="E1128" s="93" t="str">
        <f t="shared" si="52"/>
        <v>PISP</v>
      </c>
      <c r="F1128" s="93" t="str">
        <f t="shared" si="53"/>
        <v>N</v>
      </c>
      <c r="G1128" s="95">
        <v>35100658.351482749</v>
      </c>
      <c r="H1128" s="99">
        <v>41727.177504259445</v>
      </c>
      <c r="I1128" s="99">
        <v>58.007502197683486</v>
      </c>
      <c r="J1128" s="96"/>
      <c r="K1128" s="96"/>
      <c r="L1128" s="96"/>
      <c r="M1128" s="96"/>
      <c r="N1128" s="96"/>
      <c r="O1128" s="96"/>
      <c r="P1128" s="96"/>
    </row>
    <row r="1129" spans="1:16" ht="15" customHeight="1" x14ac:dyDescent="0.25">
      <c r="A1129" s="97">
        <v>43746</v>
      </c>
      <c r="B1129" s="101">
        <v>42</v>
      </c>
      <c r="C1129" s="92" t="str">
        <f t="shared" si="51"/>
        <v>GET /international-payment-consents/{ConsentId}</v>
      </c>
      <c r="D1129" s="94" t="s">
        <v>208</v>
      </c>
      <c r="E1129" s="93" t="str">
        <f t="shared" si="52"/>
        <v>PISP</v>
      </c>
      <c r="F1129" s="93" t="str">
        <f t="shared" si="53"/>
        <v>N</v>
      </c>
      <c r="G1129" s="95">
        <v>31982262.264580321</v>
      </c>
      <c r="H1129" s="99">
        <v>31160.800585812445</v>
      </c>
      <c r="I1129" s="99">
        <v>259.67739376189138</v>
      </c>
      <c r="J1129" s="96"/>
      <c r="K1129" s="96"/>
      <c r="L1129" s="96"/>
      <c r="M1129" s="96"/>
      <c r="N1129" s="96"/>
      <c r="O1129" s="96"/>
      <c r="P1129" s="96"/>
    </row>
    <row r="1130" spans="1:16" ht="15" customHeight="1" x14ac:dyDescent="0.25">
      <c r="A1130" s="97">
        <v>43746</v>
      </c>
      <c r="B1130" s="101">
        <v>43</v>
      </c>
      <c r="C1130" s="92" t="str">
        <f t="shared" si="51"/>
        <v>POST /international-payments</v>
      </c>
      <c r="D1130" s="94" t="s">
        <v>208</v>
      </c>
      <c r="E1130" s="93" t="str">
        <f t="shared" si="52"/>
        <v>PISP</v>
      </c>
      <c r="F1130" s="93" t="str">
        <f t="shared" si="53"/>
        <v>Y</v>
      </c>
      <c r="G1130" s="95">
        <v>36486595.814965069</v>
      </c>
      <c r="H1130" s="103">
        <v>41242.393592287081</v>
      </c>
      <c r="I1130" s="103">
        <v>41.094446837112848</v>
      </c>
      <c r="J1130" s="96"/>
      <c r="K1130" s="96"/>
      <c r="L1130" s="96"/>
      <c r="M1130" s="96"/>
      <c r="N1130" s="96"/>
      <c r="O1130" s="96"/>
      <c r="P1130" s="96"/>
    </row>
    <row r="1131" spans="1:16" ht="15" customHeight="1" x14ac:dyDescent="0.25">
      <c r="A1131" s="97">
        <v>43746</v>
      </c>
      <c r="B1131" s="101">
        <v>44</v>
      </c>
      <c r="C1131" s="92" t="str">
        <f t="shared" si="51"/>
        <v>GET /international-payments/{InternationalPaymentId}</v>
      </c>
      <c r="D1131" s="94" t="s">
        <v>208</v>
      </c>
      <c r="E1131" s="93" t="str">
        <f t="shared" si="52"/>
        <v>PISP</v>
      </c>
      <c r="F1131" s="93" t="str">
        <f t="shared" si="53"/>
        <v>Y</v>
      </c>
      <c r="G1131" s="95">
        <v>13273942.455225892</v>
      </c>
      <c r="H1131" s="103">
        <v>18956.194647712655</v>
      </c>
      <c r="I1131" s="103">
        <v>64.18910448348808</v>
      </c>
      <c r="J1131" s="96"/>
      <c r="K1131" s="96"/>
      <c r="L1131" s="96"/>
      <c r="M1131" s="96"/>
      <c r="N1131" s="96"/>
      <c r="O1131" s="96"/>
      <c r="P1131" s="96"/>
    </row>
    <row r="1132" spans="1:16" ht="15" customHeight="1" x14ac:dyDescent="0.25">
      <c r="A1132" s="97">
        <v>43746</v>
      </c>
      <c r="B1132" s="101">
        <v>45</v>
      </c>
      <c r="C1132" s="92" t="str">
        <f t="shared" si="51"/>
        <v>POST /international-scheduled-payment-consents</v>
      </c>
      <c r="D1132" s="94" t="s">
        <v>208</v>
      </c>
      <c r="E1132" s="93" t="str">
        <f t="shared" si="52"/>
        <v>PISP</v>
      </c>
      <c r="F1132" s="93" t="str">
        <f t="shared" si="53"/>
        <v>N</v>
      </c>
      <c r="G1132" s="95">
        <v>25620665.061639171</v>
      </c>
      <c r="H1132" s="103">
        <v>36107.372641963186</v>
      </c>
      <c r="I1132" s="103">
        <v>14.340840989409196</v>
      </c>
      <c r="J1132" s="96"/>
      <c r="K1132" s="96"/>
      <c r="L1132" s="96"/>
      <c r="M1132" s="96"/>
      <c r="N1132" s="96"/>
      <c r="O1132" s="96"/>
      <c r="P1132" s="96"/>
    </row>
    <row r="1133" spans="1:16" ht="15" customHeight="1" x14ac:dyDescent="0.25">
      <c r="A1133" s="97">
        <v>43746</v>
      </c>
      <c r="B1133" s="101">
        <v>46</v>
      </c>
      <c r="C1133" s="92" t="str">
        <f t="shared" si="51"/>
        <v>GET /international-scheduled-payment-consents/{ConsentId}</v>
      </c>
      <c r="D1133" s="94" t="s">
        <v>208</v>
      </c>
      <c r="E1133" s="93" t="str">
        <f t="shared" si="52"/>
        <v>PISP</v>
      </c>
      <c r="F1133" s="93" t="str">
        <f t="shared" si="53"/>
        <v>N</v>
      </c>
      <c r="G1133" s="95">
        <v>9566355.7309494484</v>
      </c>
      <c r="H1133" s="103">
        <v>26150.550410697258</v>
      </c>
      <c r="I1133" s="103">
        <v>26.706591308079542</v>
      </c>
      <c r="J1133" s="96"/>
      <c r="K1133" s="96"/>
      <c r="L1133" s="96"/>
      <c r="M1133" s="96"/>
      <c r="N1133" s="96"/>
      <c r="O1133" s="96"/>
      <c r="P1133" s="96"/>
    </row>
    <row r="1134" spans="1:16" ht="15" customHeight="1" x14ac:dyDescent="0.25">
      <c r="A1134" s="97">
        <v>43746</v>
      </c>
      <c r="B1134" s="101">
        <v>47</v>
      </c>
      <c r="C1134" s="92" t="str">
        <f t="shared" si="51"/>
        <v>POST /international-scheduled-payments</v>
      </c>
      <c r="D1134" s="94" t="s">
        <v>208</v>
      </c>
      <c r="E1134" s="93" t="str">
        <f t="shared" si="52"/>
        <v>PISP</v>
      </c>
      <c r="F1134" s="93" t="str">
        <f t="shared" si="53"/>
        <v>Y</v>
      </c>
      <c r="G1134" s="95">
        <v>13261080.677306781</v>
      </c>
      <c r="H1134" s="103">
        <v>23437.94647980799</v>
      </c>
      <c r="I1134" s="103">
        <v>74.216938340660448</v>
      </c>
      <c r="J1134" s="96"/>
      <c r="K1134" s="96"/>
      <c r="L1134" s="96"/>
      <c r="M1134" s="96"/>
      <c r="N1134" s="96"/>
      <c r="O1134" s="96"/>
      <c r="P1134" s="96"/>
    </row>
    <row r="1135" spans="1:16" ht="15" customHeight="1" x14ac:dyDescent="0.25">
      <c r="A1135" s="97">
        <v>43746</v>
      </c>
      <c r="B1135" s="101">
        <v>48</v>
      </c>
      <c r="C1135" s="92" t="str">
        <f t="shared" si="51"/>
        <v>GET /international-scheduled-payments/{InternationalScheduledPaymentId}</v>
      </c>
      <c r="D1135" s="94" t="s">
        <v>208</v>
      </c>
      <c r="E1135" s="93" t="str">
        <f t="shared" si="52"/>
        <v>PISP</v>
      </c>
      <c r="F1135" s="93" t="str">
        <f t="shared" si="53"/>
        <v>Y</v>
      </c>
      <c r="G1135" s="95">
        <v>19097313.072763756</v>
      </c>
      <c r="H1135" s="103">
        <v>36144.013185881777</v>
      </c>
      <c r="I1135" s="103">
        <v>57.727889705680681</v>
      </c>
      <c r="J1135" s="96"/>
      <c r="K1135" s="96"/>
      <c r="L1135" s="96"/>
      <c r="M1135" s="96"/>
      <c r="N1135" s="96"/>
      <c r="O1135" s="96"/>
      <c r="P1135" s="96"/>
    </row>
    <row r="1136" spans="1:16" ht="15" customHeight="1" x14ac:dyDescent="0.25">
      <c r="A1136" s="97">
        <v>43746</v>
      </c>
      <c r="B1136" s="101">
        <v>49</v>
      </c>
      <c r="C1136" s="92" t="str">
        <f t="shared" si="51"/>
        <v>POST /international-standing-order-consents</v>
      </c>
      <c r="D1136" s="94" t="s">
        <v>208</v>
      </c>
      <c r="E1136" s="93" t="str">
        <f t="shared" si="52"/>
        <v>PISP</v>
      </c>
      <c r="F1136" s="93" t="str">
        <f t="shared" si="53"/>
        <v>N</v>
      </c>
      <c r="G1136" s="95">
        <v>4114049.0116627705</v>
      </c>
      <c r="H1136" s="103">
        <v>12503.415929840821</v>
      </c>
      <c r="I1136" s="103">
        <v>5.6222519416754348</v>
      </c>
      <c r="J1136" s="96"/>
      <c r="K1136" s="96"/>
      <c r="L1136" s="96"/>
      <c r="M1136" s="96"/>
      <c r="N1136" s="96"/>
      <c r="O1136" s="96"/>
      <c r="P1136" s="96"/>
    </row>
    <row r="1137" spans="1:16" ht="15" customHeight="1" x14ac:dyDescent="0.25">
      <c r="A1137" s="97">
        <v>43746</v>
      </c>
      <c r="B1137" s="101">
        <v>50</v>
      </c>
      <c r="C1137" s="92" t="str">
        <f t="shared" si="51"/>
        <v>GET /international-standing-order-consents/{ConsentId}</v>
      </c>
      <c r="D1137" s="94" t="s">
        <v>208</v>
      </c>
      <c r="E1137" s="93" t="str">
        <f t="shared" si="52"/>
        <v>PISP</v>
      </c>
      <c r="F1137" s="93" t="str">
        <f t="shared" si="53"/>
        <v>N</v>
      </c>
      <c r="G1137" s="95">
        <v>18522855.112147566</v>
      </c>
      <c r="H1137" s="103">
        <v>33800.960900031263</v>
      </c>
      <c r="I1137" s="103">
        <v>237.80438421382817</v>
      </c>
      <c r="J1137" s="96"/>
      <c r="K1137" s="96"/>
      <c r="L1137" s="96"/>
      <c r="M1137" s="96"/>
      <c r="N1137" s="96"/>
      <c r="O1137" s="96"/>
      <c r="P1137" s="96"/>
    </row>
    <row r="1138" spans="1:16" ht="15" customHeight="1" x14ac:dyDescent="0.25">
      <c r="A1138" s="97">
        <v>43746</v>
      </c>
      <c r="B1138" s="101">
        <v>51</v>
      </c>
      <c r="C1138" s="92" t="str">
        <f t="shared" si="51"/>
        <v>POST /international-standing-orders</v>
      </c>
      <c r="D1138" s="94" t="s">
        <v>208</v>
      </c>
      <c r="E1138" s="93" t="str">
        <f t="shared" si="52"/>
        <v>PISP</v>
      </c>
      <c r="F1138" s="93" t="str">
        <f t="shared" si="53"/>
        <v>Y</v>
      </c>
      <c r="G1138" s="95">
        <v>13805495.260472273</v>
      </c>
      <c r="H1138" s="103">
        <v>26311.883868944551</v>
      </c>
      <c r="I1138" s="103">
        <v>227.49564682729365</v>
      </c>
      <c r="J1138" s="96"/>
      <c r="K1138" s="96"/>
      <c r="L1138" s="96"/>
      <c r="M1138" s="96"/>
      <c r="N1138" s="96"/>
      <c r="O1138" s="96"/>
      <c r="P1138" s="96"/>
    </row>
    <row r="1139" spans="1:16" ht="15" customHeight="1" x14ac:dyDescent="0.25">
      <c r="A1139" s="97">
        <v>43746</v>
      </c>
      <c r="B1139" s="101">
        <v>52</v>
      </c>
      <c r="C1139" s="92" t="str">
        <f t="shared" si="51"/>
        <v>GET /international-standing-orders/{InternationalStandingOrderPaymentId}</v>
      </c>
      <c r="D1139" s="94" t="s">
        <v>208</v>
      </c>
      <c r="E1139" s="93" t="str">
        <f t="shared" si="52"/>
        <v>PISP</v>
      </c>
      <c r="F1139" s="93" t="str">
        <f t="shared" si="53"/>
        <v>Y</v>
      </c>
      <c r="G1139" s="95">
        <v>6910787.0348409135</v>
      </c>
      <c r="H1139" s="103">
        <v>17412.294807100472</v>
      </c>
      <c r="I1139" s="103">
        <v>75.819631634908504</v>
      </c>
      <c r="J1139" s="96"/>
      <c r="K1139" s="96"/>
      <c r="L1139" s="96"/>
      <c r="M1139" s="96"/>
      <c r="N1139" s="96"/>
      <c r="O1139" s="96"/>
      <c r="P1139" s="96"/>
    </row>
    <row r="1140" spans="1:16" ht="15" customHeight="1" x14ac:dyDescent="0.25">
      <c r="A1140" s="97">
        <v>43746</v>
      </c>
      <c r="B1140" s="101">
        <v>53</v>
      </c>
      <c r="C1140" s="92" t="str">
        <f t="shared" si="51"/>
        <v>POST /file-payment-consents</v>
      </c>
      <c r="D1140" s="94" t="s">
        <v>208</v>
      </c>
      <c r="E1140" s="93" t="str">
        <f t="shared" si="52"/>
        <v>PISP</v>
      </c>
      <c r="F1140" s="93" t="str">
        <f t="shared" si="53"/>
        <v>N</v>
      </c>
      <c r="G1140" s="95">
        <v>12256335.423784353</v>
      </c>
      <c r="H1140" s="103">
        <v>13688.394059648745</v>
      </c>
      <c r="I1140" s="103">
        <v>23.681864285961517</v>
      </c>
      <c r="J1140" s="96"/>
      <c r="K1140" s="96"/>
      <c r="L1140" s="96"/>
      <c r="M1140" s="96"/>
      <c r="N1140" s="96"/>
      <c r="O1140" s="96"/>
      <c r="P1140" s="96"/>
    </row>
    <row r="1141" spans="1:16" ht="15" customHeight="1" x14ac:dyDescent="0.25">
      <c r="A1141" s="97">
        <v>43746</v>
      </c>
      <c r="B1141" s="101">
        <v>54</v>
      </c>
      <c r="C1141" s="92" t="str">
        <f t="shared" si="51"/>
        <v>GET /file-payment-consents/{ConsentId}</v>
      </c>
      <c r="D1141" s="94" t="s">
        <v>208</v>
      </c>
      <c r="E1141" s="93" t="str">
        <f t="shared" si="52"/>
        <v>PISP</v>
      </c>
      <c r="F1141" s="93" t="str">
        <f t="shared" si="53"/>
        <v>N</v>
      </c>
      <c r="G1141" s="95">
        <v>22704988.762634214</v>
      </c>
      <c r="H1141" s="103">
        <v>26430.923428313552</v>
      </c>
      <c r="I1141" s="103">
        <v>178.21300311565707</v>
      </c>
      <c r="J1141" s="96"/>
      <c r="K1141" s="96"/>
      <c r="L1141" s="96"/>
      <c r="M1141" s="96"/>
      <c r="N1141" s="96"/>
      <c r="O1141" s="96"/>
      <c r="P1141" s="96"/>
    </row>
    <row r="1142" spans="1:16" ht="15" customHeight="1" x14ac:dyDescent="0.25">
      <c r="A1142" s="97">
        <v>43746</v>
      </c>
      <c r="B1142" s="101">
        <v>55</v>
      </c>
      <c r="C1142" s="92" t="str">
        <f t="shared" si="51"/>
        <v>POST /file-payment-consents/{ConsentId}/file</v>
      </c>
      <c r="D1142" s="94" t="s">
        <v>208</v>
      </c>
      <c r="E1142" s="93" t="str">
        <f t="shared" si="52"/>
        <v>PISP</v>
      </c>
      <c r="F1142" s="93" t="str">
        <f t="shared" si="53"/>
        <v>N</v>
      </c>
      <c r="G1142" s="95">
        <v>20245303.282606788</v>
      </c>
      <c r="H1142" s="99">
        <v>33886.779843049786</v>
      </c>
      <c r="I1142" s="99">
        <v>67.852307570976109</v>
      </c>
      <c r="J1142" s="96"/>
      <c r="K1142" s="96"/>
      <c r="L1142" s="96"/>
      <c r="M1142" s="96"/>
      <c r="N1142" s="96"/>
      <c r="O1142" s="96"/>
      <c r="P1142" s="96"/>
    </row>
    <row r="1143" spans="1:16" ht="15" customHeight="1" x14ac:dyDescent="0.25">
      <c r="A1143" s="97">
        <v>43746</v>
      </c>
      <c r="B1143" s="101">
        <v>56</v>
      </c>
      <c r="C1143" s="92" t="str">
        <f t="shared" si="51"/>
        <v>GET /file-payment-consents/{ConsentId}/file</v>
      </c>
      <c r="D1143" s="94" t="s">
        <v>208</v>
      </c>
      <c r="E1143" s="93" t="str">
        <f t="shared" si="52"/>
        <v>PISP</v>
      </c>
      <c r="F1143" s="93" t="str">
        <f t="shared" si="53"/>
        <v>N</v>
      </c>
      <c r="G1143" s="95">
        <v>23614072.635606211</v>
      </c>
      <c r="H1143" s="99">
        <v>31144.072571792112</v>
      </c>
      <c r="I1143" s="99">
        <v>46.872744915605125</v>
      </c>
      <c r="J1143" s="96"/>
      <c r="K1143" s="96"/>
      <c r="L1143" s="96"/>
      <c r="M1143" s="96"/>
      <c r="N1143" s="96"/>
      <c r="O1143" s="96"/>
      <c r="P1143" s="96"/>
    </row>
    <row r="1144" spans="1:16" ht="15" customHeight="1" x14ac:dyDescent="0.25">
      <c r="A1144" s="97">
        <v>43746</v>
      </c>
      <c r="B1144" s="101">
        <v>57</v>
      </c>
      <c r="C1144" s="92" t="str">
        <f t="shared" si="51"/>
        <v>POST /file-payments</v>
      </c>
      <c r="D1144" s="94" t="s">
        <v>208</v>
      </c>
      <c r="E1144" s="93" t="str">
        <f t="shared" si="52"/>
        <v>PISP</v>
      </c>
      <c r="F1144" s="93" t="str">
        <f t="shared" si="53"/>
        <v>Y</v>
      </c>
      <c r="G1144" s="95">
        <v>354257094.54321772</v>
      </c>
      <c r="H1144" s="99">
        <v>3891.0512149359711</v>
      </c>
      <c r="I1144" s="99">
        <v>62.728822729484286</v>
      </c>
      <c r="J1144" s="96"/>
      <c r="K1144" s="96"/>
      <c r="L1144" s="96"/>
      <c r="M1144" s="96"/>
      <c r="N1144" s="96"/>
      <c r="O1144" s="96"/>
      <c r="P1144" s="96"/>
    </row>
    <row r="1145" spans="1:16" ht="15" customHeight="1" x14ac:dyDescent="0.25">
      <c r="A1145" s="97">
        <v>43746</v>
      </c>
      <c r="B1145" s="101">
        <v>58</v>
      </c>
      <c r="C1145" s="92" t="str">
        <f t="shared" si="51"/>
        <v>GET /file-payments/{FilePaymentId}</v>
      </c>
      <c r="D1145" s="94" t="s">
        <v>208</v>
      </c>
      <c r="E1145" s="93" t="str">
        <f t="shared" si="52"/>
        <v>PISP</v>
      </c>
      <c r="F1145" s="93" t="str">
        <f t="shared" si="53"/>
        <v>Y</v>
      </c>
      <c r="G1145" s="95">
        <v>70168046.786495999</v>
      </c>
      <c r="H1145" s="99">
        <v>822.37495520149241</v>
      </c>
      <c r="I1145" s="99">
        <v>136.07644697414139</v>
      </c>
      <c r="J1145" s="96"/>
      <c r="K1145" s="96"/>
      <c r="L1145" s="96"/>
      <c r="M1145" s="96"/>
      <c r="N1145" s="96"/>
      <c r="O1145" s="96"/>
      <c r="P1145" s="96"/>
    </row>
    <row r="1146" spans="1:16" ht="15" customHeight="1" x14ac:dyDescent="0.25">
      <c r="A1146" s="97">
        <v>43746</v>
      </c>
      <c r="B1146" s="101">
        <v>59</v>
      </c>
      <c r="C1146" s="92" t="str">
        <f t="shared" si="51"/>
        <v>GET /file-payments/{FilePaymentId}/report-file</v>
      </c>
      <c r="D1146" s="94" t="s">
        <v>208</v>
      </c>
      <c r="E1146" s="93" t="str">
        <f t="shared" si="52"/>
        <v>PISP</v>
      </c>
      <c r="F1146" s="93" t="str">
        <f t="shared" si="53"/>
        <v>Y</v>
      </c>
      <c r="G1146" s="95">
        <v>54961502.352367088</v>
      </c>
      <c r="H1146" s="99">
        <v>2416.1606431392688</v>
      </c>
      <c r="I1146" s="99">
        <v>87.15646922093633</v>
      </c>
      <c r="J1146" s="96"/>
      <c r="K1146" s="96"/>
      <c r="L1146" s="96"/>
      <c r="M1146" s="96"/>
      <c r="N1146" s="96"/>
      <c r="O1146" s="96"/>
      <c r="P1146" s="96"/>
    </row>
    <row r="1147" spans="1:16" ht="15" customHeight="1" x14ac:dyDescent="0.25">
      <c r="A1147" s="97">
        <v>43746</v>
      </c>
      <c r="B1147" s="101">
        <v>60</v>
      </c>
      <c r="C1147" s="92" t="str">
        <f t="shared" si="51"/>
        <v>POST /funds-confirmation-consents</v>
      </c>
      <c r="D1147" s="94" t="s">
        <v>208</v>
      </c>
      <c r="E1147" s="93" t="str">
        <f t="shared" si="52"/>
        <v>CoF</v>
      </c>
      <c r="F1147" s="93" t="str">
        <f t="shared" si="53"/>
        <v>N</v>
      </c>
      <c r="G1147" s="95">
        <v>12931051.547678448</v>
      </c>
      <c r="H1147" s="99">
        <v>15176.574564689812</v>
      </c>
      <c r="I1147" s="99">
        <v>13.674823033369622</v>
      </c>
      <c r="J1147" s="96"/>
      <c r="K1147" s="96"/>
      <c r="L1147" s="96"/>
      <c r="M1147" s="96"/>
      <c r="N1147" s="96"/>
      <c r="O1147" s="96"/>
      <c r="P1147" s="96"/>
    </row>
    <row r="1148" spans="1:16" ht="15" customHeight="1" x14ac:dyDescent="0.25">
      <c r="A1148" s="97">
        <v>43746</v>
      </c>
      <c r="B1148" s="101">
        <v>61</v>
      </c>
      <c r="C1148" s="92" t="str">
        <f t="shared" si="51"/>
        <v>GET /funds-confirmation-consents/{ConsentId}</v>
      </c>
      <c r="D1148" s="94" t="s">
        <v>208</v>
      </c>
      <c r="E1148" s="93" t="str">
        <f t="shared" si="52"/>
        <v>CoF</v>
      </c>
      <c r="F1148" s="93" t="str">
        <f t="shared" si="53"/>
        <v>N</v>
      </c>
      <c r="G1148" s="95">
        <v>22181464.122901015</v>
      </c>
      <c r="H1148" s="99">
        <v>38038.671566987032</v>
      </c>
      <c r="I1148" s="99">
        <v>206.06169869828508</v>
      </c>
      <c r="J1148" s="96"/>
      <c r="K1148" s="96"/>
      <c r="L1148" s="96"/>
      <c r="M1148" s="96"/>
      <c r="N1148" s="96"/>
      <c r="O1148" s="96"/>
      <c r="P1148" s="96"/>
    </row>
    <row r="1149" spans="1:16" ht="15" customHeight="1" x14ac:dyDescent="0.25">
      <c r="A1149" s="97">
        <v>43746</v>
      </c>
      <c r="B1149" s="101">
        <v>62</v>
      </c>
      <c r="C1149" s="92" t="str">
        <f t="shared" si="51"/>
        <v>DELETE /funds-confirmation-consents/{ConsentId}</v>
      </c>
      <c r="D1149" s="94" t="s">
        <v>208</v>
      </c>
      <c r="E1149" s="93" t="str">
        <f t="shared" si="52"/>
        <v>CoF</v>
      </c>
      <c r="F1149" s="93" t="str">
        <f t="shared" si="53"/>
        <v>N</v>
      </c>
      <c r="G1149" s="95">
        <v>6475917.8696663948</v>
      </c>
      <c r="H1149" s="99">
        <v>13991.371613919177</v>
      </c>
      <c r="I1149" s="99">
        <v>115.58267482235007</v>
      </c>
      <c r="J1149" s="96"/>
      <c r="K1149" s="96"/>
      <c r="L1149" s="96"/>
      <c r="M1149" s="96"/>
      <c r="N1149" s="96"/>
      <c r="O1149" s="96"/>
      <c r="P1149" s="96"/>
    </row>
    <row r="1150" spans="1:16" ht="15" customHeight="1" x14ac:dyDescent="0.25">
      <c r="A1150" s="97">
        <v>43746</v>
      </c>
      <c r="B1150" s="101">
        <v>63</v>
      </c>
      <c r="C1150" s="92" t="str">
        <f t="shared" si="51"/>
        <v>POST /funds-confirmations</v>
      </c>
      <c r="D1150" s="94" t="s">
        <v>208</v>
      </c>
      <c r="E1150" s="93" t="str">
        <f t="shared" si="52"/>
        <v>CoF</v>
      </c>
      <c r="F1150" s="93" t="str">
        <f t="shared" si="53"/>
        <v>Y</v>
      </c>
      <c r="G1150" s="95">
        <v>9308273.4220462032</v>
      </c>
      <c r="H1150" s="99">
        <v>18293.612306281124</v>
      </c>
      <c r="I1150" s="99">
        <v>219.61423537752316</v>
      </c>
      <c r="J1150" s="96"/>
      <c r="K1150" s="96"/>
      <c r="L1150" s="96"/>
      <c r="M1150" s="96"/>
      <c r="N1150" s="96"/>
      <c r="O1150" s="96"/>
      <c r="P1150" s="96"/>
    </row>
    <row r="1151" spans="1:16" ht="15" customHeight="1" x14ac:dyDescent="0.25">
      <c r="A1151" s="97">
        <v>43746</v>
      </c>
      <c r="B1151" s="101">
        <v>75</v>
      </c>
      <c r="C1151" s="92" t="str">
        <f t="shared" si="51"/>
        <v>GET /domestic-payment-consents/{ConsentId}/funds-confirmation</v>
      </c>
      <c r="D1151" s="94" t="s">
        <v>208</v>
      </c>
      <c r="E1151" s="93" t="str">
        <f t="shared" si="52"/>
        <v>CoF</v>
      </c>
      <c r="F1151" s="93" t="str">
        <f t="shared" si="53"/>
        <v>Y</v>
      </c>
      <c r="G1151" s="95">
        <v>3897531.0661890125</v>
      </c>
      <c r="H1151" s="99">
        <v>7228.0513956557606</v>
      </c>
      <c r="I1151" s="99">
        <v>209.17810771584638</v>
      </c>
      <c r="J1151" s="96"/>
      <c r="K1151" s="96"/>
      <c r="L1151" s="96"/>
      <c r="M1151" s="96"/>
      <c r="N1151" s="96"/>
      <c r="O1151" s="96"/>
      <c r="P1151" s="96"/>
    </row>
    <row r="1152" spans="1:16" ht="15" customHeight="1" x14ac:dyDescent="0.25">
      <c r="A1152" s="97">
        <v>43746</v>
      </c>
      <c r="B1152" s="101">
        <v>76</v>
      </c>
      <c r="C1152" s="92" t="str">
        <f t="shared" si="51"/>
        <v>GET /international-payment-consents/{ConsentId}/funds-confirmation</v>
      </c>
      <c r="D1152" s="94" t="s">
        <v>208</v>
      </c>
      <c r="E1152" s="93" t="str">
        <f t="shared" si="52"/>
        <v>CoF</v>
      </c>
      <c r="F1152" s="93" t="str">
        <f t="shared" si="53"/>
        <v>Y</v>
      </c>
      <c r="G1152" s="95">
        <v>15449670.128570583</v>
      </c>
      <c r="H1152" s="103">
        <v>43849.568622466497</v>
      </c>
      <c r="I1152" s="103">
        <v>98.911310318770504</v>
      </c>
      <c r="J1152" s="96"/>
      <c r="K1152" s="96"/>
      <c r="L1152" s="96"/>
      <c r="M1152" s="96"/>
      <c r="N1152" s="96"/>
      <c r="O1152" s="96"/>
      <c r="P1152" s="96"/>
    </row>
    <row r="1153" spans="1:16" ht="15" customHeight="1" x14ac:dyDescent="0.25">
      <c r="A1153" s="97">
        <v>43746</v>
      </c>
      <c r="B1153" s="101">
        <v>77</v>
      </c>
      <c r="C1153" s="92" t="str">
        <f t="shared" si="51"/>
        <v>GET /international-scheduled-payment-consents/{ConsentId}/funds-confirmation</v>
      </c>
      <c r="D1153" s="94" t="s">
        <v>208</v>
      </c>
      <c r="E1153" s="93" t="str">
        <f t="shared" si="52"/>
        <v>CoF</v>
      </c>
      <c r="F1153" s="93" t="str">
        <f t="shared" si="53"/>
        <v>Y</v>
      </c>
      <c r="G1153" s="95">
        <v>29685427.657400113</v>
      </c>
      <c r="H1153" s="103">
        <v>51027.61304984786</v>
      </c>
      <c r="I1153" s="103">
        <v>9.6382215094651418</v>
      </c>
      <c r="J1153" s="96"/>
      <c r="K1153" s="96"/>
      <c r="L1153" s="96"/>
      <c r="M1153" s="96"/>
      <c r="N1153" s="96"/>
      <c r="O1153" s="96"/>
      <c r="P1153" s="96"/>
    </row>
    <row r="1154" spans="1:16" ht="15" customHeight="1" x14ac:dyDescent="0.25">
      <c r="A1154" s="97">
        <v>43746</v>
      </c>
      <c r="B1154" s="101">
        <v>78</v>
      </c>
      <c r="C1154" s="92" t="str">
        <f t="shared" si="51"/>
        <v>GET /accounts/{AccountId}/parties</v>
      </c>
      <c r="D1154" s="94" t="s">
        <v>208</v>
      </c>
      <c r="E1154" s="93" t="str">
        <f t="shared" si="52"/>
        <v>AISP</v>
      </c>
      <c r="F1154" s="93" t="str">
        <f t="shared" si="53"/>
        <v>Y</v>
      </c>
      <c r="G1154" s="104">
        <v>1259472.1335389761</v>
      </c>
      <c r="H1154" s="99">
        <v>48631.355510092682</v>
      </c>
      <c r="I1154" s="99">
        <v>0</v>
      </c>
      <c r="J1154" s="96"/>
      <c r="K1154" s="96"/>
      <c r="L1154" s="96"/>
      <c r="M1154" s="96"/>
      <c r="N1154" s="96"/>
      <c r="O1154" s="96"/>
      <c r="P1154" s="96"/>
    </row>
    <row r="1155" spans="1:16" ht="15" customHeight="1" x14ac:dyDescent="0.25">
      <c r="A1155" s="97">
        <v>43746</v>
      </c>
      <c r="B1155" s="101">
        <v>79</v>
      </c>
      <c r="C1155" s="92" t="str">
        <f t="shared" si="51"/>
        <v>GET /domestic-payments/{DomesticPaymentId}/payment-details</v>
      </c>
      <c r="D1155" s="94" t="s">
        <v>208</v>
      </c>
      <c r="E1155" s="93" t="str">
        <f t="shared" si="52"/>
        <v>PISP</v>
      </c>
      <c r="F1155" s="93" t="str">
        <f t="shared" si="53"/>
        <v>Y</v>
      </c>
      <c r="G1155" s="104">
        <v>38138999.472953945</v>
      </c>
      <c r="H1155" s="99">
        <v>44796.90010495863</v>
      </c>
      <c r="I1155" s="99">
        <v>77.531645894616858</v>
      </c>
      <c r="J1155" s="96"/>
      <c r="K1155" s="96"/>
      <c r="L1155" s="96"/>
      <c r="M1155" s="96"/>
      <c r="N1155" s="96"/>
      <c r="O1155" s="96"/>
      <c r="P1155" s="96"/>
    </row>
    <row r="1156" spans="1:16" x14ac:dyDescent="0.25">
      <c r="A1156" s="97">
        <v>43746</v>
      </c>
      <c r="B1156" s="101">
        <v>80</v>
      </c>
      <c r="C1156" s="92" t="str">
        <f t="shared" si="51"/>
        <v>GET /domestic-scheduled-payments/{DomesticScheduledPaymentId}/payment-details</v>
      </c>
      <c r="D1156" s="94" t="s">
        <v>208</v>
      </c>
      <c r="E1156" s="93" t="str">
        <f t="shared" si="52"/>
        <v>PISP</v>
      </c>
      <c r="F1156" s="93" t="str">
        <f t="shared" si="53"/>
        <v>Y</v>
      </c>
      <c r="G1156" s="104">
        <v>16429219.028231036</v>
      </c>
      <c r="H1156" s="99">
        <v>38084.12141405094</v>
      </c>
      <c r="I1156" s="99">
        <v>96.901050814245934</v>
      </c>
      <c r="J1156" s="96"/>
      <c r="K1156" s="96"/>
      <c r="L1156" s="96"/>
      <c r="M1156" s="96"/>
      <c r="N1156" s="96"/>
      <c r="O1156" s="96"/>
      <c r="P1156" s="96"/>
    </row>
    <row r="1157" spans="1:16" x14ac:dyDescent="0.25">
      <c r="A1157" s="97">
        <v>43746</v>
      </c>
      <c r="B1157" s="101">
        <v>81</v>
      </c>
      <c r="C1157" s="92" t="str">
        <f t="shared" si="51"/>
        <v>GET /domestic-standing-orders/{DomesticStandingOrderId}/payment-details</v>
      </c>
      <c r="D1157" s="94" t="s">
        <v>208</v>
      </c>
      <c r="E1157" s="93" t="str">
        <f t="shared" si="52"/>
        <v>PISP</v>
      </c>
      <c r="F1157" s="93" t="str">
        <f t="shared" si="53"/>
        <v>Y</v>
      </c>
      <c r="G1157" s="104">
        <v>6486692.164065022</v>
      </c>
      <c r="H1157" s="99">
        <v>8762.2169931760727</v>
      </c>
      <c r="I1157" s="99">
        <v>285.66687394780053</v>
      </c>
      <c r="J1157" s="96"/>
      <c r="K1157" s="96"/>
      <c r="L1157" s="96"/>
      <c r="M1157" s="96"/>
      <c r="N1157" s="96"/>
      <c r="O1157" s="96"/>
      <c r="P1157" s="96"/>
    </row>
    <row r="1158" spans="1:16" x14ac:dyDescent="0.25">
      <c r="A1158" s="97">
        <v>43746</v>
      </c>
      <c r="B1158" s="101">
        <v>82</v>
      </c>
      <c r="C1158" s="92" t="str">
        <f t="shared" si="51"/>
        <v>GET /international-payments/{InternationalPaymentId}/payment-details</v>
      </c>
      <c r="D1158" s="94" t="s">
        <v>208</v>
      </c>
      <c r="E1158" s="93" t="str">
        <f t="shared" si="52"/>
        <v>PISP</v>
      </c>
      <c r="F1158" s="93" t="str">
        <f t="shared" si="53"/>
        <v>Y</v>
      </c>
      <c r="G1158" s="104">
        <v>14601336.700748483</v>
      </c>
      <c r="H1158" s="99">
        <v>20851.81411248392</v>
      </c>
      <c r="I1158" s="99">
        <v>70.608014931836891</v>
      </c>
      <c r="J1158" s="96"/>
      <c r="K1158" s="96"/>
      <c r="L1158" s="96"/>
      <c r="M1158" s="96"/>
      <c r="N1158" s="96"/>
      <c r="O1158" s="96"/>
      <c r="P1158" s="96"/>
    </row>
    <row r="1159" spans="1:16" x14ac:dyDescent="0.25">
      <c r="A1159" s="97">
        <v>43746</v>
      </c>
      <c r="B1159" s="101">
        <v>83</v>
      </c>
      <c r="C1159" s="92" t="str">
        <f t="shared" si="51"/>
        <v>GET /international-scheduled-payments/{InternationalScheduledPaymentId}/payment-details</v>
      </c>
      <c r="D1159" s="94" t="s">
        <v>208</v>
      </c>
      <c r="E1159" s="93" t="str">
        <f t="shared" si="52"/>
        <v>PISP</v>
      </c>
      <c r="F1159" s="93" t="str">
        <f t="shared" si="53"/>
        <v>Y</v>
      </c>
      <c r="G1159" s="104">
        <v>21007044.380040132</v>
      </c>
      <c r="H1159" s="99">
        <v>39758.414504469954</v>
      </c>
      <c r="I1159" s="99">
        <v>63.500678676248754</v>
      </c>
      <c r="J1159" s="96"/>
      <c r="K1159" s="96"/>
      <c r="L1159" s="96"/>
      <c r="M1159" s="96"/>
      <c r="N1159" s="96"/>
      <c r="O1159" s="96"/>
      <c r="P1159" s="96"/>
    </row>
    <row r="1160" spans="1:16" x14ac:dyDescent="0.25">
      <c r="A1160" s="97">
        <v>43746</v>
      </c>
      <c r="B1160" s="101">
        <v>84</v>
      </c>
      <c r="C1160" s="92" t="str">
        <f t="shared" ref="C1160:C1223" si="54">VLOOKUP($B1160,endpoints,3)</f>
        <v>GET /international-standing-orders/{InternationalStandingOrderPaymentId}/payment-details</v>
      </c>
      <c r="D1160" s="94" t="s">
        <v>208</v>
      </c>
      <c r="E1160" s="93" t="str">
        <f t="shared" ref="E1160:E1223" si="55">VLOOKUP($B1160,endpoints,4)</f>
        <v>PISP</v>
      </c>
      <c r="F1160" s="93" t="str">
        <f t="shared" ref="F1160:F1223" si="56">VLOOKUP($B1160,endpoints,5)</f>
        <v>Y</v>
      </c>
      <c r="G1160" s="104">
        <v>7601865.7383250054</v>
      </c>
      <c r="H1160" s="99">
        <v>19153.52428781052</v>
      </c>
      <c r="I1160" s="99">
        <v>83.401594798399358</v>
      </c>
      <c r="J1160" s="96"/>
      <c r="K1160" s="96"/>
      <c r="L1160" s="96"/>
      <c r="M1160" s="96"/>
      <c r="N1160" s="96"/>
      <c r="O1160" s="96"/>
      <c r="P1160" s="96"/>
    </row>
    <row r="1161" spans="1:16" x14ac:dyDescent="0.25">
      <c r="A1161" s="97">
        <v>43746</v>
      </c>
      <c r="B1161" s="101">
        <v>85</v>
      </c>
      <c r="C1161" s="92" t="str">
        <f t="shared" si="54"/>
        <v>GET /file-payments/{FilePaymentId}/payment-details</v>
      </c>
      <c r="D1161" s="94" t="s">
        <v>208</v>
      </c>
      <c r="E1161" s="93" t="str">
        <f t="shared" si="55"/>
        <v>PISP</v>
      </c>
      <c r="F1161" s="93" t="str">
        <f t="shared" si="56"/>
        <v>Y</v>
      </c>
      <c r="G1161" s="104">
        <v>60457652.587603807</v>
      </c>
      <c r="H1161" s="99">
        <v>2657.7767074531957</v>
      </c>
      <c r="I1161" s="99">
        <v>95.87211614302997</v>
      </c>
      <c r="J1161" s="96"/>
      <c r="K1161" s="96"/>
      <c r="L1161" s="96"/>
      <c r="M1161" s="96"/>
      <c r="N1161" s="96"/>
      <c r="O1161" s="96"/>
      <c r="P1161" s="96"/>
    </row>
    <row r="1162" spans="1:16" x14ac:dyDescent="0.25">
      <c r="A1162" s="97">
        <v>43746</v>
      </c>
      <c r="B1162" s="101">
        <v>86</v>
      </c>
      <c r="C1162" s="92" t="str">
        <f t="shared" si="54"/>
        <v>POST /event-subscriptions</v>
      </c>
      <c r="D1162" s="94" t="s">
        <v>208</v>
      </c>
      <c r="E1162" s="93" t="str">
        <f t="shared" si="55"/>
        <v>Notifications</v>
      </c>
      <c r="F1162" s="93" t="str">
        <f t="shared" si="56"/>
        <v>N</v>
      </c>
      <c r="G1162" s="104">
        <v>11637946.392910603</v>
      </c>
      <c r="H1162" s="99">
        <v>13658.91710822083</v>
      </c>
      <c r="I1162" s="99">
        <v>12.30734073003266</v>
      </c>
      <c r="J1162" s="96"/>
      <c r="K1162" s="96"/>
      <c r="L1162" s="96"/>
      <c r="M1162" s="96"/>
      <c r="N1162" s="96"/>
      <c r="O1162" s="96"/>
      <c r="P1162" s="96"/>
    </row>
    <row r="1163" spans="1:16" x14ac:dyDescent="0.25">
      <c r="A1163" s="97">
        <v>43746</v>
      </c>
      <c r="B1163" s="101">
        <v>87</v>
      </c>
      <c r="C1163" s="92" t="str">
        <f t="shared" si="54"/>
        <v>GET /event-subscriptions</v>
      </c>
      <c r="D1163" s="94" t="s">
        <v>208</v>
      </c>
      <c r="E1163" s="93" t="str">
        <f t="shared" si="55"/>
        <v>Notifications</v>
      </c>
      <c r="F1163" s="93" t="str">
        <f t="shared" si="56"/>
        <v>N</v>
      </c>
      <c r="G1163" s="104">
        <v>19963317.710610915</v>
      </c>
      <c r="H1163" s="99">
        <v>34234.804410288329</v>
      </c>
      <c r="I1163" s="99">
        <v>185.45552882845658</v>
      </c>
      <c r="J1163" s="96"/>
      <c r="K1163" s="96"/>
      <c r="L1163" s="96"/>
      <c r="M1163" s="96"/>
      <c r="N1163" s="96"/>
      <c r="O1163" s="96"/>
      <c r="P1163" s="96"/>
    </row>
    <row r="1164" spans="1:16" x14ac:dyDescent="0.25">
      <c r="A1164" s="97">
        <v>43746</v>
      </c>
      <c r="B1164" s="101">
        <v>88</v>
      </c>
      <c r="C1164" s="92" t="str">
        <f t="shared" si="54"/>
        <v>PUT /event-subscriptions/{EventSubscriptionId}</v>
      </c>
      <c r="D1164" s="94" t="s">
        <v>208</v>
      </c>
      <c r="E1164" s="93" t="str">
        <f t="shared" si="55"/>
        <v>Notifications</v>
      </c>
      <c r="F1164" s="93" t="str">
        <f t="shared" si="56"/>
        <v>N</v>
      </c>
      <c r="G1164" s="104">
        <v>12219843.712556135</v>
      </c>
      <c r="H1164" s="99">
        <v>14341.862963631873</v>
      </c>
      <c r="I1164" s="99">
        <v>12.922707766534293</v>
      </c>
      <c r="J1164" s="96"/>
      <c r="K1164" s="96"/>
      <c r="L1164" s="96"/>
      <c r="M1164" s="96"/>
      <c r="N1164" s="96"/>
      <c r="O1164" s="96"/>
      <c r="P1164" s="96"/>
    </row>
    <row r="1165" spans="1:16" x14ac:dyDescent="0.25">
      <c r="A1165" s="97">
        <v>43746</v>
      </c>
      <c r="B1165" s="101">
        <v>89</v>
      </c>
      <c r="C1165" s="92" t="str">
        <f t="shared" si="54"/>
        <v>DELETE /event-subscriptions/{EventSubscriptionId}</v>
      </c>
      <c r="D1165" s="94" t="s">
        <v>208</v>
      </c>
      <c r="E1165" s="93" t="str">
        <f t="shared" si="55"/>
        <v>Notifications</v>
      </c>
      <c r="F1165" s="93" t="str">
        <f t="shared" si="56"/>
        <v>N</v>
      </c>
      <c r="G1165" s="104">
        <v>7123509.6566330353</v>
      </c>
      <c r="H1165" s="99">
        <v>15390.508775311095</v>
      </c>
      <c r="I1165" s="99">
        <v>127.1409423045851</v>
      </c>
      <c r="J1165" s="96"/>
      <c r="K1165" s="96"/>
      <c r="L1165" s="96"/>
      <c r="M1165" s="96"/>
      <c r="N1165" s="96"/>
      <c r="O1165" s="96"/>
      <c r="P1165" s="96"/>
    </row>
    <row r="1166" spans="1:16" x14ac:dyDescent="0.25">
      <c r="A1166" s="97">
        <v>43746</v>
      </c>
      <c r="B1166" s="101">
        <v>90</v>
      </c>
      <c r="C1166" s="92" t="str">
        <f t="shared" si="54"/>
        <v>POST /event-notifications</v>
      </c>
      <c r="D1166" s="94" t="s">
        <v>208</v>
      </c>
      <c r="E1166" s="93" t="str">
        <f t="shared" si="55"/>
        <v>Notifications</v>
      </c>
      <c r="F1166" s="93" t="str">
        <f t="shared" si="56"/>
        <v>N</v>
      </c>
      <c r="G1166" s="104">
        <v>8842859.7509438917</v>
      </c>
      <c r="H1166" s="99">
        <v>17378.931690967067</v>
      </c>
      <c r="I1166" s="99">
        <v>208.63352360864698</v>
      </c>
      <c r="J1166" s="96"/>
      <c r="K1166" s="96"/>
      <c r="L1166" s="96"/>
      <c r="M1166" s="96"/>
      <c r="N1166" s="96"/>
      <c r="O1166" s="96"/>
      <c r="P1166" s="96"/>
    </row>
    <row r="1167" spans="1:16" x14ac:dyDescent="0.25">
      <c r="A1167" s="97">
        <v>43746</v>
      </c>
      <c r="B1167" s="101">
        <v>91</v>
      </c>
      <c r="C1167" s="92" t="str">
        <f t="shared" si="54"/>
        <v>POST /events</v>
      </c>
      <c r="D1167" s="94" t="s">
        <v>208</v>
      </c>
      <c r="E1167" s="93" t="str">
        <f t="shared" si="55"/>
        <v>Notifications</v>
      </c>
      <c r="F1167" s="93" t="str">
        <f t="shared" si="56"/>
        <v>N</v>
      </c>
      <c r="G1167" s="104">
        <v>5828326.0826997552</v>
      </c>
      <c r="H1167" s="99">
        <v>12592.234452527258</v>
      </c>
      <c r="I1167" s="99">
        <v>104.02440734011506</v>
      </c>
      <c r="J1167" s="96"/>
      <c r="K1167" s="96"/>
      <c r="L1167" s="96"/>
      <c r="M1167" s="96"/>
      <c r="N1167" s="96"/>
      <c r="O1167" s="96"/>
      <c r="P1167" s="96"/>
    </row>
    <row r="1168" spans="1:16" x14ac:dyDescent="0.25">
      <c r="A1168" s="97">
        <v>43747</v>
      </c>
      <c r="B1168" s="101">
        <v>0</v>
      </c>
      <c r="C1168" s="92" t="str">
        <f t="shared" si="54"/>
        <v>OIDC endpoints for token IDs</v>
      </c>
      <c r="D1168" s="94" t="s">
        <v>207</v>
      </c>
      <c r="E1168" s="93" t="str">
        <f t="shared" si="55"/>
        <v>OIDC</v>
      </c>
      <c r="F1168" s="93" t="str">
        <f t="shared" si="56"/>
        <v>N</v>
      </c>
      <c r="G1168" s="111">
        <v>887776190.32713723</v>
      </c>
      <c r="H1168" s="99">
        <v>1622145.8698373418</v>
      </c>
      <c r="I1168" s="99">
        <v>550.75652768978102</v>
      </c>
      <c r="J1168" s="96"/>
      <c r="K1168" s="96"/>
      <c r="L1168" s="96"/>
      <c r="M1168" s="96"/>
      <c r="N1168" s="96"/>
      <c r="O1168" s="96"/>
      <c r="P1168" s="96"/>
    </row>
    <row r="1169" spans="1:16" ht="15" customHeight="1" x14ac:dyDescent="0.25">
      <c r="A1169" s="100">
        <v>43747</v>
      </c>
      <c r="B1169" s="101">
        <v>1</v>
      </c>
      <c r="C1169" s="92" t="str">
        <f t="shared" si="54"/>
        <v>POST /account-access-consents</v>
      </c>
      <c r="D1169" s="94" t="s">
        <v>207</v>
      </c>
      <c r="E1169" s="93" t="str">
        <f t="shared" si="55"/>
        <v>AISP</v>
      </c>
      <c r="F1169" s="93" t="str">
        <f t="shared" si="56"/>
        <v>N</v>
      </c>
      <c r="G1169" s="95">
        <v>784196.31177019642</v>
      </c>
      <c r="H1169" s="101">
        <v>31687.818713307279</v>
      </c>
      <c r="I1169" s="101">
        <v>88.161141601404523</v>
      </c>
      <c r="J1169" s="96"/>
      <c r="K1169" s="96"/>
      <c r="L1169" s="96"/>
      <c r="M1169" s="96"/>
      <c r="N1169" s="96"/>
      <c r="O1169" s="96"/>
      <c r="P1169" s="96"/>
    </row>
    <row r="1170" spans="1:16" ht="15" customHeight="1" x14ac:dyDescent="0.25">
      <c r="A1170" s="100">
        <v>43747</v>
      </c>
      <c r="B1170" s="101">
        <v>2</v>
      </c>
      <c r="C1170" s="92" t="str">
        <f t="shared" si="54"/>
        <v>GET /account-access-consents/{ConsentId}</v>
      </c>
      <c r="D1170" s="94" t="s">
        <v>207</v>
      </c>
      <c r="E1170" s="93" t="str">
        <f t="shared" si="55"/>
        <v>AISP</v>
      </c>
      <c r="F1170" s="93" t="str">
        <f t="shared" si="56"/>
        <v>N</v>
      </c>
      <c r="G1170" s="95">
        <v>1665450.7559592593</v>
      </c>
      <c r="H1170" s="101">
        <v>31748.784739075996</v>
      </c>
      <c r="I1170" s="101">
        <v>37.280891574643796</v>
      </c>
      <c r="J1170" s="96"/>
      <c r="K1170" s="96"/>
      <c r="L1170" s="96"/>
      <c r="M1170" s="96"/>
      <c r="N1170" s="96"/>
      <c r="O1170" s="96"/>
      <c r="P1170" s="96"/>
    </row>
    <row r="1171" spans="1:16" ht="15" customHeight="1" x14ac:dyDescent="0.25">
      <c r="A1171" s="100">
        <v>43747</v>
      </c>
      <c r="B1171" s="101">
        <v>3</v>
      </c>
      <c r="C1171" s="92" t="str">
        <f t="shared" si="54"/>
        <v>DELETE /account-access-consents/{ConsentId}</v>
      </c>
      <c r="D1171" s="94" t="s">
        <v>207</v>
      </c>
      <c r="E1171" s="93" t="str">
        <f t="shared" si="55"/>
        <v>AISP</v>
      </c>
      <c r="F1171" s="93" t="str">
        <f t="shared" si="56"/>
        <v>N</v>
      </c>
      <c r="G1171" s="95">
        <v>788572.66297805379</v>
      </c>
      <c r="H1171" s="101">
        <v>24659.948443400892</v>
      </c>
      <c r="I1171" s="101">
        <v>279.88423214834637</v>
      </c>
      <c r="J1171" s="96"/>
      <c r="K1171" s="96"/>
      <c r="L1171" s="96"/>
      <c r="M1171" s="96"/>
      <c r="N1171" s="96"/>
      <c r="O1171" s="96"/>
      <c r="P1171" s="96"/>
    </row>
    <row r="1172" spans="1:16" ht="15" customHeight="1" x14ac:dyDescent="0.25">
      <c r="A1172" s="100">
        <v>43747</v>
      </c>
      <c r="B1172" s="101">
        <v>4</v>
      </c>
      <c r="C1172" s="92" t="str">
        <f t="shared" si="54"/>
        <v>GET /accounts</v>
      </c>
      <c r="D1172" s="94" t="s">
        <v>207</v>
      </c>
      <c r="E1172" s="93" t="str">
        <f t="shared" si="55"/>
        <v>AISP</v>
      </c>
      <c r="F1172" s="93" t="str">
        <f t="shared" si="56"/>
        <v>Y</v>
      </c>
      <c r="G1172" s="95">
        <v>2137602.060466046</v>
      </c>
      <c r="H1172" s="101">
        <v>32882.97098112572</v>
      </c>
      <c r="I1172" s="101">
        <v>77.079780355845813</v>
      </c>
      <c r="J1172" s="96"/>
      <c r="K1172" s="96"/>
      <c r="L1172" s="96"/>
      <c r="M1172" s="96"/>
      <c r="N1172" s="96"/>
      <c r="O1172" s="96"/>
      <c r="P1172" s="96"/>
    </row>
    <row r="1173" spans="1:16" ht="15" customHeight="1" x14ac:dyDescent="0.25">
      <c r="A1173" s="100">
        <v>43747</v>
      </c>
      <c r="B1173" s="101">
        <v>5</v>
      </c>
      <c r="C1173" s="92" t="str">
        <f t="shared" si="54"/>
        <v>GET /accounts/{AccountId}</v>
      </c>
      <c r="D1173" s="94" t="s">
        <v>207</v>
      </c>
      <c r="E1173" s="93" t="str">
        <f t="shared" si="55"/>
        <v>AISP</v>
      </c>
      <c r="F1173" s="93" t="str">
        <f t="shared" si="56"/>
        <v>Y</v>
      </c>
      <c r="G1173" s="95">
        <v>3053042.9985483745</v>
      </c>
      <c r="H1173" s="101">
        <v>41747.022389535028</v>
      </c>
      <c r="I1173" s="101">
        <v>89.909858840699641</v>
      </c>
      <c r="J1173" s="96"/>
      <c r="K1173" s="96"/>
      <c r="L1173" s="96"/>
      <c r="M1173" s="96"/>
      <c r="N1173" s="96"/>
      <c r="O1173" s="96"/>
      <c r="P1173" s="96"/>
    </row>
    <row r="1174" spans="1:16" ht="15" customHeight="1" x14ac:dyDescent="0.25">
      <c r="A1174" s="100">
        <v>43747</v>
      </c>
      <c r="B1174" s="101">
        <v>6</v>
      </c>
      <c r="C1174" s="92" t="str">
        <f t="shared" si="54"/>
        <v>GET /accounts/{AccountId}/balances</v>
      </c>
      <c r="D1174" s="94" t="s">
        <v>207</v>
      </c>
      <c r="E1174" s="93" t="str">
        <f t="shared" si="55"/>
        <v>AISP</v>
      </c>
      <c r="F1174" s="93" t="str">
        <f t="shared" si="56"/>
        <v>Y</v>
      </c>
      <c r="G1174" s="95">
        <v>2234206.6667711721</v>
      </c>
      <c r="H1174" s="101">
        <v>27061.746531409903</v>
      </c>
      <c r="I1174" s="101">
        <v>141.76821136561247</v>
      </c>
      <c r="J1174" s="96"/>
      <c r="K1174" s="96"/>
      <c r="L1174" s="96"/>
      <c r="M1174" s="96"/>
      <c r="N1174" s="96"/>
      <c r="O1174" s="96"/>
      <c r="P1174" s="96"/>
    </row>
    <row r="1175" spans="1:16" ht="15" customHeight="1" x14ac:dyDescent="0.25">
      <c r="A1175" s="100">
        <v>43747</v>
      </c>
      <c r="B1175" s="101">
        <v>7</v>
      </c>
      <c r="C1175" s="92" t="str">
        <f t="shared" si="54"/>
        <v>GET /balances</v>
      </c>
      <c r="D1175" s="94" t="s">
        <v>207</v>
      </c>
      <c r="E1175" s="93" t="str">
        <f t="shared" si="55"/>
        <v>AISP</v>
      </c>
      <c r="F1175" s="93" t="str">
        <f t="shared" si="56"/>
        <v>Y</v>
      </c>
      <c r="G1175" s="95">
        <v>1370078.5986756433</v>
      </c>
      <c r="H1175" s="101">
        <v>24393.041312648718</v>
      </c>
      <c r="I1175" s="101">
        <v>171.21643260954147</v>
      </c>
      <c r="J1175" s="96"/>
      <c r="K1175" s="96"/>
      <c r="L1175" s="96"/>
      <c r="M1175" s="96"/>
      <c r="N1175" s="96"/>
      <c r="O1175" s="96"/>
      <c r="P1175" s="96"/>
    </row>
    <row r="1176" spans="1:16" ht="15" customHeight="1" x14ac:dyDescent="0.25">
      <c r="A1176" s="100">
        <v>43747</v>
      </c>
      <c r="B1176" s="101">
        <v>8</v>
      </c>
      <c r="C1176" s="92" t="str">
        <f t="shared" si="54"/>
        <v>GET /accounts/{AccountId}/transactions</v>
      </c>
      <c r="D1176" s="94" t="s">
        <v>207</v>
      </c>
      <c r="E1176" s="93" t="str">
        <f t="shared" si="55"/>
        <v>AISP</v>
      </c>
      <c r="F1176" s="93" t="str">
        <f t="shared" si="56"/>
        <v>Y</v>
      </c>
      <c r="G1176" s="95">
        <v>42347136.274252288</v>
      </c>
      <c r="H1176" s="101">
        <v>19718.553481310861</v>
      </c>
      <c r="I1176" s="101">
        <v>197.34358213487158</v>
      </c>
      <c r="J1176" s="96"/>
      <c r="K1176" s="96"/>
      <c r="L1176" s="96"/>
      <c r="M1176" s="96"/>
      <c r="N1176" s="96"/>
      <c r="O1176" s="96"/>
      <c r="P1176" s="96"/>
    </row>
    <row r="1177" spans="1:16" ht="15" customHeight="1" x14ac:dyDescent="0.25">
      <c r="A1177" s="100">
        <v>43747</v>
      </c>
      <c r="B1177" s="101">
        <v>9</v>
      </c>
      <c r="C1177" s="92" t="str">
        <f t="shared" si="54"/>
        <v>GET /transactions</v>
      </c>
      <c r="D1177" s="94" t="s">
        <v>207</v>
      </c>
      <c r="E1177" s="93" t="str">
        <f t="shared" si="55"/>
        <v>AISP</v>
      </c>
      <c r="F1177" s="93" t="str">
        <f t="shared" si="56"/>
        <v>Y</v>
      </c>
      <c r="G1177" s="95">
        <v>350438519.57647121</v>
      </c>
      <c r="H1177" s="101">
        <v>46119.019948082707</v>
      </c>
      <c r="I1177" s="101">
        <v>38.534366876852538</v>
      </c>
      <c r="J1177" s="96"/>
      <c r="K1177" s="96"/>
      <c r="L1177" s="96"/>
      <c r="M1177" s="96"/>
      <c r="N1177" s="96"/>
      <c r="O1177" s="96"/>
      <c r="P1177" s="96"/>
    </row>
    <row r="1178" spans="1:16" ht="15" customHeight="1" x14ac:dyDescent="0.25">
      <c r="A1178" s="100">
        <v>43747</v>
      </c>
      <c r="B1178" s="101">
        <v>10</v>
      </c>
      <c r="C1178" s="92" t="str">
        <f t="shared" si="54"/>
        <v>GET /accounts/{AccountId}/beneficiaries</v>
      </c>
      <c r="D1178" s="94" t="s">
        <v>207</v>
      </c>
      <c r="E1178" s="93" t="str">
        <f t="shared" si="55"/>
        <v>AISP</v>
      </c>
      <c r="F1178" s="93" t="str">
        <f t="shared" si="56"/>
        <v>Y</v>
      </c>
      <c r="G1178" s="95">
        <v>2495043.471877154</v>
      </c>
      <c r="H1178" s="102">
        <v>28751.011638696815</v>
      </c>
      <c r="I1178" s="102">
        <v>147.19881014776971</v>
      </c>
      <c r="J1178" s="96"/>
      <c r="K1178" s="96"/>
      <c r="L1178" s="96"/>
      <c r="M1178" s="96"/>
      <c r="N1178" s="96"/>
      <c r="O1178" s="96"/>
      <c r="P1178" s="96"/>
    </row>
    <row r="1179" spans="1:16" ht="15" customHeight="1" x14ac:dyDescent="0.25">
      <c r="A1179" s="100">
        <v>43747</v>
      </c>
      <c r="B1179" s="101">
        <v>11</v>
      </c>
      <c r="C1179" s="92" t="str">
        <f t="shared" si="54"/>
        <v>GET /beneficiaries</v>
      </c>
      <c r="D1179" s="94" t="s">
        <v>207</v>
      </c>
      <c r="E1179" s="93" t="str">
        <f t="shared" si="55"/>
        <v>AISP</v>
      </c>
      <c r="F1179" s="93" t="str">
        <f t="shared" si="56"/>
        <v>Y</v>
      </c>
      <c r="G1179" s="95">
        <v>3486025.0475430018</v>
      </c>
      <c r="H1179" s="102">
        <v>38102.531260758013</v>
      </c>
      <c r="I1179" s="102">
        <v>34.163268784176758</v>
      </c>
      <c r="J1179" s="96"/>
      <c r="K1179" s="96"/>
      <c r="L1179" s="96"/>
      <c r="M1179" s="96"/>
      <c r="N1179" s="96"/>
      <c r="O1179" s="96"/>
      <c r="P1179" s="96"/>
    </row>
    <row r="1180" spans="1:16" ht="15" customHeight="1" x14ac:dyDescent="0.25">
      <c r="A1180" s="100">
        <v>43747</v>
      </c>
      <c r="B1180" s="101">
        <v>12</v>
      </c>
      <c r="C1180" s="92" t="str">
        <f t="shared" si="54"/>
        <v>GET /accounts/{AccountId}/direct-debits</v>
      </c>
      <c r="D1180" s="94" t="s">
        <v>207</v>
      </c>
      <c r="E1180" s="93" t="str">
        <f t="shared" si="55"/>
        <v>AISP</v>
      </c>
      <c r="F1180" s="93" t="str">
        <f t="shared" si="56"/>
        <v>Y</v>
      </c>
      <c r="G1180" s="95">
        <v>2134073.0524845384</v>
      </c>
      <c r="H1180" s="102">
        <v>35808.432650891693</v>
      </c>
      <c r="I1180" s="102">
        <v>210.52903322006489</v>
      </c>
      <c r="J1180" s="96"/>
      <c r="K1180" s="96"/>
      <c r="L1180" s="96"/>
      <c r="M1180" s="96"/>
      <c r="N1180" s="96"/>
      <c r="O1180" s="96"/>
      <c r="P1180" s="96"/>
    </row>
    <row r="1181" spans="1:16" ht="15" customHeight="1" x14ac:dyDescent="0.25">
      <c r="A1181" s="100">
        <v>43747</v>
      </c>
      <c r="B1181" s="101">
        <v>13</v>
      </c>
      <c r="C1181" s="92" t="str">
        <f t="shared" si="54"/>
        <v>GET /direct-debits</v>
      </c>
      <c r="D1181" s="94" t="s">
        <v>207</v>
      </c>
      <c r="E1181" s="93" t="str">
        <f t="shared" si="55"/>
        <v>AISP</v>
      </c>
      <c r="F1181" s="93" t="str">
        <f t="shared" si="56"/>
        <v>Y</v>
      </c>
      <c r="G1181" s="95">
        <v>2249357.0979578043</v>
      </c>
      <c r="H1181" s="102">
        <v>24052.518878131286</v>
      </c>
      <c r="I1181" s="102">
        <v>246.33887583575523</v>
      </c>
      <c r="J1181" s="96"/>
      <c r="K1181" s="96"/>
      <c r="L1181" s="96"/>
      <c r="M1181" s="96"/>
      <c r="N1181" s="96"/>
      <c r="O1181" s="96"/>
      <c r="P1181" s="96"/>
    </row>
    <row r="1182" spans="1:16" ht="15" customHeight="1" x14ac:dyDescent="0.25">
      <c r="A1182" s="100">
        <v>43747</v>
      </c>
      <c r="B1182" s="101">
        <v>14</v>
      </c>
      <c r="C1182" s="92" t="str">
        <f t="shared" si="54"/>
        <v>GET /accounts/{AccountId}/standing-orders</v>
      </c>
      <c r="D1182" s="94" t="s">
        <v>207</v>
      </c>
      <c r="E1182" s="93" t="str">
        <f t="shared" si="55"/>
        <v>AISP</v>
      </c>
      <c r="F1182" s="93" t="str">
        <f t="shared" si="56"/>
        <v>Y</v>
      </c>
      <c r="G1182" s="95">
        <v>1046460.6242571215</v>
      </c>
      <c r="H1182" s="102">
        <v>17666.028875402932</v>
      </c>
      <c r="I1182" s="102">
        <v>147.07849337741129</v>
      </c>
      <c r="J1182" s="96"/>
      <c r="K1182" s="96"/>
      <c r="L1182" s="96"/>
      <c r="M1182" s="96"/>
      <c r="N1182" s="96"/>
      <c r="O1182" s="96"/>
      <c r="P1182" s="96"/>
    </row>
    <row r="1183" spans="1:16" ht="15" customHeight="1" x14ac:dyDescent="0.25">
      <c r="A1183" s="100">
        <v>43747</v>
      </c>
      <c r="B1183" s="101">
        <v>15</v>
      </c>
      <c r="C1183" s="92" t="str">
        <f t="shared" si="54"/>
        <v>GET /standing-orders</v>
      </c>
      <c r="D1183" s="94" t="s">
        <v>207</v>
      </c>
      <c r="E1183" s="93" t="str">
        <f t="shared" si="55"/>
        <v>AISP</v>
      </c>
      <c r="F1183" s="93" t="str">
        <f t="shared" si="56"/>
        <v>Y</v>
      </c>
      <c r="G1183" s="95">
        <v>1605833.7059602048</v>
      </c>
      <c r="H1183" s="102">
        <v>44963.972391040974</v>
      </c>
      <c r="I1183" s="102">
        <v>155.56601689797142</v>
      </c>
      <c r="J1183" s="96"/>
      <c r="K1183" s="96"/>
      <c r="L1183" s="96"/>
      <c r="M1183" s="96"/>
      <c r="N1183" s="96"/>
      <c r="O1183" s="96"/>
      <c r="P1183" s="96"/>
    </row>
    <row r="1184" spans="1:16" ht="15" customHeight="1" x14ac:dyDescent="0.25">
      <c r="A1184" s="100">
        <v>43747</v>
      </c>
      <c r="B1184" s="101">
        <v>16</v>
      </c>
      <c r="C1184" s="92" t="str">
        <f t="shared" si="54"/>
        <v>GET /accounts/{AccountId}/product</v>
      </c>
      <c r="D1184" s="94" t="s">
        <v>207</v>
      </c>
      <c r="E1184" s="93" t="str">
        <f t="shared" si="55"/>
        <v>AISP</v>
      </c>
      <c r="F1184" s="93" t="str">
        <f t="shared" si="56"/>
        <v>Y</v>
      </c>
      <c r="G1184" s="95">
        <v>478960.38345509878</v>
      </c>
      <c r="H1184" s="102">
        <v>5084.0226221031598</v>
      </c>
      <c r="I1184" s="102">
        <v>164.15787081286493</v>
      </c>
      <c r="J1184" s="96"/>
      <c r="K1184" s="96"/>
      <c r="L1184" s="96"/>
      <c r="M1184" s="96"/>
      <c r="N1184" s="96"/>
      <c r="O1184" s="96"/>
      <c r="P1184" s="96"/>
    </row>
    <row r="1185" spans="1:16" ht="15" customHeight="1" x14ac:dyDescent="0.25">
      <c r="A1185" s="100">
        <v>43747</v>
      </c>
      <c r="B1185" s="101">
        <v>17</v>
      </c>
      <c r="C1185" s="92" t="str">
        <f t="shared" si="54"/>
        <v>GET /products</v>
      </c>
      <c r="D1185" s="94" t="s">
        <v>207</v>
      </c>
      <c r="E1185" s="93" t="str">
        <f t="shared" si="55"/>
        <v>AISP</v>
      </c>
      <c r="F1185" s="93" t="str">
        <f t="shared" si="56"/>
        <v>Y</v>
      </c>
      <c r="G1185" s="95">
        <v>873179.24197738268</v>
      </c>
      <c r="H1185" s="102">
        <v>36309.290467002989</v>
      </c>
      <c r="I1185" s="102">
        <v>267.76622350287477</v>
      </c>
      <c r="J1185" s="96"/>
      <c r="K1185" s="96"/>
      <c r="L1185" s="96"/>
      <c r="M1185" s="96"/>
      <c r="N1185" s="96"/>
      <c r="O1185" s="96"/>
      <c r="P1185" s="96"/>
    </row>
    <row r="1186" spans="1:16" ht="15" customHeight="1" x14ac:dyDescent="0.25">
      <c r="A1186" s="100">
        <v>43747</v>
      </c>
      <c r="B1186" s="101">
        <v>18</v>
      </c>
      <c r="C1186" s="92" t="str">
        <f t="shared" si="54"/>
        <v>GET /accounts/{AccountId}/offers</v>
      </c>
      <c r="D1186" s="94" t="s">
        <v>207</v>
      </c>
      <c r="E1186" s="93" t="str">
        <f t="shared" si="55"/>
        <v>AISP</v>
      </c>
      <c r="F1186" s="93" t="str">
        <f t="shared" si="56"/>
        <v>Y</v>
      </c>
      <c r="G1186" s="95">
        <v>1079811.0974106223</v>
      </c>
      <c r="H1186" s="102">
        <v>40592.930377279074</v>
      </c>
      <c r="I1186" s="102">
        <v>280.62865911182337</v>
      </c>
      <c r="J1186" s="96"/>
      <c r="K1186" s="96"/>
      <c r="L1186" s="96"/>
      <c r="M1186" s="96"/>
      <c r="N1186" s="96"/>
      <c r="O1186" s="96"/>
      <c r="P1186" s="96"/>
    </row>
    <row r="1187" spans="1:16" ht="15" customHeight="1" x14ac:dyDescent="0.25">
      <c r="A1187" s="100">
        <v>43747</v>
      </c>
      <c r="B1187" s="101">
        <v>19</v>
      </c>
      <c r="C1187" s="92" t="str">
        <f t="shared" si="54"/>
        <v>GET /offers</v>
      </c>
      <c r="D1187" s="94" t="s">
        <v>207</v>
      </c>
      <c r="E1187" s="93" t="str">
        <f t="shared" si="55"/>
        <v>AISP</v>
      </c>
      <c r="F1187" s="93" t="str">
        <f t="shared" si="56"/>
        <v>Y</v>
      </c>
      <c r="G1187" s="95">
        <v>3898954.2740468159</v>
      </c>
      <c r="H1187" s="102">
        <v>42596.478526476254</v>
      </c>
      <c r="I1187" s="102">
        <v>163.40824555130067</v>
      </c>
      <c r="J1187" s="96"/>
      <c r="K1187" s="96"/>
      <c r="L1187" s="96"/>
      <c r="M1187" s="96"/>
      <c r="N1187" s="96"/>
      <c r="O1187" s="96"/>
      <c r="P1187" s="96"/>
    </row>
    <row r="1188" spans="1:16" ht="15" customHeight="1" x14ac:dyDescent="0.25">
      <c r="A1188" s="100">
        <v>43747</v>
      </c>
      <c r="B1188" s="101">
        <v>20</v>
      </c>
      <c r="C1188" s="92" t="str">
        <f t="shared" si="54"/>
        <v>GET /accounts/{AccountId}/party</v>
      </c>
      <c r="D1188" s="94" t="s">
        <v>207</v>
      </c>
      <c r="E1188" s="93" t="str">
        <f t="shared" si="55"/>
        <v>AISP</v>
      </c>
      <c r="F1188" s="93" t="str">
        <f t="shared" si="56"/>
        <v>Y</v>
      </c>
      <c r="G1188" s="95">
        <v>1465392.9893769403</v>
      </c>
      <c r="H1188" s="102">
        <v>52605.920618207325</v>
      </c>
      <c r="I1188" s="102">
        <v>0</v>
      </c>
      <c r="J1188" s="96"/>
      <c r="K1188" s="96"/>
      <c r="L1188" s="96"/>
      <c r="M1188" s="96"/>
      <c r="N1188" s="96"/>
      <c r="O1188" s="96"/>
      <c r="P1188" s="96"/>
    </row>
    <row r="1189" spans="1:16" ht="15" customHeight="1" x14ac:dyDescent="0.25">
      <c r="A1189" s="100">
        <v>43747</v>
      </c>
      <c r="B1189" s="101">
        <v>21</v>
      </c>
      <c r="C1189" s="92" t="str">
        <f t="shared" si="54"/>
        <v>GET /party</v>
      </c>
      <c r="D1189" s="94" t="s">
        <v>207</v>
      </c>
      <c r="E1189" s="93" t="str">
        <f t="shared" si="55"/>
        <v>AISP</v>
      </c>
      <c r="F1189" s="93" t="str">
        <f t="shared" si="56"/>
        <v>Y</v>
      </c>
      <c r="G1189" s="95">
        <v>1020959.8528178672</v>
      </c>
      <c r="H1189" s="102">
        <v>11639.109115961164</v>
      </c>
      <c r="I1189" s="102">
        <v>409.48256290801243</v>
      </c>
      <c r="J1189" s="96"/>
      <c r="K1189" s="96"/>
      <c r="L1189" s="96"/>
      <c r="M1189" s="96"/>
      <c r="N1189" s="96"/>
      <c r="O1189" s="96"/>
      <c r="P1189" s="96"/>
    </row>
    <row r="1190" spans="1:16" ht="15" customHeight="1" x14ac:dyDescent="0.25">
      <c r="A1190" s="100">
        <v>43747</v>
      </c>
      <c r="B1190" s="101">
        <v>22</v>
      </c>
      <c r="C1190" s="92" t="str">
        <f t="shared" si="54"/>
        <v>GET /accounts/{AccountId}/scheduled-payments</v>
      </c>
      <c r="D1190" s="94" t="s">
        <v>207</v>
      </c>
      <c r="E1190" s="93" t="str">
        <f t="shared" si="55"/>
        <v>AISP</v>
      </c>
      <c r="F1190" s="93" t="str">
        <f t="shared" si="56"/>
        <v>Y</v>
      </c>
      <c r="G1190" s="95">
        <v>1047594.0786750698</v>
      </c>
      <c r="H1190" s="102">
        <v>37073.344885893195</v>
      </c>
      <c r="I1190" s="102">
        <v>3.5395727200917539</v>
      </c>
      <c r="J1190" s="96"/>
      <c r="K1190" s="96"/>
      <c r="L1190" s="96"/>
      <c r="M1190" s="96"/>
      <c r="N1190" s="96"/>
      <c r="O1190" s="96"/>
      <c r="P1190" s="96"/>
    </row>
    <row r="1191" spans="1:16" ht="15" customHeight="1" x14ac:dyDescent="0.25">
      <c r="A1191" s="100">
        <v>43747</v>
      </c>
      <c r="B1191" s="101">
        <v>23</v>
      </c>
      <c r="C1191" s="92" t="str">
        <f t="shared" si="54"/>
        <v>GET /scheduled-payments</v>
      </c>
      <c r="D1191" s="94" t="s">
        <v>207</v>
      </c>
      <c r="E1191" s="93" t="str">
        <f t="shared" si="55"/>
        <v>AISP</v>
      </c>
      <c r="F1191" s="93" t="str">
        <f t="shared" si="56"/>
        <v>Y</v>
      </c>
      <c r="G1191" s="95">
        <v>2074017.0843770832</v>
      </c>
      <c r="H1191" s="102">
        <v>30961.229015734316</v>
      </c>
      <c r="I1191" s="102">
        <v>97.763901203744481</v>
      </c>
      <c r="J1191" s="96"/>
      <c r="K1191" s="96"/>
      <c r="L1191" s="96"/>
      <c r="M1191" s="96"/>
      <c r="N1191" s="96"/>
      <c r="O1191" s="96"/>
      <c r="P1191" s="96"/>
    </row>
    <row r="1192" spans="1:16" ht="15" customHeight="1" x14ac:dyDescent="0.25">
      <c r="A1192" s="100">
        <v>43747</v>
      </c>
      <c r="B1192" s="101">
        <v>24</v>
      </c>
      <c r="C1192" s="92" t="str">
        <f t="shared" si="54"/>
        <v>GET /accounts/{AccountId}/statements</v>
      </c>
      <c r="D1192" s="94" t="s">
        <v>207</v>
      </c>
      <c r="E1192" s="93" t="str">
        <f t="shared" si="55"/>
        <v>AISP</v>
      </c>
      <c r="F1192" s="93" t="str">
        <f t="shared" si="56"/>
        <v>Y</v>
      </c>
      <c r="G1192" s="95">
        <v>1049354.2835831884</v>
      </c>
      <c r="H1192" s="102">
        <v>14240.972744661518</v>
      </c>
      <c r="I1192" s="102">
        <v>162.52453054369695</v>
      </c>
      <c r="J1192" s="96"/>
      <c r="K1192" s="96"/>
      <c r="L1192" s="96"/>
      <c r="M1192" s="96"/>
      <c r="N1192" s="96"/>
      <c r="O1192" s="96"/>
      <c r="P1192" s="96"/>
    </row>
    <row r="1193" spans="1:16" ht="15" customHeight="1" x14ac:dyDescent="0.25">
      <c r="A1193" s="100">
        <v>43747</v>
      </c>
      <c r="B1193" s="101">
        <v>25</v>
      </c>
      <c r="C1193" s="92" t="str">
        <f t="shared" si="54"/>
        <v>GET /accounts/{AccountId}/statements/{StatementId}</v>
      </c>
      <c r="D1193" s="94" t="s">
        <v>207</v>
      </c>
      <c r="E1193" s="93" t="str">
        <f t="shared" si="55"/>
        <v>AISP</v>
      </c>
      <c r="F1193" s="93" t="str">
        <f t="shared" si="56"/>
        <v>Y</v>
      </c>
      <c r="G1193" s="95">
        <v>1458810.376860356</v>
      </c>
      <c r="H1193" s="102">
        <v>24398.466534243973</v>
      </c>
      <c r="I1193" s="102">
        <v>119.05897785532562</v>
      </c>
      <c r="J1193" s="96"/>
      <c r="K1193" s="96"/>
      <c r="L1193" s="96"/>
      <c r="M1193" s="96"/>
      <c r="N1193" s="96"/>
      <c r="O1193" s="96"/>
      <c r="P1193" s="96"/>
    </row>
    <row r="1194" spans="1:16" ht="15" customHeight="1" x14ac:dyDescent="0.25">
      <c r="A1194" s="100">
        <v>43747</v>
      </c>
      <c r="B1194" s="101">
        <v>26</v>
      </c>
      <c r="C1194" s="92" t="str">
        <f t="shared" si="54"/>
        <v>GET /accounts/{AccountId}/statements/{StatementId}/file</v>
      </c>
      <c r="D1194" s="94" t="s">
        <v>207</v>
      </c>
      <c r="E1194" s="93" t="str">
        <f t="shared" si="55"/>
        <v>AISP</v>
      </c>
      <c r="F1194" s="93" t="str">
        <f t="shared" si="56"/>
        <v>Y</v>
      </c>
      <c r="G1194" s="95">
        <v>2755314.6957006138</v>
      </c>
      <c r="H1194" s="102">
        <v>22544.696633800282</v>
      </c>
      <c r="I1194" s="102">
        <v>90.930049267522691</v>
      </c>
      <c r="J1194" s="96"/>
      <c r="K1194" s="96"/>
      <c r="L1194" s="96"/>
      <c r="M1194" s="96"/>
      <c r="N1194" s="96"/>
      <c r="O1194" s="96"/>
      <c r="P1194" s="96"/>
    </row>
    <row r="1195" spans="1:16" ht="15" customHeight="1" x14ac:dyDescent="0.25">
      <c r="A1195" s="100">
        <v>43747</v>
      </c>
      <c r="B1195" s="101">
        <v>27</v>
      </c>
      <c r="C1195" s="92" t="str">
        <f t="shared" si="54"/>
        <v>GET /accounts/{AccountId}/statements/{StatementId}/transactions</v>
      </c>
      <c r="D1195" s="94" t="s">
        <v>207</v>
      </c>
      <c r="E1195" s="93" t="str">
        <f t="shared" si="55"/>
        <v>AISP</v>
      </c>
      <c r="F1195" s="93" t="str">
        <f t="shared" si="56"/>
        <v>Y</v>
      </c>
      <c r="G1195" s="95">
        <v>34454729.80058299</v>
      </c>
      <c r="H1195" s="102">
        <v>7222.115317957484</v>
      </c>
      <c r="I1195" s="102">
        <v>318.15219536898366</v>
      </c>
      <c r="J1195" s="96"/>
      <c r="K1195" s="96"/>
      <c r="L1195" s="96"/>
      <c r="M1195" s="96"/>
      <c r="N1195" s="96"/>
      <c r="O1195" s="96"/>
      <c r="P1195" s="96"/>
    </row>
    <row r="1196" spans="1:16" ht="15" customHeight="1" x14ac:dyDescent="0.25">
      <c r="A1196" s="100">
        <v>43747</v>
      </c>
      <c r="B1196" s="101">
        <v>28</v>
      </c>
      <c r="C1196" s="92" t="str">
        <f t="shared" si="54"/>
        <v>GET /statements</v>
      </c>
      <c r="D1196" s="94" t="s">
        <v>207</v>
      </c>
      <c r="E1196" s="93" t="str">
        <f t="shared" si="55"/>
        <v>AISP</v>
      </c>
      <c r="F1196" s="93" t="str">
        <f t="shared" si="56"/>
        <v>Y</v>
      </c>
      <c r="G1196" s="95">
        <v>3648955.6303952537</v>
      </c>
      <c r="H1196" s="102">
        <v>38532.62587873351</v>
      </c>
      <c r="I1196" s="102">
        <v>78.271444218719935</v>
      </c>
      <c r="J1196" s="96"/>
      <c r="K1196" s="96"/>
      <c r="L1196" s="96"/>
      <c r="M1196" s="96"/>
      <c r="N1196" s="96"/>
      <c r="O1196" s="96"/>
      <c r="P1196" s="96"/>
    </row>
    <row r="1197" spans="1:16" ht="15" customHeight="1" x14ac:dyDescent="0.25">
      <c r="A1197" s="100">
        <v>43747</v>
      </c>
      <c r="B1197" s="101">
        <v>29</v>
      </c>
      <c r="C1197" s="92" t="str">
        <f t="shared" si="54"/>
        <v>POST /domestic-payment-consents</v>
      </c>
      <c r="D1197" s="94" t="s">
        <v>207</v>
      </c>
      <c r="E1197" s="93" t="str">
        <f t="shared" si="55"/>
        <v>PISP</v>
      </c>
      <c r="F1197" s="93" t="str">
        <f t="shared" si="56"/>
        <v>N</v>
      </c>
      <c r="G1197" s="95">
        <v>4181833.4301794162</v>
      </c>
      <c r="H1197" s="102">
        <v>8675.0937460523801</v>
      </c>
      <c r="I1197" s="102">
        <v>100.08753366741833</v>
      </c>
      <c r="J1197" s="96"/>
      <c r="K1197" s="96"/>
      <c r="L1197" s="96"/>
      <c r="M1197" s="96"/>
      <c r="N1197" s="96"/>
      <c r="O1197" s="96"/>
      <c r="P1197" s="96"/>
    </row>
    <row r="1198" spans="1:16" ht="15" customHeight="1" x14ac:dyDescent="0.25">
      <c r="A1198" s="100">
        <v>43747</v>
      </c>
      <c r="B1198" s="101">
        <v>30</v>
      </c>
      <c r="C1198" s="92" t="str">
        <f t="shared" si="54"/>
        <v>GET /domestic-payment-consents/{ConsentId}</v>
      </c>
      <c r="D1198" s="94" t="s">
        <v>207</v>
      </c>
      <c r="E1198" s="93" t="str">
        <f t="shared" si="55"/>
        <v>PISP</v>
      </c>
      <c r="F1198" s="93" t="str">
        <f t="shared" si="56"/>
        <v>N</v>
      </c>
      <c r="G1198" s="95">
        <v>14319394.412006598</v>
      </c>
      <c r="H1198" s="102">
        <v>19692.123362523729</v>
      </c>
      <c r="I1198" s="102">
        <v>144.78600650085087</v>
      </c>
      <c r="J1198" s="96"/>
      <c r="K1198" s="96"/>
      <c r="L1198" s="96"/>
      <c r="M1198" s="96"/>
      <c r="N1198" s="96"/>
      <c r="O1198" s="96"/>
      <c r="P1198" s="96"/>
    </row>
    <row r="1199" spans="1:16" ht="15" customHeight="1" x14ac:dyDescent="0.25">
      <c r="A1199" s="100">
        <v>43747</v>
      </c>
      <c r="B1199" s="101">
        <v>31</v>
      </c>
      <c r="C1199" s="92" t="str">
        <f t="shared" si="54"/>
        <v>POST /domestic-payments</v>
      </c>
      <c r="D1199" s="94" t="s">
        <v>207</v>
      </c>
      <c r="E1199" s="93" t="str">
        <f t="shared" si="55"/>
        <v>PISP</v>
      </c>
      <c r="F1199" s="93" t="str">
        <f t="shared" si="56"/>
        <v>Y</v>
      </c>
      <c r="G1199" s="95">
        <v>4797879.2984581264</v>
      </c>
      <c r="H1199" s="102">
        <v>15896.603708466993</v>
      </c>
      <c r="I1199" s="102">
        <v>6.4133806028626612</v>
      </c>
      <c r="J1199" s="96"/>
      <c r="K1199" s="96"/>
      <c r="L1199" s="96"/>
      <c r="M1199" s="96"/>
      <c r="N1199" s="96"/>
      <c r="O1199" s="96"/>
      <c r="P1199" s="96"/>
    </row>
    <row r="1200" spans="1:16" ht="15" customHeight="1" x14ac:dyDescent="0.25">
      <c r="A1200" s="100">
        <v>43747</v>
      </c>
      <c r="B1200" s="101">
        <v>32</v>
      </c>
      <c r="C1200" s="92" t="str">
        <f t="shared" si="54"/>
        <v>GET /domestic-payments/{DomesticPaymentId}</v>
      </c>
      <c r="D1200" s="94" t="s">
        <v>207</v>
      </c>
      <c r="E1200" s="93" t="str">
        <f t="shared" si="55"/>
        <v>PISP</v>
      </c>
      <c r="F1200" s="93" t="str">
        <f t="shared" si="56"/>
        <v>Y</v>
      </c>
      <c r="G1200" s="95">
        <v>34580000.787280865</v>
      </c>
      <c r="H1200" s="102">
        <v>39090.934286018324</v>
      </c>
      <c r="I1200" s="102">
        <v>78.945044383538743</v>
      </c>
      <c r="J1200" s="96"/>
      <c r="K1200" s="96"/>
      <c r="L1200" s="96"/>
      <c r="M1200" s="96"/>
      <c r="N1200" s="96"/>
      <c r="O1200" s="96"/>
      <c r="P1200" s="96"/>
    </row>
    <row r="1201" spans="1:16" ht="15" customHeight="1" x14ac:dyDescent="0.25">
      <c r="A1201" s="100">
        <v>43747</v>
      </c>
      <c r="B1201" s="101">
        <v>33</v>
      </c>
      <c r="C1201" s="92" t="str">
        <f t="shared" si="54"/>
        <v>POST /domestic-scheduled-payment-consents</v>
      </c>
      <c r="D1201" s="94" t="s">
        <v>207</v>
      </c>
      <c r="E1201" s="93" t="str">
        <f t="shared" si="55"/>
        <v>PISP</v>
      </c>
      <c r="F1201" s="93" t="str">
        <f t="shared" si="56"/>
        <v>N</v>
      </c>
      <c r="G1201" s="95">
        <v>19177440.721315742</v>
      </c>
      <c r="H1201" s="102">
        <v>19572.97154563776</v>
      </c>
      <c r="I1201" s="102">
        <v>103.64342956431634</v>
      </c>
      <c r="J1201" s="96"/>
      <c r="K1201" s="96"/>
      <c r="L1201" s="96"/>
      <c r="M1201" s="96"/>
      <c r="N1201" s="96"/>
      <c r="O1201" s="96"/>
      <c r="P1201" s="96"/>
    </row>
    <row r="1202" spans="1:16" ht="15" customHeight="1" x14ac:dyDescent="0.25">
      <c r="A1202" s="100">
        <v>43747</v>
      </c>
      <c r="B1202" s="101">
        <v>34</v>
      </c>
      <c r="C1202" s="92" t="str">
        <f t="shared" si="54"/>
        <v>GET /domestic-scheduled-payment-consents/{ConsentId}</v>
      </c>
      <c r="D1202" s="94" t="s">
        <v>207</v>
      </c>
      <c r="E1202" s="93" t="str">
        <f t="shared" si="55"/>
        <v>PISP</v>
      </c>
      <c r="F1202" s="93" t="str">
        <f t="shared" si="56"/>
        <v>N</v>
      </c>
      <c r="G1202" s="95">
        <v>13608147.541642608</v>
      </c>
      <c r="H1202" s="102">
        <v>14108.691018325111</v>
      </c>
      <c r="I1202" s="102">
        <v>89.300966539999308</v>
      </c>
      <c r="J1202" s="96"/>
      <c r="K1202" s="96"/>
      <c r="L1202" s="96"/>
      <c r="M1202" s="96"/>
      <c r="N1202" s="96"/>
      <c r="O1202" s="96"/>
      <c r="P1202" s="96"/>
    </row>
    <row r="1203" spans="1:16" ht="15" customHeight="1" x14ac:dyDescent="0.25">
      <c r="A1203" s="100">
        <v>43747</v>
      </c>
      <c r="B1203" s="101">
        <v>35</v>
      </c>
      <c r="C1203" s="92" t="str">
        <f t="shared" si="54"/>
        <v>POST /domestic-scheduled-payments</v>
      </c>
      <c r="D1203" s="94" t="s">
        <v>207</v>
      </c>
      <c r="E1203" s="93" t="str">
        <f t="shared" si="55"/>
        <v>PISP</v>
      </c>
      <c r="F1203" s="93" t="str">
        <f t="shared" si="56"/>
        <v>Y</v>
      </c>
      <c r="G1203" s="95">
        <v>29979344.520268768</v>
      </c>
      <c r="H1203" s="102">
        <v>43657.093494009474</v>
      </c>
      <c r="I1203" s="102">
        <v>163.23449487573728</v>
      </c>
      <c r="J1203" s="96"/>
      <c r="K1203" s="96"/>
      <c r="L1203" s="96"/>
      <c r="M1203" s="96"/>
      <c r="N1203" s="96"/>
      <c r="O1203" s="96"/>
      <c r="P1203" s="96"/>
    </row>
    <row r="1204" spans="1:16" ht="15" customHeight="1" x14ac:dyDescent="0.25">
      <c r="A1204" s="100">
        <v>43747</v>
      </c>
      <c r="B1204" s="101">
        <v>36</v>
      </c>
      <c r="C1204" s="92" t="str">
        <f t="shared" si="54"/>
        <v>GET /domestic-scheduled-payments/{DomesticScheduledPaymentId}</v>
      </c>
      <c r="D1204" s="94" t="s">
        <v>207</v>
      </c>
      <c r="E1204" s="93" t="str">
        <f t="shared" si="55"/>
        <v>PISP</v>
      </c>
      <c r="F1204" s="93" t="str">
        <f t="shared" si="56"/>
        <v>Y</v>
      </c>
      <c r="G1204" s="95">
        <v>15499458.844020111</v>
      </c>
      <c r="H1204" s="102">
        <v>33939.682818682166</v>
      </c>
      <c r="I1204" s="102">
        <v>88.956659784066019</v>
      </c>
      <c r="J1204" s="96"/>
      <c r="K1204" s="96"/>
      <c r="L1204" s="96"/>
      <c r="M1204" s="96"/>
      <c r="N1204" s="96"/>
      <c r="O1204" s="96"/>
      <c r="P1204" s="96"/>
    </row>
    <row r="1205" spans="1:16" ht="15" customHeight="1" x14ac:dyDescent="0.25">
      <c r="A1205" s="100">
        <v>43747</v>
      </c>
      <c r="B1205" s="101">
        <v>37</v>
      </c>
      <c r="C1205" s="92" t="str">
        <f t="shared" si="54"/>
        <v>POST /domestic-standing-order-consents</v>
      </c>
      <c r="D1205" s="94" t="s">
        <v>207</v>
      </c>
      <c r="E1205" s="93" t="str">
        <f t="shared" si="55"/>
        <v>PISP</v>
      </c>
      <c r="F1205" s="93" t="str">
        <f t="shared" si="56"/>
        <v>N</v>
      </c>
      <c r="G1205" s="95">
        <v>24817236.721469712</v>
      </c>
      <c r="H1205" s="102">
        <v>24899.640111049222</v>
      </c>
      <c r="I1205" s="102">
        <v>222.46373928479929</v>
      </c>
      <c r="J1205" s="96"/>
      <c r="K1205" s="96"/>
      <c r="L1205" s="96"/>
      <c r="M1205" s="96"/>
      <c r="N1205" s="96"/>
      <c r="O1205" s="96"/>
      <c r="P1205" s="96"/>
    </row>
    <row r="1206" spans="1:16" ht="15" customHeight="1" x14ac:dyDescent="0.25">
      <c r="A1206" s="100">
        <v>43747</v>
      </c>
      <c r="B1206" s="101">
        <v>38</v>
      </c>
      <c r="C1206" s="92" t="str">
        <f t="shared" si="54"/>
        <v>GET /domestic-standing-order-consents/{ConsentId}</v>
      </c>
      <c r="D1206" s="94" t="s">
        <v>207</v>
      </c>
      <c r="E1206" s="93" t="str">
        <f t="shared" si="55"/>
        <v>PISP</v>
      </c>
      <c r="F1206" s="93" t="str">
        <f t="shared" si="56"/>
        <v>N</v>
      </c>
      <c r="G1206" s="95">
        <v>28492993.388830081</v>
      </c>
      <c r="H1206" s="102">
        <v>33742.522865546001</v>
      </c>
      <c r="I1206" s="102">
        <v>197.73376288859501</v>
      </c>
      <c r="J1206" s="96"/>
      <c r="K1206" s="96"/>
      <c r="L1206" s="96"/>
      <c r="M1206" s="96"/>
      <c r="N1206" s="96"/>
      <c r="O1206" s="96"/>
      <c r="P1206" s="96"/>
    </row>
    <row r="1207" spans="1:16" ht="15" customHeight="1" x14ac:dyDescent="0.25">
      <c r="A1207" s="100">
        <v>43747</v>
      </c>
      <c r="B1207" s="101">
        <v>39</v>
      </c>
      <c r="C1207" s="92" t="str">
        <f t="shared" si="54"/>
        <v>POST /domestic-standing-orders</v>
      </c>
      <c r="D1207" s="94" t="s">
        <v>207</v>
      </c>
      <c r="E1207" s="93" t="str">
        <f t="shared" si="55"/>
        <v>PISP</v>
      </c>
      <c r="F1207" s="93" t="str">
        <f t="shared" si="56"/>
        <v>Y</v>
      </c>
      <c r="G1207" s="95">
        <v>9155173.0289005376</v>
      </c>
      <c r="H1207" s="102">
        <v>18447.849201504516</v>
      </c>
      <c r="I1207" s="102">
        <v>1.9897931473590538</v>
      </c>
      <c r="J1207" s="96"/>
      <c r="K1207" s="96"/>
      <c r="L1207" s="96"/>
      <c r="M1207" s="96"/>
      <c r="N1207" s="96"/>
      <c r="O1207" s="96"/>
      <c r="P1207" s="96"/>
    </row>
    <row r="1208" spans="1:16" ht="15" customHeight="1" x14ac:dyDescent="0.25">
      <c r="A1208" s="100">
        <v>43747</v>
      </c>
      <c r="B1208" s="101">
        <v>40</v>
      </c>
      <c r="C1208" s="92" t="str">
        <f t="shared" si="54"/>
        <v>GET /domestic-standing-orders/{DomesticStandingOrderId}</v>
      </c>
      <c r="D1208" s="94" t="s">
        <v>207</v>
      </c>
      <c r="E1208" s="93" t="str">
        <f t="shared" si="55"/>
        <v>PISP</v>
      </c>
      <c r="F1208" s="93" t="str">
        <f t="shared" si="56"/>
        <v>Y</v>
      </c>
      <c r="G1208" s="95">
        <v>7048388.6350824647</v>
      </c>
      <c r="H1208" s="102">
        <v>8164.9016999988717</v>
      </c>
      <c r="I1208" s="102">
        <v>277.03312576308025</v>
      </c>
      <c r="J1208" s="96"/>
      <c r="K1208" s="96"/>
      <c r="L1208" s="96"/>
      <c r="M1208" s="96"/>
      <c r="N1208" s="96"/>
      <c r="O1208" s="96"/>
      <c r="P1208" s="96"/>
    </row>
    <row r="1209" spans="1:16" ht="15" customHeight="1" x14ac:dyDescent="0.25">
      <c r="A1209" s="100">
        <v>43747</v>
      </c>
      <c r="B1209" s="101">
        <v>41</v>
      </c>
      <c r="C1209" s="92" t="str">
        <f t="shared" si="54"/>
        <v>POST /international-payment-consents</v>
      </c>
      <c r="D1209" s="94" t="s">
        <v>207</v>
      </c>
      <c r="E1209" s="93" t="str">
        <f t="shared" si="55"/>
        <v>PISP</v>
      </c>
      <c r="F1209" s="93" t="str">
        <f t="shared" si="56"/>
        <v>N</v>
      </c>
      <c r="G1209" s="95">
        <v>37502882.798308067</v>
      </c>
      <c r="H1209" s="102">
        <v>49121.885545186524</v>
      </c>
      <c r="I1209" s="102">
        <v>68.358197025856015</v>
      </c>
      <c r="J1209" s="96"/>
      <c r="K1209" s="96"/>
      <c r="L1209" s="96"/>
      <c r="M1209" s="96"/>
      <c r="N1209" s="96"/>
      <c r="O1209" s="96"/>
      <c r="P1209" s="96"/>
    </row>
    <row r="1210" spans="1:16" ht="15" customHeight="1" x14ac:dyDescent="0.25">
      <c r="A1210" s="100">
        <v>43747</v>
      </c>
      <c r="B1210" s="101">
        <v>42</v>
      </c>
      <c r="C1210" s="92" t="str">
        <f t="shared" si="54"/>
        <v>GET /international-payment-consents/{ConsentId}</v>
      </c>
      <c r="D1210" s="94" t="s">
        <v>207</v>
      </c>
      <c r="E1210" s="93" t="str">
        <f t="shared" si="55"/>
        <v>PISP</v>
      </c>
      <c r="F1210" s="93" t="str">
        <f t="shared" si="56"/>
        <v>N</v>
      </c>
      <c r="G1210" s="95">
        <v>33586387.126438282</v>
      </c>
      <c r="H1210" s="102">
        <v>32070.358508132776</v>
      </c>
      <c r="I1210" s="102">
        <v>274.9018676956415</v>
      </c>
      <c r="J1210" s="96"/>
      <c r="K1210" s="96"/>
      <c r="L1210" s="96"/>
      <c r="M1210" s="96"/>
      <c r="N1210" s="96"/>
      <c r="O1210" s="96"/>
      <c r="P1210" s="96"/>
    </row>
    <row r="1211" spans="1:16" ht="15" customHeight="1" x14ac:dyDescent="0.25">
      <c r="A1211" s="100">
        <v>43747</v>
      </c>
      <c r="B1211" s="101">
        <v>43</v>
      </c>
      <c r="C1211" s="92" t="str">
        <f t="shared" si="54"/>
        <v>POST /international-payments</v>
      </c>
      <c r="D1211" s="94" t="s">
        <v>207</v>
      </c>
      <c r="E1211" s="93" t="str">
        <f t="shared" si="55"/>
        <v>PISP</v>
      </c>
      <c r="F1211" s="93" t="str">
        <f t="shared" si="56"/>
        <v>Y</v>
      </c>
      <c r="G1211" s="95">
        <v>35485285.364586368</v>
      </c>
      <c r="H1211" s="102">
        <v>41816.589892198768</v>
      </c>
      <c r="I1211" s="102">
        <v>44.86347802418188</v>
      </c>
      <c r="J1211" s="96"/>
      <c r="K1211" s="96"/>
      <c r="L1211" s="96"/>
      <c r="M1211" s="96"/>
      <c r="N1211" s="96"/>
      <c r="O1211" s="96"/>
      <c r="P1211" s="96"/>
    </row>
    <row r="1212" spans="1:16" ht="15" customHeight="1" x14ac:dyDescent="0.25">
      <c r="A1212" s="100">
        <v>43747</v>
      </c>
      <c r="B1212" s="101">
        <v>44</v>
      </c>
      <c r="C1212" s="92" t="str">
        <f t="shared" si="54"/>
        <v>GET /international-payments/{InternationalPaymentId}</v>
      </c>
      <c r="D1212" s="94" t="s">
        <v>207</v>
      </c>
      <c r="E1212" s="93" t="str">
        <f t="shared" si="55"/>
        <v>PISP</v>
      </c>
      <c r="F1212" s="93" t="str">
        <f t="shared" si="56"/>
        <v>Y</v>
      </c>
      <c r="G1212" s="95">
        <v>15004095.979544843</v>
      </c>
      <c r="H1212" s="102">
        <v>18047.208679319621</v>
      </c>
      <c r="I1212" s="102">
        <v>67.472961509863751</v>
      </c>
      <c r="J1212" s="96"/>
      <c r="K1212" s="96"/>
      <c r="L1212" s="96"/>
      <c r="M1212" s="96"/>
      <c r="N1212" s="96"/>
      <c r="O1212" s="96"/>
      <c r="P1212" s="96"/>
    </row>
    <row r="1213" spans="1:16" ht="15" customHeight="1" x14ac:dyDescent="0.25">
      <c r="A1213" s="100">
        <v>43747</v>
      </c>
      <c r="B1213" s="101">
        <v>45</v>
      </c>
      <c r="C1213" s="92" t="str">
        <f t="shared" si="54"/>
        <v>POST /international-scheduled-payment-consents</v>
      </c>
      <c r="D1213" s="94" t="s">
        <v>207</v>
      </c>
      <c r="E1213" s="93" t="str">
        <f t="shared" si="55"/>
        <v>PISP</v>
      </c>
      <c r="F1213" s="93" t="str">
        <f t="shared" si="56"/>
        <v>N</v>
      </c>
      <c r="G1213" s="95">
        <v>30400211.473344967</v>
      </c>
      <c r="H1213" s="102">
        <v>30806.593493532037</v>
      </c>
      <c r="I1213" s="102">
        <v>15.91945890511909</v>
      </c>
      <c r="J1213" s="96"/>
      <c r="K1213" s="96"/>
      <c r="L1213" s="96"/>
      <c r="M1213" s="96"/>
      <c r="N1213" s="96"/>
      <c r="O1213" s="96"/>
      <c r="P1213" s="96"/>
    </row>
    <row r="1214" spans="1:16" ht="15" customHeight="1" x14ac:dyDescent="0.25">
      <c r="A1214" s="100">
        <v>43747</v>
      </c>
      <c r="B1214" s="101">
        <v>46</v>
      </c>
      <c r="C1214" s="92" t="str">
        <f t="shared" si="54"/>
        <v>GET /international-scheduled-payment-consents/{ConsentId}</v>
      </c>
      <c r="D1214" s="94" t="s">
        <v>207</v>
      </c>
      <c r="E1214" s="93" t="str">
        <f t="shared" si="55"/>
        <v>PISP</v>
      </c>
      <c r="F1214" s="93" t="str">
        <f t="shared" si="56"/>
        <v>N</v>
      </c>
      <c r="G1214" s="95">
        <v>10814647.612355661</v>
      </c>
      <c r="H1214" s="102">
        <v>31559.113050147233</v>
      </c>
      <c r="I1214" s="102">
        <v>30.85474831828062</v>
      </c>
      <c r="J1214" s="96"/>
      <c r="K1214" s="96"/>
      <c r="L1214" s="96"/>
      <c r="M1214" s="96"/>
      <c r="N1214" s="96"/>
      <c r="O1214" s="96"/>
      <c r="P1214" s="96"/>
    </row>
    <row r="1215" spans="1:16" ht="15" customHeight="1" x14ac:dyDescent="0.25">
      <c r="A1215" s="100">
        <v>43747</v>
      </c>
      <c r="B1215" s="101">
        <v>47</v>
      </c>
      <c r="C1215" s="92" t="str">
        <f t="shared" si="54"/>
        <v>POST /international-scheduled-payments</v>
      </c>
      <c r="D1215" s="94" t="s">
        <v>207</v>
      </c>
      <c r="E1215" s="93" t="str">
        <f t="shared" si="55"/>
        <v>PISP</v>
      </c>
      <c r="F1215" s="93" t="str">
        <f t="shared" si="56"/>
        <v>Y</v>
      </c>
      <c r="G1215" s="95">
        <v>14770593.202530377</v>
      </c>
      <c r="H1215" s="102">
        <v>23942.665899403983</v>
      </c>
      <c r="I1215" s="102">
        <v>74.033556335588429</v>
      </c>
      <c r="J1215" s="96"/>
      <c r="K1215" s="96"/>
      <c r="L1215" s="96"/>
      <c r="M1215" s="96"/>
      <c r="N1215" s="96"/>
      <c r="O1215" s="96"/>
      <c r="P1215" s="96"/>
    </row>
    <row r="1216" spans="1:16" ht="15" customHeight="1" x14ac:dyDescent="0.25">
      <c r="A1216" s="100">
        <v>43747</v>
      </c>
      <c r="B1216" s="101">
        <v>48</v>
      </c>
      <c r="C1216" s="92" t="str">
        <f t="shared" si="54"/>
        <v>GET /international-scheduled-payments/{InternationalScheduledPaymentId}</v>
      </c>
      <c r="D1216" s="94" t="s">
        <v>207</v>
      </c>
      <c r="E1216" s="93" t="str">
        <f t="shared" si="55"/>
        <v>PISP</v>
      </c>
      <c r="F1216" s="93" t="str">
        <f t="shared" si="56"/>
        <v>Y</v>
      </c>
      <c r="G1216" s="95">
        <v>24181427.459272195</v>
      </c>
      <c r="H1216" s="102">
        <v>34416.445413472349</v>
      </c>
      <c r="I1216" s="102">
        <v>62.102735926930123</v>
      </c>
      <c r="J1216" s="96"/>
      <c r="K1216" s="96"/>
      <c r="L1216" s="96"/>
      <c r="M1216" s="96"/>
      <c r="N1216" s="96"/>
      <c r="O1216" s="96"/>
      <c r="P1216" s="96"/>
    </row>
    <row r="1217" spans="1:16" ht="15" customHeight="1" x14ac:dyDescent="0.25">
      <c r="A1217" s="100">
        <v>43747</v>
      </c>
      <c r="B1217" s="101">
        <v>49</v>
      </c>
      <c r="C1217" s="92" t="str">
        <f t="shared" si="54"/>
        <v>POST /international-standing-order-consents</v>
      </c>
      <c r="D1217" s="94" t="s">
        <v>207</v>
      </c>
      <c r="E1217" s="93" t="str">
        <f t="shared" si="55"/>
        <v>PISP</v>
      </c>
      <c r="F1217" s="93" t="str">
        <f t="shared" si="56"/>
        <v>N</v>
      </c>
      <c r="G1217" s="95">
        <v>3822243.0246392395</v>
      </c>
      <c r="H1217" s="102">
        <v>11276.505312077763</v>
      </c>
      <c r="I1217" s="102">
        <v>6.2919716234980232</v>
      </c>
      <c r="J1217" s="96"/>
      <c r="K1217" s="96"/>
      <c r="L1217" s="96"/>
      <c r="M1217" s="96"/>
      <c r="N1217" s="96"/>
      <c r="O1217" s="96"/>
      <c r="P1217" s="96"/>
    </row>
    <row r="1218" spans="1:16" ht="15" customHeight="1" x14ac:dyDescent="0.25">
      <c r="A1218" s="100">
        <v>43747</v>
      </c>
      <c r="B1218" s="101">
        <v>50</v>
      </c>
      <c r="C1218" s="92" t="str">
        <f t="shared" si="54"/>
        <v>GET /international-standing-order-consents/{ConsentId}</v>
      </c>
      <c r="D1218" s="94" t="s">
        <v>207</v>
      </c>
      <c r="E1218" s="93" t="str">
        <f t="shared" si="55"/>
        <v>PISP</v>
      </c>
      <c r="F1218" s="93" t="str">
        <f t="shared" si="56"/>
        <v>N</v>
      </c>
      <c r="G1218" s="95">
        <v>20493634.277601015</v>
      </c>
      <c r="H1218" s="102">
        <v>29577.580345284718</v>
      </c>
      <c r="I1218" s="102">
        <v>259.30965816073609</v>
      </c>
      <c r="J1218" s="96"/>
      <c r="K1218" s="96"/>
      <c r="L1218" s="96"/>
      <c r="M1218" s="96"/>
      <c r="N1218" s="96"/>
      <c r="O1218" s="96"/>
      <c r="P1218" s="96"/>
    </row>
    <row r="1219" spans="1:16" ht="15" customHeight="1" x14ac:dyDescent="0.25">
      <c r="A1219" s="100">
        <v>43747</v>
      </c>
      <c r="B1219" s="101">
        <v>51</v>
      </c>
      <c r="C1219" s="92" t="str">
        <f t="shared" si="54"/>
        <v>POST /international-standing-orders</v>
      </c>
      <c r="D1219" s="94" t="s">
        <v>207</v>
      </c>
      <c r="E1219" s="93" t="str">
        <f t="shared" si="55"/>
        <v>PISP</v>
      </c>
      <c r="F1219" s="93" t="str">
        <f t="shared" si="56"/>
        <v>Y</v>
      </c>
      <c r="G1219" s="95">
        <v>15365784.3505188</v>
      </c>
      <c r="H1219" s="102">
        <v>26634.440994045137</v>
      </c>
      <c r="I1219" s="102">
        <v>248.16043791628712</v>
      </c>
      <c r="J1219" s="96"/>
      <c r="K1219" s="96"/>
      <c r="L1219" s="96"/>
      <c r="M1219" s="96"/>
      <c r="N1219" s="96"/>
      <c r="O1219" s="96"/>
      <c r="P1219" s="96"/>
    </row>
    <row r="1220" spans="1:16" ht="15" customHeight="1" x14ac:dyDescent="0.25">
      <c r="A1220" s="100">
        <v>43747</v>
      </c>
      <c r="B1220" s="101">
        <v>52</v>
      </c>
      <c r="C1220" s="92" t="str">
        <f t="shared" si="54"/>
        <v>GET /international-standing-orders/{InternationalStandingOrderPaymentId}</v>
      </c>
      <c r="D1220" s="94" t="s">
        <v>207</v>
      </c>
      <c r="E1220" s="93" t="str">
        <f t="shared" si="55"/>
        <v>PISP</v>
      </c>
      <c r="F1220" s="93" t="str">
        <f t="shared" si="56"/>
        <v>Y</v>
      </c>
      <c r="G1220" s="95">
        <v>7041662.6808538251</v>
      </c>
      <c r="H1220" s="102">
        <v>16596.85151300468</v>
      </c>
      <c r="I1220" s="102">
        <v>75.999692744684864</v>
      </c>
      <c r="J1220" s="96"/>
      <c r="K1220" s="96"/>
      <c r="L1220" s="96"/>
      <c r="M1220" s="96"/>
      <c r="N1220" s="96"/>
      <c r="O1220" s="96"/>
      <c r="P1220" s="96"/>
    </row>
    <row r="1221" spans="1:16" ht="15" customHeight="1" x14ac:dyDescent="0.25">
      <c r="A1221" s="100">
        <v>43747</v>
      </c>
      <c r="B1221" s="101">
        <v>53</v>
      </c>
      <c r="C1221" s="92" t="str">
        <f t="shared" si="54"/>
        <v>POST /file-payment-consents</v>
      </c>
      <c r="D1221" s="94" t="s">
        <v>207</v>
      </c>
      <c r="E1221" s="93" t="str">
        <f t="shared" si="55"/>
        <v>PISP</v>
      </c>
      <c r="F1221" s="93" t="str">
        <f t="shared" si="56"/>
        <v>N</v>
      </c>
      <c r="G1221" s="95">
        <v>13908666.239110818</v>
      </c>
      <c r="H1221" s="102">
        <v>14261.73850329282</v>
      </c>
      <c r="I1221" s="102">
        <v>25.715968467840664</v>
      </c>
      <c r="J1221" s="96"/>
      <c r="K1221" s="96"/>
      <c r="L1221" s="96"/>
      <c r="M1221" s="96"/>
      <c r="N1221" s="96"/>
      <c r="O1221" s="96"/>
      <c r="P1221" s="96"/>
    </row>
    <row r="1222" spans="1:16" ht="15" customHeight="1" x14ac:dyDescent="0.25">
      <c r="A1222" s="100">
        <v>43747</v>
      </c>
      <c r="B1222" s="101">
        <v>54</v>
      </c>
      <c r="C1222" s="92" t="str">
        <f t="shared" si="54"/>
        <v>GET /file-payment-consents/{ConsentId}</v>
      </c>
      <c r="D1222" s="94" t="s">
        <v>207</v>
      </c>
      <c r="E1222" s="93" t="str">
        <f t="shared" si="55"/>
        <v>PISP</v>
      </c>
      <c r="F1222" s="93" t="str">
        <f t="shared" si="56"/>
        <v>N</v>
      </c>
      <c r="G1222" s="95">
        <v>22031549.518312495</v>
      </c>
      <c r="H1222" s="102">
        <v>22312.366496944625</v>
      </c>
      <c r="I1222" s="102">
        <v>229.93259419942652</v>
      </c>
      <c r="J1222" s="96"/>
      <c r="K1222" s="96"/>
      <c r="L1222" s="96"/>
      <c r="M1222" s="96"/>
      <c r="N1222" s="96"/>
      <c r="O1222" s="96"/>
      <c r="P1222" s="96"/>
    </row>
    <row r="1223" spans="1:16" ht="15" customHeight="1" x14ac:dyDescent="0.25">
      <c r="A1223" s="100">
        <v>43747</v>
      </c>
      <c r="B1223" s="101">
        <v>55</v>
      </c>
      <c r="C1223" s="92" t="str">
        <f t="shared" si="54"/>
        <v>POST /file-payment-consents/{ConsentId}/file</v>
      </c>
      <c r="D1223" s="94" t="s">
        <v>207</v>
      </c>
      <c r="E1223" s="93" t="str">
        <f t="shared" si="55"/>
        <v>PISP</v>
      </c>
      <c r="F1223" s="93" t="str">
        <f t="shared" si="56"/>
        <v>N</v>
      </c>
      <c r="G1223" s="95">
        <v>25317307.364251368</v>
      </c>
      <c r="H1223" s="101">
        <v>31562.240694244563</v>
      </c>
      <c r="I1223" s="101">
        <v>71.528794357661454</v>
      </c>
      <c r="J1223" s="96"/>
      <c r="K1223" s="96"/>
      <c r="L1223" s="96"/>
      <c r="M1223" s="96"/>
      <c r="N1223" s="96"/>
      <c r="O1223" s="96"/>
      <c r="P1223" s="96"/>
    </row>
    <row r="1224" spans="1:16" ht="15" customHeight="1" x14ac:dyDescent="0.25">
      <c r="A1224" s="100">
        <v>43747</v>
      </c>
      <c r="B1224" s="101">
        <v>56</v>
      </c>
      <c r="C1224" s="92" t="str">
        <f t="shared" ref="C1224:C1287" si="57">VLOOKUP($B1224,endpoints,3)</f>
        <v>GET /file-payment-consents/{ConsentId}/file</v>
      </c>
      <c r="D1224" s="94" t="s">
        <v>207</v>
      </c>
      <c r="E1224" s="93" t="str">
        <f t="shared" ref="E1224:E1287" si="58">VLOOKUP($B1224,endpoints,4)</f>
        <v>PISP</v>
      </c>
      <c r="F1224" s="93" t="str">
        <f t="shared" ref="F1224:F1287" si="59">VLOOKUP($B1224,endpoints,5)</f>
        <v>N</v>
      </c>
      <c r="G1224" s="95">
        <v>25138194.172040612</v>
      </c>
      <c r="H1224" s="101">
        <v>36926.298991504322</v>
      </c>
      <c r="I1224" s="101">
        <v>51.658049041439462</v>
      </c>
      <c r="J1224" s="96"/>
      <c r="K1224" s="96"/>
      <c r="L1224" s="96"/>
      <c r="M1224" s="96"/>
      <c r="N1224" s="96"/>
      <c r="O1224" s="96"/>
      <c r="P1224" s="96"/>
    </row>
    <row r="1225" spans="1:16" ht="15" customHeight="1" x14ac:dyDescent="0.25">
      <c r="A1225" s="100">
        <v>43747</v>
      </c>
      <c r="B1225" s="101">
        <v>57</v>
      </c>
      <c r="C1225" s="92" t="str">
        <f t="shared" si="57"/>
        <v>POST /file-payments</v>
      </c>
      <c r="D1225" s="94" t="s">
        <v>207</v>
      </c>
      <c r="E1225" s="93" t="str">
        <f t="shared" si="58"/>
        <v>PISP</v>
      </c>
      <c r="F1225" s="93" t="str">
        <f t="shared" si="59"/>
        <v>Y</v>
      </c>
      <c r="G1225" s="95">
        <v>391818632.69793433</v>
      </c>
      <c r="H1225" s="101">
        <v>4344.0625318333723</v>
      </c>
      <c r="I1225" s="101">
        <v>68.030209294966568</v>
      </c>
      <c r="J1225" s="96"/>
      <c r="K1225" s="96"/>
      <c r="L1225" s="96"/>
      <c r="M1225" s="96"/>
      <c r="N1225" s="96"/>
      <c r="O1225" s="96"/>
      <c r="P1225" s="96"/>
    </row>
    <row r="1226" spans="1:16" ht="15" customHeight="1" x14ac:dyDescent="0.25">
      <c r="A1226" s="100">
        <v>43747</v>
      </c>
      <c r="B1226" s="101">
        <v>58</v>
      </c>
      <c r="C1226" s="92" t="str">
        <f t="shared" si="57"/>
        <v>GET /file-payments/{FilePaymentId}</v>
      </c>
      <c r="D1226" s="94" t="s">
        <v>207</v>
      </c>
      <c r="E1226" s="93" t="str">
        <f t="shared" si="58"/>
        <v>PISP</v>
      </c>
      <c r="F1226" s="93" t="str">
        <f t="shared" si="59"/>
        <v>Y</v>
      </c>
      <c r="G1226" s="95">
        <v>81099801.051357701</v>
      </c>
      <c r="H1226" s="101">
        <v>937.19152517141879</v>
      </c>
      <c r="I1226" s="101">
        <v>130.33993341195912</v>
      </c>
      <c r="J1226" s="96"/>
      <c r="K1226" s="96"/>
      <c r="L1226" s="96"/>
      <c r="M1226" s="96"/>
      <c r="N1226" s="96"/>
      <c r="O1226" s="96"/>
      <c r="P1226" s="96"/>
    </row>
    <row r="1227" spans="1:16" ht="15" customHeight="1" x14ac:dyDescent="0.25">
      <c r="A1227" s="100">
        <v>43747</v>
      </c>
      <c r="B1227" s="101">
        <v>59</v>
      </c>
      <c r="C1227" s="92" t="str">
        <f t="shared" si="57"/>
        <v>GET /file-payments/{FilePaymentId}/report-file</v>
      </c>
      <c r="D1227" s="94" t="s">
        <v>207</v>
      </c>
      <c r="E1227" s="93" t="str">
        <f t="shared" si="58"/>
        <v>PISP</v>
      </c>
      <c r="F1227" s="93" t="str">
        <f t="shared" si="59"/>
        <v>Y</v>
      </c>
      <c r="G1227" s="95">
        <v>68393734.275626153</v>
      </c>
      <c r="H1227" s="101">
        <v>2519.0248767263392</v>
      </c>
      <c r="I1227" s="101">
        <v>94.354400952847541</v>
      </c>
      <c r="J1227" s="96"/>
      <c r="K1227" s="96"/>
      <c r="L1227" s="96"/>
      <c r="M1227" s="96"/>
      <c r="N1227" s="96"/>
      <c r="O1227" s="96"/>
      <c r="P1227" s="96"/>
    </row>
    <row r="1228" spans="1:16" ht="15" customHeight="1" x14ac:dyDescent="0.25">
      <c r="A1228" s="100">
        <v>43747</v>
      </c>
      <c r="B1228" s="101">
        <v>60</v>
      </c>
      <c r="C1228" s="92" t="str">
        <f t="shared" si="57"/>
        <v>POST /funds-confirmation-consents</v>
      </c>
      <c r="D1228" s="94" t="s">
        <v>207</v>
      </c>
      <c r="E1228" s="93" t="str">
        <f t="shared" si="58"/>
        <v>CoF</v>
      </c>
      <c r="F1228" s="93" t="str">
        <f t="shared" si="59"/>
        <v>N</v>
      </c>
      <c r="G1228" s="95">
        <v>13326396.574697247</v>
      </c>
      <c r="H1228" s="102">
        <v>14629.275837575226</v>
      </c>
      <c r="I1228" s="102">
        <v>15.354211047806052</v>
      </c>
      <c r="J1228" s="96"/>
      <c r="K1228" s="96"/>
      <c r="L1228" s="96"/>
      <c r="M1228" s="96"/>
      <c r="N1228" s="96"/>
      <c r="O1228" s="96"/>
      <c r="P1228" s="96"/>
    </row>
    <row r="1229" spans="1:16" ht="15" customHeight="1" x14ac:dyDescent="0.25">
      <c r="A1229" s="100">
        <v>43747</v>
      </c>
      <c r="B1229" s="101">
        <v>61</v>
      </c>
      <c r="C1229" s="92" t="str">
        <f t="shared" si="57"/>
        <v>GET /funds-confirmation-consents/{ConsentId}</v>
      </c>
      <c r="D1229" s="94" t="s">
        <v>207</v>
      </c>
      <c r="E1229" s="93" t="str">
        <f t="shared" si="58"/>
        <v>CoF</v>
      </c>
      <c r="F1229" s="93" t="str">
        <f t="shared" si="59"/>
        <v>N</v>
      </c>
      <c r="G1229" s="95">
        <v>20221351.229017179</v>
      </c>
      <c r="H1229" s="102">
        <v>44217.116509617059</v>
      </c>
      <c r="I1229" s="102">
        <v>203.05456607645937</v>
      </c>
      <c r="J1229" s="96"/>
      <c r="K1229" s="96"/>
      <c r="L1229" s="96"/>
      <c r="M1229" s="96"/>
      <c r="N1229" s="96"/>
      <c r="O1229" s="96"/>
      <c r="P1229" s="96"/>
    </row>
    <row r="1230" spans="1:16" ht="15" customHeight="1" x14ac:dyDescent="0.25">
      <c r="A1230" s="100">
        <v>43747</v>
      </c>
      <c r="B1230" s="101">
        <v>62</v>
      </c>
      <c r="C1230" s="92" t="str">
        <f t="shared" si="57"/>
        <v>DELETE /funds-confirmation-consents/{ConsentId}</v>
      </c>
      <c r="D1230" s="94" t="s">
        <v>207</v>
      </c>
      <c r="E1230" s="93" t="str">
        <f t="shared" si="58"/>
        <v>CoF</v>
      </c>
      <c r="F1230" s="93" t="str">
        <f t="shared" si="59"/>
        <v>N</v>
      </c>
      <c r="G1230" s="95">
        <v>7065206.337477793</v>
      </c>
      <c r="H1230" s="102">
        <v>12769.309454382721</v>
      </c>
      <c r="I1230" s="102">
        <v>124.45604205834263</v>
      </c>
      <c r="J1230" s="96"/>
      <c r="K1230" s="96"/>
      <c r="L1230" s="96"/>
      <c r="M1230" s="96"/>
      <c r="N1230" s="96"/>
      <c r="O1230" s="96"/>
      <c r="P1230" s="96"/>
    </row>
    <row r="1231" spans="1:16" ht="15" customHeight="1" x14ac:dyDescent="0.25">
      <c r="A1231" s="100">
        <v>43747</v>
      </c>
      <c r="B1231" s="101">
        <v>63</v>
      </c>
      <c r="C1231" s="92" t="str">
        <f t="shared" si="57"/>
        <v>POST /funds-confirmations</v>
      </c>
      <c r="D1231" s="94" t="s">
        <v>207</v>
      </c>
      <c r="E1231" s="93" t="str">
        <f t="shared" si="58"/>
        <v>CoF</v>
      </c>
      <c r="F1231" s="93" t="str">
        <f t="shared" si="59"/>
        <v>Y</v>
      </c>
      <c r="G1231" s="95">
        <v>8576144.1937546786</v>
      </c>
      <c r="H1231" s="102">
        <v>17750.441312910676</v>
      </c>
      <c r="I1231" s="102">
        <v>253.87833463578346</v>
      </c>
      <c r="J1231" s="96"/>
      <c r="K1231" s="96"/>
      <c r="L1231" s="96"/>
      <c r="M1231" s="96"/>
      <c r="N1231" s="96"/>
      <c r="O1231" s="96"/>
      <c r="P1231" s="96"/>
    </row>
    <row r="1232" spans="1:16" ht="15" customHeight="1" x14ac:dyDescent="0.25">
      <c r="A1232" s="46">
        <v>43747</v>
      </c>
      <c r="B1232" s="101">
        <v>0</v>
      </c>
      <c r="C1232" s="92" t="str">
        <f t="shared" si="57"/>
        <v>OIDC endpoints for token IDs</v>
      </c>
      <c r="D1232" s="94" t="s">
        <v>208</v>
      </c>
      <c r="E1232" s="93" t="str">
        <f t="shared" si="58"/>
        <v>OIDC</v>
      </c>
      <c r="F1232" s="93" t="str">
        <f t="shared" si="59"/>
        <v>N</v>
      </c>
      <c r="G1232" s="112">
        <v>798998571.29442358</v>
      </c>
      <c r="H1232" s="68">
        <v>1459931.2828536078</v>
      </c>
      <c r="I1232" s="68">
        <v>495.68087492080292</v>
      </c>
      <c r="J1232" s="96"/>
      <c r="K1232" s="96"/>
      <c r="L1232" s="96"/>
      <c r="M1232" s="96"/>
      <c r="N1232" s="96"/>
      <c r="O1232" s="96"/>
      <c r="P1232" s="96"/>
    </row>
    <row r="1233" spans="1:16" ht="15" customHeight="1" x14ac:dyDescent="0.25">
      <c r="A1233" s="97">
        <v>43747</v>
      </c>
      <c r="B1233" s="101">
        <v>1</v>
      </c>
      <c r="C1233" s="92" t="str">
        <f t="shared" si="57"/>
        <v>POST /account-access-consents</v>
      </c>
      <c r="D1233" s="94" t="s">
        <v>208</v>
      </c>
      <c r="E1233" s="93" t="str">
        <f t="shared" si="58"/>
        <v>AISP</v>
      </c>
      <c r="F1233" s="93" t="str">
        <f t="shared" si="59"/>
        <v>N</v>
      </c>
      <c r="G1233" s="95">
        <v>641615.16417561518</v>
      </c>
      <c r="H1233" s="103">
        <v>31066.488934614979</v>
      </c>
      <c r="I1233" s="103">
        <v>80.1464923649132</v>
      </c>
      <c r="J1233" s="96"/>
      <c r="K1233" s="96"/>
      <c r="L1233" s="96"/>
      <c r="M1233" s="96"/>
      <c r="N1233" s="96"/>
      <c r="O1233" s="96"/>
      <c r="P1233" s="96"/>
    </row>
    <row r="1234" spans="1:16" ht="15" customHeight="1" x14ac:dyDescent="0.25">
      <c r="A1234" s="97">
        <v>43747</v>
      </c>
      <c r="B1234" s="101">
        <v>2</v>
      </c>
      <c r="C1234" s="92" t="str">
        <f t="shared" si="57"/>
        <v>GET /account-access-consents/{ConsentId}</v>
      </c>
      <c r="D1234" s="94" t="s">
        <v>208</v>
      </c>
      <c r="E1234" s="93" t="str">
        <f t="shared" si="58"/>
        <v>AISP</v>
      </c>
      <c r="F1234" s="93" t="str">
        <f t="shared" si="59"/>
        <v>N</v>
      </c>
      <c r="G1234" s="95">
        <v>1362641.5276030304</v>
      </c>
      <c r="H1234" s="103">
        <v>31126.259548113721</v>
      </c>
      <c r="I1234" s="103">
        <v>33.891719613312539</v>
      </c>
      <c r="J1234" s="96"/>
      <c r="K1234" s="96"/>
      <c r="L1234" s="96"/>
      <c r="M1234" s="96"/>
      <c r="N1234" s="96"/>
      <c r="O1234" s="96"/>
      <c r="P1234" s="96"/>
    </row>
    <row r="1235" spans="1:16" ht="15" customHeight="1" x14ac:dyDescent="0.25">
      <c r="A1235" s="97">
        <v>43747</v>
      </c>
      <c r="B1235" s="101">
        <v>3</v>
      </c>
      <c r="C1235" s="92" t="str">
        <f t="shared" si="57"/>
        <v>DELETE /account-access-consents/{ConsentId}</v>
      </c>
      <c r="D1235" s="94" t="s">
        <v>208</v>
      </c>
      <c r="E1235" s="93" t="str">
        <f t="shared" si="58"/>
        <v>AISP</v>
      </c>
      <c r="F1235" s="93" t="str">
        <f t="shared" si="59"/>
        <v>N</v>
      </c>
      <c r="G1235" s="95">
        <v>645195.81516386219</v>
      </c>
      <c r="H1235" s="103">
        <v>24176.420042549893</v>
      </c>
      <c r="I1235" s="103">
        <v>254.44021104395122</v>
      </c>
      <c r="J1235" s="96"/>
      <c r="K1235" s="96"/>
      <c r="L1235" s="96"/>
      <c r="M1235" s="96"/>
      <c r="N1235" s="96"/>
      <c r="O1235" s="96"/>
      <c r="P1235" s="96"/>
    </row>
    <row r="1236" spans="1:16" ht="15" customHeight="1" x14ac:dyDescent="0.25">
      <c r="A1236" s="97">
        <v>43747</v>
      </c>
      <c r="B1236" s="101">
        <v>4</v>
      </c>
      <c r="C1236" s="92" t="str">
        <f t="shared" si="57"/>
        <v>GET /accounts</v>
      </c>
      <c r="D1236" s="94" t="s">
        <v>208</v>
      </c>
      <c r="E1236" s="93" t="str">
        <f t="shared" si="58"/>
        <v>AISP</v>
      </c>
      <c r="F1236" s="93" t="str">
        <f t="shared" si="59"/>
        <v>Y</v>
      </c>
      <c r="G1236" s="95">
        <v>1748947.1403813104</v>
      </c>
      <c r="H1236" s="103">
        <v>32238.206844240904</v>
      </c>
      <c r="I1236" s="103">
        <v>70.072527596223466</v>
      </c>
      <c r="J1236" s="96"/>
      <c r="K1236" s="96"/>
      <c r="L1236" s="96"/>
      <c r="M1236" s="96"/>
      <c r="N1236" s="96"/>
      <c r="O1236" s="96"/>
      <c r="P1236" s="96"/>
    </row>
    <row r="1237" spans="1:16" x14ac:dyDescent="0.25">
      <c r="A1237" s="97">
        <v>43747</v>
      </c>
      <c r="B1237" s="101">
        <v>5</v>
      </c>
      <c r="C1237" s="92" t="str">
        <f t="shared" si="57"/>
        <v>GET /accounts/{AccountId}</v>
      </c>
      <c r="D1237" s="94" t="s">
        <v>208</v>
      </c>
      <c r="E1237" s="93" t="str">
        <f t="shared" si="58"/>
        <v>AISP</v>
      </c>
      <c r="F1237" s="93" t="str">
        <f t="shared" si="59"/>
        <v>Y</v>
      </c>
      <c r="G1237" s="95">
        <v>2497944.2715395791</v>
      </c>
      <c r="H1237" s="103">
        <v>40928.453323073554</v>
      </c>
      <c r="I1237" s="103">
        <v>81.736235309726936</v>
      </c>
      <c r="J1237" s="96"/>
      <c r="K1237" s="96"/>
      <c r="L1237" s="96"/>
      <c r="M1237" s="96"/>
      <c r="N1237" s="96"/>
      <c r="O1237" s="96"/>
      <c r="P1237" s="96"/>
    </row>
    <row r="1238" spans="1:16" x14ac:dyDescent="0.25">
      <c r="A1238" s="97">
        <v>43747</v>
      </c>
      <c r="B1238" s="101">
        <v>6</v>
      </c>
      <c r="C1238" s="92" t="str">
        <f t="shared" si="57"/>
        <v>GET /accounts/{AccountId}/balances</v>
      </c>
      <c r="D1238" s="94" t="s">
        <v>208</v>
      </c>
      <c r="E1238" s="93" t="str">
        <f t="shared" si="58"/>
        <v>AISP</v>
      </c>
      <c r="F1238" s="93" t="str">
        <f t="shared" si="59"/>
        <v>Y</v>
      </c>
      <c r="G1238" s="95">
        <v>1827987.272812777</v>
      </c>
      <c r="H1238" s="103">
        <v>26531.124050401864</v>
      </c>
      <c r="I1238" s="103">
        <v>128.88019215055678</v>
      </c>
      <c r="J1238" s="96"/>
      <c r="K1238" s="96"/>
      <c r="L1238" s="96"/>
      <c r="M1238" s="96"/>
      <c r="N1238" s="96"/>
      <c r="O1238" s="96"/>
      <c r="P1238" s="96"/>
    </row>
    <row r="1239" spans="1:16" x14ac:dyDescent="0.25">
      <c r="A1239" s="97">
        <v>43747</v>
      </c>
      <c r="B1239" s="101">
        <v>7</v>
      </c>
      <c r="C1239" s="92" t="str">
        <f t="shared" si="57"/>
        <v>GET /balances</v>
      </c>
      <c r="D1239" s="94" t="s">
        <v>208</v>
      </c>
      <c r="E1239" s="93" t="str">
        <f t="shared" si="58"/>
        <v>AISP</v>
      </c>
      <c r="F1239" s="93" t="str">
        <f t="shared" si="59"/>
        <v>Y</v>
      </c>
      <c r="G1239" s="95">
        <v>1120973.3989164354</v>
      </c>
      <c r="H1239" s="103">
        <v>23914.746384949722</v>
      </c>
      <c r="I1239" s="103">
        <v>155.65130237231043</v>
      </c>
      <c r="J1239" s="96"/>
      <c r="K1239" s="96"/>
      <c r="L1239" s="96"/>
      <c r="M1239" s="96"/>
      <c r="N1239" s="96"/>
      <c r="O1239" s="96"/>
      <c r="P1239" s="96"/>
    </row>
    <row r="1240" spans="1:16" x14ac:dyDescent="0.25">
      <c r="A1240" s="97">
        <v>43747</v>
      </c>
      <c r="B1240" s="101">
        <v>8</v>
      </c>
      <c r="C1240" s="92" t="str">
        <f t="shared" si="57"/>
        <v>GET /accounts/{AccountId}/transactions</v>
      </c>
      <c r="D1240" s="94" t="s">
        <v>208</v>
      </c>
      <c r="E1240" s="93" t="str">
        <f t="shared" si="58"/>
        <v>AISP</v>
      </c>
      <c r="F1240" s="93" t="str">
        <f t="shared" si="59"/>
        <v>Y</v>
      </c>
      <c r="G1240" s="95">
        <v>34647656.951660968</v>
      </c>
      <c r="H1240" s="103">
        <v>19331.915177755745</v>
      </c>
      <c r="I1240" s="103">
        <v>179.40325648624687</v>
      </c>
      <c r="J1240" s="96"/>
      <c r="K1240" s="96"/>
      <c r="L1240" s="96"/>
      <c r="M1240" s="96"/>
      <c r="N1240" s="96"/>
      <c r="O1240" s="96"/>
      <c r="P1240" s="96"/>
    </row>
    <row r="1241" spans="1:16" x14ac:dyDescent="0.25">
      <c r="A1241" s="97">
        <v>43747</v>
      </c>
      <c r="B1241" s="101">
        <v>9</v>
      </c>
      <c r="C1241" s="92" t="str">
        <f t="shared" si="57"/>
        <v>GET /transactions</v>
      </c>
      <c r="D1241" s="94" t="s">
        <v>208</v>
      </c>
      <c r="E1241" s="93" t="str">
        <f t="shared" si="58"/>
        <v>AISP</v>
      </c>
      <c r="F1241" s="93" t="str">
        <f t="shared" si="59"/>
        <v>Y</v>
      </c>
      <c r="G1241" s="95">
        <v>286722425.10802191</v>
      </c>
      <c r="H1241" s="103">
        <v>45214.725439296773</v>
      </c>
      <c r="I1241" s="103">
        <v>35.031242615320487</v>
      </c>
      <c r="J1241" s="96"/>
      <c r="K1241" s="96"/>
      <c r="L1241" s="96"/>
      <c r="M1241" s="96"/>
      <c r="N1241" s="96"/>
      <c r="O1241" s="96"/>
      <c r="P1241" s="96"/>
    </row>
    <row r="1242" spans="1:16" x14ac:dyDescent="0.25">
      <c r="A1242" s="97">
        <v>43747</v>
      </c>
      <c r="B1242" s="101">
        <v>10</v>
      </c>
      <c r="C1242" s="92" t="str">
        <f t="shared" si="57"/>
        <v>GET /accounts/{AccountId}/beneficiaries</v>
      </c>
      <c r="D1242" s="94" t="s">
        <v>208</v>
      </c>
      <c r="E1242" s="93" t="str">
        <f t="shared" si="58"/>
        <v>AISP</v>
      </c>
      <c r="F1242" s="93" t="str">
        <f t="shared" si="59"/>
        <v>Y</v>
      </c>
      <c r="G1242" s="95">
        <v>2041399.2042631258</v>
      </c>
      <c r="H1242" s="99">
        <v>28187.266312447857</v>
      </c>
      <c r="I1242" s="99">
        <v>133.81710013433607</v>
      </c>
      <c r="J1242" s="96"/>
      <c r="K1242" s="96"/>
      <c r="L1242" s="96"/>
      <c r="M1242" s="96"/>
      <c r="N1242" s="96"/>
      <c r="O1242" s="96"/>
      <c r="P1242" s="96"/>
    </row>
    <row r="1243" spans="1:16" x14ac:dyDescent="0.25">
      <c r="A1243" s="97">
        <v>43747</v>
      </c>
      <c r="B1243" s="101">
        <v>11</v>
      </c>
      <c r="C1243" s="92" t="str">
        <f t="shared" si="57"/>
        <v>GET /beneficiaries</v>
      </c>
      <c r="D1243" s="94" t="s">
        <v>208</v>
      </c>
      <c r="E1243" s="93" t="str">
        <f t="shared" si="58"/>
        <v>AISP</v>
      </c>
      <c r="F1243" s="93" t="str">
        <f t="shared" si="59"/>
        <v>Y</v>
      </c>
      <c r="G1243" s="95">
        <v>2852202.3116260925</v>
      </c>
      <c r="H1243" s="99">
        <v>37355.422804664719</v>
      </c>
      <c r="I1243" s="99">
        <v>31.05751707652432</v>
      </c>
      <c r="J1243" s="96"/>
      <c r="K1243" s="96"/>
      <c r="L1243" s="96"/>
      <c r="M1243" s="96"/>
      <c r="N1243" s="96"/>
      <c r="O1243" s="96"/>
      <c r="P1243" s="96"/>
    </row>
    <row r="1244" spans="1:16" x14ac:dyDescent="0.25">
      <c r="A1244" s="97">
        <v>43747</v>
      </c>
      <c r="B1244" s="101">
        <v>12</v>
      </c>
      <c r="C1244" s="92" t="str">
        <f t="shared" si="57"/>
        <v>GET /accounts/{AccountId}/direct-debits</v>
      </c>
      <c r="D1244" s="94" t="s">
        <v>208</v>
      </c>
      <c r="E1244" s="93" t="str">
        <f t="shared" si="58"/>
        <v>AISP</v>
      </c>
      <c r="F1244" s="93" t="str">
        <f t="shared" si="59"/>
        <v>Y</v>
      </c>
      <c r="G1244" s="95">
        <v>1746059.7702146221</v>
      </c>
      <c r="H1244" s="99">
        <v>35106.306520482052</v>
      </c>
      <c r="I1244" s="99">
        <v>191.39003020005899</v>
      </c>
      <c r="J1244" s="96"/>
      <c r="K1244" s="96"/>
      <c r="L1244" s="96"/>
      <c r="M1244" s="96"/>
      <c r="N1244" s="96"/>
      <c r="O1244" s="96"/>
      <c r="P1244" s="96"/>
    </row>
    <row r="1245" spans="1:16" x14ac:dyDescent="0.25">
      <c r="A1245" s="97">
        <v>43747</v>
      </c>
      <c r="B1245" s="101">
        <v>13</v>
      </c>
      <c r="C1245" s="92" t="str">
        <f t="shared" si="57"/>
        <v>GET /direct-debits</v>
      </c>
      <c r="D1245" s="94" t="s">
        <v>208</v>
      </c>
      <c r="E1245" s="93" t="str">
        <f t="shared" si="58"/>
        <v>AISP</v>
      </c>
      <c r="F1245" s="93" t="str">
        <f t="shared" si="59"/>
        <v>Y</v>
      </c>
      <c r="G1245" s="95">
        <v>1840383.0801472943</v>
      </c>
      <c r="H1245" s="99">
        <v>23580.900860913025</v>
      </c>
      <c r="I1245" s="99">
        <v>223.94443257795928</v>
      </c>
      <c r="J1245" s="96"/>
      <c r="K1245" s="96"/>
      <c r="L1245" s="96"/>
      <c r="M1245" s="96"/>
      <c r="N1245" s="96"/>
      <c r="O1245" s="96"/>
      <c r="P1245" s="96"/>
    </row>
    <row r="1246" spans="1:16" x14ac:dyDescent="0.25">
      <c r="A1246" s="97">
        <v>43747</v>
      </c>
      <c r="B1246" s="101">
        <v>14</v>
      </c>
      <c r="C1246" s="92" t="str">
        <f t="shared" si="57"/>
        <v>GET /accounts/{AccountId}/standing-orders</v>
      </c>
      <c r="D1246" s="94" t="s">
        <v>208</v>
      </c>
      <c r="E1246" s="93" t="str">
        <f t="shared" si="58"/>
        <v>AISP</v>
      </c>
      <c r="F1246" s="93" t="str">
        <f t="shared" si="59"/>
        <v>Y</v>
      </c>
      <c r="G1246" s="95">
        <v>856195.05621037201</v>
      </c>
      <c r="H1246" s="99">
        <v>17319.636152355815</v>
      </c>
      <c r="I1246" s="99">
        <v>133.70772125219207</v>
      </c>
      <c r="J1246" s="96"/>
      <c r="K1246" s="96"/>
      <c r="L1246" s="96"/>
      <c r="M1246" s="96"/>
      <c r="N1246" s="96"/>
      <c r="O1246" s="96"/>
      <c r="P1246" s="96"/>
    </row>
    <row r="1247" spans="1:16" x14ac:dyDescent="0.25">
      <c r="A1247" s="97">
        <v>43747</v>
      </c>
      <c r="B1247" s="101">
        <v>15</v>
      </c>
      <c r="C1247" s="92" t="str">
        <f t="shared" si="57"/>
        <v>GET /standing-orders</v>
      </c>
      <c r="D1247" s="94" t="s">
        <v>208</v>
      </c>
      <c r="E1247" s="93" t="str">
        <f t="shared" si="58"/>
        <v>AISP</v>
      </c>
      <c r="F1247" s="93" t="str">
        <f t="shared" si="59"/>
        <v>Y</v>
      </c>
      <c r="G1247" s="95">
        <v>1313863.9412401675</v>
      </c>
      <c r="H1247" s="99">
        <v>44082.325873569578</v>
      </c>
      <c r="I1247" s="99">
        <v>141.42365172542856</v>
      </c>
      <c r="J1247" s="96"/>
      <c r="K1247" s="96"/>
      <c r="L1247" s="96"/>
      <c r="M1247" s="96"/>
      <c r="N1247" s="96"/>
      <c r="O1247" s="96"/>
      <c r="P1247" s="96"/>
    </row>
    <row r="1248" spans="1:16" x14ac:dyDescent="0.25">
      <c r="A1248" s="97">
        <v>43747</v>
      </c>
      <c r="B1248" s="101">
        <v>16</v>
      </c>
      <c r="C1248" s="92" t="str">
        <f t="shared" si="57"/>
        <v>GET /accounts/{AccountId}/product</v>
      </c>
      <c r="D1248" s="94" t="s">
        <v>208</v>
      </c>
      <c r="E1248" s="93" t="str">
        <f t="shared" si="58"/>
        <v>AISP</v>
      </c>
      <c r="F1248" s="93" t="str">
        <f t="shared" si="59"/>
        <v>Y</v>
      </c>
      <c r="G1248" s="95">
        <v>391876.67737235356</v>
      </c>
      <c r="H1248" s="99">
        <v>4984.335904022706</v>
      </c>
      <c r="I1248" s="99">
        <v>149.23442801169537</v>
      </c>
      <c r="J1248" s="96"/>
      <c r="K1248" s="96"/>
      <c r="L1248" s="96"/>
      <c r="M1248" s="96"/>
      <c r="N1248" s="96"/>
      <c r="O1248" s="96"/>
      <c r="P1248" s="96"/>
    </row>
    <row r="1249" spans="1:16" x14ac:dyDescent="0.25">
      <c r="A1249" s="97">
        <v>43747</v>
      </c>
      <c r="B1249" s="101">
        <v>17</v>
      </c>
      <c r="C1249" s="92" t="str">
        <f t="shared" si="57"/>
        <v>GET /products</v>
      </c>
      <c r="D1249" s="94" t="s">
        <v>208</v>
      </c>
      <c r="E1249" s="93" t="str">
        <f t="shared" si="58"/>
        <v>AISP</v>
      </c>
      <c r="F1249" s="93" t="str">
        <f t="shared" si="59"/>
        <v>Y</v>
      </c>
      <c r="G1249" s="95">
        <v>714419.37979967659</v>
      </c>
      <c r="H1249" s="99">
        <v>35597.343595100967</v>
      </c>
      <c r="I1249" s="99">
        <v>243.42383954806797</v>
      </c>
      <c r="J1249" s="96"/>
      <c r="K1249" s="96"/>
      <c r="L1249" s="96"/>
      <c r="M1249" s="96"/>
      <c r="N1249" s="96"/>
      <c r="O1249" s="96"/>
      <c r="P1249" s="96"/>
    </row>
    <row r="1250" spans="1:16" ht="15" customHeight="1" x14ac:dyDescent="0.25">
      <c r="A1250" s="97">
        <v>43747</v>
      </c>
      <c r="B1250" s="101">
        <v>18</v>
      </c>
      <c r="C1250" s="92" t="str">
        <f t="shared" si="57"/>
        <v>GET /accounts/{AccountId}/offers</v>
      </c>
      <c r="D1250" s="94" t="s">
        <v>208</v>
      </c>
      <c r="E1250" s="93" t="str">
        <f t="shared" si="58"/>
        <v>AISP</v>
      </c>
      <c r="F1250" s="93" t="str">
        <f t="shared" si="59"/>
        <v>Y</v>
      </c>
      <c r="G1250" s="95">
        <v>883481.80697232718</v>
      </c>
      <c r="H1250" s="99">
        <v>39796.990565959873</v>
      </c>
      <c r="I1250" s="99">
        <v>255.1169628289303</v>
      </c>
      <c r="J1250" s="96"/>
      <c r="K1250" s="96"/>
      <c r="L1250" s="96"/>
      <c r="M1250" s="96"/>
      <c r="N1250" s="96"/>
      <c r="O1250" s="96"/>
      <c r="P1250" s="96"/>
    </row>
    <row r="1251" spans="1:16" ht="15" customHeight="1" x14ac:dyDescent="0.25">
      <c r="A1251" s="97">
        <v>43747</v>
      </c>
      <c r="B1251" s="101">
        <v>19</v>
      </c>
      <c r="C1251" s="92" t="str">
        <f t="shared" si="57"/>
        <v>GET /offers</v>
      </c>
      <c r="D1251" s="94" t="s">
        <v>208</v>
      </c>
      <c r="E1251" s="93" t="str">
        <f t="shared" si="58"/>
        <v>AISP</v>
      </c>
      <c r="F1251" s="93" t="str">
        <f t="shared" si="59"/>
        <v>Y</v>
      </c>
      <c r="G1251" s="95">
        <v>3190053.4969473947</v>
      </c>
      <c r="H1251" s="99">
        <v>41761.253457329658</v>
      </c>
      <c r="I1251" s="99">
        <v>148.55295050118241</v>
      </c>
      <c r="J1251" s="96"/>
      <c r="K1251" s="96"/>
      <c r="L1251" s="96"/>
      <c r="M1251" s="96"/>
      <c r="N1251" s="96"/>
      <c r="O1251" s="96"/>
      <c r="P1251" s="96"/>
    </row>
    <row r="1252" spans="1:16" ht="15" customHeight="1" x14ac:dyDescent="0.25">
      <c r="A1252" s="97">
        <v>43747</v>
      </c>
      <c r="B1252" s="101">
        <v>20</v>
      </c>
      <c r="C1252" s="92" t="str">
        <f t="shared" si="57"/>
        <v>GET /accounts/{AccountId}/party</v>
      </c>
      <c r="D1252" s="94" t="s">
        <v>208</v>
      </c>
      <c r="E1252" s="93" t="str">
        <f t="shared" si="58"/>
        <v>AISP</v>
      </c>
      <c r="F1252" s="93" t="str">
        <f t="shared" si="59"/>
        <v>Y</v>
      </c>
      <c r="G1252" s="95">
        <v>1198957.9003993147</v>
      </c>
      <c r="H1252" s="99">
        <v>51574.431978634631</v>
      </c>
      <c r="I1252" s="99">
        <v>0</v>
      </c>
      <c r="J1252" s="96"/>
      <c r="K1252" s="96"/>
      <c r="L1252" s="96"/>
      <c r="M1252" s="96"/>
      <c r="N1252" s="96"/>
      <c r="O1252" s="96"/>
      <c r="P1252" s="96"/>
    </row>
    <row r="1253" spans="1:16" ht="15" customHeight="1" x14ac:dyDescent="0.25">
      <c r="A1253" s="97">
        <v>43747</v>
      </c>
      <c r="B1253" s="101">
        <v>21</v>
      </c>
      <c r="C1253" s="92" t="str">
        <f t="shared" si="57"/>
        <v>GET /party</v>
      </c>
      <c r="D1253" s="94" t="s">
        <v>208</v>
      </c>
      <c r="E1253" s="93" t="str">
        <f t="shared" si="58"/>
        <v>AISP</v>
      </c>
      <c r="F1253" s="93" t="str">
        <f t="shared" si="59"/>
        <v>Y</v>
      </c>
      <c r="G1253" s="95">
        <v>835330.78866916394</v>
      </c>
      <c r="H1253" s="99">
        <v>11410.891290158004</v>
      </c>
      <c r="I1253" s="99">
        <v>372.25687537092034</v>
      </c>
      <c r="J1253" s="96"/>
      <c r="K1253" s="96"/>
      <c r="L1253" s="96"/>
      <c r="M1253" s="96"/>
      <c r="N1253" s="96"/>
      <c r="O1253" s="96"/>
      <c r="P1253" s="96"/>
    </row>
    <row r="1254" spans="1:16" ht="15" customHeight="1" x14ac:dyDescent="0.25">
      <c r="A1254" s="97">
        <v>43747</v>
      </c>
      <c r="B1254" s="101">
        <v>22</v>
      </c>
      <c r="C1254" s="92" t="str">
        <f t="shared" si="57"/>
        <v>GET /accounts/{AccountId}/scheduled-payments</v>
      </c>
      <c r="D1254" s="94" t="s">
        <v>208</v>
      </c>
      <c r="E1254" s="93" t="str">
        <f t="shared" si="58"/>
        <v>AISP</v>
      </c>
      <c r="F1254" s="93" t="str">
        <f t="shared" si="59"/>
        <v>Y</v>
      </c>
      <c r="G1254" s="95">
        <v>857122.42800687533</v>
      </c>
      <c r="H1254" s="99">
        <v>36346.416554797252</v>
      </c>
      <c r="I1254" s="99">
        <v>3.2177933819015943</v>
      </c>
      <c r="J1254" s="96"/>
      <c r="K1254" s="96"/>
      <c r="L1254" s="96"/>
      <c r="M1254" s="96"/>
      <c r="N1254" s="96"/>
      <c r="O1254" s="96"/>
      <c r="P1254" s="96"/>
    </row>
    <row r="1255" spans="1:16" ht="15" customHeight="1" x14ac:dyDescent="0.25">
      <c r="A1255" s="97">
        <v>43747</v>
      </c>
      <c r="B1255" s="101">
        <v>23</v>
      </c>
      <c r="C1255" s="92" t="str">
        <f t="shared" si="57"/>
        <v>GET /scheduled-payments</v>
      </c>
      <c r="D1255" s="94" t="s">
        <v>208</v>
      </c>
      <c r="E1255" s="93" t="str">
        <f t="shared" si="58"/>
        <v>AISP</v>
      </c>
      <c r="F1255" s="93" t="str">
        <f t="shared" si="59"/>
        <v>Y</v>
      </c>
      <c r="G1255" s="95">
        <v>1696923.0690357953</v>
      </c>
      <c r="H1255" s="99">
        <v>30354.146093857173</v>
      </c>
      <c r="I1255" s="99">
        <v>88.876273821585883</v>
      </c>
      <c r="J1255" s="96"/>
      <c r="K1255" s="96"/>
      <c r="L1255" s="96"/>
      <c r="M1255" s="96"/>
      <c r="N1255" s="96"/>
      <c r="O1255" s="96"/>
      <c r="P1255" s="96"/>
    </row>
    <row r="1256" spans="1:16" ht="15" customHeight="1" x14ac:dyDescent="0.25">
      <c r="A1256" s="97">
        <v>43747</v>
      </c>
      <c r="B1256" s="101">
        <v>24</v>
      </c>
      <c r="C1256" s="92" t="str">
        <f t="shared" si="57"/>
        <v>GET /accounts/{AccountId}/statements</v>
      </c>
      <c r="D1256" s="94" t="s">
        <v>208</v>
      </c>
      <c r="E1256" s="93" t="str">
        <f t="shared" si="58"/>
        <v>AISP</v>
      </c>
      <c r="F1256" s="93" t="str">
        <f t="shared" si="59"/>
        <v>Y</v>
      </c>
      <c r="G1256" s="95">
        <v>858562.59565897228</v>
      </c>
      <c r="H1256" s="99">
        <v>13961.737984962272</v>
      </c>
      <c r="I1256" s="99">
        <v>147.74957322154268</v>
      </c>
      <c r="J1256" s="96"/>
      <c r="K1256" s="96"/>
      <c r="L1256" s="96"/>
      <c r="M1256" s="96"/>
      <c r="N1256" s="96"/>
      <c r="O1256" s="96"/>
      <c r="P1256" s="96"/>
    </row>
    <row r="1257" spans="1:16" ht="15" customHeight="1" x14ac:dyDescent="0.25">
      <c r="A1257" s="97">
        <v>43747</v>
      </c>
      <c r="B1257" s="101">
        <v>25</v>
      </c>
      <c r="C1257" s="92" t="str">
        <f t="shared" si="57"/>
        <v>GET /accounts/{AccountId}/statements/{StatementId}</v>
      </c>
      <c r="D1257" s="94" t="s">
        <v>208</v>
      </c>
      <c r="E1257" s="93" t="str">
        <f t="shared" si="58"/>
        <v>AISP</v>
      </c>
      <c r="F1257" s="93" t="str">
        <f t="shared" si="59"/>
        <v>Y</v>
      </c>
      <c r="G1257" s="95">
        <v>1193572.1265221094</v>
      </c>
      <c r="H1257" s="99">
        <v>23920.065229650954</v>
      </c>
      <c r="I1257" s="99">
        <v>108.23543441393238</v>
      </c>
      <c r="J1257" s="96"/>
      <c r="K1257" s="96"/>
      <c r="L1257" s="96"/>
      <c r="M1257" s="96"/>
      <c r="N1257" s="96"/>
      <c r="O1257" s="96"/>
      <c r="P1257" s="96"/>
    </row>
    <row r="1258" spans="1:16" ht="15" customHeight="1" x14ac:dyDescent="0.25">
      <c r="A1258" s="97">
        <v>43747</v>
      </c>
      <c r="B1258" s="101">
        <v>26</v>
      </c>
      <c r="C1258" s="92" t="str">
        <f t="shared" si="57"/>
        <v>GET /accounts/{AccountId}/statements/{StatementId}/file</v>
      </c>
      <c r="D1258" s="94" t="s">
        <v>208</v>
      </c>
      <c r="E1258" s="93" t="str">
        <f t="shared" si="58"/>
        <v>AISP</v>
      </c>
      <c r="F1258" s="93" t="str">
        <f t="shared" si="59"/>
        <v>Y</v>
      </c>
      <c r="G1258" s="95">
        <v>2254348.3873914112</v>
      </c>
      <c r="H1258" s="99">
        <v>22102.643758627728</v>
      </c>
      <c r="I1258" s="99">
        <v>82.66368115229335</v>
      </c>
      <c r="J1258" s="96"/>
      <c r="K1258" s="96"/>
      <c r="L1258" s="96"/>
      <c r="M1258" s="96"/>
      <c r="N1258" s="96"/>
      <c r="O1258" s="96"/>
      <c r="P1258" s="96"/>
    </row>
    <row r="1259" spans="1:16" ht="15" customHeight="1" x14ac:dyDescent="0.25">
      <c r="A1259" s="97">
        <v>43747</v>
      </c>
      <c r="B1259" s="101">
        <v>27</v>
      </c>
      <c r="C1259" s="92" t="str">
        <f t="shared" si="57"/>
        <v>GET /accounts/{AccountId}/statements/{StatementId}/transactions</v>
      </c>
      <c r="D1259" s="94" t="s">
        <v>208</v>
      </c>
      <c r="E1259" s="93" t="str">
        <f t="shared" si="58"/>
        <v>AISP</v>
      </c>
      <c r="F1259" s="93" t="str">
        <f t="shared" si="59"/>
        <v>Y</v>
      </c>
      <c r="G1259" s="95">
        <v>28190233.473204266</v>
      </c>
      <c r="H1259" s="99">
        <v>7080.5052136838076</v>
      </c>
      <c r="I1259" s="99">
        <v>289.22926851725782</v>
      </c>
      <c r="J1259" s="96"/>
      <c r="K1259" s="96"/>
      <c r="L1259" s="96"/>
      <c r="M1259" s="96"/>
      <c r="N1259" s="96"/>
      <c r="O1259" s="96"/>
      <c r="P1259" s="96"/>
    </row>
    <row r="1260" spans="1:16" ht="15" customHeight="1" x14ac:dyDescent="0.25">
      <c r="A1260" s="97">
        <v>43747</v>
      </c>
      <c r="B1260" s="101">
        <v>28</v>
      </c>
      <c r="C1260" s="92" t="str">
        <f t="shared" si="57"/>
        <v>GET /statements</v>
      </c>
      <c r="D1260" s="94" t="s">
        <v>208</v>
      </c>
      <c r="E1260" s="93" t="str">
        <f t="shared" si="58"/>
        <v>AISP</v>
      </c>
      <c r="F1260" s="93" t="str">
        <f t="shared" si="59"/>
        <v>Y</v>
      </c>
      <c r="G1260" s="95">
        <v>2985509.1521415715</v>
      </c>
      <c r="H1260" s="99">
        <v>37777.084194836774</v>
      </c>
      <c r="I1260" s="99">
        <v>71.155858380654479</v>
      </c>
      <c r="J1260" s="96"/>
      <c r="K1260" s="96"/>
      <c r="L1260" s="96"/>
      <c r="M1260" s="96"/>
      <c r="N1260" s="96"/>
      <c r="O1260" s="96"/>
      <c r="P1260" s="96"/>
    </row>
    <row r="1261" spans="1:16" ht="15" customHeight="1" x14ac:dyDescent="0.25">
      <c r="A1261" s="97">
        <v>43747</v>
      </c>
      <c r="B1261" s="101">
        <v>29</v>
      </c>
      <c r="C1261" s="92" t="str">
        <f t="shared" si="57"/>
        <v>POST /domestic-payment-consents</v>
      </c>
      <c r="D1261" s="94" t="s">
        <v>208</v>
      </c>
      <c r="E1261" s="93" t="str">
        <f t="shared" si="58"/>
        <v>PISP</v>
      </c>
      <c r="F1261" s="93" t="str">
        <f t="shared" si="59"/>
        <v>N</v>
      </c>
      <c r="G1261" s="95">
        <v>3801666.7547085597</v>
      </c>
      <c r="H1261" s="99">
        <v>8504.9938686788046</v>
      </c>
      <c r="I1261" s="99">
        <v>90.988666970380294</v>
      </c>
      <c r="J1261" s="96"/>
      <c r="K1261" s="96"/>
      <c r="L1261" s="96"/>
      <c r="M1261" s="96"/>
      <c r="N1261" s="96"/>
      <c r="O1261" s="96"/>
      <c r="P1261" s="96"/>
    </row>
    <row r="1262" spans="1:16" ht="15" customHeight="1" x14ac:dyDescent="0.25">
      <c r="A1262" s="97">
        <v>43747</v>
      </c>
      <c r="B1262" s="101">
        <v>30</v>
      </c>
      <c r="C1262" s="92" t="str">
        <f t="shared" si="57"/>
        <v>GET /domestic-payment-consents/{ConsentId}</v>
      </c>
      <c r="D1262" s="94" t="s">
        <v>208</v>
      </c>
      <c r="E1262" s="93" t="str">
        <f t="shared" si="58"/>
        <v>PISP</v>
      </c>
      <c r="F1262" s="93" t="str">
        <f t="shared" si="59"/>
        <v>N</v>
      </c>
      <c r="G1262" s="95">
        <v>13017631.283642361</v>
      </c>
      <c r="H1262" s="99">
        <v>19306.003296591891</v>
      </c>
      <c r="I1262" s="99">
        <v>131.62364227350079</v>
      </c>
      <c r="J1262" s="96"/>
      <c r="K1262" s="96"/>
      <c r="L1262" s="96"/>
      <c r="M1262" s="96"/>
      <c r="N1262" s="96"/>
      <c r="O1262" s="96"/>
      <c r="P1262" s="96"/>
    </row>
    <row r="1263" spans="1:16" ht="15" customHeight="1" x14ac:dyDescent="0.25">
      <c r="A1263" s="97">
        <v>43747</v>
      </c>
      <c r="B1263" s="101">
        <v>31</v>
      </c>
      <c r="C1263" s="92" t="str">
        <f t="shared" si="57"/>
        <v>POST /domestic-payments</v>
      </c>
      <c r="D1263" s="94" t="s">
        <v>208</v>
      </c>
      <c r="E1263" s="93" t="str">
        <f t="shared" si="58"/>
        <v>PISP</v>
      </c>
      <c r="F1263" s="93" t="str">
        <f t="shared" si="59"/>
        <v>Y</v>
      </c>
      <c r="G1263" s="95">
        <v>4361708.4531437512</v>
      </c>
      <c r="H1263" s="99">
        <v>15584.905596536268</v>
      </c>
      <c r="I1263" s="99">
        <v>5.8303460026024192</v>
      </c>
      <c r="J1263" s="96"/>
      <c r="K1263" s="96"/>
      <c r="L1263" s="96"/>
      <c r="M1263" s="96"/>
      <c r="N1263" s="96"/>
      <c r="O1263" s="96"/>
      <c r="P1263" s="96"/>
    </row>
    <row r="1264" spans="1:16" ht="15" customHeight="1" x14ac:dyDescent="0.25">
      <c r="A1264" s="97">
        <v>43747</v>
      </c>
      <c r="B1264" s="101">
        <v>32</v>
      </c>
      <c r="C1264" s="92" t="str">
        <f t="shared" si="57"/>
        <v>GET /domestic-payments/{DomesticPaymentId}</v>
      </c>
      <c r="D1264" s="94" t="s">
        <v>208</v>
      </c>
      <c r="E1264" s="93" t="str">
        <f t="shared" si="58"/>
        <v>PISP</v>
      </c>
      <c r="F1264" s="93" t="str">
        <f t="shared" si="59"/>
        <v>Y</v>
      </c>
      <c r="G1264" s="95">
        <v>31436364.352073509</v>
      </c>
      <c r="H1264" s="99">
        <v>38324.445378449338</v>
      </c>
      <c r="I1264" s="99">
        <v>71.768222166853391</v>
      </c>
      <c r="J1264" s="96"/>
      <c r="K1264" s="96"/>
      <c r="L1264" s="96"/>
      <c r="M1264" s="96"/>
      <c r="N1264" s="96"/>
      <c r="O1264" s="96"/>
      <c r="P1264" s="96"/>
    </row>
    <row r="1265" spans="1:16" ht="15" customHeight="1" x14ac:dyDescent="0.25">
      <c r="A1265" s="97">
        <v>43747</v>
      </c>
      <c r="B1265" s="101">
        <v>33</v>
      </c>
      <c r="C1265" s="92" t="str">
        <f t="shared" si="57"/>
        <v>POST /domestic-scheduled-payment-consents</v>
      </c>
      <c r="D1265" s="94" t="s">
        <v>208</v>
      </c>
      <c r="E1265" s="93" t="str">
        <f t="shared" si="58"/>
        <v>PISP</v>
      </c>
      <c r="F1265" s="93" t="str">
        <f t="shared" si="59"/>
        <v>N</v>
      </c>
      <c r="G1265" s="95">
        <v>17434037.019377947</v>
      </c>
      <c r="H1265" s="99">
        <v>19189.18778984094</v>
      </c>
      <c r="I1265" s="99">
        <v>94.221299603923939</v>
      </c>
      <c r="J1265" s="96"/>
      <c r="K1265" s="96"/>
      <c r="L1265" s="96"/>
      <c r="M1265" s="96"/>
      <c r="N1265" s="96"/>
      <c r="O1265" s="96"/>
      <c r="P1265" s="96"/>
    </row>
    <row r="1266" spans="1:16" ht="15" customHeight="1" x14ac:dyDescent="0.25">
      <c r="A1266" s="97">
        <v>43747</v>
      </c>
      <c r="B1266" s="101">
        <v>34</v>
      </c>
      <c r="C1266" s="92" t="str">
        <f t="shared" si="57"/>
        <v>GET /domestic-scheduled-payment-consents/{ConsentId}</v>
      </c>
      <c r="D1266" s="94" t="s">
        <v>208</v>
      </c>
      <c r="E1266" s="93" t="str">
        <f t="shared" si="58"/>
        <v>PISP</v>
      </c>
      <c r="F1266" s="93" t="str">
        <f t="shared" si="59"/>
        <v>N</v>
      </c>
      <c r="G1266" s="95">
        <v>12371043.219675098</v>
      </c>
      <c r="H1266" s="99">
        <v>13832.050017965796</v>
      </c>
      <c r="I1266" s="99">
        <v>81.182696854544815</v>
      </c>
      <c r="J1266" s="96"/>
      <c r="K1266" s="96"/>
      <c r="L1266" s="96"/>
      <c r="M1266" s="96"/>
      <c r="N1266" s="96"/>
      <c r="O1266" s="96"/>
      <c r="P1266" s="96"/>
    </row>
    <row r="1267" spans="1:16" ht="15" customHeight="1" x14ac:dyDescent="0.25">
      <c r="A1267" s="97">
        <v>43747</v>
      </c>
      <c r="B1267" s="101">
        <v>35</v>
      </c>
      <c r="C1267" s="92" t="str">
        <f t="shared" si="57"/>
        <v>POST /domestic-scheduled-payments</v>
      </c>
      <c r="D1267" s="94" t="s">
        <v>208</v>
      </c>
      <c r="E1267" s="93" t="str">
        <f t="shared" si="58"/>
        <v>PISP</v>
      </c>
      <c r="F1267" s="93" t="str">
        <f t="shared" si="59"/>
        <v>Y</v>
      </c>
      <c r="G1267" s="95">
        <v>27253949.563880697</v>
      </c>
      <c r="H1267" s="99">
        <v>42801.072052950462</v>
      </c>
      <c r="I1267" s="99">
        <v>148.39499534157935</v>
      </c>
      <c r="J1267" s="96"/>
      <c r="K1267" s="96"/>
      <c r="L1267" s="96"/>
      <c r="M1267" s="96"/>
      <c r="N1267" s="96"/>
      <c r="O1267" s="96"/>
      <c r="P1267" s="96"/>
    </row>
    <row r="1268" spans="1:16" ht="15" customHeight="1" x14ac:dyDescent="0.25">
      <c r="A1268" s="97">
        <v>43747</v>
      </c>
      <c r="B1268" s="101">
        <v>36</v>
      </c>
      <c r="C1268" s="92" t="str">
        <f t="shared" si="57"/>
        <v>GET /domestic-scheduled-payments/{DomesticScheduledPaymentId}</v>
      </c>
      <c r="D1268" s="94" t="s">
        <v>208</v>
      </c>
      <c r="E1268" s="93" t="str">
        <f t="shared" si="58"/>
        <v>PISP</v>
      </c>
      <c r="F1268" s="93" t="str">
        <f t="shared" si="59"/>
        <v>Y</v>
      </c>
      <c r="G1268" s="95">
        <v>14090417.130927373</v>
      </c>
      <c r="H1268" s="99">
        <v>33274.19884184526</v>
      </c>
      <c r="I1268" s="99">
        <v>80.869690712787289</v>
      </c>
      <c r="J1268" s="96"/>
      <c r="K1268" s="96"/>
      <c r="L1268" s="96"/>
      <c r="M1268" s="96"/>
      <c r="N1268" s="96"/>
      <c r="O1268" s="96"/>
      <c r="P1268" s="96"/>
    </row>
    <row r="1269" spans="1:16" ht="15" customHeight="1" x14ac:dyDescent="0.25">
      <c r="A1269" s="97">
        <v>43747</v>
      </c>
      <c r="B1269" s="101">
        <v>37</v>
      </c>
      <c r="C1269" s="92" t="str">
        <f t="shared" si="57"/>
        <v>POST /domestic-standing-order-consents</v>
      </c>
      <c r="D1269" s="94" t="s">
        <v>208</v>
      </c>
      <c r="E1269" s="93" t="str">
        <f t="shared" si="58"/>
        <v>PISP</v>
      </c>
      <c r="F1269" s="93" t="str">
        <f t="shared" si="59"/>
        <v>N</v>
      </c>
      <c r="G1269" s="95">
        <v>22561124.292245191</v>
      </c>
      <c r="H1269" s="99">
        <v>24411.411873577668</v>
      </c>
      <c r="I1269" s="99">
        <v>202.23976298618115</v>
      </c>
      <c r="J1269" s="96"/>
      <c r="K1269" s="96"/>
      <c r="L1269" s="96"/>
      <c r="M1269" s="96"/>
      <c r="N1269" s="96"/>
      <c r="O1269" s="96"/>
      <c r="P1269" s="96"/>
    </row>
    <row r="1270" spans="1:16" ht="15" customHeight="1" x14ac:dyDescent="0.25">
      <c r="A1270" s="97">
        <v>43747</v>
      </c>
      <c r="B1270" s="101">
        <v>38</v>
      </c>
      <c r="C1270" s="92" t="str">
        <f t="shared" si="57"/>
        <v>GET /domestic-standing-order-consents/{ConsentId}</v>
      </c>
      <c r="D1270" s="94" t="s">
        <v>208</v>
      </c>
      <c r="E1270" s="93" t="str">
        <f t="shared" si="58"/>
        <v>PISP</v>
      </c>
      <c r="F1270" s="93" t="str">
        <f t="shared" si="59"/>
        <v>N</v>
      </c>
      <c r="G1270" s="95">
        <v>25902721.262572799</v>
      </c>
      <c r="H1270" s="99">
        <v>33080.904770143141</v>
      </c>
      <c r="I1270" s="99">
        <v>179.75796626235908</v>
      </c>
      <c r="J1270" s="96"/>
      <c r="K1270" s="96"/>
      <c r="L1270" s="96"/>
      <c r="M1270" s="96"/>
      <c r="N1270" s="96"/>
      <c r="O1270" s="96"/>
      <c r="P1270" s="96"/>
    </row>
    <row r="1271" spans="1:16" ht="15" customHeight="1" x14ac:dyDescent="0.25">
      <c r="A1271" s="97">
        <v>43747</v>
      </c>
      <c r="B1271" s="101">
        <v>39</v>
      </c>
      <c r="C1271" s="92" t="str">
        <f t="shared" si="57"/>
        <v>POST /domestic-standing-orders</v>
      </c>
      <c r="D1271" s="94" t="s">
        <v>208</v>
      </c>
      <c r="E1271" s="93" t="str">
        <f t="shared" si="58"/>
        <v>PISP</v>
      </c>
      <c r="F1271" s="93" t="str">
        <f t="shared" si="59"/>
        <v>Y</v>
      </c>
      <c r="G1271" s="95">
        <v>8322884.5717277601</v>
      </c>
      <c r="H1271" s="99">
        <v>18086.126668141682</v>
      </c>
      <c r="I1271" s="99">
        <v>1.8089028612355034</v>
      </c>
      <c r="J1271" s="96"/>
      <c r="K1271" s="96"/>
      <c r="L1271" s="96"/>
      <c r="M1271" s="96"/>
      <c r="N1271" s="96"/>
      <c r="O1271" s="96"/>
      <c r="P1271" s="96"/>
    </row>
    <row r="1272" spans="1:16" ht="15" customHeight="1" x14ac:dyDescent="0.25">
      <c r="A1272" s="97">
        <v>43747</v>
      </c>
      <c r="B1272" s="101">
        <v>40</v>
      </c>
      <c r="C1272" s="92" t="str">
        <f t="shared" si="57"/>
        <v>GET /domestic-standing-orders/{DomesticStandingOrderId}</v>
      </c>
      <c r="D1272" s="94" t="s">
        <v>208</v>
      </c>
      <c r="E1272" s="93" t="str">
        <f t="shared" si="58"/>
        <v>PISP</v>
      </c>
      <c r="F1272" s="93" t="str">
        <f t="shared" si="59"/>
        <v>Y</v>
      </c>
      <c r="G1272" s="95">
        <v>6407626.031893149</v>
      </c>
      <c r="H1272" s="99">
        <v>8004.8055882341878</v>
      </c>
      <c r="I1272" s="99">
        <v>251.84829614825475</v>
      </c>
      <c r="J1272" s="96"/>
      <c r="K1272" s="96"/>
      <c r="L1272" s="96"/>
      <c r="M1272" s="96"/>
      <c r="N1272" s="96"/>
      <c r="O1272" s="96"/>
      <c r="P1272" s="96"/>
    </row>
    <row r="1273" spans="1:16" ht="15" customHeight="1" x14ac:dyDescent="0.25">
      <c r="A1273" s="97">
        <v>43747</v>
      </c>
      <c r="B1273" s="101">
        <v>41</v>
      </c>
      <c r="C1273" s="92" t="str">
        <f t="shared" si="57"/>
        <v>POST /international-payment-consents</v>
      </c>
      <c r="D1273" s="94" t="s">
        <v>208</v>
      </c>
      <c r="E1273" s="93" t="str">
        <f t="shared" si="58"/>
        <v>PISP</v>
      </c>
      <c r="F1273" s="93" t="str">
        <f t="shared" si="59"/>
        <v>N</v>
      </c>
      <c r="G1273" s="95">
        <v>34093529.816643693</v>
      </c>
      <c r="H1273" s="99">
        <v>48158.711318810318</v>
      </c>
      <c r="I1273" s="99">
        <v>62.143815478050918</v>
      </c>
      <c r="J1273" s="96"/>
      <c r="K1273" s="96"/>
      <c r="L1273" s="96"/>
      <c r="M1273" s="96"/>
      <c r="N1273" s="96"/>
      <c r="O1273" s="96"/>
      <c r="P1273" s="96"/>
    </row>
    <row r="1274" spans="1:16" ht="15" customHeight="1" x14ac:dyDescent="0.25">
      <c r="A1274" s="97">
        <v>43747</v>
      </c>
      <c r="B1274" s="101">
        <v>42</v>
      </c>
      <c r="C1274" s="92" t="str">
        <f t="shared" si="57"/>
        <v>GET /international-payment-consents/{ConsentId}</v>
      </c>
      <c r="D1274" s="94" t="s">
        <v>208</v>
      </c>
      <c r="E1274" s="93" t="str">
        <f t="shared" si="58"/>
        <v>PISP</v>
      </c>
      <c r="F1274" s="93" t="str">
        <f t="shared" si="59"/>
        <v>N</v>
      </c>
      <c r="G1274" s="95">
        <v>30533079.205852982</v>
      </c>
      <c r="H1274" s="99">
        <v>31441.527949149779</v>
      </c>
      <c r="I1274" s="99">
        <v>249.9107888142195</v>
      </c>
      <c r="J1274" s="96"/>
      <c r="K1274" s="96"/>
      <c r="L1274" s="96"/>
      <c r="M1274" s="96"/>
      <c r="N1274" s="96"/>
      <c r="O1274" s="96"/>
      <c r="P1274" s="96"/>
    </row>
    <row r="1275" spans="1:16" ht="15" customHeight="1" x14ac:dyDescent="0.25">
      <c r="A1275" s="97">
        <v>43747</v>
      </c>
      <c r="B1275" s="101">
        <v>43</v>
      </c>
      <c r="C1275" s="92" t="str">
        <f t="shared" si="57"/>
        <v>POST /international-payments</v>
      </c>
      <c r="D1275" s="94" t="s">
        <v>208</v>
      </c>
      <c r="E1275" s="93" t="str">
        <f t="shared" si="58"/>
        <v>PISP</v>
      </c>
      <c r="F1275" s="93" t="str">
        <f t="shared" si="59"/>
        <v>Y</v>
      </c>
      <c r="G1275" s="95">
        <v>32259350.331442151</v>
      </c>
      <c r="H1275" s="99">
        <v>40996.656757057615</v>
      </c>
      <c r="I1275" s="99">
        <v>40.784980021983522</v>
      </c>
      <c r="J1275" s="96"/>
      <c r="K1275" s="96"/>
      <c r="L1275" s="96"/>
      <c r="M1275" s="96"/>
      <c r="N1275" s="96"/>
      <c r="O1275" s="96"/>
      <c r="P1275" s="96"/>
    </row>
    <row r="1276" spans="1:16" ht="15" customHeight="1" x14ac:dyDescent="0.25">
      <c r="A1276" s="97">
        <v>43747</v>
      </c>
      <c r="B1276" s="101">
        <v>44</v>
      </c>
      <c r="C1276" s="92" t="str">
        <f t="shared" si="57"/>
        <v>GET /international-payments/{InternationalPaymentId}</v>
      </c>
      <c r="D1276" s="94" t="s">
        <v>208</v>
      </c>
      <c r="E1276" s="93" t="str">
        <f t="shared" si="58"/>
        <v>PISP</v>
      </c>
      <c r="F1276" s="93" t="str">
        <f t="shared" si="59"/>
        <v>Y</v>
      </c>
      <c r="G1276" s="95">
        <v>13640087.254131675</v>
      </c>
      <c r="H1276" s="99">
        <v>17693.341842470218</v>
      </c>
      <c r="I1276" s="99">
        <v>61.339055918057952</v>
      </c>
      <c r="J1276" s="96"/>
      <c r="K1276" s="96"/>
      <c r="L1276" s="96"/>
      <c r="M1276" s="96"/>
      <c r="N1276" s="96"/>
      <c r="O1276" s="96"/>
      <c r="P1276" s="96"/>
    </row>
    <row r="1277" spans="1:16" ht="15" customHeight="1" x14ac:dyDescent="0.25">
      <c r="A1277" s="97">
        <v>43747</v>
      </c>
      <c r="B1277" s="101">
        <v>45</v>
      </c>
      <c r="C1277" s="92" t="str">
        <f t="shared" si="57"/>
        <v>POST /international-scheduled-payment-consents</v>
      </c>
      <c r="D1277" s="94" t="s">
        <v>208</v>
      </c>
      <c r="E1277" s="93" t="str">
        <f t="shared" si="58"/>
        <v>PISP</v>
      </c>
      <c r="F1277" s="93" t="str">
        <f t="shared" si="59"/>
        <v>N</v>
      </c>
      <c r="G1277" s="95">
        <v>27636555.884859059</v>
      </c>
      <c r="H1277" s="99">
        <v>30202.542640717682</v>
      </c>
      <c r="I1277" s="99">
        <v>14.472235368290081</v>
      </c>
      <c r="J1277" s="96"/>
      <c r="K1277" s="96"/>
      <c r="L1277" s="96"/>
      <c r="M1277" s="96"/>
      <c r="N1277" s="96"/>
      <c r="O1277" s="96"/>
      <c r="P1277" s="96"/>
    </row>
    <row r="1278" spans="1:16" ht="15" customHeight="1" x14ac:dyDescent="0.25">
      <c r="A1278" s="97">
        <v>43747</v>
      </c>
      <c r="B1278" s="101">
        <v>46</v>
      </c>
      <c r="C1278" s="92" t="str">
        <f t="shared" si="57"/>
        <v>GET /international-scheduled-payment-consents/{ConsentId}</v>
      </c>
      <c r="D1278" s="94" t="s">
        <v>208</v>
      </c>
      <c r="E1278" s="93" t="str">
        <f t="shared" si="58"/>
        <v>PISP</v>
      </c>
      <c r="F1278" s="93" t="str">
        <f t="shared" si="59"/>
        <v>N</v>
      </c>
      <c r="G1278" s="95">
        <v>9831497.8294142354</v>
      </c>
      <c r="H1278" s="99">
        <v>30940.306911909051</v>
      </c>
      <c r="I1278" s="99">
        <v>28.049771198436925</v>
      </c>
      <c r="J1278" s="96"/>
      <c r="K1278" s="96"/>
      <c r="L1278" s="96"/>
      <c r="M1278" s="96"/>
      <c r="N1278" s="96"/>
      <c r="O1278" s="96"/>
      <c r="P1278" s="96"/>
    </row>
    <row r="1279" spans="1:16" ht="15" customHeight="1" x14ac:dyDescent="0.25">
      <c r="A1279" s="97">
        <v>43747</v>
      </c>
      <c r="B1279" s="101">
        <v>47</v>
      </c>
      <c r="C1279" s="92" t="str">
        <f t="shared" si="57"/>
        <v>POST /international-scheduled-payments</v>
      </c>
      <c r="D1279" s="94" t="s">
        <v>208</v>
      </c>
      <c r="E1279" s="93" t="str">
        <f t="shared" si="58"/>
        <v>PISP</v>
      </c>
      <c r="F1279" s="93" t="str">
        <f t="shared" si="59"/>
        <v>Y</v>
      </c>
      <c r="G1279" s="95">
        <v>13427812.002300341</v>
      </c>
      <c r="H1279" s="99">
        <v>23473.201862160768</v>
      </c>
      <c r="I1279" s="99">
        <v>67.303233032353106</v>
      </c>
      <c r="J1279" s="96"/>
      <c r="K1279" s="96"/>
      <c r="L1279" s="96"/>
      <c r="M1279" s="96"/>
      <c r="N1279" s="96"/>
      <c r="O1279" s="96"/>
      <c r="P1279" s="96"/>
    </row>
    <row r="1280" spans="1:16" ht="15" customHeight="1" x14ac:dyDescent="0.25">
      <c r="A1280" s="97">
        <v>43747</v>
      </c>
      <c r="B1280" s="101">
        <v>48</v>
      </c>
      <c r="C1280" s="92" t="str">
        <f t="shared" si="57"/>
        <v>GET /international-scheduled-payments/{InternationalScheduledPaymentId}</v>
      </c>
      <c r="D1280" s="94" t="s">
        <v>208</v>
      </c>
      <c r="E1280" s="93" t="str">
        <f t="shared" si="58"/>
        <v>PISP</v>
      </c>
      <c r="F1280" s="93" t="str">
        <f t="shared" si="59"/>
        <v>Y</v>
      </c>
      <c r="G1280" s="95">
        <v>21983115.87206563</v>
      </c>
      <c r="H1280" s="99">
        <v>33741.61315046309</v>
      </c>
      <c r="I1280" s="99">
        <v>56.457032660845563</v>
      </c>
      <c r="J1280" s="96"/>
      <c r="K1280" s="96"/>
      <c r="L1280" s="96"/>
      <c r="M1280" s="96"/>
      <c r="N1280" s="96"/>
      <c r="O1280" s="96"/>
      <c r="P1280" s="96"/>
    </row>
    <row r="1281" spans="1:16" ht="15" customHeight="1" x14ac:dyDescent="0.25">
      <c r="A1281" s="97">
        <v>43747</v>
      </c>
      <c r="B1281" s="101">
        <v>49</v>
      </c>
      <c r="C1281" s="92" t="str">
        <f t="shared" si="57"/>
        <v>POST /international-standing-order-consents</v>
      </c>
      <c r="D1281" s="94" t="s">
        <v>208</v>
      </c>
      <c r="E1281" s="93" t="str">
        <f t="shared" si="58"/>
        <v>PISP</v>
      </c>
      <c r="F1281" s="93" t="str">
        <f t="shared" si="59"/>
        <v>N</v>
      </c>
      <c r="G1281" s="95">
        <v>3474766.3860356719</v>
      </c>
      <c r="H1281" s="99">
        <v>11055.39736478212</v>
      </c>
      <c r="I1281" s="99">
        <v>5.7199742031800209</v>
      </c>
      <c r="J1281" s="96"/>
      <c r="K1281" s="96"/>
      <c r="L1281" s="96"/>
      <c r="M1281" s="96"/>
      <c r="N1281" s="96"/>
      <c r="O1281" s="96"/>
      <c r="P1281" s="96"/>
    </row>
    <row r="1282" spans="1:16" ht="15" customHeight="1" x14ac:dyDescent="0.25">
      <c r="A1282" s="97">
        <v>43747</v>
      </c>
      <c r="B1282" s="101">
        <v>50</v>
      </c>
      <c r="C1282" s="92" t="str">
        <f t="shared" si="57"/>
        <v>GET /international-standing-order-consents/{ConsentId}</v>
      </c>
      <c r="D1282" s="94" t="s">
        <v>208</v>
      </c>
      <c r="E1282" s="93" t="str">
        <f t="shared" si="58"/>
        <v>PISP</v>
      </c>
      <c r="F1282" s="93" t="str">
        <f t="shared" si="59"/>
        <v>N</v>
      </c>
      <c r="G1282" s="95">
        <v>18630576.616000921</v>
      </c>
      <c r="H1282" s="99">
        <v>28997.627789494822</v>
      </c>
      <c r="I1282" s="99">
        <v>235.7360528733964</v>
      </c>
      <c r="J1282" s="96"/>
      <c r="K1282" s="96"/>
      <c r="L1282" s="96"/>
      <c r="M1282" s="96"/>
      <c r="N1282" s="96"/>
      <c r="O1282" s="96"/>
      <c r="P1282" s="96"/>
    </row>
    <row r="1283" spans="1:16" ht="15" customHeight="1" x14ac:dyDescent="0.25">
      <c r="A1283" s="97">
        <v>43747</v>
      </c>
      <c r="B1283" s="101">
        <v>51</v>
      </c>
      <c r="C1283" s="92" t="str">
        <f t="shared" si="57"/>
        <v>POST /international-standing-orders</v>
      </c>
      <c r="D1283" s="94" t="s">
        <v>208</v>
      </c>
      <c r="E1283" s="93" t="str">
        <f t="shared" si="58"/>
        <v>PISP</v>
      </c>
      <c r="F1283" s="93" t="str">
        <f t="shared" si="59"/>
        <v>Y</v>
      </c>
      <c r="G1283" s="95">
        <v>13968894.864108</v>
      </c>
      <c r="H1283" s="99">
        <v>26112.197052985426</v>
      </c>
      <c r="I1283" s="99">
        <v>225.60039810571556</v>
      </c>
      <c r="J1283" s="96"/>
      <c r="K1283" s="96"/>
      <c r="L1283" s="96"/>
      <c r="M1283" s="96"/>
      <c r="N1283" s="96"/>
      <c r="O1283" s="96"/>
      <c r="P1283" s="96"/>
    </row>
    <row r="1284" spans="1:16" ht="15" customHeight="1" x14ac:dyDescent="0.25">
      <c r="A1284" s="97">
        <v>43747</v>
      </c>
      <c r="B1284" s="101">
        <v>52</v>
      </c>
      <c r="C1284" s="92" t="str">
        <f t="shared" si="57"/>
        <v>GET /international-standing-orders/{InternationalStandingOrderPaymentId}</v>
      </c>
      <c r="D1284" s="94" t="s">
        <v>208</v>
      </c>
      <c r="E1284" s="93" t="str">
        <f t="shared" si="58"/>
        <v>PISP</v>
      </c>
      <c r="F1284" s="93" t="str">
        <f t="shared" si="59"/>
        <v>Y</v>
      </c>
      <c r="G1284" s="95">
        <v>6401511.5280489316</v>
      </c>
      <c r="H1284" s="99">
        <v>16271.423051965372</v>
      </c>
      <c r="I1284" s="99">
        <v>69.090629767895322</v>
      </c>
      <c r="J1284" s="96"/>
      <c r="K1284" s="96"/>
      <c r="L1284" s="96"/>
      <c r="M1284" s="96"/>
      <c r="N1284" s="96"/>
      <c r="O1284" s="96"/>
      <c r="P1284" s="96"/>
    </row>
    <row r="1285" spans="1:16" ht="15" customHeight="1" x14ac:dyDescent="0.25">
      <c r="A1285" s="97">
        <v>43747</v>
      </c>
      <c r="B1285" s="101">
        <v>53</v>
      </c>
      <c r="C1285" s="92" t="str">
        <f t="shared" si="57"/>
        <v>POST /file-payment-consents</v>
      </c>
      <c r="D1285" s="94" t="s">
        <v>208</v>
      </c>
      <c r="E1285" s="93" t="str">
        <f t="shared" si="58"/>
        <v>PISP</v>
      </c>
      <c r="F1285" s="93" t="str">
        <f t="shared" si="59"/>
        <v>N</v>
      </c>
      <c r="G1285" s="95">
        <v>12644242.035555288</v>
      </c>
      <c r="H1285" s="99">
        <v>13982.096571855705</v>
      </c>
      <c r="I1285" s="99">
        <v>23.378153152582421</v>
      </c>
      <c r="J1285" s="96"/>
      <c r="K1285" s="96"/>
      <c r="L1285" s="96"/>
      <c r="M1285" s="96"/>
      <c r="N1285" s="96"/>
      <c r="O1285" s="96"/>
      <c r="P1285" s="96"/>
    </row>
    <row r="1286" spans="1:16" ht="15" customHeight="1" x14ac:dyDescent="0.25">
      <c r="A1286" s="97">
        <v>43747</v>
      </c>
      <c r="B1286" s="101">
        <v>54</v>
      </c>
      <c r="C1286" s="92" t="str">
        <f t="shared" si="57"/>
        <v>GET /file-payment-consents/{ConsentId}</v>
      </c>
      <c r="D1286" s="94" t="s">
        <v>208</v>
      </c>
      <c r="E1286" s="93" t="str">
        <f t="shared" si="58"/>
        <v>PISP</v>
      </c>
      <c r="F1286" s="93" t="str">
        <f t="shared" si="59"/>
        <v>N</v>
      </c>
      <c r="G1286" s="95">
        <v>20028681.380284086</v>
      </c>
      <c r="H1286" s="99">
        <v>21874.869114651592</v>
      </c>
      <c r="I1286" s="99">
        <v>209.02963109038774</v>
      </c>
      <c r="J1286" s="96"/>
      <c r="K1286" s="96"/>
      <c r="L1286" s="96"/>
      <c r="M1286" s="96"/>
      <c r="N1286" s="96"/>
      <c r="O1286" s="96"/>
      <c r="P1286" s="96"/>
    </row>
    <row r="1287" spans="1:16" ht="15" customHeight="1" x14ac:dyDescent="0.25">
      <c r="A1287" s="97">
        <v>43747</v>
      </c>
      <c r="B1287" s="101">
        <v>55</v>
      </c>
      <c r="C1287" s="92" t="str">
        <f t="shared" si="57"/>
        <v>POST /file-payment-consents/{ConsentId}/file</v>
      </c>
      <c r="D1287" s="94" t="s">
        <v>208</v>
      </c>
      <c r="E1287" s="93" t="str">
        <f t="shared" si="58"/>
        <v>PISP</v>
      </c>
      <c r="F1287" s="93" t="str">
        <f t="shared" si="59"/>
        <v>N</v>
      </c>
      <c r="G1287" s="95">
        <v>23015733.967501242</v>
      </c>
      <c r="H1287" s="103">
        <v>30943.373229651534</v>
      </c>
      <c r="I1287" s="103">
        <v>65.026176688783139</v>
      </c>
      <c r="J1287" s="96"/>
      <c r="K1287" s="96"/>
      <c r="L1287" s="96"/>
      <c r="M1287" s="96"/>
      <c r="N1287" s="96"/>
      <c r="O1287" s="96"/>
      <c r="P1287" s="96"/>
    </row>
    <row r="1288" spans="1:16" ht="15" customHeight="1" x14ac:dyDescent="0.25">
      <c r="A1288" s="97">
        <v>43747</v>
      </c>
      <c r="B1288" s="101">
        <v>56</v>
      </c>
      <c r="C1288" s="92" t="str">
        <f t="shared" ref="C1288:C1351" si="60">VLOOKUP($B1288,endpoints,3)</f>
        <v>GET /file-payment-consents/{ConsentId}/file</v>
      </c>
      <c r="D1288" s="94" t="s">
        <v>208</v>
      </c>
      <c r="E1288" s="93" t="str">
        <f t="shared" ref="E1288:E1351" si="61">VLOOKUP($B1288,endpoints,4)</f>
        <v>PISP</v>
      </c>
      <c r="F1288" s="93" t="str">
        <f t="shared" ref="F1288:F1351" si="62">VLOOKUP($B1288,endpoints,5)</f>
        <v>N</v>
      </c>
      <c r="G1288" s="95">
        <v>22852903.792764191</v>
      </c>
      <c r="H1288" s="103">
        <v>36202.253913239532</v>
      </c>
      <c r="I1288" s="103">
        <v>46.961862764944961</v>
      </c>
      <c r="J1288" s="96"/>
      <c r="K1288" s="96"/>
      <c r="L1288" s="96"/>
      <c r="M1288" s="96"/>
      <c r="N1288" s="96"/>
      <c r="O1288" s="96"/>
      <c r="P1288" s="96"/>
    </row>
    <row r="1289" spans="1:16" ht="15" customHeight="1" x14ac:dyDescent="0.25">
      <c r="A1289" s="97">
        <v>43747</v>
      </c>
      <c r="B1289" s="101">
        <v>57</v>
      </c>
      <c r="C1289" s="92" t="str">
        <f t="shared" si="60"/>
        <v>POST /file-payments</v>
      </c>
      <c r="D1289" s="94" t="s">
        <v>208</v>
      </c>
      <c r="E1289" s="93" t="str">
        <f t="shared" si="61"/>
        <v>PISP</v>
      </c>
      <c r="F1289" s="93" t="str">
        <f t="shared" si="62"/>
        <v>Y</v>
      </c>
      <c r="G1289" s="95">
        <v>356198756.9981221</v>
      </c>
      <c r="H1289" s="103">
        <v>4258.884835130757</v>
      </c>
      <c r="I1289" s="103">
        <v>61.845644813605965</v>
      </c>
      <c r="J1289" s="96"/>
      <c r="K1289" s="96"/>
      <c r="L1289" s="96"/>
      <c r="M1289" s="96"/>
      <c r="N1289" s="96"/>
      <c r="O1289" s="96"/>
      <c r="P1289" s="96"/>
    </row>
    <row r="1290" spans="1:16" ht="15" customHeight="1" x14ac:dyDescent="0.25">
      <c r="A1290" s="97">
        <v>43747</v>
      </c>
      <c r="B1290" s="101">
        <v>58</v>
      </c>
      <c r="C1290" s="92" t="str">
        <f t="shared" si="60"/>
        <v>GET /file-payments/{FilePaymentId}</v>
      </c>
      <c r="D1290" s="94" t="s">
        <v>208</v>
      </c>
      <c r="E1290" s="93" t="str">
        <f t="shared" si="61"/>
        <v>PISP</v>
      </c>
      <c r="F1290" s="93" t="str">
        <f t="shared" si="62"/>
        <v>Y</v>
      </c>
      <c r="G1290" s="95">
        <v>73727091.864870638</v>
      </c>
      <c r="H1290" s="103">
        <v>918.81522075629289</v>
      </c>
      <c r="I1290" s="103">
        <v>118.49084855632647</v>
      </c>
      <c r="J1290" s="96"/>
      <c r="K1290" s="96"/>
      <c r="L1290" s="96"/>
      <c r="M1290" s="96"/>
      <c r="N1290" s="96"/>
      <c r="O1290" s="96"/>
      <c r="P1290" s="96"/>
    </row>
    <row r="1291" spans="1:16" ht="15" customHeight="1" x14ac:dyDescent="0.25">
      <c r="A1291" s="97">
        <v>43747</v>
      </c>
      <c r="B1291" s="101">
        <v>59</v>
      </c>
      <c r="C1291" s="92" t="str">
        <f t="shared" si="60"/>
        <v>GET /file-payments/{FilePaymentId}/report-file</v>
      </c>
      <c r="D1291" s="94" t="s">
        <v>208</v>
      </c>
      <c r="E1291" s="93" t="str">
        <f t="shared" si="61"/>
        <v>PISP</v>
      </c>
      <c r="F1291" s="93" t="str">
        <f t="shared" si="62"/>
        <v>Y</v>
      </c>
      <c r="G1291" s="95">
        <v>62176122.068751037</v>
      </c>
      <c r="H1291" s="103">
        <v>2469.6322320846466</v>
      </c>
      <c r="I1291" s="103">
        <v>85.776728138952308</v>
      </c>
      <c r="J1291" s="96"/>
      <c r="K1291" s="96"/>
      <c r="L1291" s="96"/>
      <c r="M1291" s="96"/>
      <c r="N1291" s="96"/>
      <c r="O1291" s="96"/>
      <c r="P1291" s="96"/>
    </row>
    <row r="1292" spans="1:16" ht="15" customHeight="1" x14ac:dyDescent="0.25">
      <c r="A1292" s="97">
        <v>43747</v>
      </c>
      <c r="B1292" s="101">
        <v>60</v>
      </c>
      <c r="C1292" s="92" t="str">
        <f t="shared" si="60"/>
        <v>POST /funds-confirmation-consents</v>
      </c>
      <c r="D1292" s="94" t="s">
        <v>208</v>
      </c>
      <c r="E1292" s="93" t="str">
        <f t="shared" si="61"/>
        <v>CoF</v>
      </c>
      <c r="F1292" s="93" t="str">
        <f t="shared" si="62"/>
        <v>N</v>
      </c>
      <c r="G1292" s="95">
        <v>12114905.976997497</v>
      </c>
      <c r="H1292" s="99">
        <v>14342.427291740418</v>
      </c>
      <c r="I1292" s="99">
        <v>13.958373679823682</v>
      </c>
      <c r="J1292" s="96"/>
      <c r="K1292" s="96"/>
      <c r="L1292" s="96"/>
      <c r="M1292" s="96"/>
      <c r="N1292" s="96"/>
      <c r="O1292" s="96"/>
      <c r="P1292" s="96"/>
    </row>
    <row r="1293" spans="1:16" ht="15" customHeight="1" x14ac:dyDescent="0.25">
      <c r="A1293" s="97">
        <v>43747</v>
      </c>
      <c r="B1293" s="101">
        <v>61</v>
      </c>
      <c r="C1293" s="92" t="str">
        <f t="shared" si="60"/>
        <v>GET /funds-confirmation-consents/{ConsentId}</v>
      </c>
      <c r="D1293" s="94" t="s">
        <v>208</v>
      </c>
      <c r="E1293" s="93" t="str">
        <f t="shared" si="61"/>
        <v>CoF</v>
      </c>
      <c r="F1293" s="93" t="str">
        <f t="shared" si="62"/>
        <v>N</v>
      </c>
      <c r="G1293" s="95">
        <v>18383046.571833797</v>
      </c>
      <c r="H1293" s="99">
        <v>43350.114225114761</v>
      </c>
      <c r="I1293" s="99">
        <v>184.59506006950849</v>
      </c>
      <c r="J1293" s="96"/>
      <c r="K1293" s="96"/>
      <c r="L1293" s="96"/>
      <c r="M1293" s="96"/>
      <c r="N1293" s="96"/>
      <c r="O1293" s="96"/>
      <c r="P1293" s="96"/>
    </row>
    <row r="1294" spans="1:16" ht="15" customHeight="1" x14ac:dyDescent="0.25">
      <c r="A1294" s="97">
        <v>43747</v>
      </c>
      <c r="B1294" s="101">
        <v>62</v>
      </c>
      <c r="C1294" s="92" t="str">
        <f t="shared" si="60"/>
        <v>DELETE /funds-confirmation-consents/{ConsentId}</v>
      </c>
      <c r="D1294" s="94" t="s">
        <v>208</v>
      </c>
      <c r="E1294" s="93" t="str">
        <f t="shared" si="61"/>
        <v>CoF</v>
      </c>
      <c r="F1294" s="93" t="str">
        <f t="shared" si="62"/>
        <v>N</v>
      </c>
      <c r="G1294" s="95">
        <v>6422914.8522525383</v>
      </c>
      <c r="H1294" s="99">
        <v>12518.930837630118</v>
      </c>
      <c r="I1294" s="99">
        <v>113.14185641667511</v>
      </c>
      <c r="J1294" s="96"/>
      <c r="K1294" s="96"/>
      <c r="L1294" s="96"/>
      <c r="M1294" s="96"/>
      <c r="N1294" s="96"/>
      <c r="O1294" s="96"/>
      <c r="P1294" s="96"/>
    </row>
    <row r="1295" spans="1:16" ht="15" customHeight="1" x14ac:dyDescent="0.25">
      <c r="A1295" s="97">
        <v>43747</v>
      </c>
      <c r="B1295" s="101">
        <v>63</v>
      </c>
      <c r="C1295" s="92" t="str">
        <f t="shared" si="60"/>
        <v>POST /funds-confirmations</v>
      </c>
      <c r="D1295" s="94" t="s">
        <v>208</v>
      </c>
      <c r="E1295" s="93" t="str">
        <f t="shared" si="61"/>
        <v>CoF</v>
      </c>
      <c r="F1295" s="93" t="str">
        <f t="shared" si="62"/>
        <v>Y</v>
      </c>
      <c r="G1295" s="95">
        <v>7796494.7215951625</v>
      </c>
      <c r="H1295" s="99">
        <v>17402.393444030073</v>
      </c>
      <c r="I1295" s="99">
        <v>230.79848603253041</v>
      </c>
      <c r="J1295" s="96"/>
      <c r="K1295" s="96"/>
      <c r="L1295" s="96"/>
      <c r="M1295" s="96"/>
      <c r="N1295" s="96"/>
      <c r="O1295" s="96"/>
      <c r="P1295" s="96"/>
    </row>
    <row r="1296" spans="1:16" ht="15" customHeight="1" x14ac:dyDescent="0.25">
      <c r="A1296" s="97">
        <v>43747</v>
      </c>
      <c r="B1296" s="101">
        <v>75</v>
      </c>
      <c r="C1296" s="92" t="str">
        <f t="shared" si="60"/>
        <v>GET /domestic-payment-consents/{ConsentId}/funds-confirmation</v>
      </c>
      <c r="D1296" s="94" t="s">
        <v>208</v>
      </c>
      <c r="E1296" s="93" t="str">
        <f t="shared" si="61"/>
        <v>CoF</v>
      </c>
      <c r="F1296" s="93" t="str">
        <f t="shared" si="62"/>
        <v>Y</v>
      </c>
      <c r="G1296" s="95">
        <v>3878701.3291619187</v>
      </c>
      <c r="H1296" s="99">
        <v>7008.118097581867</v>
      </c>
      <c r="I1296" s="99">
        <v>206.59644028284953</v>
      </c>
      <c r="J1296" s="96"/>
      <c r="K1296" s="96"/>
      <c r="L1296" s="96"/>
      <c r="M1296" s="96"/>
      <c r="N1296" s="96"/>
      <c r="O1296" s="96"/>
      <c r="P1296" s="96"/>
    </row>
    <row r="1297" spans="1:16" ht="15" customHeight="1" x14ac:dyDescent="0.25">
      <c r="A1297" s="97">
        <v>43747</v>
      </c>
      <c r="B1297" s="101">
        <v>76</v>
      </c>
      <c r="C1297" s="92" t="str">
        <f t="shared" si="60"/>
        <v>GET /international-payment-consents/{ConsentId}/funds-confirmation</v>
      </c>
      <c r="D1297" s="94" t="s">
        <v>208</v>
      </c>
      <c r="E1297" s="93" t="str">
        <f t="shared" si="61"/>
        <v>CoF</v>
      </c>
      <c r="F1297" s="93" t="str">
        <f t="shared" si="62"/>
        <v>Y</v>
      </c>
      <c r="G1297" s="95">
        <v>16875249.024822135</v>
      </c>
      <c r="H1297" s="99">
        <v>39363.690543606368</v>
      </c>
      <c r="I1297" s="99">
        <v>94.764049579931708</v>
      </c>
      <c r="J1297" s="96"/>
      <c r="K1297" s="96"/>
      <c r="L1297" s="96"/>
      <c r="M1297" s="96"/>
      <c r="N1297" s="96"/>
      <c r="O1297" s="96"/>
      <c r="P1297" s="96"/>
    </row>
    <row r="1298" spans="1:16" ht="15" customHeight="1" x14ac:dyDescent="0.25">
      <c r="A1298" s="97">
        <v>43747</v>
      </c>
      <c r="B1298" s="101">
        <v>77</v>
      </c>
      <c r="C1298" s="92" t="str">
        <f t="shared" si="60"/>
        <v>GET /international-scheduled-payment-consents/{ConsentId}/funds-confirmation</v>
      </c>
      <c r="D1298" s="94" t="s">
        <v>208</v>
      </c>
      <c r="E1298" s="93" t="str">
        <f t="shared" si="61"/>
        <v>CoF</v>
      </c>
      <c r="F1298" s="93" t="str">
        <f t="shared" si="62"/>
        <v>Y</v>
      </c>
      <c r="G1298" s="95">
        <v>31106494.21130152</v>
      </c>
      <c r="H1298" s="99">
        <v>50636.666860368518</v>
      </c>
      <c r="I1298" s="99">
        <v>8.937859892834803</v>
      </c>
      <c r="J1298" s="96"/>
      <c r="K1298" s="96"/>
      <c r="L1298" s="96"/>
      <c r="M1298" s="96"/>
      <c r="N1298" s="96"/>
      <c r="O1298" s="96"/>
      <c r="P1298" s="96"/>
    </row>
    <row r="1299" spans="1:16" ht="15" customHeight="1" x14ac:dyDescent="0.25">
      <c r="A1299" s="97">
        <v>43747</v>
      </c>
      <c r="B1299" s="101">
        <v>78</v>
      </c>
      <c r="C1299" s="92" t="str">
        <f t="shared" si="60"/>
        <v>GET /accounts/{AccountId}/parties</v>
      </c>
      <c r="D1299" s="94" t="s">
        <v>208</v>
      </c>
      <c r="E1299" s="93" t="str">
        <f t="shared" si="61"/>
        <v>AISP</v>
      </c>
      <c r="F1299" s="93" t="str">
        <f t="shared" si="62"/>
        <v>Y</v>
      </c>
      <c r="G1299" s="104">
        <v>1258905.7954192807</v>
      </c>
      <c r="H1299" s="99">
        <v>54153.153577566365</v>
      </c>
      <c r="I1299" s="99">
        <v>0</v>
      </c>
      <c r="J1299" s="96"/>
      <c r="K1299" s="96"/>
      <c r="L1299" s="96"/>
      <c r="M1299" s="96"/>
      <c r="N1299" s="96"/>
      <c r="O1299" s="96"/>
      <c r="P1299" s="96"/>
    </row>
    <row r="1300" spans="1:16" ht="15" customHeight="1" x14ac:dyDescent="0.25">
      <c r="A1300" s="97">
        <v>43747</v>
      </c>
      <c r="B1300" s="101">
        <v>79</v>
      </c>
      <c r="C1300" s="92" t="str">
        <f t="shared" si="60"/>
        <v>GET /domestic-payments/{DomesticPaymentId}/payment-details</v>
      </c>
      <c r="D1300" s="94" t="s">
        <v>208</v>
      </c>
      <c r="E1300" s="93" t="str">
        <f t="shared" si="61"/>
        <v>PISP</v>
      </c>
      <c r="F1300" s="93" t="str">
        <f t="shared" si="62"/>
        <v>Y</v>
      </c>
      <c r="G1300" s="104">
        <v>34580000.787280865</v>
      </c>
      <c r="H1300" s="99">
        <v>42156.889916294276</v>
      </c>
      <c r="I1300" s="99">
        <v>78.945044383538743</v>
      </c>
      <c r="J1300" s="96"/>
      <c r="K1300" s="96"/>
      <c r="L1300" s="96"/>
      <c r="M1300" s="96"/>
      <c r="N1300" s="96"/>
      <c r="O1300" s="96"/>
      <c r="P1300" s="96"/>
    </row>
    <row r="1301" spans="1:16" ht="15" customHeight="1" x14ac:dyDescent="0.25">
      <c r="A1301" s="97">
        <v>43747</v>
      </c>
      <c r="B1301" s="101">
        <v>80</v>
      </c>
      <c r="C1301" s="92" t="str">
        <f t="shared" si="60"/>
        <v>GET /domestic-scheduled-payments/{DomesticScheduledPaymentId}/payment-details</v>
      </c>
      <c r="D1301" s="94" t="s">
        <v>208</v>
      </c>
      <c r="E1301" s="93" t="str">
        <f t="shared" si="61"/>
        <v>PISP</v>
      </c>
      <c r="F1301" s="93" t="str">
        <f t="shared" si="62"/>
        <v>Y</v>
      </c>
      <c r="G1301" s="104">
        <v>15499458.844020111</v>
      </c>
      <c r="H1301" s="99">
        <v>36601.618726029788</v>
      </c>
      <c r="I1301" s="99">
        <v>88.956659784066019</v>
      </c>
      <c r="J1301" s="96"/>
      <c r="K1301" s="96"/>
      <c r="L1301" s="96"/>
      <c r="M1301" s="96"/>
      <c r="N1301" s="96"/>
      <c r="O1301" s="96"/>
      <c r="P1301" s="96"/>
    </row>
    <row r="1302" spans="1:16" ht="15" customHeight="1" x14ac:dyDescent="0.25">
      <c r="A1302" s="97">
        <v>43747</v>
      </c>
      <c r="B1302" s="101">
        <v>81</v>
      </c>
      <c r="C1302" s="92" t="str">
        <f t="shared" si="60"/>
        <v>GET /domestic-standing-orders/{DomesticStandingOrderId}/payment-details</v>
      </c>
      <c r="D1302" s="94" t="s">
        <v>208</v>
      </c>
      <c r="E1302" s="93" t="str">
        <f t="shared" si="61"/>
        <v>PISP</v>
      </c>
      <c r="F1302" s="93" t="str">
        <f t="shared" si="62"/>
        <v>Y</v>
      </c>
      <c r="G1302" s="104">
        <v>7048388.6350824647</v>
      </c>
      <c r="H1302" s="99">
        <v>8805.2861470576081</v>
      </c>
      <c r="I1302" s="99">
        <v>277.03312576308025</v>
      </c>
      <c r="J1302" s="96"/>
      <c r="K1302" s="96"/>
      <c r="L1302" s="96"/>
      <c r="M1302" s="96"/>
      <c r="N1302" s="96"/>
      <c r="O1302" s="96"/>
      <c r="P1302" s="96"/>
    </row>
    <row r="1303" spans="1:16" ht="15" customHeight="1" x14ac:dyDescent="0.25">
      <c r="A1303" s="97">
        <v>43747</v>
      </c>
      <c r="B1303" s="101">
        <v>82</v>
      </c>
      <c r="C1303" s="92" t="str">
        <f t="shared" si="60"/>
        <v>GET /international-payments/{InternationalPaymentId}/payment-details</v>
      </c>
      <c r="D1303" s="94" t="s">
        <v>208</v>
      </c>
      <c r="E1303" s="93" t="str">
        <f t="shared" si="61"/>
        <v>PISP</v>
      </c>
      <c r="F1303" s="93" t="str">
        <f t="shared" si="62"/>
        <v>Y</v>
      </c>
      <c r="G1303" s="104">
        <v>15004095.979544843</v>
      </c>
      <c r="H1303" s="99">
        <v>19462.676026717239</v>
      </c>
      <c r="I1303" s="99">
        <v>67.472961509863751</v>
      </c>
      <c r="J1303" s="96"/>
      <c r="K1303" s="96"/>
      <c r="L1303" s="96"/>
      <c r="M1303" s="96"/>
      <c r="N1303" s="96"/>
      <c r="O1303" s="96"/>
      <c r="P1303" s="96"/>
    </row>
    <row r="1304" spans="1:16" ht="15" customHeight="1" x14ac:dyDescent="0.25">
      <c r="A1304" s="97">
        <v>43747</v>
      </c>
      <c r="B1304" s="101">
        <v>83</v>
      </c>
      <c r="C1304" s="92" t="str">
        <f t="shared" si="60"/>
        <v>GET /international-scheduled-payments/{InternationalScheduledPaymentId}/payment-details</v>
      </c>
      <c r="D1304" s="94" t="s">
        <v>208</v>
      </c>
      <c r="E1304" s="93" t="str">
        <f t="shared" si="61"/>
        <v>PISP</v>
      </c>
      <c r="F1304" s="93" t="str">
        <f t="shared" si="62"/>
        <v>Y</v>
      </c>
      <c r="G1304" s="104">
        <v>24181427.459272195</v>
      </c>
      <c r="H1304" s="99">
        <v>37115.774465509399</v>
      </c>
      <c r="I1304" s="99">
        <v>62.102735926930123</v>
      </c>
      <c r="J1304" s="96"/>
      <c r="K1304" s="96"/>
      <c r="L1304" s="96"/>
      <c r="M1304" s="96"/>
      <c r="N1304" s="96"/>
      <c r="O1304" s="96"/>
      <c r="P1304" s="96"/>
    </row>
    <row r="1305" spans="1:16" ht="15" customHeight="1" x14ac:dyDescent="0.25">
      <c r="A1305" s="97">
        <v>43747</v>
      </c>
      <c r="B1305" s="101">
        <v>84</v>
      </c>
      <c r="C1305" s="92" t="str">
        <f t="shared" si="60"/>
        <v>GET /international-standing-orders/{InternationalStandingOrderPaymentId}/payment-details</v>
      </c>
      <c r="D1305" s="94" t="s">
        <v>208</v>
      </c>
      <c r="E1305" s="93" t="str">
        <f t="shared" si="61"/>
        <v>PISP</v>
      </c>
      <c r="F1305" s="93" t="str">
        <f t="shared" si="62"/>
        <v>Y</v>
      </c>
      <c r="G1305" s="104">
        <v>7041662.6808538251</v>
      </c>
      <c r="H1305" s="99">
        <v>17898.565357161911</v>
      </c>
      <c r="I1305" s="99">
        <v>75.999692744684864</v>
      </c>
      <c r="J1305" s="96"/>
      <c r="K1305" s="96"/>
      <c r="L1305" s="96"/>
      <c r="M1305" s="96"/>
      <c r="N1305" s="96"/>
      <c r="O1305" s="96"/>
      <c r="P1305" s="96"/>
    </row>
    <row r="1306" spans="1:16" ht="15" customHeight="1" x14ac:dyDescent="0.25">
      <c r="A1306" s="97">
        <v>43747</v>
      </c>
      <c r="B1306" s="101">
        <v>85</v>
      </c>
      <c r="C1306" s="92" t="str">
        <f t="shared" si="60"/>
        <v>GET /file-payments/{FilePaymentId}/payment-details</v>
      </c>
      <c r="D1306" s="94" t="s">
        <v>208</v>
      </c>
      <c r="E1306" s="93" t="str">
        <f t="shared" si="61"/>
        <v>PISP</v>
      </c>
      <c r="F1306" s="93" t="str">
        <f t="shared" si="62"/>
        <v>Y</v>
      </c>
      <c r="G1306" s="104">
        <v>68393734.275626153</v>
      </c>
      <c r="H1306" s="99">
        <v>2716.5954552931116</v>
      </c>
      <c r="I1306" s="99">
        <v>94.354400952847541</v>
      </c>
      <c r="J1306" s="96"/>
      <c r="K1306" s="96"/>
      <c r="L1306" s="96"/>
      <c r="M1306" s="96"/>
      <c r="N1306" s="96"/>
      <c r="O1306" s="96"/>
      <c r="P1306" s="96"/>
    </row>
    <row r="1307" spans="1:16" ht="15" customHeight="1" x14ac:dyDescent="0.25">
      <c r="A1307" s="97">
        <v>43747</v>
      </c>
      <c r="B1307" s="101">
        <v>86</v>
      </c>
      <c r="C1307" s="92" t="str">
        <f t="shared" si="60"/>
        <v>POST /event-subscriptions</v>
      </c>
      <c r="D1307" s="94" t="s">
        <v>208</v>
      </c>
      <c r="E1307" s="93" t="str">
        <f t="shared" si="61"/>
        <v>Notifications</v>
      </c>
      <c r="F1307" s="93" t="str">
        <f t="shared" si="62"/>
        <v>N</v>
      </c>
      <c r="G1307" s="104">
        <v>10903415.379297746</v>
      </c>
      <c r="H1307" s="99">
        <v>12908.184562566375</v>
      </c>
      <c r="I1307" s="99">
        <v>12.562536311841313</v>
      </c>
      <c r="J1307" s="96"/>
      <c r="K1307" s="96"/>
      <c r="L1307" s="96"/>
      <c r="M1307" s="96"/>
      <c r="N1307" s="96"/>
      <c r="O1307" s="96"/>
      <c r="P1307" s="96"/>
    </row>
    <row r="1308" spans="1:16" ht="15" customHeight="1" x14ac:dyDescent="0.25">
      <c r="A1308" s="97">
        <v>43747</v>
      </c>
      <c r="B1308" s="101">
        <v>87</v>
      </c>
      <c r="C1308" s="92" t="str">
        <f t="shared" si="60"/>
        <v>GET /event-subscriptions</v>
      </c>
      <c r="D1308" s="94" t="s">
        <v>208</v>
      </c>
      <c r="E1308" s="93" t="str">
        <f t="shared" si="61"/>
        <v>Notifications</v>
      </c>
      <c r="F1308" s="93" t="str">
        <f t="shared" si="62"/>
        <v>N</v>
      </c>
      <c r="G1308" s="104">
        <v>16544741.914650418</v>
      </c>
      <c r="H1308" s="99">
        <v>39015.102802603287</v>
      </c>
      <c r="I1308" s="99">
        <v>166.13555406255765</v>
      </c>
      <c r="J1308" s="96"/>
      <c r="K1308" s="96"/>
      <c r="L1308" s="96"/>
      <c r="M1308" s="96"/>
      <c r="N1308" s="96"/>
      <c r="O1308" s="96"/>
      <c r="P1308" s="96"/>
    </row>
    <row r="1309" spans="1:16" ht="15" customHeight="1" x14ac:dyDescent="0.25">
      <c r="A1309" s="97">
        <v>43747</v>
      </c>
      <c r="B1309" s="101">
        <v>88</v>
      </c>
      <c r="C1309" s="92" t="str">
        <f t="shared" si="60"/>
        <v>PUT /event-subscriptions/{EventSubscriptionId}</v>
      </c>
      <c r="D1309" s="94" t="s">
        <v>208</v>
      </c>
      <c r="E1309" s="93" t="str">
        <f t="shared" si="61"/>
        <v>Notifications</v>
      </c>
      <c r="F1309" s="93" t="str">
        <f t="shared" si="62"/>
        <v>N</v>
      </c>
      <c r="G1309" s="104">
        <v>11448586.148262635</v>
      </c>
      <c r="H1309" s="99">
        <v>13553.593790694695</v>
      </c>
      <c r="I1309" s="99">
        <v>13.19066312743338</v>
      </c>
      <c r="J1309" s="96"/>
      <c r="K1309" s="96"/>
      <c r="L1309" s="96"/>
      <c r="M1309" s="96"/>
      <c r="N1309" s="96"/>
      <c r="O1309" s="96"/>
      <c r="P1309" s="96"/>
    </row>
    <row r="1310" spans="1:16" ht="15" customHeight="1" x14ac:dyDescent="0.25">
      <c r="A1310" s="97">
        <v>43747</v>
      </c>
      <c r="B1310" s="101">
        <v>89</v>
      </c>
      <c r="C1310" s="92" t="str">
        <f t="shared" si="60"/>
        <v>DELETE /event-subscriptions/{EventSubscriptionId}</v>
      </c>
      <c r="D1310" s="94" t="s">
        <v>208</v>
      </c>
      <c r="E1310" s="93" t="str">
        <f t="shared" si="61"/>
        <v>Notifications</v>
      </c>
      <c r="F1310" s="93" t="str">
        <f t="shared" si="62"/>
        <v>N</v>
      </c>
      <c r="G1310" s="104">
        <v>7065206.337477793</v>
      </c>
      <c r="H1310" s="99">
        <v>13770.82392139313</v>
      </c>
      <c r="I1310" s="99">
        <v>124.45604205834263</v>
      </c>
      <c r="J1310" s="96"/>
      <c r="K1310" s="96"/>
      <c r="L1310" s="96"/>
      <c r="M1310" s="96"/>
      <c r="N1310" s="96"/>
      <c r="O1310" s="96"/>
      <c r="P1310" s="96"/>
    </row>
    <row r="1311" spans="1:16" ht="15" customHeight="1" x14ac:dyDescent="0.25">
      <c r="A1311" s="97">
        <v>43747</v>
      </c>
      <c r="B1311" s="101">
        <v>90</v>
      </c>
      <c r="C1311" s="92" t="str">
        <f t="shared" si="60"/>
        <v>POST /event-notifications</v>
      </c>
      <c r="D1311" s="94" t="s">
        <v>208</v>
      </c>
      <c r="E1311" s="93" t="str">
        <f t="shared" si="61"/>
        <v>Notifications</v>
      </c>
      <c r="F1311" s="93" t="str">
        <f t="shared" si="62"/>
        <v>N</v>
      </c>
      <c r="G1311" s="104">
        <v>7406669.9855154045</v>
      </c>
      <c r="H1311" s="99">
        <v>16532.273771828568</v>
      </c>
      <c r="I1311" s="99">
        <v>219.25856173090386</v>
      </c>
      <c r="J1311" s="96"/>
      <c r="K1311" s="96"/>
      <c r="L1311" s="96"/>
      <c r="M1311" s="96"/>
      <c r="N1311" s="96"/>
      <c r="O1311" s="96"/>
      <c r="P1311" s="96"/>
    </row>
    <row r="1312" spans="1:16" ht="15" customHeight="1" x14ac:dyDescent="0.25">
      <c r="A1312" s="97">
        <v>43747</v>
      </c>
      <c r="B1312" s="101">
        <v>91</v>
      </c>
      <c r="C1312" s="92" t="str">
        <f t="shared" si="60"/>
        <v>POST /events</v>
      </c>
      <c r="D1312" s="94" t="s">
        <v>208</v>
      </c>
      <c r="E1312" s="93" t="str">
        <f t="shared" si="61"/>
        <v>Notifications</v>
      </c>
      <c r="F1312" s="93" t="str">
        <f t="shared" si="62"/>
        <v>N</v>
      </c>
      <c r="G1312" s="104">
        <v>5780623.3670272846</v>
      </c>
      <c r="H1312" s="99">
        <v>11267.037753867105</v>
      </c>
      <c r="I1312" s="99">
        <v>101.8276707750076</v>
      </c>
      <c r="J1312" s="96"/>
      <c r="K1312" s="96"/>
      <c r="L1312" s="96"/>
      <c r="M1312" s="96"/>
      <c r="N1312" s="96"/>
      <c r="O1312" s="96"/>
      <c r="P1312" s="96"/>
    </row>
    <row r="1313" spans="1:16" ht="15" customHeight="1" x14ac:dyDescent="0.25">
      <c r="A1313" s="97">
        <v>43748</v>
      </c>
      <c r="B1313" s="101">
        <v>0</v>
      </c>
      <c r="C1313" s="92" t="str">
        <f t="shared" si="60"/>
        <v>OIDC endpoints for token IDs</v>
      </c>
      <c r="D1313" s="94" t="s">
        <v>207</v>
      </c>
      <c r="E1313" s="93" t="str">
        <f t="shared" si="61"/>
        <v>OIDC</v>
      </c>
      <c r="F1313" s="93" t="str">
        <f t="shared" si="62"/>
        <v>N</v>
      </c>
      <c r="G1313" s="111">
        <v>854199514.12798405</v>
      </c>
      <c r="H1313" s="99">
        <v>1947182.508001843</v>
      </c>
      <c r="I1313" s="99">
        <v>612.97132158632689</v>
      </c>
      <c r="J1313" s="96"/>
      <c r="K1313" s="96"/>
      <c r="L1313" s="96"/>
      <c r="M1313" s="96"/>
      <c r="N1313" s="96"/>
      <c r="O1313" s="96"/>
      <c r="P1313" s="96"/>
    </row>
    <row r="1314" spans="1:16" ht="15" customHeight="1" x14ac:dyDescent="0.25">
      <c r="A1314" s="100">
        <v>43748</v>
      </c>
      <c r="B1314" s="101">
        <v>1</v>
      </c>
      <c r="C1314" s="92" t="str">
        <f t="shared" si="60"/>
        <v>POST /account-access-consents</v>
      </c>
      <c r="D1314" s="94" t="s">
        <v>207</v>
      </c>
      <c r="E1314" s="93" t="str">
        <f t="shared" si="61"/>
        <v>AISP</v>
      </c>
      <c r="F1314" s="93" t="str">
        <f t="shared" si="62"/>
        <v>N</v>
      </c>
      <c r="G1314" s="95">
        <v>777511.84291577991</v>
      </c>
      <c r="H1314" s="102">
        <v>30034.376718574098</v>
      </c>
      <c r="I1314" s="102">
        <v>94.182967141329215</v>
      </c>
      <c r="J1314" s="96"/>
      <c r="K1314" s="96"/>
      <c r="L1314" s="96"/>
      <c r="M1314" s="96"/>
      <c r="N1314" s="96"/>
      <c r="O1314" s="96"/>
      <c r="P1314" s="96"/>
    </row>
    <row r="1315" spans="1:16" ht="15" customHeight="1" x14ac:dyDescent="0.25">
      <c r="A1315" s="100">
        <v>43748</v>
      </c>
      <c r="B1315" s="101">
        <v>2</v>
      </c>
      <c r="C1315" s="92" t="str">
        <f t="shared" si="60"/>
        <v>GET /account-access-consents/{ConsentId}</v>
      </c>
      <c r="D1315" s="94" t="s">
        <v>207</v>
      </c>
      <c r="E1315" s="93" t="str">
        <f t="shared" si="61"/>
        <v>AISP</v>
      </c>
      <c r="F1315" s="93" t="str">
        <f t="shared" si="62"/>
        <v>N</v>
      </c>
      <c r="G1315" s="95">
        <v>1745860.928304882</v>
      </c>
      <c r="H1315" s="102">
        <v>28828.032826818147</v>
      </c>
      <c r="I1315" s="102">
        <v>35.546840318160605</v>
      </c>
      <c r="J1315" s="96"/>
      <c r="K1315" s="96"/>
      <c r="L1315" s="96"/>
      <c r="M1315" s="96"/>
      <c r="N1315" s="96"/>
      <c r="O1315" s="96"/>
      <c r="P1315" s="96"/>
    </row>
    <row r="1316" spans="1:16" ht="15" customHeight="1" x14ac:dyDescent="0.25">
      <c r="A1316" s="100">
        <v>43748</v>
      </c>
      <c r="B1316" s="101">
        <v>3</v>
      </c>
      <c r="C1316" s="92" t="str">
        <f t="shared" si="60"/>
        <v>DELETE /account-access-consents/{ConsentId}</v>
      </c>
      <c r="D1316" s="94" t="s">
        <v>207</v>
      </c>
      <c r="E1316" s="93" t="str">
        <f t="shared" si="61"/>
        <v>AISP</v>
      </c>
      <c r="F1316" s="93" t="str">
        <f t="shared" si="62"/>
        <v>N</v>
      </c>
      <c r="G1316" s="95">
        <v>793444.83701601031</v>
      </c>
      <c r="H1316" s="102">
        <v>23185.218508642305</v>
      </c>
      <c r="I1316" s="102">
        <v>268.19174800017259</v>
      </c>
      <c r="J1316" s="96"/>
      <c r="K1316" s="96"/>
      <c r="L1316" s="96"/>
      <c r="M1316" s="96"/>
      <c r="N1316" s="96"/>
      <c r="O1316" s="96"/>
      <c r="P1316" s="96"/>
    </row>
    <row r="1317" spans="1:16" ht="15" customHeight="1" x14ac:dyDescent="0.25">
      <c r="A1317" s="100">
        <v>43748</v>
      </c>
      <c r="B1317" s="101">
        <v>4</v>
      </c>
      <c r="C1317" s="92" t="str">
        <f t="shared" si="60"/>
        <v>GET /accounts</v>
      </c>
      <c r="D1317" s="94" t="s">
        <v>207</v>
      </c>
      <c r="E1317" s="93" t="str">
        <f t="shared" si="61"/>
        <v>AISP</v>
      </c>
      <c r="F1317" s="93" t="str">
        <f t="shared" si="62"/>
        <v>Y</v>
      </c>
      <c r="G1317" s="95">
        <v>1824729.1222058323</v>
      </c>
      <c r="H1317" s="102">
        <v>29808.535079841527</v>
      </c>
      <c r="I1317" s="102">
        <v>69.718974513746062</v>
      </c>
      <c r="J1317" s="96"/>
      <c r="K1317" s="96"/>
      <c r="L1317" s="96"/>
      <c r="M1317" s="96"/>
      <c r="N1317" s="96"/>
      <c r="O1317" s="96"/>
      <c r="P1317" s="96"/>
    </row>
    <row r="1318" spans="1:16" x14ac:dyDescent="0.25">
      <c r="A1318" s="100">
        <v>43748</v>
      </c>
      <c r="B1318" s="101">
        <v>5</v>
      </c>
      <c r="C1318" s="92" t="str">
        <f t="shared" si="60"/>
        <v>GET /accounts/{AccountId}</v>
      </c>
      <c r="D1318" s="94" t="s">
        <v>207</v>
      </c>
      <c r="E1318" s="93" t="str">
        <f t="shared" si="61"/>
        <v>AISP</v>
      </c>
      <c r="F1318" s="93" t="str">
        <f t="shared" si="62"/>
        <v>Y</v>
      </c>
      <c r="G1318" s="95">
        <v>3157999.1792929135</v>
      </c>
      <c r="H1318" s="102">
        <v>46686.907583314976</v>
      </c>
      <c r="I1318" s="102">
        <v>94.957190859366335</v>
      </c>
      <c r="J1318" s="96"/>
      <c r="K1318" s="96"/>
      <c r="L1318" s="96"/>
      <c r="M1318" s="96"/>
      <c r="N1318" s="96"/>
      <c r="O1318" s="96"/>
      <c r="P1318" s="96"/>
    </row>
    <row r="1319" spans="1:16" x14ac:dyDescent="0.25">
      <c r="A1319" s="100">
        <v>43748</v>
      </c>
      <c r="B1319" s="101">
        <v>6</v>
      </c>
      <c r="C1319" s="92" t="str">
        <f t="shared" si="60"/>
        <v>GET /accounts/{AccountId}/balances</v>
      </c>
      <c r="D1319" s="94" t="s">
        <v>207</v>
      </c>
      <c r="E1319" s="93" t="str">
        <f t="shared" si="61"/>
        <v>AISP</v>
      </c>
      <c r="F1319" s="93" t="str">
        <f t="shared" si="62"/>
        <v>Y</v>
      </c>
      <c r="G1319" s="95">
        <v>1999857.6560810909</v>
      </c>
      <c r="H1319" s="102">
        <v>27847.766102112815</v>
      </c>
      <c r="I1319" s="102">
        <v>146.72664282703275</v>
      </c>
      <c r="J1319" s="96"/>
      <c r="K1319" s="96"/>
      <c r="L1319" s="96"/>
      <c r="M1319" s="96"/>
      <c r="N1319" s="96"/>
      <c r="O1319" s="96"/>
      <c r="P1319" s="96"/>
    </row>
    <row r="1320" spans="1:16" x14ac:dyDescent="0.25">
      <c r="A1320" s="100">
        <v>43748</v>
      </c>
      <c r="B1320" s="101">
        <v>7</v>
      </c>
      <c r="C1320" s="92" t="str">
        <f t="shared" si="60"/>
        <v>GET /balances</v>
      </c>
      <c r="D1320" s="94" t="s">
        <v>207</v>
      </c>
      <c r="E1320" s="93" t="str">
        <f t="shared" si="61"/>
        <v>AISP</v>
      </c>
      <c r="F1320" s="93" t="str">
        <f t="shared" si="62"/>
        <v>Y</v>
      </c>
      <c r="G1320" s="95">
        <v>1401876.3337638897</v>
      </c>
      <c r="H1320" s="102">
        <v>22189.065657314495</v>
      </c>
      <c r="I1320" s="102">
        <v>157.0559211744</v>
      </c>
      <c r="J1320" s="96"/>
      <c r="K1320" s="96"/>
      <c r="L1320" s="96"/>
      <c r="M1320" s="96"/>
      <c r="N1320" s="96"/>
      <c r="O1320" s="96"/>
      <c r="P1320" s="96"/>
    </row>
    <row r="1321" spans="1:16" x14ac:dyDescent="0.25">
      <c r="A1321" s="100">
        <v>43748</v>
      </c>
      <c r="B1321" s="101">
        <v>8</v>
      </c>
      <c r="C1321" s="92" t="str">
        <f t="shared" si="60"/>
        <v>GET /accounts/{AccountId}/transactions</v>
      </c>
      <c r="D1321" s="94" t="s">
        <v>207</v>
      </c>
      <c r="E1321" s="93" t="str">
        <f t="shared" si="61"/>
        <v>AISP</v>
      </c>
      <c r="F1321" s="93" t="str">
        <f t="shared" si="62"/>
        <v>Y</v>
      </c>
      <c r="G1321" s="95">
        <v>36203830.906359702</v>
      </c>
      <c r="H1321" s="102">
        <v>19959.368928307649</v>
      </c>
      <c r="I1321" s="102">
        <v>176.96973758861967</v>
      </c>
      <c r="J1321" s="96"/>
      <c r="K1321" s="96"/>
      <c r="L1321" s="96"/>
      <c r="M1321" s="96"/>
      <c r="N1321" s="96"/>
      <c r="O1321" s="96"/>
      <c r="P1321" s="96"/>
    </row>
    <row r="1322" spans="1:16" x14ac:dyDescent="0.25">
      <c r="A1322" s="100">
        <v>43748</v>
      </c>
      <c r="B1322" s="101">
        <v>9</v>
      </c>
      <c r="C1322" s="92" t="str">
        <f t="shared" si="60"/>
        <v>GET /transactions</v>
      </c>
      <c r="D1322" s="94" t="s">
        <v>207</v>
      </c>
      <c r="E1322" s="93" t="str">
        <f t="shared" si="61"/>
        <v>AISP</v>
      </c>
      <c r="F1322" s="93" t="str">
        <f t="shared" si="62"/>
        <v>Y</v>
      </c>
      <c r="G1322" s="95">
        <v>395533758.8647027</v>
      </c>
      <c r="H1322" s="102">
        <v>46003.444123667367</v>
      </c>
      <c r="I1322" s="102">
        <v>35.995599577251511</v>
      </c>
      <c r="J1322" s="96"/>
      <c r="K1322" s="96"/>
      <c r="L1322" s="96"/>
      <c r="M1322" s="96"/>
      <c r="N1322" s="96"/>
      <c r="O1322" s="96"/>
      <c r="P1322" s="96"/>
    </row>
    <row r="1323" spans="1:16" x14ac:dyDescent="0.25">
      <c r="A1323" s="100">
        <v>43748</v>
      </c>
      <c r="B1323" s="101">
        <v>10</v>
      </c>
      <c r="C1323" s="92" t="str">
        <f t="shared" si="60"/>
        <v>GET /accounts/{AccountId}/beneficiaries</v>
      </c>
      <c r="D1323" s="94" t="s">
        <v>207</v>
      </c>
      <c r="E1323" s="93" t="str">
        <f t="shared" si="61"/>
        <v>AISP</v>
      </c>
      <c r="F1323" s="93" t="str">
        <f t="shared" si="62"/>
        <v>Y</v>
      </c>
      <c r="G1323" s="95">
        <v>2382763.4230113341</v>
      </c>
      <c r="H1323" s="101">
        <v>26137.126701297806</v>
      </c>
      <c r="I1323" s="101">
        <v>129.84956523840316</v>
      </c>
      <c r="J1323" s="96"/>
      <c r="K1323" s="96"/>
      <c r="L1323" s="96"/>
      <c r="M1323" s="96"/>
      <c r="N1323" s="96"/>
      <c r="O1323" s="96"/>
      <c r="P1323" s="96"/>
    </row>
    <row r="1324" spans="1:16" x14ac:dyDescent="0.25">
      <c r="A1324" s="100">
        <v>43748</v>
      </c>
      <c r="B1324" s="101">
        <v>11</v>
      </c>
      <c r="C1324" s="92" t="str">
        <f t="shared" si="60"/>
        <v>GET /beneficiaries</v>
      </c>
      <c r="D1324" s="94" t="s">
        <v>207</v>
      </c>
      <c r="E1324" s="93" t="str">
        <f t="shared" si="61"/>
        <v>AISP</v>
      </c>
      <c r="F1324" s="93" t="str">
        <f t="shared" si="62"/>
        <v>Y</v>
      </c>
      <c r="G1324" s="95">
        <v>3568367.3320187451</v>
      </c>
      <c r="H1324" s="101">
        <v>40046.461173533258</v>
      </c>
      <c r="I1324" s="101">
        <v>33.203770919799808</v>
      </c>
      <c r="J1324" s="96"/>
      <c r="K1324" s="96"/>
      <c r="L1324" s="96"/>
      <c r="M1324" s="96"/>
      <c r="N1324" s="96"/>
      <c r="O1324" s="96"/>
      <c r="P1324" s="96"/>
    </row>
    <row r="1325" spans="1:16" x14ac:dyDescent="0.25">
      <c r="A1325" s="100">
        <v>43748</v>
      </c>
      <c r="B1325" s="101">
        <v>12</v>
      </c>
      <c r="C1325" s="92" t="str">
        <f t="shared" si="60"/>
        <v>GET /accounts/{AccountId}/direct-debits</v>
      </c>
      <c r="D1325" s="94" t="s">
        <v>207</v>
      </c>
      <c r="E1325" s="93" t="str">
        <f t="shared" si="61"/>
        <v>AISP</v>
      </c>
      <c r="F1325" s="93" t="str">
        <f t="shared" si="62"/>
        <v>Y</v>
      </c>
      <c r="G1325" s="95">
        <v>1991928.3362652529</v>
      </c>
      <c r="H1325" s="101">
        <v>32002.625772511914</v>
      </c>
      <c r="I1325" s="101">
        <v>183.66705044024533</v>
      </c>
      <c r="J1325" s="96"/>
      <c r="K1325" s="96"/>
      <c r="L1325" s="96"/>
      <c r="M1325" s="96"/>
      <c r="N1325" s="96"/>
      <c r="O1325" s="96"/>
      <c r="P1325" s="96"/>
    </row>
    <row r="1326" spans="1:16" x14ac:dyDescent="0.25">
      <c r="A1326" s="100">
        <v>43748</v>
      </c>
      <c r="B1326" s="101">
        <v>13</v>
      </c>
      <c r="C1326" s="92" t="str">
        <f t="shared" si="60"/>
        <v>GET /direct-debits</v>
      </c>
      <c r="D1326" s="94" t="s">
        <v>207</v>
      </c>
      <c r="E1326" s="93" t="str">
        <f t="shared" si="61"/>
        <v>AISP</v>
      </c>
      <c r="F1326" s="93" t="str">
        <f t="shared" si="62"/>
        <v>Y</v>
      </c>
      <c r="G1326" s="95">
        <v>1974325.3103151645</v>
      </c>
      <c r="H1326" s="101">
        <v>24276.495665279228</v>
      </c>
      <c r="I1326" s="101">
        <v>236.5372582810401</v>
      </c>
      <c r="J1326" s="96"/>
      <c r="K1326" s="96"/>
      <c r="L1326" s="96"/>
      <c r="M1326" s="96"/>
      <c r="N1326" s="96"/>
      <c r="O1326" s="96"/>
      <c r="P1326" s="96"/>
    </row>
    <row r="1327" spans="1:16" x14ac:dyDescent="0.25">
      <c r="A1327" s="100">
        <v>43748</v>
      </c>
      <c r="B1327" s="101">
        <v>14</v>
      </c>
      <c r="C1327" s="92" t="str">
        <f t="shared" si="60"/>
        <v>GET /accounts/{AccountId}/standing-orders</v>
      </c>
      <c r="D1327" s="94" t="s">
        <v>207</v>
      </c>
      <c r="E1327" s="93" t="str">
        <f t="shared" si="61"/>
        <v>AISP</v>
      </c>
      <c r="F1327" s="93" t="str">
        <f t="shared" si="62"/>
        <v>Y</v>
      </c>
      <c r="G1327" s="95">
        <v>1113781.2532183924</v>
      </c>
      <c r="H1327" s="101">
        <v>19605.002900382002</v>
      </c>
      <c r="I1327" s="101">
        <v>158.38533291752361</v>
      </c>
      <c r="J1327" s="96"/>
      <c r="K1327" s="96"/>
      <c r="L1327" s="96"/>
      <c r="M1327" s="96"/>
      <c r="N1327" s="96"/>
      <c r="O1327" s="96"/>
      <c r="P1327" s="96"/>
    </row>
    <row r="1328" spans="1:16" x14ac:dyDescent="0.25">
      <c r="A1328" s="100">
        <v>43748</v>
      </c>
      <c r="B1328" s="101">
        <v>15</v>
      </c>
      <c r="C1328" s="92" t="str">
        <f t="shared" si="60"/>
        <v>GET /standing-orders</v>
      </c>
      <c r="D1328" s="94" t="s">
        <v>207</v>
      </c>
      <c r="E1328" s="93" t="str">
        <f t="shared" si="61"/>
        <v>AISP</v>
      </c>
      <c r="F1328" s="93" t="str">
        <f t="shared" si="62"/>
        <v>Y</v>
      </c>
      <c r="G1328" s="95">
        <v>1819500.7949093147</v>
      </c>
      <c r="H1328" s="101">
        <v>40518.527225048325</v>
      </c>
      <c r="I1328" s="101">
        <v>143.19048051846551</v>
      </c>
      <c r="J1328" s="96"/>
      <c r="K1328" s="96"/>
      <c r="L1328" s="96"/>
      <c r="M1328" s="96"/>
      <c r="N1328" s="96"/>
      <c r="O1328" s="96"/>
      <c r="P1328" s="96"/>
    </row>
    <row r="1329" spans="1:16" x14ac:dyDescent="0.25">
      <c r="A1329" s="100">
        <v>43748</v>
      </c>
      <c r="B1329" s="101">
        <v>16</v>
      </c>
      <c r="C1329" s="92" t="str">
        <f t="shared" si="60"/>
        <v>GET /accounts/{AccountId}/product</v>
      </c>
      <c r="D1329" s="94" t="s">
        <v>207</v>
      </c>
      <c r="E1329" s="93" t="str">
        <f t="shared" si="61"/>
        <v>AISP</v>
      </c>
      <c r="F1329" s="93" t="str">
        <f t="shared" si="62"/>
        <v>Y</v>
      </c>
      <c r="G1329" s="95">
        <v>446480.54200562724</v>
      </c>
      <c r="H1329" s="101">
        <v>5666.6085783211311</v>
      </c>
      <c r="I1329" s="101">
        <v>179.14261367660276</v>
      </c>
      <c r="J1329" s="96"/>
      <c r="K1329" s="96"/>
      <c r="L1329" s="96"/>
      <c r="M1329" s="96"/>
      <c r="N1329" s="96"/>
      <c r="O1329" s="96"/>
      <c r="P1329" s="96"/>
    </row>
    <row r="1330" spans="1:16" x14ac:dyDescent="0.25">
      <c r="A1330" s="100">
        <v>43748</v>
      </c>
      <c r="B1330" s="101">
        <v>17</v>
      </c>
      <c r="C1330" s="92" t="str">
        <f t="shared" si="60"/>
        <v>GET /products</v>
      </c>
      <c r="D1330" s="94" t="s">
        <v>207</v>
      </c>
      <c r="E1330" s="93" t="str">
        <f t="shared" si="61"/>
        <v>AISP</v>
      </c>
      <c r="F1330" s="93" t="str">
        <f t="shared" si="62"/>
        <v>Y</v>
      </c>
      <c r="G1330" s="95">
        <v>909451.25322335656</v>
      </c>
      <c r="H1330" s="101">
        <v>32802.369279047707</v>
      </c>
      <c r="I1330" s="101">
        <v>264.7315565334651</v>
      </c>
      <c r="J1330" s="96"/>
      <c r="K1330" s="96"/>
      <c r="L1330" s="96"/>
      <c r="M1330" s="96"/>
      <c r="N1330" s="96"/>
      <c r="O1330" s="96"/>
      <c r="P1330" s="96"/>
    </row>
    <row r="1331" spans="1:16" ht="15" customHeight="1" x14ac:dyDescent="0.25">
      <c r="A1331" s="100">
        <v>43748</v>
      </c>
      <c r="B1331" s="101">
        <v>18</v>
      </c>
      <c r="C1331" s="92" t="str">
        <f t="shared" si="60"/>
        <v>GET /accounts/{AccountId}/offers</v>
      </c>
      <c r="D1331" s="94" t="s">
        <v>207</v>
      </c>
      <c r="E1331" s="93" t="str">
        <f t="shared" si="61"/>
        <v>AISP</v>
      </c>
      <c r="F1331" s="93" t="str">
        <f t="shared" si="62"/>
        <v>Y</v>
      </c>
      <c r="G1331" s="95">
        <v>1051734.3801896486</v>
      </c>
      <c r="H1331" s="101">
        <v>39234.821439241132</v>
      </c>
      <c r="I1331" s="101">
        <v>260.63376474486131</v>
      </c>
      <c r="J1331" s="96"/>
      <c r="K1331" s="96"/>
      <c r="L1331" s="96"/>
      <c r="M1331" s="96"/>
      <c r="N1331" s="96"/>
      <c r="O1331" s="96"/>
      <c r="P1331" s="96"/>
    </row>
    <row r="1332" spans="1:16" ht="15" customHeight="1" x14ac:dyDescent="0.25">
      <c r="A1332" s="100">
        <v>43748</v>
      </c>
      <c r="B1332" s="101">
        <v>19</v>
      </c>
      <c r="C1332" s="92" t="str">
        <f t="shared" si="60"/>
        <v>GET /offers</v>
      </c>
      <c r="D1332" s="94" t="s">
        <v>207</v>
      </c>
      <c r="E1332" s="93" t="str">
        <f t="shared" si="61"/>
        <v>AISP</v>
      </c>
      <c r="F1332" s="93" t="str">
        <f t="shared" si="62"/>
        <v>Y</v>
      </c>
      <c r="G1332" s="95">
        <v>3798971.7916146456</v>
      </c>
      <c r="H1332" s="101">
        <v>40796.460321292099</v>
      </c>
      <c r="I1332" s="101">
        <v>163.83269940319897</v>
      </c>
      <c r="J1332" s="96"/>
      <c r="K1332" s="96"/>
      <c r="L1332" s="96"/>
      <c r="M1332" s="96"/>
      <c r="N1332" s="96"/>
      <c r="O1332" s="96"/>
      <c r="P1332" s="96"/>
    </row>
    <row r="1333" spans="1:16" ht="15" customHeight="1" x14ac:dyDescent="0.25">
      <c r="A1333" s="100">
        <v>43748</v>
      </c>
      <c r="B1333" s="101">
        <v>20</v>
      </c>
      <c r="C1333" s="92" t="str">
        <f t="shared" si="60"/>
        <v>GET /accounts/{AccountId}/party</v>
      </c>
      <c r="D1333" s="94" t="s">
        <v>207</v>
      </c>
      <c r="E1333" s="93" t="str">
        <f t="shared" si="61"/>
        <v>AISP</v>
      </c>
      <c r="F1333" s="93" t="str">
        <f t="shared" si="62"/>
        <v>Y</v>
      </c>
      <c r="G1333" s="95">
        <v>1206135.1877999189</v>
      </c>
      <c r="H1333" s="101">
        <v>44336.49546161449</v>
      </c>
      <c r="I1333" s="101">
        <v>0</v>
      </c>
      <c r="J1333" s="96"/>
      <c r="K1333" s="96"/>
      <c r="L1333" s="96"/>
      <c r="M1333" s="96"/>
      <c r="N1333" s="96"/>
      <c r="O1333" s="96"/>
      <c r="P1333" s="96"/>
    </row>
    <row r="1334" spans="1:16" ht="15" customHeight="1" x14ac:dyDescent="0.25">
      <c r="A1334" s="100">
        <v>43748</v>
      </c>
      <c r="B1334" s="101">
        <v>21</v>
      </c>
      <c r="C1334" s="92" t="str">
        <f t="shared" si="60"/>
        <v>GET /party</v>
      </c>
      <c r="D1334" s="94" t="s">
        <v>207</v>
      </c>
      <c r="E1334" s="93" t="str">
        <f t="shared" si="61"/>
        <v>AISP</v>
      </c>
      <c r="F1334" s="93" t="str">
        <f t="shared" si="62"/>
        <v>Y</v>
      </c>
      <c r="G1334" s="95">
        <v>1056380.3689515246</v>
      </c>
      <c r="H1334" s="101">
        <v>11086.975049115526</v>
      </c>
      <c r="I1334" s="101">
        <v>399.43710971160914</v>
      </c>
      <c r="J1334" s="96"/>
      <c r="K1334" s="96"/>
      <c r="L1334" s="96"/>
      <c r="M1334" s="96"/>
      <c r="N1334" s="96"/>
      <c r="O1334" s="96"/>
      <c r="P1334" s="96"/>
    </row>
    <row r="1335" spans="1:16" ht="15" customHeight="1" x14ac:dyDescent="0.25">
      <c r="A1335" s="100">
        <v>43748</v>
      </c>
      <c r="B1335" s="101">
        <v>22</v>
      </c>
      <c r="C1335" s="92" t="str">
        <f t="shared" si="60"/>
        <v>GET /accounts/{AccountId}/scheduled-payments</v>
      </c>
      <c r="D1335" s="94" t="s">
        <v>207</v>
      </c>
      <c r="E1335" s="93" t="str">
        <f t="shared" si="61"/>
        <v>AISP</v>
      </c>
      <c r="F1335" s="93" t="str">
        <f t="shared" si="62"/>
        <v>Y</v>
      </c>
      <c r="G1335" s="95">
        <v>1084920.2288586411</v>
      </c>
      <c r="H1335" s="101">
        <v>38100.395031166445</v>
      </c>
      <c r="I1335" s="101">
        <v>3.233279626600019</v>
      </c>
      <c r="J1335" s="96"/>
      <c r="K1335" s="96"/>
      <c r="L1335" s="96"/>
      <c r="M1335" s="96"/>
      <c r="N1335" s="96"/>
      <c r="O1335" s="96"/>
      <c r="P1335" s="96"/>
    </row>
    <row r="1336" spans="1:16" ht="15" customHeight="1" x14ac:dyDescent="0.25">
      <c r="A1336" s="100">
        <v>43748</v>
      </c>
      <c r="B1336" s="101">
        <v>23</v>
      </c>
      <c r="C1336" s="92" t="str">
        <f t="shared" si="60"/>
        <v>GET /scheduled-payments</v>
      </c>
      <c r="D1336" s="94" t="s">
        <v>207</v>
      </c>
      <c r="E1336" s="93" t="str">
        <f t="shared" si="61"/>
        <v>AISP</v>
      </c>
      <c r="F1336" s="93" t="str">
        <f t="shared" si="62"/>
        <v>Y</v>
      </c>
      <c r="G1336" s="95">
        <v>2215985.265630668</v>
      </c>
      <c r="H1336" s="101">
        <v>30031.150450444133</v>
      </c>
      <c r="I1336" s="101">
        <v>88.973496464053639</v>
      </c>
      <c r="J1336" s="96"/>
      <c r="K1336" s="96"/>
      <c r="L1336" s="96"/>
      <c r="M1336" s="96"/>
      <c r="N1336" s="96"/>
      <c r="O1336" s="96"/>
      <c r="P1336" s="96"/>
    </row>
    <row r="1337" spans="1:16" ht="15" customHeight="1" x14ac:dyDescent="0.25">
      <c r="A1337" s="100">
        <v>43748</v>
      </c>
      <c r="B1337" s="101">
        <v>24</v>
      </c>
      <c r="C1337" s="92" t="str">
        <f t="shared" si="60"/>
        <v>GET /accounts/{AccountId}/statements</v>
      </c>
      <c r="D1337" s="94" t="s">
        <v>207</v>
      </c>
      <c r="E1337" s="93" t="str">
        <f t="shared" si="61"/>
        <v>AISP</v>
      </c>
      <c r="F1337" s="93" t="str">
        <f t="shared" si="62"/>
        <v>Y</v>
      </c>
      <c r="G1337" s="95">
        <v>1016620.1420032072</v>
      </c>
      <c r="H1337" s="102">
        <v>13640.080847843001</v>
      </c>
      <c r="I1337" s="102">
        <v>137.84716269227241</v>
      </c>
      <c r="J1337" s="96"/>
      <c r="K1337" s="96"/>
      <c r="L1337" s="96"/>
      <c r="M1337" s="96"/>
      <c r="N1337" s="96"/>
      <c r="O1337" s="96"/>
      <c r="P1337" s="96"/>
    </row>
    <row r="1338" spans="1:16" ht="15" customHeight="1" x14ac:dyDescent="0.25">
      <c r="A1338" s="100">
        <v>43748</v>
      </c>
      <c r="B1338" s="101">
        <v>25</v>
      </c>
      <c r="C1338" s="92" t="str">
        <f t="shared" si="60"/>
        <v>GET /accounts/{AccountId}/statements/{StatementId}</v>
      </c>
      <c r="D1338" s="94" t="s">
        <v>207</v>
      </c>
      <c r="E1338" s="93" t="str">
        <f t="shared" si="61"/>
        <v>AISP</v>
      </c>
      <c r="F1338" s="93" t="str">
        <f t="shared" si="62"/>
        <v>Y</v>
      </c>
      <c r="G1338" s="95">
        <v>1457240.2132857493</v>
      </c>
      <c r="H1338" s="102">
        <v>23933.263314702242</v>
      </c>
      <c r="I1338" s="102">
        <v>116.6475310628135</v>
      </c>
      <c r="J1338" s="96"/>
      <c r="K1338" s="96"/>
      <c r="L1338" s="96"/>
      <c r="M1338" s="96"/>
      <c r="N1338" s="96"/>
      <c r="O1338" s="96"/>
      <c r="P1338" s="96"/>
    </row>
    <row r="1339" spans="1:16" ht="15" customHeight="1" x14ac:dyDescent="0.25">
      <c r="A1339" s="100">
        <v>43748</v>
      </c>
      <c r="B1339" s="101">
        <v>26</v>
      </c>
      <c r="C1339" s="92" t="str">
        <f t="shared" si="60"/>
        <v>GET /accounts/{AccountId}/statements/{StatementId}/file</v>
      </c>
      <c r="D1339" s="94" t="s">
        <v>207</v>
      </c>
      <c r="E1339" s="93" t="str">
        <f t="shared" si="61"/>
        <v>AISP</v>
      </c>
      <c r="F1339" s="93" t="str">
        <f t="shared" si="62"/>
        <v>Y</v>
      </c>
      <c r="G1339" s="95">
        <v>2778825.5458964743</v>
      </c>
      <c r="H1339" s="102">
        <v>23935.821950219961</v>
      </c>
      <c r="I1339" s="102">
        <v>104.94028558423234</v>
      </c>
      <c r="J1339" s="96"/>
      <c r="K1339" s="96"/>
      <c r="L1339" s="96"/>
      <c r="M1339" s="96"/>
      <c r="N1339" s="96"/>
      <c r="O1339" s="96"/>
      <c r="P1339" s="96"/>
    </row>
    <row r="1340" spans="1:16" ht="15" customHeight="1" x14ac:dyDescent="0.25">
      <c r="A1340" s="100">
        <v>43748</v>
      </c>
      <c r="B1340" s="101">
        <v>27</v>
      </c>
      <c r="C1340" s="92" t="str">
        <f t="shared" si="60"/>
        <v>GET /accounts/{AccountId}/statements/{StatementId}/transactions</v>
      </c>
      <c r="D1340" s="94" t="s">
        <v>207</v>
      </c>
      <c r="E1340" s="93" t="str">
        <f t="shared" si="61"/>
        <v>AISP</v>
      </c>
      <c r="F1340" s="93" t="str">
        <f t="shared" si="62"/>
        <v>Y</v>
      </c>
      <c r="G1340" s="95">
        <v>35590592.08583267</v>
      </c>
      <c r="H1340" s="102">
        <v>6914.6169679179256</v>
      </c>
      <c r="I1340" s="102">
        <v>312.04597114393124</v>
      </c>
      <c r="J1340" s="96"/>
      <c r="K1340" s="96"/>
      <c r="L1340" s="96"/>
      <c r="M1340" s="96"/>
      <c r="N1340" s="96"/>
      <c r="O1340" s="96"/>
      <c r="P1340" s="96"/>
    </row>
    <row r="1341" spans="1:16" ht="15" customHeight="1" x14ac:dyDescent="0.25">
      <c r="A1341" s="100">
        <v>43748</v>
      </c>
      <c r="B1341" s="101">
        <v>28</v>
      </c>
      <c r="C1341" s="92" t="str">
        <f t="shared" si="60"/>
        <v>GET /statements</v>
      </c>
      <c r="D1341" s="94" t="s">
        <v>207</v>
      </c>
      <c r="E1341" s="93" t="str">
        <f t="shared" si="61"/>
        <v>AISP</v>
      </c>
      <c r="F1341" s="93" t="str">
        <f t="shared" si="62"/>
        <v>Y</v>
      </c>
      <c r="G1341" s="95">
        <v>4152145.9661851339</v>
      </c>
      <c r="H1341" s="102">
        <v>41183.961889689825</v>
      </c>
      <c r="I1341" s="102">
        <v>68.966211637693206</v>
      </c>
      <c r="J1341" s="96"/>
      <c r="K1341" s="96"/>
      <c r="L1341" s="96"/>
      <c r="M1341" s="96"/>
      <c r="N1341" s="96"/>
      <c r="O1341" s="96"/>
      <c r="P1341" s="96"/>
    </row>
    <row r="1342" spans="1:16" ht="15" customHeight="1" x14ac:dyDescent="0.25">
      <c r="A1342" s="100">
        <v>43748</v>
      </c>
      <c r="B1342" s="101">
        <v>29</v>
      </c>
      <c r="C1342" s="92" t="str">
        <f t="shared" si="60"/>
        <v>POST /domestic-payment-consents</v>
      </c>
      <c r="D1342" s="94" t="s">
        <v>207</v>
      </c>
      <c r="E1342" s="93" t="str">
        <f t="shared" si="61"/>
        <v>PISP</v>
      </c>
      <c r="F1342" s="93" t="str">
        <f t="shared" si="62"/>
        <v>N</v>
      </c>
      <c r="G1342" s="95">
        <v>3772687.4813297158</v>
      </c>
      <c r="H1342" s="102">
        <v>9495.2198747000202</v>
      </c>
      <c r="I1342" s="102">
        <v>98.524859125928501</v>
      </c>
      <c r="J1342" s="96"/>
      <c r="K1342" s="96"/>
      <c r="L1342" s="96"/>
      <c r="M1342" s="96"/>
      <c r="N1342" s="96"/>
      <c r="O1342" s="96"/>
      <c r="P1342" s="96"/>
    </row>
    <row r="1343" spans="1:16" ht="15" customHeight="1" x14ac:dyDescent="0.25">
      <c r="A1343" s="100">
        <v>43748</v>
      </c>
      <c r="B1343" s="101">
        <v>30</v>
      </c>
      <c r="C1343" s="92" t="str">
        <f t="shared" si="60"/>
        <v>GET /domestic-payment-consents/{ConsentId}</v>
      </c>
      <c r="D1343" s="94" t="s">
        <v>207</v>
      </c>
      <c r="E1343" s="93" t="str">
        <f t="shared" si="61"/>
        <v>PISP</v>
      </c>
      <c r="F1343" s="93" t="str">
        <f t="shared" si="62"/>
        <v>N</v>
      </c>
      <c r="G1343" s="95">
        <v>14698013.388872102</v>
      </c>
      <c r="H1343" s="102">
        <v>18364.061248913928</v>
      </c>
      <c r="I1343" s="102">
        <v>171.60966322348472</v>
      </c>
      <c r="J1343" s="96"/>
      <c r="K1343" s="96"/>
      <c r="L1343" s="96"/>
      <c r="M1343" s="96"/>
      <c r="N1343" s="96"/>
      <c r="O1343" s="96"/>
      <c r="P1343" s="96"/>
    </row>
    <row r="1344" spans="1:16" ht="15" customHeight="1" x14ac:dyDescent="0.25">
      <c r="A1344" s="100">
        <v>43748</v>
      </c>
      <c r="B1344" s="101">
        <v>31</v>
      </c>
      <c r="C1344" s="92" t="str">
        <f t="shared" si="60"/>
        <v>POST /domestic-payments</v>
      </c>
      <c r="D1344" s="94" t="s">
        <v>207</v>
      </c>
      <c r="E1344" s="93" t="str">
        <f t="shared" si="61"/>
        <v>PISP</v>
      </c>
      <c r="F1344" s="93" t="str">
        <f t="shared" si="62"/>
        <v>Y</v>
      </c>
      <c r="G1344" s="95">
        <v>5039937.2069654195</v>
      </c>
      <c r="H1344" s="102">
        <v>17447.231122117006</v>
      </c>
      <c r="I1344" s="102">
        <v>6.160168659240874</v>
      </c>
      <c r="J1344" s="96"/>
      <c r="K1344" s="96"/>
      <c r="L1344" s="96"/>
      <c r="M1344" s="96"/>
      <c r="N1344" s="96"/>
      <c r="O1344" s="96"/>
      <c r="P1344" s="96"/>
    </row>
    <row r="1345" spans="1:16" ht="15" customHeight="1" x14ac:dyDescent="0.25">
      <c r="A1345" s="100">
        <v>43748</v>
      </c>
      <c r="B1345" s="101">
        <v>32</v>
      </c>
      <c r="C1345" s="92" t="str">
        <f t="shared" si="60"/>
        <v>GET /domestic-payments/{DomesticPaymentId}</v>
      </c>
      <c r="D1345" s="94" t="s">
        <v>207</v>
      </c>
      <c r="E1345" s="93" t="str">
        <f t="shared" si="61"/>
        <v>PISP</v>
      </c>
      <c r="F1345" s="93" t="str">
        <f t="shared" si="62"/>
        <v>Y</v>
      </c>
      <c r="G1345" s="95">
        <v>34637710.567297086</v>
      </c>
      <c r="H1345" s="102">
        <v>41478.070122586287</v>
      </c>
      <c r="I1345" s="102">
        <v>70.171717789284131</v>
      </c>
      <c r="J1345" s="96"/>
      <c r="K1345" s="96"/>
      <c r="L1345" s="96"/>
      <c r="M1345" s="96"/>
      <c r="N1345" s="96"/>
      <c r="O1345" s="96"/>
      <c r="P1345" s="96"/>
    </row>
    <row r="1346" spans="1:16" ht="15" customHeight="1" x14ac:dyDescent="0.25">
      <c r="A1346" s="100">
        <v>43748</v>
      </c>
      <c r="B1346" s="101">
        <v>33</v>
      </c>
      <c r="C1346" s="92" t="str">
        <f t="shared" si="60"/>
        <v>POST /domestic-scheduled-payment-consents</v>
      </c>
      <c r="D1346" s="94" t="s">
        <v>207</v>
      </c>
      <c r="E1346" s="93" t="str">
        <f t="shared" si="61"/>
        <v>PISP</v>
      </c>
      <c r="F1346" s="93" t="str">
        <f t="shared" si="62"/>
        <v>N</v>
      </c>
      <c r="G1346" s="95">
        <v>19371730.806787279</v>
      </c>
      <c r="H1346" s="102">
        <v>17341.355422734487</v>
      </c>
      <c r="I1346" s="102">
        <v>101.35289171534404</v>
      </c>
      <c r="J1346" s="96"/>
      <c r="K1346" s="96"/>
      <c r="L1346" s="96"/>
      <c r="M1346" s="96"/>
      <c r="N1346" s="96"/>
      <c r="O1346" s="96"/>
      <c r="P1346" s="96"/>
    </row>
    <row r="1347" spans="1:16" ht="15" customHeight="1" x14ac:dyDescent="0.25">
      <c r="A1347" s="100">
        <v>43748</v>
      </c>
      <c r="B1347" s="101">
        <v>34</v>
      </c>
      <c r="C1347" s="92" t="str">
        <f t="shared" si="60"/>
        <v>GET /domestic-scheduled-payment-consents/{ConsentId}</v>
      </c>
      <c r="D1347" s="94" t="s">
        <v>207</v>
      </c>
      <c r="E1347" s="93" t="str">
        <f t="shared" si="61"/>
        <v>PISP</v>
      </c>
      <c r="F1347" s="93" t="str">
        <f t="shared" si="62"/>
        <v>N</v>
      </c>
      <c r="G1347" s="95">
        <v>12476677.743451264</v>
      </c>
      <c r="H1347" s="102">
        <v>12610.101342796263</v>
      </c>
      <c r="I1347" s="102">
        <v>78.072111428085492</v>
      </c>
      <c r="J1347" s="96"/>
      <c r="K1347" s="96"/>
      <c r="L1347" s="96"/>
      <c r="M1347" s="96"/>
      <c r="N1347" s="96"/>
      <c r="O1347" s="96"/>
      <c r="P1347" s="96"/>
    </row>
    <row r="1348" spans="1:16" ht="15" customHeight="1" x14ac:dyDescent="0.25">
      <c r="A1348" s="100">
        <v>43748</v>
      </c>
      <c r="B1348" s="101">
        <v>35</v>
      </c>
      <c r="C1348" s="92" t="str">
        <f t="shared" si="60"/>
        <v>POST /domestic-scheduled-payments</v>
      </c>
      <c r="D1348" s="94" t="s">
        <v>207</v>
      </c>
      <c r="E1348" s="93" t="str">
        <f t="shared" si="61"/>
        <v>PISP</v>
      </c>
      <c r="F1348" s="93" t="str">
        <f t="shared" si="62"/>
        <v>Y</v>
      </c>
      <c r="G1348" s="95">
        <v>32724416.518942371</v>
      </c>
      <c r="H1348" s="102">
        <v>40626.405173732594</v>
      </c>
      <c r="I1348" s="102">
        <v>186.84755314364259</v>
      </c>
      <c r="J1348" s="96"/>
      <c r="K1348" s="96"/>
      <c r="L1348" s="96"/>
      <c r="M1348" s="96"/>
      <c r="N1348" s="96"/>
      <c r="O1348" s="96"/>
      <c r="P1348" s="96"/>
    </row>
    <row r="1349" spans="1:16" ht="15" customHeight="1" x14ac:dyDescent="0.25">
      <c r="A1349" s="100">
        <v>43748</v>
      </c>
      <c r="B1349" s="101">
        <v>36</v>
      </c>
      <c r="C1349" s="92" t="str">
        <f t="shared" si="60"/>
        <v>GET /domestic-scheduled-payments/{DomesticScheduledPaymentId}</v>
      </c>
      <c r="D1349" s="94" t="s">
        <v>207</v>
      </c>
      <c r="E1349" s="93" t="str">
        <f t="shared" si="61"/>
        <v>PISP</v>
      </c>
      <c r="F1349" s="93" t="str">
        <f t="shared" si="62"/>
        <v>Y</v>
      </c>
      <c r="G1349" s="95">
        <v>15337978.227217525</v>
      </c>
      <c r="H1349" s="102">
        <v>32351.899339075018</v>
      </c>
      <c r="I1349" s="102">
        <v>97.132715031904723</v>
      </c>
      <c r="J1349" s="96"/>
      <c r="K1349" s="96"/>
      <c r="L1349" s="96"/>
      <c r="M1349" s="96"/>
      <c r="N1349" s="96"/>
      <c r="O1349" s="96"/>
      <c r="P1349" s="96"/>
    </row>
    <row r="1350" spans="1:16" ht="15" customHeight="1" x14ac:dyDescent="0.25">
      <c r="A1350" s="100">
        <v>43748</v>
      </c>
      <c r="B1350" s="101">
        <v>37</v>
      </c>
      <c r="C1350" s="92" t="str">
        <f t="shared" si="60"/>
        <v>POST /domestic-standing-order-consents</v>
      </c>
      <c r="D1350" s="94" t="s">
        <v>207</v>
      </c>
      <c r="E1350" s="93" t="str">
        <f t="shared" si="61"/>
        <v>PISP</v>
      </c>
      <c r="F1350" s="93" t="str">
        <f t="shared" si="62"/>
        <v>N</v>
      </c>
      <c r="G1350" s="95">
        <v>30231772.129064642</v>
      </c>
      <c r="H1350" s="102">
        <v>25991.11324626235</v>
      </c>
      <c r="I1350" s="102">
        <v>207.7697583904</v>
      </c>
      <c r="J1350" s="96"/>
      <c r="K1350" s="96"/>
      <c r="L1350" s="96"/>
      <c r="M1350" s="96"/>
      <c r="N1350" s="96"/>
      <c r="O1350" s="96"/>
      <c r="P1350" s="96"/>
    </row>
    <row r="1351" spans="1:16" ht="15" customHeight="1" x14ac:dyDescent="0.25">
      <c r="A1351" s="100">
        <v>43748</v>
      </c>
      <c r="B1351" s="101">
        <v>38</v>
      </c>
      <c r="C1351" s="92" t="str">
        <f t="shared" si="60"/>
        <v>GET /domestic-standing-order-consents/{ConsentId}</v>
      </c>
      <c r="D1351" s="94" t="s">
        <v>207</v>
      </c>
      <c r="E1351" s="93" t="str">
        <f t="shared" si="61"/>
        <v>PISP</v>
      </c>
      <c r="F1351" s="93" t="str">
        <f t="shared" si="62"/>
        <v>N</v>
      </c>
      <c r="G1351" s="95">
        <v>27520181.087062709</v>
      </c>
      <c r="H1351" s="102">
        <v>29387.200856793108</v>
      </c>
      <c r="I1351" s="102">
        <v>231.39302968690649</v>
      </c>
      <c r="J1351" s="96"/>
      <c r="K1351" s="96"/>
      <c r="L1351" s="96"/>
      <c r="M1351" s="96"/>
      <c r="N1351" s="96"/>
      <c r="O1351" s="96"/>
      <c r="P1351" s="96"/>
    </row>
    <row r="1352" spans="1:16" ht="15" customHeight="1" x14ac:dyDescent="0.25">
      <c r="A1352" s="100">
        <v>43748</v>
      </c>
      <c r="B1352" s="101">
        <v>39</v>
      </c>
      <c r="C1352" s="92" t="str">
        <f t="shared" ref="C1352:C1415" si="63">VLOOKUP($B1352,endpoints,3)</f>
        <v>POST /domestic-standing-orders</v>
      </c>
      <c r="D1352" s="94" t="s">
        <v>207</v>
      </c>
      <c r="E1352" s="93" t="str">
        <f t="shared" ref="E1352:E1415" si="64">VLOOKUP($B1352,endpoints,4)</f>
        <v>PISP</v>
      </c>
      <c r="F1352" s="93" t="str">
        <f t="shared" ref="F1352:F1415" si="65">VLOOKUP($B1352,endpoints,5)</f>
        <v>Y</v>
      </c>
      <c r="G1352" s="95">
        <v>7980133.3214501496</v>
      </c>
      <c r="H1352" s="102">
        <v>21575.64773536543</v>
      </c>
      <c r="I1352" s="102">
        <v>2.3088336917361856</v>
      </c>
      <c r="J1352" s="96"/>
      <c r="K1352" s="96"/>
      <c r="L1352" s="96"/>
      <c r="M1352" s="96"/>
      <c r="N1352" s="96"/>
      <c r="O1352" s="96"/>
      <c r="P1352" s="96"/>
    </row>
    <row r="1353" spans="1:16" ht="15" customHeight="1" x14ac:dyDescent="0.25">
      <c r="A1353" s="100">
        <v>43748</v>
      </c>
      <c r="B1353" s="101">
        <v>40</v>
      </c>
      <c r="C1353" s="92" t="str">
        <f t="shared" si="63"/>
        <v>GET /domestic-standing-orders/{DomesticStandingOrderId}</v>
      </c>
      <c r="D1353" s="94" t="s">
        <v>207</v>
      </c>
      <c r="E1353" s="93" t="str">
        <f t="shared" si="64"/>
        <v>PISP</v>
      </c>
      <c r="F1353" s="93" t="str">
        <f t="shared" si="65"/>
        <v>Y</v>
      </c>
      <c r="G1353" s="95">
        <v>6163612.534957598</v>
      </c>
      <c r="H1353" s="102">
        <v>8833.2968414621864</v>
      </c>
      <c r="I1353" s="102">
        <v>239.03673116302278</v>
      </c>
      <c r="J1353" s="96"/>
      <c r="K1353" s="96"/>
      <c r="L1353" s="96"/>
      <c r="M1353" s="96"/>
      <c r="N1353" s="96"/>
      <c r="O1353" s="96"/>
      <c r="P1353" s="96"/>
    </row>
    <row r="1354" spans="1:16" ht="15" customHeight="1" x14ac:dyDescent="0.25">
      <c r="A1354" s="100">
        <v>43748</v>
      </c>
      <c r="B1354" s="101">
        <v>41</v>
      </c>
      <c r="C1354" s="92" t="str">
        <f t="shared" si="63"/>
        <v>POST /international-payment-consents</v>
      </c>
      <c r="D1354" s="94" t="s">
        <v>207</v>
      </c>
      <c r="E1354" s="93" t="str">
        <f t="shared" si="64"/>
        <v>PISP</v>
      </c>
      <c r="F1354" s="93" t="str">
        <f t="shared" si="65"/>
        <v>N</v>
      </c>
      <c r="G1354" s="95">
        <v>36539024.871189885</v>
      </c>
      <c r="H1354" s="102">
        <v>47579.764990157484</v>
      </c>
      <c r="I1354" s="102">
        <v>65.121684936881493</v>
      </c>
      <c r="J1354" s="96"/>
      <c r="K1354" s="96"/>
      <c r="L1354" s="96"/>
      <c r="M1354" s="96"/>
      <c r="N1354" s="96"/>
      <c r="O1354" s="96"/>
      <c r="P1354" s="96"/>
    </row>
    <row r="1355" spans="1:16" ht="15" customHeight="1" x14ac:dyDescent="0.25">
      <c r="A1355" s="100">
        <v>43748</v>
      </c>
      <c r="B1355" s="101">
        <v>42</v>
      </c>
      <c r="C1355" s="92" t="str">
        <f t="shared" si="63"/>
        <v>GET /international-payment-consents/{ConsentId}</v>
      </c>
      <c r="D1355" s="94" t="s">
        <v>207</v>
      </c>
      <c r="E1355" s="93" t="str">
        <f t="shared" si="64"/>
        <v>PISP</v>
      </c>
      <c r="F1355" s="93" t="str">
        <f t="shared" si="65"/>
        <v>N</v>
      </c>
      <c r="G1355" s="95">
        <v>30987917.440150551</v>
      </c>
      <c r="H1355" s="102">
        <v>30705.301293282395</v>
      </c>
      <c r="I1355" s="102">
        <v>273.73911540969868</v>
      </c>
      <c r="J1355" s="96"/>
      <c r="K1355" s="96"/>
      <c r="L1355" s="96"/>
      <c r="M1355" s="96"/>
      <c r="N1355" s="96"/>
      <c r="O1355" s="96"/>
      <c r="P1355" s="96"/>
    </row>
    <row r="1356" spans="1:16" ht="15" customHeight="1" x14ac:dyDescent="0.25">
      <c r="A1356" s="100">
        <v>43748</v>
      </c>
      <c r="B1356" s="101">
        <v>43</v>
      </c>
      <c r="C1356" s="92" t="str">
        <f t="shared" si="63"/>
        <v>POST /international-payments</v>
      </c>
      <c r="D1356" s="94" t="s">
        <v>207</v>
      </c>
      <c r="E1356" s="93" t="str">
        <f t="shared" si="64"/>
        <v>PISP</v>
      </c>
      <c r="F1356" s="93" t="str">
        <f t="shared" si="65"/>
        <v>Y</v>
      </c>
      <c r="G1356" s="95">
        <v>40407429.096634395</v>
      </c>
      <c r="H1356" s="102">
        <v>36777.335336515338</v>
      </c>
      <c r="I1356" s="102">
        <v>45.748016922450084</v>
      </c>
      <c r="J1356" s="96"/>
      <c r="K1356" s="96"/>
      <c r="L1356" s="96"/>
      <c r="M1356" s="96"/>
      <c r="N1356" s="96"/>
      <c r="O1356" s="96"/>
      <c r="P1356" s="96"/>
    </row>
    <row r="1357" spans="1:16" ht="15" customHeight="1" x14ac:dyDescent="0.25">
      <c r="A1357" s="100">
        <v>43748</v>
      </c>
      <c r="B1357" s="101">
        <v>44</v>
      </c>
      <c r="C1357" s="92" t="str">
        <f t="shared" si="63"/>
        <v>GET /international-payments/{InternationalPaymentId}</v>
      </c>
      <c r="D1357" s="94" t="s">
        <v>207</v>
      </c>
      <c r="E1357" s="93" t="str">
        <f t="shared" si="64"/>
        <v>PISP</v>
      </c>
      <c r="F1357" s="93" t="str">
        <f t="shared" si="65"/>
        <v>Y</v>
      </c>
      <c r="G1357" s="95">
        <v>15040503.395778548</v>
      </c>
      <c r="H1357" s="102">
        <v>17764.846943061337</v>
      </c>
      <c r="I1357" s="102">
        <v>60.893554466534233</v>
      </c>
      <c r="J1357" s="96"/>
      <c r="K1357" s="96"/>
      <c r="L1357" s="96"/>
      <c r="M1357" s="96"/>
      <c r="N1357" s="96"/>
      <c r="O1357" s="96"/>
      <c r="P1357" s="96"/>
    </row>
    <row r="1358" spans="1:16" ht="15" customHeight="1" x14ac:dyDescent="0.25">
      <c r="A1358" s="100">
        <v>43748</v>
      </c>
      <c r="B1358" s="101">
        <v>45</v>
      </c>
      <c r="C1358" s="92" t="str">
        <f t="shared" si="63"/>
        <v>POST /international-scheduled-payment-consents</v>
      </c>
      <c r="D1358" s="94" t="s">
        <v>207</v>
      </c>
      <c r="E1358" s="93" t="str">
        <f t="shared" si="64"/>
        <v>PISP</v>
      </c>
      <c r="F1358" s="93" t="str">
        <f t="shared" si="65"/>
        <v>N</v>
      </c>
      <c r="G1358" s="95">
        <v>28235113.138794199</v>
      </c>
      <c r="H1358" s="102">
        <v>33919.929411292622</v>
      </c>
      <c r="I1358" s="102">
        <v>15.832878418592339</v>
      </c>
      <c r="J1358" s="96"/>
      <c r="K1358" s="96"/>
      <c r="L1358" s="96"/>
      <c r="M1358" s="96"/>
      <c r="N1358" s="96"/>
      <c r="O1358" s="96"/>
      <c r="P1358" s="96"/>
    </row>
    <row r="1359" spans="1:16" ht="15" customHeight="1" x14ac:dyDescent="0.25">
      <c r="A1359" s="100">
        <v>43748</v>
      </c>
      <c r="B1359" s="101">
        <v>46</v>
      </c>
      <c r="C1359" s="92" t="str">
        <f t="shared" si="63"/>
        <v>GET /international-scheduled-payment-consents/{ConsentId}</v>
      </c>
      <c r="D1359" s="94" t="s">
        <v>207</v>
      </c>
      <c r="E1359" s="93" t="str">
        <f t="shared" si="64"/>
        <v>PISP</v>
      </c>
      <c r="F1359" s="93" t="str">
        <f t="shared" si="65"/>
        <v>N</v>
      </c>
      <c r="G1359" s="95">
        <v>11036635.177679744</v>
      </c>
      <c r="H1359" s="102">
        <v>27120.803636577773</v>
      </c>
      <c r="I1359" s="102">
        <v>26.837772051484844</v>
      </c>
      <c r="J1359" s="96"/>
      <c r="K1359" s="96"/>
      <c r="L1359" s="96"/>
      <c r="M1359" s="96"/>
      <c r="N1359" s="96"/>
      <c r="O1359" s="96"/>
      <c r="P1359" s="96"/>
    </row>
    <row r="1360" spans="1:16" ht="15" customHeight="1" x14ac:dyDescent="0.25">
      <c r="A1360" s="100">
        <v>43748</v>
      </c>
      <c r="B1360" s="101">
        <v>47</v>
      </c>
      <c r="C1360" s="92" t="str">
        <f t="shared" si="63"/>
        <v>POST /international-scheduled-payments</v>
      </c>
      <c r="D1360" s="94" t="s">
        <v>207</v>
      </c>
      <c r="E1360" s="93" t="str">
        <f t="shared" si="64"/>
        <v>PISP</v>
      </c>
      <c r="F1360" s="93" t="str">
        <f t="shared" si="65"/>
        <v>Y</v>
      </c>
      <c r="G1360" s="95">
        <v>13861744.618157946</v>
      </c>
      <c r="H1360" s="102">
        <v>23442.832032409406</v>
      </c>
      <c r="I1360" s="102">
        <v>73.269205463319608</v>
      </c>
      <c r="J1360" s="96"/>
      <c r="K1360" s="96"/>
      <c r="L1360" s="96"/>
      <c r="M1360" s="96"/>
      <c r="N1360" s="96"/>
      <c r="O1360" s="96"/>
      <c r="P1360" s="96"/>
    </row>
    <row r="1361" spans="1:16" ht="15" customHeight="1" x14ac:dyDescent="0.25">
      <c r="A1361" s="100">
        <v>43748</v>
      </c>
      <c r="B1361" s="101">
        <v>48</v>
      </c>
      <c r="C1361" s="92" t="str">
        <f t="shared" si="63"/>
        <v>GET /international-scheduled-payments/{InternationalScheduledPaymentId}</v>
      </c>
      <c r="D1361" s="94" t="s">
        <v>207</v>
      </c>
      <c r="E1361" s="93" t="str">
        <f t="shared" si="64"/>
        <v>PISP</v>
      </c>
      <c r="F1361" s="93" t="str">
        <f t="shared" si="65"/>
        <v>Y</v>
      </c>
      <c r="G1361" s="95">
        <v>21714787.087337486</v>
      </c>
      <c r="H1361" s="102">
        <v>34869.583359480901</v>
      </c>
      <c r="I1361" s="102">
        <v>64.047388565465056</v>
      </c>
      <c r="J1361" s="96"/>
      <c r="K1361" s="96"/>
      <c r="L1361" s="96"/>
      <c r="M1361" s="96"/>
      <c r="N1361" s="96"/>
      <c r="O1361" s="96"/>
      <c r="P1361" s="96"/>
    </row>
    <row r="1362" spans="1:16" ht="15" customHeight="1" x14ac:dyDescent="0.25">
      <c r="A1362" s="100">
        <v>43748</v>
      </c>
      <c r="B1362" s="101">
        <v>49</v>
      </c>
      <c r="C1362" s="92" t="str">
        <f t="shared" si="63"/>
        <v>POST /international-standing-order-consents</v>
      </c>
      <c r="D1362" s="94" t="s">
        <v>207</v>
      </c>
      <c r="E1362" s="93" t="str">
        <f t="shared" si="64"/>
        <v>PISP</v>
      </c>
      <c r="F1362" s="93" t="str">
        <f t="shared" si="65"/>
        <v>N</v>
      </c>
      <c r="G1362" s="95">
        <v>4241197.8258878626</v>
      </c>
      <c r="H1362" s="102">
        <v>12443.868727078419</v>
      </c>
      <c r="I1362" s="102">
        <v>7.0547849043155813</v>
      </c>
      <c r="J1362" s="96"/>
      <c r="K1362" s="96"/>
      <c r="L1362" s="96"/>
      <c r="M1362" s="96"/>
      <c r="N1362" s="96"/>
      <c r="O1362" s="96"/>
      <c r="P1362" s="96"/>
    </row>
    <row r="1363" spans="1:16" ht="15" customHeight="1" x14ac:dyDescent="0.25">
      <c r="A1363" s="100">
        <v>43748</v>
      </c>
      <c r="B1363" s="101">
        <v>50</v>
      </c>
      <c r="C1363" s="92" t="str">
        <f t="shared" si="63"/>
        <v>GET /international-standing-order-consents/{ConsentId}</v>
      </c>
      <c r="D1363" s="94" t="s">
        <v>207</v>
      </c>
      <c r="E1363" s="93" t="str">
        <f t="shared" si="64"/>
        <v>PISP</v>
      </c>
      <c r="F1363" s="93" t="str">
        <f t="shared" si="65"/>
        <v>N</v>
      </c>
      <c r="G1363" s="95">
        <v>18830584.272250697</v>
      </c>
      <c r="H1363" s="102">
        <v>28869.156929384277</v>
      </c>
      <c r="I1363" s="102">
        <v>273.5525210293539</v>
      </c>
      <c r="J1363" s="96"/>
      <c r="K1363" s="96"/>
      <c r="L1363" s="96"/>
      <c r="M1363" s="96"/>
      <c r="N1363" s="96"/>
      <c r="O1363" s="96"/>
      <c r="P1363" s="96"/>
    </row>
    <row r="1364" spans="1:16" ht="15" customHeight="1" x14ac:dyDescent="0.25">
      <c r="A1364" s="100">
        <v>43748</v>
      </c>
      <c r="B1364" s="101">
        <v>51</v>
      </c>
      <c r="C1364" s="92" t="str">
        <f t="shared" si="63"/>
        <v>POST /international-standing-orders</v>
      </c>
      <c r="D1364" s="94" t="s">
        <v>207</v>
      </c>
      <c r="E1364" s="93" t="str">
        <f t="shared" si="64"/>
        <v>PISP</v>
      </c>
      <c r="F1364" s="93" t="str">
        <f t="shared" si="65"/>
        <v>Y</v>
      </c>
      <c r="G1364" s="95">
        <v>15144821.534466546</v>
      </c>
      <c r="H1364" s="102">
        <v>27559.095974269119</v>
      </c>
      <c r="I1364" s="102">
        <v>251.82839509940436</v>
      </c>
      <c r="J1364" s="96"/>
      <c r="K1364" s="96"/>
      <c r="L1364" s="96"/>
      <c r="M1364" s="96"/>
      <c r="N1364" s="96"/>
      <c r="O1364" s="96"/>
      <c r="P1364" s="96"/>
    </row>
    <row r="1365" spans="1:16" ht="15" customHeight="1" x14ac:dyDescent="0.25">
      <c r="A1365" s="100">
        <v>43748</v>
      </c>
      <c r="B1365" s="101">
        <v>52</v>
      </c>
      <c r="C1365" s="92" t="str">
        <f t="shared" si="63"/>
        <v>GET /international-standing-orders/{InternationalStandingOrderPaymentId}</v>
      </c>
      <c r="D1365" s="94" t="s">
        <v>207</v>
      </c>
      <c r="E1365" s="93" t="str">
        <f t="shared" si="64"/>
        <v>PISP</v>
      </c>
      <c r="F1365" s="93" t="str">
        <f t="shared" si="65"/>
        <v>Y</v>
      </c>
      <c r="G1365" s="95">
        <v>7355661.3947843406</v>
      </c>
      <c r="H1365" s="102">
        <v>17016.077361461048</v>
      </c>
      <c r="I1365" s="102">
        <v>76.30260481754614</v>
      </c>
      <c r="J1365" s="96"/>
      <c r="K1365" s="96"/>
      <c r="L1365" s="96"/>
      <c r="M1365" s="96"/>
      <c r="N1365" s="96"/>
      <c r="O1365" s="96"/>
      <c r="P1365" s="96"/>
    </row>
    <row r="1366" spans="1:16" ht="15" customHeight="1" x14ac:dyDescent="0.25">
      <c r="A1366" s="100">
        <v>43748</v>
      </c>
      <c r="B1366" s="101">
        <v>53</v>
      </c>
      <c r="C1366" s="92" t="str">
        <f t="shared" si="63"/>
        <v>POST /file-payment-consents</v>
      </c>
      <c r="D1366" s="94" t="s">
        <v>207</v>
      </c>
      <c r="E1366" s="93" t="str">
        <f t="shared" si="64"/>
        <v>PISP</v>
      </c>
      <c r="F1366" s="93" t="str">
        <f t="shared" si="65"/>
        <v>N</v>
      </c>
      <c r="G1366" s="95">
        <v>12845960.723417467</v>
      </c>
      <c r="H1366" s="102">
        <v>13056.878727702815</v>
      </c>
      <c r="I1366" s="102">
        <v>25.824208017686399</v>
      </c>
      <c r="J1366" s="96"/>
      <c r="K1366" s="96"/>
      <c r="L1366" s="96"/>
      <c r="M1366" s="96"/>
      <c r="N1366" s="96"/>
      <c r="O1366" s="96"/>
      <c r="P1366" s="96"/>
    </row>
    <row r="1367" spans="1:16" ht="15" customHeight="1" x14ac:dyDescent="0.25">
      <c r="A1367" s="100">
        <v>43748</v>
      </c>
      <c r="B1367" s="101">
        <v>54</v>
      </c>
      <c r="C1367" s="92" t="str">
        <f t="shared" si="63"/>
        <v>GET /file-payment-consents/{ConsentId}</v>
      </c>
      <c r="D1367" s="94" t="s">
        <v>207</v>
      </c>
      <c r="E1367" s="93" t="str">
        <f t="shared" si="64"/>
        <v>PISP</v>
      </c>
      <c r="F1367" s="93" t="str">
        <f t="shared" si="65"/>
        <v>N</v>
      </c>
      <c r="G1367" s="95">
        <v>21622862.31662783</v>
      </c>
      <c r="H1367" s="102">
        <v>25153.120044146192</v>
      </c>
      <c r="I1367" s="102">
        <v>231.07441715376166</v>
      </c>
      <c r="J1367" s="96"/>
      <c r="K1367" s="96"/>
      <c r="L1367" s="96"/>
      <c r="M1367" s="96"/>
      <c r="N1367" s="96"/>
      <c r="O1367" s="96"/>
      <c r="P1367" s="96"/>
    </row>
    <row r="1368" spans="1:16" ht="15" customHeight="1" x14ac:dyDescent="0.25">
      <c r="A1368" s="100">
        <v>43748</v>
      </c>
      <c r="B1368" s="101">
        <v>55</v>
      </c>
      <c r="C1368" s="92" t="str">
        <f t="shared" si="63"/>
        <v>POST /file-payment-consents/{ConsentId}/file</v>
      </c>
      <c r="D1368" s="94" t="s">
        <v>207</v>
      </c>
      <c r="E1368" s="93" t="str">
        <f t="shared" si="64"/>
        <v>PISP</v>
      </c>
      <c r="F1368" s="93" t="str">
        <f t="shared" si="65"/>
        <v>N</v>
      </c>
      <c r="G1368" s="95">
        <v>23286070.963396814</v>
      </c>
      <c r="H1368" s="102">
        <v>31161.981701038196</v>
      </c>
      <c r="I1368" s="102">
        <v>72.24037619045626</v>
      </c>
      <c r="J1368" s="96"/>
      <c r="K1368" s="96"/>
      <c r="L1368" s="96"/>
      <c r="M1368" s="96"/>
      <c r="N1368" s="96"/>
      <c r="O1368" s="96"/>
      <c r="P1368" s="96"/>
    </row>
    <row r="1369" spans="1:16" ht="15" customHeight="1" x14ac:dyDescent="0.25">
      <c r="A1369" s="100">
        <v>43748</v>
      </c>
      <c r="B1369" s="101">
        <v>56</v>
      </c>
      <c r="C1369" s="92" t="str">
        <f t="shared" si="63"/>
        <v>GET /file-payment-consents/{ConsentId}/file</v>
      </c>
      <c r="D1369" s="94" t="s">
        <v>207</v>
      </c>
      <c r="E1369" s="93" t="str">
        <f t="shared" si="64"/>
        <v>PISP</v>
      </c>
      <c r="F1369" s="93" t="str">
        <f t="shared" si="65"/>
        <v>N</v>
      </c>
      <c r="G1369" s="95">
        <v>26316241.961272109</v>
      </c>
      <c r="H1369" s="102">
        <v>31453.548647234507</v>
      </c>
      <c r="I1369" s="102">
        <v>43.472765401649404</v>
      </c>
      <c r="J1369" s="96"/>
      <c r="K1369" s="96"/>
      <c r="L1369" s="96"/>
      <c r="M1369" s="96"/>
      <c r="N1369" s="96"/>
      <c r="O1369" s="96"/>
      <c r="P1369" s="96"/>
    </row>
    <row r="1370" spans="1:16" ht="15" customHeight="1" x14ac:dyDescent="0.25">
      <c r="A1370" s="100">
        <v>43748</v>
      </c>
      <c r="B1370" s="101">
        <v>57</v>
      </c>
      <c r="C1370" s="92" t="str">
        <f t="shared" si="63"/>
        <v>POST /file-payments</v>
      </c>
      <c r="D1370" s="94" t="s">
        <v>207</v>
      </c>
      <c r="E1370" s="93" t="str">
        <f t="shared" si="64"/>
        <v>PISP</v>
      </c>
      <c r="F1370" s="93" t="str">
        <f t="shared" si="65"/>
        <v>Y</v>
      </c>
      <c r="G1370" s="95">
        <v>437467640.57242012</v>
      </c>
      <c r="H1370" s="102">
        <v>3799.9530078830057</v>
      </c>
      <c r="I1370" s="102">
        <v>63.152656687781516</v>
      </c>
      <c r="J1370" s="96"/>
      <c r="K1370" s="96"/>
      <c r="L1370" s="96"/>
      <c r="M1370" s="96"/>
      <c r="N1370" s="96"/>
      <c r="O1370" s="96"/>
      <c r="P1370" s="96"/>
    </row>
    <row r="1371" spans="1:16" ht="15" customHeight="1" x14ac:dyDescent="0.25">
      <c r="A1371" s="100">
        <v>43748</v>
      </c>
      <c r="B1371" s="101">
        <v>58</v>
      </c>
      <c r="C1371" s="92" t="str">
        <f t="shared" si="63"/>
        <v>GET /file-payments/{FilePaymentId}</v>
      </c>
      <c r="D1371" s="94" t="s">
        <v>207</v>
      </c>
      <c r="E1371" s="93" t="str">
        <f t="shared" si="64"/>
        <v>PISP</v>
      </c>
      <c r="F1371" s="93" t="str">
        <f t="shared" si="65"/>
        <v>Y</v>
      </c>
      <c r="G1371" s="95">
        <v>80182822.180972129</v>
      </c>
      <c r="H1371" s="102">
        <v>794.10194622495897</v>
      </c>
      <c r="I1371" s="102">
        <v>141.36970389450474</v>
      </c>
      <c r="J1371" s="96"/>
      <c r="K1371" s="96"/>
      <c r="L1371" s="96"/>
      <c r="M1371" s="96"/>
      <c r="N1371" s="96"/>
      <c r="O1371" s="96"/>
      <c r="P1371" s="96"/>
    </row>
    <row r="1372" spans="1:16" ht="15" customHeight="1" x14ac:dyDescent="0.25">
      <c r="A1372" s="100">
        <v>43748</v>
      </c>
      <c r="B1372" s="101">
        <v>59</v>
      </c>
      <c r="C1372" s="92" t="str">
        <f t="shared" si="63"/>
        <v>GET /file-payments/{FilePaymentId}/report-file</v>
      </c>
      <c r="D1372" s="94" t="s">
        <v>207</v>
      </c>
      <c r="E1372" s="93" t="str">
        <f t="shared" si="64"/>
        <v>PISP</v>
      </c>
      <c r="F1372" s="93" t="str">
        <f t="shared" si="65"/>
        <v>Y</v>
      </c>
      <c r="G1372" s="95">
        <v>58902639.49832163</v>
      </c>
      <c r="H1372" s="102">
        <v>2358.3924056568162</v>
      </c>
      <c r="I1372" s="102">
        <v>99.544601080743561</v>
      </c>
      <c r="J1372" s="96"/>
      <c r="K1372" s="96"/>
      <c r="L1372" s="96"/>
      <c r="M1372" s="96"/>
      <c r="N1372" s="96"/>
      <c r="O1372" s="96"/>
      <c r="P1372" s="96"/>
    </row>
    <row r="1373" spans="1:16" ht="15" customHeight="1" x14ac:dyDescent="0.25">
      <c r="A1373" s="100">
        <v>43748</v>
      </c>
      <c r="B1373" s="101">
        <v>60</v>
      </c>
      <c r="C1373" s="92" t="str">
        <f t="shared" si="63"/>
        <v>POST /funds-confirmation-consents</v>
      </c>
      <c r="D1373" s="94" t="s">
        <v>207</v>
      </c>
      <c r="E1373" s="93" t="str">
        <f t="shared" si="64"/>
        <v>CoF</v>
      </c>
      <c r="F1373" s="93" t="str">
        <f t="shared" si="65"/>
        <v>N</v>
      </c>
      <c r="G1373" s="95">
        <v>13725130.115626656</v>
      </c>
      <c r="H1373" s="102">
        <v>14376.867162558092</v>
      </c>
      <c r="I1373" s="102">
        <v>13.086399451140533</v>
      </c>
      <c r="J1373" s="96"/>
      <c r="K1373" s="96"/>
      <c r="L1373" s="96"/>
      <c r="M1373" s="96"/>
      <c r="N1373" s="96"/>
      <c r="O1373" s="96"/>
      <c r="P1373" s="96"/>
    </row>
    <row r="1374" spans="1:16" ht="15" customHeight="1" x14ac:dyDescent="0.25">
      <c r="A1374" s="100">
        <v>43748</v>
      </c>
      <c r="B1374" s="101">
        <v>61</v>
      </c>
      <c r="C1374" s="92" t="str">
        <f t="shared" si="63"/>
        <v>GET /funds-confirmation-consents/{ConsentId}</v>
      </c>
      <c r="D1374" s="94" t="s">
        <v>207</v>
      </c>
      <c r="E1374" s="93" t="str">
        <f t="shared" si="64"/>
        <v>CoF</v>
      </c>
      <c r="F1374" s="93" t="str">
        <f t="shared" si="65"/>
        <v>N</v>
      </c>
      <c r="G1374" s="95">
        <v>23387604.44355195</v>
      </c>
      <c r="H1374" s="102">
        <v>42653.728930393743</v>
      </c>
      <c r="I1374" s="102">
        <v>193.07549139844534</v>
      </c>
      <c r="J1374" s="96"/>
      <c r="K1374" s="96"/>
      <c r="L1374" s="96"/>
      <c r="M1374" s="96"/>
      <c r="N1374" s="96"/>
      <c r="O1374" s="96"/>
      <c r="P1374" s="96"/>
    </row>
    <row r="1375" spans="1:16" ht="15" customHeight="1" x14ac:dyDescent="0.25">
      <c r="A1375" s="100">
        <v>43748</v>
      </c>
      <c r="B1375" s="101">
        <v>62</v>
      </c>
      <c r="C1375" s="92" t="str">
        <f t="shared" si="63"/>
        <v>DELETE /funds-confirmation-consents/{ConsentId}</v>
      </c>
      <c r="D1375" s="94" t="s">
        <v>207</v>
      </c>
      <c r="E1375" s="93" t="str">
        <f t="shared" si="64"/>
        <v>CoF</v>
      </c>
      <c r="F1375" s="93" t="str">
        <f t="shared" si="65"/>
        <v>N</v>
      </c>
      <c r="G1375" s="95">
        <v>7313164.1913986569</v>
      </c>
      <c r="H1375" s="102">
        <v>13414.877562426256</v>
      </c>
      <c r="I1375" s="102">
        <v>128.60764190471272</v>
      </c>
      <c r="J1375" s="96"/>
      <c r="K1375" s="96"/>
      <c r="L1375" s="96"/>
      <c r="M1375" s="96"/>
      <c r="N1375" s="96"/>
      <c r="O1375" s="96"/>
      <c r="P1375" s="96"/>
    </row>
    <row r="1376" spans="1:16" ht="15" customHeight="1" x14ac:dyDescent="0.25">
      <c r="A1376" s="100">
        <v>43748</v>
      </c>
      <c r="B1376" s="101">
        <v>63</v>
      </c>
      <c r="C1376" s="92" t="str">
        <f t="shared" si="63"/>
        <v>POST /funds-confirmations</v>
      </c>
      <c r="D1376" s="94" t="s">
        <v>207</v>
      </c>
      <c r="E1376" s="93" t="str">
        <f t="shared" si="64"/>
        <v>CoF</v>
      </c>
      <c r="F1376" s="93" t="str">
        <f t="shared" si="65"/>
        <v>Y</v>
      </c>
      <c r="G1376" s="95">
        <v>8972347.4487194438</v>
      </c>
      <c r="H1376" s="102">
        <v>16453.650655829493</v>
      </c>
      <c r="I1376" s="102">
        <v>236.50581792227968</v>
      </c>
      <c r="J1376" s="96"/>
      <c r="K1376" s="96"/>
      <c r="L1376" s="96"/>
      <c r="M1376" s="96"/>
      <c r="N1376" s="96"/>
      <c r="O1376" s="96"/>
      <c r="P1376" s="96"/>
    </row>
    <row r="1377" spans="1:16" ht="15" customHeight="1" x14ac:dyDescent="0.25">
      <c r="A1377" s="46">
        <v>43748</v>
      </c>
      <c r="B1377" s="101">
        <v>0</v>
      </c>
      <c r="C1377" s="92" t="str">
        <f t="shared" si="63"/>
        <v>OIDC endpoints for token IDs</v>
      </c>
      <c r="D1377" s="94" t="s">
        <v>208</v>
      </c>
      <c r="E1377" s="93" t="str">
        <f t="shared" si="64"/>
        <v>OIDC</v>
      </c>
      <c r="F1377" s="93" t="str">
        <f t="shared" si="65"/>
        <v>N</v>
      </c>
      <c r="G1377" s="112">
        <v>768779562.71518564</v>
      </c>
      <c r="H1377" s="68">
        <v>1752464.2572016588</v>
      </c>
      <c r="I1377" s="68">
        <v>551.67418942769427</v>
      </c>
      <c r="J1377" s="96"/>
      <c r="K1377" s="96"/>
      <c r="L1377" s="96"/>
      <c r="M1377" s="96"/>
      <c r="N1377" s="96"/>
      <c r="O1377" s="96"/>
      <c r="P1377" s="96"/>
    </row>
    <row r="1378" spans="1:16" ht="15" customHeight="1" x14ac:dyDescent="0.25">
      <c r="A1378" s="97">
        <v>43748</v>
      </c>
      <c r="B1378" s="101">
        <v>1</v>
      </c>
      <c r="C1378" s="92" t="str">
        <f t="shared" si="63"/>
        <v>POST /account-access-consents</v>
      </c>
      <c r="D1378" s="94" t="s">
        <v>208</v>
      </c>
      <c r="E1378" s="93" t="str">
        <f t="shared" si="64"/>
        <v>AISP</v>
      </c>
      <c r="F1378" s="93" t="str">
        <f t="shared" si="65"/>
        <v>N</v>
      </c>
      <c r="G1378" s="95">
        <v>636146.05329472898</v>
      </c>
      <c r="H1378" s="99">
        <v>29445.467371151077</v>
      </c>
      <c r="I1378" s="99">
        <v>85.62087921939019</v>
      </c>
      <c r="J1378" s="96"/>
      <c r="K1378" s="96"/>
      <c r="L1378" s="96"/>
      <c r="M1378" s="96"/>
      <c r="N1378" s="96"/>
      <c r="O1378" s="96"/>
      <c r="P1378" s="96"/>
    </row>
    <row r="1379" spans="1:16" ht="15" customHeight="1" x14ac:dyDescent="0.25">
      <c r="A1379" s="97">
        <v>43748</v>
      </c>
      <c r="B1379" s="101">
        <v>2</v>
      </c>
      <c r="C1379" s="92" t="str">
        <f t="shared" si="63"/>
        <v>GET /account-access-consents/{ConsentId}</v>
      </c>
      <c r="D1379" s="94" t="s">
        <v>208</v>
      </c>
      <c r="E1379" s="93" t="str">
        <f t="shared" si="64"/>
        <v>AISP</v>
      </c>
      <c r="F1379" s="93" t="str">
        <f t="shared" si="65"/>
        <v>N</v>
      </c>
      <c r="G1379" s="95">
        <v>1428431.6686130853</v>
      </c>
      <c r="H1379" s="99">
        <v>28262.777281194263</v>
      </c>
      <c r="I1379" s="99">
        <v>32.315309380146005</v>
      </c>
      <c r="J1379" s="96"/>
      <c r="K1379" s="96"/>
      <c r="L1379" s="96"/>
      <c r="M1379" s="96"/>
      <c r="N1379" s="96"/>
      <c r="O1379" s="96"/>
      <c r="P1379" s="96"/>
    </row>
    <row r="1380" spans="1:16" ht="15" customHeight="1" x14ac:dyDescent="0.25">
      <c r="A1380" s="97">
        <v>43748</v>
      </c>
      <c r="B1380" s="101">
        <v>3</v>
      </c>
      <c r="C1380" s="92" t="str">
        <f t="shared" si="63"/>
        <v>DELETE /account-access-consents/{ConsentId}</v>
      </c>
      <c r="D1380" s="94" t="s">
        <v>208</v>
      </c>
      <c r="E1380" s="93" t="str">
        <f t="shared" si="64"/>
        <v>AISP</v>
      </c>
      <c r="F1380" s="93" t="str">
        <f t="shared" si="65"/>
        <v>N</v>
      </c>
      <c r="G1380" s="95">
        <v>649182.13937673555</v>
      </c>
      <c r="H1380" s="99">
        <v>22730.606381021866</v>
      </c>
      <c r="I1380" s="99">
        <v>243.81068000015691</v>
      </c>
      <c r="J1380" s="96"/>
      <c r="K1380" s="96"/>
      <c r="L1380" s="96"/>
      <c r="M1380" s="96"/>
      <c r="N1380" s="96"/>
      <c r="O1380" s="96"/>
      <c r="P1380" s="96"/>
    </row>
    <row r="1381" spans="1:16" ht="15" customHeight="1" x14ac:dyDescent="0.25">
      <c r="A1381" s="97">
        <v>43748</v>
      </c>
      <c r="B1381" s="101">
        <v>4</v>
      </c>
      <c r="C1381" s="92" t="str">
        <f t="shared" si="63"/>
        <v>GET /accounts</v>
      </c>
      <c r="D1381" s="94" t="s">
        <v>208</v>
      </c>
      <c r="E1381" s="93" t="str">
        <f t="shared" si="64"/>
        <v>AISP</v>
      </c>
      <c r="F1381" s="93" t="str">
        <f t="shared" si="65"/>
        <v>Y</v>
      </c>
      <c r="G1381" s="95">
        <v>1492960.1908956806</v>
      </c>
      <c r="H1381" s="99">
        <v>29224.053999844633</v>
      </c>
      <c r="I1381" s="99">
        <v>63.380885921587321</v>
      </c>
      <c r="J1381" s="96"/>
      <c r="K1381" s="96"/>
      <c r="L1381" s="96"/>
      <c r="M1381" s="96"/>
      <c r="N1381" s="96"/>
      <c r="O1381" s="96"/>
      <c r="P1381" s="96"/>
    </row>
    <row r="1382" spans="1:16" ht="15" customHeight="1" x14ac:dyDescent="0.25">
      <c r="A1382" s="97">
        <v>43748</v>
      </c>
      <c r="B1382" s="101">
        <v>5</v>
      </c>
      <c r="C1382" s="92" t="str">
        <f t="shared" si="63"/>
        <v>GET /accounts/{AccountId}</v>
      </c>
      <c r="D1382" s="94" t="s">
        <v>208</v>
      </c>
      <c r="E1382" s="93" t="str">
        <f t="shared" si="64"/>
        <v>AISP</v>
      </c>
      <c r="F1382" s="93" t="str">
        <f t="shared" si="65"/>
        <v>Y</v>
      </c>
      <c r="G1382" s="95">
        <v>2583817.5103305657</v>
      </c>
      <c r="H1382" s="99">
        <v>45771.478022857817</v>
      </c>
      <c r="I1382" s="99">
        <v>86.324718963060292</v>
      </c>
      <c r="J1382" s="96"/>
      <c r="K1382" s="96"/>
      <c r="L1382" s="96"/>
      <c r="M1382" s="96"/>
      <c r="N1382" s="96"/>
      <c r="O1382" s="96"/>
      <c r="P1382" s="96"/>
    </row>
    <row r="1383" spans="1:16" ht="15" customHeight="1" x14ac:dyDescent="0.25">
      <c r="A1383" s="97">
        <v>43748</v>
      </c>
      <c r="B1383" s="101">
        <v>6</v>
      </c>
      <c r="C1383" s="92" t="str">
        <f t="shared" si="63"/>
        <v>GET /accounts/{AccountId}/balances</v>
      </c>
      <c r="D1383" s="94" t="s">
        <v>208</v>
      </c>
      <c r="E1383" s="93" t="str">
        <f t="shared" si="64"/>
        <v>AISP</v>
      </c>
      <c r="F1383" s="93" t="str">
        <f t="shared" si="65"/>
        <v>Y</v>
      </c>
      <c r="G1383" s="95">
        <v>1636247.1731572561</v>
      </c>
      <c r="H1383" s="99">
        <v>27301.731472659623</v>
      </c>
      <c r="I1383" s="99">
        <v>133.38785711548431</v>
      </c>
      <c r="J1383" s="96"/>
      <c r="K1383" s="96"/>
      <c r="L1383" s="96"/>
      <c r="M1383" s="96"/>
      <c r="N1383" s="96"/>
      <c r="O1383" s="96"/>
      <c r="P1383" s="96"/>
    </row>
    <row r="1384" spans="1:16" ht="15" customHeight="1" x14ac:dyDescent="0.25">
      <c r="A1384" s="97">
        <v>43748</v>
      </c>
      <c r="B1384" s="101">
        <v>7</v>
      </c>
      <c r="C1384" s="92" t="str">
        <f t="shared" si="63"/>
        <v>GET /balances</v>
      </c>
      <c r="D1384" s="94" t="s">
        <v>208</v>
      </c>
      <c r="E1384" s="93" t="str">
        <f t="shared" si="64"/>
        <v>AISP</v>
      </c>
      <c r="F1384" s="93" t="str">
        <f t="shared" si="65"/>
        <v>Y</v>
      </c>
      <c r="G1384" s="95">
        <v>1146989.7276250008</v>
      </c>
      <c r="H1384" s="99">
        <v>21753.985938543621</v>
      </c>
      <c r="I1384" s="99">
        <v>142.77811015854545</v>
      </c>
      <c r="J1384" s="96"/>
      <c r="K1384" s="96"/>
      <c r="L1384" s="96"/>
      <c r="M1384" s="96"/>
      <c r="N1384" s="96"/>
      <c r="O1384" s="96"/>
      <c r="P1384" s="96"/>
    </row>
    <row r="1385" spans="1:16" ht="15" customHeight="1" x14ac:dyDescent="0.25">
      <c r="A1385" s="97">
        <v>43748</v>
      </c>
      <c r="B1385" s="101">
        <v>8</v>
      </c>
      <c r="C1385" s="92" t="str">
        <f t="shared" si="63"/>
        <v>GET /accounts/{AccountId}/transactions</v>
      </c>
      <c r="D1385" s="94" t="s">
        <v>208</v>
      </c>
      <c r="E1385" s="93" t="str">
        <f t="shared" si="64"/>
        <v>AISP</v>
      </c>
      <c r="F1385" s="93" t="str">
        <f t="shared" si="65"/>
        <v>Y</v>
      </c>
      <c r="G1385" s="95">
        <v>29621316.196112484</v>
      </c>
      <c r="H1385" s="99">
        <v>19568.008753242793</v>
      </c>
      <c r="I1385" s="99">
        <v>160.88157962601787</v>
      </c>
      <c r="J1385" s="96"/>
      <c r="K1385" s="96"/>
      <c r="L1385" s="96"/>
      <c r="M1385" s="96"/>
      <c r="N1385" s="96"/>
      <c r="O1385" s="96"/>
      <c r="P1385" s="96"/>
    </row>
    <row r="1386" spans="1:16" ht="15" customHeight="1" x14ac:dyDescent="0.25">
      <c r="A1386" s="97">
        <v>43748</v>
      </c>
      <c r="B1386" s="101">
        <v>9</v>
      </c>
      <c r="C1386" s="92" t="str">
        <f t="shared" si="63"/>
        <v>GET /transactions</v>
      </c>
      <c r="D1386" s="94" t="s">
        <v>208</v>
      </c>
      <c r="E1386" s="93" t="str">
        <f t="shared" si="64"/>
        <v>AISP</v>
      </c>
      <c r="F1386" s="93" t="str">
        <f t="shared" si="65"/>
        <v>Y</v>
      </c>
      <c r="G1386" s="95">
        <v>323618529.98021132</v>
      </c>
      <c r="H1386" s="99">
        <v>45101.415807517027</v>
      </c>
      <c r="I1386" s="99">
        <v>32.723272342955916</v>
      </c>
      <c r="J1386" s="96"/>
      <c r="K1386" s="96"/>
      <c r="L1386" s="96"/>
      <c r="M1386" s="96"/>
      <c r="N1386" s="96"/>
      <c r="O1386" s="96"/>
      <c r="P1386" s="96"/>
    </row>
    <row r="1387" spans="1:16" ht="15" customHeight="1" x14ac:dyDescent="0.25">
      <c r="A1387" s="97">
        <v>43748</v>
      </c>
      <c r="B1387" s="101">
        <v>10</v>
      </c>
      <c r="C1387" s="92" t="str">
        <f t="shared" si="63"/>
        <v>GET /accounts/{AccountId}/beneficiaries</v>
      </c>
      <c r="D1387" s="94" t="s">
        <v>208</v>
      </c>
      <c r="E1387" s="93" t="str">
        <f t="shared" si="64"/>
        <v>AISP</v>
      </c>
      <c r="F1387" s="93" t="str">
        <f t="shared" si="65"/>
        <v>Y</v>
      </c>
      <c r="G1387" s="95">
        <v>1949533.709736546</v>
      </c>
      <c r="H1387" s="103">
        <v>25624.634020880203</v>
      </c>
      <c r="I1387" s="103">
        <v>118.04505930763922</v>
      </c>
      <c r="J1387" s="96"/>
      <c r="K1387" s="96"/>
      <c r="L1387" s="96"/>
      <c r="M1387" s="96"/>
      <c r="N1387" s="96"/>
      <c r="O1387" s="96"/>
      <c r="P1387" s="96"/>
    </row>
    <row r="1388" spans="1:16" ht="15" customHeight="1" x14ac:dyDescent="0.25">
      <c r="A1388" s="97">
        <v>43748</v>
      </c>
      <c r="B1388" s="101">
        <v>11</v>
      </c>
      <c r="C1388" s="92" t="str">
        <f t="shared" si="63"/>
        <v>GET /beneficiaries</v>
      </c>
      <c r="D1388" s="94" t="s">
        <v>208</v>
      </c>
      <c r="E1388" s="93" t="str">
        <f t="shared" si="64"/>
        <v>AISP</v>
      </c>
      <c r="F1388" s="93" t="str">
        <f t="shared" si="65"/>
        <v>Y</v>
      </c>
      <c r="G1388" s="95">
        <v>2919573.2716517006</v>
      </c>
      <c r="H1388" s="103">
        <v>39261.236444640446</v>
      </c>
      <c r="I1388" s="103">
        <v>30.185246290727093</v>
      </c>
      <c r="J1388" s="96"/>
      <c r="K1388" s="96"/>
      <c r="L1388" s="96"/>
      <c r="M1388" s="96"/>
      <c r="N1388" s="96"/>
      <c r="O1388" s="96"/>
      <c r="P1388" s="96"/>
    </row>
    <row r="1389" spans="1:16" ht="15" customHeight="1" x14ac:dyDescent="0.25">
      <c r="A1389" s="97">
        <v>43748</v>
      </c>
      <c r="B1389" s="101">
        <v>12</v>
      </c>
      <c r="C1389" s="92" t="str">
        <f t="shared" si="63"/>
        <v>GET /accounts/{AccountId}/direct-debits</v>
      </c>
      <c r="D1389" s="94" t="s">
        <v>208</v>
      </c>
      <c r="E1389" s="93" t="str">
        <f t="shared" si="64"/>
        <v>AISP</v>
      </c>
      <c r="F1389" s="93" t="str">
        <f t="shared" si="65"/>
        <v>Y</v>
      </c>
      <c r="G1389" s="95">
        <v>1629759.5478533886</v>
      </c>
      <c r="H1389" s="103">
        <v>31375.12330638423</v>
      </c>
      <c r="I1389" s="103">
        <v>166.97004585476847</v>
      </c>
      <c r="J1389" s="96"/>
      <c r="K1389" s="96"/>
      <c r="L1389" s="96"/>
      <c r="M1389" s="96"/>
      <c r="N1389" s="96"/>
      <c r="O1389" s="96"/>
      <c r="P1389" s="96"/>
    </row>
    <row r="1390" spans="1:16" ht="15" customHeight="1" x14ac:dyDescent="0.25">
      <c r="A1390" s="97">
        <v>43748</v>
      </c>
      <c r="B1390" s="101">
        <v>13</v>
      </c>
      <c r="C1390" s="92" t="str">
        <f t="shared" si="63"/>
        <v>GET /direct-debits</v>
      </c>
      <c r="D1390" s="94" t="s">
        <v>208</v>
      </c>
      <c r="E1390" s="93" t="str">
        <f t="shared" si="64"/>
        <v>AISP</v>
      </c>
      <c r="F1390" s="93" t="str">
        <f t="shared" si="65"/>
        <v>Y</v>
      </c>
      <c r="G1390" s="95">
        <v>1615357.0720760436</v>
      </c>
      <c r="H1390" s="103">
        <v>23800.485946352183</v>
      </c>
      <c r="I1390" s="103">
        <v>215.03387116458188</v>
      </c>
      <c r="J1390" s="96"/>
      <c r="K1390" s="96"/>
      <c r="L1390" s="96"/>
      <c r="M1390" s="96"/>
      <c r="N1390" s="96"/>
      <c r="O1390" s="96"/>
      <c r="P1390" s="96"/>
    </row>
    <row r="1391" spans="1:16" ht="15" customHeight="1" x14ac:dyDescent="0.25">
      <c r="A1391" s="97">
        <v>43748</v>
      </c>
      <c r="B1391" s="101">
        <v>14</v>
      </c>
      <c r="C1391" s="92" t="str">
        <f t="shared" si="63"/>
        <v>GET /accounts/{AccountId}/standing-orders</v>
      </c>
      <c r="D1391" s="94" t="s">
        <v>208</v>
      </c>
      <c r="E1391" s="93" t="str">
        <f t="shared" si="64"/>
        <v>AISP</v>
      </c>
      <c r="F1391" s="93" t="str">
        <f t="shared" si="65"/>
        <v>Y</v>
      </c>
      <c r="G1391" s="95">
        <v>911275.5708150483</v>
      </c>
      <c r="H1391" s="103">
        <v>19220.591078805883</v>
      </c>
      <c r="I1391" s="103">
        <v>143.98666628865783</v>
      </c>
      <c r="J1391" s="96"/>
      <c r="K1391" s="96"/>
      <c r="L1391" s="96"/>
      <c r="M1391" s="96"/>
      <c r="N1391" s="96"/>
      <c r="O1391" s="96"/>
      <c r="P1391" s="96"/>
    </row>
    <row r="1392" spans="1:16" ht="15" customHeight="1" x14ac:dyDescent="0.25">
      <c r="A1392" s="97">
        <v>43748</v>
      </c>
      <c r="B1392" s="101">
        <v>15</v>
      </c>
      <c r="C1392" s="92" t="str">
        <f t="shared" si="63"/>
        <v>GET /standing-orders</v>
      </c>
      <c r="D1392" s="94" t="s">
        <v>208</v>
      </c>
      <c r="E1392" s="93" t="str">
        <f t="shared" si="64"/>
        <v>AISP</v>
      </c>
      <c r="F1392" s="93" t="str">
        <f t="shared" si="65"/>
        <v>Y</v>
      </c>
      <c r="G1392" s="95">
        <v>1488682.4685621667</v>
      </c>
      <c r="H1392" s="103">
        <v>39724.046299066984</v>
      </c>
      <c r="I1392" s="103">
        <v>130.1731641076959</v>
      </c>
      <c r="J1392" s="96"/>
      <c r="K1392" s="96"/>
      <c r="L1392" s="96"/>
      <c r="M1392" s="96"/>
      <c r="N1392" s="96"/>
      <c r="O1392" s="96"/>
      <c r="P1392" s="96"/>
    </row>
    <row r="1393" spans="1:16" ht="15" customHeight="1" x14ac:dyDescent="0.25">
      <c r="A1393" s="97">
        <v>43748</v>
      </c>
      <c r="B1393" s="101">
        <v>16</v>
      </c>
      <c r="C1393" s="92" t="str">
        <f t="shared" si="63"/>
        <v>GET /accounts/{AccountId}/product</v>
      </c>
      <c r="D1393" s="94" t="s">
        <v>208</v>
      </c>
      <c r="E1393" s="93" t="str">
        <f t="shared" si="64"/>
        <v>AISP</v>
      </c>
      <c r="F1393" s="93" t="str">
        <f t="shared" si="65"/>
        <v>Y</v>
      </c>
      <c r="G1393" s="95">
        <v>365302.26164096768</v>
      </c>
      <c r="H1393" s="103">
        <v>5555.4986061971877</v>
      </c>
      <c r="I1393" s="103">
        <v>162.85692152418432</v>
      </c>
      <c r="J1393" s="96"/>
      <c r="K1393" s="96"/>
      <c r="L1393" s="96"/>
      <c r="M1393" s="96"/>
      <c r="N1393" s="96"/>
      <c r="O1393" s="96"/>
      <c r="P1393" s="96"/>
    </row>
    <row r="1394" spans="1:16" ht="15" customHeight="1" x14ac:dyDescent="0.25">
      <c r="A1394" s="97">
        <v>43748</v>
      </c>
      <c r="B1394" s="101">
        <v>17</v>
      </c>
      <c r="C1394" s="92" t="str">
        <f t="shared" si="63"/>
        <v>GET /products</v>
      </c>
      <c r="D1394" s="94" t="s">
        <v>208</v>
      </c>
      <c r="E1394" s="93" t="str">
        <f t="shared" si="64"/>
        <v>AISP</v>
      </c>
      <c r="F1394" s="93" t="str">
        <f t="shared" si="65"/>
        <v>Y</v>
      </c>
      <c r="G1394" s="95">
        <v>744096.47991001909</v>
      </c>
      <c r="H1394" s="103">
        <v>32159.185567693832</v>
      </c>
      <c r="I1394" s="103">
        <v>240.66505139405916</v>
      </c>
      <c r="J1394" s="96"/>
      <c r="K1394" s="96"/>
      <c r="L1394" s="96"/>
      <c r="M1394" s="96"/>
      <c r="N1394" s="96"/>
      <c r="O1394" s="96"/>
      <c r="P1394" s="96"/>
    </row>
    <row r="1395" spans="1:16" ht="15" customHeight="1" x14ac:dyDescent="0.25">
      <c r="A1395" s="97">
        <v>43748</v>
      </c>
      <c r="B1395" s="101">
        <v>18</v>
      </c>
      <c r="C1395" s="92" t="str">
        <f t="shared" si="63"/>
        <v>GET /accounts/{AccountId}/offers</v>
      </c>
      <c r="D1395" s="94" t="s">
        <v>208</v>
      </c>
      <c r="E1395" s="93" t="str">
        <f t="shared" si="64"/>
        <v>AISP</v>
      </c>
      <c r="F1395" s="93" t="str">
        <f t="shared" si="65"/>
        <v>Y</v>
      </c>
      <c r="G1395" s="95">
        <v>860509.94742789434</v>
      </c>
      <c r="H1395" s="103">
        <v>38465.511214942286</v>
      </c>
      <c r="I1395" s="103">
        <v>236.93978613169207</v>
      </c>
      <c r="J1395" s="96"/>
      <c r="K1395" s="96"/>
      <c r="L1395" s="96"/>
      <c r="M1395" s="96"/>
      <c r="N1395" s="96"/>
      <c r="O1395" s="96"/>
      <c r="P1395" s="96"/>
    </row>
    <row r="1396" spans="1:16" ht="15" customHeight="1" x14ac:dyDescent="0.25">
      <c r="A1396" s="97">
        <v>43748</v>
      </c>
      <c r="B1396" s="101">
        <v>19</v>
      </c>
      <c r="C1396" s="92" t="str">
        <f t="shared" si="63"/>
        <v>GET /offers</v>
      </c>
      <c r="D1396" s="94" t="s">
        <v>208</v>
      </c>
      <c r="E1396" s="93" t="str">
        <f t="shared" si="64"/>
        <v>AISP</v>
      </c>
      <c r="F1396" s="93" t="str">
        <f t="shared" si="65"/>
        <v>Y</v>
      </c>
      <c r="G1396" s="95">
        <v>3108249.6476847101</v>
      </c>
      <c r="H1396" s="103">
        <v>39996.529726756962</v>
      </c>
      <c r="I1396" s="103">
        <v>148.93881763927178</v>
      </c>
      <c r="J1396" s="96"/>
      <c r="K1396" s="96"/>
      <c r="L1396" s="96"/>
      <c r="M1396" s="96"/>
      <c r="N1396" s="96"/>
      <c r="O1396" s="96"/>
      <c r="P1396" s="96"/>
    </row>
    <row r="1397" spans="1:16" ht="15" customHeight="1" x14ac:dyDescent="0.25">
      <c r="A1397" s="97">
        <v>43748</v>
      </c>
      <c r="B1397" s="101">
        <v>20</v>
      </c>
      <c r="C1397" s="92" t="str">
        <f t="shared" si="63"/>
        <v>GET /accounts/{AccountId}/party</v>
      </c>
      <c r="D1397" s="94" t="s">
        <v>208</v>
      </c>
      <c r="E1397" s="93" t="str">
        <f t="shared" si="64"/>
        <v>AISP</v>
      </c>
      <c r="F1397" s="93" t="str">
        <f t="shared" si="65"/>
        <v>Y</v>
      </c>
      <c r="G1397" s="95">
        <v>986837.88092720625</v>
      </c>
      <c r="H1397" s="103">
        <v>43467.15241334754</v>
      </c>
      <c r="I1397" s="103">
        <v>0</v>
      </c>
      <c r="J1397" s="96"/>
      <c r="K1397" s="96"/>
      <c r="L1397" s="96"/>
      <c r="M1397" s="96"/>
      <c r="N1397" s="96"/>
      <c r="O1397" s="96"/>
      <c r="P1397" s="96"/>
    </row>
    <row r="1398" spans="1:16" ht="15" customHeight="1" x14ac:dyDescent="0.25">
      <c r="A1398" s="97">
        <v>43748</v>
      </c>
      <c r="B1398" s="101">
        <v>21</v>
      </c>
      <c r="C1398" s="92" t="str">
        <f t="shared" si="63"/>
        <v>GET /party</v>
      </c>
      <c r="D1398" s="94" t="s">
        <v>208</v>
      </c>
      <c r="E1398" s="93" t="str">
        <f t="shared" si="64"/>
        <v>AISP</v>
      </c>
      <c r="F1398" s="93" t="str">
        <f t="shared" si="65"/>
        <v>Y</v>
      </c>
      <c r="G1398" s="95">
        <v>864311.21096033824</v>
      </c>
      <c r="H1398" s="103">
        <v>10869.583381485811</v>
      </c>
      <c r="I1398" s="103">
        <v>363.12464519237193</v>
      </c>
      <c r="J1398" s="96"/>
      <c r="K1398" s="96"/>
      <c r="L1398" s="96"/>
      <c r="M1398" s="96"/>
      <c r="N1398" s="96"/>
      <c r="O1398" s="96"/>
      <c r="P1398" s="96"/>
    </row>
    <row r="1399" spans="1:16" x14ac:dyDescent="0.25">
      <c r="A1399" s="97">
        <v>43748</v>
      </c>
      <c r="B1399" s="101">
        <v>22</v>
      </c>
      <c r="C1399" s="92" t="str">
        <f t="shared" si="63"/>
        <v>GET /accounts/{AccountId}/scheduled-payments</v>
      </c>
      <c r="D1399" s="94" t="s">
        <v>208</v>
      </c>
      <c r="E1399" s="93" t="str">
        <f t="shared" si="64"/>
        <v>AISP</v>
      </c>
      <c r="F1399" s="93" t="str">
        <f t="shared" si="65"/>
        <v>Y</v>
      </c>
      <c r="G1399" s="95">
        <v>887662.00542979734</v>
      </c>
      <c r="H1399" s="103">
        <v>37353.328461927886</v>
      </c>
      <c r="I1399" s="103">
        <v>2.939345115090926</v>
      </c>
      <c r="J1399" s="96"/>
      <c r="K1399" s="96"/>
      <c r="L1399" s="96"/>
      <c r="M1399" s="96"/>
      <c r="N1399" s="96"/>
      <c r="O1399" s="96"/>
      <c r="P1399" s="96"/>
    </row>
    <row r="1400" spans="1:16" x14ac:dyDescent="0.25">
      <c r="A1400" s="97">
        <v>43748</v>
      </c>
      <c r="B1400" s="101">
        <v>23</v>
      </c>
      <c r="C1400" s="92" t="str">
        <f t="shared" si="63"/>
        <v>GET /scheduled-payments</v>
      </c>
      <c r="D1400" s="94" t="s">
        <v>208</v>
      </c>
      <c r="E1400" s="93" t="str">
        <f t="shared" si="64"/>
        <v>AISP</v>
      </c>
      <c r="F1400" s="93" t="str">
        <f t="shared" si="65"/>
        <v>Y</v>
      </c>
      <c r="G1400" s="95">
        <v>1813078.8536978192</v>
      </c>
      <c r="H1400" s="103">
        <v>29442.304363180523</v>
      </c>
      <c r="I1400" s="103">
        <v>80.884996785503304</v>
      </c>
      <c r="J1400" s="96"/>
      <c r="K1400" s="96"/>
      <c r="L1400" s="96"/>
      <c r="M1400" s="96"/>
      <c r="N1400" s="96"/>
      <c r="O1400" s="96"/>
      <c r="P1400" s="96"/>
    </row>
    <row r="1401" spans="1:16" x14ac:dyDescent="0.25">
      <c r="A1401" s="97">
        <v>43748</v>
      </c>
      <c r="B1401" s="101">
        <v>24</v>
      </c>
      <c r="C1401" s="92" t="str">
        <f t="shared" si="63"/>
        <v>GET /accounts/{AccountId}/statements</v>
      </c>
      <c r="D1401" s="94" t="s">
        <v>208</v>
      </c>
      <c r="E1401" s="93" t="str">
        <f t="shared" si="64"/>
        <v>AISP</v>
      </c>
      <c r="F1401" s="93" t="str">
        <f t="shared" si="65"/>
        <v>Y</v>
      </c>
      <c r="G1401" s="95">
        <v>831780.11618444219</v>
      </c>
      <c r="H1401" s="99">
        <v>13372.628282199021</v>
      </c>
      <c r="I1401" s="99">
        <v>125.31560244752035</v>
      </c>
      <c r="J1401" s="96"/>
      <c r="K1401" s="96"/>
      <c r="L1401" s="96"/>
      <c r="M1401" s="96"/>
      <c r="N1401" s="96"/>
      <c r="O1401" s="96"/>
      <c r="P1401" s="96"/>
    </row>
    <row r="1402" spans="1:16" x14ac:dyDescent="0.25">
      <c r="A1402" s="97">
        <v>43748</v>
      </c>
      <c r="B1402" s="101">
        <v>25</v>
      </c>
      <c r="C1402" s="92" t="str">
        <f t="shared" si="63"/>
        <v>GET /accounts/{AccountId}/statements/{StatementId}</v>
      </c>
      <c r="D1402" s="94" t="s">
        <v>208</v>
      </c>
      <c r="E1402" s="93" t="str">
        <f t="shared" si="64"/>
        <v>AISP</v>
      </c>
      <c r="F1402" s="93" t="str">
        <f t="shared" si="65"/>
        <v>Y</v>
      </c>
      <c r="G1402" s="95">
        <v>1192287.4472337947</v>
      </c>
      <c r="H1402" s="99">
        <v>23463.983641864943</v>
      </c>
      <c r="I1402" s="99">
        <v>106.04321005710317</v>
      </c>
      <c r="J1402" s="96"/>
      <c r="K1402" s="96"/>
      <c r="L1402" s="96"/>
      <c r="M1402" s="96"/>
      <c r="N1402" s="96"/>
      <c r="O1402" s="96"/>
      <c r="P1402" s="96"/>
    </row>
    <row r="1403" spans="1:16" x14ac:dyDescent="0.25">
      <c r="A1403" s="97">
        <v>43748</v>
      </c>
      <c r="B1403" s="101">
        <v>26</v>
      </c>
      <c r="C1403" s="92" t="str">
        <f t="shared" si="63"/>
        <v>GET /accounts/{AccountId}/statements/{StatementId}/file</v>
      </c>
      <c r="D1403" s="94" t="s">
        <v>208</v>
      </c>
      <c r="E1403" s="93" t="str">
        <f t="shared" si="64"/>
        <v>AISP</v>
      </c>
      <c r="F1403" s="93" t="str">
        <f t="shared" si="65"/>
        <v>Y</v>
      </c>
      <c r="G1403" s="95">
        <v>2273584.5375516606</v>
      </c>
      <c r="H1403" s="99">
        <v>23466.492108058785</v>
      </c>
      <c r="I1403" s="99">
        <v>95.400259622029395</v>
      </c>
      <c r="J1403" s="96"/>
      <c r="K1403" s="96"/>
      <c r="L1403" s="96"/>
      <c r="M1403" s="96"/>
      <c r="N1403" s="96"/>
      <c r="O1403" s="96"/>
      <c r="P1403" s="96"/>
    </row>
    <row r="1404" spans="1:16" x14ac:dyDescent="0.25">
      <c r="A1404" s="97">
        <v>43748</v>
      </c>
      <c r="B1404" s="101">
        <v>27</v>
      </c>
      <c r="C1404" s="92" t="str">
        <f t="shared" si="63"/>
        <v>GET /accounts/{AccountId}/statements/{StatementId}/transactions</v>
      </c>
      <c r="D1404" s="94" t="s">
        <v>208</v>
      </c>
      <c r="E1404" s="93" t="str">
        <f t="shared" si="64"/>
        <v>AISP</v>
      </c>
      <c r="F1404" s="93" t="str">
        <f t="shared" si="65"/>
        <v>Y</v>
      </c>
      <c r="G1404" s="95">
        <v>29119575.342954002</v>
      </c>
      <c r="H1404" s="99">
        <v>6779.0362430567893</v>
      </c>
      <c r="I1404" s="99">
        <v>283.67815558539201</v>
      </c>
      <c r="J1404" s="96"/>
      <c r="K1404" s="96"/>
      <c r="L1404" s="96"/>
      <c r="M1404" s="96"/>
      <c r="N1404" s="96"/>
      <c r="O1404" s="96"/>
      <c r="P1404" s="96"/>
    </row>
    <row r="1405" spans="1:16" x14ac:dyDescent="0.25">
      <c r="A1405" s="97">
        <v>43748</v>
      </c>
      <c r="B1405" s="101">
        <v>28</v>
      </c>
      <c r="C1405" s="92" t="str">
        <f t="shared" si="63"/>
        <v>GET /statements</v>
      </c>
      <c r="D1405" s="94" t="s">
        <v>208</v>
      </c>
      <c r="E1405" s="93" t="str">
        <f t="shared" si="64"/>
        <v>AISP</v>
      </c>
      <c r="F1405" s="93" t="str">
        <f t="shared" si="65"/>
        <v>Y</v>
      </c>
      <c r="G1405" s="95">
        <v>3397210.3359696548</v>
      </c>
      <c r="H1405" s="99">
        <v>40376.433225186105</v>
      </c>
      <c r="I1405" s="99">
        <v>62.696556034266543</v>
      </c>
      <c r="J1405" s="96"/>
      <c r="K1405" s="96"/>
      <c r="L1405" s="96"/>
      <c r="M1405" s="96"/>
      <c r="N1405" s="96"/>
      <c r="O1405" s="96"/>
      <c r="P1405" s="96"/>
    </row>
    <row r="1406" spans="1:16" x14ac:dyDescent="0.25">
      <c r="A1406" s="97">
        <v>43748</v>
      </c>
      <c r="B1406" s="101">
        <v>29</v>
      </c>
      <c r="C1406" s="92" t="str">
        <f t="shared" si="63"/>
        <v>POST /domestic-payment-consents</v>
      </c>
      <c r="D1406" s="94" t="s">
        <v>208</v>
      </c>
      <c r="E1406" s="93" t="str">
        <f t="shared" si="64"/>
        <v>PISP</v>
      </c>
      <c r="F1406" s="93" t="str">
        <f t="shared" si="65"/>
        <v>N</v>
      </c>
      <c r="G1406" s="95">
        <v>3429715.8921179231</v>
      </c>
      <c r="H1406" s="99">
        <v>9309.0390928431571</v>
      </c>
      <c r="I1406" s="99">
        <v>89.568053750844086</v>
      </c>
      <c r="J1406" s="96"/>
      <c r="K1406" s="96"/>
      <c r="L1406" s="96"/>
      <c r="M1406" s="96"/>
      <c r="N1406" s="96"/>
      <c r="O1406" s="96"/>
      <c r="P1406" s="96"/>
    </row>
    <row r="1407" spans="1:16" x14ac:dyDescent="0.25">
      <c r="A1407" s="97">
        <v>43748</v>
      </c>
      <c r="B1407" s="101">
        <v>30</v>
      </c>
      <c r="C1407" s="92" t="str">
        <f t="shared" si="63"/>
        <v>GET /domestic-payment-consents/{ConsentId}</v>
      </c>
      <c r="D1407" s="94" t="s">
        <v>208</v>
      </c>
      <c r="E1407" s="93" t="str">
        <f t="shared" si="64"/>
        <v>PISP</v>
      </c>
      <c r="F1407" s="93" t="str">
        <f t="shared" si="65"/>
        <v>N</v>
      </c>
      <c r="G1407" s="95">
        <v>13361830.353520092</v>
      </c>
      <c r="H1407" s="99">
        <v>18003.981616582281</v>
      </c>
      <c r="I1407" s="99">
        <v>156.00878474862245</v>
      </c>
      <c r="J1407" s="96"/>
      <c r="K1407" s="96"/>
      <c r="L1407" s="96"/>
      <c r="M1407" s="96"/>
      <c r="N1407" s="96"/>
      <c r="O1407" s="96"/>
      <c r="P1407" s="96"/>
    </row>
    <row r="1408" spans="1:16" x14ac:dyDescent="0.25">
      <c r="A1408" s="97">
        <v>43748</v>
      </c>
      <c r="B1408" s="101">
        <v>31</v>
      </c>
      <c r="C1408" s="92" t="str">
        <f t="shared" si="63"/>
        <v>POST /domestic-payments</v>
      </c>
      <c r="D1408" s="94" t="s">
        <v>208</v>
      </c>
      <c r="E1408" s="93" t="str">
        <f t="shared" si="64"/>
        <v>PISP</v>
      </c>
      <c r="F1408" s="93" t="str">
        <f t="shared" si="65"/>
        <v>Y</v>
      </c>
      <c r="G1408" s="95">
        <v>4581761.0972412899</v>
      </c>
      <c r="H1408" s="99">
        <v>17105.128551095102</v>
      </c>
      <c r="I1408" s="99">
        <v>5.6001533265826122</v>
      </c>
      <c r="J1408" s="96"/>
      <c r="K1408" s="96"/>
      <c r="L1408" s="96"/>
      <c r="M1408" s="96"/>
      <c r="N1408" s="96"/>
      <c r="O1408" s="96"/>
      <c r="P1408" s="96"/>
    </row>
    <row r="1409" spans="1:16" x14ac:dyDescent="0.25">
      <c r="A1409" s="97">
        <v>43748</v>
      </c>
      <c r="B1409" s="101">
        <v>32</v>
      </c>
      <c r="C1409" s="92" t="str">
        <f t="shared" si="63"/>
        <v>GET /domestic-payments/{DomesticPaymentId}</v>
      </c>
      <c r="D1409" s="94" t="s">
        <v>208</v>
      </c>
      <c r="E1409" s="93" t="str">
        <f t="shared" si="64"/>
        <v>PISP</v>
      </c>
      <c r="F1409" s="93" t="str">
        <f t="shared" si="65"/>
        <v>Y</v>
      </c>
      <c r="G1409" s="95">
        <v>31488827.788451895</v>
      </c>
      <c r="H1409" s="99">
        <v>40664.774629986554</v>
      </c>
      <c r="I1409" s="99">
        <v>63.792470717531017</v>
      </c>
      <c r="J1409" s="96"/>
      <c r="K1409" s="96"/>
      <c r="L1409" s="96"/>
      <c r="M1409" s="96"/>
      <c r="N1409" s="96"/>
      <c r="O1409" s="96"/>
      <c r="P1409" s="96"/>
    </row>
    <row r="1410" spans="1:16" x14ac:dyDescent="0.25">
      <c r="A1410" s="97">
        <v>43748</v>
      </c>
      <c r="B1410" s="101">
        <v>33</v>
      </c>
      <c r="C1410" s="92" t="str">
        <f t="shared" si="63"/>
        <v>POST /domestic-scheduled-payment-consents</v>
      </c>
      <c r="D1410" s="94" t="s">
        <v>208</v>
      </c>
      <c r="E1410" s="93" t="str">
        <f t="shared" si="64"/>
        <v>PISP</v>
      </c>
      <c r="F1410" s="93" t="str">
        <f t="shared" si="65"/>
        <v>N</v>
      </c>
      <c r="G1410" s="95">
        <v>17610664.369806614</v>
      </c>
      <c r="H1410" s="99">
        <v>17001.328845818123</v>
      </c>
      <c r="I1410" s="99">
        <v>92.138992468494578</v>
      </c>
      <c r="J1410" s="96"/>
      <c r="K1410" s="96"/>
      <c r="L1410" s="96"/>
      <c r="M1410" s="96"/>
      <c r="N1410" s="96"/>
      <c r="O1410" s="96"/>
      <c r="P1410" s="96"/>
    </row>
    <row r="1411" spans="1:16" x14ac:dyDescent="0.25">
      <c r="A1411" s="97">
        <v>43748</v>
      </c>
      <c r="B1411" s="101">
        <v>34</v>
      </c>
      <c r="C1411" s="92" t="str">
        <f t="shared" si="63"/>
        <v>GET /domestic-scheduled-payment-consents/{ConsentId}</v>
      </c>
      <c r="D1411" s="94" t="s">
        <v>208</v>
      </c>
      <c r="E1411" s="93" t="str">
        <f t="shared" si="64"/>
        <v>PISP</v>
      </c>
      <c r="F1411" s="93" t="str">
        <f t="shared" si="65"/>
        <v>N</v>
      </c>
      <c r="G1411" s="95">
        <v>11342434.312228421</v>
      </c>
      <c r="H1411" s="99">
        <v>12362.844453721826</v>
      </c>
      <c r="I1411" s="99">
        <v>70.974646752804986</v>
      </c>
      <c r="J1411" s="96"/>
      <c r="K1411" s="96"/>
      <c r="L1411" s="96"/>
      <c r="M1411" s="96"/>
      <c r="N1411" s="96"/>
      <c r="O1411" s="96"/>
      <c r="P1411" s="96"/>
    </row>
    <row r="1412" spans="1:16" ht="15" customHeight="1" x14ac:dyDescent="0.25">
      <c r="A1412" s="97">
        <v>43748</v>
      </c>
      <c r="B1412" s="101">
        <v>35</v>
      </c>
      <c r="C1412" s="92" t="str">
        <f t="shared" si="63"/>
        <v>POST /domestic-scheduled-payments</v>
      </c>
      <c r="D1412" s="94" t="s">
        <v>208</v>
      </c>
      <c r="E1412" s="93" t="str">
        <f t="shared" si="64"/>
        <v>PISP</v>
      </c>
      <c r="F1412" s="93" t="str">
        <f t="shared" si="65"/>
        <v>Y</v>
      </c>
      <c r="G1412" s="95">
        <v>29749469.56267488</v>
      </c>
      <c r="H1412" s="99">
        <v>39829.808993855484</v>
      </c>
      <c r="I1412" s="99">
        <v>169.86141194876598</v>
      </c>
      <c r="J1412" s="96"/>
      <c r="K1412" s="96"/>
      <c r="L1412" s="96"/>
      <c r="M1412" s="96"/>
      <c r="N1412" s="96"/>
      <c r="O1412" s="96"/>
      <c r="P1412" s="96"/>
    </row>
    <row r="1413" spans="1:16" ht="15" customHeight="1" x14ac:dyDescent="0.25">
      <c r="A1413" s="97">
        <v>43748</v>
      </c>
      <c r="B1413" s="101">
        <v>36</v>
      </c>
      <c r="C1413" s="92" t="str">
        <f t="shared" si="63"/>
        <v>GET /domestic-scheduled-payments/{DomesticScheduledPaymentId}</v>
      </c>
      <c r="D1413" s="94" t="s">
        <v>208</v>
      </c>
      <c r="E1413" s="93" t="str">
        <f t="shared" si="64"/>
        <v>PISP</v>
      </c>
      <c r="F1413" s="93" t="str">
        <f t="shared" si="65"/>
        <v>Y</v>
      </c>
      <c r="G1413" s="95">
        <v>13943616.57019775</v>
      </c>
      <c r="H1413" s="99">
        <v>31717.548371642173</v>
      </c>
      <c r="I1413" s="99">
        <v>88.302468210822468</v>
      </c>
      <c r="J1413" s="96"/>
      <c r="K1413" s="96"/>
      <c r="L1413" s="96"/>
      <c r="M1413" s="96"/>
      <c r="N1413" s="96"/>
      <c r="O1413" s="96"/>
      <c r="P1413" s="96"/>
    </row>
    <row r="1414" spans="1:16" ht="15" customHeight="1" x14ac:dyDescent="0.25">
      <c r="A1414" s="97">
        <v>43748</v>
      </c>
      <c r="B1414" s="101">
        <v>37</v>
      </c>
      <c r="C1414" s="92" t="str">
        <f t="shared" si="63"/>
        <v>POST /domestic-standing-order-consents</v>
      </c>
      <c r="D1414" s="94" t="s">
        <v>208</v>
      </c>
      <c r="E1414" s="93" t="str">
        <f t="shared" si="64"/>
        <v>PISP</v>
      </c>
      <c r="F1414" s="93" t="str">
        <f t="shared" si="65"/>
        <v>N</v>
      </c>
      <c r="G1414" s="95">
        <v>27483429.20824058</v>
      </c>
      <c r="H1414" s="99">
        <v>25481.483574767008</v>
      </c>
      <c r="I1414" s="99">
        <v>188.88159853672727</v>
      </c>
      <c r="J1414" s="96"/>
      <c r="K1414" s="96"/>
      <c r="L1414" s="96"/>
      <c r="M1414" s="96"/>
      <c r="N1414" s="96"/>
      <c r="O1414" s="96"/>
      <c r="P1414" s="96"/>
    </row>
    <row r="1415" spans="1:16" ht="15" customHeight="1" x14ac:dyDescent="0.25">
      <c r="A1415" s="97">
        <v>43748</v>
      </c>
      <c r="B1415" s="101">
        <v>38</v>
      </c>
      <c r="C1415" s="92" t="str">
        <f t="shared" si="63"/>
        <v>GET /domestic-standing-order-consents/{ConsentId}</v>
      </c>
      <c r="D1415" s="94" t="s">
        <v>208</v>
      </c>
      <c r="E1415" s="93" t="str">
        <f t="shared" si="64"/>
        <v>PISP</v>
      </c>
      <c r="F1415" s="93" t="str">
        <f t="shared" si="65"/>
        <v>N</v>
      </c>
      <c r="G1415" s="95">
        <v>25018346.44278428</v>
      </c>
      <c r="H1415" s="99">
        <v>28810.981232150105</v>
      </c>
      <c r="I1415" s="99">
        <v>210.35729971536952</v>
      </c>
      <c r="J1415" s="96"/>
      <c r="K1415" s="96"/>
      <c r="L1415" s="96"/>
      <c r="M1415" s="96"/>
      <c r="N1415" s="96"/>
      <c r="O1415" s="96"/>
      <c r="P1415" s="96"/>
    </row>
    <row r="1416" spans="1:16" ht="15" customHeight="1" x14ac:dyDescent="0.25">
      <c r="A1416" s="97">
        <v>43748</v>
      </c>
      <c r="B1416" s="101">
        <v>39</v>
      </c>
      <c r="C1416" s="92" t="str">
        <f t="shared" ref="C1416:C1479" si="66">VLOOKUP($B1416,endpoints,3)</f>
        <v>POST /domestic-standing-orders</v>
      </c>
      <c r="D1416" s="94" t="s">
        <v>208</v>
      </c>
      <c r="E1416" s="93" t="str">
        <f t="shared" ref="E1416:E1479" si="67">VLOOKUP($B1416,endpoints,4)</f>
        <v>PISP</v>
      </c>
      <c r="F1416" s="93" t="str">
        <f t="shared" ref="F1416:F1479" si="68">VLOOKUP($B1416,endpoints,5)</f>
        <v>Y</v>
      </c>
      <c r="G1416" s="95">
        <v>7254666.6558637721</v>
      </c>
      <c r="H1416" s="99">
        <v>21152.595818985716</v>
      </c>
      <c r="I1416" s="99">
        <v>2.0989397197601685</v>
      </c>
      <c r="J1416" s="96"/>
      <c r="K1416" s="96"/>
      <c r="L1416" s="96"/>
      <c r="M1416" s="96"/>
      <c r="N1416" s="96"/>
      <c r="O1416" s="96"/>
      <c r="P1416" s="96"/>
    </row>
    <row r="1417" spans="1:16" ht="15" customHeight="1" x14ac:dyDescent="0.25">
      <c r="A1417" s="97">
        <v>43748</v>
      </c>
      <c r="B1417" s="101">
        <v>40</v>
      </c>
      <c r="C1417" s="92" t="str">
        <f t="shared" si="66"/>
        <v>GET /domestic-standing-orders/{DomesticStandingOrderId}</v>
      </c>
      <c r="D1417" s="94" t="s">
        <v>208</v>
      </c>
      <c r="E1417" s="93" t="str">
        <f t="shared" si="67"/>
        <v>PISP</v>
      </c>
      <c r="F1417" s="93" t="str">
        <f t="shared" si="68"/>
        <v>Y</v>
      </c>
      <c r="G1417" s="95">
        <v>5603284.1226887247</v>
      </c>
      <c r="H1417" s="99">
        <v>8660.0949426099869</v>
      </c>
      <c r="I1417" s="99">
        <v>217.30611923911161</v>
      </c>
      <c r="J1417" s="96"/>
      <c r="K1417" s="96"/>
      <c r="L1417" s="96"/>
      <c r="M1417" s="96"/>
      <c r="N1417" s="96"/>
      <c r="O1417" s="96"/>
      <c r="P1417" s="96"/>
    </row>
    <row r="1418" spans="1:16" ht="15" customHeight="1" x14ac:dyDescent="0.25">
      <c r="A1418" s="97">
        <v>43748</v>
      </c>
      <c r="B1418" s="101">
        <v>41</v>
      </c>
      <c r="C1418" s="92" t="str">
        <f t="shared" si="66"/>
        <v>POST /international-payment-consents</v>
      </c>
      <c r="D1418" s="94" t="s">
        <v>208</v>
      </c>
      <c r="E1418" s="93" t="str">
        <f t="shared" si="67"/>
        <v>PISP</v>
      </c>
      <c r="F1418" s="93" t="str">
        <f t="shared" si="68"/>
        <v>N</v>
      </c>
      <c r="G1418" s="95">
        <v>33217295.337445349</v>
      </c>
      <c r="H1418" s="99">
        <v>46646.828421723025</v>
      </c>
      <c r="I1418" s="99">
        <v>59.201531760801352</v>
      </c>
      <c r="J1418" s="96"/>
      <c r="K1418" s="96"/>
      <c r="L1418" s="96"/>
      <c r="M1418" s="96"/>
      <c r="N1418" s="96"/>
      <c r="O1418" s="96"/>
      <c r="P1418" s="96"/>
    </row>
    <row r="1419" spans="1:16" ht="15" customHeight="1" x14ac:dyDescent="0.25">
      <c r="A1419" s="97">
        <v>43748</v>
      </c>
      <c r="B1419" s="101">
        <v>42</v>
      </c>
      <c r="C1419" s="92" t="str">
        <f t="shared" si="66"/>
        <v>GET /international-payment-consents/{ConsentId}</v>
      </c>
      <c r="D1419" s="94" t="s">
        <v>208</v>
      </c>
      <c r="E1419" s="93" t="str">
        <f t="shared" si="67"/>
        <v>PISP</v>
      </c>
      <c r="F1419" s="93" t="str">
        <f t="shared" si="68"/>
        <v>N</v>
      </c>
      <c r="G1419" s="95">
        <v>28170834.036500499</v>
      </c>
      <c r="H1419" s="99">
        <v>30103.236562041562</v>
      </c>
      <c r="I1419" s="99">
        <v>248.85374128154425</v>
      </c>
      <c r="J1419" s="96"/>
      <c r="K1419" s="96"/>
      <c r="L1419" s="96"/>
      <c r="M1419" s="96"/>
      <c r="N1419" s="96"/>
      <c r="O1419" s="96"/>
      <c r="P1419" s="96"/>
    </row>
    <row r="1420" spans="1:16" ht="15" customHeight="1" x14ac:dyDescent="0.25">
      <c r="A1420" s="97">
        <v>43748</v>
      </c>
      <c r="B1420" s="101">
        <v>43</v>
      </c>
      <c r="C1420" s="92" t="str">
        <f t="shared" si="66"/>
        <v>POST /international-payments</v>
      </c>
      <c r="D1420" s="94" t="s">
        <v>208</v>
      </c>
      <c r="E1420" s="93" t="str">
        <f t="shared" si="67"/>
        <v>PISP</v>
      </c>
      <c r="F1420" s="93" t="str">
        <f t="shared" si="68"/>
        <v>Y</v>
      </c>
      <c r="G1420" s="95">
        <v>36734026.451485813</v>
      </c>
      <c r="H1420" s="99">
        <v>36056.211114230726</v>
      </c>
      <c r="I1420" s="99">
        <v>41.589106293136439</v>
      </c>
      <c r="J1420" s="96"/>
      <c r="K1420" s="96"/>
      <c r="L1420" s="96"/>
      <c r="M1420" s="96"/>
      <c r="N1420" s="96"/>
      <c r="O1420" s="96"/>
      <c r="P1420" s="96"/>
    </row>
    <row r="1421" spans="1:16" ht="15" customHeight="1" x14ac:dyDescent="0.25">
      <c r="A1421" s="97">
        <v>43748</v>
      </c>
      <c r="B1421" s="101">
        <v>44</v>
      </c>
      <c r="C1421" s="92" t="str">
        <f t="shared" si="66"/>
        <v>GET /international-payments/{InternationalPaymentId}</v>
      </c>
      <c r="D1421" s="94" t="s">
        <v>208</v>
      </c>
      <c r="E1421" s="93" t="str">
        <f t="shared" si="67"/>
        <v>PISP</v>
      </c>
      <c r="F1421" s="93" t="str">
        <f t="shared" si="68"/>
        <v>Y</v>
      </c>
      <c r="G1421" s="95">
        <v>13673184.905253224</v>
      </c>
      <c r="H1421" s="99">
        <v>17416.516610844446</v>
      </c>
      <c r="I1421" s="99">
        <v>55.35777678775839</v>
      </c>
      <c r="J1421" s="96"/>
      <c r="K1421" s="96"/>
      <c r="L1421" s="96"/>
      <c r="M1421" s="96"/>
      <c r="N1421" s="96"/>
      <c r="O1421" s="96"/>
      <c r="P1421" s="96"/>
    </row>
    <row r="1422" spans="1:16" ht="15" customHeight="1" x14ac:dyDescent="0.25">
      <c r="A1422" s="97">
        <v>43748</v>
      </c>
      <c r="B1422" s="101">
        <v>45</v>
      </c>
      <c r="C1422" s="92" t="str">
        <f t="shared" si="66"/>
        <v>POST /international-scheduled-payment-consents</v>
      </c>
      <c r="D1422" s="94" t="s">
        <v>208</v>
      </c>
      <c r="E1422" s="93" t="str">
        <f t="shared" si="67"/>
        <v>PISP</v>
      </c>
      <c r="F1422" s="93" t="str">
        <f t="shared" si="68"/>
        <v>N</v>
      </c>
      <c r="G1422" s="95">
        <v>25668284.671631087</v>
      </c>
      <c r="H1422" s="99">
        <v>33254.832756169235</v>
      </c>
      <c r="I1422" s="99">
        <v>14.393525835083944</v>
      </c>
      <c r="J1422" s="96"/>
      <c r="K1422" s="96"/>
      <c r="L1422" s="96"/>
      <c r="M1422" s="96"/>
      <c r="N1422" s="96"/>
      <c r="O1422" s="96"/>
      <c r="P1422" s="96"/>
    </row>
    <row r="1423" spans="1:16" ht="15" customHeight="1" x14ac:dyDescent="0.25">
      <c r="A1423" s="97">
        <v>43748</v>
      </c>
      <c r="B1423" s="101">
        <v>46</v>
      </c>
      <c r="C1423" s="92" t="str">
        <f t="shared" si="66"/>
        <v>GET /international-scheduled-payment-consents/{ConsentId}</v>
      </c>
      <c r="D1423" s="94" t="s">
        <v>208</v>
      </c>
      <c r="E1423" s="93" t="str">
        <f t="shared" si="67"/>
        <v>PISP</v>
      </c>
      <c r="F1423" s="93" t="str">
        <f t="shared" si="68"/>
        <v>N</v>
      </c>
      <c r="G1423" s="95">
        <v>10033304.706981584</v>
      </c>
      <c r="H1423" s="99">
        <v>26589.023173115464</v>
      </c>
      <c r="I1423" s="99">
        <v>24.397974592258947</v>
      </c>
      <c r="J1423" s="96"/>
      <c r="K1423" s="96"/>
      <c r="L1423" s="96"/>
      <c r="M1423" s="96"/>
      <c r="N1423" s="96"/>
      <c r="O1423" s="96"/>
      <c r="P1423" s="96"/>
    </row>
    <row r="1424" spans="1:16" ht="15" customHeight="1" x14ac:dyDescent="0.25">
      <c r="A1424" s="97">
        <v>43748</v>
      </c>
      <c r="B1424" s="101">
        <v>47</v>
      </c>
      <c r="C1424" s="92" t="str">
        <f t="shared" si="66"/>
        <v>POST /international-scheduled-payments</v>
      </c>
      <c r="D1424" s="94" t="s">
        <v>208</v>
      </c>
      <c r="E1424" s="93" t="str">
        <f t="shared" si="67"/>
        <v>PISP</v>
      </c>
      <c r="F1424" s="93" t="str">
        <f t="shared" si="68"/>
        <v>Y</v>
      </c>
      <c r="G1424" s="95">
        <v>12601586.016507221</v>
      </c>
      <c r="H1424" s="99">
        <v>22983.168659224906</v>
      </c>
      <c r="I1424" s="99">
        <v>66.608368603017823</v>
      </c>
      <c r="J1424" s="96"/>
      <c r="K1424" s="96"/>
      <c r="L1424" s="96"/>
      <c r="M1424" s="96"/>
      <c r="N1424" s="96"/>
      <c r="O1424" s="96"/>
      <c r="P1424" s="96"/>
    </row>
    <row r="1425" spans="1:16" ht="15" customHeight="1" x14ac:dyDescent="0.25">
      <c r="A1425" s="97">
        <v>43748</v>
      </c>
      <c r="B1425" s="101">
        <v>48</v>
      </c>
      <c r="C1425" s="92" t="str">
        <f t="shared" si="66"/>
        <v>GET /international-scheduled-payments/{InternationalScheduledPaymentId}</v>
      </c>
      <c r="D1425" s="94" t="s">
        <v>208</v>
      </c>
      <c r="E1425" s="93" t="str">
        <f t="shared" si="67"/>
        <v>PISP</v>
      </c>
      <c r="F1425" s="93" t="str">
        <f t="shared" si="68"/>
        <v>Y</v>
      </c>
      <c r="G1425" s="95">
        <v>19740715.533943169</v>
      </c>
      <c r="H1425" s="99">
        <v>34185.866038706765</v>
      </c>
      <c r="I1425" s="99">
        <v>58.224898695877322</v>
      </c>
      <c r="J1425" s="96"/>
      <c r="K1425" s="96"/>
      <c r="L1425" s="96"/>
      <c r="M1425" s="96"/>
      <c r="N1425" s="96"/>
      <c r="O1425" s="96"/>
      <c r="P1425" s="96"/>
    </row>
    <row r="1426" spans="1:16" ht="15" customHeight="1" x14ac:dyDescent="0.25">
      <c r="A1426" s="97">
        <v>43748</v>
      </c>
      <c r="B1426" s="101">
        <v>49</v>
      </c>
      <c r="C1426" s="92" t="str">
        <f t="shared" si="66"/>
        <v>POST /international-standing-order-consents</v>
      </c>
      <c r="D1426" s="94" t="s">
        <v>208</v>
      </c>
      <c r="E1426" s="93" t="str">
        <f t="shared" si="67"/>
        <v>PISP</v>
      </c>
      <c r="F1426" s="93" t="str">
        <f t="shared" si="68"/>
        <v>N</v>
      </c>
      <c r="G1426" s="95">
        <v>3855634.3871707837</v>
      </c>
      <c r="H1426" s="99">
        <v>12199.871301057274</v>
      </c>
      <c r="I1426" s="99">
        <v>6.4134408221050734</v>
      </c>
      <c r="J1426" s="96"/>
      <c r="K1426" s="96"/>
      <c r="L1426" s="96"/>
      <c r="M1426" s="96"/>
      <c r="N1426" s="96"/>
      <c r="O1426" s="96"/>
      <c r="P1426" s="96"/>
    </row>
    <row r="1427" spans="1:16" ht="15" customHeight="1" x14ac:dyDescent="0.25">
      <c r="A1427" s="97">
        <v>43748</v>
      </c>
      <c r="B1427" s="101">
        <v>50</v>
      </c>
      <c r="C1427" s="92" t="str">
        <f t="shared" si="66"/>
        <v>GET /international-standing-order-consents/{ConsentId}</v>
      </c>
      <c r="D1427" s="94" t="s">
        <v>208</v>
      </c>
      <c r="E1427" s="93" t="str">
        <f t="shared" si="67"/>
        <v>PISP</v>
      </c>
      <c r="F1427" s="93" t="str">
        <f t="shared" si="68"/>
        <v>N</v>
      </c>
      <c r="G1427" s="95">
        <v>17118712.974773359</v>
      </c>
      <c r="H1427" s="99">
        <v>28303.095028808115</v>
      </c>
      <c r="I1427" s="99">
        <v>248.68411002668532</v>
      </c>
      <c r="J1427" s="96"/>
      <c r="K1427" s="96"/>
      <c r="L1427" s="96"/>
      <c r="M1427" s="96"/>
      <c r="N1427" s="96"/>
      <c r="O1427" s="96"/>
      <c r="P1427" s="96"/>
    </row>
    <row r="1428" spans="1:16" ht="15" customHeight="1" x14ac:dyDescent="0.25">
      <c r="A1428" s="97">
        <v>43748</v>
      </c>
      <c r="B1428" s="101">
        <v>51</v>
      </c>
      <c r="C1428" s="92" t="str">
        <f t="shared" si="66"/>
        <v>POST /international-standing-orders</v>
      </c>
      <c r="D1428" s="94" t="s">
        <v>208</v>
      </c>
      <c r="E1428" s="93" t="str">
        <f t="shared" si="67"/>
        <v>PISP</v>
      </c>
      <c r="F1428" s="93" t="str">
        <f t="shared" si="68"/>
        <v>Y</v>
      </c>
      <c r="G1428" s="95">
        <v>13768019.576787768</v>
      </c>
      <c r="H1428" s="99">
        <v>27018.721543401098</v>
      </c>
      <c r="I1428" s="99">
        <v>228.93490463582214</v>
      </c>
      <c r="J1428" s="96"/>
      <c r="K1428" s="96"/>
      <c r="L1428" s="96"/>
      <c r="M1428" s="96"/>
      <c r="N1428" s="96"/>
      <c r="O1428" s="96"/>
      <c r="P1428" s="96"/>
    </row>
    <row r="1429" spans="1:16" ht="15" customHeight="1" x14ac:dyDescent="0.25">
      <c r="A1429" s="97">
        <v>43748</v>
      </c>
      <c r="B1429" s="101">
        <v>52</v>
      </c>
      <c r="C1429" s="92" t="str">
        <f t="shared" si="66"/>
        <v>GET /international-standing-orders/{InternationalStandingOrderPaymentId}</v>
      </c>
      <c r="D1429" s="94" t="s">
        <v>208</v>
      </c>
      <c r="E1429" s="93" t="str">
        <f t="shared" si="67"/>
        <v>PISP</v>
      </c>
      <c r="F1429" s="93" t="str">
        <f t="shared" si="68"/>
        <v>Y</v>
      </c>
      <c r="G1429" s="95">
        <v>6686964.9043493997</v>
      </c>
      <c r="H1429" s="99">
        <v>16682.428785746124</v>
      </c>
      <c r="I1429" s="99">
        <v>69.366004379587395</v>
      </c>
      <c r="J1429" s="96"/>
      <c r="K1429" s="96"/>
      <c r="L1429" s="96"/>
      <c r="M1429" s="96"/>
      <c r="N1429" s="96"/>
      <c r="O1429" s="96"/>
      <c r="P1429" s="96"/>
    </row>
    <row r="1430" spans="1:16" ht="15" customHeight="1" x14ac:dyDescent="0.25">
      <c r="A1430" s="97">
        <v>43748</v>
      </c>
      <c r="B1430" s="101">
        <v>53</v>
      </c>
      <c r="C1430" s="92" t="str">
        <f t="shared" si="66"/>
        <v>POST /file-payment-consents</v>
      </c>
      <c r="D1430" s="94" t="s">
        <v>208</v>
      </c>
      <c r="E1430" s="93" t="str">
        <f t="shared" si="67"/>
        <v>PISP</v>
      </c>
      <c r="F1430" s="93" t="str">
        <f t="shared" si="68"/>
        <v>N</v>
      </c>
      <c r="G1430" s="95">
        <v>11678146.112197695</v>
      </c>
      <c r="H1430" s="99">
        <v>12800.861497747857</v>
      </c>
      <c r="I1430" s="99">
        <v>23.47655274335127</v>
      </c>
      <c r="J1430" s="96"/>
      <c r="K1430" s="96"/>
      <c r="L1430" s="96"/>
      <c r="M1430" s="96"/>
      <c r="N1430" s="96"/>
      <c r="O1430" s="96"/>
      <c r="P1430" s="96"/>
    </row>
    <row r="1431" spans="1:16" ht="15" customHeight="1" x14ac:dyDescent="0.25">
      <c r="A1431" s="97">
        <v>43748</v>
      </c>
      <c r="B1431" s="101">
        <v>54</v>
      </c>
      <c r="C1431" s="92" t="str">
        <f t="shared" si="66"/>
        <v>GET /file-payment-consents/{ConsentId}</v>
      </c>
      <c r="D1431" s="94" t="s">
        <v>208</v>
      </c>
      <c r="E1431" s="93" t="str">
        <f t="shared" si="67"/>
        <v>PISP</v>
      </c>
      <c r="F1431" s="93" t="str">
        <f t="shared" si="68"/>
        <v>N</v>
      </c>
      <c r="G1431" s="95">
        <v>19657147.560570754</v>
      </c>
      <c r="H1431" s="99">
        <v>24659.92161190803</v>
      </c>
      <c r="I1431" s="99">
        <v>210.06765195796513</v>
      </c>
      <c r="J1431" s="96"/>
      <c r="K1431" s="96"/>
      <c r="L1431" s="96"/>
      <c r="M1431" s="96"/>
      <c r="N1431" s="96"/>
      <c r="O1431" s="96"/>
      <c r="P1431" s="96"/>
    </row>
    <row r="1432" spans="1:16" ht="15" customHeight="1" x14ac:dyDescent="0.25">
      <c r="A1432" s="97">
        <v>43748</v>
      </c>
      <c r="B1432" s="101">
        <v>55</v>
      </c>
      <c r="C1432" s="92" t="str">
        <f t="shared" si="66"/>
        <v>POST /file-payment-consents/{ConsentId}/file</v>
      </c>
      <c r="D1432" s="94" t="s">
        <v>208</v>
      </c>
      <c r="E1432" s="93" t="str">
        <f t="shared" si="67"/>
        <v>PISP</v>
      </c>
      <c r="F1432" s="93" t="str">
        <f t="shared" si="68"/>
        <v>N</v>
      </c>
      <c r="G1432" s="95">
        <v>21169155.42126983</v>
      </c>
      <c r="H1432" s="99">
        <v>30550.962451998232</v>
      </c>
      <c r="I1432" s="99">
        <v>65.673069264051136</v>
      </c>
      <c r="J1432" s="96"/>
      <c r="K1432" s="96"/>
      <c r="L1432" s="96"/>
      <c r="M1432" s="96"/>
      <c r="N1432" s="96"/>
      <c r="O1432" s="96"/>
      <c r="P1432" s="96"/>
    </row>
    <row r="1433" spans="1:16" ht="15" customHeight="1" x14ac:dyDescent="0.25">
      <c r="A1433" s="97">
        <v>43748</v>
      </c>
      <c r="B1433" s="101">
        <v>56</v>
      </c>
      <c r="C1433" s="92" t="str">
        <f t="shared" si="66"/>
        <v>GET /file-payment-consents/{ConsentId}/file</v>
      </c>
      <c r="D1433" s="94" t="s">
        <v>208</v>
      </c>
      <c r="E1433" s="93" t="str">
        <f t="shared" si="67"/>
        <v>PISP</v>
      </c>
      <c r="F1433" s="93" t="str">
        <f t="shared" si="68"/>
        <v>N</v>
      </c>
      <c r="G1433" s="95">
        <v>23923856.328429189</v>
      </c>
      <c r="H1433" s="99">
        <v>30836.812399249517</v>
      </c>
      <c r="I1433" s="99">
        <v>39.520695819681272</v>
      </c>
      <c r="J1433" s="96"/>
      <c r="K1433" s="96"/>
      <c r="L1433" s="96"/>
      <c r="M1433" s="96"/>
      <c r="N1433" s="96"/>
      <c r="O1433" s="96"/>
      <c r="P1433" s="96"/>
    </row>
    <row r="1434" spans="1:16" ht="15" customHeight="1" x14ac:dyDescent="0.25">
      <c r="A1434" s="97">
        <v>43748</v>
      </c>
      <c r="B1434" s="101">
        <v>57</v>
      </c>
      <c r="C1434" s="92" t="str">
        <f t="shared" si="66"/>
        <v>POST /file-payments</v>
      </c>
      <c r="D1434" s="94" t="s">
        <v>208</v>
      </c>
      <c r="E1434" s="93" t="str">
        <f t="shared" si="67"/>
        <v>PISP</v>
      </c>
      <c r="F1434" s="93" t="str">
        <f t="shared" si="68"/>
        <v>Y</v>
      </c>
      <c r="G1434" s="95">
        <v>397697855.06583643</v>
      </c>
      <c r="H1434" s="99">
        <v>3725.4441253754958</v>
      </c>
      <c r="I1434" s="99">
        <v>57.41150607980137</v>
      </c>
      <c r="J1434" s="96"/>
      <c r="K1434" s="96"/>
      <c r="L1434" s="96"/>
      <c r="M1434" s="96"/>
      <c r="N1434" s="96"/>
      <c r="O1434" s="96"/>
      <c r="P1434" s="96"/>
    </row>
    <row r="1435" spans="1:16" ht="15" customHeight="1" x14ac:dyDescent="0.25">
      <c r="A1435" s="97">
        <v>43748</v>
      </c>
      <c r="B1435" s="101">
        <v>58</v>
      </c>
      <c r="C1435" s="92" t="str">
        <f t="shared" si="66"/>
        <v>GET /file-payments/{FilePaymentId}</v>
      </c>
      <c r="D1435" s="94" t="s">
        <v>208</v>
      </c>
      <c r="E1435" s="93" t="str">
        <f t="shared" si="67"/>
        <v>PISP</v>
      </c>
      <c r="F1435" s="93" t="str">
        <f t="shared" si="68"/>
        <v>Y</v>
      </c>
      <c r="G1435" s="95">
        <v>72893474.709974661</v>
      </c>
      <c r="H1435" s="99">
        <v>778.53131982839102</v>
      </c>
      <c r="I1435" s="99">
        <v>128.51791263136792</v>
      </c>
      <c r="J1435" s="96"/>
      <c r="K1435" s="96"/>
      <c r="L1435" s="96"/>
      <c r="M1435" s="96"/>
      <c r="N1435" s="96"/>
      <c r="O1435" s="96"/>
      <c r="P1435" s="96"/>
    </row>
    <row r="1436" spans="1:16" ht="15" customHeight="1" x14ac:dyDescent="0.25">
      <c r="A1436" s="97">
        <v>43748</v>
      </c>
      <c r="B1436" s="101">
        <v>59</v>
      </c>
      <c r="C1436" s="92" t="str">
        <f t="shared" si="66"/>
        <v>GET /file-payments/{FilePaymentId}/report-file</v>
      </c>
      <c r="D1436" s="94" t="s">
        <v>208</v>
      </c>
      <c r="E1436" s="93" t="str">
        <f t="shared" si="67"/>
        <v>PISP</v>
      </c>
      <c r="F1436" s="93" t="str">
        <f t="shared" si="68"/>
        <v>Y</v>
      </c>
      <c r="G1436" s="95">
        <v>53547854.089383297</v>
      </c>
      <c r="H1436" s="99">
        <v>2312.1494173106039</v>
      </c>
      <c r="I1436" s="99">
        <v>90.495091891585048</v>
      </c>
      <c r="J1436" s="96"/>
      <c r="K1436" s="96"/>
      <c r="L1436" s="96"/>
      <c r="M1436" s="96"/>
      <c r="N1436" s="96"/>
      <c r="O1436" s="96"/>
      <c r="P1436" s="96"/>
    </row>
    <row r="1437" spans="1:16" ht="15" customHeight="1" x14ac:dyDescent="0.25">
      <c r="A1437" s="97">
        <v>43748</v>
      </c>
      <c r="B1437" s="101">
        <v>60</v>
      </c>
      <c r="C1437" s="92" t="str">
        <f t="shared" si="66"/>
        <v>POST /funds-confirmation-consents</v>
      </c>
      <c r="D1437" s="94" t="s">
        <v>208</v>
      </c>
      <c r="E1437" s="93" t="str">
        <f t="shared" si="67"/>
        <v>CoF</v>
      </c>
      <c r="F1437" s="93" t="str">
        <f t="shared" si="68"/>
        <v>N</v>
      </c>
      <c r="G1437" s="95">
        <v>12477391.01420605</v>
      </c>
      <c r="H1437" s="99">
        <v>14094.967806429502</v>
      </c>
      <c r="I1437" s="99">
        <v>11.89672677376412</v>
      </c>
      <c r="J1437" s="96"/>
      <c r="K1437" s="96"/>
      <c r="L1437" s="96"/>
      <c r="M1437" s="96"/>
      <c r="N1437" s="96"/>
      <c r="O1437" s="96"/>
      <c r="P1437" s="96"/>
    </row>
    <row r="1438" spans="1:16" ht="15" customHeight="1" x14ac:dyDescent="0.25">
      <c r="A1438" s="97">
        <v>43748</v>
      </c>
      <c r="B1438" s="101">
        <v>61</v>
      </c>
      <c r="C1438" s="92" t="str">
        <f t="shared" si="66"/>
        <v>GET /funds-confirmation-consents/{ConsentId}</v>
      </c>
      <c r="D1438" s="94" t="s">
        <v>208</v>
      </c>
      <c r="E1438" s="93" t="str">
        <f t="shared" si="67"/>
        <v>CoF</v>
      </c>
      <c r="F1438" s="93" t="str">
        <f t="shared" si="68"/>
        <v>N</v>
      </c>
      <c r="G1438" s="95">
        <v>21261458.585047226</v>
      </c>
      <c r="H1438" s="99">
        <v>41817.381304307593</v>
      </c>
      <c r="I1438" s="99">
        <v>175.52317399858666</v>
      </c>
      <c r="J1438" s="96"/>
      <c r="K1438" s="96"/>
      <c r="L1438" s="96"/>
      <c r="M1438" s="96"/>
      <c r="N1438" s="96"/>
      <c r="O1438" s="96"/>
      <c r="P1438" s="96"/>
    </row>
    <row r="1439" spans="1:16" ht="15" customHeight="1" x14ac:dyDescent="0.25">
      <c r="A1439" s="97">
        <v>43748</v>
      </c>
      <c r="B1439" s="101">
        <v>62</v>
      </c>
      <c r="C1439" s="92" t="str">
        <f t="shared" si="66"/>
        <v>DELETE /funds-confirmation-consents/{ConsentId}</v>
      </c>
      <c r="D1439" s="94" t="s">
        <v>208</v>
      </c>
      <c r="E1439" s="93" t="str">
        <f t="shared" si="67"/>
        <v>CoF</v>
      </c>
      <c r="F1439" s="93" t="str">
        <f t="shared" si="68"/>
        <v>N</v>
      </c>
      <c r="G1439" s="95">
        <v>6648331.0830896879</v>
      </c>
      <c r="H1439" s="99">
        <v>13151.840747476721</v>
      </c>
      <c r="I1439" s="99">
        <v>116.91603809519337</v>
      </c>
      <c r="J1439" s="96"/>
      <c r="K1439" s="96"/>
      <c r="L1439" s="96"/>
      <c r="M1439" s="96"/>
      <c r="N1439" s="96"/>
      <c r="O1439" s="96"/>
      <c r="P1439" s="96"/>
    </row>
    <row r="1440" spans="1:16" ht="15" customHeight="1" x14ac:dyDescent="0.25">
      <c r="A1440" s="97">
        <v>43748</v>
      </c>
      <c r="B1440" s="101">
        <v>63</v>
      </c>
      <c r="C1440" s="92" t="str">
        <f t="shared" si="66"/>
        <v>POST /funds-confirmations</v>
      </c>
      <c r="D1440" s="94" t="s">
        <v>208</v>
      </c>
      <c r="E1440" s="93" t="str">
        <f t="shared" si="67"/>
        <v>CoF</v>
      </c>
      <c r="F1440" s="93" t="str">
        <f t="shared" si="68"/>
        <v>Y</v>
      </c>
      <c r="G1440" s="95">
        <v>8156679.498835858</v>
      </c>
      <c r="H1440" s="99">
        <v>16131.030054734796</v>
      </c>
      <c r="I1440" s="99">
        <v>215.00528902025422</v>
      </c>
      <c r="J1440" s="96"/>
      <c r="K1440" s="96"/>
      <c r="L1440" s="96"/>
      <c r="M1440" s="96"/>
      <c r="N1440" s="96"/>
      <c r="O1440" s="96"/>
      <c r="P1440" s="96"/>
    </row>
    <row r="1441" spans="1:16" ht="15" customHeight="1" x14ac:dyDescent="0.25">
      <c r="A1441" s="97">
        <v>43748</v>
      </c>
      <c r="B1441" s="101">
        <v>75</v>
      </c>
      <c r="C1441" s="92" t="str">
        <f t="shared" si="66"/>
        <v>GET /domestic-payment-consents/{ConsentId}/funds-confirmation</v>
      </c>
      <c r="D1441" s="94" t="s">
        <v>208</v>
      </c>
      <c r="E1441" s="93" t="str">
        <f t="shared" si="67"/>
        <v>CoF</v>
      </c>
      <c r="F1441" s="93" t="str">
        <f t="shared" si="68"/>
        <v>Y</v>
      </c>
      <c r="G1441" s="95">
        <v>3895948.6072861995</v>
      </c>
      <c r="H1441" s="99">
        <v>6995.507357885378</v>
      </c>
      <c r="I1441" s="99">
        <v>198.54049721575191</v>
      </c>
      <c r="J1441" s="96"/>
      <c r="K1441" s="96"/>
      <c r="L1441" s="96"/>
      <c r="M1441" s="96"/>
      <c r="N1441" s="96"/>
      <c r="O1441" s="96"/>
      <c r="P1441" s="96"/>
    </row>
    <row r="1442" spans="1:16" ht="15" customHeight="1" x14ac:dyDescent="0.25">
      <c r="A1442" s="97">
        <v>43748</v>
      </c>
      <c r="B1442" s="101">
        <v>76</v>
      </c>
      <c r="C1442" s="92" t="str">
        <f t="shared" si="66"/>
        <v>GET /international-payment-consents/{ConsentId}/funds-confirmation</v>
      </c>
      <c r="D1442" s="94" t="s">
        <v>208</v>
      </c>
      <c r="E1442" s="93" t="str">
        <f t="shared" si="67"/>
        <v>CoF</v>
      </c>
      <c r="F1442" s="93" t="str">
        <f t="shared" si="68"/>
        <v>Y</v>
      </c>
      <c r="G1442" s="95">
        <v>15536695.471711112</v>
      </c>
      <c r="H1442" s="99">
        <v>40700.937575861426</v>
      </c>
      <c r="I1442" s="99">
        <v>89.487043342272102</v>
      </c>
      <c r="J1442" s="96"/>
      <c r="K1442" s="96"/>
      <c r="L1442" s="96"/>
      <c r="M1442" s="96"/>
      <c r="N1442" s="96"/>
      <c r="O1442" s="96"/>
      <c r="P1442" s="96"/>
    </row>
    <row r="1443" spans="1:16" ht="15" customHeight="1" x14ac:dyDescent="0.25">
      <c r="A1443" s="97">
        <v>43748</v>
      </c>
      <c r="B1443" s="101">
        <v>77</v>
      </c>
      <c r="C1443" s="92" t="str">
        <f t="shared" si="66"/>
        <v>GET /international-scheduled-payment-consents/{ConsentId}/funds-confirmation</v>
      </c>
      <c r="D1443" s="94" t="s">
        <v>208</v>
      </c>
      <c r="E1443" s="93" t="str">
        <f t="shared" si="67"/>
        <v>CoF</v>
      </c>
      <c r="F1443" s="93" t="str">
        <f t="shared" si="68"/>
        <v>Y</v>
      </c>
      <c r="G1443" s="95">
        <v>32686653.673009969</v>
      </c>
      <c r="H1443" s="99">
        <v>47968.512048027311</v>
      </c>
      <c r="I1443" s="99">
        <v>8.6802484978984573</v>
      </c>
      <c r="J1443" s="96"/>
      <c r="K1443" s="96"/>
      <c r="L1443" s="96"/>
      <c r="M1443" s="96"/>
      <c r="N1443" s="96"/>
      <c r="O1443" s="96"/>
      <c r="P1443" s="96"/>
    </row>
    <row r="1444" spans="1:16" ht="15" customHeight="1" x14ac:dyDescent="0.25">
      <c r="A1444" s="97">
        <v>43748</v>
      </c>
      <c r="B1444" s="101">
        <v>78</v>
      </c>
      <c r="C1444" s="92" t="str">
        <f t="shared" si="66"/>
        <v>GET /accounts/{AccountId}/parties</v>
      </c>
      <c r="D1444" s="94" t="s">
        <v>208</v>
      </c>
      <c r="E1444" s="93" t="str">
        <f t="shared" si="67"/>
        <v>AISP</v>
      </c>
      <c r="F1444" s="93" t="str">
        <f t="shared" si="68"/>
        <v>Y</v>
      </c>
      <c r="G1444" s="104">
        <v>1036179.7749735665</v>
      </c>
      <c r="H1444" s="99">
        <v>45640.510034014922</v>
      </c>
      <c r="I1444" s="99">
        <v>0</v>
      </c>
      <c r="J1444" s="96"/>
      <c r="K1444" s="96"/>
      <c r="L1444" s="96"/>
      <c r="M1444" s="96"/>
      <c r="N1444" s="96"/>
      <c r="O1444" s="96"/>
      <c r="P1444" s="96"/>
    </row>
    <row r="1445" spans="1:16" ht="15" customHeight="1" x14ac:dyDescent="0.25">
      <c r="A1445" s="97">
        <v>43748</v>
      </c>
      <c r="B1445" s="101">
        <v>79</v>
      </c>
      <c r="C1445" s="92" t="str">
        <f t="shared" si="66"/>
        <v>GET /domestic-payments/{DomesticPaymentId}/payment-details</v>
      </c>
      <c r="D1445" s="94" t="s">
        <v>208</v>
      </c>
      <c r="E1445" s="93" t="str">
        <f t="shared" si="67"/>
        <v>PISP</v>
      </c>
      <c r="F1445" s="93" t="str">
        <f t="shared" si="68"/>
        <v>Y</v>
      </c>
      <c r="G1445" s="104">
        <v>34637710.567297086</v>
      </c>
      <c r="H1445" s="99">
        <v>44731.252092985211</v>
      </c>
      <c r="I1445" s="99">
        <v>70.171717789284131</v>
      </c>
      <c r="J1445" s="96"/>
      <c r="K1445" s="96"/>
      <c r="L1445" s="96"/>
      <c r="M1445" s="96"/>
      <c r="N1445" s="96"/>
      <c r="O1445" s="96"/>
      <c r="P1445" s="96"/>
    </row>
    <row r="1446" spans="1:16" ht="15" customHeight="1" x14ac:dyDescent="0.25">
      <c r="A1446" s="97">
        <v>43748</v>
      </c>
      <c r="B1446" s="101">
        <v>80</v>
      </c>
      <c r="C1446" s="92" t="str">
        <f t="shared" si="66"/>
        <v>GET /domestic-scheduled-payments/{DomesticScheduledPaymentId}/payment-details</v>
      </c>
      <c r="D1446" s="94" t="s">
        <v>208</v>
      </c>
      <c r="E1446" s="93" t="str">
        <f t="shared" si="67"/>
        <v>PISP</v>
      </c>
      <c r="F1446" s="93" t="str">
        <f t="shared" si="68"/>
        <v>Y</v>
      </c>
      <c r="G1446" s="104">
        <v>15337978.227217525</v>
      </c>
      <c r="H1446" s="99">
        <v>34889.303208806392</v>
      </c>
      <c r="I1446" s="99">
        <v>97.132715031904723</v>
      </c>
      <c r="J1446" s="96"/>
      <c r="K1446" s="96"/>
      <c r="L1446" s="96"/>
      <c r="M1446" s="96"/>
      <c r="N1446" s="96"/>
      <c r="O1446" s="96"/>
      <c r="P1446" s="96"/>
    </row>
    <row r="1447" spans="1:16" ht="15" customHeight="1" x14ac:dyDescent="0.25">
      <c r="A1447" s="97">
        <v>43748</v>
      </c>
      <c r="B1447" s="101">
        <v>81</v>
      </c>
      <c r="C1447" s="92" t="str">
        <f t="shared" si="66"/>
        <v>GET /domestic-standing-orders/{DomesticStandingOrderId}/payment-details</v>
      </c>
      <c r="D1447" s="94" t="s">
        <v>208</v>
      </c>
      <c r="E1447" s="93" t="str">
        <f t="shared" si="67"/>
        <v>PISP</v>
      </c>
      <c r="F1447" s="93" t="str">
        <f t="shared" si="68"/>
        <v>Y</v>
      </c>
      <c r="G1447" s="104">
        <v>6163612.534957598</v>
      </c>
      <c r="H1447" s="99">
        <v>9526.1044368709863</v>
      </c>
      <c r="I1447" s="99">
        <v>239.03673116302278</v>
      </c>
      <c r="J1447" s="96"/>
      <c r="K1447" s="96"/>
      <c r="L1447" s="96"/>
      <c r="M1447" s="96"/>
      <c r="N1447" s="96"/>
      <c r="O1447" s="96"/>
      <c r="P1447" s="96"/>
    </row>
    <row r="1448" spans="1:16" ht="15" customHeight="1" x14ac:dyDescent="0.25">
      <c r="A1448" s="97">
        <v>43748</v>
      </c>
      <c r="B1448" s="101">
        <v>82</v>
      </c>
      <c r="C1448" s="92" t="str">
        <f t="shared" si="66"/>
        <v>GET /international-payments/{InternationalPaymentId}/payment-details</v>
      </c>
      <c r="D1448" s="94" t="s">
        <v>208</v>
      </c>
      <c r="E1448" s="93" t="str">
        <f t="shared" si="67"/>
        <v>PISP</v>
      </c>
      <c r="F1448" s="93" t="str">
        <f t="shared" si="68"/>
        <v>Y</v>
      </c>
      <c r="G1448" s="104">
        <v>15040503.395778548</v>
      </c>
      <c r="H1448" s="99">
        <v>19158.168271928891</v>
      </c>
      <c r="I1448" s="99">
        <v>60.893554466534233</v>
      </c>
      <c r="J1448" s="96"/>
      <c r="K1448" s="96"/>
      <c r="L1448" s="96"/>
      <c r="M1448" s="96"/>
      <c r="N1448" s="96"/>
      <c r="O1448" s="96"/>
      <c r="P1448" s="96"/>
    </row>
    <row r="1449" spans="1:16" ht="15" customHeight="1" x14ac:dyDescent="0.25">
      <c r="A1449" s="97">
        <v>43748</v>
      </c>
      <c r="B1449" s="101">
        <v>83</v>
      </c>
      <c r="C1449" s="92" t="str">
        <f t="shared" si="66"/>
        <v>GET /international-scheduled-payments/{InternationalScheduledPaymentId}/payment-details</v>
      </c>
      <c r="D1449" s="94" t="s">
        <v>208</v>
      </c>
      <c r="E1449" s="93" t="str">
        <f t="shared" si="67"/>
        <v>PISP</v>
      </c>
      <c r="F1449" s="93" t="str">
        <f t="shared" si="68"/>
        <v>Y</v>
      </c>
      <c r="G1449" s="104">
        <v>21714787.087337486</v>
      </c>
      <c r="H1449" s="99">
        <v>37604.452642577446</v>
      </c>
      <c r="I1449" s="99">
        <v>64.047388565465056</v>
      </c>
      <c r="J1449" s="96"/>
      <c r="K1449" s="96"/>
      <c r="L1449" s="96"/>
      <c r="M1449" s="96"/>
      <c r="N1449" s="96"/>
      <c r="O1449" s="96"/>
      <c r="P1449" s="96"/>
    </row>
    <row r="1450" spans="1:16" ht="15" customHeight="1" x14ac:dyDescent="0.25">
      <c r="A1450" s="97">
        <v>43748</v>
      </c>
      <c r="B1450" s="101">
        <v>84</v>
      </c>
      <c r="C1450" s="92" t="str">
        <f t="shared" si="66"/>
        <v>GET /international-standing-orders/{InternationalStandingOrderPaymentId}/payment-details</v>
      </c>
      <c r="D1450" s="94" t="s">
        <v>208</v>
      </c>
      <c r="E1450" s="93" t="str">
        <f t="shared" si="67"/>
        <v>PISP</v>
      </c>
      <c r="F1450" s="93" t="str">
        <f t="shared" si="68"/>
        <v>Y</v>
      </c>
      <c r="G1450" s="104">
        <v>7355661.3947843406</v>
      </c>
      <c r="H1450" s="99">
        <v>18350.671664320736</v>
      </c>
      <c r="I1450" s="99">
        <v>76.30260481754614</v>
      </c>
      <c r="J1450" s="96"/>
      <c r="K1450" s="96"/>
      <c r="L1450" s="96"/>
      <c r="M1450" s="96"/>
      <c r="N1450" s="96"/>
      <c r="O1450" s="96"/>
      <c r="P1450" s="96"/>
    </row>
    <row r="1451" spans="1:16" ht="15" customHeight="1" x14ac:dyDescent="0.25">
      <c r="A1451" s="97">
        <v>43748</v>
      </c>
      <c r="B1451" s="101">
        <v>85</v>
      </c>
      <c r="C1451" s="92" t="str">
        <f t="shared" si="66"/>
        <v>GET /file-payments/{FilePaymentId}/payment-details</v>
      </c>
      <c r="D1451" s="94" t="s">
        <v>208</v>
      </c>
      <c r="E1451" s="93" t="str">
        <f t="shared" si="67"/>
        <v>PISP</v>
      </c>
      <c r="F1451" s="93" t="str">
        <f t="shared" si="68"/>
        <v>Y</v>
      </c>
      <c r="G1451" s="104">
        <v>58902639.49832163</v>
      </c>
      <c r="H1451" s="99">
        <v>2543.3643590416646</v>
      </c>
      <c r="I1451" s="99">
        <v>99.544601080743561</v>
      </c>
      <c r="J1451" s="96"/>
      <c r="K1451" s="96"/>
      <c r="L1451" s="96"/>
      <c r="M1451" s="96"/>
      <c r="N1451" s="96"/>
      <c r="O1451" s="96"/>
      <c r="P1451" s="96"/>
    </row>
    <row r="1452" spans="1:16" ht="15" customHeight="1" x14ac:dyDescent="0.25">
      <c r="A1452" s="97">
        <v>43748</v>
      </c>
      <c r="B1452" s="101">
        <v>86</v>
      </c>
      <c r="C1452" s="92" t="str">
        <f t="shared" si="66"/>
        <v>POST /event-subscriptions</v>
      </c>
      <c r="D1452" s="94" t="s">
        <v>208</v>
      </c>
      <c r="E1452" s="93" t="str">
        <f t="shared" si="67"/>
        <v>Notifications</v>
      </c>
      <c r="F1452" s="93" t="str">
        <f t="shared" si="68"/>
        <v>N</v>
      </c>
      <c r="G1452" s="104">
        <v>11229651.912785444</v>
      </c>
      <c r="H1452" s="99">
        <v>12685.471025786552</v>
      </c>
      <c r="I1452" s="99">
        <v>10.707054096387708</v>
      </c>
      <c r="J1452" s="96"/>
      <c r="K1452" s="96"/>
      <c r="L1452" s="96"/>
      <c r="M1452" s="96"/>
      <c r="N1452" s="96"/>
      <c r="O1452" s="96"/>
      <c r="P1452" s="96"/>
    </row>
    <row r="1453" spans="1:16" ht="15" customHeight="1" x14ac:dyDescent="0.25">
      <c r="A1453" s="97">
        <v>43748</v>
      </c>
      <c r="B1453" s="101">
        <v>87</v>
      </c>
      <c r="C1453" s="92" t="str">
        <f t="shared" si="66"/>
        <v>GET /event-subscriptions</v>
      </c>
      <c r="D1453" s="94" t="s">
        <v>208</v>
      </c>
      <c r="E1453" s="93" t="str">
        <f t="shared" si="67"/>
        <v>Notifications</v>
      </c>
      <c r="F1453" s="93" t="str">
        <f t="shared" si="68"/>
        <v>N</v>
      </c>
      <c r="G1453" s="104">
        <v>19135312.726542503</v>
      </c>
      <c r="H1453" s="99">
        <v>37635.643173876837</v>
      </c>
      <c r="I1453" s="99">
        <v>157.97085659872801</v>
      </c>
      <c r="J1453" s="96"/>
      <c r="K1453" s="96"/>
      <c r="L1453" s="96"/>
      <c r="M1453" s="96"/>
      <c r="N1453" s="96"/>
      <c r="O1453" s="96"/>
      <c r="P1453" s="96"/>
    </row>
    <row r="1454" spans="1:16" ht="15" customHeight="1" x14ac:dyDescent="0.25">
      <c r="A1454" s="97">
        <v>43748</v>
      </c>
      <c r="B1454" s="101">
        <v>88</v>
      </c>
      <c r="C1454" s="92" t="str">
        <f t="shared" si="66"/>
        <v>PUT /event-subscriptions/{EventSubscriptionId}</v>
      </c>
      <c r="D1454" s="94" t="s">
        <v>208</v>
      </c>
      <c r="E1454" s="93" t="str">
        <f t="shared" si="67"/>
        <v>Notifications</v>
      </c>
      <c r="F1454" s="93" t="str">
        <f t="shared" si="68"/>
        <v>N</v>
      </c>
      <c r="G1454" s="104">
        <v>11791134.508424718</v>
      </c>
      <c r="H1454" s="99">
        <v>13319.74457707588</v>
      </c>
      <c r="I1454" s="99">
        <v>11.242406801207094</v>
      </c>
      <c r="J1454" s="96"/>
      <c r="K1454" s="96"/>
      <c r="L1454" s="96"/>
      <c r="M1454" s="96"/>
      <c r="N1454" s="96"/>
      <c r="O1454" s="96"/>
      <c r="P1454" s="96"/>
    </row>
    <row r="1455" spans="1:16" ht="15" customHeight="1" x14ac:dyDescent="0.25">
      <c r="A1455" s="97">
        <v>43748</v>
      </c>
      <c r="B1455" s="101">
        <v>89</v>
      </c>
      <c r="C1455" s="92" t="str">
        <f t="shared" si="66"/>
        <v>DELETE /event-subscriptions/{EventSubscriptionId}</v>
      </c>
      <c r="D1455" s="94" t="s">
        <v>208</v>
      </c>
      <c r="E1455" s="93" t="str">
        <f t="shared" si="67"/>
        <v>Notifications</v>
      </c>
      <c r="F1455" s="93" t="str">
        <f t="shared" si="68"/>
        <v>N</v>
      </c>
      <c r="G1455" s="104">
        <v>7313164.1913986569</v>
      </c>
      <c r="H1455" s="99">
        <v>14467.024822224394</v>
      </c>
      <c r="I1455" s="99">
        <v>128.60764190471272</v>
      </c>
      <c r="J1455" s="96"/>
      <c r="K1455" s="96"/>
      <c r="L1455" s="96"/>
      <c r="M1455" s="96"/>
      <c r="N1455" s="96"/>
      <c r="O1455" s="96"/>
      <c r="P1455" s="96"/>
    </row>
    <row r="1456" spans="1:16" ht="15" customHeight="1" x14ac:dyDescent="0.25">
      <c r="A1456" s="97">
        <v>43748</v>
      </c>
      <c r="B1456" s="101">
        <v>90</v>
      </c>
      <c r="C1456" s="92" t="str">
        <f t="shared" si="66"/>
        <v>POST /event-notifications</v>
      </c>
      <c r="D1456" s="94" t="s">
        <v>208</v>
      </c>
      <c r="E1456" s="93" t="str">
        <f t="shared" si="67"/>
        <v>Notifications</v>
      </c>
      <c r="F1456" s="93" t="str">
        <f t="shared" si="68"/>
        <v>N</v>
      </c>
      <c r="G1456" s="104">
        <v>7748845.5238940651</v>
      </c>
      <c r="H1456" s="99">
        <v>15324.478551998056</v>
      </c>
      <c r="I1456" s="99">
        <v>204.2550245692415</v>
      </c>
      <c r="J1456" s="96"/>
      <c r="K1456" s="96"/>
      <c r="L1456" s="96"/>
      <c r="M1456" s="96"/>
      <c r="N1456" s="96"/>
      <c r="O1456" s="96"/>
      <c r="P1456" s="96"/>
    </row>
    <row r="1457" spans="1:16" ht="15" customHeight="1" x14ac:dyDescent="0.25">
      <c r="A1457" s="97">
        <v>43748</v>
      </c>
      <c r="B1457" s="101">
        <v>91</v>
      </c>
      <c r="C1457" s="92" t="str">
        <f t="shared" si="66"/>
        <v>POST /events</v>
      </c>
      <c r="D1457" s="94" t="s">
        <v>208</v>
      </c>
      <c r="E1457" s="93" t="str">
        <f t="shared" si="67"/>
        <v>Notifications</v>
      </c>
      <c r="F1457" s="93" t="str">
        <f t="shared" si="68"/>
        <v>N</v>
      </c>
      <c r="G1457" s="104">
        <v>5983497.9747807188</v>
      </c>
      <c r="H1457" s="99">
        <v>11836.656672729048</v>
      </c>
      <c r="I1457" s="99">
        <v>105.22443428567404</v>
      </c>
      <c r="J1457" s="96"/>
      <c r="K1457" s="96"/>
      <c r="L1457" s="96"/>
      <c r="M1457" s="96"/>
      <c r="N1457" s="96"/>
      <c r="O1457" s="96"/>
      <c r="P1457" s="96"/>
    </row>
    <row r="1458" spans="1:16" ht="15" customHeight="1" x14ac:dyDescent="0.25">
      <c r="A1458" s="97">
        <v>43749</v>
      </c>
      <c r="B1458" s="101">
        <v>0</v>
      </c>
      <c r="C1458" s="92" t="str">
        <f t="shared" si="66"/>
        <v>OIDC endpoints for token IDs</v>
      </c>
      <c r="D1458" s="94" t="s">
        <v>207</v>
      </c>
      <c r="E1458" s="93" t="str">
        <f t="shared" si="67"/>
        <v>OIDC</v>
      </c>
      <c r="F1458" s="93" t="str">
        <f t="shared" si="68"/>
        <v>N</v>
      </c>
      <c r="G1458" s="111">
        <v>788834654.84636784</v>
      </c>
      <c r="H1458" s="99">
        <v>1792774.0589980413</v>
      </c>
      <c r="I1458" s="99">
        <v>539.74089469383387</v>
      </c>
      <c r="J1458" s="96"/>
      <c r="K1458" s="96"/>
      <c r="L1458" s="96"/>
      <c r="M1458" s="96"/>
      <c r="N1458" s="96"/>
      <c r="O1458" s="96"/>
      <c r="P1458" s="96"/>
    </row>
    <row r="1459" spans="1:16" ht="15" customHeight="1" x14ac:dyDescent="0.25">
      <c r="A1459" s="100">
        <v>43749</v>
      </c>
      <c r="B1459" s="101">
        <v>1</v>
      </c>
      <c r="C1459" s="92" t="str">
        <f t="shared" si="66"/>
        <v>POST /account-access-consents</v>
      </c>
      <c r="D1459" s="94" t="s">
        <v>207</v>
      </c>
      <c r="E1459" s="93" t="str">
        <f t="shared" si="67"/>
        <v>AISP</v>
      </c>
      <c r="F1459" s="93" t="str">
        <f t="shared" si="68"/>
        <v>N</v>
      </c>
      <c r="G1459" s="95">
        <v>792900.88489749399</v>
      </c>
      <c r="H1459" s="102">
        <v>28832.521697793611</v>
      </c>
      <c r="I1459" s="102">
        <v>86.600128391048386</v>
      </c>
      <c r="J1459" s="96"/>
      <c r="K1459" s="96"/>
      <c r="L1459" s="96"/>
      <c r="M1459" s="96"/>
      <c r="N1459" s="96"/>
      <c r="O1459" s="96"/>
      <c r="P1459" s="96"/>
    </row>
    <row r="1460" spans="1:16" ht="15" customHeight="1" x14ac:dyDescent="0.25">
      <c r="A1460" s="100">
        <v>43749</v>
      </c>
      <c r="B1460" s="101">
        <v>2</v>
      </c>
      <c r="C1460" s="92" t="str">
        <f t="shared" si="66"/>
        <v>GET /account-access-consents/{ConsentId}</v>
      </c>
      <c r="D1460" s="94" t="s">
        <v>207</v>
      </c>
      <c r="E1460" s="93" t="str">
        <f t="shared" si="67"/>
        <v>AISP</v>
      </c>
      <c r="F1460" s="93" t="str">
        <f t="shared" si="68"/>
        <v>N</v>
      </c>
      <c r="G1460" s="95">
        <v>1608962.8081011099</v>
      </c>
      <c r="H1460" s="102">
        <v>30876.241981321564</v>
      </c>
      <c r="I1460" s="102">
        <v>34.221287302411682</v>
      </c>
      <c r="J1460" s="96"/>
      <c r="K1460" s="96"/>
      <c r="L1460" s="96"/>
      <c r="M1460" s="96"/>
      <c r="N1460" s="96"/>
      <c r="O1460" s="96"/>
      <c r="P1460" s="96"/>
    </row>
    <row r="1461" spans="1:16" ht="15" customHeight="1" x14ac:dyDescent="0.25">
      <c r="A1461" s="100">
        <v>43749</v>
      </c>
      <c r="B1461" s="101">
        <v>3</v>
      </c>
      <c r="C1461" s="92" t="str">
        <f t="shared" si="66"/>
        <v>DELETE /account-access-consents/{ConsentId}</v>
      </c>
      <c r="D1461" s="94" t="s">
        <v>207</v>
      </c>
      <c r="E1461" s="93" t="str">
        <f t="shared" si="67"/>
        <v>AISP</v>
      </c>
      <c r="F1461" s="93" t="str">
        <f t="shared" si="68"/>
        <v>N</v>
      </c>
      <c r="G1461" s="95">
        <v>798040.40270921844</v>
      </c>
      <c r="H1461" s="102">
        <v>27522.893996340146</v>
      </c>
      <c r="I1461" s="102">
        <v>276.43724870725663</v>
      </c>
      <c r="J1461" s="96"/>
      <c r="K1461" s="96"/>
      <c r="L1461" s="96"/>
      <c r="M1461" s="96"/>
      <c r="N1461" s="96"/>
      <c r="O1461" s="96"/>
      <c r="P1461" s="96"/>
    </row>
    <row r="1462" spans="1:16" ht="15" customHeight="1" x14ac:dyDescent="0.25">
      <c r="A1462" s="100">
        <v>43749</v>
      </c>
      <c r="B1462" s="101">
        <v>4</v>
      </c>
      <c r="C1462" s="92" t="str">
        <f t="shared" si="66"/>
        <v>GET /accounts</v>
      </c>
      <c r="D1462" s="94" t="s">
        <v>207</v>
      </c>
      <c r="E1462" s="93" t="str">
        <f t="shared" si="67"/>
        <v>AISP</v>
      </c>
      <c r="F1462" s="93" t="str">
        <f t="shared" si="68"/>
        <v>Y</v>
      </c>
      <c r="G1462" s="95">
        <v>2147769.8666735613</v>
      </c>
      <c r="H1462" s="102">
        <v>31409.151998503748</v>
      </c>
      <c r="I1462" s="102">
        <v>69.454248691016673</v>
      </c>
      <c r="J1462" s="96"/>
      <c r="K1462" s="96"/>
      <c r="L1462" s="96"/>
      <c r="M1462" s="96"/>
      <c r="N1462" s="96"/>
      <c r="O1462" s="96"/>
      <c r="P1462" s="96"/>
    </row>
    <row r="1463" spans="1:16" ht="15" customHeight="1" x14ac:dyDescent="0.25">
      <c r="A1463" s="100">
        <v>43749</v>
      </c>
      <c r="B1463" s="101">
        <v>5</v>
      </c>
      <c r="C1463" s="92" t="str">
        <f t="shared" si="66"/>
        <v>GET /accounts/{AccountId}</v>
      </c>
      <c r="D1463" s="94" t="s">
        <v>207</v>
      </c>
      <c r="E1463" s="93" t="str">
        <f t="shared" si="67"/>
        <v>AISP</v>
      </c>
      <c r="F1463" s="93" t="str">
        <f t="shared" si="68"/>
        <v>Y</v>
      </c>
      <c r="G1463" s="95">
        <v>3081512.1030326993</v>
      </c>
      <c r="H1463" s="102">
        <v>40278.816485547839</v>
      </c>
      <c r="I1463" s="102">
        <v>92.700826368932695</v>
      </c>
      <c r="J1463" s="96"/>
      <c r="K1463" s="96"/>
      <c r="L1463" s="96"/>
      <c r="M1463" s="96"/>
      <c r="N1463" s="96"/>
      <c r="O1463" s="96"/>
      <c r="P1463" s="96"/>
    </row>
    <row r="1464" spans="1:16" ht="15" customHeight="1" x14ac:dyDescent="0.25">
      <c r="A1464" s="100">
        <v>43749</v>
      </c>
      <c r="B1464" s="101">
        <v>6</v>
      </c>
      <c r="C1464" s="92" t="str">
        <f t="shared" si="66"/>
        <v>GET /accounts/{AccountId}/balances</v>
      </c>
      <c r="D1464" s="94" t="s">
        <v>207</v>
      </c>
      <c r="E1464" s="93" t="str">
        <f t="shared" si="67"/>
        <v>AISP</v>
      </c>
      <c r="F1464" s="93" t="str">
        <f t="shared" si="68"/>
        <v>Y</v>
      </c>
      <c r="G1464" s="95">
        <v>1991621.5450865519</v>
      </c>
      <c r="H1464" s="102">
        <v>30587.626256213156</v>
      </c>
      <c r="I1464" s="102">
        <v>165.16885381093346</v>
      </c>
      <c r="J1464" s="96"/>
      <c r="K1464" s="96"/>
      <c r="L1464" s="96"/>
      <c r="M1464" s="96"/>
      <c r="N1464" s="96"/>
      <c r="O1464" s="96"/>
      <c r="P1464" s="96"/>
    </row>
    <row r="1465" spans="1:16" ht="15" customHeight="1" x14ac:dyDescent="0.25">
      <c r="A1465" s="100">
        <v>43749</v>
      </c>
      <c r="B1465" s="101">
        <v>7</v>
      </c>
      <c r="C1465" s="92" t="str">
        <f t="shared" si="66"/>
        <v>GET /balances</v>
      </c>
      <c r="D1465" s="94" t="s">
        <v>207</v>
      </c>
      <c r="E1465" s="93" t="str">
        <f t="shared" si="67"/>
        <v>AISP</v>
      </c>
      <c r="F1465" s="93" t="str">
        <f t="shared" si="68"/>
        <v>Y</v>
      </c>
      <c r="G1465" s="95">
        <v>1225892.1948914141</v>
      </c>
      <c r="H1465" s="102">
        <v>22755.982271382196</v>
      </c>
      <c r="I1465" s="102">
        <v>151.09369707587302</v>
      </c>
      <c r="J1465" s="96"/>
      <c r="K1465" s="96"/>
      <c r="L1465" s="96"/>
      <c r="M1465" s="96"/>
      <c r="N1465" s="96"/>
      <c r="O1465" s="96"/>
      <c r="P1465" s="96"/>
    </row>
    <row r="1466" spans="1:16" ht="15" customHeight="1" x14ac:dyDescent="0.25">
      <c r="A1466" s="100">
        <v>43749</v>
      </c>
      <c r="B1466" s="101">
        <v>8</v>
      </c>
      <c r="C1466" s="92" t="str">
        <f t="shared" si="66"/>
        <v>GET /accounts/{AccountId}/transactions</v>
      </c>
      <c r="D1466" s="94" t="s">
        <v>207</v>
      </c>
      <c r="E1466" s="93" t="str">
        <f t="shared" si="67"/>
        <v>AISP</v>
      </c>
      <c r="F1466" s="93" t="str">
        <f t="shared" si="68"/>
        <v>Y</v>
      </c>
      <c r="G1466" s="95">
        <v>41426863.040607691</v>
      </c>
      <c r="H1466" s="102">
        <v>19615.21557316004</v>
      </c>
      <c r="I1466" s="102">
        <v>177.91201521238835</v>
      </c>
      <c r="J1466" s="96"/>
      <c r="K1466" s="96"/>
      <c r="L1466" s="96"/>
      <c r="M1466" s="96"/>
      <c r="N1466" s="96"/>
      <c r="O1466" s="96"/>
      <c r="P1466" s="96"/>
    </row>
    <row r="1467" spans="1:16" ht="15" customHeight="1" x14ac:dyDescent="0.25">
      <c r="A1467" s="100">
        <v>43749</v>
      </c>
      <c r="B1467" s="101">
        <v>9</v>
      </c>
      <c r="C1467" s="92" t="str">
        <f t="shared" si="66"/>
        <v>GET /transactions</v>
      </c>
      <c r="D1467" s="94" t="s">
        <v>207</v>
      </c>
      <c r="E1467" s="93" t="str">
        <f t="shared" si="67"/>
        <v>AISP</v>
      </c>
      <c r="F1467" s="93" t="str">
        <f t="shared" si="68"/>
        <v>Y</v>
      </c>
      <c r="G1467" s="95">
        <v>363236528.05975121</v>
      </c>
      <c r="H1467" s="102">
        <v>45430.629206174286</v>
      </c>
      <c r="I1467" s="102">
        <v>32.74012614839382</v>
      </c>
      <c r="J1467" s="96"/>
      <c r="K1467" s="96"/>
      <c r="L1467" s="96"/>
      <c r="M1467" s="96"/>
      <c r="N1467" s="96"/>
      <c r="O1467" s="96"/>
      <c r="P1467" s="96"/>
    </row>
    <row r="1468" spans="1:16" ht="15" customHeight="1" x14ac:dyDescent="0.25">
      <c r="A1468" s="100">
        <v>43749</v>
      </c>
      <c r="B1468" s="101">
        <v>10</v>
      </c>
      <c r="C1468" s="92" t="str">
        <f t="shared" si="66"/>
        <v>GET /accounts/{AccountId}/beneficiaries</v>
      </c>
      <c r="D1468" s="94" t="s">
        <v>207</v>
      </c>
      <c r="E1468" s="93" t="str">
        <f t="shared" si="67"/>
        <v>AISP</v>
      </c>
      <c r="F1468" s="93" t="str">
        <f t="shared" si="68"/>
        <v>Y</v>
      </c>
      <c r="G1468" s="95">
        <v>2675489.4398269281</v>
      </c>
      <c r="H1468" s="102">
        <v>27350.349004598833</v>
      </c>
      <c r="I1468" s="102">
        <v>141.50125725414708</v>
      </c>
      <c r="J1468" s="96"/>
      <c r="K1468" s="96"/>
      <c r="L1468" s="96"/>
      <c r="M1468" s="96"/>
      <c r="N1468" s="96"/>
      <c r="O1468" s="96"/>
      <c r="P1468" s="96"/>
    </row>
    <row r="1469" spans="1:16" ht="15" customHeight="1" x14ac:dyDescent="0.25">
      <c r="A1469" s="100">
        <v>43749</v>
      </c>
      <c r="B1469" s="101">
        <v>11</v>
      </c>
      <c r="C1469" s="92" t="str">
        <f t="shared" si="66"/>
        <v>GET /beneficiaries</v>
      </c>
      <c r="D1469" s="94" t="s">
        <v>207</v>
      </c>
      <c r="E1469" s="93" t="str">
        <f t="shared" si="67"/>
        <v>AISP</v>
      </c>
      <c r="F1469" s="93" t="str">
        <f t="shared" si="68"/>
        <v>Y</v>
      </c>
      <c r="G1469" s="95">
        <v>3527892.8220618637</v>
      </c>
      <c r="H1469" s="102">
        <v>38814.155784958202</v>
      </c>
      <c r="I1469" s="102">
        <v>32.793266393191715</v>
      </c>
      <c r="J1469" s="96"/>
      <c r="K1469" s="96"/>
      <c r="L1469" s="96"/>
      <c r="M1469" s="96"/>
      <c r="N1469" s="96"/>
      <c r="O1469" s="96"/>
      <c r="P1469" s="96"/>
    </row>
    <row r="1470" spans="1:16" ht="15" customHeight="1" x14ac:dyDescent="0.25">
      <c r="A1470" s="100">
        <v>43749</v>
      </c>
      <c r="B1470" s="101">
        <v>12</v>
      </c>
      <c r="C1470" s="92" t="str">
        <f t="shared" si="66"/>
        <v>GET /accounts/{AccountId}/direct-debits</v>
      </c>
      <c r="D1470" s="94" t="s">
        <v>207</v>
      </c>
      <c r="E1470" s="93" t="str">
        <f t="shared" si="67"/>
        <v>AISP</v>
      </c>
      <c r="F1470" s="93" t="str">
        <f t="shared" si="68"/>
        <v>Y</v>
      </c>
      <c r="G1470" s="95">
        <v>2030225.647743436</v>
      </c>
      <c r="H1470" s="102">
        <v>33187.99491546693</v>
      </c>
      <c r="I1470" s="102">
        <v>198.07965678685406</v>
      </c>
      <c r="J1470" s="96"/>
      <c r="K1470" s="96"/>
      <c r="L1470" s="96"/>
      <c r="M1470" s="96"/>
      <c r="N1470" s="96"/>
      <c r="O1470" s="96"/>
      <c r="P1470" s="96"/>
    </row>
    <row r="1471" spans="1:16" ht="15" customHeight="1" x14ac:dyDescent="0.25">
      <c r="A1471" s="100">
        <v>43749</v>
      </c>
      <c r="B1471" s="101">
        <v>13</v>
      </c>
      <c r="C1471" s="92" t="str">
        <f t="shared" si="66"/>
        <v>GET /direct-debits</v>
      </c>
      <c r="D1471" s="94" t="s">
        <v>207</v>
      </c>
      <c r="E1471" s="93" t="str">
        <f t="shared" si="67"/>
        <v>AISP</v>
      </c>
      <c r="F1471" s="93" t="str">
        <f t="shared" si="68"/>
        <v>Y</v>
      </c>
      <c r="G1471" s="95">
        <v>2233125.4278478851</v>
      </c>
      <c r="H1471" s="102">
        <v>20269.428781608942</v>
      </c>
      <c r="I1471" s="102">
        <v>210.83927186695553</v>
      </c>
      <c r="J1471" s="96"/>
      <c r="K1471" s="96"/>
      <c r="L1471" s="96"/>
      <c r="M1471" s="96"/>
      <c r="N1471" s="96"/>
      <c r="O1471" s="96"/>
      <c r="P1471" s="96"/>
    </row>
    <row r="1472" spans="1:16" ht="15" customHeight="1" x14ac:dyDescent="0.25">
      <c r="A1472" s="100">
        <v>43749</v>
      </c>
      <c r="B1472" s="101">
        <v>14</v>
      </c>
      <c r="C1472" s="92" t="str">
        <f t="shared" si="66"/>
        <v>GET /accounts/{AccountId}/standing-orders</v>
      </c>
      <c r="D1472" s="94" t="s">
        <v>207</v>
      </c>
      <c r="E1472" s="93" t="str">
        <f t="shared" si="67"/>
        <v>AISP</v>
      </c>
      <c r="F1472" s="93" t="str">
        <f t="shared" si="68"/>
        <v>Y</v>
      </c>
      <c r="G1472" s="95">
        <v>1000719.1066298425</v>
      </c>
      <c r="H1472" s="102">
        <v>16813.380261857066</v>
      </c>
      <c r="I1472" s="102">
        <v>130.8889169536057</v>
      </c>
      <c r="J1472" s="96"/>
      <c r="K1472" s="96"/>
      <c r="L1472" s="96"/>
      <c r="M1472" s="96"/>
      <c r="N1472" s="96"/>
      <c r="O1472" s="96"/>
      <c r="P1472" s="96"/>
    </row>
    <row r="1473" spans="1:16" ht="15" customHeight="1" x14ac:dyDescent="0.25">
      <c r="A1473" s="100">
        <v>43749</v>
      </c>
      <c r="B1473" s="101">
        <v>15</v>
      </c>
      <c r="C1473" s="92" t="str">
        <f t="shared" si="66"/>
        <v>GET /standing-orders</v>
      </c>
      <c r="D1473" s="94" t="s">
        <v>207</v>
      </c>
      <c r="E1473" s="93" t="str">
        <f t="shared" si="67"/>
        <v>AISP</v>
      </c>
      <c r="F1473" s="93" t="str">
        <f t="shared" si="68"/>
        <v>Y</v>
      </c>
      <c r="G1473" s="95">
        <v>1707804.370617161</v>
      </c>
      <c r="H1473" s="102">
        <v>42367.522476580547</v>
      </c>
      <c r="I1473" s="102">
        <v>159.14455232315683</v>
      </c>
      <c r="J1473" s="96"/>
      <c r="K1473" s="96"/>
      <c r="L1473" s="96"/>
      <c r="M1473" s="96"/>
      <c r="N1473" s="96"/>
      <c r="O1473" s="96"/>
      <c r="P1473" s="96"/>
    </row>
    <row r="1474" spans="1:16" ht="15" customHeight="1" x14ac:dyDescent="0.25">
      <c r="A1474" s="100">
        <v>43749</v>
      </c>
      <c r="B1474" s="101">
        <v>16</v>
      </c>
      <c r="C1474" s="92" t="str">
        <f t="shared" si="66"/>
        <v>GET /accounts/{AccountId}/product</v>
      </c>
      <c r="D1474" s="94" t="s">
        <v>207</v>
      </c>
      <c r="E1474" s="93" t="str">
        <f t="shared" si="67"/>
        <v>AISP</v>
      </c>
      <c r="F1474" s="93" t="str">
        <f t="shared" si="68"/>
        <v>Y</v>
      </c>
      <c r="G1474" s="95">
        <v>402471.40593301941</v>
      </c>
      <c r="H1474" s="102">
        <v>5017.3352154905715</v>
      </c>
      <c r="I1474" s="102">
        <v>176.83872240298041</v>
      </c>
      <c r="J1474" s="96"/>
      <c r="K1474" s="96"/>
      <c r="L1474" s="96"/>
      <c r="M1474" s="96"/>
      <c r="N1474" s="96"/>
      <c r="O1474" s="96"/>
      <c r="P1474" s="96"/>
    </row>
    <row r="1475" spans="1:16" ht="15" customHeight="1" x14ac:dyDescent="0.25">
      <c r="A1475" s="100">
        <v>43749</v>
      </c>
      <c r="B1475" s="101">
        <v>17</v>
      </c>
      <c r="C1475" s="92" t="str">
        <f t="shared" si="66"/>
        <v>GET /products</v>
      </c>
      <c r="D1475" s="94" t="s">
        <v>207</v>
      </c>
      <c r="E1475" s="93" t="str">
        <f t="shared" si="67"/>
        <v>AISP</v>
      </c>
      <c r="F1475" s="93" t="str">
        <f t="shared" si="68"/>
        <v>Y</v>
      </c>
      <c r="G1475" s="95">
        <v>882360.82187011524</v>
      </c>
      <c r="H1475" s="102">
        <v>32780.82346822726</v>
      </c>
      <c r="I1475" s="102">
        <v>249.7082224988043</v>
      </c>
      <c r="J1475" s="96"/>
      <c r="K1475" s="96"/>
      <c r="L1475" s="96"/>
      <c r="M1475" s="96"/>
      <c r="N1475" s="96"/>
      <c r="O1475" s="96"/>
      <c r="P1475" s="96"/>
    </row>
    <row r="1476" spans="1:16" ht="15" customHeight="1" x14ac:dyDescent="0.25">
      <c r="A1476" s="100">
        <v>43749</v>
      </c>
      <c r="B1476" s="101">
        <v>18</v>
      </c>
      <c r="C1476" s="92" t="str">
        <f t="shared" si="66"/>
        <v>GET /accounts/{AccountId}/offers</v>
      </c>
      <c r="D1476" s="94" t="s">
        <v>207</v>
      </c>
      <c r="E1476" s="93" t="str">
        <f t="shared" si="67"/>
        <v>AISP</v>
      </c>
      <c r="F1476" s="93" t="str">
        <f t="shared" si="68"/>
        <v>Y</v>
      </c>
      <c r="G1476" s="95">
        <v>1027271.631467727</v>
      </c>
      <c r="H1476" s="102">
        <v>39704.374277234063</v>
      </c>
      <c r="I1476" s="102">
        <v>291.1792913318838</v>
      </c>
      <c r="J1476" s="96"/>
      <c r="K1476" s="96"/>
      <c r="L1476" s="96"/>
      <c r="M1476" s="96"/>
      <c r="N1476" s="96"/>
      <c r="O1476" s="96"/>
      <c r="P1476" s="96"/>
    </row>
    <row r="1477" spans="1:16" ht="15" customHeight="1" x14ac:dyDescent="0.25">
      <c r="A1477" s="100">
        <v>43749</v>
      </c>
      <c r="B1477" s="101">
        <v>19</v>
      </c>
      <c r="C1477" s="92" t="str">
        <f t="shared" si="66"/>
        <v>GET /offers</v>
      </c>
      <c r="D1477" s="94" t="s">
        <v>207</v>
      </c>
      <c r="E1477" s="93" t="str">
        <f t="shared" si="67"/>
        <v>AISP</v>
      </c>
      <c r="F1477" s="93" t="str">
        <f t="shared" si="68"/>
        <v>Y</v>
      </c>
      <c r="G1477" s="95">
        <v>3573847.207333032</v>
      </c>
      <c r="H1477" s="102">
        <v>44146.942680785483</v>
      </c>
      <c r="I1477" s="102">
        <v>174.30554839730951</v>
      </c>
      <c r="J1477" s="96"/>
      <c r="K1477" s="96"/>
      <c r="L1477" s="96"/>
      <c r="M1477" s="96"/>
      <c r="N1477" s="96"/>
      <c r="O1477" s="96"/>
      <c r="P1477" s="96"/>
    </row>
    <row r="1478" spans="1:16" ht="15" customHeight="1" x14ac:dyDescent="0.25">
      <c r="A1478" s="100">
        <v>43749</v>
      </c>
      <c r="B1478" s="101">
        <v>20</v>
      </c>
      <c r="C1478" s="92" t="str">
        <f t="shared" si="66"/>
        <v>GET /accounts/{AccountId}/party</v>
      </c>
      <c r="D1478" s="94" t="s">
        <v>207</v>
      </c>
      <c r="E1478" s="93" t="str">
        <f t="shared" si="67"/>
        <v>AISP</v>
      </c>
      <c r="F1478" s="93" t="str">
        <f t="shared" si="68"/>
        <v>Y</v>
      </c>
      <c r="G1478" s="95">
        <v>1346513.7486402595</v>
      </c>
      <c r="H1478" s="102">
        <v>52909.144149336549</v>
      </c>
      <c r="I1478" s="102">
        <v>0</v>
      </c>
      <c r="J1478" s="96"/>
      <c r="K1478" s="96"/>
      <c r="L1478" s="96"/>
      <c r="M1478" s="96"/>
      <c r="N1478" s="96"/>
      <c r="O1478" s="96"/>
      <c r="P1478" s="96"/>
    </row>
    <row r="1479" spans="1:16" ht="15" customHeight="1" x14ac:dyDescent="0.25">
      <c r="A1479" s="100">
        <v>43749</v>
      </c>
      <c r="B1479" s="101">
        <v>21</v>
      </c>
      <c r="C1479" s="92" t="str">
        <f t="shared" si="66"/>
        <v>GET /party</v>
      </c>
      <c r="D1479" s="94" t="s">
        <v>207</v>
      </c>
      <c r="E1479" s="93" t="str">
        <f t="shared" si="67"/>
        <v>AISP</v>
      </c>
      <c r="F1479" s="93" t="str">
        <f t="shared" si="68"/>
        <v>Y</v>
      </c>
      <c r="G1479" s="95">
        <v>1029500.077520143</v>
      </c>
      <c r="H1479" s="102">
        <v>10262.318418786101</v>
      </c>
      <c r="I1479" s="102">
        <v>420.47513543616202</v>
      </c>
      <c r="J1479" s="96"/>
      <c r="K1479" s="96"/>
      <c r="L1479" s="96"/>
      <c r="M1479" s="96"/>
      <c r="N1479" s="96"/>
      <c r="O1479" s="96"/>
      <c r="P1479" s="96"/>
    </row>
    <row r="1480" spans="1:16" x14ac:dyDescent="0.25">
      <c r="A1480" s="100">
        <v>43749</v>
      </c>
      <c r="B1480" s="101">
        <v>22</v>
      </c>
      <c r="C1480" s="92" t="str">
        <f t="shared" ref="C1480:C1543" si="69">VLOOKUP($B1480,endpoints,3)</f>
        <v>GET /accounts/{AccountId}/scheduled-payments</v>
      </c>
      <c r="D1480" s="94" t="s">
        <v>207</v>
      </c>
      <c r="E1480" s="93" t="str">
        <f t="shared" ref="E1480:E1543" si="70">VLOOKUP($B1480,endpoints,4)</f>
        <v>AISP</v>
      </c>
      <c r="F1480" s="93" t="str">
        <f t="shared" ref="F1480:F1543" si="71">VLOOKUP($B1480,endpoints,5)</f>
        <v>Y</v>
      </c>
      <c r="G1480" s="95">
        <v>1140927.199565355</v>
      </c>
      <c r="H1480" s="102">
        <v>34667.519544705436</v>
      </c>
      <c r="I1480" s="102">
        <v>3.5509245020073172</v>
      </c>
      <c r="J1480" s="96"/>
      <c r="K1480" s="96"/>
      <c r="L1480" s="96"/>
      <c r="M1480" s="96"/>
      <c r="N1480" s="96"/>
      <c r="O1480" s="96"/>
      <c r="P1480" s="96"/>
    </row>
    <row r="1481" spans="1:16" x14ac:dyDescent="0.25">
      <c r="A1481" s="100">
        <v>43749</v>
      </c>
      <c r="B1481" s="101">
        <v>23</v>
      </c>
      <c r="C1481" s="92" t="str">
        <f t="shared" si="69"/>
        <v>GET /scheduled-payments</v>
      </c>
      <c r="D1481" s="94" t="s">
        <v>207</v>
      </c>
      <c r="E1481" s="93" t="str">
        <f t="shared" si="70"/>
        <v>AISP</v>
      </c>
      <c r="F1481" s="93" t="str">
        <f t="shared" si="71"/>
        <v>Y</v>
      </c>
      <c r="G1481" s="95">
        <v>2056680.1464698524</v>
      </c>
      <c r="H1481" s="102">
        <v>32218.304014240646</v>
      </c>
      <c r="I1481" s="102">
        <v>95.203234886071556</v>
      </c>
      <c r="J1481" s="96"/>
      <c r="K1481" s="96"/>
      <c r="L1481" s="96"/>
      <c r="M1481" s="96"/>
      <c r="N1481" s="96"/>
      <c r="O1481" s="96"/>
      <c r="P1481" s="96"/>
    </row>
    <row r="1482" spans="1:16" x14ac:dyDescent="0.25">
      <c r="A1482" s="100">
        <v>43749</v>
      </c>
      <c r="B1482" s="101">
        <v>24</v>
      </c>
      <c r="C1482" s="92" t="str">
        <f t="shared" si="69"/>
        <v>GET /accounts/{AccountId}/statements</v>
      </c>
      <c r="D1482" s="94" t="s">
        <v>207</v>
      </c>
      <c r="E1482" s="93" t="str">
        <f t="shared" si="70"/>
        <v>AISP</v>
      </c>
      <c r="F1482" s="93" t="str">
        <f t="shared" si="71"/>
        <v>Y</v>
      </c>
      <c r="G1482" s="95">
        <v>1045038.6346691821</v>
      </c>
      <c r="H1482" s="101">
        <v>14000.666881654912</v>
      </c>
      <c r="I1482" s="101">
        <v>164.40239209116069</v>
      </c>
      <c r="J1482" s="96"/>
      <c r="K1482" s="96"/>
      <c r="L1482" s="96"/>
      <c r="M1482" s="96"/>
      <c r="N1482" s="96"/>
      <c r="O1482" s="96"/>
      <c r="P1482" s="96"/>
    </row>
    <row r="1483" spans="1:16" x14ac:dyDescent="0.25">
      <c r="A1483" s="100">
        <v>43749</v>
      </c>
      <c r="B1483" s="101">
        <v>25</v>
      </c>
      <c r="C1483" s="92" t="str">
        <f t="shared" si="69"/>
        <v>GET /accounts/{AccountId}/statements/{StatementId}</v>
      </c>
      <c r="D1483" s="94" t="s">
        <v>207</v>
      </c>
      <c r="E1483" s="93" t="str">
        <f t="shared" si="70"/>
        <v>AISP</v>
      </c>
      <c r="F1483" s="93" t="str">
        <f t="shared" si="71"/>
        <v>Y</v>
      </c>
      <c r="G1483" s="95">
        <v>1349781.2440758566</v>
      </c>
      <c r="H1483" s="101">
        <v>25241.35883996309</v>
      </c>
      <c r="I1483" s="101">
        <v>126.61734865603646</v>
      </c>
      <c r="J1483" s="96"/>
      <c r="K1483" s="96"/>
      <c r="L1483" s="96"/>
      <c r="M1483" s="96"/>
      <c r="N1483" s="96"/>
      <c r="O1483" s="96"/>
      <c r="P1483" s="96"/>
    </row>
    <row r="1484" spans="1:16" x14ac:dyDescent="0.25">
      <c r="A1484" s="100">
        <v>43749</v>
      </c>
      <c r="B1484" s="101">
        <v>26</v>
      </c>
      <c r="C1484" s="92" t="str">
        <f t="shared" si="69"/>
        <v>GET /accounts/{AccountId}/statements/{StatementId}/file</v>
      </c>
      <c r="D1484" s="94" t="s">
        <v>207</v>
      </c>
      <c r="E1484" s="93" t="str">
        <f t="shared" si="70"/>
        <v>AISP</v>
      </c>
      <c r="F1484" s="93" t="str">
        <f t="shared" si="71"/>
        <v>Y</v>
      </c>
      <c r="G1484" s="95">
        <v>2414278.8674560892</v>
      </c>
      <c r="H1484" s="101">
        <v>25712.805661542712</v>
      </c>
      <c r="I1484" s="101">
        <v>99.577622853400399</v>
      </c>
      <c r="J1484" s="96"/>
      <c r="K1484" s="96"/>
      <c r="L1484" s="96"/>
      <c r="M1484" s="96"/>
      <c r="N1484" s="96"/>
      <c r="O1484" s="96"/>
      <c r="P1484" s="96"/>
    </row>
    <row r="1485" spans="1:16" x14ac:dyDescent="0.25">
      <c r="A1485" s="100">
        <v>43749</v>
      </c>
      <c r="B1485" s="101">
        <v>27</v>
      </c>
      <c r="C1485" s="92" t="str">
        <f t="shared" si="69"/>
        <v>GET /accounts/{AccountId}/statements/{StatementId}/transactions</v>
      </c>
      <c r="D1485" s="94" t="s">
        <v>207</v>
      </c>
      <c r="E1485" s="93" t="str">
        <f t="shared" si="70"/>
        <v>AISP</v>
      </c>
      <c r="F1485" s="93" t="str">
        <f t="shared" si="71"/>
        <v>Y</v>
      </c>
      <c r="G1485" s="95">
        <v>30978481.198335003</v>
      </c>
      <c r="H1485" s="101">
        <v>7555.1399578256633</v>
      </c>
      <c r="I1485" s="101">
        <v>318.04283635059284</v>
      </c>
      <c r="J1485" s="96"/>
      <c r="K1485" s="96"/>
      <c r="L1485" s="96"/>
      <c r="M1485" s="96"/>
      <c r="N1485" s="96"/>
      <c r="O1485" s="96"/>
      <c r="P1485" s="96"/>
    </row>
    <row r="1486" spans="1:16" x14ac:dyDescent="0.25">
      <c r="A1486" s="100">
        <v>43749</v>
      </c>
      <c r="B1486" s="101">
        <v>28</v>
      </c>
      <c r="C1486" s="92" t="str">
        <f t="shared" si="69"/>
        <v>GET /statements</v>
      </c>
      <c r="D1486" s="94" t="s">
        <v>207</v>
      </c>
      <c r="E1486" s="93" t="str">
        <f t="shared" si="70"/>
        <v>AISP</v>
      </c>
      <c r="F1486" s="93" t="str">
        <f t="shared" si="71"/>
        <v>Y</v>
      </c>
      <c r="G1486" s="95">
        <v>4242210.1845622715</v>
      </c>
      <c r="H1486" s="101">
        <v>39116.833282443884</v>
      </c>
      <c r="I1486" s="101">
        <v>77.161440171448632</v>
      </c>
      <c r="J1486" s="96"/>
      <c r="K1486" s="96"/>
      <c r="L1486" s="96"/>
      <c r="M1486" s="96"/>
      <c r="N1486" s="96"/>
      <c r="O1486" s="96"/>
      <c r="P1486" s="96"/>
    </row>
    <row r="1487" spans="1:16" x14ac:dyDescent="0.25">
      <c r="A1487" s="100">
        <v>43749</v>
      </c>
      <c r="B1487" s="101">
        <v>29</v>
      </c>
      <c r="C1487" s="92" t="str">
        <f t="shared" si="69"/>
        <v>POST /domestic-payment-consents</v>
      </c>
      <c r="D1487" s="94" t="s">
        <v>207</v>
      </c>
      <c r="E1487" s="93" t="str">
        <f t="shared" si="70"/>
        <v>PISP</v>
      </c>
      <c r="F1487" s="93" t="str">
        <f t="shared" si="71"/>
        <v>N</v>
      </c>
      <c r="G1487" s="95">
        <v>3615971.3081331905</v>
      </c>
      <c r="H1487" s="102">
        <v>8366.0920705829285</v>
      </c>
      <c r="I1487" s="102">
        <v>98.27395515981685</v>
      </c>
      <c r="J1487" s="96"/>
      <c r="K1487" s="96"/>
      <c r="L1487" s="96"/>
      <c r="M1487" s="96"/>
      <c r="N1487" s="96"/>
      <c r="O1487" s="96"/>
      <c r="P1487" s="96"/>
    </row>
    <row r="1488" spans="1:16" x14ac:dyDescent="0.25">
      <c r="A1488" s="100">
        <v>43749</v>
      </c>
      <c r="B1488" s="101">
        <v>30</v>
      </c>
      <c r="C1488" s="92" t="str">
        <f t="shared" si="69"/>
        <v>GET /domestic-payment-consents/{ConsentId}</v>
      </c>
      <c r="D1488" s="94" t="s">
        <v>207</v>
      </c>
      <c r="E1488" s="93" t="str">
        <f t="shared" si="70"/>
        <v>PISP</v>
      </c>
      <c r="F1488" s="93" t="str">
        <f t="shared" si="71"/>
        <v>N</v>
      </c>
      <c r="G1488" s="95">
        <v>13601133.811449645</v>
      </c>
      <c r="H1488" s="102">
        <v>19104.522346896571</v>
      </c>
      <c r="I1488" s="102">
        <v>164.27074980073098</v>
      </c>
      <c r="J1488" s="96"/>
      <c r="K1488" s="96"/>
      <c r="L1488" s="96"/>
      <c r="M1488" s="96"/>
      <c r="N1488" s="96"/>
      <c r="O1488" s="96"/>
      <c r="P1488" s="96"/>
    </row>
    <row r="1489" spans="1:16" x14ac:dyDescent="0.25">
      <c r="A1489" s="100">
        <v>43749</v>
      </c>
      <c r="B1489" s="101">
        <v>31</v>
      </c>
      <c r="C1489" s="92" t="str">
        <f t="shared" si="69"/>
        <v>POST /domestic-payments</v>
      </c>
      <c r="D1489" s="94" t="s">
        <v>207</v>
      </c>
      <c r="E1489" s="93" t="str">
        <f t="shared" si="70"/>
        <v>PISP</v>
      </c>
      <c r="F1489" s="93" t="str">
        <f t="shared" si="71"/>
        <v>Y</v>
      </c>
      <c r="G1489" s="95">
        <v>4933281.9242372522</v>
      </c>
      <c r="H1489" s="102">
        <v>17924.100672159791</v>
      </c>
      <c r="I1489" s="102">
        <v>6.3577049954721172</v>
      </c>
      <c r="J1489" s="96"/>
      <c r="K1489" s="96"/>
      <c r="L1489" s="96"/>
      <c r="M1489" s="96"/>
      <c r="N1489" s="96"/>
      <c r="O1489" s="96"/>
      <c r="P1489" s="96"/>
    </row>
    <row r="1490" spans="1:16" x14ac:dyDescent="0.25">
      <c r="A1490" s="100">
        <v>43749</v>
      </c>
      <c r="B1490" s="101">
        <v>32</v>
      </c>
      <c r="C1490" s="92" t="str">
        <f t="shared" si="69"/>
        <v>GET /domestic-payments/{DomesticPaymentId}</v>
      </c>
      <c r="D1490" s="94" t="s">
        <v>207</v>
      </c>
      <c r="E1490" s="93" t="str">
        <f t="shared" si="70"/>
        <v>PISP</v>
      </c>
      <c r="F1490" s="93" t="str">
        <f t="shared" si="71"/>
        <v>Y</v>
      </c>
      <c r="G1490" s="95">
        <v>37023553.626959756</v>
      </c>
      <c r="H1490" s="102">
        <v>43013.576927872418</v>
      </c>
      <c r="I1490" s="102">
        <v>68.708665059833507</v>
      </c>
      <c r="J1490" s="96"/>
      <c r="K1490" s="96"/>
      <c r="L1490" s="96"/>
      <c r="M1490" s="96"/>
      <c r="N1490" s="96"/>
      <c r="O1490" s="96"/>
      <c r="P1490" s="96"/>
    </row>
    <row r="1491" spans="1:16" x14ac:dyDescent="0.25">
      <c r="A1491" s="100">
        <v>43749</v>
      </c>
      <c r="B1491" s="101">
        <v>33</v>
      </c>
      <c r="C1491" s="92" t="str">
        <f t="shared" si="69"/>
        <v>POST /domestic-scheduled-payment-consents</v>
      </c>
      <c r="D1491" s="94" t="s">
        <v>207</v>
      </c>
      <c r="E1491" s="93" t="str">
        <f t="shared" si="70"/>
        <v>PISP</v>
      </c>
      <c r="F1491" s="93" t="str">
        <f t="shared" si="71"/>
        <v>N</v>
      </c>
      <c r="G1491" s="95">
        <v>18626646.046955638</v>
      </c>
      <c r="H1491" s="102">
        <v>18574.427835243536</v>
      </c>
      <c r="I1491" s="102">
        <v>104.79635287940616</v>
      </c>
      <c r="J1491" s="96"/>
      <c r="K1491" s="96"/>
      <c r="L1491" s="96"/>
      <c r="M1491" s="96"/>
      <c r="N1491" s="96"/>
      <c r="O1491" s="96"/>
      <c r="P1491" s="96"/>
    </row>
    <row r="1492" spans="1:16" x14ac:dyDescent="0.25">
      <c r="A1492" s="100">
        <v>43749</v>
      </c>
      <c r="B1492" s="101">
        <v>34</v>
      </c>
      <c r="C1492" s="92" t="str">
        <f t="shared" si="69"/>
        <v>GET /domestic-scheduled-payment-consents/{ConsentId}</v>
      </c>
      <c r="D1492" s="94" t="s">
        <v>207</v>
      </c>
      <c r="E1492" s="93" t="str">
        <f t="shared" si="70"/>
        <v>PISP</v>
      </c>
      <c r="F1492" s="93" t="str">
        <f t="shared" si="71"/>
        <v>N</v>
      </c>
      <c r="G1492" s="95">
        <v>11799326.174491337</v>
      </c>
      <c r="H1492" s="102">
        <v>13493.610642490377</v>
      </c>
      <c r="I1492" s="102">
        <v>82.242064269521961</v>
      </c>
      <c r="J1492" s="96"/>
      <c r="K1492" s="96"/>
      <c r="L1492" s="96"/>
      <c r="M1492" s="96"/>
      <c r="N1492" s="96"/>
      <c r="O1492" s="96"/>
      <c r="P1492" s="96"/>
    </row>
    <row r="1493" spans="1:16" ht="15" customHeight="1" x14ac:dyDescent="0.25">
      <c r="A1493" s="100">
        <v>43749</v>
      </c>
      <c r="B1493" s="101">
        <v>35</v>
      </c>
      <c r="C1493" s="92" t="str">
        <f t="shared" si="69"/>
        <v>POST /domestic-scheduled-payments</v>
      </c>
      <c r="D1493" s="94" t="s">
        <v>207</v>
      </c>
      <c r="E1493" s="93" t="str">
        <f t="shared" si="70"/>
        <v>PISP</v>
      </c>
      <c r="F1493" s="93" t="str">
        <f t="shared" si="71"/>
        <v>Y</v>
      </c>
      <c r="G1493" s="95">
        <v>34419788.737674177</v>
      </c>
      <c r="H1493" s="102">
        <v>46835.40916495413</v>
      </c>
      <c r="I1493" s="102">
        <v>175.98975011701776</v>
      </c>
      <c r="J1493" s="96"/>
      <c r="K1493" s="96"/>
      <c r="L1493" s="96"/>
      <c r="M1493" s="96"/>
      <c r="N1493" s="96"/>
      <c r="O1493" s="96"/>
      <c r="P1493" s="96"/>
    </row>
    <row r="1494" spans="1:16" ht="15" customHeight="1" x14ac:dyDescent="0.25">
      <c r="A1494" s="100">
        <v>43749</v>
      </c>
      <c r="B1494" s="101">
        <v>36</v>
      </c>
      <c r="C1494" s="92" t="str">
        <f t="shared" si="69"/>
        <v>GET /domestic-scheduled-payments/{DomesticScheduledPaymentId}</v>
      </c>
      <c r="D1494" s="94" t="s">
        <v>207</v>
      </c>
      <c r="E1494" s="93" t="str">
        <f t="shared" si="70"/>
        <v>PISP</v>
      </c>
      <c r="F1494" s="93" t="str">
        <f t="shared" si="71"/>
        <v>Y</v>
      </c>
      <c r="G1494" s="95">
        <v>16440962.528764755</v>
      </c>
      <c r="H1494" s="102">
        <v>35384.228007632308</v>
      </c>
      <c r="I1494" s="102">
        <v>83.890974347359204</v>
      </c>
      <c r="J1494" s="96"/>
      <c r="K1494" s="96"/>
      <c r="L1494" s="96"/>
      <c r="M1494" s="96"/>
      <c r="N1494" s="96"/>
      <c r="O1494" s="96"/>
      <c r="P1494" s="96"/>
    </row>
    <row r="1495" spans="1:16" ht="15" customHeight="1" x14ac:dyDescent="0.25">
      <c r="A1495" s="100">
        <v>43749</v>
      </c>
      <c r="B1495" s="101">
        <v>37</v>
      </c>
      <c r="C1495" s="92" t="str">
        <f t="shared" si="69"/>
        <v>POST /domestic-standing-order-consents</v>
      </c>
      <c r="D1495" s="94" t="s">
        <v>207</v>
      </c>
      <c r="E1495" s="93" t="str">
        <f t="shared" si="70"/>
        <v>PISP</v>
      </c>
      <c r="F1495" s="93" t="str">
        <f t="shared" si="71"/>
        <v>N</v>
      </c>
      <c r="G1495" s="95">
        <v>28406009.717003413</v>
      </c>
      <c r="H1495" s="102">
        <v>25753.437287780038</v>
      </c>
      <c r="I1495" s="102">
        <v>223.02083008124032</v>
      </c>
      <c r="J1495" s="96"/>
      <c r="K1495" s="96"/>
      <c r="L1495" s="96"/>
      <c r="M1495" s="96"/>
      <c r="N1495" s="96"/>
      <c r="O1495" s="96"/>
      <c r="P1495" s="96"/>
    </row>
    <row r="1496" spans="1:16" ht="15" customHeight="1" x14ac:dyDescent="0.25">
      <c r="A1496" s="100">
        <v>43749</v>
      </c>
      <c r="B1496" s="101">
        <v>38</v>
      </c>
      <c r="C1496" s="92" t="str">
        <f t="shared" si="69"/>
        <v>GET /domestic-standing-order-consents/{ConsentId}</v>
      </c>
      <c r="D1496" s="94" t="s">
        <v>207</v>
      </c>
      <c r="E1496" s="93" t="str">
        <f t="shared" si="70"/>
        <v>PISP</v>
      </c>
      <c r="F1496" s="93" t="str">
        <f t="shared" si="71"/>
        <v>N</v>
      </c>
      <c r="G1496" s="95">
        <v>27212707.72895867</v>
      </c>
      <c r="H1496" s="102">
        <v>33454.648732505571</v>
      </c>
      <c r="I1496" s="102">
        <v>227.41522741095568</v>
      </c>
      <c r="J1496" s="96"/>
      <c r="K1496" s="96"/>
      <c r="L1496" s="96"/>
      <c r="M1496" s="96"/>
      <c r="N1496" s="96"/>
      <c r="O1496" s="96"/>
      <c r="P1496" s="96"/>
    </row>
    <row r="1497" spans="1:16" ht="15" customHeight="1" x14ac:dyDescent="0.25">
      <c r="A1497" s="100">
        <v>43749</v>
      </c>
      <c r="B1497" s="101">
        <v>39</v>
      </c>
      <c r="C1497" s="92" t="str">
        <f t="shared" si="69"/>
        <v>POST /domestic-standing-orders</v>
      </c>
      <c r="D1497" s="94" t="s">
        <v>207</v>
      </c>
      <c r="E1497" s="93" t="str">
        <f t="shared" si="70"/>
        <v>PISP</v>
      </c>
      <c r="F1497" s="93" t="str">
        <f t="shared" si="71"/>
        <v>Y</v>
      </c>
      <c r="G1497" s="95">
        <v>9423218.3555060774</v>
      </c>
      <c r="H1497" s="102">
        <v>19939.194095859515</v>
      </c>
      <c r="I1497" s="102">
        <v>2.3807663150197991</v>
      </c>
      <c r="J1497" s="96"/>
      <c r="K1497" s="96"/>
      <c r="L1497" s="96"/>
      <c r="M1497" s="96"/>
      <c r="N1497" s="96"/>
      <c r="O1497" s="96"/>
      <c r="P1497" s="96"/>
    </row>
    <row r="1498" spans="1:16" ht="15" customHeight="1" x14ac:dyDescent="0.25">
      <c r="A1498" s="100">
        <v>43749</v>
      </c>
      <c r="B1498" s="101">
        <v>40</v>
      </c>
      <c r="C1498" s="92" t="str">
        <f t="shared" si="69"/>
        <v>GET /domestic-standing-orders/{DomesticStandingOrderId}</v>
      </c>
      <c r="D1498" s="94" t="s">
        <v>207</v>
      </c>
      <c r="E1498" s="93" t="str">
        <f t="shared" si="70"/>
        <v>PISP</v>
      </c>
      <c r="F1498" s="93" t="str">
        <f t="shared" si="71"/>
        <v>Y</v>
      </c>
      <c r="G1498" s="95">
        <v>6899880.8463280564</v>
      </c>
      <c r="H1498" s="102">
        <v>7705.6714256672713</v>
      </c>
      <c r="I1498" s="102">
        <v>269.82658513432318</v>
      </c>
      <c r="J1498" s="96"/>
      <c r="K1498" s="96"/>
      <c r="L1498" s="96"/>
      <c r="M1498" s="96"/>
      <c r="N1498" s="96"/>
      <c r="O1498" s="96"/>
      <c r="P1498" s="96"/>
    </row>
    <row r="1499" spans="1:16" ht="15" customHeight="1" x14ac:dyDescent="0.25">
      <c r="A1499" s="100">
        <v>43749</v>
      </c>
      <c r="B1499" s="101">
        <v>41</v>
      </c>
      <c r="C1499" s="92" t="str">
        <f t="shared" si="69"/>
        <v>POST /international-payment-consents</v>
      </c>
      <c r="D1499" s="94" t="s">
        <v>207</v>
      </c>
      <c r="E1499" s="93" t="str">
        <f t="shared" si="70"/>
        <v>PISP</v>
      </c>
      <c r="F1499" s="93" t="str">
        <f t="shared" si="71"/>
        <v>N</v>
      </c>
      <c r="G1499" s="95">
        <v>37398318.806785442</v>
      </c>
      <c r="H1499" s="102">
        <v>46148.632143241237</v>
      </c>
      <c r="I1499" s="102">
        <v>70.573226022219188</v>
      </c>
      <c r="J1499" s="96"/>
      <c r="K1499" s="96"/>
      <c r="L1499" s="96"/>
      <c r="M1499" s="96"/>
      <c r="N1499" s="96"/>
      <c r="O1499" s="96"/>
      <c r="P1499" s="96"/>
    </row>
    <row r="1500" spans="1:16" ht="15" customHeight="1" x14ac:dyDescent="0.25">
      <c r="A1500" s="100">
        <v>43749</v>
      </c>
      <c r="B1500" s="101">
        <v>42</v>
      </c>
      <c r="C1500" s="92" t="str">
        <f t="shared" si="69"/>
        <v>GET /international-payment-consents/{ConsentId}</v>
      </c>
      <c r="D1500" s="94" t="s">
        <v>207</v>
      </c>
      <c r="E1500" s="93" t="str">
        <f t="shared" si="70"/>
        <v>PISP</v>
      </c>
      <c r="F1500" s="93" t="str">
        <f t="shared" si="71"/>
        <v>N</v>
      </c>
      <c r="G1500" s="95">
        <v>33386989.205240954</v>
      </c>
      <c r="H1500" s="102">
        <v>33316.033153659075</v>
      </c>
      <c r="I1500" s="102">
        <v>287.14723400560774</v>
      </c>
      <c r="J1500" s="96"/>
      <c r="K1500" s="96"/>
      <c r="L1500" s="96"/>
      <c r="M1500" s="96"/>
      <c r="N1500" s="96"/>
      <c r="O1500" s="96"/>
      <c r="P1500" s="96"/>
    </row>
    <row r="1501" spans="1:16" ht="15" customHeight="1" x14ac:dyDescent="0.25">
      <c r="A1501" s="100">
        <v>43749</v>
      </c>
      <c r="B1501" s="101">
        <v>43</v>
      </c>
      <c r="C1501" s="92" t="str">
        <f t="shared" si="69"/>
        <v>POST /international-payments</v>
      </c>
      <c r="D1501" s="94" t="s">
        <v>207</v>
      </c>
      <c r="E1501" s="93" t="str">
        <f t="shared" si="70"/>
        <v>PISP</v>
      </c>
      <c r="F1501" s="93" t="str">
        <f t="shared" si="71"/>
        <v>Y</v>
      </c>
      <c r="G1501" s="95">
        <v>37233303.362548597</v>
      </c>
      <c r="H1501" s="102">
        <v>41522.49913428085</v>
      </c>
      <c r="I1501" s="102">
        <v>47.354512736810911</v>
      </c>
      <c r="J1501" s="96"/>
      <c r="K1501" s="96"/>
      <c r="L1501" s="96"/>
      <c r="M1501" s="96"/>
      <c r="N1501" s="96"/>
      <c r="O1501" s="96"/>
      <c r="P1501" s="96"/>
    </row>
    <row r="1502" spans="1:16" ht="15" customHeight="1" x14ac:dyDescent="0.25">
      <c r="A1502" s="100">
        <v>43749</v>
      </c>
      <c r="B1502" s="101">
        <v>44</v>
      </c>
      <c r="C1502" s="92" t="str">
        <f t="shared" si="69"/>
        <v>GET /international-payments/{InternationalPaymentId}</v>
      </c>
      <c r="D1502" s="94" t="s">
        <v>207</v>
      </c>
      <c r="E1502" s="93" t="str">
        <f t="shared" si="70"/>
        <v>PISP</v>
      </c>
      <c r="F1502" s="93" t="str">
        <f t="shared" si="71"/>
        <v>Y</v>
      </c>
      <c r="G1502" s="95">
        <v>15506360.095316363</v>
      </c>
      <c r="H1502" s="102">
        <v>18030.796715929224</v>
      </c>
      <c r="I1502" s="102">
        <v>66.305589804095362</v>
      </c>
      <c r="J1502" s="96"/>
      <c r="K1502" s="96"/>
      <c r="L1502" s="96"/>
      <c r="M1502" s="96"/>
      <c r="N1502" s="96"/>
      <c r="O1502" s="96"/>
      <c r="P1502" s="96"/>
    </row>
    <row r="1503" spans="1:16" ht="15" customHeight="1" x14ac:dyDescent="0.25">
      <c r="A1503" s="100">
        <v>43749</v>
      </c>
      <c r="B1503" s="101">
        <v>45</v>
      </c>
      <c r="C1503" s="92" t="str">
        <f t="shared" si="69"/>
        <v>POST /international-scheduled-payment-consents</v>
      </c>
      <c r="D1503" s="94" t="s">
        <v>207</v>
      </c>
      <c r="E1503" s="93" t="str">
        <f t="shared" si="70"/>
        <v>PISP</v>
      </c>
      <c r="F1503" s="93" t="str">
        <f t="shared" si="71"/>
        <v>N</v>
      </c>
      <c r="G1503" s="95">
        <v>26795629.788212799</v>
      </c>
      <c r="H1503" s="102">
        <v>32293.953562737293</v>
      </c>
      <c r="I1503" s="102">
        <v>14.882887898494319</v>
      </c>
      <c r="J1503" s="96"/>
      <c r="K1503" s="96"/>
      <c r="L1503" s="96"/>
      <c r="M1503" s="96"/>
      <c r="N1503" s="96"/>
      <c r="O1503" s="96"/>
      <c r="P1503" s="96"/>
    </row>
    <row r="1504" spans="1:16" ht="15" customHeight="1" x14ac:dyDescent="0.25">
      <c r="A1504" s="100">
        <v>43749</v>
      </c>
      <c r="B1504" s="101">
        <v>46</v>
      </c>
      <c r="C1504" s="92" t="str">
        <f t="shared" si="69"/>
        <v>GET /international-scheduled-payment-consents/{ConsentId}</v>
      </c>
      <c r="D1504" s="94" t="s">
        <v>207</v>
      </c>
      <c r="E1504" s="93" t="str">
        <f t="shared" si="70"/>
        <v>PISP</v>
      </c>
      <c r="F1504" s="93" t="str">
        <f t="shared" si="71"/>
        <v>N</v>
      </c>
      <c r="G1504" s="95">
        <v>10772563.019136166</v>
      </c>
      <c r="H1504" s="102">
        <v>28215.698304511076</v>
      </c>
      <c r="I1504" s="102">
        <v>31.086675273466575</v>
      </c>
      <c r="J1504" s="96"/>
      <c r="K1504" s="96"/>
      <c r="L1504" s="96"/>
      <c r="M1504" s="96"/>
      <c r="N1504" s="96"/>
      <c r="O1504" s="96"/>
      <c r="P1504" s="96"/>
    </row>
    <row r="1505" spans="1:16" ht="15" customHeight="1" x14ac:dyDescent="0.25">
      <c r="A1505" s="100">
        <v>43749</v>
      </c>
      <c r="B1505" s="101">
        <v>47</v>
      </c>
      <c r="C1505" s="92" t="str">
        <f t="shared" si="69"/>
        <v>POST /international-scheduled-payments</v>
      </c>
      <c r="D1505" s="94" t="s">
        <v>207</v>
      </c>
      <c r="E1505" s="93" t="str">
        <f t="shared" si="70"/>
        <v>PISP</v>
      </c>
      <c r="F1505" s="93" t="str">
        <f t="shared" si="71"/>
        <v>Y</v>
      </c>
      <c r="G1505" s="95">
        <v>15920411.759555109</v>
      </c>
      <c r="H1505" s="102">
        <v>25073.643999604097</v>
      </c>
      <c r="I1505" s="102">
        <v>77.487370103024787</v>
      </c>
      <c r="J1505" s="96"/>
      <c r="K1505" s="96"/>
      <c r="L1505" s="96"/>
      <c r="M1505" s="96"/>
      <c r="N1505" s="96"/>
      <c r="O1505" s="96"/>
      <c r="P1505" s="96"/>
    </row>
    <row r="1506" spans="1:16" ht="15" customHeight="1" x14ac:dyDescent="0.25">
      <c r="A1506" s="100">
        <v>43749</v>
      </c>
      <c r="B1506" s="101">
        <v>48</v>
      </c>
      <c r="C1506" s="92" t="str">
        <f t="shared" si="69"/>
        <v>GET /international-scheduled-payments/{InternationalScheduledPaymentId}</v>
      </c>
      <c r="D1506" s="94" t="s">
        <v>207</v>
      </c>
      <c r="E1506" s="93" t="str">
        <f t="shared" si="70"/>
        <v>PISP</v>
      </c>
      <c r="F1506" s="93" t="str">
        <f t="shared" si="71"/>
        <v>Y</v>
      </c>
      <c r="G1506" s="95">
        <v>22448080.228800073</v>
      </c>
      <c r="H1506" s="102">
        <v>34809.1120215669</v>
      </c>
      <c r="I1506" s="102">
        <v>55.443213064665223</v>
      </c>
      <c r="J1506" s="96"/>
      <c r="K1506" s="96"/>
      <c r="L1506" s="96"/>
      <c r="M1506" s="96"/>
      <c r="N1506" s="96"/>
      <c r="O1506" s="96"/>
      <c r="P1506" s="96"/>
    </row>
    <row r="1507" spans="1:16" ht="15" customHeight="1" x14ac:dyDescent="0.25">
      <c r="A1507" s="100">
        <v>43749</v>
      </c>
      <c r="B1507" s="101">
        <v>49</v>
      </c>
      <c r="C1507" s="92" t="str">
        <f t="shared" si="69"/>
        <v>POST /international-standing-order-consents</v>
      </c>
      <c r="D1507" s="94" t="s">
        <v>207</v>
      </c>
      <c r="E1507" s="93" t="str">
        <f t="shared" si="70"/>
        <v>PISP</v>
      </c>
      <c r="F1507" s="93" t="str">
        <f t="shared" si="71"/>
        <v>N</v>
      </c>
      <c r="G1507" s="95">
        <v>4177610.7043713811</v>
      </c>
      <c r="H1507" s="102">
        <v>12630.652999555799</v>
      </c>
      <c r="I1507" s="102">
        <v>6.0223873621649249</v>
      </c>
      <c r="J1507" s="96"/>
      <c r="K1507" s="96"/>
      <c r="L1507" s="96"/>
      <c r="M1507" s="96"/>
      <c r="N1507" s="96"/>
      <c r="O1507" s="96"/>
      <c r="P1507" s="96"/>
    </row>
    <row r="1508" spans="1:16" ht="15" customHeight="1" x14ac:dyDescent="0.25">
      <c r="A1508" s="100">
        <v>43749</v>
      </c>
      <c r="B1508" s="101">
        <v>50</v>
      </c>
      <c r="C1508" s="92" t="str">
        <f t="shared" si="69"/>
        <v>GET /international-standing-order-consents/{ConsentId}</v>
      </c>
      <c r="D1508" s="94" t="s">
        <v>207</v>
      </c>
      <c r="E1508" s="93" t="str">
        <f t="shared" si="70"/>
        <v>PISP</v>
      </c>
      <c r="F1508" s="93" t="str">
        <f t="shared" si="71"/>
        <v>N</v>
      </c>
      <c r="G1508" s="95">
        <v>20011613.521694817</v>
      </c>
      <c r="H1508" s="102">
        <v>30297.228654051523</v>
      </c>
      <c r="I1508" s="102">
        <v>289.74889251878693</v>
      </c>
      <c r="J1508" s="96"/>
      <c r="K1508" s="96"/>
      <c r="L1508" s="96"/>
      <c r="M1508" s="96"/>
      <c r="N1508" s="96"/>
      <c r="O1508" s="96"/>
      <c r="P1508" s="96"/>
    </row>
    <row r="1509" spans="1:16" ht="15" customHeight="1" x14ac:dyDescent="0.25">
      <c r="A1509" s="100">
        <v>43749</v>
      </c>
      <c r="B1509" s="101">
        <v>51</v>
      </c>
      <c r="C1509" s="92" t="str">
        <f t="shared" si="69"/>
        <v>POST /international-standing-orders</v>
      </c>
      <c r="D1509" s="94" t="s">
        <v>207</v>
      </c>
      <c r="E1509" s="93" t="str">
        <f t="shared" si="70"/>
        <v>PISP</v>
      </c>
      <c r="F1509" s="93" t="str">
        <f t="shared" si="71"/>
        <v>Y</v>
      </c>
      <c r="G1509" s="95">
        <v>16160827.543769829</v>
      </c>
      <c r="H1509" s="102">
        <v>26180.96489291636</v>
      </c>
      <c r="I1509" s="102">
        <v>273.73151711460821</v>
      </c>
      <c r="J1509" s="96"/>
      <c r="K1509" s="96"/>
      <c r="L1509" s="96"/>
      <c r="M1509" s="96"/>
      <c r="N1509" s="96"/>
      <c r="O1509" s="96"/>
      <c r="P1509" s="96"/>
    </row>
    <row r="1510" spans="1:16" ht="15" customHeight="1" x14ac:dyDescent="0.25">
      <c r="A1510" s="100">
        <v>43749</v>
      </c>
      <c r="B1510" s="101">
        <v>52</v>
      </c>
      <c r="C1510" s="92" t="str">
        <f t="shared" si="69"/>
        <v>GET /international-standing-orders/{InternationalStandingOrderPaymentId}</v>
      </c>
      <c r="D1510" s="94" t="s">
        <v>207</v>
      </c>
      <c r="E1510" s="93" t="str">
        <f t="shared" si="70"/>
        <v>PISP</v>
      </c>
      <c r="F1510" s="93" t="str">
        <f t="shared" si="71"/>
        <v>Y</v>
      </c>
      <c r="G1510" s="95">
        <v>7169362.2649919949</v>
      </c>
      <c r="H1510" s="102">
        <v>16222.282617840747</v>
      </c>
      <c r="I1510" s="102">
        <v>72.084626244062335</v>
      </c>
      <c r="J1510" s="96"/>
      <c r="K1510" s="96"/>
      <c r="L1510" s="96"/>
      <c r="M1510" s="96"/>
      <c r="N1510" s="96"/>
      <c r="O1510" s="96"/>
      <c r="P1510" s="96"/>
    </row>
    <row r="1511" spans="1:16" ht="15" customHeight="1" x14ac:dyDescent="0.25">
      <c r="A1511" s="100">
        <v>43749</v>
      </c>
      <c r="B1511" s="101">
        <v>53</v>
      </c>
      <c r="C1511" s="92" t="str">
        <f t="shared" si="69"/>
        <v>POST /file-payment-consents</v>
      </c>
      <c r="D1511" s="94" t="s">
        <v>207</v>
      </c>
      <c r="E1511" s="93" t="str">
        <f t="shared" si="70"/>
        <v>PISP</v>
      </c>
      <c r="F1511" s="93" t="str">
        <f t="shared" si="71"/>
        <v>N</v>
      </c>
      <c r="G1511" s="95">
        <v>13388468.645881668</v>
      </c>
      <c r="H1511" s="102">
        <v>13119.381833388814</v>
      </c>
      <c r="I1511" s="102">
        <v>22.176558739563127</v>
      </c>
      <c r="J1511" s="96"/>
      <c r="K1511" s="96"/>
      <c r="L1511" s="96"/>
      <c r="M1511" s="96"/>
      <c r="N1511" s="96"/>
      <c r="O1511" s="96"/>
      <c r="P1511" s="96"/>
    </row>
    <row r="1512" spans="1:16" ht="15" customHeight="1" x14ac:dyDescent="0.25">
      <c r="A1512" s="100">
        <v>43749</v>
      </c>
      <c r="B1512" s="101">
        <v>54</v>
      </c>
      <c r="C1512" s="92" t="str">
        <f t="shared" si="69"/>
        <v>GET /file-payment-consents/{ConsentId}</v>
      </c>
      <c r="D1512" s="94" t="s">
        <v>207</v>
      </c>
      <c r="E1512" s="93" t="str">
        <f t="shared" si="70"/>
        <v>PISP</v>
      </c>
      <c r="F1512" s="93" t="str">
        <f t="shared" si="71"/>
        <v>N</v>
      </c>
      <c r="G1512" s="95">
        <v>21849855.854161523</v>
      </c>
      <c r="H1512" s="102">
        <v>26364.044752372891</v>
      </c>
      <c r="I1512" s="102">
        <v>222.5069838011259</v>
      </c>
      <c r="J1512" s="96"/>
      <c r="K1512" s="96"/>
      <c r="L1512" s="96"/>
      <c r="M1512" s="96"/>
      <c r="N1512" s="96"/>
      <c r="O1512" s="96"/>
      <c r="P1512" s="96"/>
    </row>
    <row r="1513" spans="1:16" ht="15" customHeight="1" x14ac:dyDescent="0.25">
      <c r="A1513" s="100">
        <v>43749</v>
      </c>
      <c r="B1513" s="101">
        <v>55</v>
      </c>
      <c r="C1513" s="92" t="str">
        <f t="shared" si="69"/>
        <v>POST /file-payment-consents/{ConsentId}/file</v>
      </c>
      <c r="D1513" s="94" t="s">
        <v>207</v>
      </c>
      <c r="E1513" s="93" t="str">
        <f t="shared" si="70"/>
        <v>PISP</v>
      </c>
      <c r="F1513" s="93" t="str">
        <f t="shared" si="71"/>
        <v>N</v>
      </c>
      <c r="G1513" s="95">
        <v>23158686.907352041</v>
      </c>
      <c r="H1513" s="102">
        <v>30293.347349212156</v>
      </c>
      <c r="I1513" s="102">
        <v>68.370412385838549</v>
      </c>
      <c r="J1513" s="96"/>
      <c r="K1513" s="96"/>
      <c r="L1513" s="96"/>
      <c r="M1513" s="96"/>
      <c r="N1513" s="96"/>
      <c r="O1513" s="96"/>
      <c r="P1513" s="96"/>
    </row>
    <row r="1514" spans="1:16" ht="15" customHeight="1" x14ac:dyDescent="0.25">
      <c r="A1514" s="100">
        <v>43749</v>
      </c>
      <c r="B1514" s="101">
        <v>56</v>
      </c>
      <c r="C1514" s="92" t="str">
        <f t="shared" si="69"/>
        <v>GET /file-payment-consents/{ConsentId}/file</v>
      </c>
      <c r="D1514" s="94" t="s">
        <v>207</v>
      </c>
      <c r="E1514" s="93" t="str">
        <f t="shared" si="70"/>
        <v>PISP</v>
      </c>
      <c r="F1514" s="93" t="str">
        <f t="shared" si="71"/>
        <v>N</v>
      </c>
      <c r="G1514" s="95">
        <v>26078014.431116857</v>
      </c>
      <c r="H1514" s="102">
        <v>36419.400329037351</v>
      </c>
      <c r="I1514" s="102">
        <v>49.540897774086766</v>
      </c>
      <c r="J1514" s="96"/>
      <c r="K1514" s="96"/>
      <c r="L1514" s="96"/>
      <c r="M1514" s="96"/>
      <c r="N1514" s="96"/>
      <c r="O1514" s="96"/>
      <c r="P1514" s="96"/>
    </row>
    <row r="1515" spans="1:16" ht="15" customHeight="1" x14ac:dyDescent="0.25">
      <c r="A1515" s="100">
        <v>43749</v>
      </c>
      <c r="B1515" s="101">
        <v>57</v>
      </c>
      <c r="C1515" s="92" t="str">
        <f t="shared" si="69"/>
        <v>POST /file-payments</v>
      </c>
      <c r="D1515" s="94" t="s">
        <v>207</v>
      </c>
      <c r="E1515" s="93" t="str">
        <f t="shared" si="70"/>
        <v>PISP</v>
      </c>
      <c r="F1515" s="93" t="str">
        <f t="shared" si="71"/>
        <v>Y</v>
      </c>
      <c r="G1515" s="95">
        <v>416737202.84650159</v>
      </c>
      <c r="H1515" s="102">
        <v>4374.1439349421207</v>
      </c>
      <c r="I1515" s="102">
        <v>73.283548537393898</v>
      </c>
      <c r="J1515" s="96"/>
      <c r="K1515" s="96"/>
      <c r="L1515" s="96"/>
      <c r="M1515" s="96"/>
      <c r="N1515" s="96"/>
      <c r="O1515" s="96"/>
      <c r="P1515" s="96"/>
    </row>
    <row r="1516" spans="1:16" ht="15" customHeight="1" x14ac:dyDescent="0.25">
      <c r="A1516" s="100">
        <v>43749</v>
      </c>
      <c r="B1516" s="101">
        <v>58</v>
      </c>
      <c r="C1516" s="92" t="str">
        <f t="shared" si="69"/>
        <v>GET /file-payments/{FilePaymentId}</v>
      </c>
      <c r="D1516" s="94" t="s">
        <v>207</v>
      </c>
      <c r="E1516" s="93" t="str">
        <f t="shared" si="70"/>
        <v>PISP</v>
      </c>
      <c r="F1516" s="93" t="str">
        <f t="shared" si="71"/>
        <v>Y</v>
      </c>
      <c r="G1516" s="95">
        <v>80322189.679333881</v>
      </c>
      <c r="H1516" s="102">
        <v>798.73447735685511</v>
      </c>
      <c r="I1516" s="102">
        <v>143.35054875073695</v>
      </c>
      <c r="J1516" s="96"/>
      <c r="K1516" s="96"/>
      <c r="L1516" s="96"/>
      <c r="M1516" s="96"/>
      <c r="N1516" s="96"/>
      <c r="O1516" s="96"/>
      <c r="P1516" s="96"/>
    </row>
    <row r="1517" spans="1:16" ht="15" customHeight="1" x14ac:dyDescent="0.25">
      <c r="A1517" s="100">
        <v>43749</v>
      </c>
      <c r="B1517" s="101">
        <v>59</v>
      </c>
      <c r="C1517" s="92" t="str">
        <f t="shared" si="69"/>
        <v>GET /file-payments/{FilePaymentId}/report-file</v>
      </c>
      <c r="D1517" s="94" t="s">
        <v>207</v>
      </c>
      <c r="E1517" s="93" t="str">
        <f t="shared" si="70"/>
        <v>PISP</v>
      </c>
      <c r="F1517" s="93" t="str">
        <f t="shared" si="71"/>
        <v>Y</v>
      </c>
      <c r="G1517" s="95">
        <v>66763515.859816208</v>
      </c>
      <c r="H1517" s="102">
        <v>2657.8376900593767</v>
      </c>
      <c r="I1517" s="102">
        <v>86.092419250116251</v>
      </c>
      <c r="J1517" s="96"/>
      <c r="K1517" s="96"/>
      <c r="L1517" s="96"/>
      <c r="M1517" s="96"/>
      <c r="N1517" s="96"/>
      <c r="O1517" s="96"/>
      <c r="P1517" s="96"/>
    </row>
    <row r="1518" spans="1:16" ht="15" customHeight="1" x14ac:dyDescent="0.25">
      <c r="A1518" s="100">
        <v>43749</v>
      </c>
      <c r="B1518" s="101">
        <v>60</v>
      </c>
      <c r="C1518" s="92" t="str">
        <f t="shared" si="69"/>
        <v>POST /funds-confirmation-consents</v>
      </c>
      <c r="D1518" s="94" t="s">
        <v>207</v>
      </c>
      <c r="E1518" s="93" t="str">
        <f t="shared" si="70"/>
        <v>CoF</v>
      </c>
      <c r="F1518" s="93" t="str">
        <f t="shared" si="71"/>
        <v>N</v>
      </c>
      <c r="G1518" s="95">
        <v>14072345.63394369</v>
      </c>
      <c r="H1518" s="101">
        <v>15351.445163574452</v>
      </c>
      <c r="I1518" s="101">
        <v>15.59261900876408</v>
      </c>
      <c r="J1518" s="96"/>
      <c r="K1518" s="96"/>
      <c r="L1518" s="96"/>
      <c r="M1518" s="96"/>
      <c r="N1518" s="96"/>
      <c r="O1518" s="96"/>
      <c r="P1518" s="96"/>
    </row>
    <row r="1519" spans="1:16" ht="15" customHeight="1" x14ac:dyDescent="0.25">
      <c r="A1519" s="100">
        <v>43749</v>
      </c>
      <c r="B1519" s="101">
        <v>61</v>
      </c>
      <c r="C1519" s="92" t="str">
        <f t="shared" si="69"/>
        <v>GET /funds-confirmation-consents/{ConsentId}</v>
      </c>
      <c r="D1519" s="94" t="s">
        <v>207</v>
      </c>
      <c r="E1519" s="93" t="str">
        <f t="shared" si="70"/>
        <v>CoF</v>
      </c>
      <c r="F1519" s="93" t="str">
        <f t="shared" si="71"/>
        <v>N</v>
      </c>
      <c r="G1519" s="95">
        <v>20805598.963559791</v>
      </c>
      <c r="H1519" s="101">
        <v>38746.838580560565</v>
      </c>
      <c r="I1519" s="101">
        <v>215.17772455337268</v>
      </c>
      <c r="J1519" s="96"/>
      <c r="K1519" s="96"/>
      <c r="L1519" s="96"/>
      <c r="M1519" s="96"/>
      <c r="N1519" s="96"/>
      <c r="O1519" s="96"/>
      <c r="P1519" s="96"/>
    </row>
    <row r="1520" spans="1:16" ht="15" customHeight="1" x14ac:dyDescent="0.25">
      <c r="A1520" s="100">
        <v>43749</v>
      </c>
      <c r="B1520" s="101">
        <v>62</v>
      </c>
      <c r="C1520" s="92" t="str">
        <f t="shared" si="69"/>
        <v>DELETE /funds-confirmation-consents/{ConsentId}</v>
      </c>
      <c r="D1520" s="94" t="s">
        <v>207</v>
      </c>
      <c r="E1520" s="93" t="str">
        <f t="shared" si="70"/>
        <v>CoF</v>
      </c>
      <c r="F1520" s="93" t="str">
        <f t="shared" si="71"/>
        <v>N</v>
      </c>
      <c r="G1520" s="95">
        <v>7232514.3106852956</v>
      </c>
      <c r="H1520" s="101">
        <v>12237.028537936625</v>
      </c>
      <c r="I1520" s="101">
        <v>118.45257091508519</v>
      </c>
      <c r="J1520" s="96"/>
      <c r="K1520" s="96"/>
      <c r="L1520" s="96"/>
      <c r="M1520" s="96"/>
      <c r="N1520" s="96"/>
      <c r="O1520" s="96"/>
      <c r="P1520" s="96"/>
    </row>
    <row r="1521" spans="1:16" ht="15" customHeight="1" x14ac:dyDescent="0.25">
      <c r="A1521" s="100">
        <v>43749</v>
      </c>
      <c r="B1521" s="101">
        <v>63</v>
      </c>
      <c r="C1521" s="92" t="str">
        <f t="shared" si="69"/>
        <v>POST /funds-confirmations</v>
      </c>
      <c r="D1521" s="94" t="s">
        <v>207</v>
      </c>
      <c r="E1521" s="93" t="str">
        <f t="shared" si="70"/>
        <v>CoF</v>
      </c>
      <c r="F1521" s="93" t="str">
        <f t="shared" si="71"/>
        <v>Y</v>
      </c>
      <c r="G1521" s="95">
        <v>8713709.2870707437</v>
      </c>
      <c r="H1521" s="101">
        <v>17438.350647783853</v>
      </c>
      <c r="I1521" s="101">
        <v>223.0435197999137</v>
      </c>
      <c r="J1521" s="96"/>
      <c r="K1521" s="96"/>
      <c r="L1521" s="96"/>
      <c r="M1521" s="96"/>
      <c r="N1521" s="96"/>
      <c r="O1521" s="96"/>
      <c r="P1521" s="96"/>
    </row>
    <row r="1522" spans="1:16" ht="15" customHeight="1" x14ac:dyDescent="0.25">
      <c r="A1522" s="46">
        <v>43749</v>
      </c>
      <c r="B1522" s="101">
        <v>0</v>
      </c>
      <c r="C1522" s="92" t="str">
        <f t="shared" si="69"/>
        <v>OIDC endpoints for token IDs</v>
      </c>
      <c r="D1522" s="94" t="s">
        <v>208</v>
      </c>
      <c r="E1522" s="93" t="str">
        <f t="shared" si="70"/>
        <v>OIDC</v>
      </c>
      <c r="F1522" s="93" t="str">
        <f t="shared" si="71"/>
        <v>N</v>
      </c>
      <c r="G1522" s="112">
        <v>709951189.36173105</v>
      </c>
      <c r="H1522" s="68">
        <v>1613496.6530982372</v>
      </c>
      <c r="I1522" s="68">
        <v>485.76680522445048</v>
      </c>
      <c r="J1522" s="96"/>
      <c r="K1522" s="96"/>
      <c r="L1522" s="96"/>
      <c r="M1522" s="96"/>
      <c r="N1522" s="96"/>
      <c r="O1522" s="96"/>
      <c r="P1522" s="96"/>
    </row>
    <row r="1523" spans="1:16" ht="15" customHeight="1" x14ac:dyDescent="0.25">
      <c r="A1523" s="97">
        <v>43749</v>
      </c>
      <c r="B1523" s="101">
        <v>1</v>
      </c>
      <c r="C1523" s="92" t="str">
        <f t="shared" si="69"/>
        <v>POST /account-access-consents</v>
      </c>
      <c r="D1523" s="94" t="s">
        <v>208</v>
      </c>
      <c r="E1523" s="93" t="str">
        <f t="shared" si="70"/>
        <v>AISP</v>
      </c>
      <c r="F1523" s="93" t="str">
        <f t="shared" si="71"/>
        <v>N</v>
      </c>
      <c r="G1523" s="95">
        <v>648737.08764340414</v>
      </c>
      <c r="H1523" s="99">
        <v>28267.178135091774</v>
      </c>
      <c r="I1523" s="99">
        <v>78.727389446407614</v>
      </c>
      <c r="J1523" s="96"/>
      <c r="K1523" s="96"/>
      <c r="L1523" s="96"/>
      <c r="M1523" s="96"/>
      <c r="N1523" s="96"/>
      <c r="O1523" s="96"/>
      <c r="P1523" s="96"/>
    </row>
    <row r="1524" spans="1:16" ht="15" customHeight="1" x14ac:dyDescent="0.25">
      <c r="A1524" s="97">
        <v>43749</v>
      </c>
      <c r="B1524" s="101">
        <v>2</v>
      </c>
      <c r="C1524" s="92" t="str">
        <f t="shared" si="69"/>
        <v>GET /account-access-consents/{ConsentId}</v>
      </c>
      <c r="D1524" s="94" t="s">
        <v>208</v>
      </c>
      <c r="E1524" s="93" t="str">
        <f t="shared" si="70"/>
        <v>AISP</v>
      </c>
      <c r="F1524" s="93" t="str">
        <f t="shared" si="71"/>
        <v>N</v>
      </c>
      <c r="G1524" s="95">
        <v>1316424.11571909</v>
      </c>
      <c r="H1524" s="99">
        <v>30270.825471883887</v>
      </c>
      <c r="I1524" s="99">
        <v>31.110261184010614</v>
      </c>
      <c r="J1524" s="96"/>
      <c r="K1524" s="96"/>
      <c r="L1524" s="96"/>
      <c r="M1524" s="96"/>
      <c r="N1524" s="96"/>
      <c r="O1524" s="96"/>
      <c r="P1524" s="96"/>
    </row>
    <row r="1525" spans="1:16" ht="15" customHeight="1" x14ac:dyDescent="0.25">
      <c r="A1525" s="97">
        <v>43749</v>
      </c>
      <c r="B1525" s="101">
        <v>3</v>
      </c>
      <c r="C1525" s="92" t="str">
        <f t="shared" si="69"/>
        <v>DELETE /account-access-consents/{ConsentId}</v>
      </c>
      <c r="D1525" s="94" t="s">
        <v>208</v>
      </c>
      <c r="E1525" s="93" t="str">
        <f t="shared" si="70"/>
        <v>AISP</v>
      </c>
      <c r="F1525" s="93" t="str">
        <f t="shared" si="71"/>
        <v>N</v>
      </c>
      <c r="G1525" s="95">
        <v>652942.14767117868</v>
      </c>
      <c r="H1525" s="99">
        <v>26983.229408176612</v>
      </c>
      <c r="I1525" s="99">
        <v>251.30658973386963</v>
      </c>
      <c r="J1525" s="96"/>
      <c r="K1525" s="96"/>
      <c r="L1525" s="96"/>
      <c r="M1525" s="96"/>
      <c r="N1525" s="96"/>
      <c r="O1525" s="96"/>
      <c r="P1525" s="96"/>
    </row>
    <row r="1526" spans="1:16" ht="15" customHeight="1" x14ac:dyDescent="0.25">
      <c r="A1526" s="97">
        <v>43749</v>
      </c>
      <c r="B1526" s="101">
        <v>4</v>
      </c>
      <c r="C1526" s="92" t="str">
        <f t="shared" si="69"/>
        <v>GET /accounts</v>
      </c>
      <c r="D1526" s="94" t="s">
        <v>208</v>
      </c>
      <c r="E1526" s="93" t="str">
        <f t="shared" si="70"/>
        <v>AISP</v>
      </c>
      <c r="F1526" s="93" t="str">
        <f t="shared" si="71"/>
        <v>Y</v>
      </c>
      <c r="G1526" s="95">
        <v>1757266.2545510957</v>
      </c>
      <c r="H1526" s="99">
        <v>30793.28627304289</v>
      </c>
      <c r="I1526" s="99">
        <v>63.140226082742423</v>
      </c>
      <c r="J1526" s="96"/>
      <c r="K1526" s="96"/>
      <c r="L1526" s="96"/>
      <c r="M1526" s="96"/>
      <c r="N1526" s="96"/>
      <c r="O1526" s="96"/>
      <c r="P1526" s="96"/>
    </row>
    <row r="1527" spans="1:16" ht="15" customHeight="1" x14ac:dyDescent="0.25">
      <c r="A1527" s="97">
        <v>43749</v>
      </c>
      <c r="B1527" s="101">
        <v>5</v>
      </c>
      <c r="C1527" s="92" t="str">
        <f t="shared" si="69"/>
        <v>GET /accounts/{AccountId}</v>
      </c>
      <c r="D1527" s="94" t="s">
        <v>208</v>
      </c>
      <c r="E1527" s="93" t="str">
        <f t="shared" si="70"/>
        <v>AISP</v>
      </c>
      <c r="F1527" s="93" t="str">
        <f t="shared" si="71"/>
        <v>Y</v>
      </c>
      <c r="G1527" s="95">
        <v>2521237.1752085723</v>
      </c>
      <c r="H1527" s="99">
        <v>39489.035770144939</v>
      </c>
      <c r="I1527" s="99">
        <v>84.273478517211529</v>
      </c>
      <c r="J1527" s="96"/>
      <c r="K1527" s="96"/>
      <c r="L1527" s="96"/>
      <c r="M1527" s="96"/>
      <c r="N1527" s="96"/>
      <c r="O1527" s="96"/>
      <c r="P1527" s="96"/>
    </row>
    <row r="1528" spans="1:16" ht="15" customHeight="1" x14ac:dyDescent="0.25">
      <c r="A1528" s="97">
        <v>43749</v>
      </c>
      <c r="B1528" s="101">
        <v>6</v>
      </c>
      <c r="C1528" s="92" t="str">
        <f t="shared" si="69"/>
        <v>GET /accounts/{AccountId}/balances</v>
      </c>
      <c r="D1528" s="94" t="s">
        <v>208</v>
      </c>
      <c r="E1528" s="93" t="str">
        <f t="shared" si="70"/>
        <v>AISP</v>
      </c>
      <c r="F1528" s="93" t="str">
        <f t="shared" si="71"/>
        <v>Y</v>
      </c>
      <c r="G1528" s="95">
        <v>1629508.5368889968</v>
      </c>
      <c r="H1528" s="99">
        <v>29987.868878640347</v>
      </c>
      <c r="I1528" s="99">
        <v>150.15350346448494</v>
      </c>
      <c r="J1528" s="96"/>
      <c r="K1528" s="96"/>
      <c r="L1528" s="96"/>
      <c r="M1528" s="96"/>
      <c r="N1528" s="96"/>
      <c r="O1528" s="96"/>
      <c r="P1528" s="96"/>
    </row>
    <row r="1529" spans="1:16" ht="15" customHeight="1" x14ac:dyDescent="0.25">
      <c r="A1529" s="97">
        <v>43749</v>
      </c>
      <c r="B1529" s="101">
        <v>7</v>
      </c>
      <c r="C1529" s="92" t="str">
        <f t="shared" si="69"/>
        <v>GET /balances</v>
      </c>
      <c r="D1529" s="94" t="s">
        <v>208</v>
      </c>
      <c r="E1529" s="93" t="str">
        <f t="shared" si="70"/>
        <v>AISP</v>
      </c>
      <c r="F1529" s="93" t="str">
        <f t="shared" si="71"/>
        <v>Y</v>
      </c>
      <c r="G1529" s="95">
        <v>1003002.7049111568</v>
      </c>
      <c r="H1529" s="99">
        <v>22309.786540570782</v>
      </c>
      <c r="I1529" s="99">
        <v>137.35790643261183</v>
      </c>
      <c r="J1529" s="96"/>
      <c r="K1529" s="96"/>
      <c r="L1529" s="96"/>
      <c r="M1529" s="96"/>
      <c r="N1529" s="96"/>
      <c r="O1529" s="96"/>
      <c r="P1529" s="96"/>
    </row>
    <row r="1530" spans="1:16" ht="15" customHeight="1" x14ac:dyDescent="0.25">
      <c r="A1530" s="97">
        <v>43749</v>
      </c>
      <c r="B1530" s="101">
        <v>8</v>
      </c>
      <c r="C1530" s="92" t="str">
        <f t="shared" si="69"/>
        <v>GET /accounts/{AccountId}/transactions</v>
      </c>
      <c r="D1530" s="94" t="s">
        <v>208</v>
      </c>
      <c r="E1530" s="93" t="str">
        <f t="shared" si="70"/>
        <v>AISP</v>
      </c>
      <c r="F1530" s="93" t="str">
        <f t="shared" si="71"/>
        <v>Y</v>
      </c>
      <c r="G1530" s="95">
        <v>33894706.124133565</v>
      </c>
      <c r="H1530" s="99">
        <v>19230.603503098078</v>
      </c>
      <c r="I1530" s="99">
        <v>161.73819564762576</v>
      </c>
      <c r="J1530" s="96"/>
      <c r="K1530" s="96"/>
      <c r="L1530" s="96"/>
      <c r="M1530" s="96"/>
      <c r="N1530" s="96"/>
      <c r="O1530" s="96"/>
      <c r="P1530" s="96"/>
    </row>
    <row r="1531" spans="1:16" ht="15" customHeight="1" x14ac:dyDescent="0.25">
      <c r="A1531" s="97">
        <v>43749</v>
      </c>
      <c r="B1531" s="101">
        <v>9</v>
      </c>
      <c r="C1531" s="92" t="str">
        <f t="shared" si="69"/>
        <v>GET /transactions</v>
      </c>
      <c r="D1531" s="94" t="s">
        <v>208</v>
      </c>
      <c r="E1531" s="93" t="str">
        <f t="shared" si="70"/>
        <v>AISP</v>
      </c>
      <c r="F1531" s="93" t="str">
        <f t="shared" si="71"/>
        <v>Y</v>
      </c>
      <c r="G1531" s="95">
        <v>297193522.95797831</v>
      </c>
      <c r="H1531" s="99">
        <v>44539.832555072826</v>
      </c>
      <c r="I1531" s="99">
        <v>29.763751043994379</v>
      </c>
      <c r="J1531" s="96"/>
      <c r="K1531" s="96"/>
      <c r="L1531" s="96"/>
      <c r="M1531" s="96"/>
      <c r="N1531" s="96"/>
      <c r="O1531" s="96"/>
      <c r="P1531" s="96"/>
    </row>
    <row r="1532" spans="1:16" ht="15" customHeight="1" x14ac:dyDescent="0.25">
      <c r="A1532" s="97">
        <v>43749</v>
      </c>
      <c r="B1532" s="101">
        <v>10</v>
      </c>
      <c r="C1532" s="92" t="str">
        <f t="shared" si="69"/>
        <v>GET /accounts/{AccountId}/beneficiaries</v>
      </c>
      <c r="D1532" s="94" t="s">
        <v>208</v>
      </c>
      <c r="E1532" s="93" t="str">
        <f t="shared" si="70"/>
        <v>AISP</v>
      </c>
      <c r="F1532" s="93" t="str">
        <f t="shared" si="71"/>
        <v>Y</v>
      </c>
      <c r="G1532" s="95">
        <v>2189036.8144038501</v>
      </c>
      <c r="H1532" s="99">
        <v>26814.067651567482</v>
      </c>
      <c r="I1532" s="99">
        <v>128.63750659467914</v>
      </c>
      <c r="J1532" s="96"/>
      <c r="K1532" s="96"/>
      <c r="L1532" s="96"/>
      <c r="M1532" s="96"/>
      <c r="N1532" s="96"/>
      <c r="O1532" s="96"/>
      <c r="P1532" s="96"/>
    </row>
    <row r="1533" spans="1:16" ht="15" customHeight="1" x14ac:dyDescent="0.25">
      <c r="A1533" s="97">
        <v>43749</v>
      </c>
      <c r="B1533" s="101">
        <v>11</v>
      </c>
      <c r="C1533" s="92" t="str">
        <f t="shared" si="69"/>
        <v>GET /beneficiaries</v>
      </c>
      <c r="D1533" s="94" t="s">
        <v>208</v>
      </c>
      <c r="E1533" s="93" t="str">
        <f t="shared" si="70"/>
        <v>AISP</v>
      </c>
      <c r="F1533" s="93" t="str">
        <f t="shared" si="71"/>
        <v>Y</v>
      </c>
      <c r="G1533" s="95">
        <v>2886457.7635051613</v>
      </c>
      <c r="H1533" s="99">
        <v>38053.093906821763</v>
      </c>
      <c r="I1533" s="99">
        <v>29.81206035744701</v>
      </c>
      <c r="J1533" s="96"/>
      <c r="K1533" s="96"/>
      <c r="L1533" s="96"/>
      <c r="M1533" s="96"/>
      <c r="N1533" s="96"/>
      <c r="O1533" s="96"/>
      <c r="P1533" s="96"/>
    </row>
    <row r="1534" spans="1:16" ht="15" customHeight="1" x14ac:dyDescent="0.25">
      <c r="A1534" s="97">
        <v>43749</v>
      </c>
      <c r="B1534" s="101">
        <v>12</v>
      </c>
      <c r="C1534" s="92" t="str">
        <f t="shared" si="69"/>
        <v>GET /accounts/{AccountId}/direct-debits</v>
      </c>
      <c r="D1534" s="94" t="s">
        <v>208</v>
      </c>
      <c r="E1534" s="93" t="str">
        <f t="shared" si="70"/>
        <v>AISP</v>
      </c>
      <c r="F1534" s="93" t="str">
        <f t="shared" si="71"/>
        <v>Y</v>
      </c>
      <c r="G1534" s="95">
        <v>1661093.7117900839</v>
      </c>
      <c r="H1534" s="99">
        <v>32537.249917124438</v>
      </c>
      <c r="I1534" s="99">
        <v>180.07241526077641</v>
      </c>
      <c r="J1534" s="96"/>
      <c r="K1534" s="96"/>
      <c r="L1534" s="96"/>
      <c r="M1534" s="96"/>
      <c r="N1534" s="96"/>
      <c r="O1534" s="96"/>
      <c r="P1534" s="96"/>
    </row>
    <row r="1535" spans="1:16" ht="15" customHeight="1" x14ac:dyDescent="0.25">
      <c r="A1535" s="97">
        <v>43749</v>
      </c>
      <c r="B1535" s="101">
        <v>13</v>
      </c>
      <c r="C1535" s="92" t="str">
        <f t="shared" si="69"/>
        <v>GET /direct-debits</v>
      </c>
      <c r="D1535" s="94" t="s">
        <v>208</v>
      </c>
      <c r="E1535" s="93" t="str">
        <f t="shared" si="70"/>
        <v>AISP</v>
      </c>
      <c r="F1535" s="93" t="str">
        <f t="shared" si="71"/>
        <v>Y</v>
      </c>
      <c r="G1535" s="95">
        <v>1827102.622784633</v>
      </c>
      <c r="H1535" s="99">
        <v>19871.989001577393</v>
      </c>
      <c r="I1535" s="99">
        <v>191.67206533359592</v>
      </c>
      <c r="J1535" s="96"/>
      <c r="K1535" s="96"/>
      <c r="L1535" s="96"/>
      <c r="M1535" s="96"/>
      <c r="N1535" s="96"/>
      <c r="O1535" s="96"/>
      <c r="P1535" s="96"/>
    </row>
    <row r="1536" spans="1:16" ht="15" customHeight="1" x14ac:dyDescent="0.25">
      <c r="A1536" s="97">
        <v>43749</v>
      </c>
      <c r="B1536" s="101">
        <v>14</v>
      </c>
      <c r="C1536" s="92" t="str">
        <f t="shared" si="69"/>
        <v>GET /accounts/{AccountId}/standing-orders</v>
      </c>
      <c r="D1536" s="94" t="s">
        <v>208</v>
      </c>
      <c r="E1536" s="93" t="str">
        <f t="shared" si="70"/>
        <v>AISP</v>
      </c>
      <c r="F1536" s="93" t="str">
        <f t="shared" si="71"/>
        <v>Y</v>
      </c>
      <c r="G1536" s="95">
        <v>818770.17815168924</v>
      </c>
      <c r="H1536" s="99">
        <v>16483.706139075555</v>
      </c>
      <c r="I1536" s="99">
        <v>118.9899245032779</v>
      </c>
      <c r="J1536" s="96"/>
      <c r="K1536" s="96"/>
      <c r="L1536" s="96"/>
      <c r="M1536" s="96"/>
      <c r="N1536" s="96"/>
      <c r="O1536" s="96"/>
      <c r="P1536" s="96"/>
    </row>
    <row r="1537" spans="1:16" ht="15" customHeight="1" x14ac:dyDescent="0.25">
      <c r="A1537" s="97">
        <v>43749</v>
      </c>
      <c r="B1537" s="101">
        <v>15</v>
      </c>
      <c r="C1537" s="92" t="str">
        <f t="shared" si="69"/>
        <v>GET /standing-orders</v>
      </c>
      <c r="D1537" s="94" t="s">
        <v>208</v>
      </c>
      <c r="E1537" s="93" t="str">
        <f t="shared" si="70"/>
        <v>AISP</v>
      </c>
      <c r="F1537" s="93" t="str">
        <f t="shared" si="71"/>
        <v>Y</v>
      </c>
      <c r="G1537" s="95">
        <v>1397294.4850504042</v>
      </c>
      <c r="H1537" s="99">
        <v>41536.786741745636</v>
      </c>
      <c r="I1537" s="99">
        <v>144.67686574832439</v>
      </c>
      <c r="J1537" s="96"/>
      <c r="K1537" s="96"/>
      <c r="L1537" s="96"/>
      <c r="M1537" s="96"/>
      <c r="N1537" s="96"/>
      <c r="O1537" s="96"/>
      <c r="P1537" s="96"/>
    </row>
    <row r="1538" spans="1:16" ht="15" customHeight="1" x14ac:dyDescent="0.25">
      <c r="A1538" s="97">
        <v>43749</v>
      </c>
      <c r="B1538" s="101">
        <v>16</v>
      </c>
      <c r="C1538" s="92" t="str">
        <f t="shared" si="69"/>
        <v>GET /accounts/{AccountId}/product</v>
      </c>
      <c r="D1538" s="94" t="s">
        <v>208</v>
      </c>
      <c r="E1538" s="93" t="str">
        <f t="shared" si="70"/>
        <v>AISP</v>
      </c>
      <c r="F1538" s="93" t="str">
        <f t="shared" si="71"/>
        <v>Y</v>
      </c>
      <c r="G1538" s="95">
        <v>329294.78667247039</v>
      </c>
      <c r="H1538" s="99">
        <v>4918.956093618207</v>
      </c>
      <c r="I1538" s="99">
        <v>160.76247491180035</v>
      </c>
      <c r="J1538" s="96"/>
      <c r="K1538" s="96"/>
      <c r="L1538" s="96"/>
      <c r="M1538" s="96"/>
      <c r="N1538" s="96"/>
      <c r="O1538" s="96"/>
      <c r="P1538" s="96"/>
    </row>
    <row r="1539" spans="1:16" ht="15" customHeight="1" x14ac:dyDescent="0.25">
      <c r="A1539" s="97">
        <v>43749</v>
      </c>
      <c r="B1539" s="101">
        <v>17</v>
      </c>
      <c r="C1539" s="92" t="str">
        <f t="shared" si="69"/>
        <v>GET /products</v>
      </c>
      <c r="D1539" s="94" t="s">
        <v>208</v>
      </c>
      <c r="E1539" s="93" t="str">
        <f t="shared" si="70"/>
        <v>AISP</v>
      </c>
      <c r="F1539" s="93" t="str">
        <f t="shared" si="71"/>
        <v>Y</v>
      </c>
      <c r="G1539" s="95">
        <v>721931.58153009415</v>
      </c>
      <c r="H1539" s="99">
        <v>32138.062223752215</v>
      </c>
      <c r="I1539" s="99">
        <v>227.00747499891298</v>
      </c>
      <c r="J1539" s="96"/>
      <c r="K1539" s="96"/>
      <c r="L1539" s="96"/>
      <c r="M1539" s="96"/>
      <c r="N1539" s="96"/>
      <c r="O1539" s="96"/>
      <c r="P1539" s="96"/>
    </row>
    <row r="1540" spans="1:16" ht="15" customHeight="1" x14ac:dyDescent="0.25">
      <c r="A1540" s="97">
        <v>43749</v>
      </c>
      <c r="B1540" s="101">
        <v>18</v>
      </c>
      <c r="C1540" s="92" t="str">
        <f t="shared" si="69"/>
        <v>GET /accounts/{AccountId}/offers</v>
      </c>
      <c r="D1540" s="94" t="s">
        <v>208</v>
      </c>
      <c r="E1540" s="93" t="str">
        <f t="shared" si="70"/>
        <v>AISP</v>
      </c>
      <c r="F1540" s="93" t="str">
        <f t="shared" si="71"/>
        <v>Y</v>
      </c>
      <c r="G1540" s="95">
        <v>840494.97120086756</v>
      </c>
      <c r="H1540" s="99">
        <v>38925.857134543199</v>
      </c>
      <c r="I1540" s="99">
        <v>264.7084466653489</v>
      </c>
      <c r="J1540" s="96"/>
      <c r="K1540" s="96"/>
      <c r="L1540" s="96"/>
      <c r="M1540" s="96"/>
      <c r="N1540" s="96"/>
      <c r="O1540" s="96"/>
      <c r="P1540" s="96"/>
    </row>
    <row r="1541" spans="1:16" ht="15" customHeight="1" x14ac:dyDescent="0.25">
      <c r="A1541" s="97">
        <v>43749</v>
      </c>
      <c r="B1541" s="101">
        <v>19</v>
      </c>
      <c r="C1541" s="92" t="str">
        <f t="shared" si="69"/>
        <v>GET /offers</v>
      </c>
      <c r="D1541" s="94" t="s">
        <v>208</v>
      </c>
      <c r="E1541" s="93" t="str">
        <f t="shared" si="70"/>
        <v>AISP</v>
      </c>
      <c r="F1541" s="93" t="str">
        <f t="shared" si="71"/>
        <v>Y</v>
      </c>
      <c r="G1541" s="95">
        <v>2924056.8059997535</v>
      </c>
      <c r="H1541" s="99">
        <v>43281.316353711256</v>
      </c>
      <c r="I1541" s="99">
        <v>158.45958945209955</v>
      </c>
      <c r="J1541" s="96"/>
      <c r="K1541" s="96"/>
      <c r="L1541" s="96"/>
      <c r="M1541" s="96"/>
      <c r="N1541" s="96"/>
      <c r="O1541" s="96"/>
      <c r="P1541" s="96"/>
    </row>
    <row r="1542" spans="1:16" ht="15" customHeight="1" x14ac:dyDescent="0.25">
      <c r="A1542" s="97">
        <v>43749</v>
      </c>
      <c r="B1542" s="101">
        <v>20</v>
      </c>
      <c r="C1542" s="92" t="str">
        <f t="shared" si="69"/>
        <v>GET /accounts/{AccountId}/party</v>
      </c>
      <c r="D1542" s="94" t="s">
        <v>208</v>
      </c>
      <c r="E1542" s="93" t="str">
        <f t="shared" si="70"/>
        <v>AISP</v>
      </c>
      <c r="F1542" s="93" t="str">
        <f t="shared" si="71"/>
        <v>Y</v>
      </c>
      <c r="G1542" s="95">
        <v>1101693.0670693032</v>
      </c>
      <c r="H1542" s="99">
        <v>51871.709950329947</v>
      </c>
      <c r="I1542" s="99">
        <v>0</v>
      </c>
      <c r="J1542" s="96"/>
      <c r="K1542" s="96"/>
      <c r="L1542" s="96"/>
      <c r="M1542" s="96"/>
      <c r="N1542" s="96"/>
      <c r="O1542" s="96"/>
      <c r="P1542" s="96"/>
    </row>
    <row r="1543" spans="1:16" ht="15" customHeight="1" x14ac:dyDescent="0.25">
      <c r="A1543" s="97">
        <v>43749</v>
      </c>
      <c r="B1543" s="101">
        <v>21</v>
      </c>
      <c r="C1543" s="92" t="str">
        <f t="shared" si="69"/>
        <v>GET /party</v>
      </c>
      <c r="D1543" s="94" t="s">
        <v>208</v>
      </c>
      <c r="E1543" s="93" t="str">
        <f t="shared" si="70"/>
        <v>AISP</v>
      </c>
      <c r="F1543" s="93" t="str">
        <f t="shared" si="71"/>
        <v>Y</v>
      </c>
      <c r="G1543" s="95">
        <v>842318.24524375331</v>
      </c>
      <c r="H1543" s="99">
        <v>10061.09648900598</v>
      </c>
      <c r="I1543" s="99">
        <v>382.25012312378362</v>
      </c>
      <c r="J1543" s="96"/>
      <c r="K1543" s="96"/>
      <c r="L1543" s="96"/>
      <c r="M1543" s="96"/>
      <c r="N1543" s="96"/>
      <c r="O1543" s="96"/>
      <c r="P1543" s="96"/>
    </row>
    <row r="1544" spans="1:16" ht="15" customHeight="1" x14ac:dyDescent="0.25">
      <c r="A1544" s="97">
        <v>43749</v>
      </c>
      <c r="B1544" s="101">
        <v>22</v>
      </c>
      <c r="C1544" s="92" t="str">
        <f t="shared" ref="C1544:C1607" si="72">VLOOKUP($B1544,endpoints,3)</f>
        <v>GET /accounts/{AccountId}/scheduled-payments</v>
      </c>
      <c r="D1544" s="94" t="s">
        <v>208</v>
      </c>
      <c r="E1544" s="93" t="str">
        <f t="shared" ref="E1544:E1607" si="73">VLOOKUP($B1544,endpoints,4)</f>
        <v>AISP</v>
      </c>
      <c r="F1544" s="93" t="str">
        <f t="shared" ref="F1544:F1607" si="74">VLOOKUP($B1544,endpoints,5)</f>
        <v>Y</v>
      </c>
      <c r="G1544" s="95">
        <v>933485.8905534721</v>
      </c>
      <c r="H1544" s="99">
        <v>33987.764259515134</v>
      </c>
      <c r="I1544" s="99">
        <v>3.2281131836430155</v>
      </c>
      <c r="J1544" s="96"/>
      <c r="K1544" s="96"/>
      <c r="L1544" s="96"/>
      <c r="M1544" s="96"/>
      <c r="N1544" s="96"/>
      <c r="O1544" s="96"/>
      <c r="P1544" s="96"/>
    </row>
    <row r="1545" spans="1:16" ht="15" customHeight="1" x14ac:dyDescent="0.25">
      <c r="A1545" s="97">
        <v>43749</v>
      </c>
      <c r="B1545" s="101">
        <v>23</v>
      </c>
      <c r="C1545" s="92" t="str">
        <f t="shared" si="72"/>
        <v>GET /scheduled-payments</v>
      </c>
      <c r="D1545" s="94" t="s">
        <v>208</v>
      </c>
      <c r="E1545" s="93" t="str">
        <f t="shared" si="73"/>
        <v>AISP</v>
      </c>
      <c r="F1545" s="93" t="str">
        <f t="shared" si="74"/>
        <v>Y</v>
      </c>
      <c r="G1545" s="95">
        <v>1682738.3016571517</v>
      </c>
      <c r="H1545" s="99">
        <v>31586.572562981026</v>
      </c>
      <c r="I1545" s="99">
        <v>86.548395350974133</v>
      </c>
      <c r="J1545" s="96"/>
      <c r="K1545" s="96"/>
      <c r="L1545" s="96"/>
      <c r="M1545" s="96"/>
      <c r="N1545" s="96"/>
      <c r="O1545" s="96"/>
      <c r="P1545" s="96"/>
    </row>
    <row r="1546" spans="1:16" ht="15" customHeight="1" x14ac:dyDescent="0.25">
      <c r="A1546" s="97">
        <v>43749</v>
      </c>
      <c r="B1546" s="101">
        <v>24</v>
      </c>
      <c r="C1546" s="92" t="str">
        <f t="shared" si="72"/>
        <v>GET /accounts/{AccountId}/statements</v>
      </c>
      <c r="D1546" s="94" t="s">
        <v>208</v>
      </c>
      <c r="E1546" s="93" t="str">
        <f t="shared" si="73"/>
        <v>AISP</v>
      </c>
      <c r="F1546" s="93" t="str">
        <f t="shared" si="74"/>
        <v>Y</v>
      </c>
      <c r="G1546" s="95">
        <v>855031.61018387612</v>
      </c>
      <c r="H1546" s="103">
        <v>13726.144001622462</v>
      </c>
      <c r="I1546" s="103">
        <v>149.45672008287335</v>
      </c>
      <c r="J1546" s="96"/>
      <c r="K1546" s="96"/>
      <c r="L1546" s="96"/>
      <c r="M1546" s="96"/>
      <c r="N1546" s="96"/>
      <c r="O1546" s="96"/>
      <c r="P1546" s="96"/>
    </row>
    <row r="1547" spans="1:16" ht="15" customHeight="1" x14ac:dyDescent="0.25">
      <c r="A1547" s="97">
        <v>43749</v>
      </c>
      <c r="B1547" s="101">
        <v>25</v>
      </c>
      <c r="C1547" s="92" t="str">
        <f t="shared" si="72"/>
        <v>GET /accounts/{AccountId}/statements/{StatementId}</v>
      </c>
      <c r="D1547" s="94" t="s">
        <v>208</v>
      </c>
      <c r="E1547" s="93" t="str">
        <f t="shared" si="73"/>
        <v>AISP</v>
      </c>
      <c r="F1547" s="93" t="str">
        <f t="shared" si="74"/>
        <v>Y</v>
      </c>
      <c r="G1547" s="95">
        <v>1104366.4724257009</v>
      </c>
      <c r="H1547" s="103">
        <v>24746.430235257933</v>
      </c>
      <c r="I1547" s="103">
        <v>115.10668059639677</v>
      </c>
      <c r="J1547" s="96"/>
      <c r="K1547" s="96"/>
      <c r="L1547" s="96"/>
      <c r="M1547" s="96"/>
      <c r="N1547" s="96"/>
      <c r="O1547" s="96"/>
      <c r="P1547" s="96"/>
    </row>
    <row r="1548" spans="1:16" ht="15" customHeight="1" x14ac:dyDescent="0.25">
      <c r="A1548" s="97">
        <v>43749</v>
      </c>
      <c r="B1548" s="101">
        <v>26</v>
      </c>
      <c r="C1548" s="92" t="str">
        <f t="shared" si="72"/>
        <v>GET /accounts/{AccountId}/statements/{StatementId}/file</v>
      </c>
      <c r="D1548" s="94" t="s">
        <v>208</v>
      </c>
      <c r="E1548" s="93" t="str">
        <f t="shared" si="73"/>
        <v>AISP</v>
      </c>
      <c r="F1548" s="93" t="str">
        <f t="shared" si="74"/>
        <v>Y</v>
      </c>
      <c r="G1548" s="95">
        <v>1975319.0733731638</v>
      </c>
      <c r="H1548" s="103">
        <v>25208.633001512462</v>
      </c>
      <c r="I1548" s="103">
        <v>90.525111684909447</v>
      </c>
      <c r="J1548" s="96"/>
      <c r="K1548" s="96"/>
      <c r="L1548" s="96"/>
      <c r="M1548" s="96"/>
      <c r="N1548" s="96"/>
      <c r="O1548" s="96"/>
      <c r="P1548" s="96"/>
    </row>
    <row r="1549" spans="1:16" ht="15" customHeight="1" x14ac:dyDescent="0.25">
      <c r="A1549" s="97">
        <v>43749</v>
      </c>
      <c r="B1549" s="101">
        <v>27</v>
      </c>
      <c r="C1549" s="92" t="str">
        <f t="shared" si="72"/>
        <v>GET /accounts/{AccountId}/statements/{StatementId}/transactions</v>
      </c>
      <c r="D1549" s="94" t="s">
        <v>208</v>
      </c>
      <c r="E1549" s="93" t="str">
        <f t="shared" si="73"/>
        <v>AISP</v>
      </c>
      <c r="F1549" s="93" t="str">
        <f t="shared" si="74"/>
        <v>Y</v>
      </c>
      <c r="G1549" s="95">
        <v>25346030.071365003</v>
      </c>
      <c r="H1549" s="103">
        <v>7406.999958652611</v>
      </c>
      <c r="I1549" s="103">
        <v>289.12985122781163</v>
      </c>
      <c r="J1549" s="96"/>
      <c r="K1549" s="96"/>
      <c r="L1549" s="96"/>
      <c r="M1549" s="96"/>
      <c r="N1549" s="96"/>
      <c r="O1549" s="96"/>
      <c r="P1549" s="96"/>
    </row>
    <row r="1550" spans="1:16" ht="15" customHeight="1" x14ac:dyDescent="0.25">
      <c r="A1550" s="97">
        <v>43749</v>
      </c>
      <c r="B1550" s="101">
        <v>28</v>
      </c>
      <c r="C1550" s="92" t="str">
        <f t="shared" si="72"/>
        <v>GET /statements</v>
      </c>
      <c r="D1550" s="94" t="s">
        <v>208</v>
      </c>
      <c r="E1550" s="93" t="str">
        <f t="shared" si="73"/>
        <v>AISP</v>
      </c>
      <c r="F1550" s="93" t="str">
        <f t="shared" si="74"/>
        <v>Y</v>
      </c>
      <c r="G1550" s="95">
        <v>3470899.2419145852</v>
      </c>
      <c r="H1550" s="103">
        <v>38349.836551415574</v>
      </c>
      <c r="I1550" s="103">
        <v>70.146763792226025</v>
      </c>
      <c r="J1550" s="96"/>
      <c r="K1550" s="96"/>
      <c r="L1550" s="96"/>
      <c r="M1550" s="96"/>
      <c r="N1550" s="96"/>
      <c r="O1550" s="96"/>
      <c r="P1550" s="96"/>
    </row>
    <row r="1551" spans="1:16" ht="15" customHeight="1" x14ac:dyDescent="0.25">
      <c r="A1551" s="97">
        <v>43749</v>
      </c>
      <c r="B1551" s="101">
        <v>29</v>
      </c>
      <c r="C1551" s="92" t="str">
        <f t="shared" si="72"/>
        <v>POST /domestic-payment-consents</v>
      </c>
      <c r="D1551" s="94" t="s">
        <v>208</v>
      </c>
      <c r="E1551" s="93" t="str">
        <f t="shared" si="73"/>
        <v>PISP</v>
      </c>
      <c r="F1551" s="93" t="str">
        <f t="shared" si="74"/>
        <v>N</v>
      </c>
      <c r="G1551" s="95">
        <v>3287246.6437574457</v>
      </c>
      <c r="H1551" s="99">
        <v>8202.0510495911058</v>
      </c>
      <c r="I1551" s="99">
        <v>89.339959236197132</v>
      </c>
      <c r="J1551" s="96"/>
      <c r="K1551" s="96"/>
      <c r="L1551" s="96"/>
      <c r="M1551" s="96"/>
      <c r="N1551" s="96"/>
      <c r="O1551" s="96"/>
      <c r="P1551" s="96"/>
    </row>
    <row r="1552" spans="1:16" ht="15" customHeight="1" x14ac:dyDescent="0.25">
      <c r="A1552" s="97">
        <v>43749</v>
      </c>
      <c r="B1552" s="101">
        <v>30</v>
      </c>
      <c r="C1552" s="92" t="str">
        <f t="shared" si="72"/>
        <v>GET /domestic-payment-consents/{ConsentId}</v>
      </c>
      <c r="D1552" s="94" t="s">
        <v>208</v>
      </c>
      <c r="E1552" s="93" t="str">
        <f t="shared" si="73"/>
        <v>PISP</v>
      </c>
      <c r="F1552" s="93" t="str">
        <f t="shared" si="74"/>
        <v>N</v>
      </c>
      <c r="G1552" s="95">
        <v>12364667.101317858</v>
      </c>
      <c r="H1552" s="99">
        <v>18729.923869506441</v>
      </c>
      <c r="I1552" s="99">
        <v>149.33704527339179</v>
      </c>
      <c r="J1552" s="96"/>
      <c r="K1552" s="96"/>
      <c r="L1552" s="96"/>
      <c r="M1552" s="96"/>
      <c r="N1552" s="96"/>
      <c r="O1552" s="96"/>
      <c r="P1552" s="96"/>
    </row>
    <row r="1553" spans="1:16" ht="15" customHeight="1" x14ac:dyDescent="0.25">
      <c r="A1553" s="97">
        <v>43749</v>
      </c>
      <c r="B1553" s="101">
        <v>31</v>
      </c>
      <c r="C1553" s="92" t="str">
        <f t="shared" si="72"/>
        <v>POST /domestic-payments</v>
      </c>
      <c r="D1553" s="94" t="s">
        <v>208</v>
      </c>
      <c r="E1553" s="93" t="str">
        <f t="shared" si="73"/>
        <v>PISP</v>
      </c>
      <c r="F1553" s="93" t="str">
        <f t="shared" si="74"/>
        <v>Y</v>
      </c>
      <c r="G1553" s="95">
        <v>4484801.7493065922</v>
      </c>
      <c r="H1553" s="99">
        <v>17572.647717803717</v>
      </c>
      <c r="I1553" s="99">
        <v>5.7797318140655607</v>
      </c>
      <c r="J1553" s="96"/>
      <c r="K1553" s="96"/>
      <c r="L1553" s="96"/>
      <c r="M1553" s="96"/>
      <c r="N1553" s="96"/>
      <c r="O1553" s="96"/>
      <c r="P1553" s="96"/>
    </row>
    <row r="1554" spans="1:16" ht="15" customHeight="1" x14ac:dyDescent="0.25">
      <c r="A1554" s="97">
        <v>43749</v>
      </c>
      <c r="B1554" s="101">
        <v>32</v>
      </c>
      <c r="C1554" s="92" t="str">
        <f t="shared" si="72"/>
        <v>GET /domestic-payments/{DomesticPaymentId}</v>
      </c>
      <c r="D1554" s="94" t="s">
        <v>208</v>
      </c>
      <c r="E1554" s="93" t="str">
        <f t="shared" si="73"/>
        <v>PISP</v>
      </c>
      <c r="F1554" s="93" t="str">
        <f t="shared" si="74"/>
        <v>Y</v>
      </c>
      <c r="G1554" s="95">
        <v>33657776.024508864</v>
      </c>
      <c r="H1554" s="99">
        <v>42170.173458698446</v>
      </c>
      <c r="I1554" s="99">
        <v>62.462422781666824</v>
      </c>
      <c r="J1554" s="96"/>
      <c r="K1554" s="96"/>
      <c r="L1554" s="96"/>
      <c r="M1554" s="96"/>
      <c r="N1554" s="96"/>
      <c r="O1554" s="96"/>
      <c r="P1554" s="96"/>
    </row>
    <row r="1555" spans="1:16" ht="15" customHeight="1" x14ac:dyDescent="0.25">
      <c r="A1555" s="97">
        <v>43749</v>
      </c>
      <c r="B1555" s="101">
        <v>33</v>
      </c>
      <c r="C1555" s="92" t="str">
        <f t="shared" si="72"/>
        <v>POST /domestic-scheduled-payment-consents</v>
      </c>
      <c r="D1555" s="94" t="s">
        <v>208</v>
      </c>
      <c r="E1555" s="93" t="str">
        <f t="shared" si="73"/>
        <v>PISP</v>
      </c>
      <c r="F1555" s="93" t="str">
        <f t="shared" si="74"/>
        <v>N</v>
      </c>
      <c r="G1555" s="95">
        <v>16933314.588141486</v>
      </c>
      <c r="H1555" s="99">
        <v>18210.223367885817</v>
      </c>
      <c r="I1555" s="99">
        <v>95.269411708551047</v>
      </c>
      <c r="J1555" s="96"/>
      <c r="K1555" s="96"/>
      <c r="L1555" s="96"/>
      <c r="M1555" s="96"/>
      <c r="N1555" s="96"/>
      <c r="O1555" s="96"/>
      <c r="P1555" s="96"/>
    </row>
    <row r="1556" spans="1:16" ht="15" customHeight="1" x14ac:dyDescent="0.25">
      <c r="A1556" s="97">
        <v>43749</v>
      </c>
      <c r="B1556" s="101">
        <v>34</v>
      </c>
      <c r="C1556" s="92" t="str">
        <f t="shared" si="72"/>
        <v>GET /domestic-scheduled-payment-consents/{ConsentId}</v>
      </c>
      <c r="D1556" s="94" t="s">
        <v>208</v>
      </c>
      <c r="E1556" s="93" t="str">
        <f t="shared" si="73"/>
        <v>PISP</v>
      </c>
      <c r="F1556" s="93" t="str">
        <f t="shared" si="74"/>
        <v>N</v>
      </c>
      <c r="G1556" s="95">
        <v>10726660.158628486</v>
      </c>
      <c r="H1556" s="99">
        <v>13229.030041657232</v>
      </c>
      <c r="I1556" s="99">
        <v>74.765512972292683</v>
      </c>
      <c r="J1556" s="96"/>
      <c r="K1556" s="96"/>
      <c r="L1556" s="96"/>
      <c r="M1556" s="96"/>
      <c r="N1556" s="96"/>
      <c r="O1556" s="96"/>
      <c r="P1556" s="96"/>
    </row>
    <row r="1557" spans="1:16" ht="15" customHeight="1" x14ac:dyDescent="0.25">
      <c r="A1557" s="97">
        <v>43749</v>
      </c>
      <c r="B1557" s="101">
        <v>35</v>
      </c>
      <c r="C1557" s="92" t="str">
        <f t="shared" si="72"/>
        <v>POST /domestic-scheduled-payments</v>
      </c>
      <c r="D1557" s="94" t="s">
        <v>208</v>
      </c>
      <c r="E1557" s="93" t="str">
        <f t="shared" si="73"/>
        <v>PISP</v>
      </c>
      <c r="F1557" s="93" t="str">
        <f t="shared" si="74"/>
        <v>Y</v>
      </c>
      <c r="G1557" s="95">
        <v>31290717.03424925</v>
      </c>
      <c r="H1557" s="99">
        <v>45917.067808778556</v>
      </c>
      <c r="I1557" s="99">
        <v>159.99068192456158</v>
      </c>
      <c r="J1557" s="96"/>
      <c r="K1557" s="96"/>
      <c r="L1557" s="96"/>
      <c r="M1557" s="96"/>
      <c r="N1557" s="96"/>
      <c r="O1557" s="96"/>
      <c r="P1557" s="96"/>
    </row>
    <row r="1558" spans="1:16" ht="15" customHeight="1" x14ac:dyDescent="0.25">
      <c r="A1558" s="97">
        <v>43749</v>
      </c>
      <c r="B1558" s="101">
        <v>36</v>
      </c>
      <c r="C1558" s="92" t="str">
        <f t="shared" si="72"/>
        <v>GET /domestic-scheduled-payments/{DomesticScheduledPaymentId}</v>
      </c>
      <c r="D1558" s="94" t="s">
        <v>208</v>
      </c>
      <c r="E1558" s="93" t="str">
        <f t="shared" si="73"/>
        <v>PISP</v>
      </c>
      <c r="F1558" s="93" t="str">
        <f t="shared" si="74"/>
        <v>Y</v>
      </c>
      <c r="G1558" s="95">
        <v>14946329.571604321</v>
      </c>
      <c r="H1558" s="99">
        <v>34690.419615325794</v>
      </c>
      <c r="I1558" s="99">
        <v>76.264522133962913</v>
      </c>
      <c r="J1558" s="96"/>
      <c r="K1558" s="96"/>
      <c r="L1558" s="96"/>
      <c r="M1558" s="96"/>
      <c r="N1558" s="96"/>
      <c r="O1558" s="96"/>
      <c r="P1558" s="96"/>
    </row>
    <row r="1559" spans="1:16" ht="15" customHeight="1" x14ac:dyDescent="0.25">
      <c r="A1559" s="97">
        <v>43749</v>
      </c>
      <c r="B1559" s="101">
        <v>37</v>
      </c>
      <c r="C1559" s="92" t="str">
        <f t="shared" si="72"/>
        <v>POST /domestic-standing-order-consents</v>
      </c>
      <c r="D1559" s="94" t="s">
        <v>208</v>
      </c>
      <c r="E1559" s="93" t="str">
        <f t="shared" si="73"/>
        <v>PISP</v>
      </c>
      <c r="F1559" s="93" t="str">
        <f t="shared" si="74"/>
        <v>N</v>
      </c>
      <c r="G1559" s="95">
        <v>25823645.197275829</v>
      </c>
      <c r="H1559" s="99">
        <v>25248.467929196115</v>
      </c>
      <c r="I1559" s="99">
        <v>202.74620916476391</v>
      </c>
      <c r="J1559" s="96"/>
      <c r="K1559" s="96"/>
      <c r="L1559" s="96"/>
      <c r="M1559" s="96"/>
      <c r="N1559" s="96"/>
      <c r="O1559" s="96"/>
      <c r="P1559" s="96"/>
    </row>
    <row r="1560" spans="1:16" ht="15" customHeight="1" x14ac:dyDescent="0.25">
      <c r="A1560" s="97">
        <v>43749</v>
      </c>
      <c r="B1560" s="101">
        <v>38</v>
      </c>
      <c r="C1560" s="92" t="str">
        <f t="shared" si="72"/>
        <v>GET /domestic-standing-order-consents/{ConsentId}</v>
      </c>
      <c r="D1560" s="94" t="s">
        <v>208</v>
      </c>
      <c r="E1560" s="93" t="str">
        <f t="shared" si="73"/>
        <v>PISP</v>
      </c>
      <c r="F1560" s="93" t="str">
        <f t="shared" si="74"/>
        <v>N</v>
      </c>
      <c r="G1560" s="95">
        <v>24738825.208144244</v>
      </c>
      <c r="H1560" s="99">
        <v>32798.675227946638</v>
      </c>
      <c r="I1560" s="99">
        <v>206.74111582814152</v>
      </c>
      <c r="J1560" s="96"/>
      <c r="K1560" s="96"/>
      <c r="L1560" s="96"/>
      <c r="M1560" s="96"/>
      <c r="N1560" s="96"/>
      <c r="O1560" s="96"/>
      <c r="P1560" s="96"/>
    </row>
    <row r="1561" spans="1:16" x14ac:dyDescent="0.25">
      <c r="A1561" s="97">
        <v>43749</v>
      </c>
      <c r="B1561" s="101">
        <v>39</v>
      </c>
      <c r="C1561" s="92" t="str">
        <f t="shared" si="72"/>
        <v>POST /domestic-standing-orders</v>
      </c>
      <c r="D1561" s="94" t="s">
        <v>208</v>
      </c>
      <c r="E1561" s="93" t="str">
        <f t="shared" si="73"/>
        <v>PISP</v>
      </c>
      <c r="F1561" s="93" t="str">
        <f t="shared" si="74"/>
        <v>Y</v>
      </c>
      <c r="G1561" s="95">
        <v>8566562.1413691603</v>
      </c>
      <c r="H1561" s="99">
        <v>19548.229505744621</v>
      </c>
      <c r="I1561" s="99">
        <v>2.1643330136543626</v>
      </c>
      <c r="J1561" s="96"/>
      <c r="K1561" s="96"/>
      <c r="L1561" s="96"/>
      <c r="M1561" s="96"/>
      <c r="N1561" s="96"/>
      <c r="O1561" s="96"/>
      <c r="P1561" s="96"/>
    </row>
    <row r="1562" spans="1:16" x14ac:dyDescent="0.25">
      <c r="A1562" s="97">
        <v>43749</v>
      </c>
      <c r="B1562" s="101">
        <v>40</v>
      </c>
      <c r="C1562" s="92" t="str">
        <f t="shared" si="72"/>
        <v>GET /domestic-standing-orders/{DomesticStandingOrderId}</v>
      </c>
      <c r="D1562" s="94" t="s">
        <v>208</v>
      </c>
      <c r="E1562" s="93" t="str">
        <f t="shared" si="73"/>
        <v>PISP</v>
      </c>
      <c r="F1562" s="93" t="str">
        <f t="shared" si="74"/>
        <v>Y</v>
      </c>
      <c r="G1562" s="95">
        <v>6272618.9512073239</v>
      </c>
      <c r="H1562" s="99">
        <v>7554.57982908556</v>
      </c>
      <c r="I1562" s="99">
        <v>245.29689557665742</v>
      </c>
      <c r="J1562" s="96"/>
      <c r="K1562" s="96"/>
      <c r="L1562" s="96"/>
      <c r="M1562" s="96"/>
      <c r="N1562" s="96"/>
      <c r="O1562" s="96"/>
      <c r="P1562" s="96"/>
    </row>
    <row r="1563" spans="1:16" x14ac:dyDescent="0.25">
      <c r="A1563" s="97">
        <v>43749</v>
      </c>
      <c r="B1563" s="101">
        <v>41</v>
      </c>
      <c r="C1563" s="92" t="str">
        <f t="shared" si="72"/>
        <v>POST /international-payment-consents</v>
      </c>
      <c r="D1563" s="94" t="s">
        <v>208</v>
      </c>
      <c r="E1563" s="93" t="str">
        <f t="shared" si="73"/>
        <v>PISP</v>
      </c>
      <c r="F1563" s="93" t="str">
        <f t="shared" si="74"/>
        <v>N</v>
      </c>
      <c r="G1563" s="95">
        <v>33998471.642532215</v>
      </c>
      <c r="H1563" s="99">
        <v>45243.757003177685</v>
      </c>
      <c r="I1563" s="99">
        <v>64.157478202017444</v>
      </c>
      <c r="J1563" s="96"/>
      <c r="K1563" s="96"/>
      <c r="L1563" s="96"/>
      <c r="M1563" s="96"/>
      <c r="N1563" s="96"/>
      <c r="O1563" s="96"/>
      <c r="P1563" s="96"/>
    </row>
    <row r="1564" spans="1:16" x14ac:dyDescent="0.25">
      <c r="A1564" s="97">
        <v>43749</v>
      </c>
      <c r="B1564" s="101">
        <v>42</v>
      </c>
      <c r="C1564" s="92" t="str">
        <f t="shared" si="72"/>
        <v>GET /international-payment-consents/{ConsentId}</v>
      </c>
      <c r="D1564" s="94" t="s">
        <v>208</v>
      </c>
      <c r="E1564" s="93" t="str">
        <f t="shared" si="73"/>
        <v>PISP</v>
      </c>
      <c r="F1564" s="93" t="str">
        <f t="shared" si="74"/>
        <v>N</v>
      </c>
      <c r="G1564" s="95">
        <v>30351808.368400864</v>
      </c>
      <c r="H1564" s="99">
        <v>32662.777601626542</v>
      </c>
      <c r="I1564" s="99">
        <v>261.04294000509793</v>
      </c>
      <c r="J1564" s="96"/>
      <c r="K1564" s="96"/>
      <c r="L1564" s="96"/>
      <c r="M1564" s="96"/>
      <c r="N1564" s="96"/>
      <c r="O1564" s="96"/>
      <c r="P1564" s="96"/>
    </row>
    <row r="1565" spans="1:16" x14ac:dyDescent="0.25">
      <c r="A1565" s="97">
        <v>43749</v>
      </c>
      <c r="B1565" s="101">
        <v>43</v>
      </c>
      <c r="C1565" s="92" t="str">
        <f t="shared" si="72"/>
        <v>POST /international-payments</v>
      </c>
      <c r="D1565" s="94" t="s">
        <v>208</v>
      </c>
      <c r="E1565" s="93" t="str">
        <f t="shared" si="73"/>
        <v>PISP</v>
      </c>
      <c r="F1565" s="93" t="str">
        <f t="shared" si="74"/>
        <v>Y</v>
      </c>
      <c r="G1565" s="95">
        <v>33848457.602316901</v>
      </c>
      <c r="H1565" s="99">
        <v>40708.332484589067</v>
      </c>
      <c r="I1565" s="99">
        <v>43.04955703346446</v>
      </c>
      <c r="J1565" s="96"/>
      <c r="K1565" s="96"/>
      <c r="L1565" s="96"/>
      <c r="M1565" s="96"/>
      <c r="N1565" s="96"/>
      <c r="O1565" s="96"/>
      <c r="P1565" s="96"/>
    </row>
    <row r="1566" spans="1:16" x14ac:dyDescent="0.25">
      <c r="A1566" s="97">
        <v>43749</v>
      </c>
      <c r="B1566" s="101">
        <v>44</v>
      </c>
      <c r="C1566" s="92" t="str">
        <f t="shared" si="72"/>
        <v>GET /international-payments/{InternationalPaymentId}</v>
      </c>
      <c r="D1566" s="94" t="s">
        <v>208</v>
      </c>
      <c r="E1566" s="93" t="str">
        <f t="shared" si="73"/>
        <v>PISP</v>
      </c>
      <c r="F1566" s="93" t="str">
        <f t="shared" si="74"/>
        <v>Y</v>
      </c>
      <c r="G1566" s="95">
        <v>14096690.995742148</v>
      </c>
      <c r="H1566" s="99">
        <v>17677.251682283553</v>
      </c>
      <c r="I1566" s="99">
        <v>60.27780891281396</v>
      </c>
      <c r="J1566" s="96"/>
      <c r="K1566" s="96"/>
      <c r="L1566" s="96"/>
      <c r="M1566" s="96"/>
      <c r="N1566" s="96"/>
      <c r="O1566" s="96"/>
      <c r="P1566" s="96"/>
    </row>
    <row r="1567" spans="1:16" x14ac:dyDescent="0.25">
      <c r="A1567" s="97">
        <v>43749</v>
      </c>
      <c r="B1567" s="101">
        <v>45</v>
      </c>
      <c r="C1567" s="92" t="str">
        <f t="shared" si="72"/>
        <v>POST /international-scheduled-payment-consents</v>
      </c>
      <c r="D1567" s="94" t="s">
        <v>208</v>
      </c>
      <c r="E1567" s="93" t="str">
        <f t="shared" si="73"/>
        <v>PISP</v>
      </c>
      <c r="F1567" s="93" t="str">
        <f t="shared" si="74"/>
        <v>N</v>
      </c>
      <c r="G1567" s="95">
        <v>24359663.443829816</v>
      </c>
      <c r="H1567" s="99">
        <v>31660.738786997346</v>
      </c>
      <c r="I1567" s="99">
        <v>13.529898089540289</v>
      </c>
      <c r="J1567" s="96"/>
      <c r="K1567" s="96"/>
      <c r="L1567" s="96"/>
      <c r="M1567" s="96"/>
      <c r="N1567" s="96"/>
      <c r="O1567" s="96"/>
      <c r="P1567" s="96"/>
    </row>
    <row r="1568" spans="1:16" x14ac:dyDescent="0.25">
      <c r="A1568" s="97">
        <v>43749</v>
      </c>
      <c r="B1568" s="101">
        <v>46</v>
      </c>
      <c r="C1568" s="92" t="str">
        <f t="shared" si="72"/>
        <v>GET /international-scheduled-payment-consents/{ConsentId}</v>
      </c>
      <c r="D1568" s="94" t="s">
        <v>208</v>
      </c>
      <c r="E1568" s="93" t="str">
        <f t="shared" si="73"/>
        <v>PISP</v>
      </c>
      <c r="F1568" s="93" t="str">
        <f t="shared" si="74"/>
        <v>N</v>
      </c>
      <c r="G1568" s="95">
        <v>9793239.1083056051</v>
      </c>
      <c r="H1568" s="99">
        <v>27662.449318148112</v>
      </c>
      <c r="I1568" s="99">
        <v>28.260613884969612</v>
      </c>
      <c r="J1568" s="96"/>
      <c r="K1568" s="96"/>
      <c r="L1568" s="96"/>
      <c r="M1568" s="96"/>
      <c r="N1568" s="96"/>
      <c r="O1568" s="96"/>
      <c r="P1568" s="96"/>
    </row>
    <row r="1569" spans="1:16" x14ac:dyDescent="0.25">
      <c r="A1569" s="97">
        <v>43749</v>
      </c>
      <c r="B1569" s="101">
        <v>47</v>
      </c>
      <c r="C1569" s="92" t="str">
        <f t="shared" si="72"/>
        <v>POST /international-scheduled-payments</v>
      </c>
      <c r="D1569" s="94" t="s">
        <v>208</v>
      </c>
      <c r="E1569" s="93" t="str">
        <f t="shared" si="73"/>
        <v>PISP</v>
      </c>
      <c r="F1569" s="93" t="str">
        <f t="shared" si="74"/>
        <v>Y</v>
      </c>
      <c r="G1569" s="95">
        <v>14473101.599595552</v>
      </c>
      <c r="H1569" s="99">
        <v>24582.003921180487</v>
      </c>
      <c r="I1569" s="99">
        <v>70.44306373002253</v>
      </c>
      <c r="J1569" s="96"/>
      <c r="K1569" s="96"/>
      <c r="L1569" s="96"/>
      <c r="M1569" s="96"/>
      <c r="N1569" s="96"/>
      <c r="O1569" s="96"/>
      <c r="P1569" s="96"/>
    </row>
    <row r="1570" spans="1:16" x14ac:dyDescent="0.25">
      <c r="A1570" s="97">
        <v>43749</v>
      </c>
      <c r="B1570" s="101">
        <v>48</v>
      </c>
      <c r="C1570" s="92" t="str">
        <f t="shared" si="72"/>
        <v>GET /international-scheduled-payments/{InternationalScheduledPaymentId}</v>
      </c>
      <c r="D1570" s="94" t="s">
        <v>208</v>
      </c>
      <c r="E1570" s="93" t="str">
        <f t="shared" si="73"/>
        <v>PISP</v>
      </c>
      <c r="F1570" s="93" t="str">
        <f t="shared" si="74"/>
        <v>Y</v>
      </c>
      <c r="G1570" s="95">
        <v>20407345.662545521</v>
      </c>
      <c r="H1570" s="99">
        <v>34126.580413300879</v>
      </c>
      <c r="I1570" s="99">
        <v>50.402920967877471</v>
      </c>
      <c r="J1570" s="96"/>
      <c r="K1570" s="96"/>
      <c r="L1570" s="96"/>
      <c r="M1570" s="96"/>
      <c r="N1570" s="96"/>
      <c r="O1570" s="96"/>
      <c r="P1570" s="96"/>
    </row>
    <row r="1571" spans="1:16" x14ac:dyDescent="0.25">
      <c r="A1571" s="97">
        <v>43749</v>
      </c>
      <c r="B1571" s="101">
        <v>49</v>
      </c>
      <c r="C1571" s="92" t="str">
        <f t="shared" si="72"/>
        <v>POST /international-standing-order-consents</v>
      </c>
      <c r="D1571" s="94" t="s">
        <v>208</v>
      </c>
      <c r="E1571" s="93" t="str">
        <f t="shared" si="73"/>
        <v>PISP</v>
      </c>
      <c r="F1571" s="93" t="str">
        <f t="shared" si="74"/>
        <v>N</v>
      </c>
      <c r="G1571" s="95">
        <v>3797827.9130648915</v>
      </c>
      <c r="H1571" s="99">
        <v>12382.99313681941</v>
      </c>
      <c r="I1571" s="99">
        <v>5.474897601968113</v>
      </c>
      <c r="J1571" s="96"/>
      <c r="K1571" s="96"/>
      <c r="L1571" s="96"/>
      <c r="M1571" s="96"/>
      <c r="N1571" s="96"/>
      <c r="O1571" s="96"/>
      <c r="P1571" s="96"/>
    </row>
    <row r="1572" spans="1:16" x14ac:dyDescent="0.25">
      <c r="A1572" s="97">
        <v>43749</v>
      </c>
      <c r="B1572" s="101">
        <v>50</v>
      </c>
      <c r="C1572" s="92" t="str">
        <f t="shared" si="72"/>
        <v>GET /international-standing-order-consents/{ConsentId}</v>
      </c>
      <c r="D1572" s="94" t="s">
        <v>208</v>
      </c>
      <c r="E1572" s="93" t="str">
        <f t="shared" si="73"/>
        <v>PISP</v>
      </c>
      <c r="F1572" s="93" t="str">
        <f t="shared" si="74"/>
        <v>N</v>
      </c>
      <c r="G1572" s="95">
        <v>18192375.928813469</v>
      </c>
      <c r="H1572" s="99">
        <v>29703.165347109338</v>
      </c>
      <c r="I1572" s="99">
        <v>263.40808410798809</v>
      </c>
      <c r="J1572" s="96"/>
      <c r="K1572" s="96"/>
      <c r="L1572" s="96"/>
      <c r="M1572" s="96"/>
      <c r="N1572" s="96"/>
      <c r="O1572" s="96"/>
      <c r="P1572" s="96"/>
    </row>
    <row r="1573" spans="1:16" x14ac:dyDescent="0.25">
      <c r="A1573" s="97">
        <v>43749</v>
      </c>
      <c r="B1573" s="101">
        <v>51</v>
      </c>
      <c r="C1573" s="92" t="str">
        <f t="shared" si="72"/>
        <v>POST /international-standing-orders</v>
      </c>
      <c r="D1573" s="94" t="s">
        <v>208</v>
      </c>
      <c r="E1573" s="93" t="str">
        <f t="shared" si="73"/>
        <v>PISP</v>
      </c>
      <c r="F1573" s="93" t="str">
        <f t="shared" si="74"/>
        <v>Y</v>
      </c>
      <c r="G1573" s="95">
        <v>14691661.403427117</v>
      </c>
      <c r="H1573" s="99">
        <v>25667.612640114079</v>
      </c>
      <c r="I1573" s="99">
        <v>248.84683374055288</v>
      </c>
      <c r="J1573" s="96"/>
      <c r="K1573" s="96"/>
      <c r="L1573" s="96"/>
      <c r="M1573" s="96"/>
      <c r="N1573" s="96"/>
      <c r="O1573" s="96"/>
      <c r="P1573" s="96"/>
    </row>
    <row r="1574" spans="1:16" ht="15" customHeight="1" x14ac:dyDescent="0.25">
      <c r="A1574" s="97">
        <v>43749</v>
      </c>
      <c r="B1574" s="101">
        <v>52</v>
      </c>
      <c r="C1574" s="92" t="str">
        <f t="shared" si="72"/>
        <v>GET /international-standing-orders/{InternationalStandingOrderPaymentId}</v>
      </c>
      <c r="D1574" s="94" t="s">
        <v>208</v>
      </c>
      <c r="E1574" s="93" t="str">
        <f t="shared" si="73"/>
        <v>PISP</v>
      </c>
      <c r="F1574" s="93" t="str">
        <f t="shared" si="74"/>
        <v>Y</v>
      </c>
      <c r="G1574" s="95">
        <v>6517602.0590836313</v>
      </c>
      <c r="H1574" s="99">
        <v>15904.198644941909</v>
      </c>
      <c r="I1574" s="99">
        <v>65.531478403693029</v>
      </c>
      <c r="J1574" s="96"/>
      <c r="K1574" s="96"/>
      <c r="L1574" s="96"/>
      <c r="M1574" s="96"/>
      <c r="N1574" s="96"/>
      <c r="O1574" s="96"/>
      <c r="P1574" s="96"/>
    </row>
    <row r="1575" spans="1:16" ht="15" customHeight="1" x14ac:dyDescent="0.25">
      <c r="A1575" s="97">
        <v>43749</v>
      </c>
      <c r="B1575" s="101">
        <v>53</v>
      </c>
      <c r="C1575" s="92" t="str">
        <f t="shared" si="72"/>
        <v>POST /file-payment-consents</v>
      </c>
      <c r="D1575" s="94" t="s">
        <v>208</v>
      </c>
      <c r="E1575" s="93" t="str">
        <f t="shared" si="73"/>
        <v>PISP</v>
      </c>
      <c r="F1575" s="93" t="str">
        <f t="shared" si="74"/>
        <v>N</v>
      </c>
      <c r="G1575" s="95">
        <v>12171335.132619698</v>
      </c>
      <c r="H1575" s="99">
        <v>12862.139052341974</v>
      </c>
      <c r="I1575" s="99">
        <v>20.160507945057386</v>
      </c>
      <c r="J1575" s="96"/>
      <c r="K1575" s="96"/>
      <c r="L1575" s="96"/>
      <c r="M1575" s="96"/>
      <c r="N1575" s="96"/>
      <c r="O1575" s="96"/>
      <c r="P1575" s="96"/>
    </row>
    <row r="1576" spans="1:16" ht="15" customHeight="1" x14ac:dyDescent="0.25">
      <c r="A1576" s="97">
        <v>43749</v>
      </c>
      <c r="B1576" s="101">
        <v>54</v>
      </c>
      <c r="C1576" s="92" t="str">
        <f t="shared" si="72"/>
        <v>GET /file-payment-consents/{ConsentId}</v>
      </c>
      <c r="D1576" s="94" t="s">
        <v>208</v>
      </c>
      <c r="E1576" s="93" t="str">
        <f t="shared" si="73"/>
        <v>PISP</v>
      </c>
      <c r="F1576" s="93" t="str">
        <f t="shared" si="74"/>
        <v>N</v>
      </c>
      <c r="G1576" s="95">
        <v>19863505.32196502</v>
      </c>
      <c r="H1576" s="99">
        <v>25847.102698404793</v>
      </c>
      <c r="I1576" s="99">
        <v>202.27907618284172</v>
      </c>
      <c r="J1576" s="96"/>
      <c r="K1576" s="96"/>
      <c r="L1576" s="96"/>
      <c r="M1576" s="96"/>
      <c r="N1576" s="96"/>
      <c r="O1576" s="96"/>
      <c r="P1576" s="96"/>
    </row>
    <row r="1577" spans="1:16" ht="15" customHeight="1" x14ac:dyDescent="0.25">
      <c r="A1577" s="97">
        <v>43749</v>
      </c>
      <c r="B1577" s="101">
        <v>55</v>
      </c>
      <c r="C1577" s="92" t="str">
        <f t="shared" si="72"/>
        <v>POST /file-payment-consents/{ConsentId}/file</v>
      </c>
      <c r="D1577" s="94" t="s">
        <v>208</v>
      </c>
      <c r="E1577" s="93" t="str">
        <f t="shared" si="73"/>
        <v>PISP</v>
      </c>
      <c r="F1577" s="93" t="str">
        <f t="shared" si="74"/>
        <v>N</v>
      </c>
      <c r="G1577" s="95">
        <v>21053351.7339564</v>
      </c>
      <c r="H1577" s="99">
        <v>29699.360146286428</v>
      </c>
      <c r="I1577" s="99">
        <v>62.15492035076231</v>
      </c>
      <c r="J1577" s="96"/>
      <c r="K1577" s="96"/>
      <c r="L1577" s="96"/>
      <c r="M1577" s="96"/>
      <c r="N1577" s="96"/>
      <c r="O1577" s="96"/>
      <c r="P1577" s="96"/>
    </row>
    <row r="1578" spans="1:16" ht="15" customHeight="1" x14ac:dyDescent="0.25">
      <c r="A1578" s="97">
        <v>43749</v>
      </c>
      <c r="B1578" s="101">
        <v>56</v>
      </c>
      <c r="C1578" s="92" t="str">
        <f t="shared" si="72"/>
        <v>GET /file-payment-consents/{ConsentId}/file</v>
      </c>
      <c r="D1578" s="94" t="s">
        <v>208</v>
      </c>
      <c r="E1578" s="93" t="str">
        <f t="shared" si="73"/>
        <v>PISP</v>
      </c>
      <c r="F1578" s="93" t="str">
        <f t="shared" si="74"/>
        <v>N</v>
      </c>
      <c r="G1578" s="95">
        <v>23707285.846469868</v>
      </c>
      <c r="H1578" s="99">
        <v>35705.294440232698</v>
      </c>
      <c r="I1578" s="99">
        <v>45.037179794624329</v>
      </c>
      <c r="J1578" s="96"/>
      <c r="K1578" s="96"/>
      <c r="L1578" s="96"/>
      <c r="M1578" s="96"/>
      <c r="N1578" s="96"/>
      <c r="O1578" s="96"/>
      <c r="P1578" s="96"/>
    </row>
    <row r="1579" spans="1:16" ht="15" customHeight="1" x14ac:dyDescent="0.25">
      <c r="A1579" s="97">
        <v>43749</v>
      </c>
      <c r="B1579" s="101">
        <v>57</v>
      </c>
      <c r="C1579" s="92" t="str">
        <f t="shared" si="72"/>
        <v>POST /file-payments</v>
      </c>
      <c r="D1579" s="94" t="s">
        <v>208</v>
      </c>
      <c r="E1579" s="93" t="str">
        <f t="shared" si="73"/>
        <v>PISP</v>
      </c>
      <c r="F1579" s="93" t="str">
        <f t="shared" si="74"/>
        <v>Y</v>
      </c>
      <c r="G1579" s="95">
        <v>378852002.58772868</v>
      </c>
      <c r="H1579" s="99">
        <v>4288.376406806</v>
      </c>
      <c r="I1579" s="99">
        <v>66.621407761267179</v>
      </c>
      <c r="J1579" s="96"/>
      <c r="K1579" s="96"/>
      <c r="L1579" s="96"/>
      <c r="M1579" s="96"/>
      <c r="N1579" s="96"/>
      <c r="O1579" s="96"/>
      <c r="P1579" s="96"/>
    </row>
    <row r="1580" spans="1:16" ht="15" customHeight="1" x14ac:dyDescent="0.25">
      <c r="A1580" s="97">
        <v>43749</v>
      </c>
      <c r="B1580" s="101">
        <v>58</v>
      </c>
      <c r="C1580" s="92" t="str">
        <f t="shared" si="72"/>
        <v>GET /file-payments/{FilePaymentId}</v>
      </c>
      <c r="D1580" s="94" t="s">
        <v>208</v>
      </c>
      <c r="E1580" s="93" t="str">
        <f t="shared" si="73"/>
        <v>PISP</v>
      </c>
      <c r="F1580" s="93" t="str">
        <f t="shared" si="74"/>
        <v>Y</v>
      </c>
      <c r="G1580" s="95">
        <v>73020172.435758069</v>
      </c>
      <c r="H1580" s="99">
        <v>783.07301701652455</v>
      </c>
      <c r="I1580" s="99">
        <v>130.31868068248812</v>
      </c>
      <c r="J1580" s="96"/>
      <c r="K1580" s="96"/>
      <c r="L1580" s="96"/>
      <c r="M1580" s="96"/>
      <c r="N1580" s="96"/>
      <c r="O1580" s="96"/>
      <c r="P1580" s="96"/>
    </row>
    <row r="1581" spans="1:16" ht="15" customHeight="1" x14ac:dyDescent="0.25">
      <c r="A1581" s="97">
        <v>43749</v>
      </c>
      <c r="B1581" s="101">
        <v>59</v>
      </c>
      <c r="C1581" s="92" t="str">
        <f t="shared" si="72"/>
        <v>GET /file-payments/{FilePaymentId}/report-file</v>
      </c>
      <c r="D1581" s="94" t="s">
        <v>208</v>
      </c>
      <c r="E1581" s="93" t="str">
        <f t="shared" si="73"/>
        <v>PISP</v>
      </c>
      <c r="F1581" s="93" t="str">
        <f t="shared" si="74"/>
        <v>Y</v>
      </c>
      <c r="G1581" s="95">
        <v>60694105.327105641</v>
      </c>
      <c r="H1581" s="99">
        <v>2605.7232255484087</v>
      </c>
      <c r="I1581" s="99">
        <v>78.265835681923861</v>
      </c>
      <c r="J1581" s="96"/>
      <c r="K1581" s="96"/>
      <c r="L1581" s="96"/>
      <c r="M1581" s="96"/>
      <c r="N1581" s="96"/>
      <c r="O1581" s="96"/>
      <c r="P1581" s="96"/>
    </row>
    <row r="1582" spans="1:16" ht="15" customHeight="1" x14ac:dyDescent="0.25">
      <c r="A1582" s="97">
        <v>43749</v>
      </c>
      <c r="B1582" s="101">
        <v>60</v>
      </c>
      <c r="C1582" s="92" t="str">
        <f t="shared" si="72"/>
        <v>POST /funds-confirmation-consents</v>
      </c>
      <c r="D1582" s="94" t="s">
        <v>208</v>
      </c>
      <c r="E1582" s="93" t="str">
        <f t="shared" si="73"/>
        <v>CoF</v>
      </c>
      <c r="F1582" s="93" t="str">
        <f t="shared" si="74"/>
        <v>N</v>
      </c>
      <c r="G1582" s="95">
        <v>12793041.485403353</v>
      </c>
      <c r="H1582" s="103">
        <v>15050.436434876914</v>
      </c>
      <c r="I1582" s="103">
        <v>14.175108189785526</v>
      </c>
      <c r="J1582" s="96"/>
      <c r="K1582" s="96"/>
      <c r="L1582" s="96"/>
      <c r="M1582" s="96"/>
      <c r="N1582" s="96"/>
      <c r="O1582" s="96"/>
      <c r="P1582" s="96"/>
    </row>
    <row r="1583" spans="1:16" ht="15" customHeight="1" x14ac:dyDescent="0.25">
      <c r="A1583" s="97">
        <v>43749</v>
      </c>
      <c r="B1583" s="101">
        <v>61</v>
      </c>
      <c r="C1583" s="92" t="str">
        <f t="shared" si="72"/>
        <v>GET /funds-confirmation-consents/{ConsentId}</v>
      </c>
      <c r="D1583" s="94" t="s">
        <v>208</v>
      </c>
      <c r="E1583" s="93" t="str">
        <f t="shared" si="73"/>
        <v>CoF</v>
      </c>
      <c r="F1583" s="93" t="str">
        <f t="shared" si="74"/>
        <v>N</v>
      </c>
      <c r="G1583" s="95">
        <v>18914180.875963446</v>
      </c>
      <c r="H1583" s="103">
        <v>37987.0966476084</v>
      </c>
      <c r="I1583" s="103">
        <v>195.61611323033878</v>
      </c>
      <c r="J1583" s="96"/>
      <c r="K1583" s="96"/>
      <c r="L1583" s="96"/>
      <c r="M1583" s="96"/>
      <c r="N1583" s="96"/>
      <c r="O1583" s="96"/>
      <c r="P1583" s="96"/>
    </row>
    <row r="1584" spans="1:16" ht="15" customHeight="1" x14ac:dyDescent="0.25">
      <c r="A1584" s="97">
        <v>43749</v>
      </c>
      <c r="B1584" s="101">
        <v>62</v>
      </c>
      <c r="C1584" s="92" t="str">
        <f t="shared" si="72"/>
        <v>DELETE /funds-confirmation-consents/{ConsentId}</v>
      </c>
      <c r="D1584" s="94" t="s">
        <v>208</v>
      </c>
      <c r="E1584" s="93" t="str">
        <f t="shared" si="73"/>
        <v>CoF</v>
      </c>
      <c r="F1584" s="93" t="str">
        <f t="shared" si="74"/>
        <v>N</v>
      </c>
      <c r="G1584" s="95">
        <v>6575013.0097139049</v>
      </c>
      <c r="H1584" s="103">
        <v>11997.086801898651</v>
      </c>
      <c r="I1584" s="103">
        <v>107.68415537735017</v>
      </c>
      <c r="J1584" s="96"/>
      <c r="K1584" s="96"/>
      <c r="L1584" s="96"/>
      <c r="M1584" s="96"/>
      <c r="N1584" s="96"/>
      <c r="O1584" s="96"/>
      <c r="P1584" s="96"/>
    </row>
    <row r="1585" spans="1:16" ht="15" customHeight="1" x14ac:dyDescent="0.25">
      <c r="A1585" s="97">
        <v>43749</v>
      </c>
      <c r="B1585" s="101">
        <v>63</v>
      </c>
      <c r="C1585" s="92" t="str">
        <f t="shared" si="72"/>
        <v>POST /funds-confirmations</v>
      </c>
      <c r="D1585" s="94" t="s">
        <v>208</v>
      </c>
      <c r="E1585" s="93" t="str">
        <f t="shared" si="73"/>
        <v>CoF</v>
      </c>
      <c r="F1585" s="93" t="str">
        <f t="shared" si="74"/>
        <v>Y</v>
      </c>
      <c r="G1585" s="95">
        <v>7921553.897337039</v>
      </c>
      <c r="H1585" s="103">
        <v>17096.422203709659</v>
      </c>
      <c r="I1585" s="103">
        <v>202.76683618173971</v>
      </c>
      <c r="J1585" s="96"/>
      <c r="K1585" s="96"/>
      <c r="L1585" s="96"/>
      <c r="M1585" s="96"/>
      <c r="N1585" s="96"/>
      <c r="O1585" s="96"/>
      <c r="P1585" s="96"/>
    </row>
    <row r="1586" spans="1:16" ht="15" customHeight="1" x14ac:dyDescent="0.25">
      <c r="A1586" s="97">
        <v>43749</v>
      </c>
      <c r="B1586" s="101">
        <v>75</v>
      </c>
      <c r="C1586" s="92" t="str">
        <f t="shared" si="72"/>
        <v>GET /domestic-payment-consents/{ConsentId}/funds-confirmation</v>
      </c>
      <c r="D1586" s="94" t="s">
        <v>208</v>
      </c>
      <c r="E1586" s="93" t="str">
        <f t="shared" si="73"/>
        <v>CoF</v>
      </c>
      <c r="F1586" s="93" t="str">
        <f t="shared" si="74"/>
        <v>Y</v>
      </c>
      <c r="G1586" s="95">
        <v>4309877.2488954384</v>
      </c>
      <c r="H1586" s="99">
        <v>6362.591877630296</v>
      </c>
      <c r="I1586" s="99">
        <v>195.63910402509805</v>
      </c>
      <c r="J1586" s="96"/>
      <c r="K1586" s="96"/>
      <c r="L1586" s="96"/>
      <c r="M1586" s="96"/>
      <c r="N1586" s="96"/>
      <c r="O1586" s="96"/>
      <c r="P1586" s="96"/>
    </row>
    <row r="1587" spans="1:16" ht="15" customHeight="1" x14ac:dyDescent="0.25">
      <c r="A1587" s="97">
        <v>43749</v>
      </c>
      <c r="B1587" s="101">
        <v>76</v>
      </c>
      <c r="C1587" s="92" t="str">
        <f t="shared" si="72"/>
        <v>GET /international-payment-consents/{ConsentId}/funds-confirmation</v>
      </c>
      <c r="D1587" s="94" t="s">
        <v>208</v>
      </c>
      <c r="E1587" s="93" t="str">
        <f t="shared" si="73"/>
        <v>CoF</v>
      </c>
      <c r="F1587" s="93" t="str">
        <f t="shared" si="74"/>
        <v>Y</v>
      </c>
      <c r="G1587" s="95">
        <v>16151951.614697549</v>
      </c>
      <c r="H1587" s="99">
        <v>41579.694779785539</v>
      </c>
      <c r="I1587" s="99">
        <v>94.018661207868902</v>
      </c>
      <c r="J1587" s="96"/>
      <c r="K1587" s="96"/>
      <c r="L1587" s="96"/>
      <c r="M1587" s="96"/>
      <c r="N1587" s="96"/>
      <c r="O1587" s="96"/>
      <c r="P1587" s="96"/>
    </row>
    <row r="1588" spans="1:16" ht="15" customHeight="1" x14ac:dyDescent="0.25">
      <c r="A1588" s="97">
        <v>43749</v>
      </c>
      <c r="B1588" s="101">
        <v>77</v>
      </c>
      <c r="C1588" s="92" t="str">
        <f t="shared" si="72"/>
        <v>GET /international-scheduled-payment-consents/{ConsentId}/funds-confirmation</v>
      </c>
      <c r="D1588" s="94" t="s">
        <v>208</v>
      </c>
      <c r="E1588" s="93" t="str">
        <f t="shared" si="73"/>
        <v>CoF</v>
      </c>
      <c r="F1588" s="93" t="str">
        <f t="shared" si="74"/>
        <v>Y</v>
      </c>
      <c r="G1588" s="95">
        <v>30731855.206227358</v>
      </c>
      <c r="H1588" s="99">
        <v>54021.916702052302</v>
      </c>
      <c r="I1588" s="99">
        <v>8.8057621532918038</v>
      </c>
      <c r="J1588" s="96"/>
      <c r="K1588" s="96"/>
      <c r="L1588" s="96"/>
      <c r="M1588" s="96"/>
      <c r="N1588" s="96"/>
      <c r="O1588" s="96"/>
      <c r="P1588" s="96"/>
    </row>
    <row r="1589" spans="1:16" ht="15" customHeight="1" x14ac:dyDescent="0.25">
      <c r="A1589" s="97">
        <v>43749</v>
      </c>
      <c r="B1589" s="101">
        <v>78</v>
      </c>
      <c r="C1589" s="92" t="str">
        <f t="shared" si="72"/>
        <v>GET /accounts/{AccountId}/parties</v>
      </c>
      <c r="D1589" s="94" t="s">
        <v>208</v>
      </c>
      <c r="E1589" s="93" t="str">
        <f t="shared" si="73"/>
        <v>AISP</v>
      </c>
      <c r="F1589" s="93" t="str">
        <f t="shared" si="74"/>
        <v>Y</v>
      </c>
      <c r="G1589" s="104">
        <v>1156777.7204227683</v>
      </c>
      <c r="H1589" s="99">
        <v>54465.295447846445</v>
      </c>
      <c r="I1589" s="99">
        <v>0</v>
      </c>
      <c r="J1589" s="96"/>
      <c r="K1589" s="96"/>
      <c r="L1589" s="96"/>
      <c r="M1589" s="96"/>
      <c r="N1589" s="96"/>
      <c r="O1589" s="96"/>
      <c r="P1589" s="96"/>
    </row>
    <row r="1590" spans="1:16" ht="15" customHeight="1" x14ac:dyDescent="0.25">
      <c r="A1590" s="97">
        <v>43749</v>
      </c>
      <c r="B1590" s="101">
        <v>79</v>
      </c>
      <c r="C1590" s="92" t="str">
        <f t="shared" si="72"/>
        <v>GET /domestic-payments/{DomesticPaymentId}/payment-details</v>
      </c>
      <c r="D1590" s="94" t="s">
        <v>208</v>
      </c>
      <c r="E1590" s="93" t="str">
        <f t="shared" si="73"/>
        <v>PISP</v>
      </c>
      <c r="F1590" s="93" t="str">
        <f t="shared" si="74"/>
        <v>Y</v>
      </c>
      <c r="G1590" s="104">
        <v>37023553.626959756</v>
      </c>
      <c r="H1590" s="99">
        <v>46387.190804568294</v>
      </c>
      <c r="I1590" s="99">
        <v>68.708665059833507</v>
      </c>
      <c r="J1590" s="96"/>
      <c r="K1590" s="96"/>
      <c r="L1590" s="96"/>
      <c r="M1590" s="96"/>
      <c r="N1590" s="96"/>
      <c r="O1590" s="96"/>
      <c r="P1590" s="96"/>
    </row>
    <row r="1591" spans="1:16" ht="15" customHeight="1" x14ac:dyDescent="0.25">
      <c r="A1591" s="97">
        <v>43749</v>
      </c>
      <c r="B1591" s="101">
        <v>80</v>
      </c>
      <c r="C1591" s="92" t="str">
        <f t="shared" si="72"/>
        <v>GET /domestic-scheduled-payments/{DomesticScheduledPaymentId}/payment-details</v>
      </c>
      <c r="D1591" s="94" t="s">
        <v>208</v>
      </c>
      <c r="E1591" s="93" t="str">
        <f t="shared" si="73"/>
        <v>PISP</v>
      </c>
      <c r="F1591" s="93" t="str">
        <f t="shared" si="74"/>
        <v>Y</v>
      </c>
      <c r="G1591" s="104">
        <v>16440962.528764755</v>
      </c>
      <c r="H1591" s="99">
        <v>38159.461576858375</v>
      </c>
      <c r="I1591" s="99">
        <v>83.890974347359204</v>
      </c>
      <c r="J1591" s="96"/>
      <c r="K1591" s="96"/>
      <c r="L1591" s="96"/>
      <c r="M1591" s="96"/>
      <c r="N1591" s="96"/>
      <c r="O1591" s="96"/>
      <c r="P1591" s="96"/>
    </row>
    <row r="1592" spans="1:16" ht="15" customHeight="1" x14ac:dyDescent="0.25">
      <c r="A1592" s="97">
        <v>43749</v>
      </c>
      <c r="B1592" s="101">
        <v>81</v>
      </c>
      <c r="C1592" s="92" t="str">
        <f t="shared" si="72"/>
        <v>GET /domestic-standing-orders/{DomesticStandingOrderId}/payment-details</v>
      </c>
      <c r="D1592" s="94" t="s">
        <v>208</v>
      </c>
      <c r="E1592" s="93" t="str">
        <f t="shared" si="73"/>
        <v>PISP</v>
      </c>
      <c r="F1592" s="93" t="str">
        <f t="shared" si="74"/>
        <v>Y</v>
      </c>
      <c r="G1592" s="104">
        <v>6899880.8463280564</v>
      </c>
      <c r="H1592" s="99">
        <v>8310.0378119941161</v>
      </c>
      <c r="I1592" s="99">
        <v>269.82658513432318</v>
      </c>
      <c r="J1592" s="96"/>
      <c r="K1592" s="96"/>
      <c r="L1592" s="96"/>
      <c r="M1592" s="96"/>
      <c r="N1592" s="96"/>
      <c r="O1592" s="96"/>
      <c r="P1592" s="96"/>
    </row>
    <row r="1593" spans="1:16" ht="15" customHeight="1" x14ac:dyDescent="0.25">
      <c r="A1593" s="97">
        <v>43749</v>
      </c>
      <c r="B1593" s="101">
        <v>82</v>
      </c>
      <c r="C1593" s="92" t="str">
        <f t="shared" si="72"/>
        <v>GET /international-payments/{InternationalPaymentId}/payment-details</v>
      </c>
      <c r="D1593" s="94" t="s">
        <v>208</v>
      </c>
      <c r="E1593" s="93" t="str">
        <f t="shared" si="73"/>
        <v>PISP</v>
      </c>
      <c r="F1593" s="93" t="str">
        <f t="shared" si="74"/>
        <v>Y</v>
      </c>
      <c r="G1593" s="104">
        <v>15506360.095316363</v>
      </c>
      <c r="H1593" s="99">
        <v>19444.97685051191</v>
      </c>
      <c r="I1593" s="99">
        <v>66.305589804095362</v>
      </c>
      <c r="J1593" s="96"/>
      <c r="K1593" s="96"/>
      <c r="L1593" s="96"/>
      <c r="M1593" s="96"/>
      <c r="N1593" s="96"/>
      <c r="O1593" s="96"/>
      <c r="P1593" s="96"/>
    </row>
    <row r="1594" spans="1:16" ht="15" customHeight="1" x14ac:dyDescent="0.25">
      <c r="A1594" s="97">
        <v>43749</v>
      </c>
      <c r="B1594" s="101">
        <v>83</v>
      </c>
      <c r="C1594" s="92" t="str">
        <f t="shared" si="72"/>
        <v>GET /international-scheduled-payments/{InternationalScheduledPaymentId}/payment-details</v>
      </c>
      <c r="D1594" s="94" t="s">
        <v>208</v>
      </c>
      <c r="E1594" s="93" t="str">
        <f t="shared" si="73"/>
        <v>PISP</v>
      </c>
      <c r="F1594" s="93" t="str">
        <f t="shared" si="74"/>
        <v>Y</v>
      </c>
      <c r="G1594" s="104">
        <v>22448080.228800073</v>
      </c>
      <c r="H1594" s="99">
        <v>37539.238454630969</v>
      </c>
      <c r="I1594" s="99">
        <v>55.443213064665223</v>
      </c>
      <c r="J1594" s="96"/>
      <c r="K1594" s="96"/>
      <c r="L1594" s="96"/>
      <c r="M1594" s="96"/>
      <c r="N1594" s="96"/>
      <c r="O1594" s="96"/>
      <c r="P1594" s="96"/>
    </row>
    <row r="1595" spans="1:16" ht="15" customHeight="1" x14ac:dyDescent="0.25">
      <c r="A1595" s="97">
        <v>43749</v>
      </c>
      <c r="B1595" s="101">
        <v>84</v>
      </c>
      <c r="C1595" s="92" t="str">
        <f t="shared" si="72"/>
        <v>GET /international-standing-orders/{InternationalStandingOrderPaymentId}/payment-details</v>
      </c>
      <c r="D1595" s="94" t="s">
        <v>208</v>
      </c>
      <c r="E1595" s="93" t="str">
        <f t="shared" si="73"/>
        <v>PISP</v>
      </c>
      <c r="F1595" s="93" t="str">
        <f t="shared" si="74"/>
        <v>Y</v>
      </c>
      <c r="G1595" s="104">
        <v>7169362.2649919949</v>
      </c>
      <c r="H1595" s="99">
        <v>17494.618509436103</v>
      </c>
      <c r="I1595" s="99">
        <v>72.084626244062335</v>
      </c>
      <c r="J1595" s="96"/>
      <c r="K1595" s="96"/>
      <c r="L1595" s="96"/>
      <c r="M1595" s="96"/>
      <c r="N1595" s="96"/>
      <c r="O1595" s="96"/>
      <c r="P1595" s="96"/>
    </row>
    <row r="1596" spans="1:16" ht="15" customHeight="1" x14ac:dyDescent="0.25">
      <c r="A1596" s="97">
        <v>43749</v>
      </c>
      <c r="B1596" s="101">
        <v>85</v>
      </c>
      <c r="C1596" s="92" t="str">
        <f t="shared" si="72"/>
        <v>GET /file-payments/{FilePaymentId}/payment-details</v>
      </c>
      <c r="D1596" s="94" t="s">
        <v>208</v>
      </c>
      <c r="E1596" s="93" t="str">
        <f t="shared" si="73"/>
        <v>PISP</v>
      </c>
      <c r="F1596" s="93" t="str">
        <f t="shared" si="74"/>
        <v>Y</v>
      </c>
      <c r="G1596" s="104">
        <v>66763515.859816208</v>
      </c>
      <c r="H1596" s="99">
        <v>2866.29554810325</v>
      </c>
      <c r="I1596" s="99">
        <v>86.092419250116251</v>
      </c>
      <c r="J1596" s="96"/>
      <c r="K1596" s="96"/>
      <c r="L1596" s="96"/>
      <c r="M1596" s="96"/>
      <c r="N1596" s="96"/>
      <c r="O1596" s="96"/>
      <c r="P1596" s="96"/>
    </row>
    <row r="1597" spans="1:16" ht="15" customHeight="1" x14ac:dyDescent="0.25">
      <c r="A1597" s="97">
        <v>43749</v>
      </c>
      <c r="B1597" s="101">
        <v>86</v>
      </c>
      <c r="C1597" s="92" t="str">
        <f t="shared" si="72"/>
        <v>POST /event-subscriptions</v>
      </c>
      <c r="D1597" s="94" t="s">
        <v>208</v>
      </c>
      <c r="E1597" s="93" t="str">
        <f t="shared" si="73"/>
        <v>Notifications</v>
      </c>
      <c r="F1597" s="93" t="str">
        <f t="shared" si="74"/>
        <v>N</v>
      </c>
      <c r="G1597" s="104">
        <v>11513737.336863019</v>
      </c>
      <c r="H1597" s="99">
        <v>13545.392791389222</v>
      </c>
      <c r="I1597" s="99">
        <v>12.757597370806973</v>
      </c>
      <c r="J1597" s="96"/>
      <c r="K1597" s="96"/>
      <c r="L1597" s="96"/>
      <c r="M1597" s="96"/>
      <c r="N1597" s="96"/>
      <c r="O1597" s="96"/>
      <c r="P1597" s="96"/>
    </row>
    <row r="1598" spans="1:16" ht="15" customHeight="1" x14ac:dyDescent="0.25">
      <c r="A1598" s="97">
        <v>43749</v>
      </c>
      <c r="B1598" s="101">
        <v>87</v>
      </c>
      <c r="C1598" s="92" t="str">
        <f t="shared" si="72"/>
        <v>GET /event-subscriptions</v>
      </c>
      <c r="D1598" s="94" t="s">
        <v>208</v>
      </c>
      <c r="E1598" s="93" t="str">
        <f t="shared" si="73"/>
        <v>Notifications</v>
      </c>
      <c r="F1598" s="93" t="str">
        <f t="shared" si="74"/>
        <v>N</v>
      </c>
      <c r="G1598" s="104">
        <v>17022762.7883671</v>
      </c>
      <c r="H1598" s="99">
        <v>34188.386982847558</v>
      </c>
      <c r="I1598" s="99">
        <v>176.05450190730491</v>
      </c>
      <c r="J1598" s="96"/>
      <c r="K1598" s="96"/>
      <c r="L1598" s="96"/>
      <c r="M1598" s="96"/>
      <c r="N1598" s="96"/>
      <c r="O1598" s="96"/>
      <c r="P1598" s="96"/>
    </row>
    <row r="1599" spans="1:16" ht="15" customHeight="1" x14ac:dyDescent="0.25">
      <c r="A1599" s="97">
        <v>43749</v>
      </c>
      <c r="B1599" s="101">
        <v>88</v>
      </c>
      <c r="C1599" s="92" t="str">
        <f t="shared" si="72"/>
        <v>PUT /event-subscriptions/{EventSubscriptionId}</v>
      </c>
      <c r="D1599" s="94" t="s">
        <v>208</v>
      </c>
      <c r="E1599" s="93" t="str">
        <f t="shared" si="73"/>
        <v>Notifications</v>
      </c>
      <c r="F1599" s="93" t="str">
        <f t="shared" si="74"/>
        <v>N</v>
      </c>
      <c r="G1599" s="104">
        <v>12089424.20370617</v>
      </c>
      <c r="H1599" s="99">
        <v>14222.662430958684</v>
      </c>
      <c r="I1599" s="99">
        <v>13.395477239347322</v>
      </c>
      <c r="J1599" s="96"/>
      <c r="K1599" s="96"/>
      <c r="L1599" s="96"/>
      <c r="M1599" s="96"/>
      <c r="N1599" s="96"/>
      <c r="O1599" s="96"/>
      <c r="P1599" s="96"/>
    </row>
    <row r="1600" spans="1:16" ht="15" customHeight="1" x14ac:dyDescent="0.25">
      <c r="A1600" s="97">
        <v>43749</v>
      </c>
      <c r="B1600" s="101">
        <v>89</v>
      </c>
      <c r="C1600" s="92" t="str">
        <f t="shared" si="72"/>
        <v>DELETE /event-subscriptions/{EventSubscriptionId}</v>
      </c>
      <c r="D1600" s="94" t="s">
        <v>208</v>
      </c>
      <c r="E1600" s="93" t="str">
        <f t="shared" si="73"/>
        <v>Notifications</v>
      </c>
      <c r="F1600" s="93" t="str">
        <f t="shared" si="74"/>
        <v>N</v>
      </c>
      <c r="G1600" s="104">
        <v>7232514.3106852956</v>
      </c>
      <c r="H1600" s="99">
        <v>13196.795482088517</v>
      </c>
      <c r="I1600" s="99">
        <v>118.45257091508519</v>
      </c>
      <c r="J1600" s="96"/>
      <c r="K1600" s="96"/>
      <c r="L1600" s="96"/>
      <c r="M1600" s="96"/>
      <c r="N1600" s="96"/>
      <c r="O1600" s="96"/>
      <c r="P1600" s="96"/>
    </row>
    <row r="1601" spans="1:16" ht="15" customHeight="1" x14ac:dyDescent="0.25">
      <c r="A1601" s="97">
        <v>43749</v>
      </c>
      <c r="B1601" s="101">
        <v>90</v>
      </c>
      <c r="C1601" s="92" t="str">
        <f t="shared" si="72"/>
        <v>POST /event-notifications</v>
      </c>
      <c r="D1601" s="94" t="s">
        <v>208</v>
      </c>
      <c r="E1601" s="93" t="str">
        <f t="shared" si="73"/>
        <v>Notifications</v>
      </c>
      <c r="F1601" s="93" t="str">
        <f t="shared" si="74"/>
        <v>N</v>
      </c>
      <c r="G1601" s="104">
        <v>7525476.2024701871</v>
      </c>
      <c r="H1601" s="99">
        <v>16241.601093524176</v>
      </c>
      <c r="I1601" s="99">
        <v>192.62849437265271</v>
      </c>
      <c r="J1601" s="96"/>
      <c r="K1601" s="96"/>
      <c r="L1601" s="96"/>
      <c r="M1601" s="96"/>
      <c r="N1601" s="96"/>
      <c r="O1601" s="96"/>
      <c r="P1601" s="96"/>
    </row>
    <row r="1602" spans="1:16" ht="15" customHeight="1" x14ac:dyDescent="0.25">
      <c r="A1602" s="97">
        <v>43749</v>
      </c>
      <c r="B1602" s="101">
        <v>91</v>
      </c>
      <c r="C1602" s="92" t="str">
        <f t="shared" si="72"/>
        <v>POST /events</v>
      </c>
      <c r="D1602" s="94" t="s">
        <v>208</v>
      </c>
      <c r="E1602" s="93" t="str">
        <f t="shared" si="73"/>
        <v>Notifications</v>
      </c>
      <c r="F1602" s="93" t="str">
        <f t="shared" si="74"/>
        <v>N</v>
      </c>
      <c r="G1602" s="104">
        <v>5917511.7087425143</v>
      </c>
      <c r="H1602" s="99">
        <v>10797.378121708787</v>
      </c>
      <c r="I1602" s="99">
        <v>96.915739839615156</v>
      </c>
      <c r="J1602" s="96"/>
      <c r="K1602" s="96"/>
      <c r="L1602" s="96"/>
      <c r="M1602" s="96"/>
      <c r="N1602" s="96"/>
      <c r="O1602" s="96"/>
      <c r="P1602" s="96"/>
    </row>
    <row r="1603" spans="1:16" ht="15" customHeight="1" x14ac:dyDescent="0.25">
      <c r="A1603" s="97">
        <v>43750</v>
      </c>
      <c r="B1603" s="101">
        <v>0</v>
      </c>
      <c r="C1603" s="92" t="str">
        <f t="shared" si="72"/>
        <v>OIDC endpoints for token IDs</v>
      </c>
      <c r="D1603" s="94" t="s">
        <v>207</v>
      </c>
      <c r="E1603" s="93" t="str">
        <f t="shared" si="73"/>
        <v>OIDC</v>
      </c>
      <c r="F1603" s="93" t="str">
        <f t="shared" si="74"/>
        <v>N</v>
      </c>
      <c r="G1603" s="111">
        <v>831355978.14131284</v>
      </c>
      <c r="H1603" s="103">
        <v>1821239.0594110847</v>
      </c>
      <c r="I1603" s="103">
        <v>636.87088405167742</v>
      </c>
      <c r="J1603" s="96"/>
      <c r="K1603" s="96"/>
      <c r="L1603" s="96"/>
      <c r="M1603" s="96"/>
      <c r="N1603" s="96"/>
      <c r="O1603" s="96"/>
      <c r="P1603" s="96"/>
    </row>
    <row r="1604" spans="1:16" ht="15" customHeight="1" x14ac:dyDescent="0.25">
      <c r="A1604" s="100">
        <v>43750</v>
      </c>
      <c r="B1604" s="101">
        <v>1</v>
      </c>
      <c r="C1604" s="92" t="str">
        <f t="shared" si="72"/>
        <v>POST /account-access-consents</v>
      </c>
      <c r="D1604" s="94" t="s">
        <v>207</v>
      </c>
      <c r="E1604" s="93" t="str">
        <f t="shared" si="73"/>
        <v>AISP</v>
      </c>
      <c r="F1604" s="93" t="str">
        <f t="shared" si="74"/>
        <v>N</v>
      </c>
      <c r="G1604" s="95">
        <v>729004.55870069214</v>
      </c>
      <c r="H1604" s="102">
        <v>27313.555249909557</v>
      </c>
      <c r="I1604" s="102">
        <v>100.98726869022053</v>
      </c>
      <c r="J1604" s="96"/>
      <c r="K1604" s="96"/>
      <c r="L1604" s="96"/>
      <c r="M1604" s="96"/>
      <c r="N1604" s="96"/>
      <c r="O1604" s="96"/>
      <c r="P1604" s="96"/>
    </row>
    <row r="1605" spans="1:16" ht="15" customHeight="1" x14ac:dyDescent="0.25">
      <c r="A1605" s="100">
        <v>43750</v>
      </c>
      <c r="B1605" s="101">
        <v>2</v>
      </c>
      <c r="C1605" s="92" t="str">
        <f t="shared" si="72"/>
        <v>GET /account-access-consents/{ConsentId}</v>
      </c>
      <c r="D1605" s="94" t="s">
        <v>207</v>
      </c>
      <c r="E1605" s="93" t="str">
        <f t="shared" si="73"/>
        <v>AISP</v>
      </c>
      <c r="F1605" s="93" t="str">
        <f t="shared" si="74"/>
        <v>N</v>
      </c>
      <c r="G1605" s="95">
        <v>1636522.1156980183</v>
      </c>
      <c r="H1605" s="102">
        <v>29580.831864203596</v>
      </c>
      <c r="I1605" s="102">
        <v>34.150419081056135</v>
      </c>
      <c r="J1605" s="96"/>
      <c r="K1605" s="96"/>
      <c r="L1605" s="96"/>
      <c r="M1605" s="96"/>
      <c r="N1605" s="96"/>
      <c r="O1605" s="96"/>
      <c r="P1605" s="96"/>
    </row>
    <row r="1606" spans="1:16" ht="15" customHeight="1" x14ac:dyDescent="0.25">
      <c r="A1606" s="100">
        <v>43750</v>
      </c>
      <c r="B1606" s="101">
        <v>3</v>
      </c>
      <c r="C1606" s="92" t="str">
        <f t="shared" si="72"/>
        <v>DELETE /account-access-consents/{ConsentId}</v>
      </c>
      <c r="D1606" s="94" t="s">
        <v>207</v>
      </c>
      <c r="E1606" s="93" t="str">
        <f t="shared" si="73"/>
        <v>AISP</v>
      </c>
      <c r="F1606" s="93" t="str">
        <f t="shared" si="74"/>
        <v>N</v>
      </c>
      <c r="G1606" s="95">
        <v>803484.0657416936</v>
      </c>
      <c r="H1606" s="102">
        <v>24977.424946566542</v>
      </c>
      <c r="I1606" s="102">
        <v>283.38949516513509</v>
      </c>
      <c r="J1606" s="96"/>
      <c r="K1606" s="96"/>
      <c r="L1606" s="96"/>
      <c r="M1606" s="96"/>
      <c r="N1606" s="96"/>
      <c r="O1606" s="96"/>
      <c r="P1606" s="96"/>
    </row>
    <row r="1607" spans="1:16" ht="15" customHeight="1" x14ac:dyDescent="0.25">
      <c r="A1607" s="100">
        <v>43750</v>
      </c>
      <c r="B1607" s="101">
        <v>4</v>
      </c>
      <c r="C1607" s="92" t="str">
        <f t="shared" si="72"/>
        <v>GET /accounts</v>
      </c>
      <c r="D1607" s="94" t="s">
        <v>207</v>
      </c>
      <c r="E1607" s="93" t="str">
        <f t="shared" si="73"/>
        <v>AISP</v>
      </c>
      <c r="F1607" s="93" t="str">
        <f t="shared" si="74"/>
        <v>Y</v>
      </c>
      <c r="G1607" s="95">
        <v>1771509.4607847664</v>
      </c>
      <c r="H1607" s="102">
        <v>32811.426571466982</v>
      </c>
      <c r="I1607" s="102">
        <v>81.726462137844948</v>
      </c>
      <c r="J1607" s="96"/>
      <c r="K1607" s="96"/>
      <c r="L1607" s="96"/>
      <c r="M1607" s="96"/>
      <c r="N1607" s="96"/>
      <c r="O1607" s="96"/>
      <c r="P1607" s="96"/>
    </row>
    <row r="1608" spans="1:16" ht="15" customHeight="1" x14ac:dyDescent="0.25">
      <c r="A1608" s="100">
        <v>43750</v>
      </c>
      <c r="B1608" s="101">
        <v>5</v>
      </c>
      <c r="C1608" s="92" t="str">
        <f t="shared" ref="C1608:C1671" si="75">VLOOKUP($B1608,endpoints,3)</f>
        <v>GET /accounts/{AccountId}</v>
      </c>
      <c r="D1608" s="94" t="s">
        <v>207</v>
      </c>
      <c r="E1608" s="93" t="str">
        <f t="shared" ref="E1608:E1671" si="76">VLOOKUP($B1608,endpoints,4)</f>
        <v>AISP</v>
      </c>
      <c r="F1608" s="93" t="str">
        <f t="shared" ref="F1608:F1671" si="77">VLOOKUP($B1608,endpoints,5)</f>
        <v>Y</v>
      </c>
      <c r="G1608" s="95">
        <v>3210197.9323730143</v>
      </c>
      <c r="H1608" s="102">
        <v>46349.251916209236</v>
      </c>
      <c r="I1608" s="102">
        <v>87.152840737375612</v>
      </c>
      <c r="J1608" s="96"/>
      <c r="K1608" s="96"/>
      <c r="L1608" s="96"/>
      <c r="M1608" s="96"/>
      <c r="N1608" s="96"/>
      <c r="O1608" s="96"/>
      <c r="P1608" s="96"/>
    </row>
    <row r="1609" spans="1:16" ht="15" customHeight="1" x14ac:dyDescent="0.25">
      <c r="A1609" s="100">
        <v>43750</v>
      </c>
      <c r="B1609" s="101">
        <v>6</v>
      </c>
      <c r="C1609" s="92" t="str">
        <f t="shared" si="75"/>
        <v>GET /accounts/{AccountId}/balances</v>
      </c>
      <c r="D1609" s="94" t="s">
        <v>207</v>
      </c>
      <c r="E1609" s="93" t="str">
        <f t="shared" si="76"/>
        <v>AISP</v>
      </c>
      <c r="F1609" s="93" t="str">
        <f t="shared" si="77"/>
        <v>Y</v>
      </c>
      <c r="G1609" s="95">
        <v>1979930.5209436708</v>
      </c>
      <c r="H1609" s="102">
        <v>26996.777470080597</v>
      </c>
      <c r="I1609" s="102">
        <v>146.8970911817579</v>
      </c>
      <c r="J1609" s="96"/>
      <c r="K1609" s="96"/>
      <c r="L1609" s="96"/>
      <c r="M1609" s="96"/>
      <c r="N1609" s="96"/>
      <c r="O1609" s="96"/>
      <c r="P1609" s="96"/>
    </row>
    <row r="1610" spans="1:16" ht="15" customHeight="1" x14ac:dyDescent="0.25">
      <c r="A1610" s="100">
        <v>43750</v>
      </c>
      <c r="B1610" s="101">
        <v>7</v>
      </c>
      <c r="C1610" s="92" t="str">
        <f t="shared" si="75"/>
        <v>GET /balances</v>
      </c>
      <c r="D1610" s="94" t="s">
        <v>207</v>
      </c>
      <c r="E1610" s="93" t="str">
        <f t="shared" si="76"/>
        <v>AISP</v>
      </c>
      <c r="F1610" s="93" t="str">
        <f t="shared" si="77"/>
        <v>Y</v>
      </c>
      <c r="G1610" s="95">
        <v>1292816.0361276194</v>
      </c>
      <c r="H1610" s="102">
        <v>23431.35820951916</v>
      </c>
      <c r="I1610" s="102">
        <v>153.29321590050208</v>
      </c>
      <c r="J1610" s="96"/>
      <c r="K1610" s="96"/>
      <c r="L1610" s="96"/>
      <c r="M1610" s="96"/>
      <c r="N1610" s="96"/>
      <c r="O1610" s="96"/>
      <c r="P1610" s="96"/>
    </row>
    <row r="1611" spans="1:16" ht="15" customHeight="1" x14ac:dyDescent="0.25">
      <c r="A1611" s="100">
        <v>43750</v>
      </c>
      <c r="B1611" s="101">
        <v>8</v>
      </c>
      <c r="C1611" s="92" t="str">
        <f t="shared" si="75"/>
        <v>GET /accounts/{AccountId}/transactions</v>
      </c>
      <c r="D1611" s="94" t="s">
        <v>207</v>
      </c>
      <c r="E1611" s="93" t="str">
        <f t="shared" si="76"/>
        <v>AISP</v>
      </c>
      <c r="F1611" s="93" t="str">
        <f t="shared" si="77"/>
        <v>Y</v>
      </c>
      <c r="G1611" s="95">
        <v>41651334.930566698</v>
      </c>
      <c r="H1611" s="102">
        <v>21921.032860697305</v>
      </c>
      <c r="I1611" s="102">
        <v>188.72317303844528</v>
      </c>
      <c r="J1611" s="96"/>
      <c r="K1611" s="96"/>
      <c r="L1611" s="96"/>
      <c r="M1611" s="96"/>
      <c r="N1611" s="96"/>
      <c r="O1611" s="96"/>
      <c r="P1611" s="96"/>
    </row>
    <row r="1612" spans="1:16" ht="15" customHeight="1" x14ac:dyDescent="0.25">
      <c r="A1612" s="100">
        <v>43750</v>
      </c>
      <c r="B1612" s="101">
        <v>9</v>
      </c>
      <c r="C1612" s="92" t="str">
        <f t="shared" si="75"/>
        <v>GET /transactions</v>
      </c>
      <c r="D1612" s="94" t="s">
        <v>207</v>
      </c>
      <c r="E1612" s="93" t="str">
        <f t="shared" si="76"/>
        <v>AISP</v>
      </c>
      <c r="F1612" s="93" t="str">
        <f t="shared" si="77"/>
        <v>Y</v>
      </c>
      <c r="G1612" s="95">
        <v>348983727.87334806</v>
      </c>
      <c r="H1612" s="102">
        <v>42562.519662348495</v>
      </c>
      <c r="I1612" s="102">
        <v>34.775080121909703</v>
      </c>
      <c r="J1612" s="96"/>
      <c r="K1612" s="96"/>
      <c r="L1612" s="96"/>
      <c r="M1612" s="96"/>
      <c r="N1612" s="96"/>
      <c r="O1612" s="96"/>
      <c r="P1612" s="96"/>
    </row>
    <row r="1613" spans="1:16" ht="15" customHeight="1" x14ac:dyDescent="0.25">
      <c r="A1613" s="100">
        <v>43750</v>
      </c>
      <c r="B1613" s="101">
        <v>10</v>
      </c>
      <c r="C1613" s="92" t="str">
        <f t="shared" si="75"/>
        <v>GET /accounts/{AccountId}/beneficiaries</v>
      </c>
      <c r="D1613" s="94" t="s">
        <v>207</v>
      </c>
      <c r="E1613" s="93" t="str">
        <f t="shared" si="76"/>
        <v>AISP</v>
      </c>
      <c r="F1613" s="93" t="str">
        <f t="shared" si="77"/>
        <v>Y</v>
      </c>
      <c r="G1613" s="95">
        <v>2595628.5133446874</v>
      </c>
      <c r="H1613" s="102">
        <v>26777.374361510305</v>
      </c>
      <c r="I1613" s="102">
        <v>130.5840191406044</v>
      </c>
      <c r="J1613" s="96"/>
      <c r="K1613" s="96"/>
      <c r="L1613" s="96"/>
      <c r="M1613" s="96"/>
      <c r="N1613" s="96"/>
      <c r="O1613" s="96"/>
      <c r="P1613" s="96"/>
    </row>
    <row r="1614" spans="1:16" ht="15" customHeight="1" x14ac:dyDescent="0.25">
      <c r="A1614" s="100">
        <v>43750</v>
      </c>
      <c r="B1614" s="101">
        <v>11</v>
      </c>
      <c r="C1614" s="92" t="str">
        <f t="shared" si="75"/>
        <v>GET /beneficiaries</v>
      </c>
      <c r="D1614" s="94" t="s">
        <v>207</v>
      </c>
      <c r="E1614" s="93" t="str">
        <f t="shared" si="76"/>
        <v>AISP</v>
      </c>
      <c r="F1614" s="93" t="str">
        <f t="shared" si="77"/>
        <v>Y</v>
      </c>
      <c r="G1614" s="95">
        <v>2988048.8493609121</v>
      </c>
      <c r="H1614" s="102">
        <v>40434.423514654969</v>
      </c>
      <c r="I1614" s="102">
        <v>33.290365867083793</v>
      </c>
      <c r="J1614" s="96"/>
      <c r="K1614" s="96"/>
      <c r="L1614" s="96"/>
      <c r="M1614" s="96"/>
      <c r="N1614" s="96"/>
      <c r="O1614" s="96"/>
      <c r="P1614" s="96"/>
    </row>
    <row r="1615" spans="1:16" ht="15" customHeight="1" x14ac:dyDescent="0.25">
      <c r="A1615" s="100">
        <v>43750</v>
      </c>
      <c r="B1615" s="101">
        <v>12</v>
      </c>
      <c r="C1615" s="92" t="str">
        <f t="shared" si="75"/>
        <v>GET /accounts/{AccountId}/direct-debits</v>
      </c>
      <c r="D1615" s="94" t="s">
        <v>207</v>
      </c>
      <c r="E1615" s="93" t="str">
        <f t="shared" si="76"/>
        <v>AISP</v>
      </c>
      <c r="F1615" s="93" t="str">
        <f t="shared" si="77"/>
        <v>Y</v>
      </c>
      <c r="G1615" s="95">
        <v>2290307.2281766175</v>
      </c>
      <c r="H1615" s="102">
        <v>38396.309854208441</v>
      </c>
      <c r="I1615" s="102">
        <v>204.04474194420797</v>
      </c>
      <c r="J1615" s="96"/>
      <c r="K1615" s="96"/>
      <c r="L1615" s="96"/>
      <c r="M1615" s="96"/>
      <c r="N1615" s="96"/>
      <c r="O1615" s="96"/>
      <c r="P1615" s="96"/>
    </row>
    <row r="1616" spans="1:16" ht="15" customHeight="1" x14ac:dyDescent="0.25">
      <c r="A1616" s="100">
        <v>43750</v>
      </c>
      <c r="B1616" s="101">
        <v>13</v>
      </c>
      <c r="C1616" s="92" t="str">
        <f t="shared" si="75"/>
        <v>GET /direct-debits</v>
      </c>
      <c r="D1616" s="94" t="s">
        <v>207</v>
      </c>
      <c r="E1616" s="93" t="str">
        <f t="shared" si="76"/>
        <v>AISP</v>
      </c>
      <c r="F1616" s="93" t="str">
        <f t="shared" si="77"/>
        <v>Y</v>
      </c>
      <c r="G1616" s="95">
        <v>2229735.4180031973</v>
      </c>
      <c r="H1616" s="102">
        <v>23665.17765225621</v>
      </c>
      <c r="I1616" s="102">
        <v>231.69755622175467</v>
      </c>
      <c r="J1616" s="96"/>
      <c r="K1616" s="96"/>
      <c r="L1616" s="96"/>
      <c r="M1616" s="96"/>
      <c r="N1616" s="96"/>
      <c r="O1616" s="96"/>
      <c r="P1616" s="96"/>
    </row>
    <row r="1617" spans="1:16" ht="15" customHeight="1" x14ac:dyDescent="0.25">
      <c r="A1617" s="100">
        <v>43750</v>
      </c>
      <c r="B1617" s="101">
        <v>14</v>
      </c>
      <c r="C1617" s="92" t="str">
        <f t="shared" si="75"/>
        <v>GET /accounts/{AccountId}/standing-orders</v>
      </c>
      <c r="D1617" s="94" t="s">
        <v>207</v>
      </c>
      <c r="E1617" s="93" t="str">
        <f t="shared" si="76"/>
        <v>AISP</v>
      </c>
      <c r="F1617" s="93" t="str">
        <f t="shared" si="77"/>
        <v>Y</v>
      </c>
      <c r="G1617" s="95">
        <v>980142.44515113847</v>
      </c>
      <c r="H1617" s="102">
        <v>17375.653981959666</v>
      </c>
      <c r="I1617" s="102">
        <v>145.31011034622733</v>
      </c>
      <c r="J1617" s="96"/>
      <c r="K1617" s="96"/>
      <c r="L1617" s="96"/>
      <c r="M1617" s="96"/>
      <c r="N1617" s="96"/>
      <c r="O1617" s="96"/>
      <c r="P1617" s="96"/>
    </row>
    <row r="1618" spans="1:16" ht="15" customHeight="1" x14ac:dyDescent="0.25">
      <c r="A1618" s="100">
        <v>43750</v>
      </c>
      <c r="B1618" s="101">
        <v>15</v>
      </c>
      <c r="C1618" s="92" t="str">
        <f t="shared" si="75"/>
        <v>GET /standing-orders</v>
      </c>
      <c r="D1618" s="94" t="s">
        <v>207</v>
      </c>
      <c r="E1618" s="93" t="str">
        <f t="shared" si="76"/>
        <v>AISP</v>
      </c>
      <c r="F1618" s="93" t="str">
        <f t="shared" si="77"/>
        <v>Y</v>
      </c>
      <c r="G1618" s="95">
        <v>1859024.3187043606</v>
      </c>
      <c r="H1618" s="102">
        <v>47487.1119665265</v>
      </c>
      <c r="I1618" s="102">
        <v>158.32726635195223</v>
      </c>
      <c r="J1618" s="96"/>
      <c r="K1618" s="96"/>
      <c r="L1618" s="96"/>
      <c r="M1618" s="96"/>
      <c r="N1618" s="96"/>
      <c r="O1618" s="96"/>
      <c r="P1618" s="96"/>
    </row>
    <row r="1619" spans="1:16" ht="15" customHeight="1" x14ac:dyDescent="0.25">
      <c r="A1619" s="100">
        <v>43750</v>
      </c>
      <c r="B1619" s="101">
        <v>16</v>
      </c>
      <c r="C1619" s="92" t="str">
        <f t="shared" si="75"/>
        <v>GET /accounts/{AccountId}/product</v>
      </c>
      <c r="D1619" s="94" t="s">
        <v>207</v>
      </c>
      <c r="E1619" s="93" t="str">
        <f t="shared" si="76"/>
        <v>AISP</v>
      </c>
      <c r="F1619" s="93" t="str">
        <f t="shared" si="77"/>
        <v>Y</v>
      </c>
      <c r="G1619" s="95">
        <v>452970.18842889031</v>
      </c>
      <c r="H1619" s="102">
        <v>5926.8422891041391</v>
      </c>
      <c r="I1619" s="102">
        <v>173.47975079439527</v>
      </c>
      <c r="J1619" s="96"/>
      <c r="K1619" s="96"/>
      <c r="L1619" s="96"/>
      <c r="M1619" s="96"/>
      <c r="N1619" s="96"/>
      <c r="O1619" s="96"/>
      <c r="P1619" s="96"/>
    </row>
    <row r="1620" spans="1:16" ht="15" customHeight="1" x14ac:dyDescent="0.25">
      <c r="A1620" s="100">
        <v>43750</v>
      </c>
      <c r="B1620" s="101">
        <v>17</v>
      </c>
      <c r="C1620" s="92" t="str">
        <f t="shared" si="75"/>
        <v>GET /products</v>
      </c>
      <c r="D1620" s="94" t="s">
        <v>207</v>
      </c>
      <c r="E1620" s="93" t="str">
        <f t="shared" si="76"/>
        <v>AISP</v>
      </c>
      <c r="F1620" s="93" t="str">
        <f t="shared" si="77"/>
        <v>Y</v>
      </c>
      <c r="G1620" s="95">
        <v>1001710.1886313735</v>
      </c>
      <c r="H1620" s="102">
        <v>33504.69396833342</v>
      </c>
      <c r="I1620" s="102">
        <v>257.38455635993847</v>
      </c>
      <c r="J1620" s="96"/>
      <c r="K1620" s="96"/>
      <c r="L1620" s="96"/>
      <c r="M1620" s="96"/>
      <c r="N1620" s="96"/>
      <c r="O1620" s="96"/>
      <c r="P1620" s="96"/>
    </row>
    <row r="1621" spans="1:16" ht="15" customHeight="1" x14ac:dyDescent="0.25">
      <c r="A1621" s="100">
        <v>43750</v>
      </c>
      <c r="B1621" s="101">
        <v>18</v>
      </c>
      <c r="C1621" s="92" t="str">
        <f t="shared" si="75"/>
        <v>GET /accounts/{AccountId}/offers</v>
      </c>
      <c r="D1621" s="94" t="s">
        <v>207</v>
      </c>
      <c r="E1621" s="93" t="str">
        <f t="shared" si="76"/>
        <v>AISP</v>
      </c>
      <c r="F1621" s="93" t="str">
        <f t="shared" si="77"/>
        <v>Y</v>
      </c>
      <c r="G1621" s="95">
        <v>997480.65703488886</v>
      </c>
      <c r="H1621" s="102">
        <v>38460.858822765564</v>
      </c>
      <c r="I1621" s="102">
        <v>265.62522521189749</v>
      </c>
      <c r="J1621" s="96"/>
      <c r="K1621" s="96"/>
      <c r="L1621" s="96"/>
      <c r="M1621" s="96"/>
      <c r="N1621" s="96"/>
      <c r="O1621" s="96"/>
      <c r="P1621" s="96"/>
    </row>
    <row r="1622" spans="1:16" ht="15" customHeight="1" x14ac:dyDescent="0.25">
      <c r="A1622" s="100">
        <v>43750</v>
      </c>
      <c r="B1622" s="101">
        <v>19</v>
      </c>
      <c r="C1622" s="92" t="str">
        <f t="shared" si="75"/>
        <v>GET /offers</v>
      </c>
      <c r="D1622" s="94" t="s">
        <v>207</v>
      </c>
      <c r="E1622" s="93" t="str">
        <f t="shared" si="76"/>
        <v>AISP</v>
      </c>
      <c r="F1622" s="93" t="str">
        <f t="shared" si="77"/>
        <v>Y</v>
      </c>
      <c r="G1622" s="95">
        <v>3495689.7493778453</v>
      </c>
      <c r="H1622" s="102">
        <v>40214.63490787254</v>
      </c>
      <c r="I1622" s="102">
        <v>172.29681174099522</v>
      </c>
      <c r="J1622" s="96"/>
      <c r="K1622" s="96"/>
      <c r="L1622" s="96"/>
      <c r="M1622" s="96"/>
      <c r="N1622" s="96"/>
      <c r="O1622" s="96"/>
      <c r="P1622" s="96"/>
    </row>
    <row r="1623" spans="1:16" ht="15" customHeight="1" x14ac:dyDescent="0.25">
      <c r="A1623" s="100">
        <v>43750</v>
      </c>
      <c r="B1623" s="101">
        <v>20</v>
      </c>
      <c r="C1623" s="92" t="str">
        <f t="shared" si="75"/>
        <v>GET /accounts/{AccountId}/party</v>
      </c>
      <c r="D1623" s="94" t="s">
        <v>207</v>
      </c>
      <c r="E1623" s="93" t="str">
        <f t="shared" si="76"/>
        <v>AISP</v>
      </c>
      <c r="F1623" s="93" t="str">
        <f t="shared" si="77"/>
        <v>Y</v>
      </c>
      <c r="G1623" s="95">
        <v>1220105.0853439218</v>
      </c>
      <c r="H1623" s="102">
        <v>46683.455747975539</v>
      </c>
      <c r="I1623" s="102">
        <v>0</v>
      </c>
      <c r="J1623" s="96"/>
      <c r="K1623" s="96"/>
      <c r="L1623" s="96"/>
      <c r="M1623" s="96"/>
      <c r="N1623" s="96"/>
      <c r="O1623" s="96"/>
      <c r="P1623" s="96"/>
    </row>
    <row r="1624" spans="1:16" ht="15" customHeight="1" x14ac:dyDescent="0.25">
      <c r="A1624" s="100">
        <v>43750</v>
      </c>
      <c r="B1624" s="101">
        <v>21</v>
      </c>
      <c r="C1624" s="92" t="str">
        <f t="shared" si="75"/>
        <v>GET /party</v>
      </c>
      <c r="D1624" s="94" t="s">
        <v>207</v>
      </c>
      <c r="E1624" s="93" t="str">
        <f t="shared" si="76"/>
        <v>AISP</v>
      </c>
      <c r="F1624" s="93" t="str">
        <f t="shared" si="77"/>
        <v>Y</v>
      </c>
      <c r="G1624" s="95">
        <v>962053.49290444946</v>
      </c>
      <c r="H1624" s="102">
        <v>10724.487694565116</v>
      </c>
      <c r="I1624" s="102">
        <v>407.22012862637007</v>
      </c>
      <c r="J1624" s="96"/>
      <c r="K1624" s="96"/>
      <c r="L1624" s="96"/>
      <c r="M1624" s="96"/>
      <c r="N1624" s="96"/>
      <c r="O1624" s="96"/>
      <c r="P1624" s="96"/>
    </row>
    <row r="1625" spans="1:16" ht="15" customHeight="1" x14ac:dyDescent="0.25">
      <c r="A1625" s="100">
        <v>43750</v>
      </c>
      <c r="B1625" s="101">
        <v>22</v>
      </c>
      <c r="C1625" s="92" t="str">
        <f t="shared" si="75"/>
        <v>GET /accounts/{AccountId}/scheduled-payments</v>
      </c>
      <c r="D1625" s="94" t="s">
        <v>207</v>
      </c>
      <c r="E1625" s="93" t="str">
        <f t="shared" si="76"/>
        <v>AISP</v>
      </c>
      <c r="F1625" s="93" t="str">
        <f t="shared" si="77"/>
        <v>Y</v>
      </c>
      <c r="G1625" s="95">
        <v>1215772.2600939081</v>
      </c>
      <c r="H1625" s="102">
        <v>36738.427506817818</v>
      </c>
      <c r="I1625" s="102">
        <v>3.3041159872136672</v>
      </c>
      <c r="J1625" s="96"/>
      <c r="K1625" s="96"/>
      <c r="L1625" s="96"/>
      <c r="M1625" s="96"/>
      <c r="N1625" s="96"/>
      <c r="O1625" s="96"/>
      <c r="P1625" s="96"/>
    </row>
    <row r="1626" spans="1:16" ht="15" customHeight="1" x14ac:dyDescent="0.25">
      <c r="A1626" s="100">
        <v>43750</v>
      </c>
      <c r="B1626" s="101">
        <v>23</v>
      </c>
      <c r="C1626" s="92" t="str">
        <f t="shared" si="75"/>
        <v>GET /scheduled-payments</v>
      </c>
      <c r="D1626" s="94" t="s">
        <v>207</v>
      </c>
      <c r="E1626" s="93" t="str">
        <f t="shared" si="76"/>
        <v>AISP</v>
      </c>
      <c r="F1626" s="93" t="str">
        <f t="shared" si="77"/>
        <v>Y</v>
      </c>
      <c r="G1626" s="95">
        <v>2331471.1205826486</v>
      </c>
      <c r="H1626" s="102">
        <v>30312.50445793695</v>
      </c>
      <c r="I1626" s="102">
        <v>96.073671973255983</v>
      </c>
      <c r="J1626" s="96"/>
      <c r="K1626" s="96"/>
      <c r="L1626" s="96"/>
      <c r="M1626" s="96"/>
      <c r="N1626" s="96"/>
      <c r="O1626" s="96"/>
      <c r="P1626" s="96"/>
    </row>
    <row r="1627" spans="1:16" ht="15" customHeight="1" x14ac:dyDescent="0.25">
      <c r="A1627" s="100">
        <v>43750</v>
      </c>
      <c r="B1627" s="101">
        <v>24</v>
      </c>
      <c r="C1627" s="92" t="str">
        <f t="shared" si="75"/>
        <v>GET /accounts/{AccountId}/statements</v>
      </c>
      <c r="D1627" s="94" t="s">
        <v>207</v>
      </c>
      <c r="E1627" s="93" t="str">
        <f t="shared" si="76"/>
        <v>AISP</v>
      </c>
      <c r="F1627" s="93" t="str">
        <f t="shared" si="77"/>
        <v>Y</v>
      </c>
      <c r="G1627" s="95">
        <v>977927.24348190764</v>
      </c>
      <c r="H1627" s="102">
        <v>13648.992817348169</v>
      </c>
      <c r="I1627" s="102">
        <v>147.14459570153281</v>
      </c>
      <c r="J1627" s="96"/>
      <c r="K1627" s="96"/>
      <c r="L1627" s="96"/>
      <c r="M1627" s="96"/>
      <c r="N1627" s="96"/>
      <c r="O1627" s="96"/>
      <c r="P1627" s="96"/>
    </row>
    <row r="1628" spans="1:16" ht="15" customHeight="1" x14ac:dyDescent="0.25">
      <c r="A1628" s="100">
        <v>43750</v>
      </c>
      <c r="B1628" s="101">
        <v>25</v>
      </c>
      <c r="C1628" s="92" t="str">
        <f t="shared" si="75"/>
        <v>GET /accounts/{AccountId}/statements/{StatementId}</v>
      </c>
      <c r="D1628" s="94" t="s">
        <v>207</v>
      </c>
      <c r="E1628" s="93" t="str">
        <f t="shared" si="76"/>
        <v>AISP</v>
      </c>
      <c r="F1628" s="93" t="str">
        <f t="shared" si="77"/>
        <v>Y</v>
      </c>
      <c r="G1628" s="95">
        <v>1290341.746071043</v>
      </c>
      <c r="H1628" s="102">
        <v>23813.829229206338</v>
      </c>
      <c r="I1628" s="102">
        <v>122.72589157878723</v>
      </c>
      <c r="J1628" s="96"/>
      <c r="K1628" s="96"/>
      <c r="L1628" s="96"/>
      <c r="M1628" s="96"/>
      <c r="N1628" s="96"/>
      <c r="O1628" s="96"/>
      <c r="P1628" s="96"/>
    </row>
    <row r="1629" spans="1:16" ht="15" customHeight="1" x14ac:dyDescent="0.25">
      <c r="A1629" s="100">
        <v>43750</v>
      </c>
      <c r="B1629" s="101">
        <v>26</v>
      </c>
      <c r="C1629" s="92" t="str">
        <f t="shared" si="75"/>
        <v>GET /accounts/{AccountId}/statements/{StatementId}/file</v>
      </c>
      <c r="D1629" s="94" t="s">
        <v>207</v>
      </c>
      <c r="E1629" s="93" t="str">
        <f t="shared" si="76"/>
        <v>AISP</v>
      </c>
      <c r="F1629" s="93" t="str">
        <f t="shared" si="77"/>
        <v>Y</v>
      </c>
      <c r="G1629" s="95">
        <v>2329477.1774359108</v>
      </c>
      <c r="H1629" s="102">
        <v>22197.515042932562</v>
      </c>
      <c r="I1629" s="102">
        <v>94.942024309260034</v>
      </c>
      <c r="J1629" s="96"/>
      <c r="K1629" s="96"/>
      <c r="L1629" s="96"/>
      <c r="M1629" s="96"/>
      <c r="N1629" s="96"/>
      <c r="O1629" s="96"/>
      <c r="P1629" s="96"/>
    </row>
    <row r="1630" spans="1:16" ht="15" customHeight="1" x14ac:dyDescent="0.25">
      <c r="A1630" s="100">
        <v>43750</v>
      </c>
      <c r="B1630" s="101">
        <v>27</v>
      </c>
      <c r="C1630" s="92" t="str">
        <f t="shared" si="75"/>
        <v>GET /accounts/{AccountId}/statements/{StatementId}/transactions</v>
      </c>
      <c r="D1630" s="94" t="s">
        <v>207</v>
      </c>
      <c r="E1630" s="93" t="str">
        <f t="shared" si="76"/>
        <v>AISP</v>
      </c>
      <c r="F1630" s="93" t="str">
        <f t="shared" si="77"/>
        <v>Y</v>
      </c>
      <c r="G1630" s="95">
        <v>36128270.279482514</v>
      </c>
      <c r="H1630" s="102">
        <v>7897.794918437362</v>
      </c>
      <c r="I1630" s="102">
        <v>319.03945068478868</v>
      </c>
      <c r="J1630" s="96"/>
      <c r="K1630" s="96"/>
      <c r="L1630" s="96"/>
      <c r="M1630" s="96"/>
      <c r="N1630" s="96"/>
      <c r="O1630" s="96"/>
      <c r="P1630" s="96"/>
    </row>
    <row r="1631" spans="1:16" ht="15" customHeight="1" x14ac:dyDescent="0.25">
      <c r="A1631" s="100">
        <v>43750</v>
      </c>
      <c r="B1631" s="101">
        <v>28</v>
      </c>
      <c r="C1631" s="92" t="str">
        <f t="shared" si="75"/>
        <v>GET /statements</v>
      </c>
      <c r="D1631" s="94" t="s">
        <v>207</v>
      </c>
      <c r="E1631" s="93" t="str">
        <f t="shared" si="76"/>
        <v>AISP</v>
      </c>
      <c r="F1631" s="93" t="str">
        <f t="shared" si="77"/>
        <v>Y</v>
      </c>
      <c r="G1631" s="95">
        <v>4139171.5820574686</v>
      </c>
      <c r="H1631" s="102">
        <v>41780.543551279414</v>
      </c>
      <c r="I1631" s="102">
        <v>79.720804839796003</v>
      </c>
      <c r="J1631" s="96"/>
      <c r="K1631" s="96"/>
      <c r="L1631" s="96"/>
      <c r="M1631" s="96"/>
      <c r="N1631" s="96"/>
      <c r="O1631" s="96"/>
      <c r="P1631" s="96"/>
    </row>
    <row r="1632" spans="1:16" ht="15" customHeight="1" x14ac:dyDescent="0.25">
      <c r="A1632" s="100">
        <v>43750</v>
      </c>
      <c r="B1632" s="101">
        <v>29</v>
      </c>
      <c r="C1632" s="92" t="str">
        <f t="shared" si="75"/>
        <v>POST /domestic-payment-consents</v>
      </c>
      <c r="D1632" s="94" t="s">
        <v>207</v>
      </c>
      <c r="E1632" s="93" t="str">
        <f t="shared" si="76"/>
        <v>PISP</v>
      </c>
      <c r="F1632" s="93" t="str">
        <f t="shared" si="77"/>
        <v>N</v>
      </c>
      <c r="G1632" s="95">
        <v>4329984.1519779647</v>
      </c>
      <c r="H1632" s="101">
        <v>8407.6497386737792</v>
      </c>
      <c r="I1632" s="101">
        <v>103.89309154017631</v>
      </c>
      <c r="J1632" s="96"/>
      <c r="K1632" s="96"/>
      <c r="L1632" s="96"/>
      <c r="M1632" s="96"/>
      <c r="N1632" s="96"/>
      <c r="O1632" s="96"/>
      <c r="P1632" s="96"/>
    </row>
    <row r="1633" spans="1:16" ht="15" customHeight="1" x14ac:dyDescent="0.25">
      <c r="A1633" s="100">
        <v>43750</v>
      </c>
      <c r="B1633" s="101">
        <v>30</v>
      </c>
      <c r="C1633" s="92" t="str">
        <f t="shared" si="75"/>
        <v>GET /domestic-payment-consents/{ConsentId}</v>
      </c>
      <c r="D1633" s="94" t="s">
        <v>207</v>
      </c>
      <c r="E1633" s="93" t="str">
        <f t="shared" si="76"/>
        <v>PISP</v>
      </c>
      <c r="F1633" s="93" t="str">
        <f t="shared" si="77"/>
        <v>N</v>
      </c>
      <c r="G1633" s="95">
        <v>14406774.040846592</v>
      </c>
      <c r="H1633" s="101">
        <v>19486.037511761751</v>
      </c>
      <c r="I1633" s="101">
        <v>143.9150919366335</v>
      </c>
      <c r="J1633" s="96"/>
      <c r="K1633" s="96"/>
      <c r="L1633" s="96"/>
      <c r="M1633" s="96"/>
      <c r="N1633" s="96"/>
      <c r="O1633" s="96"/>
      <c r="P1633" s="96"/>
    </row>
    <row r="1634" spans="1:16" ht="15" customHeight="1" x14ac:dyDescent="0.25">
      <c r="A1634" s="100">
        <v>43750</v>
      </c>
      <c r="B1634" s="101">
        <v>31</v>
      </c>
      <c r="C1634" s="92" t="str">
        <f t="shared" si="75"/>
        <v>POST /domestic-payments</v>
      </c>
      <c r="D1634" s="94" t="s">
        <v>207</v>
      </c>
      <c r="E1634" s="93" t="str">
        <f t="shared" si="76"/>
        <v>PISP</v>
      </c>
      <c r="F1634" s="93" t="str">
        <f t="shared" si="77"/>
        <v>Y</v>
      </c>
      <c r="G1634" s="95">
        <v>5132409.5081333332</v>
      </c>
      <c r="H1634" s="101">
        <v>15274.904951079105</v>
      </c>
      <c r="I1634" s="101">
        <v>6.0303883306267814</v>
      </c>
      <c r="J1634" s="96"/>
      <c r="K1634" s="96"/>
      <c r="L1634" s="96"/>
      <c r="M1634" s="96"/>
      <c r="N1634" s="96"/>
      <c r="O1634" s="96"/>
      <c r="P1634" s="96"/>
    </row>
    <row r="1635" spans="1:16" ht="15" customHeight="1" x14ac:dyDescent="0.25">
      <c r="A1635" s="100">
        <v>43750</v>
      </c>
      <c r="B1635" s="101">
        <v>32</v>
      </c>
      <c r="C1635" s="92" t="str">
        <f t="shared" si="75"/>
        <v>GET /domestic-payments/{DomesticPaymentId}</v>
      </c>
      <c r="D1635" s="94" t="s">
        <v>207</v>
      </c>
      <c r="E1635" s="93" t="str">
        <f t="shared" si="76"/>
        <v>PISP</v>
      </c>
      <c r="F1635" s="93" t="str">
        <f t="shared" si="77"/>
        <v>Y</v>
      </c>
      <c r="G1635" s="95">
        <v>34670244.571337014</v>
      </c>
      <c r="H1635" s="102">
        <v>43745.582849042752</v>
      </c>
      <c r="I1635" s="102">
        <v>77.878070211061299</v>
      </c>
      <c r="J1635" s="96"/>
      <c r="K1635" s="96"/>
      <c r="L1635" s="96"/>
      <c r="M1635" s="96"/>
      <c r="N1635" s="96"/>
      <c r="O1635" s="96"/>
      <c r="P1635" s="96"/>
    </row>
    <row r="1636" spans="1:16" ht="15" customHeight="1" x14ac:dyDescent="0.25">
      <c r="A1636" s="100">
        <v>43750</v>
      </c>
      <c r="B1636" s="101">
        <v>33</v>
      </c>
      <c r="C1636" s="92" t="str">
        <f t="shared" si="75"/>
        <v>POST /domestic-scheduled-payment-consents</v>
      </c>
      <c r="D1636" s="94" t="s">
        <v>207</v>
      </c>
      <c r="E1636" s="93" t="str">
        <f t="shared" si="76"/>
        <v>PISP</v>
      </c>
      <c r="F1636" s="93" t="str">
        <f t="shared" si="77"/>
        <v>N</v>
      </c>
      <c r="G1636" s="95">
        <v>19108086.726796545</v>
      </c>
      <c r="H1636" s="102">
        <v>17891.101818901858</v>
      </c>
      <c r="I1636" s="102">
        <v>102.04329517072647</v>
      </c>
      <c r="J1636" s="96"/>
      <c r="K1636" s="96"/>
      <c r="L1636" s="96"/>
      <c r="M1636" s="96"/>
      <c r="N1636" s="96"/>
      <c r="O1636" s="96"/>
      <c r="P1636" s="96"/>
    </row>
    <row r="1637" spans="1:16" ht="15" customHeight="1" x14ac:dyDescent="0.25">
      <c r="A1637" s="100">
        <v>43750</v>
      </c>
      <c r="B1637" s="101">
        <v>34</v>
      </c>
      <c r="C1637" s="92" t="str">
        <f t="shared" si="75"/>
        <v>GET /domestic-scheduled-payment-consents/{ConsentId}</v>
      </c>
      <c r="D1637" s="94" t="s">
        <v>207</v>
      </c>
      <c r="E1637" s="93" t="str">
        <f t="shared" si="76"/>
        <v>PISP</v>
      </c>
      <c r="F1637" s="93" t="str">
        <f t="shared" si="77"/>
        <v>N</v>
      </c>
      <c r="G1637" s="95">
        <v>12983661.575646851</v>
      </c>
      <c r="H1637" s="102">
        <v>13309.86668517707</v>
      </c>
      <c r="I1637" s="102">
        <v>86.832117484975825</v>
      </c>
      <c r="J1637" s="96"/>
      <c r="K1637" s="96"/>
      <c r="L1637" s="96"/>
      <c r="M1637" s="96"/>
      <c r="N1637" s="96"/>
      <c r="O1637" s="96"/>
      <c r="P1637" s="96"/>
    </row>
    <row r="1638" spans="1:16" ht="15" customHeight="1" x14ac:dyDescent="0.25">
      <c r="A1638" s="100">
        <v>43750</v>
      </c>
      <c r="B1638" s="101">
        <v>35</v>
      </c>
      <c r="C1638" s="92" t="str">
        <f t="shared" si="75"/>
        <v>POST /domestic-scheduled-payments</v>
      </c>
      <c r="D1638" s="94" t="s">
        <v>207</v>
      </c>
      <c r="E1638" s="93" t="str">
        <f t="shared" si="76"/>
        <v>PISP</v>
      </c>
      <c r="F1638" s="93" t="str">
        <f t="shared" si="77"/>
        <v>Y</v>
      </c>
      <c r="G1638" s="95">
        <v>29889701.870732952</v>
      </c>
      <c r="H1638" s="102">
        <v>45817.421083083304</v>
      </c>
      <c r="I1638" s="102">
        <v>180.36275210865662</v>
      </c>
      <c r="J1638" s="96"/>
      <c r="K1638" s="96"/>
      <c r="L1638" s="96"/>
      <c r="M1638" s="96"/>
      <c r="N1638" s="96"/>
      <c r="O1638" s="96"/>
      <c r="P1638" s="96"/>
    </row>
    <row r="1639" spans="1:16" ht="15" customHeight="1" x14ac:dyDescent="0.25">
      <c r="A1639" s="100">
        <v>43750</v>
      </c>
      <c r="B1639" s="101">
        <v>36</v>
      </c>
      <c r="C1639" s="92" t="str">
        <f t="shared" si="75"/>
        <v>GET /domestic-scheduled-payments/{DomesticScheduledPaymentId}</v>
      </c>
      <c r="D1639" s="94" t="s">
        <v>207</v>
      </c>
      <c r="E1639" s="93" t="str">
        <f t="shared" si="76"/>
        <v>PISP</v>
      </c>
      <c r="F1639" s="93" t="str">
        <f t="shared" si="77"/>
        <v>Y</v>
      </c>
      <c r="G1639" s="95">
        <v>16878523.756703269</v>
      </c>
      <c r="H1639" s="102">
        <v>30592.54719983715</v>
      </c>
      <c r="I1639" s="102">
        <v>94.815369823140955</v>
      </c>
      <c r="J1639" s="96"/>
      <c r="K1639" s="96"/>
      <c r="L1639" s="96"/>
      <c r="M1639" s="96"/>
      <c r="N1639" s="96"/>
      <c r="O1639" s="96"/>
      <c r="P1639" s="96"/>
    </row>
    <row r="1640" spans="1:16" ht="15" customHeight="1" x14ac:dyDescent="0.25">
      <c r="A1640" s="100">
        <v>43750</v>
      </c>
      <c r="B1640" s="101">
        <v>37</v>
      </c>
      <c r="C1640" s="92" t="str">
        <f t="shared" si="75"/>
        <v>POST /domestic-standing-order-consents</v>
      </c>
      <c r="D1640" s="94" t="s">
        <v>207</v>
      </c>
      <c r="E1640" s="93" t="str">
        <f t="shared" si="76"/>
        <v>PISP</v>
      </c>
      <c r="F1640" s="93" t="str">
        <f t="shared" si="77"/>
        <v>N</v>
      </c>
      <c r="G1640" s="95">
        <v>27905079.192686841</v>
      </c>
      <c r="H1640" s="102">
        <v>24622.264988749659</v>
      </c>
      <c r="I1640" s="102">
        <v>233.54872614456903</v>
      </c>
      <c r="J1640" s="96"/>
      <c r="K1640" s="96"/>
      <c r="L1640" s="96"/>
      <c r="M1640" s="96"/>
      <c r="N1640" s="96"/>
      <c r="O1640" s="96"/>
      <c r="P1640" s="96"/>
    </row>
    <row r="1641" spans="1:16" ht="15" customHeight="1" x14ac:dyDescent="0.25">
      <c r="A1641" s="100">
        <v>43750</v>
      </c>
      <c r="B1641" s="101">
        <v>38</v>
      </c>
      <c r="C1641" s="92" t="str">
        <f t="shared" si="75"/>
        <v>GET /domestic-standing-order-consents/{ConsentId}</v>
      </c>
      <c r="D1641" s="94" t="s">
        <v>207</v>
      </c>
      <c r="E1641" s="93" t="str">
        <f t="shared" si="76"/>
        <v>PISP</v>
      </c>
      <c r="F1641" s="93" t="str">
        <f t="shared" si="77"/>
        <v>N</v>
      </c>
      <c r="G1641" s="95">
        <v>24783828.920711704</v>
      </c>
      <c r="H1641" s="102">
        <v>31088.671999944985</v>
      </c>
      <c r="I1641" s="102">
        <v>199.9538778505507</v>
      </c>
      <c r="J1641" s="96"/>
      <c r="K1641" s="96"/>
      <c r="L1641" s="96"/>
      <c r="M1641" s="96"/>
      <c r="N1641" s="96"/>
      <c r="O1641" s="96"/>
      <c r="P1641" s="96"/>
    </row>
    <row r="1642" spans="1:16" x14ac:dyDescent="0.25">
      <c r="A1642" s="100">
        <v>43750</v>
      </c>
      <c r="B1642" s="101">
        <v>39</v>
      </c>
      <c r="C1642" s="92" t="str">
        <f t="shared" si="75"/>
        <v>POST /domestic-standing-orders</v>
      </c>
      <c r="D1642" s="94" t="s">
        <v>207</v>
      </c>
      <c r="E1642" s="93" t="str">
        <f t="shared" si="76"/>
        <v>PISP</v>
      </c>
      <c r="F1642" s="93" t="str">
        <f t="shared" si="77"/>
        <v>Y</v>
      </c>
      <c r="G1642" s="95">
        <v>8202052.4174613487</v>
      </c>
      <c r="H1642" s="102">
        <v>21225.580711381299</v>
      </c>
      <c r="I1642" s="102">
        <v>2.3494911352732246</v>
      </c>
      <c r="J1642" s="96"/>
      <c r="K1642" s="96"/>
      <c r="L1642" s="96"/>
      <c r="M1642" s="96"/>
      <c r="N1642" s="96"/>
      <c r="O1642" s="96"/>
      <c r="P1642" s="96"/>
    </row>
    <row r="1643" spans="1:16" x14ac:dyDescent="0.25">
      <c r="A1643" s="100">
        <v>43750</v>
      </c>
      <c r="B1643" s="101">
        <v>40</v>
      </c>
      <c r="C1643" s="92" t="str">
        <f t="shared" si="75"/>
        <v>GET /domestic-standing-orders/{DomesticStandingOrderId}</v>
      </c>
      <c r="D1643" s="94" t="s">
        <v>207</v>
      </c>
      <c r="E1643" s="93" t="str">
        <f t="shared" si="76"/>
        <v>PISP</v>
      </c>
      <c r="F1643" s="93" t="str">
        <f t="shared" si="77"/>
        <v>Y</v>
      </c>
      <c r="G1643" s="95">
        <v>6213628.7427785276</v>
      </c>
      <c r="H1643" s="102">
        <v>9157.2467389628255</v>
      </c>
      <c r="I1643" s="102">
        <v>251.97930183987617</v>
      </c>
      <c r="J1643" s="96"/>
      <c r="K1643" s="96"/>
      <c r="L1643" s="96"/>
      <c r="M1643" s="96"/>
      <c r="N1643" s="96"/>
      <c r="O1643" s="96"/>
      <c r="P1643" s="96"/>
    </row>
    <row r="1644" spans="1:16" x14ac:dyDescent="0.25">
      <c r="A1644" s="100">
        <v>43750</v>
      </c>
      <c r="B1644" s="101">
        <v>41</v>
      </c>
      <c r="C1644" s="92" t="str">
        <f t="shared" si="75"/>
        <v>POST /international-payment-consents</v>
      </c>
      <c r="D1644" s="94" t="s">
        <v>207</v>
      </c>
      <c r="E1644" s="93" t="str">
        <f t="shared" si="76"/>
        <v>PISP</v>
      </c>
      <c r="F1644" s="93" t="str">
        <f t="shared" si="77"/>
        <v>N</v>
      </c>
      <c r="G1644" s="95">
        <v>32951278.615458578</v>
      </c>
      <c r="H1644" s="102">
        <v>48419.524228822047</v>
      </c>
      <c r="I1644" s="102">
        <v>73.748077441688736</v>
      </c>
      <c r="J1644" s="96"/>
      <c r="K1644" s="96"/>
      <c r="L1644" s="96"/>
      <c r="M1644" s="96"/>
      <c r="N1644" s="96"/>
      <c r="O1644" s="96"/>
      <c r="P1644" s="96"/>
    </row>
    <row r="1645" spans="1:16" x14ac:dyDescent="0.25">
      <c r="A1645" s="100">
        <v>43750</v>
      </c>
      <c r="B1645" s="101">
        <v>42</v>
      </c>
      <c r="C1645" s="92" t="str">
        <f t="shared" si="75"/>
        <v>GET /international-payment-consents/{ConsentId}</v>
      </c>
      <c r="D1645" s="94" t="s">
        <v>207</v>
      </c>
      <c r="E1645" s="93" t="str">
        <f t="shared" si="76"/>
        <v>PISP</v>
      </c>
      <c r="F1645" s="93" t="str">
        <f t="shared" si="77"/>
        <v>N</v>
      </c>
      <c r="G1645" s="95">
        <v>29885038.379554171</v>
      </c>
      <c r="H1645" s="102">
        <v>31493.296252059466</v>
      </c>
      <c r="I1645" s="102">
        <v>303.51372306963003</v>
      </c>
      <c r="J1645" s="96"/>
      <c r="K1645" s="96"/>
      <c r="L1645" s="96"/>
      <c r="M1645" s="96"/>
      <c r="N1645" s="96"/>
      <c r="O1645" s="96"/>
      <c r="P1645" s="96"/>
    </row>
    <row r="1646" spans="1:16" x14ac:dyDescent="0.25">
      <c r="A1646" s="100">
        <v>43750</v>
      </c>
      <c r="B1646" s="101">
        <v>43</v>
      </c>
      <c r="C1646" s="92" t="str">
        <f t="shared" si="75"/>
        <v>POST /international-payments</v>
      </c>
      <c r="D1646" s="94" t="s">
        <v>207</v>
      </c>
      <c r="E1646" s="93" t="str">
        <f t="shared" si="76"/>
        <v>PISP</v>
      </c>
      <c r="F1646" s="93" t="str">
        <f t="shared" si="77"/>
        <v>Y</v>
      </c>
      <c r="G1646" s="95">
        <v>41935534.351061977</v>
      </c>
      <c r="H1646" s="102">
        <v>36305.893311806482</v>
      </c>
      <c r="I1646" s="102">
        <v>50.943561047904844</v>
      </c>
      <c r="J1646" s="96"/>
      <c r="K1646" s="96"/>
      <c r="L1646" s="96"/>
      <c r="M1646" s="96"/>
      <c r="N1646" s="96"/>
      <c r="O1646" s="96"/>
      <c r="P1646" s="96"/>
    </row>
    <row r="1647" spans="1:16" x14ac:dyDescent="0.25">
      <c r="A1647" s="100">
        <v>43750</v>
      </c>
      <c r="B1647" s="101">
        <v>44</v>
      </c>
      <c r="C1647" s="92" t="str">
        <f t="shared" si="75"/>
        <v>GET /international-payments/{InternationalPaymentId}</v>
      </c>
      <c r="D1647" s="94" t="s">
        <v>207</v>
      </c>
      <c r="E1647" s="93" t="str">
        <f t="shared" si="76"/>
        <v>PISP</v>
      </c>
      <c r="F1647" s="93" t="str">
        <f t="shared" si="77"/>
        <v>Y</v>
      </c>
      <c r="G1647" s="95">
        <v>13498176.746994492</v>
      </c>
      <c r="H1647" s="102">
        <v>17727.902514306199</v>
      </c>
      <c r="I1647" s="102">
        <v>59.937260347658032</v>
      </c>
      <c r="J1647" s="96"/>
      <c r="K1647" s="96"/>
      <c r="L1647" s="96"/>
      <c r="M1647" s="96"/>
      <c r="N1647" s="96"/>
      <c r="O1647" s="96"/>
      <c r="P1647" s="96"/>
    </row>
    <row r="1648" spans="1:16" x14ac:dyDescent="0.25">
      <c r="A1648" s="100">
        <v>43750</v>
      </c>
      <c r="B1648" s="101">
        <v>45</v>
      </c>
      <c r="C1648" s="92" t="str">
        <f t="shared" si="75"/>
        <v>POST /international-scheduled-payment-consents</v>
      </c>
      <c r="D1648" s="94" t="s">
        <v>207</v>
      </c>
      <c r="E1648" s="93" t="str">
        <f t="shared" si="76"/>
        <v>PISP</v>
      </c>
      <c r="F1648" s="93" t="str">
        <f t="shared" si="77"/>
        <v>N</v>
      </c>
      <c r="G1648" s="95">
        <v>26198045.271434575</v>
      </c>
      <c r="H1648" s="102">
        <v>34224.827254216973</v>
      </c>
      <c r="I1648" s="102">
        <v>17.63948169445176</v>
      </c>
      <c r="J1648" s="96"/>
      <c r="K1648" s="96"/>
      <c r="L1648" s="96"/>
      <c r="M1648" s="96"/>
      <c r="N1648" s="96"/>
      <c r="O1648" s="96"/>
      <c r="P1648" s="96"/>
    </row>
    <row r="1649" spans="1:16" x14ac:dyDescent="0.25">
      <c r="A1649" s="100">
        <v>43750</v>
      </c>
      <c r="B1649" s="101">
        <v>46</v>
      </c>
      <c r="C1649" s="92" t="str">
        <f t="shared" si="75"/>
        <v>GET /international-scheduled-payment-consents/{ConsentId}</v>
      </c>
      <c r="D1649" s="94" t="s">
        <v>207</v>
      </c>
      <c r="E1649" s="93" t="str">
        <f t="shared" si="76"/>
        <v>PISP</v>
      </c>
      <c r="F1649" s="93" t="str">
        <f t="shared" si="77"/>
        <v>N</v>
      </c>
      <c r="G1649" s="95">
        <v>10170485.196810737</v>
      </c>
      <c r="H1649" s="102">
        <v>30704.812948353909</v>
      </c>
      <c r="I1649" s="102">
        <v>30.606067724662868</v>
      </c>
      <c r="J1649" s="96"/>
      <c r="K1649" s="96"/>
      <c r="L1649" s="96"/>
      <c r="M1649" s="96"/>
      <c r="N1649" s="96"/>
      <c r="O1649" s="96"/>
      <c r="P1649" s="96"/>
    </row>
    <row r="1650" spans="1:16" x14ac:dyDescent="0.25">
      <c r="A1650" s="100">
        <v>43750</v>
      </c>
      <c r="B1650" s="101">
        <v>47</v>
      </c>
      <c r="C1650" s="92" t="str">
        <f t="shared" si="75"/>
        <v>POST /international-scheduled-payments</v>
      </c>
      <c r="D1650" s="94" t="s">
        <v>207</v>
      </c>
      <c r="E1650" s="93" t="str">
        <f t="shared" si="76"/>
        <v>PISP</v>
      </c>
      <c r="F1650" s="93" t="str">
        <f t="shared" si="77"/>
        <v>Y</v>
      </c>
      <c r="G1650" s="95">
        <v>15910386.866794966</v>
      </c>
      <c r="H1650" s="102">
        <v>23234.000278695396</v>
      </c>
      <c r="I1650" s="102">
        <v>71.924435897846053</v>
      </c>
      <c r="J1650" s="96"/>
      <c r="K1650" s="96"/>
      <c r="L1650" s="96"/>
      <c r="M1650" s="96"/>
      <c r="N1650" s="96"/>
      <c r="O1650" s="96"/>
      <c r="P1650" s="96"/>
    </row>
    <row r="1651" spans="1:16" x14ac:dyDescent="0.25">
      <c r="A1651" s="100">
        <v>43750</v>
      </c>
      <c r="B1651" s="101">
        <v>48</v>
      </c>
      <c r="C1651" s="92" t="str">
        <f t="shared" si="75"/>
        <v>GET /international-scheduled-payments/{InternationalScheduledPaymentId}</v>
      </c>
      <c r="D1651" s="94" t="s">
        <v>207</v>
      </c>
      <c r="E1651" s="93" t="str">
        <f t="shared" si="76"/>
        <v>PISP</v>
      </c>
      <c r="F1651" s="93" t="str">
        <f t="shared" si="77"/>
        <v>Y</v>
      </c>
      <c r="G1651" s="95">
        <v>22127699.388480153</v>
      </c>
      <c r="H1651" s="102">
        <v>34423.519416523814</v>
      </c>
      <c r="I1651" s="102">
        <v>57.344948516445577</v>
      </c>
      <c r="J1651" s="96"/>
      <c r="K1651" s="96"/>
      <c r="L1651" s="96"/>
      <c r="M1651" s="96"/>
      <c r="N1651" s="96"/>
      <c r="O1651" s="96"/>
      <c r="P1651" s="96"/>
    </row>
    <row r="1652" spans="1:16" x14ac:dyDescent="0.25">
      <c r="A1652" s="100">
        <v>43750</v>
      </c>
      <c r="B1652" s="101">
        <v>49</v>
      </c>
      <c r="C1652" s="92" t="str">
        <f t="shared" si="75"/>
        <v>POST /international-standing-order-consents</v>
      </c>
      <c r="D1652" s="94" t="s">
        <v>207</v>
      </c>
      <c r="E1652" s="93" t="str">
        <f t="shared" si="76"/>
        <v>PISP</v>
      </c>
      <c r="F1652" s="93" t="str">
        <f t="shared" si="77"/>
        <v>N</v>
      </c>
      <c r="G1652" s="95">
        <v>4114278.7475043181</v>
      </c>
      <c r="H1652" s="102">
        <v>13037.916245215425</v>
      </c>
      <c r="I1652" s="102">
        <v>7.1430421282044003</v>
      </c>
      <c r="J1652" s="96"/>
      <c r="K1652" s="96"/>
      <c r="L1652" s="96"/>
      <c r="M1652" s="96"/>
      <c r="N1652" s="96"/>
      <c r="O1652" s="96"/>
      <c r="P1652" s="96"/>
    </row>
    <row r="1653" spans="1:16" x14ac:dyDescent="0.25">
      <c r="A1653" s="100">
        <v>43750</v>
      </c>
      <c r="B1653" s="101">
        <v>50</v>
      </c>
      <c r="C1653" s="92" t="str">
        <f t="shared" si="75"/>
        <v>GET /international-standing-order-consents/{ConsentId}</v>
      </c>
      <c r="D1653" s="94" t="s">
        <v>207</v>
      </c>
      <c r="E1653" s="93" t="str">
        <f t="shared" si="76"/>
        <v>PISP</v>
      </c>
      <c r="F1653" s="93" t="str">
        <f t="shared" si="77"/>
        <v>N</v>
      </c>
      <c r="G1653" s="95">
        <v>21813370.181142598</v>
      </c>
      <c r="H1653" s="102">
        <v>32867.849662988148</v>
      </c>
      <c r="I1653" s="102">
        <v>258.10313123994644</v>
      </c>
      <c r="J1653" s="96"/>
      <c r="K1653" s="96"/>
      <c r="L1653" s="96"/>
      <c r="M1653" s="96"/>
      <c r="N1653" s="96"/>
      <c r="O1653" s="96"/>
      <c r="P1653" s="96"/>
    </row>
    <row r="1654" spans="1:16" x14ac:dyDescent="0.25">
      <c r="A1654" s="100">
        <v>43750</v>
      </c>
      <c r="B1654" s="101">
        <v>51</v>
      </c>
      <c r="C1654" s="92" t="str">
        <f t="shared" si="75"/>
        <v>POST /international-standing-orders</v>
      </c>
      <c r="D1654" s="94" t="s">
        <v>207</v>
      </c>
      <c r="E1654" s="93" t="str">
        <f t="shared" si="76"/>
        <v>PISP</v>
      </c>
      <c r="F1654" s="93" t="str">
        <f t="shared" si="77"/>
        <v>Y</v>
      </c>
      <c r="G1654" s="95">
        <v>15535306.632295499</v>
      </c>
      <c r="H1654" s="102">
        <v>28332.318820801218</v>
      </c>
      <c r="I1654" s="102">
        <v>230.00747128111334</v>
      </c>
      <c r="J1654" s="96"/>
      <c r="K1654" s="96"/>
      <c r="L1654" s="96"/>
      <c r="M1654" s="96"/>
      <c r="N1654" s="96"/>
      <c r="O1654" s="96"/>
      <c r="P1654" s="96"/>
    </row>
    <row r="1655" spans="1:16" ht="15" customHeight="1" x14ac:dyDescent="0.25">
      <c r="A1655" s="100">
        <v>43750</v>
      </c>
      <c r="B1655" s="101">
        <v>52</v>
      </c>
      <c r="C1655" s="92" t="str">
        <f t="shared" si="75"/>
        <v>GET /international-standing-orders/{InternationalStandingOrderPaymentId}</v>
      </c>
      <c r="D1655" s="94" t="s">
        <v>207</v>
      </c>
      <c r="E1655" s="93" t="str">
        <f t="shared" si="76"/>
        <v>PISP</v>
      </c>
      <c r="F1655" s="93" t="str">
        <f t="shared" si="77"/>
        <v>Y</v>
      </c>
      <c r="G1655" s="95">
        <v>7390326.6098586246</v>
      </c>
      <c r="H1655" s="102">
        <v>19016.1902832452</v>
      </c>
      <c r="I1655" s="102">
        <v>84.876803331289125</v>
      </c>
      <c r="J1655" s="96"/>
      <c r="K1655" s="96"/>
      <c r="L1655" s="96"/>
      <c r="M1655" s="96"/>
      <c r="N1655" s="96"/>
      <c r="O1655" s="96"/>
      <c r="P1655" s="96"/>
    </row>
    <row r="1656" spans="1:16" ht="15" customHeight="1" x14ac:dyDescent="0.25">
      <c r="A1656" s="100">
        <v>43750</v>
      </c>
      <c r="B1656" s="101">
        <v>53</v>
      </c>
      <c r="C1656" s="92" t="str">
        <f t="shared" si="75"/>
        <v>POST /file-payment-consents</v>
      </c>
      <c r="D1656" s="94" t="s">
        <v>207</v>
      </c>
      <c r="E1656" s="93" t="str">
        <f t="shared" si="76"/>
        <v>PISP</v>
      </c>
      <c r="F1656" s="93" t="str">
        <f t="shared" si="77"/>
        <v>N</v>
      </c>
      <c r="G1656" s="95">
        <v>11745786.42380853</v>
      </c>
      <c r="H1656" s="102">
        <v>14665.225635106939</v>
      </c>
      <c r="I1656" s="102">
        <v>23.405935637382377</v>
      </c>
      <c r="J1656" s="96"/>
      <c r="K1656" s="96"/>
      <c r="L1656" s="96"/>
      <c r="M1656" s="96"/>
      <c r="N1656" s="96"/>
      <c r="O1656" s="96"/>
      <c r="P1656" s="96"/>
    </row>
    <row r="1657" spans="1:16" ht="15" customHeight="1" x14ac:dyDescent="0.25">
      <c r="A1657" s="100">
        <v>43750</v>
      </c>
      <c r="B1657" s="101">
        <v>54</v>
      </c>
      <c r="C1657" s="92" t="str">
        <f t="shared" si="75"/>
        <v>GET /file-payment-consents/{ConsentId}</v>
      </c>
      <c r="D1657" s="94" t="s">
        <v>207</v>
      </c>
      <c r="E1657" s="93" t="str">
        <f t="shared" si="76"/>
        <v>PISP</v>
      </c>
      <c r="F1657" s="93" t="str">
        <f t="shared" si="77"/>
        <v>N</v>
      </c>
      <c r="G1657" s="95">
        <v>22985608.021571357</v>
      </c>
      <c r="H1657" s="102">
        <v>27009.775239158509</v>
      </c>
      <c r="I1657" s="102">
        <v>192.1899927184389</v>
      </c>
      <c r="J1657" s="96"/>
      <c r="K1657" s="96"/>
      <c r="L1657" s="96"/>
      <c r="M1657" s="96"/>
      <c r="N1657" s="96"/>
      <c r="O1657" s="96"/>
      <c r="P1657" s="96"/>
    </row>
    <row r="1658" spans="1:16" ht="15" customHeight="1" x14ac:dyDescent="0.25">
      <c r="A1658" s="100">
        <v>43750</v>
      </c>
      <c r="B1658" s="101">
        <v>55</v>
      </c>
      <c r="C1658" s="92" t="str">
        <f t="shared" si="75"/>
        <v>POST /file-payment-consents/{ConsentId}/file</v>
      </c>
      <c r="D1658" s="94" t="s">
        <v>207</v>
      </c>
      <c r="E1658" s="93" t="str">
        <f t="shared" si="76"/>
        <v>PISP</v>
      </c>
      <c r="F1658" s="93" t="str">
        <f t="shared" si="77"/>
        <v>N</v>
      </c>
      <c r="G1658" s="95">
        <v>23712912.98615884</v>
      </c>
      <c r="H1658" s="102">
        <v>33440.642777873749</v>
      </c>
      <c r="I1658" s="102">
        <v>77.284009480268708</v>
      </c>
      <c r="J1658" s="96"/>
      <c r="K1658" s="96"/>
      <c r="L1658" s="96"/>
      <c r="M1658" s="96"/>
      <c r="N1658" s="96"/>
      <c r="O1658" s="96"/>
      <c r="P1658" s="96"/>
    </row>
    <row r="1659" spans="1:16" ht="15" customHeight="1" x14ac:dyDescent="0.25">
      <c r="A1659" s="100">
        <v>43750</v>
      </c>
      <c r="B1659" s="101">
        <v>56</v>
      </c>
      <c r="C1659" s="92" t="str">
        <f t="shared" si="75"/>
        <v>GET /file-payment-consents/{ConsentId}/file</v>
      </c>
      <c r="D1659" s="94" t="s">
        <v>207</v>
      </c>
      <c r="E1659" s="93" t="str">
        <f t="shared" si="76"/>
        <v>PISP</v>
      </c>
      <c r="F1659" s="93" t="str">
        <f t="shared" si="77"/>
        <v>N</v>
      </c>
      <c r="G1659" s="95">
        <v>25469068.079672892</v>
      </c>
      <c r="H1659" s="102">
        <v>36334.154524287282</v>
      </c>
      <c r="I1659" s="102">
        <v>51.898425291704172</v>
      </c>
      <c r="J1659" s="96"/>
      <c r="K1659" s="96"/>
      <c r="L1659" s="96"/>
      <c r="M1659" s="96"/>
      <c r="N1659" s="96"/>
      <c r="O1659" s="96"/>
      <c r="P1659" s="96"/>
    </row>
    <row r="1660" spans="1:16" ht="15" customHeight="1" x14ac:dyDescent="0.25">
      <c r="A1660" s="100">
        <v>43750</v>
      </c>
      <c r="B1660" s="101">
        <v>57</v>
      </c>
      <c r="C1660" s="92" t="str">
        <f t="shared" si="75"/>
        <v>POST /file-payments</v>
      </c>
      <c r="D1660" s="94" t="s">
        <v>207</v>
      </c>
      <c r="E1660" s="93" t="str">
        <f t="shared" si="76"/>
        <v>PISP</v>
      </c>
      <c r="F1660" s="93" t="str">
        <f t="shared" si="77"/>
        <v>Y</v>
      </c>
      <c r="G1660" s="95">
        <v>426834354.08659887</v>
      </c>
      <c r="H1660" s="102">
        <v>4547.0258958111226</v>
      </c>
      <c r="I1660" s="102">
        <v>75.942068611113882</v>
      </c>
      <c r="J1660" s="96"/>
      <c r="K1660" s="96"/>
      <c r="L1660" s="96"/>
      <c r="M1660" s="96"/>
      <c r="N1660" s="96"/>
      <c r="O1660" s="96"/>
      <c r="P1660" s="96"/>
    </row>
    <row r="1661" spans="1:16" ht="15" customHeight="1" x14ac:dyDescent="0.25">
      <c r="A1661" s="100">
        <v>43750</v>
      </c>
      <c r="B1661" s="101">
        <v>58</v>
      </c>
      <c r="C1661" s="92" t="str">
        <f t="shared" si="75"/>
        <v>GET /file-payments/{FilePaymentId}</v>
      </c>
      <c r="D1661" s="94" t="s">
        <v>207</v>
      </c>
      <c r="E1661" s="93" t="str">
        <f t="shared" si="76"/>
        <v>PISP</v>
      </c>
      <c r="F1661" s="93" t="str">
        <f t="shared" si="77"/>
        <v>Y</v>
      </c>
      <c r="G1661" s="95">
        <v>69179928.693693951</v>
      </c>
      <c r="H1661" s="102">
        <v>903.23356592777168</v>
      </c>
      <c r="I1661" s="102">
        <v>133.2970814707987</v>
      </c>
      <c r="J1661" s="96"/>
      <c r="K1661" s="96"/>
      <c r="L1661" s="96"/>
      <c r="M1661" s="96"/>
      <c r="N1661" s="96"/>
      <c r="O1661" s="96"/>
      <c r="P1661" s="96"/>
    </row>
    <row r="1662" spans="1:16" ht="15" customHeight="1" x14ac:dyDescent="0.25">
      <c r="A1662" s="100">
        <v>43750</v>
      </c>
      <c r="B1662" s="101">
        <v>59</v>
      </c>
      <c r="C1662" s="92" t="str">
        <f t="shared" si="75"/>
        <v>GET /file-payments/{FilePaymentId}/report-file</v>
      </c>
      <c r="D1662" s="94" t="s">
        <v>207</v>
      </c>
      <c r="E1662" s="93" t="str">
        <f t="shared" si="76"/>
        <v>PISP</v>
      </c>
      <c r="F1662" s="93" t="str">
        <f t="shared" si="77"/>
        <v>Y</v>
      </c>
      <c r="G1662" s="95">
        <v>68206726.780924231</v>
      </c>
      <c r="H1662" s="102">
        <v>2702.9898946022909</v>
      </c>
      <c r="I1662" s="102">
        <v>90.742129229368331</v>
      </c>
      <c r="J1662" s="96"/>
      <c r="K1662" s="96"/>
      <c r="L1662" s="96"/>
      <c r="M1662" s="96"/>
      <c r="N1662" s="96"/>
      <c r="O1662" s="96"/>
      <c r="P1662" s="96"/>
    </row>
    <row r="1663" spans="1:16" ht="15" customHeight="1" x14ac:dyDescent="0.25">
      <c r="A1663" s="100">
        <v>43750</v>
      </c>
      <c r="B1663" s="101">
        <v>60</v>
      </c>
      <c r="C1663" s="92" t="str">
        <f t="shared" si="75"/>
        <v>POST /funds-confirmation-consents</v>
      </c>
      <c r="D1663" s="94" t="s">
        <v>207</v>
      </c>
      <c r="E1663" s="93" t="str">
        <f t="shared" si="76"/>
        <v>CoF</v>
      </c>
      <c r="F1663" s="93" t="str">
        <f t="shared" si="77"/>
        <v>N</v>
      </c>
      <c r="G1663" s="95">
        <v>14100582.545075284</v>
      </c>
      <c r="H1663" s="102">
        <v>14218.706660187505</v>
      </c>
      <c r="I1663" s="102">
        <v>12.884777834683439</v>
      </c>
      <c r="J1663" s="96"/>
      <c r="K1663" s="96"/>
      <c r="L1663" s="96"/>
      <c r="M1663" s="96"/>
      <c r="N1663" s="96"/>
      <c r="O1663" s="96"/>
      <c r="P1663" s="96"/>
    </row>
    <row r="1664" spans="1:16" ht="15" customHeight="1" x14ac:dyDescent="0.25">
      <c r="A1664" s="100">
        <v>43750</v>
      </c>
      <c r="B1664" s="101">
        <v>61</v>
      </c>
      <c r="C1664" s="92" t="str">
        <f t="shared" si="75"/>
        <v>GET /funds-confirmation-consents/{ConsentId}</v>
      </c>
      <c r="D1664" s="94" t="s">
        <v>207</v>
      </c>
      <c r="E1664" s="93" t="str">
        <f t="shared" si="76"/>
        <v>CoF</v>
      </c>
      <c r="F1664" s="93" t="str">
        <f t="shared" si="77"/>
        <v>N</v>
      </c>
      <c r="G1664" s="95">
        <v>22721451.091334306</v>
      </c>
      <c r="H1664" s="102">
        <v>37932.686837378853</v>
      </c>
      <c r="I1664" s="102">
        <v>204.33199513176024</v>
      </c>
      <c r="J1664" s="96"/>
      <c r="K1664" s="96"/>
      <c r="L1664" s="96"/>
      <c r="M1664" s="96"/>
      <c r="N1664" s="96"/>
      <c r="O1664" s="96"/>
      <c r="P1664" s="96"/>
    </row>
    <row r="1665" spans="1:16" ht="15" customHeight="1" x14ac:dyDescent="0.25">
      <c r="A1665" s="100">
        <v>43750</v>
      </c>
      <c r="B1665" s="101">
        <v>62</v>
      </c>
      <c r="C1665" s="92" t="str">
        <f t="shared" si="75"/>
        <v>DELETE /funds-confirmation-consents/{ConsentId}</v>
      </c>
      <c r="D1665" s="94" t="s">
        <v>207</v>
      </c>
      <c r="E1665" s="93" t="str">
        <f t="shared" si="76"/>
        <v>CoF</v>
      </c>
      <c r="F1665" s="93" t="str">
        <f t="shared" si="77"/>
        <v>N</v>
      </c>
      <c r="G1665" s="95">
        <v>7287715.2027032655</v>
      </c>
      <c r="H1665" s="102">
        <v>13889.493631302761</v>
      </c>
      <c r="I1665" s="102">
        <v>124.2499998290389</v>
      </c>
      <c r="J1665" s="96"/>
      <c r="K1665" s="96"/>
      <c r="L1665" s="96"/>
      <c r="M1665" s="96"/>
      <c r="N1665" s="96"/>
      <c r="O1665" s="96"/>
      <c r="P1665" s="96"/>
    </row>
    <row r="1666" spans="1:16" ht="15" customHeight="1" x14ac:dyDescent="0.25">
      <c r="A1666" s="100">
        <v>43750</v>
      </c>
      <c r="B1666" s="101">
        <v>63</v>
      </c>
      <c r="C1666" s="92" t="str">
        <f t="shared" si="75"/>
        <v>POST /funds-confirmations</v>
      </c>
      <c r="D1666" s="94" t="s">
        <v>207</v>
      </c>
      <c r="E1666" s="93" t="str">
        <f t="shared" si="76"/>
        <v>CoF</v>
      </c>
      <c r="F1666" s="93" t="str">
        <f t="shared" si="77"/>
        <v>Y</v>
      </c>
      <c r="G1666" s="95">
        <v>10041815.024279563</v>
      </c>
      <c r="H1666" s="102">
        <v>16832.989535881385</v>
      </c>
      <c r="I1666" s="102">
        <v>218.50623701012191</v>
      </c>
      <c r="J1666" s="96"/>
      <c r="K1666" s="96"/>
      <c r="L1666" s="96"/>
      <c r="M1666" s="96"/>
      <c r="N1666" s="96"/>
      <c r="O1666" s="96"/>
      <c r="P1666" s="96"/>
    </row>
    <row r="1667" spans="1:16" ht="15" customHeight="1" x14ac:dyDescent="0.25">
      <c r="A1667" s="46">
        <v>43750</v>
      </c>
      <c r="B1667" s="101">
        <v>0</v>
      </c>
      <c r="C1667" s="92" t="str">
        <f t="shared" si="75"/>
        <v>OIDC endpoints for token IDs</v>
      </c>
      <c r="D1667" s="94" t="s">
        <v>208</v>
      </c>
      <c r="E1667" s="93" t="str">
        <f t="shared" si="76"/>
        <v>OIDC</v>
      </c>
      <c r="F1667" s="93" t="str">
        <f t="shared" si="77"/>
        <v>N</v>
      </c>
      <c r="G1667" s="112">
        <v>748220380.32718158</v>
      </c>
      <c r="H1667" s="68">
        <v>1639115.1534699763</v>
      </c>
      <c r="I1667" s="68">
        <v>573.18379564650968</v>
      </c>
      <c r="J1667" s="96"/>
      <c r="K1667" s="96"/>
      <c r="L1667" s="96"/>
      <c r="M1667" s="96"/>
      <c r="N1667" s="96"/>
      <c r="O1667" s="96"/>
      <c r="P1667" s="96"/>
    </row>
    <row r="1668" spans="1:16" ht="15" customHeight="1" x14ac:dyDescent="0.25">
      <c r="A1668" s="97">
        <v>43750</v>
      </c>
      <c r="B1668" s="101">
        <v>1</v>
      </c>
      <c r="C1668" s="92" t="str">
        <f t="shared" si="75"/>
        <v>POST /account-access-consents</v>
      </c>
      <c r="D1668" s="94" t="s">
        <v>208</v>
      </c>
      <c r="E1668" s="93" t="str">
        <f t="shared" si="76"/>
        <v>AISP</v>
      </c>
      <c r="F1668" s="93" t="str">
        <f t="shared" si="77"/>
        <v>N</v>
      </c>
      <c r="G1668" s="95">
        <v>596458.27530056634</v>
      </c>
      <c r="H1668" s="99">
        <v>26777.995343048584</v>
      </c>
      <c r="I1668" s="99">
        <v>91.806607900200476</v>
      </c>
      <c r="J1668" s="96"/>
      <c r="K1668" s="96"/>
      <c r="L1668" s="96"/>
      <c r="M1668" s="96"/>
      <c r="N1668" s="96"/>
      <c r="O1668" s="96"/>
      <c r="P1668" s="96"/>
    </row>
    <row r="1669" spans="1:16" ht="15" customHeight="1" x14ac:dyDescent="0.25">
      <c r="A1669" s="97">
        <v>43750</v>
      </c>
      <c r="B1669" s="101">
        <v>2</v>
      </c>
      <c r="C1669" s="92" t="str">
        <f t="shared" si="75"/>
        <v>GET /account-access-consents/{ConsentId}</v>
      </c>
      <c r="D1669" s="94" t="s">
        <v>208</v>
      </c>
      <c r="E1669" s="93" t="str">
        <f t="shared" si="76"/>
        <v>AISP</v>
      </c>
      <c r="F1669" s="93" t="str">
        <f t="shared" si="77"/>
        <v>N</v>
      </c>
      <c r="G1669" s="95">
        <v>1338972.6401165603</v>
      </c>
      <c r="H1669" s="99">
        <v>29000.815553140779</v>
      </c>
      <c r="I1669" s="99">
        <v>31.045835528232846</v>
      </c>
      <c r="J1669" s="96"/>
      <c r="K1669" s="96"/>
      <c r="L1669" s="96"/>
      <c r="M1669" s="96"/>
      <c r="N1669" s="96"/>
      <c r="O1669" s="96"/>
      <c r="P1669" s="96"/>
    </row>
    <row r="1670" spans="1:16" ht="15" customHeight="1" x14ac:dyDescent="0.25">
      <c r="A1670" s="97">
        <v>43750</v>
      </c>
      <c r="B1670" s="101">
        <v>3</v>
      </c>
      <c r="C1670" s="92" t="str">
        <f t="shared" si="75"/>
        <v>DELETE /account-access-consents/{ConsentId}</v>
      </c>
      <c r="D1670" s="94" t="s">
        <v>208</v>
      </c>
      <c r="E1670" s="93" t="str">
        <f t="shared" si="76"/>
        <v>AISP</v>
      </c>
      <c r="F1670" s="93" t="str">
        <f t="shared" si="77"/>
        <v>N</v>
      </c>
      <c r="G1670" s="95">
        <v>657396.05378865835</v>
      </c>
      <c r="H1670" s="99">
        <v>24487.671516241706</v>
      </c>
      <c r="I1670" s="99">
        <v>257.62681378648642</v>
      </c>
      <c r="J1670" s="96"/>
      <c r="K1670" s="96"/>
      <c r="L1670" s="96"/>
      <c r="M1670" s="96"/>
      <c r="N1670" s="96"/>
      <c r="O1670" s="96"/>
      <c r="P1670" s="96"/>
    </row>
    <row r="1671" spans="1:16" ht="15" customHeight="1" x14ac:dyDescent="0.25">
      <c r="A1671" s="97">
        <v>43750</v>
      </c>
      <c r="B1671" s="101">
        <v>4</v>
      </c>
      <c r="C1671" s="92" t="str">
        <f t="shared" si="75"/>
        <v>GET /accounts</v>
      </c>
      <c r="D1671" s="94" t="s">
        <v>208</v>
      </c>
      <c r="E1671" s="93" t="str">
        <f t="shared" si="76"/>
        <v>AISP</v>
      </c>
      <c r="F1671" s="93" t="str">
        <f t="shared" si="77"/>
        <v>Y</v>
      </c>
      <c r="G1671" s="95">
        <v>1449416.8315511725</v>
      </c>
      <c r="H1671" s="99">
        <v>32168.065266144102</v>
      </c>
      <c r="I1671" s="99">
        <v>74.296783761677219</v>
      </c>
      <c r="J1671" s="96"/>
      <c r="K1671" s="96"/>
      <c r="L1671" s="96"/>
      <c r="M1671" s="96"/>
      <c r="N1671" s="96"/>
      <c r="O1671" s="96"/>
      <c r="P1671" s="96"/>
    </row>
    <row r="1672" spans="1:16" ht="15" customHeight="1" x14ac:dyDescent="0.25">
      <c r="A1672" s="97">
        <v>43750</v>
      </c>
      <c r="B1672" s="101">
        <v>5</v>
      </c>
      <c r="C1672" s="92" t="str">
        <f t="shared" ref="C1672:C1735" si="78">VLOOKUP($B1672,endpoints,3)</f>
        <v>GET /accounts/{AccountId}</v>
      </c>
      <c r="D1672" s="94" t="s">
        <v>208</v>
      </c>
      <c r="E1672" s="93" t="str">
        <f t="shared" ref="E1672:E1735" si="79">VLOOKUP($B1672,endpoints,4)</f>
        <v>AISP</v>
      </c>
      <c r="F1672" s="93" t="str">
        <f t="shared" ref="F1672:F1735" si="80">VLOOKUP($B1672,endpoints,5)</f>
        <v>Y</v>
      </c>
      <c r="G1672" s="95">
        <v>2626525.5810324657</v>
      </c>
      <c r="H1672" s="99">
        <v>45440.443055107091</v>
      </c>
      <c r="I1672" s="99">
        <v>79.229855215796007</v>
      </c>
      <c r="J1672" s="96"/>
      <c r="K1672" s="96"/>
      <c r="L1672" s="96"/>
      <c r="M1672" s="96"/>
      <c r="N1672" s="96"/>
      <c r="O1672" s="96"/>
      <c r="P1672" s="96"/>
    </row>
    <row r="1673" spans="1:16" ht="15" customHeight="1" x14ac:dyDescent="0.25">
      <c r="A1673" s="97">
        <v>43750</v>
      </c>
      <c r="B1673" s="101">
        <v>6</v>
      </c>
      <c r="C1673" s="92" t="str">
        <f t="shared" si="78"/>
        <v>GET /accounts/{AccountId}/balances</v>
      </c>
      <c r="D1673" s="94" t="s">
        <v>208</v>
      </c>
      <c r="E1673" s="93" t="str">
        <f t="shared" si="79"/>
        <v>AISP</v>
      </c>
      <c r="F1673" s="93" t="str">
        <f t="shared" si="80"/>
        <v>Y</v>
      </c>
      <c r="G1673" s="95">
        <v>1619943.1534993667</v>
      </c>
      <c r="H1673" s="99">
        <v>26467.428892235879</v>
      </c>
      <c r="I1673" s="99">
        <v>133.54281016523444</v>
      </c>
      <c r="J1673" s="96"/>
      <c r="K1673" s="96"/>
      <c r="L1673" s="96"/>
      <c r="M1673" s="96"/>
      <c r="N1673" s="96"/>
      <c r="O1673" s="96"/>
      <c r="P1673" s="96"/>
    </row>
    <row r="1674" spans="1:16" ht="15" customHeight="1" x14ac:dyDescent="0.25">
      <c r="A1674" s="97">
        <v>43750</v>
      </c>
      <c r="B1674" s="101">
        <v>7</v>
      </c>
      <c r="C1674" s="92" t="str">
        <f t="shared" si="78"/>
        <v>GET /balances</v>
      </c>
      <c r="D1674" s="94" t="s">
        <v>208</v>
      </c>
      <c r="E1674" s="93" t="str">
        <f t="shared" si="79"/>
        <v>AISP</v>
      </c>
      <c r="F1674" s="93" t="str">
        <f t="shared" si="80"/>
        <v>Y</v>
      </c>
      <c r="G1674" s="95">
        <v>1057758.5750135067</v>
      </c>
      <c r="H1674" s="99">
        <v>22971.919813254077</v>
      </c>
      <c r="I1674" s="99">
        <v>139.35746900045643</v>
      </c>
      <c r="J1674" s="96"/>
      <c r="K1674" s="96"/>
      <c r="L1674" s="96"/>
      <c r="M1674" s="96"/>
      <c r="N1674" s="96"/>
      <c r="O1674" s="96"/>
      <c r="P1674" s="96"/>
    </row>
    <row r="1675" spans="1:16" ht="15" customHeight="1" x14ac:dyDescent="0.25">
      <c r="A1675" s="97">
        <v>43750</v>
      </c>
      <c r="B1675" s="101">
        <v>8</v>
      </c>
      <c r="C1675" s="92" t="str">
        <f t="shared" si="78"/>
        <v>GET /accounts/{AccountId}/transactions</v>
      </c>
      <c r="D1675" s="94" t="s">
        <v>208</v>
      </c>
      <c r="E1675" s="93" t="str">
        <f t="shared" si="79"/>
        <v>AISP</v>
      </c>
      <c r="F1675" s="93" t="str">
        <f t="shared" si="80"/>
        <v>Y</v>
      </c>
      <c r="G1675" s="95">
        <v>34078364.943190932</v>
      </c>
      <c r="H1675" s="99">
        <v>21491.208686958144</v>
      </c>
      <c r="I1675" s="99">
        <v>171.56652094404114</v>
      </c>
      <c r="J1675" s="96"/>
      <c r="K1675" s="96"/>
      <c r="L1675" s="96"/>
      <c r="M1675" s="96"/>
      <c r="N1675" s="96"/>
      <c r="O1675" s="96"/>
      <c r="P1675" s="96"/>
    </row>
    <row r="1676" spans="1:16" ht="15" customHeight="1" x14ac:dyDescent="0.25">
      <c r="A1676" s="97">
        <v>43750</v>
      </c>
      <c r="B1676" s="101">
        <v>9</v>
      </c>
      <c r="C1676" s="92" t="str">
        <f t="shared" si="78"/>
        <v>GET /transactions</v>
      </c>
      <c r="D1676" s="94" t="s">
        <v>208</v>
      </c>
      <c r="E1676" s="93" t="str">
        <f t="shared" si="79"/>
        <v>AISP</v>
      </c>
      <c r="F1676" s="93" t="str">
        <f t="shared" si="80"/>
        <v>Y</v>
      </c>
      <c r="G1676" s="95">
        <v>285532140.98728478</v>
      </c>
      <c r="H1676" s="99">
        <v>41727.960453282838</v>
      </c>
      <c r="I1676" s="99">
        <v>31.613709201736089</v>
      </c>
      <c r="J1676" s="96"/>
      <c r="K1676" s="96"/>
      <c r="L1676" s="96"/>
      <c r="M1676" s="96"/>
      <c r="N1676" s="96"/>
      <c r="O1676" s="96"/>
      <c r="P1676" s="96"/>
    </row>
    <row r="1677" spans="1:16" ht="15" customHeight="1" x14ac:dyDescent="0.25">
      <c r="A1677" s="97">
        <v>43750</v>
      </c>
      <c r="B1677" s="101">
        <v>10</v>
      </c>
      <c r="C1677" s="92" t="str">
        <f t="shared" si="78"/>
        <v>GET /accounts/{AccountId}/beneficiaries</v>
      </c>
      <c r="D1677" s="94" t="s">
        <v>208</v>
      </c>
      <c r="E1677" s="93" t="str">
        <f t="shared" si="79"/>
        <v>AISP</v>
      </c>
      <c r="F1677" s="93" t="str">
        <f t="shared" si="80"/>
        <v>Y</v>
      </c>
      <c r="G1677" s="95">
        <v>2123696.0563729266</v>
      </c>
      <c r="H1677" s="99">
        <v>26252.327805402259</v>
      </c>
      <c r="I1677" s="99">
        <v>118.7127446732767</v>
      </c>
      <c r="J1677" s="96"/>
      <c r="K1677" s="96"/>
      <c r="L1677" s="96"/>
      <c r="M1677" s="96"/>
      <c r="N1677" s="96"/>
      <c r="O1677" s="96"/>
      <c r="P1677" s="96"/>
    </row>
    <row r="1678" spans="1:16" ht="15" customHeight="1" x14ac:dyDescent="0.25">
      <c r="A1678" s="97">
        <v>43750</v>
      </c>
      <c r="B1678" s="101">
        <v>11</v>
      </c>
      <c r="C1678" s="92" t="str">
        <f t="shared" si="78"/>
        <v>GET /beneficiaries</v>
      </c>
      <c r="D1678" s="94" t="s">
        <v>208</v>
      </c>
      <c r="E1678" s="93" t="str">
        <f t="shared" si="79"/>
        <v>AISP</v>
      </c>
      <c r="F1678" s="93" t="str">
        <f t="shared" si="80"/>
        <v>Y</v>
      </c>
      <c r="G1678" s="95">
        <v>2444767.2403862006</v>
      </c>
      <c r="H1678" s="99">
        <v>39641.591681034282</v>
      </c>
      <c r="I1678" s="99">
        <v>30.263968970076174</v>
      </c>
      <c r="J1678" s="96"/>
      <c r="K1678" s="96"/>
      <c r="L1678" s="96"/>
      <c r="M1678" s="96"/>
      <c r="N1678" s="96"/>
      <c r="O1678" s="96"/>
      <c r="P1678" s="96"/>
    </row>
    <row r="1679" spans="1:16" ht="15" customHeight="1" x14ac:dyDescent="0.25">
      <c r="A1679" s="97">
        <v>43750</v>
      </c>
      <c r="B1679" s="101">
        <v>12</v>
      </c>
      <c r="C1679" s="92" t="str">
        <f t="shared" si="78"/>
        <v>GET /accounts/{AccountId}/direct-debits</v>
      </c>
      <c r="D1679" s="94" t="s">
        <v>208</v>
      </c>
      <c r="E1679" s="93" t="str">
        <f t="shared" si="79"/>
        <v>AISP</v>
      </c>
      <c r="F1679" s="93" t="str">
        <f t="shared" si="80"/>
        <v>Y</v>
      </c>
      <c r="G1679" s="95">
        <v>1873887.732144505</v>
      </c>
      <c r="H1679" s="99">
        <v>37643.441033537689</v>
      </c>
      <c r="I1679" s="99">
        <v>185.49521994927997</v>
      </c>
      <c r="J1679" s="96"/>
      <c r="K1679" s="96"/>
      <c r="L1679" s="96"/>
      <c r="M1679" s="96"/>
      <c r="N1679" s="96"/>
      <c r="O1679" s="96"/>
      <c r="P1679" s="96"/>
    </row>
    <row r="1680" spans="1:16" ht="15" customHeight="1" x14ac:dyDescent="0.25">
      <c r="A1680" s="97">
        <v>43750</v>
      </c>
      <c r="B1680" s="101">
        <v>13</v>
      </c>
      <c r="C1680" s="92" t="str">
        <f t="shared" si="78"/>
        <v>GET /direct-debits</v>
      </c>
      <c r="D1680" s="94" t="s">
        <v>208</v>
      </c>
      <c r="E1680" s="93" t="str">
        <f t="shared" si="79"/>
        <v>AISP</v>
      </c>
      <c r="F1680" s="93" t="str">
        <f t="shared" si="80"/>
        <v>Y</v>
      </c>
      <c r="G1680" s="95">
        <v>1824328.9783662525</v>
      </c>
      <c r="H1680" s="99">
        <v>23201.154561035499</v>
      </c>
      <c r="I1680" s="99">
        <v>210.63414201977696</v>
      </c>
      <c r="J1680" s="96"/>
      <c r="K1680" s="96"/>
      <c r="L1680" s="96"/>
      <c r="M1680" s="96"/>
      <c r="N1680" s="96"/>
      <c r="O1680" s="96"/>
      <c r="P1680" s="96"/>
    </row>
    <row r="1681" spans="1:16" ht="15" customHeight="1" x14ac:dyDescent="0.25">
      <c r="A1681" s="97">
        <v>43750</v>
      </c>
      <c r="B1681" s="101">
        <v>14</v>
      </c>
      <c r="C1681" s="92" t="str">
        <f t="shared" si="78"/>
        <v>GET /accounts/{AccountId}/standing-orders</v>
      </c>
      <c r="D1681" s="94" t="s">
        <v>208</v>
      </c>
      <c r="E1681" s="93" t="str">
        <f t="shared" si="79"/>
        <v>AISP</v>
      </c>
      <c r="F1681" s="93" t="str">
        <f t="shared" si="80"/>
        <v>Y</v>
      </c>
      <c r="G1681" s="95">
        <v>801934.72785093146</v>
      </c>
      <c r="H1681" s="99">
        <v>17034.954884274182</v>
      </c>
      <c r="I1681" s="99">
        <v>132.1001003147521</v>
      </c>
      <c r="J1681" s="96"/>
      <c r="K1681" s="96"/>
      <c r="L1681" s="96"/>
      <c r="M1681" s="96"/>
      <c r="N1681" s="96"/>
      <c r="O1681" s="96"/>
      <c r="P1681" s="96"/>
    </row>
    <row r="1682" spans="1:16" ht="15" customHeight="1" x14ac:dyDescent="0.25">
      <c r="A1682" s="97">
        <v>43750</v>
      </c>
      <c r="B1682" s="101">
        <v>15</v>
      </c>
      <c r="C1682" s="92" t="str">
        <f t="shared" si="78"/>
        <v>GET /standing-orders</v>
      </c>
      <c r="D1682" s="94" t="s">
        <v>208</v>
      </c>
      <c r="E1682" s="93" t="str">
        <f t="shared" si="79"/>
        <v>AISP</v>
      </c>
      <c r="F1682" s="93" t="str">
        <f t="shared" si="80"/>
        <v>Y</v>
      </c>
      <c r="G1682" s="95">
        <v>1521019.8971217496</v>
      </c>
      <c r="H1682" s="99">
        <v>46555.992124045588</v>
      </c>
      <c r="I1682" s="99">
        <v>143.93387850177476</v>
      </c>
      <c r="J1682" s="96"/>
      <c r="K1682" s="96"/>
      <c r="L1682" s="96"/>
      <c r="M1682" s="96"/>
      <c r="N1682" s="96"/>
      <c r="O1682" s="96"/>
      <c r="P1682" s="96"/>
    </row>
    <row r="1683" spans="1:16" ht="15" customHeight="1" x14ac:dyDescent="0.25">
      <c r="A1683" s="97">
        <v>43750</v>
      </c>
      <c r="B1683" s="101">
        <v>16</v>
      </c>
      <c r="C1683" s="92" t="str">
        <f t="shared" si="78"/>
        <v>GET /accounts/{AccountId}/product</v>
      </c>
      <c r="D1683" s="94" t="s">
        <v>208</v>
      </c>
      <c r="E1683" s="93" t="str">
        <f t="shared" si="79"/>
        <v>AISP</v>
      </c>
      <c r="F1683" s="93" t="str">
        <f t="shared" si="80"/>
        <v>Y</v>
      </c>
      <c r="G1683" s="95">
        <v>370611.97235091025</v>
      </c>
      <c r="H1683" s="99">
        <v>5810.6296952001367</v>
      </c>
      <c r="I1683" s="99">
        <v>157.70886435854115</v>
      </c>
      <c r="J1683" s="96"/>
      <c r="K1683" s="96"/>
      <c r="L1683" s="96"/>
      <c r="M1683" s="96"/>
      <c r="N1683" s="96"/>
      <c r="O1683" s="96"/>
      <c r="P1683" s="96"/>
    </row>
    <row r="1684" spans="1:16" ht="15" customHeight="1" x14ac:dyDescent="0.25">
      <c r="A1684" s="97">
        <v>43750</v>
      </c>
      <c r="B1684" s="101">
        <v>17</v>
      </c>
      <c r="C1684" s="92" t="str">
        <f t="shared" si="78"/>
        <v>GET /products</v>
      </c>
      <c r="D1684" s="94" t="s">
        <v>208</v>
      </c>
      <c r="E1684" s="93" t="str">
        <f t="shared" si="79"/>
        <v>AISP</v>
      </c>
      <c r="F1684" s="93" t="str">
        <f t="shared" si="80"/>
        <v>Y</v>
      </c>
      <c r="G1684" s="95">
        <v>819581.0634256691</v>
      </c>
      <c r="H1684" s="99">
        <v>32847.73918464061</v>
      </c>
      <c r="I1684" s="99">
        <v>233.98596032721676</v>
      </c>
      <c r="J1684" s="96"/>
      <c r="K1684" s="96"/>
      <c r="L1684" s="96"/>
      <c r="M1684" s="96"/>
      <c r="N1684" s="96"/>
      <c r="O1684" s="96"/>
      <c r="P1684" s="96"/>
    </row>
    <row r="1685" spans="1:16" ht="15" customHeight="1" x14ac:dyDescent="0.25">
      <c r="A1685" s="97">
        <v>43750</v>
      </c>
      <c r="B1685" s="101">
        <v>18</v>
      </c>
      <c r="C1685" s="92" t="str">
        <f t="shared" si="78"/>
        <v>GET /accounts/{AccountId}/offers</v>
      </c>
      <c r="D1685" s="94" t="s">
        <v>208</v>
      </c>
      <c r="E1685" s="93" t="str">
        <f t="shared" si="79"/>
        <v>AISP</v>
      </c>
      <c r="F1685" s="93" t="str">
        <f t="shared" si="80"/>
        <v>Y</v>
      </c>
      <c r="G1685" s="95">
        <v>816120.53757399996</v>
      </c>
      <c r="H1685" s="99">
        <v>37706.724336044666</v>
      </c>
      <c r="I1685" s="99">
        <v>241.47747746536135</v>
      </c>
      <c r="J1685" s="96"/>
      <c r="K1685" s="96"/>
      <c r="L1685" s="96"/>
      <c r="M1685" s="96"/>
      <c r="N1685" s="96"/>
      <c r="O1685" s="96"/>
      <c r="P1685" s="96"/>
    </row>
    <row r="1686" spans="1:16" ht="15" customHeight="1" x14ac:dyDescent="0.25">
      <c r="A1686" s="97">
        <v>43750</v>
      </c>
      <c r="B1686" s="101">
        <v>19</v>
      </c>
      <c r="C1686" s="92" t="str">
        <f t="shared" si="78"/>
        <v>GET /offers</v>
      </c>
      <c r="D1686" s="94" t="s">
        <v>208</v>
      </c>
      <c r="E1686" s="93" t="str">
        <f t="shared" si="79"/>
        <v>AISP</v>
      </c>
      <c r="F1686" s="93" t="str">
        <f t="shared" si="80"/>
        <v>Y</v>
      </c>
      <c r="G1686" s="95">
        <v>2860109.7949455096</v>
      </c>
      <c r="H1686" s="99">
        <v>39426.112654776996</v>
      </c>
      <c r="I1686" s="99">
        <v>156.63346521908656</v>
      </c>
      <c r="J1686" s="96"/>
      <c r="K1686" s="96"/>
      <c r="L1686" s="96"/>
      <c r="M1686" s="96"/>
      <c r="N1686" s="96"/>
      <c r="O1686" s="96"/>
      <c r="P1686" s="96"/>
    </row>
    <row r="1687" spans="1:16" ht="15" customHeight="1" x14ac:dyDescent="0.25">
      <c r="A1687" s="97">
        <v>43750</v>
      </c>
      <c r="B1687" s="101">
        <v>20</v>
      </c>
      <c r="C1687" s="92" t="str">
        <f t="shared" si="78"/>
        <v>GET /accounts/{AccountId}/party</v>
      </c>
      <c r="D1687" s="94" t="s">
        <v>208</v>
      </c>
      <c r="E1687" s="93" t="str">
        <f t="shared" si="79"/>
        <v>AISP</v>
      </c>
      <c r="F1687" s="93" t="str">
        <f t="shared" si="80"/>
        <v>Y</v>
      </c>
      <c r="G1687" s="95">
        <v>998267.79709957237</v>
      </c>
      <c r="H1687" s="99">
        <v>45768.093870564255</v>
      </c>
      <c r="I1687" s="99">
        <v>0</v>
      </c>
      <c r="J1687" s="96"/>
      <c r="K1687" s="96"/>
      <c r="L1687" s="96"/>
      <c r="M1687" s="96"/>
      <c r="N1687" s="96"/>
      <c r="O1687" s="96"/>
      <c r="P1687" s="96"/>
    </row>
    <row r="1688" spans="1:16" ht="15" customHeight="1" x14ac:dyDescent="0.25">
      <c r="A1688" s="97">
        <v>43750</v>
      </c>
      <c r="B1688" s="101">
        <v>21</v>
      </c>
      <c r="C1688" s="92" t="str">
        <f t="shared" si="78"/>
        <v>GET /party</v>
      </c>
      <c r="D1688" s="94" t="s">
        <v>208</v>
      </c>
      <c r="E1688" s="93" t="str">
        <f t="shared" si="79"/>
        <v>AISP</v>
      </c>
      <c r="F1688" s="93" t="str">
        <f t="shared" si="80"/>
        <v>Y</v>
      </c>
      <c r="G1688" s="95">
        <v>787134.67601273127</v>
      </c>
      <c r="H1688" s="99">
        <v>10514.203622122663</v>
      </c>
      <c r="I1688" s="99">
        <v>370.20011693306367</v>
      </c>
      <c r="J1688" s="96"/>
      <c r="K1688" s="96"/>
      <c r="L1688" s="96"/>
      <c r="M1688" s="96"/>
      <c r="N1688" s="96"/>
      <c r="O1688" s="96"/>
      <c r="P1688" s="96"/>
    </row>
    <row r="1689" spans="1:16" ht="15" customHeight="1" x14ac:dyDescent="0.25">
      <c r="A1689" s="97">
        <v>43750</v>
      </c>
      <c r="B1689" s="101">
        <v>22</v>
      </c>
      <c r="C1689" s="92" t="str">
        <f t="shared" si="78"/>
        <v>GET /accounts/{AccountId}/scheduled-payments</v>
      </c>
      <c r="D1689" s="94" t="s">
        <v>208</v>
      </c>
      <c r="E1689" s="93" t="str">
        <f t="shared" si="79"/>
        <v>AISP</v>
      </c>
      <c r="F1689" s="93" t="str">
        <f t="shared" si="80"/>
        <v>Y</v>
      </c>
      <c r="G1689" s="95">
        <v>994722.75825865194</v>
      </c>
      <c r="H1689" s="99">
        <v>36018.066183154726</v>
      </c>
      <c r="I1689" s="99">
        <v>3.0037418065578789</v>
      </c>
      <c r="J1689" s="96"/>
      <c r="K1689" s="96"/>
      <c r="L1689" s="96"/>
      <c r="M1689" s="96"/>
      <c r="N1689" s="96"/>
      <c r="O1689" s="96"/>
      <c r="P1689" s="96"/>
    </row>
    <row r="1690" spans="1:16" ht="15" customHeight="1" x14ac:dyDescent="0.25">
      <c r="A1690" s="97">
        <v>43750</v>
      </c>
      <c r="B1690" s="101">
        <v>23</v>
      </c>
      <c r="C1690" s="92" t="str">
        <f t="shared" si="78"/>
        <v>GET /scheduled-payments</v>
      </c>
      <c r="D1690" s="94" t="s">
        <v>208</v>
      </c>
      <c r="E1690" s="93" t="str">
        <f t="shared" si="79"/>
        <v>AISP</v>
      </c>
      <c r="F1690" s="93" t="str">
        <f t="shared" si="80"/>
        <v>Y</v>
      </c>
      <c r="G1690" s="95">
        <v>1907567.2804767122</v>
      </c>
      <c r="H1690" s="99">
        <v>29718.141625428383</v>
      </c>
      <c r="I1690" s="99">
        <v>87.339701793869068</v>
      </c>
      <c r="J1690" s="96"/>
      <c r="K1690" s="96"/>
      <c r="L1690" s="96"/>
      <c r="M1690" s="96"/>
      <c r="N1690" s="96"/>
      <c r="O1690" s="96"/>
      <c r="P1690" s="96"/>
    </row>
    <row r="1691" spans="1:16" ht="15" customHeight="1" x14ac:dyDescent="0.25">
      <c r="A1691" s="97">
        <v>43750</v>
      </c>
      <c r="B1691" s="101">
        <v>24</v>
      </c>
      <c r="C1691" s="92" t="str">
        <f t="shared" si="78"/>
        <v>GET /accounts/{AccountId}/statements</v>
      </c>
      <c r="D1691" s="94" t="s">
        <v>208</v>
      </c>
      <c r="E1691" s="93" t="str">
        <f t="shared" si="79"/>
        <v>AISP</v>
      </c>
      <c r="F1691" s="93" t="str">
        <f t="shared" si="80"/>
        <v>Y</v>
      </c>
      <c r="G1691" s="95">
        <v>800122.29012156068</v>
      </c>
      <c r="H1691" s="99">
        <v>13381.365507204087</v>
      </c>
      <c r="I1691" s="99">
        <v>133.76781427412072</v>
      </c>
      <c r="J1691" s="96"/>
      <c r="K1691" s="96"/>
      <c r="L1691" s="96"/>
      <c r="M1691" s="96"/>
      <c r="N1691" s="96"/>
      <c r="O1691" s="96"/>
      <c r="P1691" s="96"/>
    </row>
    <row r="1692" spans="1:16" ht="15" customHeight="1" x14ac:dyDescent="0.25">
      <c r="A1692" s="97">
        <v>43750</v>
      </c>
      <c r="B1692" s="101">
        <v>25</v>
      </c>
      <c r="C1692" s="92" t="str">
        <f t="shared" si="78"/>
        <v>GET /accounts/{AccountId}/statements/{StatementId}</v>
      </c>
      <c r="D1692" s="94" t="s">
        <v>208</v>
      </c>
      <c r="E1692" s="93" t="str">
        <f t="shared" si="79"/>
        <v>AISP</v>
      </c>
      <c r="F1692" s="93" t="str">
        <f t="shared" si="80"/>
        <v>Y</v>
      </c>
      <c r="G1692" s="95">
        <v>1055734.1558763077</v>
      </c>
      <c r="H1692" s="99">
        <v>23346.891401182686</v>
      </c>
      <c r="I1692" s="99">
        <v>111.56899234435201</v>
      </c>
      <c r="J1692" s="96"/>
      <c r="K1692" s="96"/>
      <c r="L1692" s="96"/>
      <c r="M1692" s="96"/>
      <c r="N1692" s="96"/>
      <c r="O1692" s="96"/>
      <c r="P1692" s="96"/>
    </row>
    <row r="1693" spans="1:16" ht="15" customHeight="1" x14ac:dyDescent="0.25">
      <c r="A1693" s="97">
        <v>43750</v>
      </c>
      <c r="B1693" s="101">
        <v>26</v>
      </c>
      <c r="C1693" s="92" t="str">
        <f t="shared" si="78"/>
        <v>GET /accounts/{AccountId}/statements/{StatementId}/file</v>
      </c>
      <c r="D1693" s="94" t="s">
        <v>208</v>
      </c>
      <c r="E1693" s="93" t="str">
        <f t="shared" si="79"/>
        <v>AISP</v>
      </c>
      <c r="F1693" s="93" t="str">
        <f t="shared" si="80"/>
        <v>Y</v>
      </c>
      <c r="G1693" s="95">
        <v>1905935.8724475631</v>
      </c>
      <c r="H1693" s="99">
        <v>21762.269649933885</v>
      </c>
      <c r="I1693" s="99">
        <v>86.310931190236388</v>
      </c>
      <c r="J1693" s="96"/>
      <c r="K1693" s="96"/>
      <c r="L1693" s="96"/>
      <c r="M1693" s="96"/>
      <c r="N1693" s="96"/>
      <c r="O1693" s="96"/>
      <c r="P1693" s="96"/>
    </row>
    <row r="1694" spans="1:16" ht="15" customHeight="1" x14ac:dyDescent="0.25">
      <c r="A1694" s="97">
        <v>43750</v>
      </c>
      <c r="B1694" s="101">
        <v>27</v>
      </c>
      <c r="C1694" s="92" t="str">
        <f t="shared" si="78"/>
        <v>GET /accounts/{AccountId}/statements/{StatementId}/transactions</v>
      </c>
      <c r="D1694" s="94" t="s">
        <v>208</v>
      </c>
      <c r="E1694" s="93" t="str">
        <f t="shared" si="79"/>
        <v>AISP</v>
      </c>
      <c r="F1694" s="93" t="str">
        <f t="shared" si="80"/>
        <v>Y</v>
      </c>
      <c r="G1694" s="95">
        <v>29559493.865031146</v>
      </c>
      <c r="H1694" s="99">
        <v>7742.9361945464334</v>
      </c>
      <c r="I1694" s="99">
        <v>290.03586425889875</v>
      </c>
      <c r="J1694" s="96"/>
      <c r="K1694" s="96"/>
      <c r="L1694" s="96"/>
      <c r="M1694" s="96"/>
      <c r="N1694" s="96"/>
      <c r="O1694" s="96"/>
      <c r="P1694" s="96"/>
    </row>
    <row r="1695" spans="1:16" ht="15" customHeight="1" x14ac:dyDescent="0.25">
      <c r="A1695" s="97">
        <v>43750</v>
      </c>
      <c r="B1695" s="101">
        <v>28</v>
      </c>
      <c r="C1695" s="92" t="str">
        <f t="shared" si="78"/>
        <v>GET /statements</v>
      </c>
      <c r="D1695" s="94" t="s">
        <v>208</v>
      </c>
      <c r="E1695" s="93" t="str">
        <f t="shared" si="79"/>
        <v>AISP</v>
      </c>
      <c r="F1695" s="93" t="str">
        <f t="shared" si="80"/>
        <v>Y</v>
      </c>
      <c r="G1695" s="95">
        <v>3386594.9307742924</v>
      </c>
      <c r="H1695" s="99">
        <v>40961.317207136679</v>
      </c>
      <c r="I1695" s="99">
        <v>72.473458945269087</v>
      </c>
      <c r="J1695" s="96"/>
      <c r="K1695" s="96"/>
      <c r="L1695" s="96"/>
      <c r="M1695" s="96"/>
      <c r="N1695" s="96"/>
      <c r="O1695" s="96"/>
      <c r="P1695" s="96"/>
    </row>
    <row r="1696" spans="1:16" ht="15" customHeight="1" x14ac:dyDescent="0.25">
      <c r="A1696" s="97">
        <v>43750</v>
      </c>
      <c r="B1696" s="101">
        <v>29</v>
      </c>
      <c r="C1696" s="92" t="str">
        <f t="shared" si="78"/>
        <v>POST /domestic-payment-consents</v>
      </c>
      <c r="D1696" s="94" t="s">
        <v>208</v>
      </c>
      <c r="E1696" s="93" t="str">
        <f t="shared" si="79"/>
        <v>PISP</v>
      </c>
      <c r="F1696" s="93" t="str">
        <f t="shared" si="80"/>
        <v>N</v>
      </c>
      <c r="G1696" s="95">
        <v>3936349.2290708763</v>
      </c>
      <c r="H1696" s="103">
        <v>8242.7938614448813</v>
      </c>
      <c r="I1696" s="103">
        <v>94.448265036523921</v>
      </c>
      <c r="J1696" s="96"/>
      <c r="K1696" s="96"/>
      <c r="L1696" s="96"/>
      <c r="M1696" s="96"/>
      <c r="N1696" s="96"/>
      <c r="O1696" s="96"/>
      <c r="P1696" s="96"/>
    </row>
    <row r="1697" spans="1:16" ht="15" customHeight="1" x14ac:dyDescent="0.25">
      <c r="A1697" s="97">
        <v>43750</v>
      </c>
      <c r="B1697" s="101">
        <v>30</v>
      </c>
      <c r="C1697" s="92" t="str">
        <f t="shared" si="78"/>
        <v>GET /domestic-payment-consents/{ConsentId}</v>
      </c>
      <c r="D1697" s="94" t="s">
        <v>208</v>
      </c>
      <c r="E1697" s="93" t="str">
        <f t="shared" si="79"/>
        <v>PISP</v>
      </c>
      <c r="F1697" s="93" t="str">
        <f t="shared" si="80"/>
        <v>N</v>
      </c>
      <c r="G1697" s="95">
        <v>13097067.309860537</v>
      </c>
      <c r="H1697" s="103">
        <v>19103.958344864463</v>
      </c>
      <c r="I1697" s="103">
        <v>130.8319017605759</v>
      </c>
      <c r="J1697" s="96"/>
      <c r="K1697" s="96"/>
      <c r="L1697" s="96"/>
      <c r="M1697" s="96"/>
      <c r="N1697" s="96"/>
      <c r="O1697" s="96"/>
      <c r="P1697" s="96"/>
    </row>
    <row r="1698" spans="1:16" ht="15" customHeight="1" x14ac:dyDescent="0.25">
      <c r="A1698" s="97">
        <v>43750</v>
      </c>
      <c r="B1698" s="101">
        <v>31</v>
      </c>
      <c r="C1698" s="92" t="str">
        <f t="shared" si="78"/>
        <v>POST /domestic-payments</v>
      </c>
      <c r="D1698" s="94" t="s">
        <v>208</v>
      </c>
      <c r="E1698" s="93" t="str">
        <f t="shared" si="79"/>
        <v>PISP</v>
      </c>
      <c r="F1698" s="93" t="str">
        <f t="shared" si="80"/>
        <v>Y</v>
      </c>
      <c r="G1698" s="95">
        <v>4665826.8255757568</v>
      </c>
      <c r="H1698" s="103">
        <v>14975.397010861867</v>
      </c>
      <c r="I1698" s="103">
        <v>5.4821712096607103</v>
      </c>
      <c r="J1698" s="96"/>
      <c r="K1698" s="96"/>
      <c r="L1698" s="96"/>
      <c r="M1698" s="96"/>
      <c r="N1698" s="96"/>
      <c r="O1698" s="96"/>
      <c r="P1698" s="96"/>
    </row>
    <row r="1699" spans="1:16" ht="15" customHeight="1" x14ac:dyDescent="0.25">
      <c r="A1699" s="97">
        <v>43750</v>
      </c>
      <c r="B1699" s="101">
        <v>32</v>
      </c>
      <c r="C1699" s="92" t="str">
        <f t="shared" si="78"/>
        <v>GET /domestic-payments/{DomesticPaymentId}</v>
      </c>
      <c r="D1699" s="94" t="s">
        <v>208</v>
      </c>
      <c r="E1699" s="93" t="str">
        <f t="shared" si="79"/>
        <v>PISP</v>
      </c>
      <c r="F1699" s="93" t="str">
        <f t="shared" si="80"/>
        <v>Y</v>
      </c>
      <c r="G1699" s="95">
        <v>31518404.155760922</v>
      </c>
      <c r="H1699" s="99">
        <v>42887.826322590932</v>
      </c>
      <c r="I1699" s="99">
        <v>70.79824564641936</v>
      </c>
      <c r="J1699" s="96"/>
      <c r="K1699" s="96"/>
      <c r="L1699" s="96"/>
      <c r="M1699" s="96"/>
      <c r="N1699" s="96"/>
      <c r="O1699" s="96"/>
      <c r="P1699" s="96"/>
    </row>
    <row r="1700" spans="1:16" ht="15" customHeight="1" x14ac:dyDescent="0.25">
      <c r="A1700" s="97">
        <v>43750</v>
      </c>
      <c r="B1700" s="101">
        <v>33</v>
      </c>
      <c r="C1700" s="92" t="str">
        <f t="shared" si="78"/>
        <v>POST /domestic-scheduled-payment-consents</v>
      </c>
      <c r="D1700" s="94" t="s">
        <v>208</v>
      </c>
      <c r="E1700" s="93" t="str">
        <f t="shared" si="79"/>
        <v>PISP</v>
      </c>
      <c r="F1700" s="93" t="str">
        <f t="shared" si="80"/>
        <v>N</v>
      </c>
      <c r="G1700" s="95">
        <v>17370987.933451403</v>
      </c>
      <c r="H1700" s="99">
        <v>17540.295900884175</v>
      </c>
      <c r="I1700" s="99">
        <v>92.766631973387689</v>
      </c>
      <c r="J1700" s="96"/>
      <c r="K1700" s="96"/>
      <c r="L1700" s="96"/>
      <c r="M1700" s="96"/>
      <c r="N1700" s="96"/>
      <c r="O1700" s="96"/>
      <c r="P1700" s="96"/>
    </row>
    <row r="1701" spans="1:16" ht="15" customHeight="1" x14ac:dyDescent="0.25">
      <c r="A1701" s="97">
        <v>43750</v>
      </c>
      <c r="B1701" s="101">
        <v>34</v>
      </c>
      <c r="C1701" s="92" t="str">
        <f t="shared" si="78"/>
        <v>GET /domestic-scheduled-payment-consents/{ConsentId}</v>
      </c>
      <c r="D1701" s="94" t="s">
        <v>208</v>
      </c>
      <c r="E1701" s="93" t="str">
        <f t="shared" si="79"/>
        <v>PISP</v>
      </c>
      <c r="F1701" s="93" t="str">
        <f t="shared" si="80"/>
        <v>N</v>
      </c>
      <c r="G1701" s="95">
        <v>11803328.7051335</v>
      </c>
      <c r="H1701" s="99">
        <v>13048.888907036344</v>
      </c>
      <c r="I1701" s="99">
        <v>78.938288622705286</v>
      </c>
      <c r="J1701" s="96"/>
      <c r="K1701" s="96"/>
      <c r="L1701" s="96"/>
      <c r="M1701" s="96"/>
      <c r="N1701" s="96"/>
      <c r="O1701" s="96"/>
      <c r="P1701" s="96"/>
    </row>
    <row r="1702" spans="1:16" ht="15" customHeight="1" x14ac:dyDescent="0.25">
      <c r="A1702" s="97">
        <v>43750</v>
      </c>
      <c r="B1702" s="101">
        <v>35</v>
      </c>
      <c r="C1702" s="92" t="str">
        <f t="shared" si="78"/>
        <v>POST /domestic-scheduled-payments</v>
      </c>
      <c r="D1702" s="94" t="s">
        <v>208</v>
      </c>
      <c r="E1702" s="93" t="str">
        <f t="shared" si="79"/>
        <v>PISP</v>
      </c>
      <c r="F1702" s="93" t="str">
        <f t="shared" si="80"/>
        <v>Y</v>
      </c>
      <c r="G1702" s="95">
        <v>27172456.246120863</v>
      </c>
      <c r="H1702" s="99">
        <v>44919.040277532651</v>
      </c>
      <c r="I1702" s="99">
        <v>163.96613828059691</v>
      </c>
      <c r="J1702" s="96"/>
      <c r="K1702" s="96"/>
      <c r="L1702" s="96"/>
      <c r="M1702" s="96"/>
      <c r="N1702" s="96"/>
      <c r="O1702" s="96"/>
      <c r="P1702" s="96"/>
    </row>
    <row r="1703" spans="1:16" ht="15" customHeight="1" x14ac:dyDescent="0.25">
      <c r="A1703" s="97">
        <v>43750</v>
      </c>
      <c r="B1703" s="101">
        <v>36</v>
      </c>
      <c r="C1703" s="92" t="str">
        <f t="shared" si="78"/>
        <v>GET /domestic-scheduled-payments/{DomesticScheduledPaymentId}</v>
      </c>
      <c r="D1703" s="94" t="s">
        <v>208</v>
      </c>
      <c r="E1703" s="93" t="str">
        <f t="shared" si="79"/>
        <v>PISP</v>
      </c>
      <c r="F1703" s="93" t="str">
        <f t="shared" si="80"/>
        <v>Y</v>
      </c>
      <c r="G1703" s="95">
        <v>15344112.506093878</v>
      </c>
      <c r="H1703" s="99">
        <v>29992.693333173676</v>
      </c>
      <c r="I1703" s="99">
        <v>86.195790748309946</v>
      </c>
      <c r="J1703" s="96"/>
      <c r="K1703" s="96"/>
      <c r="L1703" s="96"/>
      <c r="M1703" s="96"/>
      <c r="N1703" s="96"/>
      <c r="O1703" s="96"/>
      <c r="P1703" s="96"/>
    </row>
    <row r="1704" spans="1:16" ht="15" customHeight="1" x14ac:dyDescent="0.25">
      <c r="A1704" s="97">
        <v>43750</v>
      </c>
      <c r="B1704" s="101">
        <v>37</v>
      </c>
      <c r="C1704" s="92" t="str">
        <f t="shared" si="78"/>
        <v>POST /domestic-standing-order-consents</v>
      </c>
      <c r="D1704" s="94" t="s">
        <v>208</v>
      </c>
      <c r="E1704" s="93" t="str">
        <f t="shared" si="79"/>
        <v>PISP</v>
      </c>
      <c r="F1704" s="93" t="str">
        <f t="shared" si="80"/>
        <v>N</v>
      </c>
      <c r="G1704" s="95">
        <v>25368253.811533488</v>
      </c>
      <c r="H1704" s="99">
        <v>24139.475479166333</v>
      </c>
      <c r="I1704" s="99">
        <v>212.31702376779</v>
      </c>
      <c r="J1704" s="96"/>
      <c r="K1704" s="96"/>
      <c r="L1704" s="96"/>
      <c r="M1704" s="96"/>
      <c r="N1704" s="96"/>
      <c r="O1704" s="96"/>
      <c r="P1704" s="96"/>
    </row>
    <row r="1705" spans="1:16" ht="15" customHeight="1" x14ac:dyDescent="0.25">
      <c r="A1705" s="97">
        <v>43750</v>
      </c>
      <c r="B1705" s="101">
        <v>38</v>
      </c>
      <c r="C1705" s="92" t="str">
        <f t="shared" si="78"/>
        <v>GET /domestic-standing-order-consents/{ConsentId}</v>
      </c>
      <c r="D1705" s="94" t="s">
        <v>208</v>
      </c>
      <c r="E1705" s="93" t="str">
        <f t="shared" si="79"/>
        <v>PISP</v>
      </c>
      <c r="F1705" s="93" t="str">
        <f t="shared" si="80"/>
        <v>N</v>
      </c>
      <c r="G1705" s="95">
        <v>22530753.564283364</v>
      </c>
      <c r="H1705" s="99">
        <v>30479.090196024496</v>
      </c>
      <c r="I1705" s="99">
        <v>181.7762525914097</v>
      </c>
      <c r="J1705" s="96"/>
      <c r="K1705" s="96"/>
      <c r="L1705" s="96"/>
      <c r="M1705" s="96"/>
      <c r="N1705" s="96"/>
      <c r="O1705" s="96"/>
      <c r="P1705" s="96"/>
    </row>
    <row r="1706" spans="1:16" ht="15" customHeight="1" x14ac:dyDescent="0.25">
      <c r="A1706" s="97">
        <v>43750</v>
      </c>
      <c r="B1706" s="101">
        <v>39</v>
      </c>
      <c r="C1706" s="92" t="str">
        <f t="shared" si="78"/>
        <v>POST /domestic-standing-orders</v>
      </c>
      <c r="D1706" s="94" t="s">
        <v>208</v>
      </c>
      <c r="E1706" s="93" t="str">
        <f t="shared" si="79"/>
        <v>PISP</v>
      </c>
      <c r="F1706" s="93" t="str">
        <f t="shared" si="80"/>
        <v>Y</v>
      </c>
      <c r="G1706" s="95">
        <v>7456411.2886012252</v>
      </c>
      <c r="H1706" s="99">
        <v>20809.392854295391</v>
      </c>
      <c r="I1706" s="99">
        <v>2.1359010320665677</v>
      </c>
      <c r="J1706" s="96"/>
      <c r="K1706" s="96"/>
      <c r="L1706" s="96"/>
      <c r="M1706" s="96"/>
      <c r="N1706" s="96"/>
      <c r="O1706" s="96"/>
      <c r="P1706" s="96"/>
    </row>
    <row r="1707" spans="1:16" ht="15" customHeight="1" x14ac:dyDescent="0.25">
      <c r="A1707" s="97">
        <v>43750</v>
      </c>
      <c r="B1707" s="101">
        <v>40</v>
      </c>
      <c r="C1707" s="92" t="str">
        <f t="shared" si="78"/>
        <v>GET /domestic-standing-orders/{DomesticStandingOrderId}</v>
      </c>
      <c r="D1707" s="94" t="s">
        <v>208</v>
      </c>
      <c r="E1707" s="93" t="str">
        <f t="shared" si="79"/>
        <v>PISP</v>
      </c>
      <c r="F1707" s="93" t="str">
        <f t="shared" si="80"/>
        <v>Y</v>
      </c>
      <c r="G1707" s="95">
        <v>5648753.4025259335</v>
      </c>
      <c r="H1707" s="99">
        <v>8977.6928813361028</v>
      </c>
      <c r="I1707" s="99">
        <v>229.07209258170559</v>
      </c>
      <c r="J1707" s="96"/>
      <c r="K1707" s="96"/>
      <c r="L1707" s="96"/>
      <c r="M1707" s="96"/>
      <c r="N1707" s="96"/>
      <c r="O1707" s="96"/>
      <c r="P1707" s="96"/>
    </row>
    <row r="1708" spans="1:16" ht="15" customHeight="1" x14ac:dyDescent="0.25">
      <c r="A1708" s="97">
        <v>43750</v>
      </c>
      <c r="B1708" s="101">
        <v>41</v>
      </c>
      <c r="C1708" s="92" t="str">
        <f t="shared" si="78"/>
        <v>POST /international-payment-consents</v>
      </c>
      <c r="D1708" s="94" t="s">
        <v>208</v>
      </c>
      <c r="E1708" s="93" t="str">
        <f t="shared" si="79"/>
        <v>PISP</v>
      </c>
      <c r="F1708" s="93" t="str">
        <f t="shared" si="80"/>
        <v>N</v>
      </c>
      <c r="G1708" s="95">
        <v>29955707.832235068</v>
      </c>
      <c r="H1708" s="99">
        <v>47470.121792962789</v>
      </c>
      <c r="I1708" s="99">
        <v>67.043706765171578</v>
      </c>
      <c r="J1708" s="96"/>
      <c r="K1708" s="96"/>
      <c r="L1708" s="96"/>
      <c r="M1708" s="96"/>
      <c r="N1708" s="96"/>
      <c r="O1708" s="96"/>
      <c r="P1708" s="96"/>
    </row>
    <row r="1709" spans="1:16" ht="15" customHeight="1" x14ac:dyDescent="0.25">
      <c r="A1709" s="97">
        <v>43750</v>
      </c>
      <c r="B1709" s="101">
        <v>42</v>
      </c>
      <c r="C1709" s="92" t="str">
        <f t="shared" si="78"/>
        <v>GET /international-payment-consents/{ConsentId}</v>
      </c>
      <c r="D1709" s="94" t="s">
        <v>208</v>
      </c>
      <c r="E1709" s="93" t="str">
        <f t="shared" si="79"/>
        <v>PISP</v>
      </c>
      <c r="F1709" s="93" t="str">
        <f t="shared" si="80"/>
        <v>N</v>
      </c>
      <c r="G1709" s="95">
        <v>27168216.708685607</v>
      </c>
      <c r="H1709" s="99">
        <v>30875.780639273988</v>
      </c>
      <c r="I1709" s="99">
        <v>275.92156642693635</v>
      </c>
      <c r="J1709" s="96"/>
      <c r="K1709" s="96"/>
      <c r="L1709" s="96"/>
      <c r="M1709" s="96"/>
      <c r="N1709" s="96"/>
      <c r="O1709" s="96"/>
      <c r="P1709" s="96"/>
    </row>
    <row r="1710" spans="1:16" ht="15" customHeight="1" x14ac:dyDescent="0.25">
      <c r="A1710" s="97">
        <v>43750</v>
      </c>
      <c r="B1710" s="101">
        <v>43</v>
      </c>
      <c r="C1710" s="92" t="str">
        <f t="shared" si="78"/>
        <v>POST /international-payments</v>
      </c>
      <c r="D1710" s="94" t="s">
        <v>208</v>
      </c>
      <c r="E1710" s="93" t="str">
        <f t="shared" si="79"/>
        <v>PISP</v>
      </c>
      <c r="F1710" s="93" t="str">
        <f t="shared" si="80"/>
        <v>Y</v>
      </c>
      <c r="G1710" s="95">
        <v>38123213.046419978</v>
      </c>
      <c r="H1710" s="99">
        <v>35594.013050790665</v>
      </c>
      <c r="I1710" s="99">
        <v>46.312328225368034</v>
      </c>
      <c r="J1710" s="96"/>
      <c r="K1710" s="96"/>
      <c r="L1710" s="96"/>
      <c r="M1710" s="96"/>
      <c r="N1710" s="96"/>
      <c r="O1710" s="96"/>
      <c r="P1710" s="96"/>
    </row>
    <row r="1711" spans="1:16" ht="15" customHeight="1" x14ac:dyDescent="0.25">
      <c r="A1711" s="97">
        <v>43750</v>
      </c>
      <c r="B1711" s="101">
        <v>44</v>
      </c>
      <c r="C1711" s="92" t="str">
        <f t="shared" si="78"/>
        <v>GET /international-payments/{InternationalPaymentId}</v>
      </c>
      <c r="D1711" s="94" t="s">
        <v>208</v>
      </c>
      <c r="E1711" s="93" t="str">
        <f t="shared" si="79"/>
        <v>PISP</v>
      </c>
      <c r="F1711" s="93" t="str">
        <f t="shared" si="80"/>
        <v>Y</v>
      </c>
      <c r="G1711" s="95">
        <v>12271069.769994991</v>
      </c>
      <c r="H1711" s="99">
        <v>17380.296582653136</v>
      </c>
      <c r="I1711" s="99">
        <v>54.488418497870931</v>
      </c>
      <c r="J1711" s="96"/>
      <c r="K1711" s="96"/>
      <c r="L1711" s="96"/>
      <c r="M1711" s="96"/>
      <c r="N1711" s="96"/>
      <c r="O1711" s="96"/>
      <c r="P1711" s="96"/>
    </row>
    <row r="1712" spans="1:16" ht="15" customHeight="1" x14ac:dyDescent="0.25">
      <c r="A1712" s="97">
        <v>43750</v>
      </c>
      <c r="B1712" s="101">
        <v>45</v>
      </c>
      <c r="C1712" s="92" t="str">
        <f t="shared" si="78"/>
        <v>POST /international-scheduled-payment-consents</v>
      </c>
      <c r="D1712" s="94" t="s">
        <v>208</v>
      </c>
      <c r="E1712" s="93" t="str">
        <f t="shared" si="79"/>
        <v>PISP</v>
      </c>
      <c r="F1712" s="93" t="str">
        <f t="shared" si="80"/>
        <v>N</v>
      </c>
      <c r="G1712" s="95">
        <v>23816404.79221325</v>
      </c>
      <c r="H1712" s="99">
        <v>33553.752210016639</v>
      </c>
      <c r="I1712" s="99">
        <v>16.035892449501599</v>
      </c>
      <c r="J1712" s="96"/>
      <c r="K1712" s="96"/>
      <c r="L1712" s="96"/>
      <c r="M1712" s="96"/>
      <c r="N1712" s="96"/>
      <c r="O1712" s="96"/>
      <c r="P1712" s="96"/>
    </row>
    <row r="1713" spans="1:16" ht="15" customHeight="1" x14ac:dyDescent="0.25">
      <c r="A1713" s="97">
        <v>43750</v>
      </c>
      <c r="B1713" s="101">
        <v>46</v>
      </c>
      <c r="C1713" s="92" t="str">
        <f t="shared" si="78"/>
        <v>GET /international-scheduled-payment-consents/{ConsentId}</v>
      </c>
      <c r="D1713" s="94" t="s">
        <v>208</v>
      </c>
      <c r="E1713" s="93" t="str">
        <f t="shared" si="79"/>
        <v>PISP</v>
      </c>
      <c r="F1713" s="93" t="str">
        <f t="shared" si="80"/>
        <v>N</v>
      </c>
      <c r="G1713" s="95">
        <v>9245895.6334643066</v>
      </c>
      <c r="H1713" s="99">
        <v>30102.757792503831</v>
      </c>
      <c r="I1713" s="99">
        <v>27.823697931511695</v>
      </c>
      <c r="J1713" s="96"/>
      <c r="K1713" s="96"/>
      <c r="L1713" s="96"/>
      <c r="M1713" s="96"/>
      <c r="N1713" s="96"/>
      <c r="O1713" s="96"/>
      <c r="P1713" s="96"/>
    </row>
    <row r="1714" spans="1:16" ht="15" customHeight="1" x14ac:dyDescent="0.25">
      <c r="A1714" s="97">
        <v>43750</v>
      </c>
      <c r="B1714" s="101">
        <v>47</v>
      </c>
      <c r="C1714" s="92" t="str">
        <f t="shared" si="78"/>
        <v>POST /international-scheduled-payments</v>
      </c>
      <c r="D1714" s="94" t="s">
        <v>208</v>
      </c>
      <c r="E1714" s="93" t="str">
        <f t="shared" si="79"/>
        <v>PISP</v>
      </c>
      <c r="F1714" s="93" t="str">
        <f t="shared" si="80"/>
        <v>Y</v>
      </c>
      <c r="G1714" s="95">
        <v>14463988.060722696</v>
      </c>
      <c r="H1714" s="99">
        <v>22778.431645779798</v>
      </c>
      <c r="I1714" s="99">
        <v>65.38585081622368</v>
      </c>
      <c r="J1714" s="96"/>
      <c r="K1714" s="96"/>
      <c r="L1714" s="96"/>
      <c r="M1714" s="96"/>
      <c r="N1714" s="96"/>
      <c r="O1714" s="96"/>
      <c r="P1714" s="96"/>
    </row>
    <row r="1715" spans="1:16" ht="15" customHeight="1" x14ac:dyDescent="0.25">
      <c r="A1715" s="97">
        <v>43750</v>
      </c>
      <c r="B1715" s="101">
        <v>48</v>
      </c>
      <c r="C1715" s="92" t="str">
        <f t="shared" si="78"/>
        <v>GET /international-scheduled-payments/{InternationalScheduledPaymentId}</v>
      </c>
      <c r="D1715" s="94" t="s">
        <v>208</v>
      </c>
      <c r="E1715" s="93" t="str">
        <f t="shared" si="79"/>
        <v>PISP</v>
      </c>
      <c r="F1715" s="93" t="str">
        <f t="shared" si="80"/>
        <v>Y</v>
      </c>
      <c r="G1715" s="95">
        <v>20116090.353163775</v>
      </c>
      <c r="H1715" s="99">
        <v>33748.548447572364</v>
      </c>
      <c r="I1715" s="99">
        <v>52.131771378586883</v>
      </c>
      <c r="J1715" s="96"/>
      <c r="K1715" s="96"/>
      <c r="L1715" s="96"/>
      <c r="M1715" s="96"/>
      <c r="N1715" s="96"/>
      <c r="O1715" s="96"/>
      <c r="P1715" s="96"/>
    </row>
    <row r="1716" spans="1:16" ht="15" customHeight="1" x14ac:dyDescent="0.25">
      <c r="A1716" s="97">
        <v>43750</v>
      </c>
      <c r="B1716" s="101">
        <v>49</v>
      </c>
      <c r="C1716" s="92" t="str">
        <f t="shared" si="78"/>
        <v>POST /international-standing-order-consents</v>
      </c>
      <c r="D1716" s="94" t="s">
        <v>208</v>
      </c>
      <c r="E1716" s="93" t="str">
        <f t="shared" si="79"/>
        <v>PISP</v>
      </c>
      <c r="F1716" s="93" t="str">
        <f t="shared" si="80"/>
        <v>N</v>
      </c>
      <c r="G1716" s="95">
        <v>3740253.4068221073</v>
      </c>
      <c r="H1716" s="99">
        <v>12782.270828642573</v>
      </c>
      <c r="I1716" s="99">
        <v>6.4936746620039996</v>
      </c>
      <c r="J1716" s="96"/>
      <c r="K1716" s="96"/>
      <c r="L1716" s="96"/>
      <c r="M1716" s="96"/>
      <c r="N1716" s="96"/>
      <c r="O1716" s="96"/>
      <c r="P1716" s="96"/>
    </row>
    <row r="1717" spans="1:16" ht="15" customHeight="1" x14ac:dyDescent="0.25">
      <c r="A1717" s="97">
        <v>43750</v>
      </c>
      <c r="B1717" s="101">
        <v>50</v>
      </c>
      <c r="C1717" s="92" t="str">
        <f t="shared" si="78"/>
        <v>GET /international-standing-order-consents/{ConsentId}</v>
      </c>
      <c r="D1717" s="94" t="s">
        <v>208</v>
      </c>
      <c r="E1717" s="93" t="str">
        <f t="shared" si="79"/>
        <v>PISP</v>
      </c>
      <c r="F1717" s="93" t="str">
        <f t="shared" si="80"/>
        <v>N</v>
      </c>
      <c r="G1717" s="95">
        <v>19830336.52831145</v>
      </c>
      <c r="H1717" s="99">
        <v>32223.382022537397</v>
      </c>
      <c r="I1717" s="99">
        <v>234.63921021813312</v>
      </c>
      <c r="J1717" s="96"/>
      <c r="K1717" s="96"/>
      <c r="L1717" s="96"/>
      <c r="M1717" s="96"/>
      <c r="N1717" s="96"/>
      <c r="O1717" s="96"/>
      <c r="P1717" s="96"/>
    </row>
    <row r="1718" spans="1:16" ht="15" customHeight="1" x14ac:dyDescent="0.25">
      <c r="A1718" s="97">
        <v>43750</v>
      </c>
      <c r="B1718" s="101">
        <v>51</v>
      </c>
      <c r="C1718" s="92" t="str">
        <f t="shared" si="78"/>
        <v>POST /international-standing-orders</v>
      </c>
      <c r="D1718" s="94" t="s">
        <v>208</v>
      </c>
      <c r="E1718" s="93" t="str">
        <f t="shared" si="79"/>
        <v>PISP</v>
      </c>
      <c r="F1718" s="93" t="str">
        <f t="shared" si="80"/>
        <v>Y</v>
      </c>
      <c r="G1718" s="95">
        <v>14123006.029359544</v>
      </c>
      <c r="H1718" s="99">
        <v>27776.783157648253</v>
      </c>
      <c r="I1718" s="99">
        <v>209.09770116464847</v>
      </c>
      <c r="J1718" s="96"/>
      <c r="K1718" s="96"/>
      <c r="L1718" s="96"/>
      <c r="M1718" s="96"/>
      <c r="N1718" s="96"/>
      <c r="O1718" s="96"/>
      <c r="P1718" s="96"/>
    </row>
    <row r="1719" spans="1:16" ht="15" customHeight="1" x14ac:dyDescent="0.25">
      <c r="A1719" s="97">
        <v>43750</v>
      </c>
      <c r="B1719" s="101">
        <v>52</v>
      </c>
      <c r="C1719" s="92" t="str">
        <f t="shared" si="78"/>
        <v>GET /international-standing-orders/{InternationalStandingOrderPaymentId}</v>
      </c>
      <c r="D1719" s="94" t="s">
        <v>208</v>
      </c>
      <c r="E1719" s="93" t="str">
        <f t="shared" si="79"/>
        <v>PISP</v>
      </c>
      <c r="F1719" s="93" t="str">
        <f t="shared" si="80"/>
        <v>Y</v>
      </c>
      <c r="G1719" s="95">
        <v>6718478.7362351129</v>
      </c>
      <c r="H1719" s="99">
        <v>18643.323807103137</v>
      </c>
      <c r="I1719" s="99">
        <v>77.160730301171924</v>
      </c>
      <c r="J1719" s="96"/>
      <c r="K1719" s="96"/>
      <c r="L1719" s="96"/>
      <c r="M1719" s="96"/>
      <c r="N1719" s="96"/>
      <c r="O1719" s="96"/>
      <c r="P1719" s="96"/>
    </row>
    <row r="1720" spans="1:16" ht="15" customHeight="1" x14ac:dyDescent="0.25">
      <c r="A1720" s="97">
        <v>43750</v>
      </c>
      <c r="B1720" s="101">
        <v>53</v>
      </c>
      <c r="C1720" s="92" t="str">
        <f t="shared" si="78"/>
        <v>POST /file-payment-consents</v>
      </c>
      <c r="D1720" s="94" t="s">
        <v>208</v>
      </c>
      <c r="E1720" s="93" t="str">
        <f t="shared" si="79"/>
        <v>PISP</v>
      </c>
      <c r="F1720" s="93" t="str">
        <f t="shared" si="80"/>
        <v>N</v>
      </c>
      <c r="G1720" s="95">
        <v>10677987.658007754</v>
      </c>
      <c r="H1720" s="99">
        <v>14377.672191281312</v>
      </c>
      <c r="I1720" s="99">
        <v>21.278123306711251</v>
      </c>
      <c r="J1720" s="96"/>
      <c r="K1720" s="96"/>
      <c r="L1720" s="96"/>
      <c r="M1720" s="96"/>
      <c r="N1720" s="96"/>
      <c r="O1720" s="96"/>
      <c r="P1720" s="96"/>
    </row>
    <row r="1721" spans="1:16" ht="15" customHeight="1" x14ac:dyDescent="0.25">
      <c r="A1721" s="97">
        <v>43750</v>
      </c>
      <c r="B1721" s="101">
        <v>54</v>
      </c>
      <c r="C1721" s="92" t="str">
        <f t="shared" si="78"/>
        <v>GET /file-payment-consents/{ConsentId}</v>
      </c>
      <c r="D1721" s="94" t="s">
        <v>208</v>
      </c>
      <c r="E1721" s="93" t="str">
        <f t="shared" si="79"/>
        <v>PISP</v>
      </c>
      <c r="F1721" s="93" t="str">
        <f t="shared" si="80"/>
        <v>N</v>
      </c>
      <c r="G1721" s="95">
        <v>20896007.292337596</v>
      </c>
      <c r="H1721" s="99">
        <v>26480.171803096579</v>
      </c>
      <c r="I1721" s="99">
        <v>174.71817519858081</v>
      </c>
      <c r="J1721" s="96"/>
      <c r="K1721" s="96"/>
      <c r="L1721" s="96"/>
      <c r="M1721" s="96"/>
      <c r="N1721" s="96"/>
      <c r="O1721" s="96"/>
      <c r="P1721" s="96"/>
    </row>
    <row r="1722" spans="1:16" ht="15" customHeight="1" x14ac:dyDescent="0.25">
      <c r="A1722" s="97">
        <v>43750</v>
      </c>
      <c r="B1722" s="101">
        <v>55</v>
      </c>
      <c r="C1722" s="92" t="str">
        <f t="shared" si="78"/>
        <v>POST /file-payment-consents/{ConsentId}/file</v>
      </c>
      <c r="D1722" s="94" t="s">
        <v>208</v>
      </c>
      <c r="E1722" s="93" t="str">
        <f t="shared" si="79"/>
        <v>PISP</v>
      </c>
      <c r="F1722" s="93" t="str">
        <f t="shared" si="80"/>
        <v>N</v>
      </c>
      <c r="G1722" s="95">
        <v>21557193.623780761</v>
      </c>
      <c r="H1722" s="99">
        <v>32784.943899876227</v>
      </c>
      <c r="I1722" s="99">
        <v>70.258190436607904</v>
      </c>
      <c r="J1722" s="96"/>
      <c r="K1722" s="96"/>
      <c r="L1722" s="96"/>
      <c r="M1722" s="96"/>
      <c r="N1722" s="96"/>
      <c r="O1722" s="96"/>
      <c r="P1722" s="96"/>
    </row>
    <row r="1723" spans="1:16" x14ac:dyDescent="0.25">
      <c r="A1723" s="97">
        <v>43750</v>
      </c>
      <c r="B1723" s="101">
        <v>56</v>
      </c>
      <c r="C1723" s="92" t="str">
        <f t="shared" si="78"/>
        <v>GET /file-payment-consents/{ConsentId}/file</v>
      </c>
      <c r="D1723" s="94" t="s">
        <v>208</v>
      </c>
      <c r="E1723" s="93" t="str">
        <f t="shared" si="79"/>
        <v>PISP</v>
      </c>
      <c r="F1723" s="93" t="str">
        <f t="shared" si="80"/>
        <v>N</v>
      </c>
      <c r="G1723" s="95">
        <v>23153698.254248083</v>
      </c>
      <c r="H1723" s="99">
        <v>35621.720121850274</v>
      </c>
      <c r="I1723" s="99">
        <v>47.180386628821971</v>
      </c>
      <c r="J1723" s="96"/>
      <c r="K1723" s="96"/>
      <c r="L1723" s="96"/>
      <c r="M1723" s="96"/>
      <c r="N1723" s="96"/>
      <c r="O1723" s="96"/>
      <c r="P1723" s="96"/>
    </row>
    <row r="1724" spans="1:16" x14ac:dyDescent="0.25">
      <c r="A1724" s="97">
        <v>43750</v>
      </c>
      <c r="B1724" s="101">
        <v>57</v>
      </c>
      <c r="C1724" s="92" t="str">
        <f t="shared" si="78"/>
        <v>POST /file-payments</v>
      </c>
      <c r="D1724" s="94" t="s">
        <v>208</v>
      </c>
      <c r="E1724" s="93" t="str">
        <f t="shared" si="79"/>
        <v>PISP</v>
      </c>
      <c r="F1724" s="93" t="str">
        <f t="shared" si="80"/>
        <v>Y</v>
      </c>
      <c r="G1724" s="95">
        <v>388031230.98781717</v>
      </c>
      <c r="H1724" s="99">
        <v>4457.8685253050226</v>
      </c>
      <c r="I1724" s="99">
        <v>69.038244191921706</v>
      </c>
      <c r="J1724" s="96"/>
      <c r="K1724" s="96"/>
      <c r="L1724" s="96"/>
      <c r="M1724" s="96"/>
      <c r="N1724" s="96"/>
      <c r="O1724" s="96"/>
      <c r="P1724" s="96"/>
    </row>
    <row r="1725" spans="1:16" x14ac:dyDescent="0.25">
      <c r="A1725" s="97">
        <v>43750</v>
      </c>
      <c r="B1725" s="101">
        <v>58</v>
      </c>
      <c r="C1725" s="92" t="str">
        <f t="shared" si="78"/>
        <v>GET /file-payments/{FilePaymentId}</v>
      </c>
      <c r="D1725" s="94" t="s">
        <v>208</v>
      </c>
      <c r="E1725" s="93" t="str">
        <f t="shared" si="79"/>
        <v>PISP</v>
      </c>
      <c r="F1725" s="93" t="str">
        <f t="shared" si="80"/>
        <v>Y</v>
      </c>
      <c r="G1725" s="95">
        <v>62890844.266994491</v>
      </c>
      <c r="H1725" s="99">
        <v>885.52310385075657</v>
      </c>
      <c r="I1725" s="99">
        <v>121.17916497345337</v>
      </c>
      <c r="J1725" s="96"/>
      <c r="K1725" s="96"/>
      <c r="L1725" s="96"/>
      <c r="M1725" s="96"/>
      <c r="N1725" s="96"/>
      <c r="O1725" s="96"/>
      <c r="P1725" s="96"/>
    </row>
    <row r="1726" spans="1:16" x14ac:dyDescent="0.25">
      <c r="A1726" s="97">
        <v>43750</v>
      </c>
      <c r="B1726" s="101">
        <v>59</v>
      </c>
      <c r="C1726" s="92" t="str">
        <f t="shared" si="78"/>
        <v>GET /file-payments/{FilePaymentId}/report-file</v>
      </c>
      <c r="D1726" s="94" t="s">
        <v>208</v>
      </c>
      <c r="E1726" s="93" t="str">
        <f t="shared" si="79"/>
        <v>PISP</v>
      </c>
      <c r="F1726" s="93" t="str">
        <f t="shared" si="80"/>
        <v>Y</v>
      </c>
      <c r="G1726" s="95">
        <v>62006115.255385652</v>
      </c>
      <c r="H1726" s="99">
        <v>2649.9900927473441</v>
      </c>
      <c r="I1726" s="99">
        <v>82.492844753971198</v>
      </c>
      <c r="J1726" s="96"/>
      <c r="K1726" s="96"/>
      <c r="L1726" s="96"/>
      <c r="M1726" s="96"/>
      <c r="N1726" s="96"/>
      <c r="O1726" s="96"/>
      <c r="P1726" s="96"/>
    </row>
    <row r="1727" spans="1:16" x14ac:dyDescent="0.25">
      <c r="A1727" s="97">
        <v>43750</v>
      </c>
      <c r="B1727" s="101">
        <v>60</v>
      </c>
      <c r="C1727" s="92" t="str">
        <f t="shared" si="78"/>
        <v>POST /funds-confirmation-consents</v>
      </c>
      <c r="D1727" s="94" t="s">
        <v>208</v>
      </c>
      <c r="E1727" s="93" t="str">
        <f t="shared" si="79"/>
        <v>CoF</v>
      </c>
      <c r="F1727" s="93" t="str">
        <f t="shared" si="80"/>
        <v>N</v>
      </c>
      <c r="G1727" s="95">
        <v>12818711.404613893</v>
      </c>
      <c r="H1727" s="99">
        <v>13939.908490379907</v>
      </c>
      <c r="I1727" s="99">
        <v>11.713434395166761</v>
      </c>
      <c r="J1727" s="96"/>
      <c r="K1727" s="96"/>
      <c r="L1727" s="96"/>
      <c r="M1727" s="96"/>
      <c r="N1727" s="96"/>
      <c r="O1727" s="96"/>
      <c r="P1727" s="96"/>
    </row>
    <row r="1728" spans="1:16" x14ac:dyDescent="0.25">
      <c r="A1728" s="97">
        <v>43750</v>
      </c>
      <c r="B1728" s="101">
        <v>61</v>
      </c>
      <c r="C1728" s="92" t="str">
        <f t="shared" si="78"/>
        <v>GET /funds-confirmation-consents/{ConsentId}</v>
      </c>
      <c r="D1728" s="94" t="s">
        <v>208</v>
      </c>
      <c r="E1728" s="93" t="str">
        <f t="shared" si="79"/>
        <v>CoF</v>
      </c>
      <c r="F1728" s="93" t="str">
        <f t="shared" si="80"/>
        <v>N</v>
      </c>
      <c r="G1728" s="95">
        <v>20655864.628485732</v>
      </c>
      <c r="H1728" s="99">
        <v>37188.908664096911</v>
      </c>
      <c r="I1728" s="99">
        <v>185.7563592106911</v>
      </c>
      <c r="J1728" s="96"/>
      <c r="K1728" s="96"/>
      <c r="L1728" s="96"/>
      <c r="M1728" s="96"/>
      <c r="N1728" s="96"/>
      <c r="O1728" s="96"/>
      <c r="P1728" s="96"/>
    </row>
    <row r="1729" spans="1:16" x14ac:dyDescent="0.25">
      <c r="A1729" s="97">
        <v>43750</v>
      </c>
      <c r="B1729" s="101">
        <v>62</v>
      </c>
      <c r="C1729" s="92" t="str">
        <f t="shared" si="78"/>
        <v>DELETE /funds-confirmation-consents/{ConsentId}</v>
      </c>
      <c r="D1729" s="94" t="s">
        <v>208</v>
      </c>
      <c r="E1729" s="93" t="str">
        <f t="shared" si="79"/>
        <v>CoF</v>
      </c>
      <c r="F1729" s="93" t="str">
        <f t="shared" si="80"/>
        <v>N</v>
      </c>
      <c r="G1729" s="95">
        <v>6625195.6388211502</v>
      </c>
      <c r="H1729" s="99">
        <v>13617.150618924275</v>
      </c>
      <c r="I1729" s="99">
        <v>112.95454529912627</v>
      </c>
      <c r="J1729" s="96"/>
      <c r="K1729" s="96"/>
      <c r="L1729" s="96"/>
      <c r="M1729" s="96"/>
      <c r="N1729" s="96"/>
      <c r="O1729" s="96"/>
      <c r="P1729" s="96"/>
    </row>
    <row r="1730" spans="1:16" x14ac:dyDescent="0.25">
      <c r="A1730" s="97">
        <v>43750</v>
      </c>
      <c r="B1730" s="101">
        <v>63</v>
      </c>
      <c r="C1730" s="92" t="str">
        <f t="shared" si="78"/>
        <v>POST /funds-confirmations</v>
      </c>
      <c r="D1730" s="94" t="s">
        <v>208</v>
      </c>
      <c r="E1730" s="93" t="str">
        <f t="shared" si="79"/>
        <v>CoF</v>
      </c>
      <c r="F1730" s="93" t="str">
        <f t="shared" si="80"/>
        <v>Y</v>
      </c>
      <c r="G1730" s="95">
        <v>9128922.7493450567</v>
      </c>
      <c r="H1730" s="99">
        <v>16502.930917530768</v>
      </c>
      <c r="I1730" s="99">
        <v>198.64203364556536</v>
      </c>
      <c r="J1730" s="96"/>
      <c r="K1730" s="96"/>
      <c r="L1730" s="96"/>
      <c r="M1730" s="96"/>
      <c r="N1730" s="96"/>
      <c r="O1730" s="96"/>
      <c r="P1730" s="96"/>
    </row>
    <row r="1731" spans="1:16" x14ac:dyDescent="0.25">
      <c r="A1731" s="97">
        <v>43750</v>
      </c>
      <c r="B1731" s="101">
        <v>75</v>
      </c>
      <c r="C1731" s="92" t="str">
        <f t="shared" si="78"/>
        <v>GET /domestic-payment-consents/{ConsentId}/funds-confirmation</v>
      </c>
      <c r="D1731" s="94" t="s">
        <v>208</v>
      </c>
      <c r="E1731" s="93" t="str">
        <f t="shared" si="79"/>
        <v>CoF</v>
      </c>
      <c r="F1731" s="93" t="str">
        <f t="shared" si="80"/>
        <v>Y</v>
      </c>
      <c r="G1731" s="95">
        <v>4375175.7328892881</v>
      </c>
      <c r="H1731" s="103">
        <v>6711.5932290633455</v>
      </c>
      <c r="I1731" s="103">
        <v>192.52380741079156</v>
      </c>
      <c r="J1731" s="96"/>
      <c r="K1731" s="96"/>
      <c r="L1731" s="96"/>
      <c r="M1731" s="96"/>
      <c r="N1731" s="96"/>
      <c r="O1731" s="96"/>
      <c r="P1731" s="96"/>
    </row>
    <row r="1732" spans="1:16" x14ac:dyDescent="0.25">
      <c r="A1732" s="97">
        <v>43750</v>
      </c>
      <c r="B1732" s="101">
        <v>76</v>
      </c>
      <c r="C1732" s="92" t="str">
        <f t="shared" si="78"/>
        <v>GET /international-payment-consents/{ConsentId}/funds-confirmation</v>
      </c>
      <c r="D1732" s="94" t="s">
        <v>208</v>
      </c>
      <c r="E1732" s="93" t="str">
        <f t="shared" si="79"/>
        <v>CoF</v>
      </c>
      <c r="F1732" s="93" t="str">
        <f t="shared" si="80"/>
        <v>Y</v>
      </c>
      <c r="G1732" s="95">
        <v>17196051.791849326</v>
      </c>
      <c r="H1732" s="99">
        <v>45406.04648553631</v>
      </c>
      <c r="I1732" s="99">
        <v>98.931685508847522</v>
      </c>
      <c r="J1732" s="96"/>
      <c r="K1732" s="96"/>
      <c r="L1732" s="96"/>
      <c r="M1732" s="96"/>
      <c r="N1732" s="96"/>
      <c r="O1732" s="96"/>
      <c r="P1732" s="96"/>
    </row>
    <row r="1733" spans="1:16" x14ac:dyDescent="0.25">
      <c r="A1733" s="97">
        <v>43750</v>
      </c>
      <c r="B1733" s="101">
        <v>77</v>
      </c>
      <c r="C1733" s="92" t="str">
        <f t="shared" si="78"/>
        <v>GET /international-scheduled-payment-consents/{ConsentId}/funds-confirmation</v>
      </c>
      <c r="D1733" s="94" t="s">
        <v>208</v>
      </c>
      <c r="E1733" s="93" t="str">
        <f t="shared" si="79"/>
        <v>CoF</v>
      </c>
      <c r="F1733" s="93" t="str">
        <f t="shared" si="80"/>
        <v>Y</v>
      </c>
      <c r="G1733" s="95">
        <v>34205649.263734184</v>
      </c>
      <c r="H1733" s="99">
        <v>49698.510056202475</v>
      </c>
      <c r="I1733" s="99">
        <v>8.3335182368120524</v>
      </c>
      <c r="J1733" s="96"/>
      <c r="K1733" s="96"/>
      <c r="L1733" s="96"/>
      <c r="M1733" s="96"/>
      <c r="N1733" s="96"/>
      <c r="O1733" s="96"/>
      <c r="P1733" s="96"/>
    </row>
    <row r="1734" spans="1:16" x14ac:dyDescent="0.25">
      <c r="A1734" s="97">
        <v>43750</v>
      </c>
      <c r="B1734" s="101">
        <v>78</v>
      </c>
      <c r="C1734" s="92" t="str">
        <f t="shared" si="78"/>
        <v>GET /accounts/{AccountId}/parties</v>
      </c>
      <c r="D1734" s="94" t="s">
        <v>208</v>
      </c>
      <c r="E1734" s="93" t="str">
        <f t="shared" si="79"/>
        <v>AISP</v>
      </c>
      <c r="F1734" s="93" t="str">
        <f t="shared" si="80"/>
        <v>Y</v>
      </c>
      <c r="G1734" s="104">
        <v>1048181.1869545509</v>
      </c>
      <c r="H1734" s="99">
        <v>48056.498564092471</v>
      </c>
      <c r="I1734" s="99">
        <v>0</v>
      </c>
      <c r="J1734" s="96"/>
      <c r="K1734" s="96"/>
      <c r="L1734" s="96"/>
      <c r="M1734" s="96"/>
      <c r="N1734" s="96"/>
      <c r="O1734" s="96"/>
      <c r="P1734" s="96"/>
    </row>
    <row r="1735" spans="1:16" x14ac:dyDescent="0.25">
      <c r="A1735" s="97">
        <v>43750</v>
      </c>
      <c r="B1735" s="101">
        <v>79</v>
      </c>
      <c r="C1735" s="92" t="str">
        <f t="shared" si="78"/>
        <v>GET /domestic-payments/{DomesticPaymentId}/payment-details</v>
      </c>
      <c r="D1735" s="94" t="s">
        <v>208</v>
      </c>
      <c r="E1735" s="93" t="str">
        <f t="shared" si="79"/>
        <v>PISP</v>
      </c>
      <c r="F1735" s="93" t="str">
        <f t="shared" si="80"/>
        <v>Y</v>
      </c>
      <c r="G1735" s="104">
        <v>34670244.571337014</v>
      </c>
      <c r="H1735" s="99">
        <v>47176.608954850031</v>
      </c>
      <c r="I1735" s="99">
        <v>77.878070211061299</v>
      </c>
      <c r="J1735" s="96"/>
      <c r="K1735" s="96"/>
      <c r="L1735" s="96"/>
      <c r="M1735" s="96"/>
      <c r="N1735" s="96"/>
      <c r="O1735" s="96"/>
      <c r="P1735" s="96"/>
    </row>
    <row r="1736" spans="1:16" ht="15" customHeight="1" x14ac:dyDescent="0.25">
      <c r="A1736" s="97">
        <v>43750</v>
      </c>
      <c r="B1736" s="101">
        <v>80</v>
      </c>
      <c r="C1736" s="92" t="str">
        <f t="shared" ref="C1736:C1799" si="81">VLOOKUP($B1736,endpoints,3)</f>
        <v>GET /domestic-scheduled-payments/{DomesticScheduledPaymentId}/payment-details</v>
      </c>
      <c r="D1736" s="94" t="s">
        <v>208</v>
      </c>
      <c r="E1736" s="93" t="str">
        <f t="shared" ref="E1736:E1799" si="82">VLOOKUP($B1736,endpoints,4)</f>
        <v>PISP</v>
      </c>
      <c r="F1736" s="93" t="str">
        <f t="shared" ref="F1736:F1799" si="83">VLOOKUP($B1736,endpoints,5)</f>
        <v>Y</v>
      </c>
      <c r="G1736" s="104">
        <v>16878523.756703269</v>
      </c>
      <c r="H1736" s="99">
        <v>32991.962666491047</v>
      </c>
      <c r="I1736" s="99">
        <v>94.815369823140955</v>
      </c>
      <c r="J1736" s="96"/>
      <c r="K1736" s="96"/>
      <c r="L1736" s="96"/>
      <c r="M1736" s="96"/>
      <c r="N1736" s="96"/>
      <c r="O1736" s="96"/>
      <c r="P1736" s="96"/>
    </row>
    <row r="1737" spans="1:16" ht="15" customHeight="1" x14ac:dyDescent="0.25">
      <c r="A1737" s="97">
        <v>43750</v>
      </c>
      <c r="B1737" s="101">
        <v>81</v>
      </c>
      <c r="C1737" s="92" t="str">
        <f t="shared" si="81"/>
        <v>GET /domestic-standing-orders/{DomesticStandingOrderId}/payment-details</v>
      </c>
      <c r="D1737" s="94" t="s">
        <v>208</v>
      </c>
      <c r="E1737" s="93" t="str">
        <f t="shared" si="82"/>
        <v>PISP</v>
      </c>
      <c r="F1737" s="93" t="str">
        <f t="shared" si="83"/>
        <v>Y</v>
      </c>
      <c r="G1737" s="104">
        <v>6213628.7427785276</v>
      </c>
      <c r="H1737" s="99">
        <v>9875.4621694697144</v>
      </c>
      <c r="I1737" s="99">
        <v>251.97930183987617</v>
      </c>
      <c r="J1737" s="96"/>
      <c r="K1737" s="96"/>
      <c r="L1737" s="96"/>
      <c r="M1737" s="96"/>
      <c r="N1737" s="96"/>
      <c r="O1737" s="96"/>
      <c r="P1737" s="96"/>
    </row>
    <row r="1738" spans="1:16" ht="15" customHeight="1" x14ac:dyDescent="0.25">
      <c r="A1738" s="97">
        <v>43750</v>
      </c>
      <c r="B1738" s="101">
        <v>82</v>
      </c>
      <c r="C1738" s="92" t="str">
        <f t="shared" si="81"/>
        <v>GET /international-payments/{InternationalPaymentId}/payment-details</v>
      </c>
      <c r="D1738" s="94" t="s">
        <v>208</v>
      </c>
      <c r="E1738" s="93" t="str">
        <f t="shared" si="82"/>
        <v>PISP</v>
      </c>
      <c r="F1738" s="93" t="str">
        <f t="shared" si="83"/>
        <v>Y</v>
      </c>
      <c r="G1738" s="104">
        <v>13498176.746994492</v>
      </c>
      <c r="H1738" s="99">
        <v>19118.32624091845</v>
      </c>
      <c r="I1738" s="99">
        <v>59.937260347658032</v>
      </c>
      <c r="J1738" s="96"/>
      <c r="K1738" s="96"/>
      <c r="L1738" s="96"/>
      <c r="M1738" s="96"/>
      <c r="N1738" s="96"/>
      <c r="O1738" s="96"/>
      <c r="P1738" s="96"/>
    </row>
    <row r="1739" spans="1:16" ht="15" customHeight="1" x14ac:dyDescent="0.25">
      <c r="A1739" s="97">
        <v>43750</v>
      </c>
      <c r="B1739" s="101">
        <v>83</v>
      </c>
      <c r="C1739" s="92" t="str">
        <f t="shared" si="81"/>
        <v>GET /international-scheduled-payments/{InternationalScheduledPaymentId}/payment-details</v>
      </c>
      <c r="D1739" s="94" t="s">
        <v>208</v>
      </c>
      <c r="E1739" s="93" t="str">
        <f t="shared" si="82"/>
        <v>PISP</v>
      </c>
      <c r="F1739" s="93" t="str">
        <f t="shared" si="83"/>
        <v>Y</v>
      </c>
      <c r="G1739" s="104">
        <v>22127699.388480153</v>
      </c>
      <c r="H1739" s="99">
        <v>37123.403292329604</v>
      </c>
      <c r="I1739" s="99">
        <v>57.344948516445577</v>
      </c>
      <c r="J1739" s="96"/>
      <c r="K1739" s="96"/>
      <c r="L1739" s="96"/>
      <c r="M1739" s="96"/>
      <c r="N1739" s="96"/>
      <c r="O1739" s="96"/>
      <c r="P1739" s="96"/>
    </row>
    <row r="1740" spans="1:16" ht="15" customHeight="1" x14ac:dyDescent="0.25">
      <c r="A1740" s="97">
        <v>43750</v>
      </c>
      <c r="B1740" s="101">
        <v>84</v>
      </c>
      <c r="C1740" s="92" t="str">
        <f t="shared" si="81"/>
        <v>GET /international-standing-orders/{InternationalStandingOrderPaymentId}/payment-details</v>
      </c>
      <c r="D1740" s="94" t="s">
        <v>208</v>
      </c>
      <c r="E1740" s="93" t="str">
        <f t="shared" si="82"/>
        <v>PISP</v>
      </c>
      <c r="F1740" s="93" t="str">
        <f t="shared" si="83"/>
        <v>Y</v>
      </c>
      <c r="G1740" s="104">
        <v>7390326.6098586246</v>
      </c>
      <c r="H1740" s="99">
        <v>20507.656187813453</v>
      </c>
      <c r="I1740" s="99">
        <v>84.876803331289125</v>
      </c>
      <c r="J1740" s="96"/>
      <c r="K1740" s="96"/>
      <c r="L1740" s="96"/>
      <c r="M1740" s="96"/>
      <c r="N1740" s="96"/>
      <c r="O1740" s="96"/>
      <c r="P1740" s="96"/>
    </row>
    <row r="1741" spans="1:16" ht="15" customHeight="1" x14ac:dyDescent="0.25">
      <c r="A1741" s="97">
        <v>43750</v>
      </c>
      <c r="B1741" s="101">
        <v>85</v>
      </c>
      <c r="C1741" s="92" t="str">
        <f t="shared" si="81"/>
        <v>GET /file-payments/{FilePaymentId}/payment-details</v>
      </c>
      <c r="D1741" s="94" t="s">
        <v>208</v>
      </c>
      <c r="E1741" s="93" t="str">
        <f t="shared" si="82"/>
        <v>PISP</v>
      </c>
      <c r="F1741" s="93" t="str">
        <f t="shared" si="83"/>
        <v>Y</v>
      </c>
      <c r="G1741" s="104">
        <v>68206726.780924231</v>
      </c>
      <c r="H1741" s="99">
        <v>2914.9891020220789</v>
      </c>
      <c r="I1741" s="99">
        <v>90.742129229368331</v>
      </c>
      <c r="J1741" s="96"/>
      <c r="K1741" s="96"/>
      <c r="L1741" s="96"/>
      <c r="M1741" s="96"/>
      <c r="N1741" s="96"/>
      <c r="O1741" s="96"/>
      <c r="P1741" s="96"/>
    </row>
    <row r="1742" spans="1:16" ht="15" customHeight="1" x14ac:dyDescent="0.25">
      <c r="A1742" s="97">
        <v>43750</v>
      </c>
      <c r="B1742" s="101">
        <v>86</v>
      </c>
      <c r="C1742" s="92" t="str">
        <f t="shared" si="81"/>
        <v>POST /event-subscriptions</v>
      </c>
      <c r="D1742" s="94" t="s">
        <v>208</v>
      </c>
      <c r="E1742" s="93" t="str">
        <f t="shared" si="82"/>
        <v>Notifications</v>
      </c>
      <c r="F1742" s="93" t="str">
        <f t="shared" si="83"/>
        <v>N</v>
      </c>
      <c r="G1742" s="104">
        <v>11536840.264152505</v>
      </c>
      <c r="H1742" s="99">
        <v>12545.917641341915</v>
      </c>
      <c r="I1742" s="99">
        <v>10.542090955650085</v>
      </c>
      <c r="J1742" s="96"/>
      <c r="K1742" s="96"/>
      <c r="L1742" s="96"/>
      <c r="M1742" s="96"/>
      <c r="N1742" s="96"/>
      <c r="O1742" s="96"/>
      <c r="P1742" s="96"/>
    </row>
    <row r="1743" spans="1:16" ht="15" customHeight="1" x14ac:dyDescent="0.25">
      <c r="A1743" s="97">
        <v>43750</v>
      </c>
      <c r="B1743" s="101">
        <v>87</v>
      </c>
      <c r="C1743" s="92" t="str">
        <f t="shared" si="81"/>
        <v>GET /event-subscriptions</v>
      </c>
      <c r="D1743" s="94" t="s">
        <v>208</v>
      </c>
      <c r="E1743" s="93" t="str">
        <f t="shared" si="82"/>
        <v>Notifications</v>
      </c>
      <c r="F1743" s="93" t="str">
        <f t="shared" si="83"/>
        <v>N</v>
      </c>
      <c r="G1743" s="104">
        <v>18590278.165637158</v>
      </c>
      <c r="H1743" s="99">
        <v>33470.017797687222</v>
      </c>
      <c r="I1743" s="99">
        <v>167.18072328962199</v>
      </c>
      <c r="J1743" s="96"/>
      <c r="K1743" s="96"/>
      <c r="L1743" s="96"/>
      <c r="M1743" s="96"/>
      <c r="N1743" s="96"/>
      <c r="O1743" s="96"/>
      <c r="P1743" s="96"/>
    </row>
    <row r="1744" spans="1:16" ht="15" customHeight="1" x14ac:dyDescent="0.25">
      <c r="A1744" s="97">
        <v>43750</v>
      </c>
      <c r="B1744" s="101">
        <v>88</v>
      </c>
      <c r="C1744" s="92" t="str">
        <f t="shared" si="81"/>
        <v>PUT /event-subscriptions/{EventSubscriptionId}</v>
      </c>
      <c r="D1744" s="94" t="s">
        <v>208</v>
      </c>
      <c r="E1744" s="93" t="str">
        <f t="shared" si="82"/>
        <v>Notifications</v>
      </c>
      <c r="F1744" s="93" t="str">
        <f t="shared" si="83"/>
        <v>N</v>
      </c>
      <c r="G1744" s="104">
        <v>12113682.27736013</v>
      </c>
      <c r="H1744" s="99">
        <v>13173.213523409011</v>
      </c>
      <c r="I1744" s="99">
        <v>11.06919550343259</v>
      </c>
      <c r="J1744" s="96"/>
      <c r="K1744" s="96"/>
      <c r="L1744" s="96"/>
      <c r="M1744" s="96"/>
      <c r="N1744" s="96"/>
      <c r="O1744" s="96"/>
      <c r="P1744" s="96"/>
    </row>
    <row r="1745" spans="1:16" ht="15" customHeight="1" x14ac:dyDescent="0.25">
      <c r="A1745" s="97">
        <v>43750</v>
      </c>
      <c r="B1745" s="101">
        <v>89</v>
      </c>
      <c r="C1745" s="92" t="str">
        <f t="shared" si="81"/>
        <v>DELETE /event-subscriptions/{EventSubscriptionId}</v>
      </c>
      <c r="D1745" s="94" t="s">
        <v>208</v>
      </c>
      <c r="E1745" s="93" t="str">
        <f t="shared" si="82"/>
        <v>Notifications</v>
      </c>
      <c r="F1745" s="93" t="str">
        <f t="shared" si="83"/>
        <v>N</v>
      </c>
      <c r="G1745" s="104">
        <v>7287715.2027032655</v>
      </c>
      <c r="H1745" s="99">
        <v>14978.865680816703</v>
      </c>
      <c r="I1745" s="99">
        <v>124.2499998290389</v>
      </c>
      <c r="J1745" s="96"/>
      <c r="K1745" s="96"/>
      <c r="L1745" s="96"/>
      <c r="M1745" s="96"/>
      <c r="N1745" s="96"/>
      <c r="O1745" s="96"/>
      <c r="P1745" s="96"/>
    </row>
    <row r="1746" spans="1:16" ht="15" customHeight="1" x14ac:dyDescent="0.25">
      <c r="A1746" s="97">
        <v>43750</v>
      </c>
      <c r="B1746" s="101">
        <v>90</v>
      </c>
      <c r="C1746" s="92" t="str">
        <f t="shared" si="81"/>
        <v>POST /event-notifications</v>
      </c>
      <c r="D1746" s="94" t="s">
        <v>208</v>
      </c>
      <c r="E1746" s="93" t="str">
        <f t="shared" si="82"/>
        <v>Notifications</v>
      </c>
      <c r="F1746" s="93" t="str">
        <f t="shared" si="83"/>
        <v>N</v>
      </c>
      <c r="G1746" s="104">
        <v>8672476.6118778028</v>
      </c>
      <c r="H1746" s="99">
        <v>15677.784371654228</v>
      </c>
      <c r="I1746" s="99">
        <v>188.70993196328709</v>
      </c>
      <c r="J1746" s="96"/>
      <c r="K1746" s="96"/>
      <c r="L1746" s="96"/>
      <c r="M1746" s="96"/>
      <c r="N1746" s="96"/>
      <c r="O1746" s="96"/>
      <c r="P1746" s="96"/>
    </row>
    <row r="1747" spans="1:16" ht="15" customHeight="1" x14ac:dyDescent="0.25">
      <c r="A1747" s="97">
        <v>43750</v>
      </c>
      <c r="B1747" s="101">
        <v>91</v>
      </c>
      <c r="C1747" s="92" t="str">
        <f t="shared" si="81"/>
        <v>POST /events</v>
      </c>
      <c r="D1747" s="94" t="s">
        <v>208</v>
      </c>
      <c r="E1747" s="93" t="str">
        <f t="shared" si="82"/>
        <v>Notifications</v>
      </c>
      <c r="F1747" s="93" t="str">
        <f t="shared" si="83"/>
        <v>N</v>
      </c>
      <c r="G1747" s="104">
        <v>5962676.0749390349</v>
      </c>
      <c r="H1747" s="99">
        <v>12255.435557031848</v>
      </c>
      <c r="I1747" s="99">
        <v>101.65909076921365</v>
      </c>
      <c r="J1747" s="96"/>
      <c r="K1747" s="96"/>
      <c r="L1747" s="96"/>
      <c r="M1747" s="96"/>
      <c r="N1747" s="96"/>
      <c r="O1747" s="96"/>
      <c r="P1747" s="96"/>
    </row>
    <row r="1748" spans="1:16" ht="15" customHeight="1" x14ac:dyDescent="0.25">
      <c r="A1748" s="97">
        <v>43751</v>
      </c>
      <c r="B1748" s="101">
        <v>0</v>
      </c>
      <c r="C1748" s="92" t="str">
        <f t="shared" si="81"/>
        <v>OIDC endpoints for token IDs</v>
      </c>
      <c r="D1748" s="94" t="s">
        <v>207</v>
      </c>
      <c r="E1748" s="93" t="str">
        <f t="shared" si="82"/>
        <v>OIDC</v>
      </c>
      <c r="F1748" s="93" t="str">
        <f t="shared" si="83"/>
        <v>N</v>
      </c>
      <c r="G1748" s="111">
        <v>834001963.93743122</v>
      </c>
      <c r="H1748" s="99">
        <v>1690791.9383399663</v>
      </c>
      <c r="I1748" s="99">
        <v>554.23853486263863</v>
      </c>
      <c r="J1748" s="96"/>
      <c r="K1748" s="96"/>
      <c r="L1748" s="96"/>
      <c r="M1748" s="96"/>
      <c r="N1748" s="96"/>
      <c r="O1748" s="96"/>
      <c r="P1748" s="96"/>
    </row>
    <row r="1749" spans="1:16" ht="15" customHeight="1" x14ac:dyDescent="0.25">
      <c r="A1749" s="100">
        <v>43751</v>
      </c>
      <c r="B1749" s="101">
        <v>1</v>
      </c>
      <c r="C1749" s="92" t="str">
        <f t="shared" si="81"/>
        <v>POST /account-access-consents</v>
      </c>
      <c r="D1749" s="94" t="s">
        <v>207</v>
      </c>
      <c r="E1749" s="93" t="str">
        <f t="shared" si="82"/>
        <v>AISP</v>
      </c>
      <c r="F1749" s="93" t="str">
        <f t="shared" si="83"/>
        <v>N</v>
      </c>
      <c r="G1749" s="95">
        <v>698181.58910578734</v>
      </c>
      <c r="H1749" s="102">
        <v>26811.922171872491</v>
      </c>
      <c r="I1749" s="102">
        <v>86.993092056058757</v>
      </c>
      <c r="J1749" s="96"/>
      <c r="K1749" s="96"/>
      <c r="L1749" s="96"/>
      <c r="M1749" s="96"/>
      <c r="N1749" s="96"/>
      <c r="O1749" s="96"/>
      <c r="P1749" s="96"/>
    </row>
    <row r="1750" spans="1:16" ht="15" customHeight="1" x14ac:dyDescent="0.25">
      <c r="A1750" s="100">
        <v>43751</v>
      </c>
      <c r="B1750" s="101">
        <v>2</v>
      </c>
      <c r="C1750" s="92" t="str">
        <f t="shared" si="81"/>
        <v>GET /account-access-consents/{ConsentId}</v>
      </c>
      <c r="D1750" s="94" t="s">
        <v>207</v>
      </c>
      <c r="E1750" s="93" t="str">
        <f t="shared" si="82"/>
        <v>AISP</v>
      </c>
      <c r="F1750" s="93" t="str">
        <f t="shared" si="83"/>
        <v>N</v>
      </c>
      <c r="G1750" s="95">
        <v>1608034.6399490335</v>
      </c>
      <c r="H1750" s="102">
        <v>27040.530553823715</v>
      </c>
      <c r="I1750" s="102">
        <v>33.035019941661069</v>
      </c>
      <c r="J1750" s="96"/>
      <c r="K1750" s="96"/>
      <c r="L1750" s="96"/>
      <c r="M1750" s="96"/>
      <c r="N1750" s="96"/>
      <c r="O1750" s="96"/>
      <c r="P1750" s="96"/>
    </row>
    <row r="1751" spans="1:16" ht="15" customHeight="1" x14ac:dyDescent="0.25">
      <c r="A1751" s="100">
        <v>43751</v>
      </c>
      <c r="B1751" s="101">
        <v>3</v>
      </c>
      <c r="C1751" s="92" t="str">
        <f t="shared" si="81"/>
        <v>DELETE /account-access-consents/{ConsentId}</v>
      </c>
      <c r="D1751" s="94" t="s">
        <v>207</v>
      </c>
      <c r="E1751" s="93" t="str">
        <f t="shared" si="82"/>
        <v>AISP</v>
      </c>
      <c r="F1751" s="93" t="str">
        <f t="shared" si="83"/>
        <v>N</v>
      </c>
      <c r="G1751" s="95">
        <v>692597.91680178745</v>
      </c>
      <c r="H1751" s="102">
        <v>23405.643490519578</v>
      </c>
      <c r="I1751" s="102">
        <v>318.46811970943941</v>
      </c>
      <c r="J1751" s="96"/>
      <c r="K1751" s="96"/>
      <c r="L1751" s="96"/>
      <c r="M1751" s="96"/>
      <c r="N1751" s="96"/>
      <c r="O1751" s="96"/>
      <c r="P1751" s="96"/>
    </row>
    <row r="1752" spans="1:16" ht="15" customHeight="1" x14ac:dyDescent="0.25">
      <c r="A1752" s="100">
        <v>43751</v>
      </c>
      <c r="B1752" s="101">
        <v>4</v>
      </c>
      <c r="C1752" s="92" t="str">
        <f t="shared" si="81"/>
        <v>GET /accounts</v>
      </c>
      <c r="D1752" s="94" t="s">
        <v>207</v>
      </c>
      <c r="E1752" s="93" t="str">
        <f t="shared" si="82"/>
        <v>AISP</v>
      </c>
      <c r="F1752" s="93" t="str">
        <f t="shared" si="83"/>
        <v>Y</v>
      </c>
      <c r="G1752" s="95">
        <v>1905948.7411003232</v>
      </c>
      <c r="H1752" s="102">
        <v>31724.323003653382</v>
      </c>
      <c r="I1752" s="102">
        <v>78.099338867567269</v>
      </c>
      <c r="J1752" s="96"/>
      <c r="K1752" s="96"/>
      <c r="L1752" s="96"/>
      <c r="M1752" s="96"/>
      <c r="N1752" s="96"/>
      <c r="O1752" s="96"/>
      <c r="P1752" s="96"/>
    </row>
    <row r="1753" spans="1:16" ht="15" customHeight="1" x14ac:dyDescent="0.25">
      <c r="A1753" s="100">
        <v>43751</v>
      </c>
      <c r="B1753" s="101">
        <v>5</v>
      </c>
      <c r="C1753" s="92" t="str">
        <f t="shared" si="81"/>
        <v>GET /accounts/{AccountId}</v>
      </c>
      <c r="D1753" s="94" t="s">
        <v>207</v>
      </c>
      <c r="E1753" s="93" t="str">
        <f t="shared" si="82"/>
        <v>AISP</v>
      </c>
      <c r="F1753" s="93" t="str">
        <f t="shared" si="83"/>
        <v>Y</v>
      </c>
      <c r="G1753" s="95">
        <v>3008970.1273704958</v>
      </c>
      <c r="H1753" s="102">
        <v>41883.124951298312</v>
      </c>
      <c r="I1753" s="102">
        <v>103.26896711470226</v>
      </c>
      <c r="J1753" s="96"/>
      <c r="K1753" s="96"/>
      <c r="L1753" s="96"/>
      <c r="M1753" s="96"/>
      <c r="N1753" s="96"/>
      <c r="O1753" s="96"/>
      <c r="P1753" s="96"/>
    </row>
    <row r="1754" spans="1:16" ht="15" customHeight="1" x14ac:dyDescent="0.25">
      <c r="A1754" s="100">
        <v>43751</v>
      </c>
      <c r="B1754" s="101">
        <v>6</v>
      </c>
      <c r="C1754" s="92" t="str">
        <f t="shared" si="81"/>
        <v>GET /accounts/{AccountId}/balances</v>
      </c>
      <c r="D1754" s="94" t="s">
        <v>207</v>
      </c>
      <c r="E1754" s="93" t="str">
        <f t="shared" si="82"/>
        <v>AISP</v>
      </c>
      <c r="F1754" s="93" t="str">
        <f t="shared" si="83"/>
        <v>Y</v>
      </c>
      <c r="G1754" s="95">
        <v>2070217.6237384784</v>
      </c>
      <c r="H1754" s="102">
        <v>28164.458578065285</v>
      </c>
      <c r="I1754" s="102">
        <v>155.36449234436972</v>
      </c>
      <c r="J1754" s="96"/>
      <c r="K1754" s="96"/>
      <c r="L1754" s="96"/>
      <c r="M1754" s="96"/>
      <c r="N1754" s="96"/>
      <c r="O1754" s="96"/>
      <c r="P1754" s="96"/>
    </row>
    <row r="1755" spans="1:16" ht="15" customHeight="1" x14ac:dyDescent="0.25">
      <c r="A1755" s="100">
        <v>43751</v>
      </c>
      <c r="B1755" s="101">
        <v>7</v>
      </c>
      <c r="C1755" s="92" t="str">
        <f t="shared" si="81"/>
        <v>GET /balances</v>
      </c>
      <c r="D1755" s="94" t="s">
        <v>207</v>
      </c>
      <c r="E1755" s="93" t="str">
        <f t="shared" si="82"/>
        <v>AISP</v>
      </c>
      <c r="F1755" s="93" t="str">
        <f t="shared" si="83"/>
        <v>Y</v>
      </c>
      <c r="G1755" s="95">
        <v>1265232.5114154795</v>
      </c>
      <c r="H1755" s="102">
        <v>20845.730098413263</v>
      </c>
      <c r="I1755" s="102">
        <v>171.98559567661491</v>
      </c>
      <c r="J1755" s="96"/>
      <c r="K1755" s="96"/>
      <c r="L1755" s="96"/>
      <c r="M1755" s="96"/>
      <c r="N1755" s="96"/>
      <c r="O1755" s="96"/>
      <c r="P1755" s="96"/>
    </row>
    <row r="1756" spans="1:16" ht="15" customHeight="1" x14ac:dyDescent="0.25">
      <c r="A1756" s="100">
        <v>43751</v>
      </c>
      <c r="B1756" s="101">
        <v>8</v>
      </c>
      <c r="C1756" s="92" t="str">
        <f t="shared" si="81"/>
        <v>GET /accounts/{AccountId}/transactions</v>
      </c>
      <c r="D1756" s="94" t="s">
        <v>207</v>
      </c>
      <c r="E1756" s="93" t="str">
        <f t="shared" si="82"/>
        <v>AISP</v>
      </c>
      <c r="F1756" s="93" t="str">
        <f t="shared" si="83"/>
        <v>Y</v>
      </c>
      <c r="G1756" s="95">
        <v>41385447.180216752</v>
      </c>
      <c r="H1756" s="102">
        <v>20445.24625377906</v>
      </c>
      <c r="I1756" s="102">
        <v>171.81360156521387</v>
      </c>
      <c r="J1756" s="96"/>
      <c r="K1756" s="96"/>
      <c r="L1756" s="96"/>
      <c r="M1756" s="96"/>
      <c r="N1756" s="96"/>
      <c r="O1756" s="96"/>
      <c r="P1756" s="96"/>
    </row>
    <row r="1757" spans="1:16" ht="15" customHeight="1" x14ac:dyDescent="0.25">
      <c r="A1757" s="100">
        <v>43751</v>
      </c>
      <c r="B1757" s="101">
        <v>9</v>
      </c>
      <c r="C1757" s="92" t="str">
        <f t="shared" si="81"/>
        <v>GET /transactions</v>
      </c>
      <c r="D1757" s="94" t="s">
        <v>207</v>
      </c>
      <c r="E1757" s="93" t="str">
        <f t="shared" si="82"/>
        <v>AISP</v>
      </c>
      <c r="F1757" s="93" t="str">
        <f t="shared" si="83"/>
        <v>Y</v>
      </c>
      <c r="G1757" s="95">
        <v>392731475.34845221</v>
      </c>
      <c r="H1757" s="102">
        <v>44742.986997302949</v>
      </c>
      <c r="I1757" s="102">
        <v>34.741401590376967</v>
      </c>
      <c r="J1757" s="96"/>
      <c r="K1757" s="96"/>
      <c r="L1757" s="96"/>
      <c r="M1757" s="96"/>
      <c r="N1757" s="96"/>
      <c r="O1757" s="96"/>
      <c r="P1757" s="96"/>
    </row>
    <row r="1758" spans="1:16" ht="15" customHeight="1" x14ac:dyDescent="0.25">
      <c r="A1758" s="100">
        <v>43751</v>
      </c>
      <c r="B1758" s="101">
        <v>10</v>
      </c>
      <c r="C1758" s="92" t="str">
        <f t="shared" si="81"/>
        <v>GET /accounts/{AccountId}/beneficiaries</v>
      </c>
      <c r="D1758" s="94" t="s">
        <v>207</v>
      </c>
      <c r="E1758" s="93" t="str">
        <f t="shared" si="82"/>
        <v>AISP</v>
      </c>
      <c r="F1758" s="93" t="str">
        <f t="shared" si="83"/>
        <v>Y</v>
      </c>
      <c r="G1758" s="95">
        <v>2608138.6731129829</v>
      </c>
      <c r="H1758" s="102">
        <v>28196.907108450803</v>
      </c>
      <c r="I1758" s="102">
        <v>135.85134668593318</v>
      </c>
      <c r="J1758" s="96"/>
      <c r="K1758" s="96"/>
      <c r="L1758" s="96"/>
      <c r="M1758" s="96"/>
      <c r="N1758" s="96"/>
      <c r="O1758" s="96"/>
      <c r="P1758" s="96"/>
    </row>
    <row r="1759" spans="1:16" ht="15" customHeight="1" x14ac:dyDescent="0.25">
      <c r="A1759" s="100">
        <v>43751</v>
      </c>
      <c r="B1759" s="101">
        <v>11</v>
      </c>
      <c r="C1759" s="92" t="str">
        <f t="shared" si="81"/>
        <v>GET /beneficiaries</v>
      </c>
      <c r="D1759" s="94" t="s">
        <v>207</v>
      </c>
      <c r="E1759" s="93" t="str">
        <f t="shared" si="82"/>
        <v>AISP</v>
      </c>
      <c r="F1759" s="93" t="str">
        <f t="shared" si="83"/>
        <v>Y</v>
      </c>
      <c r="G1759" s="95">
        <v>3080754.7395876488</v>
      </c>
      <c r="H1759" s="102">
        <v>39069.499272038091</v>
      </c>
      <c r="I1759" s="102">
        <v>30.081752886751374</v>
      </c>
      <c r="J1759" s="96"/>
      <c r="K1759" s="96"/>
      <c r="L1759" s="96"/>
      <c r="M1759" s="96"/>
      <c r="N1759" s="96"/>
      <c r="O1759" s="96"/>
      <c r="P1759" s="96"/>
    </row>
    <row r="1760" spans="1:16" ht="15" customHeight="1" x14ac:dyDescent="0.25">
      <c r="A1760" s="100">
        <v>43751</v>
      </c>
      <c r="B1760" s="101">
        <v>12</v>
      </c>
      <c r="C1760" s="92" t="str">
        <f t="shared" si="81"/>
        <v>GET /accounts/{AccountId}/direct-debits</v>
      </c>
      <c r="D1760" s="94" t="s">
        <v>207</v>
      </c>
      <c r="E1760" s="93" t="str">
        <f t="shared" si="82"/>
        <v>AISP</v>
      </c>
      <c r="F1760" s="93" t="str">
        <f t="shared" si="83"/>
        <v>Y</v>
      </c>
      <c r="G1760" s="95">
        <v>2134829.4913971964</v>
      </c>
      <c r="H1760" s="102">
        <v>32205.079067394032</v>
      </c>
      <c r="I1760" s="102">
        <v>199.75213135424067</v>
      </c>
      <c r="J1760" s="96"/>
      <c r="K1760" s="96"/>
      <c r="L1760" s="96"/>
      <c r="M1760" s="96"/>
      <c r="N1760" s="96"/>
      <c r="O1760" s="96"/>
      <c r="P1760" s="96"/>
    </row>
    <row r="1761" spans="1:16" ht="15" customHeight="1" x14ac:dyDescent="0.25">
      <c r="A1761" s="100">
        <v>43751</v>
      </c>
      <c r="B1761" s="101">
        <v>13</v>
      </c>
      <c r="C1761" s="92" t="str">
        <f t="shared" si="81"/>
        <v>GET /direct-debits</v>
      </c>
      <c r="D1761" s="94" t="s">
        <v>207</v>
      </c>
      <c r="E1761" s="93" t="str">
        <f t="shared" si="82"/>
        <v>AISP</v>
      </c>
      <c r="F1761" s="93" t="str">
        <f t="shared" si="83"/>
        <v>Y</v>
      </c>
      <c r="G1761" s="95">
        <v>2002787.8087236218</v>
      </c>
      <c r="H1761" s="102">
        <v>23515.715806802658</v>
      </c>
      <c r="I1761" s="102">
        <v>210.01338276872451</v>
      </c>
      <c r="J1761" s="96"/>
      <c r="K1761" s="96"/>
      <c r="L1761" s="96"/>
      <c r="M1761" s="96"/>
      <c r="N1761" s="96"/>
      <c r="O1761" s="96"/>
      <c r="P1761" s="96"/>
    </row>
    <row r="1762" spans="1:16" ht="15" customHeight="1" x14ac:dyDescent="0.25">
      <c r="A1762" s="100">
        <v>43751</v>
      </c>
      <c r="B1762" s="101">
        <v>14</v>
      </c>
      <c r="C1762" s="92" t="str">
        <f t="shared" si="81"/>
        <v>GET /accounts/{AccountId}/standing-orders</v>
      </c>
      <c r="D1762" s="94" t="s">
        <v>207</v>
      </c>
      <c r="E1762" s="93" t="str">
        <f t="shared" si="82"/>
        <v>AISP</v>
      </c>
      <c r="F1762" s="93" t="str">
        <f t="shared" si="83"/>
        <v>Y</v>
      </c>
      <c r="G1762" s="95">
        <v>1165499.4405972841</v>
      </c>
      <c r="H1762" s="102">
        <v>17393.706648041356</v>
      </c>
      <c r="I1762" s="102">
        <v>150.43462072473028</v>
      </c>
      <c r="J1762" s="96"/>
      <c r="K1762" s="96"/>
      <c r="L1762" s="96"/>
      <c r="M1762" s="96"/>
      <c r="N1762" s="96"/>
      <c r="O1762" s="96"/>
      <c r="P1762" s="96"/>
    </row>
    <row r="1763" spans="1:16" ht="15" customHeight="1" x14ac:dyDescent="0.25">
      <c r="A1763" s="100">
        <v>43751</v>
      </c>
      <c r="B1763" s="101">
        <v>15</v>
      </c>
      <c r="C1763" s="92" t="str">
        <f t="shared" si="81"/>
        <v>GET /standing-orders</v>
      </c>
      <c r="D1763" s="94" t="s">
        <v>207</v>
      </c>
      <c r="E1763" s="93" t="str">
        <f t="shared" si="82"/>
        <v>AISP</v>
      </c>
      <c r="F1763" s="93" t="str">
        <f t="shared" si="83"/>
        <v>Y</v>
      </c>
      <c r="G1763" s="95">
        <v>1617827.0655343689</v>
      </c>
      <c r="H1763" s="102">
        <v>45286.132482771784</v>
      </c>
      <c r="I1763" s="102">
        <v>156.90663004820505</v>
      </c>
      <c r="J1763" s="96"/>
      <c r="K1763" s="96"/>
      <c r="L1763" s="96"/>
      <c r="M1763" s="96"/>
      <c r="N1763" s="96"/>
      <c r="O1763" s="96"/>
      <c r="P1763" s="96"/>
    </row>
    <row r="1764" spans="1:16" ht="15" customHeight="1" x14ac:dyDescent="0.25">
      <c r="A1764" s="100">
        <v>43751</v>
      </c>
      <c r="B1764" s="101">
        <v>16</v>
      </c>
      <c r="C1764" s="92" t="str">
        <f t="shared" si="81"/>
        <v>GET /accounts/{AccountId}/product</v>
      </c>
      <c r="D1764" s="94" t="s">
        <v>207</v>
      </c>
      <c r="E1764" s="93" t="str">
        <f t="shared" si="82"/>
        <v>AISP</v>
      </c>
      <c r="F1764" s="93" t="str">
        <f t="shared" si="83"/>
        <v>Y</v>
      </c>
      <c r="G1764" s="95">
        <v>432883.4544824764</v>
      </c>
      <c r="H1764" s="102">
        <v>5369.7070528001896</v>
      </c>
      <c r="I1764" s="102">
        <v>181.80752025368551</v>
      </c>
      <c r="J1764" s="96"/>
      <c r="K1764" s="96"/>
      <c r="L1764" s="96"/>
      <c r="M1764" s="96"/>
      <c r="N1764" s="96"/>
      <c r="O1764" s="96"/>
      <c r="P1764" s="96"/>
    </row>
    <row r="1765" spans="1:16" ht="15" customHeight="1" x14ac:dyDescent="0.25">
      <c r="A1765" s="100">
        <v>43751</v>
      </c>
      <c r="B1765" s="101">
        <v>17</v>
      </c>
      <c r="C1765" s="92" t="str">
        <f t="shared" si="81"/>
        <v>GET /products</v>
      </c>
      <c r="D1765" s="94" t="s">
        <v>207</v>
      </c>
      <c r="E1765" s="93" t="str">
        <f t="shared" si="82"/>
        <v>AISP</v>
      </c>
      <c r="F1765" s="93" t="str">
        <f t="shared" si="83"/>
        <v>Y</v>
      </c>
      <c r="G1765" s="95">
        <v>902111.26392967778</v>
      </c>
      <c r="H1765" s="102">
        <v>36290.487034384008</v>
      </c>
      <c r="I1765" s="102">
        <v>232.86209768814919</v>
      </c>
      <c r="J1765" s="96"/>
      <c r="K1765" s="96"/>
      <c r="L1765" s="96"/>
      <c r="M1765" s="96"/>
      <c r="N1765" s="96"/>
      <c r="O1765" s="96"/>
      <c r="P1765" s="96"/>
    </row>
    <row r="1766" spans="1:16" ht="15" customHeight="1" x14ac:dyDescent="0.25">
      <c r="A1766" s="100">
        <v>43751</v>
      </c>
      <c r="B1766" s="101">
        <v>18</v>
      </c>
      <c r="C1766" s="92" t="str">
        <f t="shared" si="81"/>
        <v>GET /accounts/{AccountId}/offers</v>
      </c>
      <c r="D1766" s="94" t="s">
        <v>207</v>
      </c>
      <c r="E1766" s="93" t="str">
        <f t="shared" si="82"/>
        <v>AISP</v>
      </c>
      <c r="F1766" s="93" t="str">
        <f t="shared" si="83"/>
        <v>Y</v>
      </c>
      <c r="G1766" s="95">
        <v>908758.25244549173</v>
      </c>
      <c r="H1766" s="102">
        <v>42527.487547536693</v>
      </c>
      <c r="I1766" s="102">
        <v>282.70789982715615</v>
      </c>
      <c r="J1766" s="96"/>
      <c r="K1766" s="96"/>
      <c r="L1766" s="96"/>
      <c r="M1766" s="96"/>
      <c r="N1766" s="96"/>
      <c r="O1766" s="96"/>
      <c r="P1766" s="96"/>
    </row>
    <row r="1767" spans="1:16" ht="15" customHeight="1" x14ac:dyDescent="0.25">
      <c r="A1767" s="100">
        <v>43751</v>
      </c>
      <c r="B1767" s="101">
        <v>19</v>
      </c>
      <c r="C1767" s="92" t="str">
        <f t="shared" si="81"/>
        <v>GET /offers</v>
      </c>
      <c r="D1767" s="94" t="s">
        <v>207</v>
      </c>
      <c r="E1767" s="93" t="str">
        <f t="shared" si="82"/>
        <v>AISP</v>
      </c>
      <c r="F1767" s="93" t="str">
        <f t="shared" si="83"/>
        <v>Y</v>
      </c>
      <c r="G1767" s="95">
        <v>3586624.0304343076</v>
      </c>
      <c r="H1767" s="102">
        <v>38772.021602448796</v>
      </c>
      <c r="I1767" s="102">
        <v>181.58422405477938</v>
      </c>
      <c r="J1767" s="96"/>
      <c r="K1767" s="96"/>
      <c r="L1767" s="96"/>
      <c r="M1767" s="96"/>
      <c r="N1767" s="96"/>
      <c r="O1767" s="96"/>
      <c r="P1767" s="96"/>
    </row>
    <row r="1768" spans="1:16" ht="15" customHeight="1" x14ac:dyDescent="0.25">
      <c r="A1768" s="100">
        <v>43751</v>
      </c>
      <c r="B1768" s="101">
        <v>20</v>
      </c>
      <c r="C1768" s="92" t="str">
        <f t="shared" si="81"/>
        <v>GET /accounts/{AccountId}/party</v>
      </c>
      <c r="D1768" s="94" t="s">
        <v>207</v>
      </c>
      <c r="E1768" s="93" t="str">
        <f t="shared" si="82"/>
        <v>AISP</v>
      </c>
      <c r="F1768" s="93" t="str">
        <f t="shared" si="83"/>
        <v>Y</v>
      </c>
      <c r="G1768" s="95">
        <v>1429265.5442111124</v>
      </c>
      <c r="H1768" s="102">
        <v>44102.271167093102</v>
      </c>
      <c r="I1768" s="102">
        <v>0</v>
      </c>
      <c r="J1768" s="96"/>
      <c r="K1768" s="96"/>
      <c r="L1768" s="96"/>
      <c r="M1768" s="96"/>
      <c r="N1768" s="96"/>
      <c r="O1768" s="96"/>
      <c r="P1768" s="96"/>
    </row>
    <row r="1769" spans="1:16" ht="15" customHeight="1" x14ac:dyDescent="0.25">
      <c r="A1769" s="100">
        <v>43751</v>
      </c>
      <c r="B1769" s="101">
        <v>21</v>
      </c>
      <c r="C1769" s="92" t="str">
        <f t="shared" si="81"/>
        <v>GET /party</v>
      </c>
      <c r="D1769" s="94" t="s">
        <v>207</v>
      </c>
      <c r="E1769" s="93" t="str">
        <f t="shared" si="82"/>
        <v>AISP</v>
      </c>
      <c r="F1769" s="93" t="str">
        <f t="shared" si="83"/>
        <v>Y</v>
      </c>
      <c r="G1769" s="95">
        <v>1029975.3201461652</v>
      </c>
      <c r="H1769" s="102">
        <v>10258.788331676122</v>
      </c>
      <c r="I1769" s="102">
        <v>370.04582434890364</v>
      </c>
      <c r="J1769" s="96"/>
      <c r="K1769" s="96"/>
      <c r="L1769" s="96"/>
      <c r="M1769" s="96"/>
      <c r="N1769" s="96"/>
      <c r="O1769" s="96"/>
      <c r="P1769" s="96"/>
    </row>
    <row r="1770" spans="1:16" ht="15" customHeight="1" x14ac:dyDescent="0.25">
      <c r="A1770" s="100">
        <v>43751</v>
      </c>
      <c r="B1770" s="101">
        <v>22</v>
      </c>
      <c r="C1770" s="92" t="str">
        <f t="shared" si="81"/>
        <v>GET /accounts/{AccountId}/scheduled-payments</v>
      </c>
      <c r="D1770" s="94" t="s">
        <v>207</v>
      </c>
      <c r="E1770" s="93" t="str">
        <f t="shared" si="82"/>
        <v>AISP</v>
      </c>
      <c r="F1770" s="93" t="str">
        <f t="shared" si="83"/>
        <v>Y</v>
      </c>
      <c r="G1770" s="95">
        <v>1108086.5999792465</v>
      </c>
      <c r="H1770" s="102">
        <v>35594.632823256848</v>
      </c>
      <c r="I1770" s="102">
        <v>3.1442548564754156</v>
      </c>
      <c r="J1770" s="96"/>
      <c r="K1770" s="96"/>
      <c r="L1770" s="96"/>
      <c r="M1770" s="96"/>
      <c r="N1770" s="96"/>
      <c r="O1770" s="96"/>
      <c r="P1770" s="96"/>
    </row>
    <row r="1771" spans="1:16" ht="15" customHeight="1" x14ac:dyDescent="0.25">
      <c r="A1771" s="100">
        <v>43751</v>
      </c>
      <c r="B1771" s="101">
        <v>23</v>
      </c>
      <c r="C1771" s="92" t="str">
        <f t="shared" si="81"/>
        <v>GET /scheduled-payments</v>
      </c>
      <c r="D1771" s="94" t="s">
        <v>207</v>
      </c>
      <c r="E1771" s="93" t="str">
        <f t="shared" si="82"/>
        <v>AISP</v>
      </c>
      <c r="F1771" s="93" t="str">
        <f t="shared" si="83"/>
        <v>Y</v>
      </c>
      <c r="G1771" s="95">
        <v>2332169.5811582403</v>
      </c>
      <c r="H1771" s="102">
        <v>33179.53591195264</v>
      </c>
      <c r="I1771" s="102">
        <v>96.125846883829013</v>
      </c>
      <c r="J1771" s="96"/>
      <c r="K1771" s="96"/>
      <c r="L1771" s="96"/>
      <c r="M1771" s="96"/>
      <c r="N1771" s="96"/>
      <c r="O1771" s="96"/>
      <c r="P1771" s="96"/>
    </row>
    <row r="1772" spans="1:16" ht="15" customHeight="1" x14ac:dyDescent="0.25">
      <c r="A1772" s="100">
        <v>43751</v>
      </c>
      <c r="B1772" s="101">
        <v>24</v>
      </c>
      <c r="C1772" s="92" t="str">
        <f t="shared" si="81"/>
        <v>GET /accounts/{AccountId}/statements</v>
      </c>
      <c r="D1772" s="94" t="s">
        <v>207</v>
      </c>
      <c r="E1772" s="93" t="str">
        <f t="shared" si="82"/>
        <v>AISP</v>
      </c>
      <c r="F1772" s="93" t="str">
        <f t="shared" si="83"/>
        <v>Y</v>
      </c>
      <c r="G1772" s="95">
        <v>1017698.8051070472</v>
      </c>
      <c r="H1772" s="102">
        <v>13077.929299542689</v>
      </c>
      <c r="I1772" s="102">
        <v>139.18086843438635</v>
      </c>
      <c r="J1772" s="96"/>
      <c r="K1772" s="96"/>
      <c r="L1772" s="96"/>
      <c r="M1772" s="96"/>
      <c r="N1772" s="96"/>
      <c r="O1772" s="96"/>
      <c r="P1772" s="96"/>
    </row>
    <row r="1773" spans="1:16" ht="15" customHeight="1" x14ac:dyDescent="0.25">
      <c r="A1773" s="100">
        <v>43751</v>
      </c>
      <c r="B1773" s="101">
        <v>25</v>
      </c>
      <c r="C1773" s="92" t="str">
        <f t="shared" si="81"/>
        <v>GET /accounts/{AccountId}/statements/{StatementId}</v>
      </c>
      <c r="D1773" s="94" t="s">
        <v>207</v>
      </c>
      <c r="E1773" s="93" t="str">
        <f t="shared" si="82"/>
        <v>AISP</v>
      </c>
      <c r="F1773" s="93" t="str">
        <f t="shared" si="83"/>
        <v>Y</v>
      </c>
      <c r="G1773" s="95">
        <v>1216410.6552331871</v>
      </c>
      <c r="H1773" s="102">
        <v>24493.783357928467</v>
      </c>
      <c r="I1773" s="102">
        <v>124.22289343778188</v>
      </c>
      <c r="J1773" s="96"/>
      <c r="K1773" s="96"/>
      <c r="L1773" s="96"/>
      <c r="M1773" s="96"/>
      <c r="N1773" s="96"/>
      <c r="O1773" s="96"/>
      <c r="P1773" s="96"/>
    </row>
    <row r="1774" spans="1:16" ht="15" customHeight="1" x14ac:dyDescent="0.25">
      <c r="A1774" s="100">
        <v>43751</v>
      </c>
      <c r="B1774" s="101">
        <v>26</v>
      </c>
      <c r="C1774" s="92" t="str">
        <f t="shared" si="81"/>
        <v>GET /accounts/{AccountId}/statements/{StatementId}/file</v>
      </c>
      <c r="D1774" s="94" t="s">
        <v>207</v>
      </c>
      <c r="E1774" s="93" t="str">
        <f t="shared" si="82"/>
        <v>AISP</v>
      </c>
      <c r="F1774" s="93" t="str">
        <f t="shared" si="83"/>
        <v>Y</v>
      </c>
      <c r="G1774" s="95">
        <v>2560028.5563541991</v>
      </c>
      <c r="H1774" s="102">
        <v>23389.096343471949</v>
      </c>
      <c r="I1774" s="102">
        <v>95.904160518352853</v>
      </c>
      <c r="J1774" s="96"/>
      <c r="K1774" s="96"/>
      <c r="L1774" s="96"/>
      <c r="M1774" s="96"/>
      <c r="N1774" s="96"/>
      <c r="O1774" s="96"/>
      <c r="P1774" s="96"/>
    </row>
    <row r="1775" spans="1:16" ht="15" customHeight="1" x14ac:dyDescent="0.25">
      <c r="A1775" s="100">
        <v>43751</v>
      </c>
      <c r="B1775" s="101">
        <v>27</v>
      </c>
      <c r="C1775" s="92" t="str">
        <f t="shared" si="81"/>
        <v>GET /accounts/{AccountId}/statements/{StatementId}/transactions</v>
      </c>
      <c r="D1775" s="94" t="s">
        <v>207</v>
      </c>
      <c r="E1775" s="93" t="str">
        <f t="shared" si="82"/>
        <v>AISP</v>
      </c>
      <c r="F1775" s="93" t="str">
        <f t="shared" si="83"/>
        <v>Y</v>
      </c>
      <c r="G1775" s="95">
        <v>32377047.025885664</v>
      </c>
      <c r="H1775" s="102">
        <v>7893.5277054520184</v>
      </c>
      <c r="I1775" s="102">
        <v>311.04005864739577</v>
      </c>
      <c r="J1775" s="96"/>
      <c r="K1775" s="96"/>
      <c r="L1775" s="96"/>
      <c r="M1775" s="96"/>
      <c r="N1775" s="96"/>
      <c r="O1775" s="96"/>
      <c r="P1775" s="96"/>
    </row>
    <row r="1776" spans="1:16" ht="15" customHeight="1" x14ac:dyDescent="0.25">
      <c r="A1776" s="100">
        <v>43751</v>
      </c>
      <c r="B1776" s="101">
        <v>28</v>
      </c>
      <c r="C1776" s="92" t="str">
        <f t="shared" si="81"/>
        <v>GET /statements</v>
      </c>
      <c r="D1776" s="94" t="s">
        <v>207</v>
      </c>
      <c r="E1776" s="93" t="str">
        <f t="shared" si="82"/>
        <v>AISP</v>
      </c>
      <c r="F1776" s="93" t="str">
        <f t="shared" si="83"/>
        <v>Y</v>
      </c>
      <c r="G1776" s="95">
        <v>3843384.5449656462</v>
      </c>
      <c r="H1776" s="102">
        <v>44348.707969530085</v>
      </c>
      <c r="I1776" s="102">
        <v>71.31472136854444</v>
      </c>
      <c r="J1776" s="96"/>
      <c r="K1776" s="96"/>
      <c r="L1776" s="96"/>
      <c r="M1776" s="96"/>
      <c r="N1776" s="96"/>
      <c r="O1776" s="96"/>
      <c r="P1776" s="96"/>
    </row>
    <row r="1777" spans="1:16" ht="15" customHeight="1" x14ac:dyDescent="0.25">
      <c r="A1777" s="100">
        <v>43751</v>
      </c>
      <c r="B1777" s="101">
        <v>29</v>
      </c>
      <c r="C1777" s="92" t="str">
        <f t="shared" si="81"/>
        <v>POST /domestic-payment-consents</v>
      </c>
      <c r="D1777" s="94" t="s">
        <v>207</v>
      </c>
      <c r="E1777" s="93" t="str">
        <f t="shared" si="82"/>
        <v>PISP</v>
      </c>
      <c r="F1777" s="93" t="str">
        <f t="shared" si="83"/>
        <v>N</v>
      </c>
      <c r="G1777" s="95">
        <v>3965627.6423172466</v>
      </c>
      <c r="H1777" s="102">
        <v>8976.8614814485736</v>
      </c>
      <c r="I1777" s="102">
        <v>99.605371265067518</v>
      </c>
      <c r="J1777" s="96"/>
      <c r="K1777" s="96"/>
      <c r="L1777" s="96"/>
      <c r="M1777" s="96"/>
      <c r="N1777" s="96"/>
      <c r="O1777" s="96"/>
      <c r="P1777" s="96"/>
    </row>
    <row r="1778" spans="1:16" ht="15" customHeight="1" x14ac:dyDescent="0.25">
      <c r="A1778" s="100">
        <v>43751</v>
      </c>
      <c r="B1778" s="101">
        <v>30</v>
      </c>
      <c r="C1778" s="92" t="str">
        <f t="shared" si="81"/>
        <v>GET /domestic-payment-consents/{ConsentId}</v>
      </c>
      <c r="D1778" s="94" t="s">
        <v>207</v>
      </c>
      <c r="E1778" s="93" t="str">
        <f t="shared" si="82"/>
        <v>PISP</v>
      </c>
      <c r="F1778" s="93" t="str">
        <f t="shared" si="83"/>
        <v>N</v>
      </c>
      <c r="G1778" s="95">
        <v>15979123.466231512</v>
      </c>
      <c r="H1778" s="102">
        <v>18042.418452718397</v>
      </c>
      <c r="I1778" s="102">
        <v>159.16514260976385</v>
      </c>
      <c r="J1778" s="96"/>
      <c r="K1778" s="96"/>
      <c r="L1778" s="96"/>
      <c r="M1778" s="96"/>
      <c r="N1778" s="96"/>
      <c r="O1778" s="96"/>
      <c r="P1778" s="96"/>
    </row>
    <row r="1779" spans="1:16" ht="15" customHeight="1" x14ac:dyDescent="0.25">
      <c r="A1779" s="100">
        <v>43751</v>
      </c>
      <c r="B1779" s="101">
        <v>31</v>
      </c>
      <c r="C1779" s="92" t="str">
        <f t="shared" si="81"/>
        <v>POST /domestic-payments</v>
      </c>
      <c r="D1779" s="94" t="s">
        <v>207</v>
      </c>
      <c r="E1779" s="93" t="str">
        <f t="shared" si="82"/>
        <v>PISP</v>
      </c>
      <c r="F1779" s="93" t="str">
        <f t="shared" si="83"/>
        <v>Y</v>
      </c>
      <c r="G1779" s="95">
        <v>5666421.4100172473</v>
      </c>
      <c r="H1779" s="102">
        <v>15613.574740281623</v>
      </c>
      <c r="I1779" s="102">
        <v>6.1196727829009196</v>
      </c>
      <c r="J1779" s="96"/>
      <c r="K1779" s="96"/>
      <c r="L1779" s="96"/>
      <c r="M1779" s="96"/>
      <c r="N1779" s="96"/>
      <c r="O1779" s="96"/>
      <c r="P1779" s="96"/>
    </row>
    <row r="1780" spans="1:16" ht="15" customHeight="1" x14ac:dyDescent="0.25">
      <c r="A1780" s="100">
        <v>43751</v>
      </c>
      <c r="B1780" s="101">
        <v>32</v>
      </c>
      <c r="C1780" s="92" t="str">
        <f t="shared" si="81"/>
        <v>GET /domestic-payments/{DomesticPaymentId}</v>
      </c>
      <c r="D1780" s="94" t="s">
        <v>207</v>
      </c>
      <c r="E1780" s="93" t="str">
        <f t="shared" si="82"/>
        <v>PISP</v>
      </c>
      <c r="F1780" s="93" t="str">
        <f t="shared" si="83"/>
        <v>Y</v>
      </c>
      <c r="G1780" s="95">
        <v>39519224.245293304</v>
      </c>
      <c r="H1780" s="101">
        <v>36906.71539270605</v>
      </c>
      <c r="I1780" s="101">
        <v>80.527679452076896</v>
      </c>
      <c r="J1780" s="96"/>
      <c r="K1780" s="96"/>
      <c r="L1780" s="96"/>
      <c r="M1780" s="96"/>
      <c r="N1780" s="96"/>
      <c r="O1780" s="96"/>
      <c r="P1780" s="96"/>
    </row>
    <row r="1781" spans="1:16" ht="15" customHeight="1" x14ac:dyDescent="0.25">
      <c r="A1781" s="100">
        <v>43751</v>
      </c>
      <c r="B1781" s="101">
        <v>33</v>
      </c>
      <c r="C1781" s="92" t="str">
        <f t="shared" si="81"/>
        <v>POST /domestic-scheduled-payment-consents</v>
      </c>
      <c r="D1781" s="94" t="s">
        <v>207</v>
      </c>
      <c r="E1781" s="93" t="str">
        <f t="shared" si="82"/>
        <v>PISP</v>
      </c>
      <c r="F1781" s="93" t="str">
        <f t="shared" si="83"/>
        <v>N</v>
      </c>
      <c r="G1781" s="95">
        <v>20935926.988836627</v>
      </c>
      <c r="H1781" s="101">
        <v>18787.858542412796</v>
      </c>
      <c r="I1781" s="101">
        <v>115.50122589811519</v>
      </c>
      <c r="J1781" s="96"/>
      <c r="K1781" s="96"/>
      <c r="L1781" s="96"/>
      <c r="M1781" s="96"/>
      <c r="N1781" s="96"/>
      <c r="O1781" s="96"/>
      <c r="P1781" s="96"/>
    </row>
    <row r="1782" spans="1:16" ht="15" customHeight="1" x14ac:dyDescent="0.25">
      <c r="A1782" s="100">
        <v>43751</v>
      </c>
      <c r="B1782" s="101">
        <v>34</v>
      </c>
      <c r="C1782" s="92" t="str">
        <f t="shared" si="81"/>
        <v>GET /domestic-scheduled-payment-consents/{ConsentId}</v>
      </c>
      <c r="D1782" s="94" t="s">
        <v>207</v>
      </c>
      <c r="E1782" s="93" t="str">
        <f t="shared" si="82"/>
        <v>PISP</v>
      </c>
      <c r="F1782" s="93" t="str">
        <f t="shared" si="83"/>
        <v>N</v>
      </c>
      <c r="G1782" s="95">
        <v>13373604.77021715</v>
      </c>
      <c r="H1782" s="101">
        <v>14250.248159826644</v>
      </c>
      <c r="I1782" s="101">
        <v>78.907870733278756</v>
      </c>
      <c r="J1782" s="96"/>
      <c r="K1782" s="96"/>
      <c r="L1782" s="96"/>
      <c r="M1782" s="96"/>
      <c r="N1782" s="96"/>
      <c r="O1782" s="96"/>
      <c r="P1782" s="96"/>
    </row>
    <row r="1783" spans="1:16" ht="15" customHeight="1" x14ac:dyDescent="0.25">
      <c r="A1783" s="100">
        <v>43751</v>
      </c>
      <c r="B1783" s="101">
        <v>35</v>
      </c>
      <c r="C1783" s="92" t="str">
        <f t="shared" si="81"/>
        <v>POST /domestic-scheduled-payments</v>
      </c>
      <c r="D1783" s="94" t="s">
        <v>207</v>
      </c>
      <c r="E1783" s="93" t="str">
        <f t="shared" si="82"/>
        <v>PISP</v>
      </c>
      <c r="F1783" s="93" t="str">
        <f t="shared" si="83"/>
        <v>Y</v>
      </c>
      <c r="G1783" s="95">
        <v>35109692.804909445</v>
      </c>
      <c r="H1783" s="101">
        <v>41649.114339679669</v>
      </c>
      <c r="I1783" s="101">
        <v>173.55047099326563</v>
      </c>
      <c r="J1783" s="96"/>
      <c r="K1783" s="96"/>
      <c r="L1783" s="96"/>
      <c r="M1783" s="96"/>
      <c r="N1783" s="96"/>
      <c r="O1783" s="96"/>
      <c r="P1783" s="96"/>
    </row>
    <row r="1784" spans="1:16" ht="15" customHeight="1" x14ac:dyDescent="0.25">
      <c r="A1784" s="100">
        <v>43751</v>
      </c>
      <c r="B1784" s="101">
        <v>36</v>
      </c>
      <c r="C1784" s="92" t="str">
        <f t="shared" si="81"/>
        <v>GET /domestic-scheduled-payments/{DomesticScheduledPaymentId}</v>
      </c>
      <c r="D1784" s="94" t="s">
        <v>207</v>
      </c>
      <c r="E1784" s="93" t="str">
        <f t="shared" si="82"/>
        <v>PISP</v>
      </c>
      <c r="F1784" s="93" t="str">
        <f t="shared" si="83"/>
        <v>Y</v>
      </c>
      <c r="G1784" s="95">
        <v>14612429.62171418</v>
      </c>
      <c r="H1784" s="101">
        <v>34089.267410250446</v>
      </c>
      <c r="I1784" s="101">
        <v>91.099021444807562</v>
      </c>
      <c r="J1784" s="96"/>
      <c r="K1784" s="96"/>
      <c r="L1784" s="96"/>
      <c r="M1784" s="96"/>
      <c r="N1784" s="96"/>
      <c r="O1784" s="96"/>
      <c r="P1784" s="96"/>
    </row>
    <row r="1785" spans="1:16" ht="15" customHeight="1" x14ac:dyDescent="0.25">
      <c r="A1785" s="100">
        <v>43751</v>
      </c>
      <c r="B1785" s="101">
        <v>37</v>
      </c>
      <c r="C1785" s="92" t="str">
        <f t="shared" si="81"/>
        <v>POST /domestic-standing-order-consents</v>
      </c>
      <c r="D1785" s="94" t="s">
        <v>207</v>
      </c>
      <c r="E1785" s="93" t="str">
        <f t="shared" si="82"/>
        <v>PISP</v>
      </c>
      <c r="F1785" s="93" t="str">
        <f t="shared" si="83"/>
        <v>N</v>
      </c>
      <c r="G1785" s="95">
        <v>27064322.795470271</v>
      </c>
      <c r="H1785" s="101">
        <v>27920.956821215801</v>
      </c>
      <c r="I1785" s="101">
        <v>224.51645829385293</v>
      </c>
      <c r="J1785" s="96"/>
      <c r="K1785" s="96"/>
      <c r="L1785" s="96"/>
      <c r="M1785" s="96"/>
      <c r="N1785" s="96"/>
      <c r="O1785" s="96"/>
      <c r="P1785" s="96"/>
    </row>
    <row r="1786" spans="1:16" ht="15" customHeight="1" x14ac:dyDescent="0.25">
      <c r="A1786" s="100">
        <v>43751</v>
      </c>
      <c r="B1786" s="101">
        <v>38</v>
      </c>
      <c r="C1786" s="92" t="str">
        <f t="shared" si="81"/>
        <v>GET /domestic-standing-order-consents/{ConsentId}</v>
      </c>
      <c r="D1786" s="94" t="s">
        <v>207</v>
      </c>
      <c r="E1786" s="93" t="str">
        <f t="shared" si="82"/>
        <v>PISP</v>
      </c>
      <c r="F1786" s="93" t="str">
        <f t="shared" si="83"/>
        <v>N</v>
      </c>
      <c r="G1786" s="95">
        <v>26826517.916653175</v>
      </c>
      <c r="H1786" s="101">
        <v>31253.127065336877</v>
      </c>
      <c r="I1786" s="101">
        <v>234.89523370740667</v>
      </c>
      <c r="J1786" s="96"/>
      <c r="K1786" s="96"/>
      <c r="L1786" s="96"/>
      <c r="M1786" s="96"/>
      <c r="N1786" s="96"/>
      <c r="O1786" s="96"/>
      <c r="P1786" s="96"/>
    </row>
    <row r="1787" spans="1:16" ht="15" customHeight="1" x14ac:dyDescent="0.25">
      <c r="A1787" s="100">
        <v>43751</v>
      </c>
      <c r="B1787" s="101">
        <v>39</v>
      </c>
      <c r="C1787" s="92" t="str">
        <f t="shared" si="81"/>
        <v>POST /domestic-standing-orders</v>
      </c>
      <c r="D1787" s="94" t="s">
        <v>207</v>
      </c>
      <c r="E1787" s="93" t="str">
        <f t="shared" si="82"/>
        <v>PISP</v>
      </c>
      <c r="F1787" s="93" t="str">
        <f t="shared" si="83"/>
        <v>Y</v>
      </c>
      <c r="G1787" s="95">
        <v>9100983.2012418229</v>
      </c>
      <c r="H1787" s="101">
        <v>18380.70859795759</v>
      </c>
      <c r="I1787" s="101">
        <v>2.0514732001555132</v>
      </c>
      <c r="J1787" s="96"/>
      <c r="K1787" s="96"/>
      <c r="L1787" s="96"/>
      <c r="M1787" s="96"/>
      <c r="N1787" s="96"/>
      <c r="O1787" s="96"/>
      <c r="P1787" s="96"/>
    </row>
    <row r="1788" spans="1:16" ht="15" customHeight="1" x14ac:dyDescent="0.25">
      <c r="A1788" s="100">
        <v>43751</v>
      </c>
      <c r="B1788" s="101">
        <v>40</v>
      </c>
      <c r="C1788" s="92" t="str">
        <f t="shared" si="81"/>
        <v>GET /domestic-standing-orders/{DomesticStandingOrderId}</v>
      </c>
      <c r="D1788" s="94" t="s">
        <v>207</v>
      </c>
      <c r="E1788" s="93" t="str">
        <f t="shared" si="82"/>
        <v>PISP</v>
      </c>
      <c r="F1788" s="93" t="str">
        <f t="shared" si="83"/>
        <v>Y</v>
      </c>
      <c r="G1788" s="95">
        <v>6202824.8225839408</v>
      </c>
      <c r="H1788" s="101">
        <v>8008.0513665724047</v>
      </c>
      <c r="I1788" s="101">
        <v>279.10558450527952</v>
      </c>
      <c r="J1788" s="96"/>
      <c r="K1788" s="96"/>
      <c r="L1788" s="96"/>
      <c r="M1788" s="96"/>
      <c r="N1788" s="96"/>
      <c r="O1788" s="96"/>
      <c r="P1788" s="96"/>
    </row>
    <row r="1789" spans="1:16" ht="15" customHeight="1" x14ac:dyDescent="0.25">
      <c r="A1789" s="100">
        <v>43751</v>
      </c>
      <c r="B1789" s="101">
        <v>41</v>
      </c>
      <c r="C1789" s="92" t="str">
        <f t="shared" si="81"/>
        <v>POST /international-payment-consents</v>
      </c>
      <c r="D1789" s="94" t="s">
        <v>207</v>
      </c>
      <c r="E1789" s="93" t="str">
        <f t="shared" si="82"/>
        <v>PISP</v>
      </c>
      <c r="F1789" s="93" t="str">
        <f t="shared" si="83"/>
        <v>N</v>
      </c>
      <c r="G1789" s="95">
        <v>32405375.959425785</v>
      </c>
      <c r="H1789" s="101">
        <v>44270.873505712239</v>
      </c>
      <c r="I1789" s="101">
        <v>67.200070115474674</v>
      </c>
      <c r="J1789" s="96"/>
      <c r="K1789" s="96"/>
      <c r="L1789" s="96"/>
      <c r="M1789" s="96"/>
      <c r="N1789" s="96"/>
      <c r="O1789" s="96"/>
      <c r="P1789" s="96"/>
    </row>
    <row r="1790" spans="1:16" ht="15" customHeight="1" x14ac:dyDescent="0.25">
      <c r="A1790" s="100">
        <v>43751</v>
      </c>
      <c r="B1790" s="101">
        <v>42</v>
      </c>
      <c r="C1790" s="92" t="str">
        <f t="shared" si="81"/>
        <v>GET /international-payment-consents/{ConsentId}</v>
      </c>
      <c r="D1790" s="94" t="s">
        <v>207</v>
      </c>
      <c r="E1790" s="93" t="str">
        <f t="shared" si="82"/>
        <v>PISP</v>
      </c>
      <c r="F1790" s="93" t="str">
        <f t="shared" si="83"/>
        <v>N</v>
      </c>
      <c r="G1790" s="95">
        <v>29648189.354352713</v>
      </c>
      <c r="H1790" s="101">
        <v>33990.171482833663</v>
      </c>
      <c r="I1790" s="101">
        <v>288.89532409745141</v>
      </c>
      <c r="J1790" s="96"/>
      <c r="K1790" s="96"/>
      <c r="L1790" s="96"/>
      <c r="M1790" s="96"/>
      <c r="N1790" s="96"/>
      <c r="O1790" s="96"/>
      <c r="P1790" s="96"/>
    </row>
    <row r="1791" spans="1:16" ht="15" customHeight="1" x14ac:dyDescent="0.25">
      <c r="A1791" s="100">
        <v>43751</v>
      </c>
      <c r="B1791" s="101">
        <v>43</v>
      </c>
      <c r="C1791" s="92" t="str">
        <f t="shared" si="81"/>
        <v>POST /international-payments</v>
      </c>
      <c r="D1791" s="94" t="s">
        <v>207</v>
      </c>
      <c r="E1791" s="93" t="str">
        <f t="shared" si="82"/>
        <v>PISP</v>
      </c>
      <c r="F1791" s="93" t="str">
        <f t="shared" si="83"/>
        <v>Y</v>
      </c>
      <c r="G1791" s="95">
        <v>35534630.523708336</v>
      </c>
      <c r="H1791" s="101">
        <v>42970.280857614853</v>
      </c>
      <c r="I1791" s="101">
        <v>45.363090291471572</v>
      </c>
      <c r="J1791" s="96"/>
      <c r="K1791" s="96"/>
      <c r="L1791" s="96"/>
      <c r="M1791" s="96"/>
      <c r="N1791" s="96"/>
      <c r="O1791" s="96"/>
      <c r="P1791" s="96"/>
    </row>
    <row r="1792" spans="1:16" ht="15" customHeight="1" x14ac:dyDescent="0.25">
      <c r="A1792" s="100">
        <v>43751</v>
      </c>
      <c r="B1792" s="101">
        <v>44</v>
      </c>
      <c r="C1792" s="92" t="str">
        <f t="shared" si="81"/>
        <v>GET /international-payments/{InternationalPaymentId}</v>
      </c>
      <c r="D1792" s="94" t="s">
        <v>207</v>
      </c>
      <c r="E1792" s="93" t="str">
        <f t="shared" si="82"/>
        <v>PISP</v>
      </c>
      <c r="F1792" s="93" t="str">
        <f t="shared" si="83"/>
        <v>Y</v>
      </c>
      <c r="G1792" s="95">
        <v>13125402.723124269</v>
      </c>
      <c r="H1792" s="101">
        <v>20911.897211740899</v>
      </c>
      <c r="I1792" s="101">
        <v>71.329282505179521</v>
      </c>
      <c r="J1792" s="96"/>
      <c r="K1792" s="96"/>
      <c r="L1792" s="96"/>
      <c r="M1792" s="96"/>
      <c r="N1792" s="96"/>
      <c r="O1792" s="96"/>
      <c r="P1792" s="96"/>
    </row>
    <row r="1793" spans="1:16" ht="15" customHeight="1" x14ac:dyDescent="0.25">
      <c r="A1793" s="100">
        <v>43751</v>
      </c>
      <c r="B1793" s="101">
        <v>45</v>
      </c>
      <c r="C1793" s="92" t="str">
        <f t="shared" si="81"/>
        <v>POST /international-scheduled-payment-consents</v>
      </c>
      <c r="D1793" s="94" t="s">
        <v>207</v>
      </c>
      <c r="E1793" s="93" t="str">
        <f t="shared" si="82"/>
        <v>PISP</v>
      </c>
      <c r="F1793" s="93" t="str">
        <f t="shared" si="83"/>
        <v>N</v>
      </c>
      <c r="G1793" s="95">
        <v>28815520.906502798</v>
      </c>
      <c r="H1793" s="102">
        <v>33342.512991539683</v>
      </c>
      <c r="I1793" s="102">
        <v>17.115267833235521</v>
      </c>
      <c r="J1793" s="96"/>
      <c r="K1793" s="96"/>
      <c r="L1793" s="96"/>
      <c r="M1793" s="96"/>
      <c r="N1793" s="96"/>
      <c r="O1793" s="96"/>
      <c r="P1793" s="96"/>
    </row>
    <row r="1794" spans="1:16" ht="15" customHeight="1" x14ac:dyDescent="0.25">
      <c r="A1794" s="100">
        <v>43751</v>
      </c>
      <c r="B1794" s="101">
        <v>46</v>
      </c>
      <c r="C1794" s="92" t="str">
        <f t="shared" si="81"/>
        <v>GET /international-scheduled-payment-consents/{ConsentId}</v>
      </c>
      <c r="D1794" s="94" t="s">
        <v>207</v>
      </c>
      <c r="E1794" s="93" t="str">
        <f t="shared" si="82"/>
        <v>PISP</v>
      </c>
      <c r="F1794" s="93" t="str">
        <f t="shared" si="83"/>
        <v>N</v>
      </c>
      <c r="G1794" s="95">
        <v>9179546.5839143358</v>
      </c>
      <c r="H1794" s="102">
        <v>26411.65425254466</v>
      </c>
      <c r="I1794" s="102">
        <v>28.807871286935374</v>
      </c>
      <c r="J1794" s="96"/>
      <c r="K1794" s="96"/>
      <c r="L1794" s="96"/>
      <c r="M1794" s="96"/>
      <c r="N1794" s="96"/>
      <c r="O1794" s="96"/>
      <c r="P1794" s="96"/>
    </row>
    <row r="1795" spans="1:16" ht="15" customHeight="1" x14ac:dyDescent="0.25">
      <c r="A1795" s="100">
        <v>43751</v>
      </c>
      <c r="B1795" s="101">
        <v>47</v>
      </c>
      <c r="C1795" s="92" t="str">
        <f t="shared" si="81"/>
        <v>POST /international-scheduled-payments</v>
      </c>
      <c r="D1795" s="94" t="s">
        <v>207</v>
      </c>
      <c r="E1795" s="93" t="str">
        <f t="shared" si="82"/>
        <v>PISP</v>
      </c>
      <c r="F1795" s="93" t="str">
        <f t="shared" si="83"/>
        <v>Y</v>
      </c>
      <c r="G1795" s="95">
        <v>15871641.548011599</v>
      </c>
      <c r="H1795" s="102">
        <v>23640.515215468138</v>
      </c>
      <c r="I1795" s="102">
        <v>75.562037647464621</v>
      </c>
      <c r="J1795" s="96"/>
      <c r="K1795" s="96"/>
      <c r="L1795" s="96"/>
      <c r="M1795" s="96"/>
      <c r="N1795" s="96"/>
      <c r="O1795" s="96"/>
      <c r="P1795" s="96"/>
    </row>
    <row r="1796" spans="1:16" ht="15" customHeight="1" x14ac:dyDescent="0.25">
      <c r="A1796" s="100">
        <v>43751</v>
      </c>
      <c r="B1796" s="101">
        <v>48</v>
      </c>
      <c r="C1796" s="92" t="str">
        <f t="shared" si="81"/>
        <v>GET /international-scheduled-payments/{InternationalScheduledPaymentId}</v>
      </c>
      <c r="D1796" s="94" t="s">
        <v>207</v>
      </c>
      <c r="E1796" s="93" t="str">
        <f t="shared" si="82"/>
        <v>PISP</v>
      </c>
      <c r="F1796" s="93" t="str">
        <f t="shared" si="83"/>
        <v>Y</v>
      </c>
      <c r="G1796" s="95">
        <v>22503571.040791474</v>
      </c>
      <c r="H1796" s="102">
        <v>37334.589222128721</v>
      </c>
      <c r="I1796" s="102">
        <v>58.929829324071271</v>
      </c>
      <c r="J1796" s="96"/>
      <c r="K1796" s="96"/>
      <c r="L1796" s="96"/>
      <c r="M1796" s="96"/>
      <c r="N1796" s="96"/>
      <c r="O1796" s="96"/>
      <c r="P1796" s="96"/>
    </row>
    <row r="1797" spans="1:16" ht="15" customHeight="1" x14ac:dyDescent="0.25">
      <c r="A1797" s="100">
        <v>43751</v>
      </c>
      <c r="B1797" s="101">
        <v>49</v>
      </c>
      <c r="C1797" s="92" t="str">
        <f t="shared" si="81"/>
        <v>POST /international-standing-order-consents</v>
      </c>
      <c r="D1797" s="94" t="s">
        <v>207</v>
      </c>
      <c r="E1797" s="93" t="str">
        <f t="shared" si="82"/>
        <v>PISP</v>
      </c>
      <c r="F1797" s="93" t="str">
        <f t="shared" si="83"/>
        <v>N</v>
      </c>
      <c r="G1797" s="95">
        <v>4266595.5077906875</v>
      </c>
      <c r="H1797" s="102">
        <v>11862.706742052198</v>
      </c>
      <c r="I1797" s="102">
        <v>6.3909238680789233</v>
      </c>
      <c r="J1797" s="96"/>
      <c r="K1797" s="96"/>
      <c r="L1797" s="96"/>
      <c r="M1797" s="96"/>
      <c r="N1797" s="96"/>
      <c r="O1797" s="96"/>
      <c r="P1797" s="96"/>
    </row>
    <row r="1798" spans="1:16" ht="15" customHeight="1" x14ac:dyDescent="0.25">
      <c r="A1798" s="100">
        <v>43751</v>
      </c>
      <c r="B1798" s="101">
        <v>50</v>
      </c>
      <c r="C1798" s="92" t="str">
        <f t="shared" si="81"/>
        <v>GET /international-standing-order-consents/{ConsentId}</v>
      </c>
      <c r="D1798" s="94" t="s">
        <v>207</v>
      </c>
      <c r="E1798" s="93" t="str">
        <f t="shared" si="82"/>
        <v>PISP</v>
      </c>
      <c r="F1798" s="93" t="str">
        <f t="shared" si="83"/>
        <v>N</v>
      </c>
      <c r="G1798" s="95">
        <v>21914452.455763943</v>
      </c>
      <c r="H1798" s="102">
        <v>30491.023918410909</v>
      </c>
      <c r="I1798" s="102">
        <v>284.38730219930193</v>
      </c>
      <c r="J1798" s="96"/>
      <c r="K1798" s="96"/>
      <c r="L1798" s="96"/>
      <c r="M1798" s="96"/>
      <c r="N1798" s="96"/>
      <c r="O1798" s="96"/>
      <c r="P1798" s="96"/>
    </row>
    <row r="1799" spans="1:16" ht="15" customHeight="1" x14ac:dyDescent="0.25">
      <c r="A1799" s="100">
        <v>43751</v>
      </c>
      <c r="B1799" s="101">
        <v>51</v>
      </c>
      <c r="C1799" s="92" t="str">
        <f t="shared" si="81"/>
        <v>POST /international-standing-orders</v>
      </c>
      <c r="D1799" s="94" t="s">
        <v>207</v>
      </c>
      <c r="E1799" s="93" t="str">
        <f t="shared" si="82"/>
        <v>PISP</v>
      </c>
      <c r="F1799" s="93" t="str">
        <f t="shared" si="83"/>
        <v>Y</v>
      </c>
      <c r="G1799" s="95">
        <v>15021025.103439577</v>
      </c>
      <c r="H1799" s="102">
        <v>27222.814101384276</v>
      </c>
      <c r="I1799" s="102">
        <v>267.75679402684466</v>
      </c>
      <c r="J1799" s="96"/>
      <c r="K1799" s="96"/>
      <c r="L1799" s="96"/>
      <c r="M1799" s="96"/>
      <c r="N1799" s="96"/>
      <c r="O1799" s="96"/>
      <c r="P1799" s="96"/>
    </row>
    <row r="1800" spans="1:16" ht="15" customHeight="1" x14ac:dyDescent="0.25">
      <c r="A1800" s="100">
        <v>43751</v>
      </c>
      <c r="B1800" s="101">
        <v>52</v>
      </c>
      <c r="C1800" s="92" t="str">
        <f t="shared" ref="C1800:C1863" si="84">VLOOKUP($B1800,endpoints,3)</f>
        <v>GET /international-standing-orders/{InternationalStandingOrderPaymentId}</v>
      </c>
      <c r="D1800" s="94" t="s">
        <v>207</v>
      </c>
      <c r="E1800" s="93" t="str">
        <f t="shared" ref="E1800:E1863" si="85">VLOOKUP($B1800,endpoints,4)</f>
        <v>PISP</v>
      </c>
      <c r="F1800" s="93" t="str">
        <f t="shared" ref="F1800:F1863" si="86">VLOOKUP($B1800,endpoints,5)</f>
        <v>Y</v>
      </c>
      <c r="G1800" s="95">
        <v>6676542.6496046307</v>
      </c>
      <c r="H1800" s="102">
        <v>18127.995839922052</v>
      </c>
      <c r="I1800" s="102">
        <v>78.421150433429389</v>
      </c>
      <c r="J1800" s="96"/>
      <c r="K1800" s="96"/>
      <c r="L1800" s="96"/>
      <c r="M1800" s="96"/>
      <c r="N1800" s="96"/>
      <c r="O1800" s="96"/>
      <c r="P1800" s="96"/>
    </row>
    <row r="1801" spans="1:16" ht="15" customHeight="1" x14ac:dyDescent="0.25">
      <c r="A1801" s="100">
        <v>43751</v>
      </c>
      <c r="B1801" s="101">
        <v>53</v>
      </c>
      <c r="C1801" s="92" t="str">
        <f t="shared" si="84"/>
        <v>POST /file-payment-consents</v>
      </c>
      <c r="D1801" s="94" t="s">
        <v>207</v>
      </c>
      <c r="E1801" s="93" t="str">
        <f t="shared" si="85"/>
        <v>PISP</v>
      </c>
      <c r="F1801" s="93" t="str">
        <f t="shared" si="86"/>
        <v>N</v>
      </c>
      <c r="G1801" s="95">
        <v>13832509.622121839</v>
      </c>
      <c r="H1801" s="102">
        <v>14327.684773732621</v>
      </c>
      <c r="I1801" s="102">
        <v>22.722020950177388</v>
      </c>
      <c r="J1801" s="96"/>
      <c r="K1801" s="96"/>
      <c r="L1801" s="96"/>
      <c r="M1801" s="96"/>
      <c r="N1801" s="96"/>
      <c r="O1801" s="96"/>
      <c r="P1801" s="96"/>
    </row>
    <row r="1802" spans="1:16" ht="15" customHeight="1" x14ac:dyDescent="0.25">
      <c r="A1802" s="100">
        <v>43751</v>
      </c>
      <c r="B1802" s="101">
        <v>54</v>
      </c>
      <c r="C1802" s="92" t="str">
        <f t="shared" si="84"/>
        <v>GET /file-payment-consents/{ConsentId}</v>
      </c>
      <c r="D1802" s="94" t="s">
        <v>207</v>
      </c>
      <c r="E1802" s="93" t="str">
        <f t="shared" si="85"/>
        <v>PISP</v>
      </c>
      <c r="F1802" s="93" t="str">
        <f t="shared" si="86"/>
        <v>N</v>
      </c>
      <c r="G1802" s="95">
        <v>22303869.000135936</v>
      </c>
      <c r="H1802" s="102">
        <v>24691.228327656179</v>
      </c>
      <c r="I1802" s="102">
        <v>230.08803927525517</v>
      </c>
      <c r="J1802" s="96"/>
      <c r="K1802" s="96"/>
      <c r="L1802" s="96"/>
      <c r="M1802" s="96"/>
      <c r="N1802" s="96"/>
      <c r="O1802" s="96"/>
      <c r="P1802" s="96"/>
    </row>
    <row r="1803" spans="1:16" ht="15" customHeight="1" x14ac:dyDescent="0.25">
      <c r="A1803" s="100">
        <v>43751</v>
      </c>
      <c r="B1803" s="101">
        <v>55</v>
      </c>
      <c r="C1803" s="92" t="str">
        <f t="shared" si="84"/>
        <v>POST /file-payment-consents/{ConsentId}/file</v>
      </c>
      <c r="D1803" s="94" t="s">
        <v>207</v>
      </c>
      <c r="E1803" s="93" t="str">
        <f t="shared" si="85"/>
        <v>PISP</v>
      </c>
      <c r="F1803" s="93" t="str">
        <f t="shared" si="86"/>
        <v>N</v>
      </c>
      <c r="G1803" s="95">
        <v>24666831.365760233</v>
      </c>
      <c r="H1803" s="102">
        <v>33212.640563454996</v>
      </c>
      <c r="I1803" s="102">
        <v>69.590033006226349</v>
      </c>
      <c r="J1803" s="96"/>
      <c r="K1803" s="96"/>
      <c r="L1803" s="96"/>
      <c r="M1803" s="96"/>
      <c r="N1803" s="96"/>
      <c r="O1803" s="96"/>
      <c r="P1803" s="96"/>
    </row>
    <row r="1804" spans="1:16" x14ac:dyDescent="0.25">
      <c r="A1804" s="100">
        <v>43751</v>
      </c>
      <c r="B1804" s="101">
        <v>56</v>
      </c>
      <c r="C1804" s="92" t="str">
        <f t="shared" si="84"/>
        <v>GET /file-payment-consents/{ConsentId}/file</v>
      </c>
      <c r="D1804" s="94" t="s">
        <v>207</v>
      </c>
      <c r="E1804" s="93" t="str">
        <f t="shared" si="85"/>
        <v>PISP</v>
      </c>
      <c r="F1804" s="93" t="str">
        <f t="shared" si="86"/>
        <v>N</v>
      </c>
      <c r="G1804" s="95">
        <v>23882112.078905378</v>
      </c>
      <c r="H1804" s="102">
        <v>32149.783874855322</v>
      </c>
      <c r="I1804" s="102">
        <v>46.070375006349785</v>
      </c>
      <c r="J1804" s="96"/>
      <c r="K1804" s="96"/>
      <c r="L1804" s="96"/>
      <c r="M1804" s="96"/>
      <c r="N1804" s="96"/>
      <c r="O1804" s="96"/>
      <c r="P1804" s="96"/>
    </row>
    <row r="1805" spans="1:16" x14ac:dyDescent="0.25">
      <c r="A1805" s="100">
        <v>43751</v>
      </c>
      <c r="B1805" s="101">
        <v>57</v>
      </c>
      <c r="C1805" s="92" t="str">
        <f t="shared" si="84"/>
        <v>POST /file-payments</v>
      </c>
      <c r="D1805" s="94" t="s">
        <v>207</v>
      </c>
      <c r="E1805" s="93" t="str">
        <f t="shared" si="85"/>
        <v>PISP</v>
      </c>
      <c r="F1805" s="93" t="str">
        <f t="shared" si="86"/>
        <v>Y</v>
      </c>
      <c r="G1805" s="95">
        <v>394776593.92298323</v>
      </c>
      <c r="H1805" s="102">
        <v>3887.821207872842</v>
      </c>
      <c r="I1805" s="102">
        <v>68.180956847058681</v>
      </c>
      <c r="J1805" s="96"/>
      <c r="K1805" s="96"/>
      <c r="L1805" s="96"/>
      <c r="M1805" s="96"/>
      <c r="N1805" s="96"/>
      <c r="O1805" s="96"/>
      <c r="P1805" s="96"/>
    </row>
    <row r="1806" spans="1:16" x14ac:dyDescent="0.25">
      <c r="A1806" s="100">
        <v>43751</v>
      </c>
      <c r="B1806" s="101">
        <v>58</v>
      </c>
      <c r="C1806" s="92" t="str">
        <f t="shared" si="84"/>
        <v>GET /file-payments/{FilePaymentId}</v>
      </c>
      <c r="D1806" s="94" t="s">
        <v>207</v>
      </c>
      <c r="E1806" s="93" t="str">
        <f t="shared" si="85"/>
        <v>PISP</v>
      </c>
      <c r="F1806" s="93" t="str">
        <f t="shared" si="86"/>
        <v>Y</v>
      </c>
      <c r="G1806" s="95">
        <v>78935992.488328919</v>
      </c>
      <c r="H1806" s="102">
        <v>792.52536011144514</v>
      </c>
      <c r="I1806" s="102">
        <v>127.85597617511939</v>
      </c>
      <c r="J1806" s="96"/>
      <c r="K1806" s="96"/>
      <c r="L1806" s="96"/>
      <c r="M1806" s="96"/>
      <c r="N1806" s="96"/>
      <c r="O1806" s="96"/>
      <c r="P1806" s="96"/>
    </row>
    <row r="1807" spans="1:16" x14ac:dyDescent="0.25">
      <c r="A1807" s="100">
        <v>43751</v>
      </c>
      <c r="B1807" s="101">
        <v>59</v>
      </c>
      <c r="C1807" s="92" t="str">
        <f t="shared" si="84"/>
        <v>GET /file-payments/{FilePaymentId}/report-file</v>
      </c>
      <c r="D1807" s="94" t="s">
        <v>207</v>
      </c>
      <c r="E1807" s="93" t="str">
        <f t="shared" si="85"/>
        <v>PISP</v>
      </c>
      <c r="F1807" s="93" t="str">
        <f t="shared" si="86"/>
        <v>Y</v>
      </c>
      <c r="G1807" s="95">
        <v>69407030.636158735</v>
      </c>
      <c r="H1807" s="102">
        <v>2349.7258847444477</v>
      </c>
      <c r="I1807" s="102">
        <v>89.571686723813201</v>
      </c>
      <c r="J1807" s="96"/>
      <c r="K1807" s="96"/>
      <c r="L1807" s="96"/>
      <c r="M1807" s="96"/>
      <c r="N1807" s="96"/>
      <c r="O1807" s="96"/>
      <c r="P1807" s="96"/>
    </row>
    <row r="1808" spans="1:16" x14ac:dyDescent="0.25">
      <c r="A1808" s="100">
        <v>43751</v>
      </c>
      <c r="B1808" s="101">
        <v>60</v>
      </c>
      <c r="C1808" s="92" t="str">
        <f t="shared" si="84"/>
        <v>POST /funds-confirmation-consents</v>
      </c>
      <c r="D1808" s="94" t="s">
        <v>207</v>
      </c>
      <c r="E1808" s="93" t="str">
        <f t="shared" si="85"/>
        <v>CoF</v>
      </c>
      <c r="F1808" s="93" t="str">
        <f t="shared" si="86"/>
        <v>N</v>
      </c>
      <c r="G1808" s="95">
        <v>13571545.309250096</v>
      </c>
      <c r="H1808" s="102">
        <v>16392.291163679103</v>
      </c>
      <c r="I1808" s="102">
        <v>13.743582216878648</v>
      </c>
      <c r="J1808" s="96"/>
      <c r="K1808" s="96"/>
      <c r="L1808" s="96"/>
      <c r="M1808" s="96"/>
      <c r="N1808" s="96"/>
      <c r="O1808" s="96"/>
      <c r="P1808" s="96"/>
    </row>
    <row r="1809" spans="1:16" x14ac:dyDescent="0.25">
      <c r="A1809" s="100">
        <v>43751</v>
      </c>
      <c r="B1809" s="101">
        <v>61</v>
      </c>
      <c r="C1809" s="92" t="str">
        <f t="shared" si="84"/>
        <v>GET /funds-confirmation-consents/{ConsentId}</v>
      </c>
      <c r="D1809" s="94" t="s">
        <v>207</v>
      </c>
      <c r="E1809" s="93" t="str">
        <f t="shared" si="85"/>
        <v>CoF</v>
      </c>
      <c r="F1809" s="93" t="str">
        <f t="shared" si="86"/>
        <v>N</v>
      </c>
      <c r="G1809" s="95">
        <v>21532315.920652445</v>
      </c>
      <c r="H1809" s="102">
        <v>40827.753478209488</v>
      </c>
      <c r="I1809" s="102">
        <v>193.82171286900851</v>
      </c>
      <c r="J1809" s="96"/>
      <c r="K1809" s="96"/>
      <c r="L1809" s="96"/>
      <c r="M1809" s="96"/>
      <c r="N1809" s="96"/>
      <c r="O1809" s="96"/>
      <c r="P1809" s="96"/>
    </row>
    <row r="1810" spans="1:16" x14ac:dyDescent="0.25">
      <c r="A1810" s="100">
        <v>43751</v>
      </c>
      <c r="B1810" s="101">
        <v>62</v>
      </c>
      <c r="C1810" s="92" t="str">
        <f t="shared" si="84"/>
        <v>DELETE /funds-confirmation-consents/{ConsentId}</v>
      </c>
      <c r="D1810" s="94" t="s">
        <v>207</v>
      </c>
      <c r="E1810" s="93" t="str">
        <f t="shared" si="85"/>
        <v>CoF</v>
      </c>
      <c r="F1810" s="93" t="str">
        <f t="shared" si="86"/>
        <v>N</v>
      </c>
      <c r="G1810" s="95">
        <v>6892814.2577177733</v>
      </c>
      <c r="H1810" s="102">
        <v>11848.691388444353</v>
      </c>
      <c r="I1810" s="102">
        <v>128.90900807298749</v>
      </c>
      <c r="J1810" s="96"/>
      <c r="K1810" s="96"/>
      <c r="L1810" s="96"/>
      <c r="M1810" s="96"/>
      <c r="N1810" s="96"/>
      <c r="O1810" s="96"/>
      <c r="P1810" s="96"/>
    </row>
    <row r="1811" spans="1:16" x14ac:dyDescent="0.25">
      <c r="A1811" s="100">
        <v>43751</v>
      </c>
      <c r="B1811" s="101">
        <v>63</v>
      </c>
      <c r="C1811" s="92" t="str">
        <f t="shared" si="84"/>
        <v>POST /funds-confirmations</v>
      </c>
      <c r="D1811" s="94" t="s">
        <v>207</v>
      </c>
      <c r="E1811" s="93" t="str">
        <f t="shared" si="85"/>
        <v>CoF</v>
      </c>
      <c r="F1811" s="93" t="str">
        <f t="shared" si="86"/>
        <v>Y</v>
      </c>
      <c r="G1811" s="95">
        <v>8916921.3287313394</v>
      </c>
      <c r="H1811" s="102">
        <v>16207.762927086527</v>
      </c>
      <c r="I1811" s="102">
        <v>260.04682799161878</v>
      </c>
      <c r="J1811" s="96"/>
      <c r="K1811" s="96"/>
      <c r="L1811" s="96"/>
      <c r="M1811" s="96"/>
      <c r="N1811" s="96"/>
      <c r="O1811" s="96"/>
      <c r="P1811" s="96"/>
    </row>
    <row r="1812" spans="1:16" x14ac:dyDescent="0.25">
      <c r="A1812" s="46">
        <v>43751</v>
      </c>
      <c r="B1812" s="101">
        <v>0</v>
      </c>
      <c r="C1812" s="92" t="str">
        <f t="shared" si="84"/>
        <v>OIDC endpoints for token IDs</v>
      </c>
      <c r="D1812" s="94" t="s">
        <v>208</v>
      </c>
      <c r="E1812" s="93" t="str">
        <f t="shared" si="85"/>
        <v>OIDC</v>
      </c>
      <c r="F1812" s="93" t="str">
        <f t="shared" si="86"/>
        <v>N</v>
      </c>
      <c r="G1812" s="112">
        <v>750601767.54368806</v>
      </c>
      <c r="H1812" s="68">
        <v>1521712.7445059698</v>
      </c>
      <c r="I1812" s="68">
        <v>498.81468137637478</v>
      </c>
      <c r="J1812" s="96"/>
      <c r="K1812" s="96"/>
      <c r="L1812" s="96"/>
      <c r="M1812" s="96"/>
      <c r="N1812" s="96"/>
      <c r="O1812" s="96"/>
      <c r="P1812" s="96"/>
    </row>
    <row r="1813" spans="1:16" x14ac:dyDescent="0.25">
      <c r="A1813" s="97">
        <v>43751</v>
      </c>
      <c r="B1813" s="101">
        <v>1</v>
      </c>
      <c r="C1813" s="92" t="str">
        <f t="shared" si="84"/>
        <v>POST /account-access-consents</v>
      </c>
      <c r="D1813" s="94" t="s">
        <v>208</v>
      </c>
      <c r="E1813" s="93" t="str">
        <f t="shared" si="85"/>
        <v>AISP</v>
      </c>
      <c r="F1813" s="93" t="str">
        <f t="shared" si="86"/>
        <v>N</v>
      </c>
      <c r="G1813" s="95">
        <v>571239.48199564405</v>
      </c>
      <c r="H1813" s="99">
        <v>26286.198207718127</v>
      </c>
      <c r="I1813" s="99">
        <v>79.084629141871588</v>
      </c>
      <c r="J1813" s="96"/>
      <c r="K1813" s="96"/>
      <c r="L1813" s="96"/>
      <c r="M1813" s="96"/>
      <c r="N1813" s="96"/>
      <c r="O1813" s="96"/>
      <c r="P1813" s="96"/>
    </row>
    <row r="1814" spans="1:16" x14ac:dyDescent="0.25">
      <c r="A1814" s="97">
        <v>43751</v>
      </c>
      <c r="B1814" s="101">
        <v>2</v>
      </c>
      <c r="C1814" s="92" t="str">
        <f t="shared" si="84"/>
        <v>GET /account-access-consents/{ConsentId}</v>
      </c>
      <c r="D1814" s="94" t="s">
        <v>208</v>
      </c>
      <c r="E1814" s="93" t="str">
        <f t="shared" si="85"/>
        <v>AISP</v>
      </c>
      <c r="F1814" s="93" t="str">
        <f t="shared" si="86"/>
        <v>N</v>
      </c>
      <c r="G1814" s="95">
        <v>1315664.7054128456</v>
      </c>
      <c r="H1814" s="99">
        <v>26510.324072376192</v>
      </c>
      <c r="I1814" s="99">
        <v>30.031836310600973</v>
      </c>
      <c r="J1814" s="96"/>
      <c r="K1814" s="96"/>
      <c r="L1814" s="96"/>
      <c r="M1814" s="96"/>
      <c r="N1814" s="96"/>
      <c r="O1814" s="96"/>
      <c r="P1814" s="96"/>
    </row>
    <row r="1815" spans="1:16" x14ac:dyDescent="0.25">
      <c r="A1815" s="97">
        <v>43751</v>
      </c>
      <c r="B1815" s="101">
        <v>3</v>
      </c>
      <c r="C1815" s="92" t="str">
        <f t="shared" si="84"/>
        <v>DELETE /account-access-consents/{ConsentId}</v>
      </c>
      <c r="D1815" s="94" t="s">
        <v>208</v>
      </c>
      <c r="E1815" s="93" t="str">
        <f t="shared" si="85"/>
        <v>AISP</v>
      </c>
      <c r="F1815" s="93" t="str">
        <f t="shared" si="86"/>
        <v>N</v>
      </c>
      <c r="G1815" s="95">
        <v>566671.02283782605</v>
      </c>
      <c r="H1815" s="99">
        <v>22946.709304430959</v>
      </c>
      <c r="I1815" s="99">
        <v>289.51647246312672</v>
      </c>
      <c r="J1815" s="96"/>
      <c r="K1815" s="96"/>
      <c r="L1815" s="96"/>
      <c r="M1815" s="96"/>
      <c r="N1815" s="96"/>
      <c r="O1815" s="96"/>
      <c r="P1815" s="96"/>
    </row>
    <row r="1816" spans="1:16" x14ac:dyDescent="0.25">
      <c r="A1816" s="97">
        <v>43751</v>
      </c>
      <c r="B1816" s="101">
        <v>4</v>
      </c>
      <c r="C1816" s="92" t="str">
        <f t="shared" si="84"/>
        <v>GET /accounts</v>
      </c>
      <c r="D1816" s="94" t="s">
        <v>208</v>
      </c>
      <c r="E1816" s="93" t="str">
        <f t="shared" si="85"/>
        <v>AISP</v>
      </c>
      <c r="F1816" s="93" t="str">
        <f t="shared" si="86"/>
        <v>Y</v>
      </c>
      <c r="G1816" s="95">
        <v>1559412.6063548098</v>
      </c>
      <c r="H1816" s="99">
        <v>31102.27745456214</v>
      </c>
      <c r="I1816" s="99">
        <v>70.999398970515699</v>
      </c>
      <c r="J1816" s="96"/>
      <c r="K1816" s="96"/>
      <c r="L1816" s="96"/>
      <c r="M1816" s="96"/>
      <c r="N1816" s="96"/>
      <c r="O1816" s="96"/>
      <c r="P1816" s="96"/>
    </row>
    <row r="1817" spans="1:16" ht="15" customHeight="1" x14ac:dyDescent="0.25">
      <c r="A1817" s="97">
        <v>43751</v>
      </c>
      <c r="B1817" s="101">
        <v>5</v>
      </c>
      <c r="C1817" s="92" t="str">
        <f t="shared" si="84"/>
        <v>GET /accounts/{AccountId}</v>
      </c>
      <c r="D1817" s="94" t="s">
        <v>208</v>
      </c>
      <c r="E1817" s="93" t="str">
        <f t="shared" si="85"/>
        <v>AISP</v>
      </c>
      <c r="F1817" s="93" t="str">
        <f t="shared" si="86"/>
        <v>Y</v>
      </c>
      <c r="G1817" s="95">
        <v>2461884.6496667694</v>
      </c>
      <c r="H1817" s="99">
        <v>41061.88720715521</v>
      </c>
      <c r="I1817" s="99">
        <v>93.880879195183866</v>
      </c>
      <c r="J1817" s="96"/>
      <c r="K1817" s="96"/>
      <c r="L1817" s="96"/>
      <c r="M1817" s="96"/>
      <c r="N1817" s="96"/>
      <c r="O1817" s="96"/>
      <c r="P1817" s="96"/>
    </row>
    <row r="1818" spans="1:16" ht="15" customHeight="1" x14ac:dyDescent="0.25">
      <c r="A1818" s="97">
        <v>43751</v>
      </c>
      <c r="B1818" s="101">
        <v>6</v>
      </c>
      <c r="C1818" s="92" t="str">
        <f t="shared" si="84"/>
        <v>GET /accounts/{AccountId}/balances</v>
      </c>
      <c r="D1818" s="94" t="s">
        <v>208</v>
      </c>
      <c r="E1818" s="93" t="str">
        <f t="shared" si="85"/>
        <v>AISP</v>
      </c>
      <c r="F1818" s="93" t="str">
        <f t="shared" si="86"/>
        <v>Y</v>
      </c>
      <c r="G1818" s="95">
        <v>1693814.4194223913</v>
      </c>
      <c r="H1818" s="99">
        <v>27612.214292220866</v>
      </c>
      <c r="I1818" s="99">
        <v>141.24044758579063</v>
      </c>
      <c r="J1818" s="96"/>
      <c r="K1818" s="96"/>
      <c r="L1818" s="96"/>
      <c r="M1818" s="96"/>
      <c r="N1818" s="96"/>
      <c r="O1818" s="96"/>
      <c r="P1818" s="96"/>
    </row>
    <row r="1819" spans="1:16" ht="15" customHeight="1" x14ac:dyDescent="0.25">
      <c r="A1819" s="97">
        <v>43751</v>
      </c>
      <c r="B1819" s="101">
        <v>7</v>
      </c>
      <c r="C1819" s="92" t="str">
        <f t="shared" si="84"/>
        <v>GET /balances</v>
      </c>
      <c r="D1819" s="94" t="s">
        <v>208</v>
      </c>
      <c r="E1819" s="93" t="str">
        <f t="shared" si="85"/>
        <v>AISP</v>
      </c>
      <c r="F1819" s="93" t="str">
        <f t="shared" si="86"/>
        <v>Y</v>
      </c>
      <c r="G1819" s="95">
        <v>1035190.2366126649</v>
      </c>
      <c r="H1819" s="99">
        <v>20436.990292562023</v>
      </c>
      <c r="I1819" s="99">
        <v>156.35054152419536</v>
      </c>
      <c r="J1819" s="96"/>
      <c r="K1819" s="96"/>
      <c r="L1819" s="96"/>
      <c r="M1819" s="96"/>
      <c r="N1819" s="96"/>
      <c r="O1819" s="96"/>
      <c r="P1819" s="96"/>
    </row>
    <row r="1820" spans="1:16" ht="15" customHeight="1" x14ac:dyDescent="0.25">
      <c r="A1820" s="97">
        <v>43751</v>
      </c>
      <c r="B1820" s="101">
        <v>8</v>
      </c>
      <c r="C1820" s="92" t="str">
        <f t="shared" si="84"/>
        <v>GET /accounts/{AccountId}/transactions</v>
      </c>
      <c r="D1820" s="94" t="s">
        <v>208</v>
      </c>
      <c r="E1820" s="93" t="str">
        <f t="shared" si="85"/>
        <v>AISP</v>
      </c>
      <c r="F1820" s="93" t="str">
        <f t="shared" si="86"/>
        <v>Y</v>
      </c>
      <c r="G1820" s="95">
        <v>33860820.420177348</v>
      </c>
      <c r="H1820" s="99">
        <v>20044.359072332412</v>
      </c>
      <c r="I1820" s="99">
        <v>156.1941832411035</v>
      </c>
      <c r="J1820" s="96"/>
      <c r="K1820" s="96"/>
      <c r="L1820" s="96"/>
      <c r="M1820" s="96"/>
      <c r="N1820" s="96"/>
      <c r="O1820" s="96"/>
      <c r="P1820" s="96"/>
    </row>
    <row r="1821" spans="1:16" ht="15" customHeight="1" x14ac:dyDescent="0.25">
      <c r="A1821" s="97">
        <v>43751</v>
      </c>
      <c r="B1821" s="101">
        <v>9</v>
      </c>
      <c r="C1821" s="92" t="str">
        <f t="shared" si="84"/>
        <v>GET /transactions</v>
      </c>
      <c r="D1821" s="94" t="s">
        <v>208</v>
      </c>
      <c r="E1821" s="93" t="str">
        <f t="shared" si="85"/>
        <v>AISP</v>
      </c>
      <c r="F1821" s="93" t="str">
        <f t="shared" si="86"/>
        <v>Y</v>
      </c>
      <c r="G1821" s="95">
        <v>321325752.55782455</v>
      </c>
      <c r="H1821" s="99">
        <v>43865.673526767598</v>
      </c>
      <c r="I1821" s="99">
        <v>31.583092354888151</v>
      </c>
      <c r="J1821" s="96"/>
      <c r="K1821" s="96"/>
      <c r="L1821" s="96"/>
      <c r="M1821" s="96"/>
      <c r="N1821" s="96"/>
      <c r="O1821" s="96"/>
      <c r="P1821" s="96"/>
    </row>
    <row r="1822" spans="1:16" ht="15" customHeight="1" x14ac:dyDescent="0.25">
      <c r="A1822" s="97">
        <v>43751</v>
      </c>
      <c r="B1822" s="101">
        <v>10</v>
      </c>
      <c r="C1822" s="92" t="str">
        <f t="shared" si="84"/>
        <v>GET /accounts/{AccountId}/beneficiaries</v>
      </c>
      <c r="D1822" s="94" t="s">
        <v>208</v>
      </c>
      <c r="E1822" s="93" t="str">
        <f t="shared" si="85"/>
        <v>AISP</v>
      </c>
      <c r="F1822" s="93" t="str">
        <f t="shared" si="86"/>
        <v>Y</v>
      </c>
      <c r="G1822" s="95">
        <v>2133931.6416378953</v>
      </c>
      <c r="H1822" s="99">
        <v>27644.026576912551</v>
      </c>
      <c r="I1822" s="99">
        <v>123.50122425993924</v>
      </c>
      <c r="J1822" s="96"/>
      <c r="K1822" s="96"/>
      <c r="L1822" s="96"/>
      <c r="M1822" s="96"/>
      <c r="N1822" s="96"/>
      <c r="O1822" s="96"/>
      <c r="P1822" s="96"/>
    </row>
    <row r="1823" spans="1:16" ht="15" customHeight="1" x14ac:dyDescent="0.25">
      <c r="A1823" s="97">
        <v>43751</v>
      </c>
      <c r="B1823" s="101">
        <v>11</v>
      </c>
      <c r="C1823" s="92" t="str">
        <f t="shared" si="84"/>
        <v>GET /beneficiaries</v>
      </c>
      <c r="D1823" s="94" t="s">
        <v>208</v>
      </c>
      <c r="E1823" s="93" t="str">
        <f t="shared" si="85"/>
        <v>AISP</v>
      </c>
      <c r="F1823" s="93" t="str">
        <f t="shared" si="86"/>
        <v>Y</v>
      </c>
      <c r="G1823" s="95">
        <v>2520617.5142080761</v>
      </c>
      <c r="H1823" s="99">
        <v>38303.430658860874</v>
      </c>
      <c r="I1823" s="99">
        <v>27.347048078864884</v>
      </c>
      <c r="J1823" s="96"/>
      <c r="K1823" s="96"/>
      <c r="L1823" s="96"/>
      <c r="M1823" s="96"/>
      <c r="N1823" s="96"/>
      <c r="O1823" s="96"/>
      <c r="P1823" s="96"/>
    </row>
    <row r="1824" spans="1:16" ht="15" customHeight="1" x14ac:dyDescent="0.25">
      <c r="A1824" s="97">
        <v>43751</v>
      </c>
      <c r="B1824" s="101">
        <v>12</v>
      </c>
      <c r="C1824" s="92" t="str">
        <f t="shared" si="84"/>
        <v>GET /accounts/{AccountId}/direct-debits</v>
      </c>
      <c r="D1824" s="94" t="s">
        <v>208</v>
      </c>
      <c r="E1824" s="93" t="str">
        <f t="shared" si="85"/>
        <v>AISP</v>
      </c>
      <c r="F1824" s="93" t="str">
        <f t="shared" si="86"/>
        <v>Y</v>
      </c>
      <c r="G1824" s="95">
        <v>1746678.6747795243</v>
      </c>
      <c r="H1824" s="99">
        <v>31573.606928817677</v>
      </c>
      <c r="I1824" s="99">
        <v>181.59284668567332</v>
      </c>
      <c r="J1824" s="96"/>
      <c r="K1824" s="96"/>
      <c r="L1824" s="96"/>
      <c r="M1824" s="96"/>
      <c r="N1824" s="96"/>
      <c r="O1824" s="96"/>
      <c r="P1824" s="96"/>
    </row>
    <row r="1825" spans="1:16" ht="15" customHeight="1" x14ac:dyDescent="0.25">
      <c r="A1825" s="97">
        <v>43751</v>
      </c>
      <c r="B1825" s="101">
        <v>13</v>
      </c>
      <c r="C1825" s="92" t="str">
        <f t="shared" si="84"/>
        <v>GET /direct-debits</v>
      </c>
      <c r="D1825" s="94" t="s">
        <v>208</v>
      </c>
      <c r="E1825" s="93" t="str">
        <f t="shared" si="85"/>
        <v>AISP</v>
      </c>
      <c r="F1825" s="93" t="str">
        <f t="shared" si="86"/>
        <v>Y</v>
      </c>
      <c r="G1825" s="95">
        <v>1638644.5707738721</v>
      </c>
      <c r="H1825" s="99">
        <v>23054.623340002607</v>
      </c>
      <c r="I1825" s="99">
        <v>190.92125706247683</v>
      </c>
      <c r="J1825" s="96"/>
      <c r="K1825" s="96"/>
      <c r="L1825" s="96"/>
      <c r="M1825" s="96"/>
      <c r="N1825" s="96"/>
      <c r="O1825" s="96"/>
      <c r="P1825" s="96"/>
    </row>
    <row r="1826" spans="1:16" ht="15" customHeight="1" x14ac:dyDescent="0.25">
      <c r="A1826" s="97">
        <v>43751</v>
      </c>
      <c r="B1826" s="101">
        <v>14</v>
      </c>
      <c r="C1826" s="92" t="str">
        <f t="shared" si="84"/>
        <v>GET /accounts/{AccountId}/standing-orders</v>
      </c>
      <c r="D1826" s="94" t="s">
        <v>208</v>
      </c>
      <c r="E1826" s="93" t="str">
        <f t="shared" si="85"/>
        <v>AISP</v>
      </c>
      <c r="F1826" s="93" t="str">
        <f t="shared" si="86"/>
        <v>Y</v>
      </c>
      <c r="G1826" s="95">
        <v>953590.45139777777</v>
      </c>
      <c r="H1826" s="99">
        <v>17052.653576511133</v>
      </c>
      <c r="I1826" s="99">
        <v>136.75874611339114</v>
      </c>
      <c r="J1826" s="96"/>
      <c r="K1826" s="96"/>
      <c r="L1826" s="96"/>
      <c r="M1826" s="96"/>
      <c r="N1826" s="96"/>
      <c r="O1826" s="96"/>
      <c r="P1826" s="96"/>
    </row>
    <row r="1827" spans="1:16" ht="15" customHeight="1" x14ac:dyDescent="0.25">
      <c r="A1827" s="97">
        <v>43751</v>
      </c>
      <c r="B1827" s="101">
        <v>15</v>
      </c>
      <c r="C1827" s="92" t="str">
        <f t="shared" si="84"/>
        <v>GET /standing-orders</v>
      </c>
      <c r="D1827" s="94" t="s">
        <v>208</v>
      </c>
      <c r="E1827" s="93" t="str">
        <f t="shared" si="85"/>
        <v>AISP</v>
      </c>
      <c r="F1827" s="93" t="str">
        <f t="shared" si="86"/>
        <v>Y</v>
      </c>
      <c r="G1827" s="95">
        <v>1323676.6899826655</v>
      </c>
      <c r="H1827" s="99">
        <v>44398.169100756648</v>
      </c>
      <c r="I1827" s="99">
        <v>142.64239095291367</v>
      </c>
      <c r="J1827" s="96"/>
      <c r="K1827" s="96"/>
      <c r="L1827" s="96"/>
      <c r="M1827" s="96"/>
      <c r="N1827" s="96"/>
      <c r="O1827" s="96"/>
      <c r="P1827" s="96"/>
    </row>
    <row r="1828" spans="1:16" ht="15" customHeight="1" x14ac:dyDescent="0.25">
      <c r="A1828" s="97">
        <v>43751</v>
      </c>
      <c r="B1828" s="101">
        <v>16</v>
      </c>
      <c r="C1828" s="92" t="str">
        <f t="shared" si="84"/>
        <v>GET /accounts/{AccountId}/product</v>
      </c>
      <c r="D1828" s="94" t="s">
        <v>208</v>
      </c>
      <c r="E1828" s="93" t="str">
        <f t="shared" si="85"/>
        <v>AISP</v>
      </c>
      <c r="F1828" s="93" t="str">
        <f t="shared" si="86"/>
        <v>Y</v>
      </c>
      <c r="G1828" s="95">
        <v>354177.37184929883</v>
      </c>
      <c r="H1828" s="99">
        <v>5264.4186792158716</v>
      </c>
      <c r="I1828" s="99">
        <v>165.27956386698682</v>
      </c>
      <c r="J1828" s="96"/>
      <c r="K1828" s="96"/>
      <c r="L1828" s="96"/>
      <c r="M1828" s="96"/>
      <c r="N1828" s="96"/>
      <c r="O1828" s="96"/>
      <c r="P1828" s="96"/>
    </row>
    <row r="1829" spans="1:16" ht="15" customHeight="1" x14ac:dyDescent="0.25">
      <c r="A1829" s="97">
        <v>43751</v>
      </c>
      <c r="B1829" s="101">
        <v>17</v>
      </c>
      <c r="C1829" s="92" t="str">
        <f t="shared" si="84"/>
        <v>GET /products</v>
      </c>
      <c r="D1829" s="94" t="s">
        <v>208</v>
      </c>
      <c r="E1829" s="93" t="str">
        <f t="shared" si="85"/>
        <v>AISP</v>
      </c>
      <c r="F1829" s="93" t="str">
        <f t="shared" si="86"/>
        <v>Y</v>
      </c>
      <c r="G1829" s="95">
        <v>738091.03412428184</v>
      </c>
      <c r="H1829" s="99">
        <v>35578.908857239221</v>
      </c>
      <c r="I1829" s="99">
        <v>211.6928160801356</v>
      </c>
      <c r="J1829" s="96"/>
      <c r="K1829" s="96"/>
      <c r="L1829" s="96"/>
      <c r="M1829" s="96"/>
      <c r="N1829" s="96"/>
      <c r="O1829" s="96"/>
      <c r="P1829" s="96"/>
    </row>
    <row r="1830" spans="1:16" ht="15" customHeight="1" x14ac:dyDescent="0.25">
      <c r="A1830" s="97">
        <v>43751</v>
      </c>
      <c r="B1830" s="101">
        <v>18</v>
      </c>
      <c r="C1830" s="92" t="str">
        <f t="shared" si="84"/>
        <v>GET /accounts/{AccountId}/offers</v>
      </c>
      <c r="D1830" s="94" t="s">
        <v>208</v>
      </c>
      <c r="E1830" s="93" t="str">
        <f t="shared" si="85"/>
        <v>AISP</v>
      </c>
      <c r="F1830" s="93" t="str">
        <f t="shared" si="86"/>
        <v>Y</v>
      </c>
      <c r="G1830" s="95">
        <v>743529.47927358421</v>
      </c>
      <c r="H1830" s="99">
        <v>41693.61524268303</v>
      </c>
      <c r="I1830" s="99">
        <v>257.00718166105105</v>
      </c>
      <c r="J1830" s="96"/>
      <c r="K1830" s="96"/>
      <c r="L1830" s="96"/>
      <c r="M1830" s="96"/>
      <c r="N1830" s="96"/>
      <c r="O1830" s="96"/>
      <c r="P1830" s="96"/>
    </row>
    <row r="1831" spans="1:16" ht="15" customHeight="1" x14ac:dyDescent="0.25">
      <c r="A1831" s="97">
        <v>43751</v>
      </c>
      <c r="B1831" s="101">
        <v>19</v>
      </c>
      <c r="C1831" s="92" t="str">
        <f t="shared" si="84"/>
        <v>GET /offers</v>
      </c>
      <c r="D1831" s="94" t="s">
        <v>208</v>
      </c>
      <c r="E1831" s="93" t="str">
        <f t="shared" si="85"/>
        <v>AISP</v>
      </c>
      <c r="F1831" s="93" t="str">
        <f t="shared" si="86"/>
        <v>Y</v>
      </c>
      <c r="G1831" s="95">
        <v>2934510.5703553422</v>
      </c>
      <c r="H1831" s="99">
        <v>38011.785884753721</v>
      </c>
      <c r="I1831" s="99">
        <v>165.0765673225267</v>
      </c>
      <c r="J1831" s="96"/>
      <c r="K1831" s="96"/>
      <c r="L1831" s="96"/>
      <c r="M1831" s="96"/>
      <c r="N1831" s="96"/>
      <c r="O1831" s="96"/>
      <c r="P1831" s="96"/>
    </row>
    <row r="1832" spans="1:16" ht="15" customHeight="1" x14ac:dyDescent="0.25">
      <c r="A1832" s="97">
        <v>43751</v>
      </c>
      <c r="B1832" s="101">
        <v>20</v>
      </c>
      <c r="C1832" s="92" t="str">
        <f t="shared" si="84"/>
        <v>GET /accounts/{AccountId}/party</v>
      </c>
      <c r="D1832" s="94" t="s">
        <v>208</v>
      </c>
      <c r="E1832" s="93" t="str">
        <f t="shared" si="85"/>
        <v>AISP</v>
      </c>
      <c r="F1832" s="93" t="str">
        <f t="shared" si="86"/>
        <v>Y</v>
      </c>
      <c r="G1832" s="95">
        <v>1169399.0816272737</v>
      </c>
      <c r="H1832" s="99">
        <v>43237.520752052063</v>
      </c>
      <c r="I1832" s="99">
        <v>0</v>
      </c>
      <c r="J1832" s="96"/>
      <c r="K1832" s="96"/>
      <c r="L1832" s="96"/>
      <c r="M1832" s="96"/>
      <c r="N1832" s="96"/>
      <c r="O1832" s="96"/>
      <c r="P1832" s="96"/>
    </row>
    <row r="1833" spans="1:16" ht="15" customHeight="1" x14ac:dyDescent="0.25">
      <c r="A1833" s="97">
        <v>43751</v>
      </c>
      <c r="B1833" s="101">
        <v>21</v>
      </c>
      <c r="C1833" s="92" t="str">
        <f t="shared" si="84"/>
        <v>GET /party</v>
      </c>
      <c r="D1833" s="94" t="s">
        <v>208</v>
      </c>
      <c r="E1833" s="93" t="str">
        <f t="shared" si="85"/>
        <v>AISP</v>
      </c>
      <c r="F1833" s="93" t="str">
        <f t="shared" si="86"/>
        <v>Y</v>
      </c>
      <c r="G1833" s="95">
        <v>842707.08011958958</v>
      </c>
      <c r="H1833" s="99">
        <v>10057.635619290315</v>
      </c>
      <c r="I1833" s="99">
        <v>336.40529486263966</v>
      </c>
      <c r="J1833" s="96"/>
      <c r="K1833" s="96"/>
      <c r="L1833" s="96"/>
      <c r="M1833" s="96"/>
      <c r="N1833" s="96"/>
      <c r="O1833" s="96"/>
      <c r="P1833" s="96"/>
    </row>
    <row r="1834" spans="1:16" ht="15" customHeight="1" x14ac:dyDescent="0.25">
      <c r="A1834" s="97">
        <v>43751</v>
      </c>
      <c r="B1834" s="101">
        <v>22</v>
      </c>
      <c r="C1834" s="92" t="str">
        <f t="shared" si="84"/>
        <v>GET /accounts/{AccountId}/scheduled-payments</v>
      </c>
      <c r="D1834" s="94" t="s">
        <v>208</v>
      </c>
      <c r="E1834" s="93" t="str">
        <f t="shared" si="85"/>
        <v>AISP</v>
      </c>
      <c r="F1834" s="93" t="str">
        <f t="shared" si="86"/>
        <v>Y</v>
      </c>
      <c r="G1834" s="95">
        <v>906616.30907392886</v>
      </c>
      <c r="H1834" s="99">
        <v>34896.69884633024</v>
      </c>
      <c r="I1834" s="99">
        <v>2.858413505886741</v>
      </c>
      <c r="J1834" s="96"/>
      <c r="K1834" s="96"/>
      <c r="L1834" s="96"/>
      <c r="M1834" s="96"/>
      <c r="N1834" s="96"/>
      <c r="O1834" s="96"/>
      <c r="P1834" s="96"/>
    </row>
    <row r="1835" spans="1:16" ht="15" customHeight="1" x14ac:dyDescent="0.25">
      <c r="A1835" s="97">
        <v>43751</v>
      </c>
      <c r="B1835" s="101">
        <v>23</v>
      </c>
      <c r="C1835" s="92" t="str">
        <f t="shared" si="84"/>
        <v>GET /scheduled-payments</v>
      </c>
      <c r="D1835" s="94" t="s">
        <v>208</v>
      </c>
      <c r="E1835" s="93" t="str">
        <f t="shared" si="85"/>
        <v>AISP</v>
      </c>
      <c r="F1835" s="93" t="str">
        <f t="shared" si="86"/>
        <v>Y</v>
      </c>
      <c r="G1835" s="95">
        <v>1908138.7482203781</v>
      </c>
      <c r="H1835" s="99">
        <v>32528.956776424155</v>
      </c>
      <c r="I1835" s="99">
        <v>87.387133530753644</v>
      </c>
      <c r="J1835" s="96"/>
      <c r="K1835" s="96"/>
      <c r="L1835" s="96"/>
      <c r="M1835" s="96"/>
      <c r="N1835" s="96"/>
      <c r="O1835" s="96"/>
      <c r="P1835" s="96"/>
    </row>
    <row r="1836" spans="1:16" ht="15" customHeight="1" x14ac:dyDescent="0.25">
      <c r="A1836" s="97">
        <v>43751</v>
      </c>
      <c r="B1836" s="101">
        <v>24</v>
      </c>
      <c r="C1836" s="92" t="str">
        <f t="shared" si="84"/>
        <v>GET /accounts/{AccountId}/statements</v>
      </c>
      <c r="D1836" s="94" t="s">
        <v>208</v>
      </c>
      <c r="E1836" s="93" t="str">
        <f t="shared" si="85"/>
        <v>AISP</v>
      </c>
      <c r="F1836" s="93" t="str">
        <f t="shared" si="86"/>
        <v>Y</v>
      </c>
      <c r="G1836" s="95">
        <v>832662.65872394771</v>
      </c>
      <c r="H1836" s="99">
        <v>12821.499313277147</v>
      </c>
      <c r="I1836" s="99">
        <v>126.5280622130785</v>
      </c>
      <c r="J1836" s="96"/>
      <c r="K1836" s="96"/>
      <c r="L1836" s="96"/>
      <c r="M1836" s="96"/>
      <c r="N1836" s="96"/>
      <c r="O1836" s="96"/>
      <c r="P1836" s="96"/>
    </row>
    <row r="1837" spans="1:16" ht="15" customHeight="1" x14ac:dyDescent="0.25">
      <c r="A1837" s="97">
        <v>43751</v>
      </c>
      <c r="B1837" s="101">
        <v>25</v>
      </c>
      <c r="C1837" s="92" t="str">
        <f t="shared" si="84"/>
        <v>GET /accounts/{AccountId}/statements/{StatementId}</v>
      </c>
      <c r="D1837" s="94" t="s">
        <v>208</v>
      </c>
      <c r="E1837" s="93" t="str">
        <f t="shared" si="85"/>
        <v>AISP</v>
      </c>
      <c r="F1837" s="93" t="str">
        <f t="shared" si="86"/>
        <v>Y</v>
      </c>
      <c r="G1837" s="95">
        <v>995245.08155442565</v>
      </c>
      <c r="H1837" s="99">
        <v>24013.513096008301</v>
      </c>
      <c r="I1837" s="99">
        <v>112.92990312525625</v>
      </c>
      <c r="J1837" s="96"/>
      <c r="K1837" s="96"/>
      <c r="L1837" s="96"/>
      <c r="M1837" s="96"/>
      <c r="N1837" s="96"/>
      <c r="O1837" s="96"/>
      <c r="P1837" s="96"/>
    </row>
    <row r="1838" spans="1:16" ht="15" customHeight="1" x14ac:dyDescent="0.25">
      <c r="A1838" s="97">
        <v>43751</v>
      </c>
      <c r="B1838" s="101">
        <v>26</v>
      </c>
      <c r="C1838" s="92" t="str">
        <f t="shared" si="84"/>
        <v>GET /accounts/{AccountId}/statements/{StatementId}/file</v>
      </c>
      <c r="D1838" s="94" t="s">
        <v>208</v>
      </c>
      <c r="E1838" s="93" t="str">
        <f t="shared" si="85"/>
        <v>AISP</v>
      </c>
      <c r="F1838" s="93" t="str">
        <f t="shared" si="86"/>
        <v>Y</v>
      </c>
      <c r="G1838" s="95">
        <v>2094568.8188352536</v>
      </c>
      <c r="H1838" s="99">
        <v>22930.486611247008</v>
      </c>
      <c r="I1838" s="99">
        <v>87.185600471229861</v>
      </c>
      <c r="J1838" s="96"/>
      <c r="K1838" s="96"/>
      <c r="L1838" s="96"/>
      <c r="M1838" s="96"/>
      <c r="N1838" s="96"/>
      <c r="O1838" s="96"/>
      <c r="P1838" s="96"/>
    </row>
    <row r="1839" spans="1:16" ht="15" customHeight="1" x14ac:dyDescent="0.25">
      <c r="A1839" s="97">
        <v>43751</v>
      </c>
      <c r="B1839" s="101">
        <v>27</v>
      </c>
      <c r="C1839" s="92" t="str">
        <f t="shared" si="84"/>
        <v>GET /accounts/{AccountId}/statements/{StatementId}/transactions</v>
      </c>
      <c r="D1839" s="94" t="s">
        <v>208</v>
      </c>
      <c r="E1839" s="93" t="str">
        <f t="shared" si="85"/>
        <v>AISP</v>
      </c>
      <c r="F1839" s="93" t="str">
        <f t="shared" si="86"/>
        <v>Y</v>
      </c>
      <c r="G1839" s="95">
        <v>26490311.202997364</v>
      </c>
      <c r="H1839" s="99">
        <v>7738.7526524039395</v>
      </c>
      <c r="I1839" s="99">
        <v>282.76368967945069</v>
      </c>
      <c r="J1839" s="96"/>
      <c r="K1839" s="96"/>
      <c r="L1839" s="96"/>
      <c r="M1839" s="96"/>
      <c r="N1839" s="96"/>
      <c r="O1839" s="96"/>
      <c r="P1839" s="96"/>
    </row>
    <row r="1840" spans="1:16" ht="15" customHeight="1" x14ac:dyDescent="0.25">
      <c r="A1840" s="97">
        <v>43751</v>
      </c>
      <c r="B1840" s="101">
        <v>28</v>
      </c>
      <c r="C1840" s="92" t="str">
        <f t="shared" si="84"/>
        <v>GET /statements</v>
      </c>
      <c r="D1840" s="94" t="s">
        <v>208</v>
      </c>
      <c r="E1840" s="93" t="str">
        <f t="shared" si="85"/>
        <v>AISP</v>
      </c>
      <c r="F1840" s="93" t="str">
        <f t="shared" si="86"/>
        <v>Y</v>
      </c>
      <c r="G1840" s="95">
        <v>3144587.3549718922</v>
      </c>
      <c r="H1840" s="99">
        <v>43479.125460323616</v>
      </c>
      <c r="I1840" s="99">
        <v>64.831564880494938</v>
      </c>
      <c r="J1840" s="96"/>
      <c r="K1840" s="96"/>
      <c r="L1840" s="96"/>
      <c r="M1840" s="96"/>
      <c r="N1840" s="96"/>
      <c r="O1840" s="96"/>
      <c r="P1840" s="96"/>
    </row>
    <row r="1841" spans="1:16" ht="15" customHeight="1" x14ac:dyDescent="0.25">
      <c r="A1841" s="97">
        <v>43751</v>
      </c>
      <c r="B1841" s="101">
        <v>29</v>
      </c>
      <c r="C1841" s="92" t="str">
        <f t="shared" si="84"/>
        <v>POST /domestic-payment-consents</v>
      </c>
      <c r="D1841" s="94" t="s">
        <v>208</v>
      </c>
      <c r="E1841" s="93" t="str">
        <f t="shared" si="85"/>
        <v>PISP</v>
      </c>
      <c r="F1841" s="93" t="str">
        <f t="shared" si="86"/>
        <v>N</v>
      </c>
      <c r="G1841" s="95">
        <v>3605116.038470224</v>
      </c>
      <c r="H1841" s="99">
        <v>8800.844589655464</v>
      </c>
      <c r="I1841" s="99">
        <v>90.550337513697741</v>
      </c>
      <c r="J1841" s="96"/>
      <c r="K1841" s="96"/>
      <c r="L1841" s="96"/>
      <c r="M1841" s="96"/>
      <c r="N1841" s="96"/>
      <c r="O1841" s="96"/>
      <c r="P1841" s="96"/>
    </row>
    <row r="1842" spans="1:16" ht="15" customHeight="1" x14ac:dyDescent="0.25">
      <c r="A1842" s="97">
        <v>43751</v>
      </c>
      <c r="B1842" s="101">
        <v>30</v>
      </c>
      <c r="C1842" s="92" t="str">
        <f t="shared" si="84"/>
        <v>GET /domestic-payment-consents/{ConsentId}</v>
      </c>
      <c r="D1842" s="94" t="s">
        <v>208</v>
      </c>
      <c r="E1842" s="93" t="str">
        <f t="shared" si="85"/>
        <v>PISP</v>
      </c>
      <c r="F1842" s="93" t="str">
        <f t="shared" si="86"/>
        <v>N</v>
      </c>
      <c r="G1842" s="95">
        <v>14526475.878392283</v>
      </c>
      <c r="H1842" s="99">
        <v>17688.645541880782</v>
      </c>
      <c r="I1842" s="99">
        <v>144.6955841906944</v>
      </c>
      <c r="J1842" s="96"/>
      <c r="K1842" s="96"/>
      <c r="L1842" s="96"/>
      <c r="M1842" s="96"/>
      <c r="N1842" s="96"/>
      <c r="O1842" s="96"/>
      <c r="P1842" s="96"/>
    </row>
    <row r="1843" spans="1:16" ht="15" customHeight="1" x14ac:dyDescent="0.25">
      <c r="A1843" s="97">
        <v>43751</v>
      </c>
      <c r="B1843" s="101">
        <v>31</v>
      </c>
      <c r="C1843" s="92" t="str">
        <f t="shared" si="84"/>
        <v>POST /domestic-payments</v>
      </c>
      <c r="D1843" s="94" t="s">
        <v>208</v>
      </c>
      <c r="E1843" s="93" t="str">
        <f t="shared" si="85"/>
        <v>PISP</v>
      </c>
      <c r="F1843" s="93" t="str">
        <f t="shared" si="86"/>
        <v>Y</v>
      </c>
      <c r="G1843" s="95">
        <v>5151292.1909247702</v>
      </c>
      <c r="H1843" s="99">
        <v>15307.426215962376</v>
      </c>
      <c r="I1843" s="99">
        <v>5.5633388935462902</v>
      </c>
      <c r="J1843" s="96"/>
      <c r="K1843" s="96"/>
      <c r="L1843" s="96"/>
      <c r="M1843" s="96"/>
      <c r="N1843" s="96"/>
      <c r="O1843" s="96"/>
      <c r="P1843" s="96"/>
    </row>
    <row r="1844" spans="1:16" ht="15" customHeight="1" x14ac:dyDescent="0.25">
      <c r="A1844" s="97">
        <v>43751</v>
      </c>
      <c r="B1844" s="101">
        <v>32</v>
      </c>
      <c r="C1844" s="92" t="str">
        <f t="shared" si="84"/>
        <v>GET /domestic-payments/{DomesticPaymentId}</v>
      </c>
      <c r="D1844" s="94" t="s">
        <v>208</v>
      </c>
      <c r="E1844" s="93" t="str">
        <f t="shared" si="85"/>
        <v>PISP</v>
      </c>
      <c r="F1844" s="93" t="str">
        <f t="shared" si="86"/>
        <v>Y</v>
      </c>
      <c r="G1844" s="95">
        <v>35926567.495721184</v>
      </c>
      <c r="H1844" s="103">
        <v>36183.054306574559</v>
      </c>
      <c r="I1844" s="103">
        <v>73.2069813200699</v>
      </c>
      <c r="J1844" s="96"/>
      <c r="K1844" s="96"/>
      <c r="L1844" s="96"/>
      <c r="M1844" s="96"/>
      <c r="N1844" s="96"/>
      <c r="O1844" s="96"/>
      <c r="P1844" s="96"/>
    </row>
    <row r="1845" spans="1:16" ht="15" customHeight="1" x14ac:dyDescent="0.25">
      <c r="A1845" s="97">
        <v>43751</v>
      </c>
      <c r="B1845" s="101">
        <v>33</v>
      </c>
      <c r="C1845" s="92" t="str">
        <f t="shared" si="84"/>
        <v>POST /domestic-scheduled-payment-consents</v>
      </c>
      <c r="D1845" s="94" t="s">
        <v>208</v>
      </c>
      <c r="E1845" s="93" t="str">
        <f t="shared" si="85"/>
        <v>PISP</v>
      </c>
      <c r="F1845" s="93" t="str">
        <f t="shared" si="86"/>
        <v>N</v>
      </c>
      <c r="G1845" s="95">
        <v>19032660.898942389</v>
      </c>
      <c r="H1845" s="103">
        <v>18419.469159228232</v>
      </c>
      <c r="I1845" s="103">
        <v>105.00111445283198</v>
      </c>
      <c r="J1845" s="96"/>
      <c r="K1845" s="96"/>
      <c r="L1845" s="96"/>
      <c r="M1845" s="96"/>
      <c r="N1845" s="96"/>
      <c r="O1845" s="96"/>
      <c r="P1845" s="96"/>
    </row>
    <row r="1846" spans="1:16" ht="15" customHeight="1" x14ac:dyDescent="0.25">
      <c r="A1846" s="97">
        <v>43751</v>
      </c>
      <c r="B1846" s="101">
        <v>34</v>
      </c>
      <c r="C1846" s="92" t="str">
        <f t="shared" si="84"/>
        <v>GET /domestic-scheduled-payment-consents/{ConsentId}</v>
      </c>
      <c r="D1846" s="94" t="s">
        <v>208</v>
      </c>
      <c r="E1846" s="93" t="str">
        <f t="shared" si="85"/>
        <v>PISP</v>
      </c>
      <c r="F1846" s="93" t="str">
        <f t="shared" si="86"/>
        <v>N</v>
      </c>
      <c r="G1846" s="95">
        <v>12157822.518379226</v>
      </c>
      <c r="H1846" s="103">
        <v>13970.831529241808</v>
      </c>
      <c r="I1846" s="103">
        <v>71.734427939344314</v>
      </c>
      <c r="J1846" s="96"/>
      <c r="K1846" s="96"/>
      <c r="L1846" s="96"/>
      <c r="M1846" s="96"/>
      <c r="N1846" s="96"/>
      <c r="O1846" s="96"/>
      <c r="P1846" s="96"/>
    </row>
    <row r="1847" spans="1:16" ht="15" customHeight="1" x14ac:dyDescent="0.25">
      <c r="A1847" s="97">
        <v>43751</v>
      </c>
      <c r="B1847" s="101">
        <v>35</v>
      </c>
      <c r="C1847" s="92" t="str">
        <f t="shared" si="84"/>
        <v>POST /domestic-scheduled-payments</v>
      </c>
      <c r="D1847" s="94" t="s">
        <v>208</v>
      </c>
      <c r="E1847" s="93" t="str">
        <f t="shared" si="85"/>
        <v>PISP</v>
      </c>
      <c r="F1847" s="93" t="str">
        <f t="shared" si="86"/>
        <v>Y</v>
      </c>
      <c r="G1847" s="95">
        <v>31917902.549917672</v>
      </c>
      <c r="H1847" s="103">
        <v>40832.465038901639</v>
      </c>
      <c r="I1847" s="103">
        <v>157.7731554484233</v>
      </c>
      <c r="J1847" s="96"/>
      <c r="K1847" s="96"/>
      <c r="L1847" s="96"/>
      <c r="M1847" s="96"/>
      <c r="N1847" s="96"/>
      <c r="O1847" s="96"/>
      <c r="P1847" s="96"/>
    </row>
    <row r="1848" spans="1:16" ht="15" customHeight="1" x14ac:dyDescent="0.25">
      <c r="A1848" s="97">
        <v>43751</v>
      </c>
      <c r="B1848" s="101">
        <v>36</v>
      </c>
      <c r="C1848" s="92" t="str">
        <f t="shared" si="84"/>
        <v>GET /domestic-scheduled-payments/{DomesticScheduledPaymentId}</v>
      </c>
      <c r="D1848" s="94" t="s">
        <v>208</v>
      </c>
      <c r="E1848" s="93" t="str">
        <f t="shared" si="85"/>
        <v>PISP</v>
      </c>
      <c r="F1848" s="93" t="str">
        <f t="shared" si="86"/>
        <v>Y</v>
      </c>
      <c r="G1848" s="95">
        <v>13284026.928831073</v>
      </c>
      <c r="H1848" s="103">
        <v>33420.850402206321</v>
      </c>
      <c r="I1848" s="103">
        <v>82.817292222552325</v>
      </c>
      <c r="J1848" s="96"/>
      <c r="K1848" s="96"/>
      <c r="L1848" s="96"/>
      <c r="M1848" s="96"/>
      <c r="N1848" s="96"/>
      <c r="O1848" s="96"/>
      <c r="P1848" s="96"/>
    </row>
    <row r="1849" spans="1:16" ht="15" customHeight="1" x14ac:dyDescent="0.25">
      <c r="A1849" s="97">
        <v>43751</v>
      </c>
      <c r="B1849" s="101">
        <v>37</v>
      </c>
      <c r="C1849" s="92" t="str">
        <f t="shared" si="84"/>
        <v>POST /domestic-standing-order-consents</v>
      </c>
      <c r="D1849" s="94" t="s">
        <v>208</v>
      </c>
      <c r="E1849" s="93" t="str">
        <f t="shared" si="85"/>
        <v>PISP</v>
      </c>
      <c r="F1849" s="93" t="str">
        <f t="shared" si="86"/>
        <v>N</v>
      </c>
      <c r="G1849" s="95">
        <v>24603929.814063881</v>
      </c>
      <c r="H1849" s="103">
        <v>27373.487079623334</v>
      </c>
      <c r="I1849" s="103">
        <v>204.10587117622993</v>
      </c>
      <c r="J1849" s="96"/>
      <c r="K1849" s="96"/>
      <c r="L1849" s="96"/>
      <c r="M1849" s="96"/>
      <c r="N1849" s="96"/>
      <c r="O1849" s="96"/>
      <c r="P1849" s="96"/>
    </row>
    <row r="1850" spans="1:16" ht="15" customHeight="1" x14ac:dyDescent="0.25">
      <c r="A1850" s="97">
        <v>43751</v>
      </c>
      <c r="B1850" s="101">
        <v>38</v>
      </c>
      <c r="C1850" s="92" t="str">
        <f t="shared" si="84"/>
        <v>GET /domestic-standing-order-consents/{ConsentId}</v>
      </c>
      <c r="D1850" s="94" t="s">
        <v>208</v>
      </c>
      <c r="E1850" s="93" t="str">
        <f t="shared" si="85"/>
        <v>PISP</v>
      </c>
      <c r="F1850" s="93" t="str">
        <f t="shared" si="86"/>
        <v>N</v>
      </c>
      <c r="G1850" s="95">
        <v>24387743.560593795</v>
      </c>
      <c r="H1850" s="103">
        <v>30640.320652291055</v>
      </c>
      <c r="I1850" s="103">
        <v>213.54112155218786</v>
      </c>
      <c r="J1850" s="96"/>
      <c r="K1850" s="96"/>
      <c r="L1850" s="96"/>
      <c r="M1850" s="96"/>
      <c r="N1850" s="96"/>
      <c r="O1850" s="96"/>
      <c r="P1850" s="96"/>
    </row>
    <row r="1851" spans="1:16" ht="15" customHeight="1" x14ac:dyDescent="0.25">
      <c r="A1851" s="97">
        <v>43751</v>
      </c>
      <c r="B1851" s="101">
        <v>39</v>
      </c>
      <c r="C1851" s="92" t="str">
        <f t="shared" si="84"/>
        <v>POST /domestic-standing-orders</v>
      </c>
      <c r="D1851" s="94" t="s">
        <v>208</v>
      </c>
      <c r="E1851" s="93" t="str">
        <f t="shared" si="85"/>
        <v>PISP</v>
      </c>
      <c r="F1851" s="93" t="str">
        <f t="shared" si="86"/>
        <v>Y</v>
      </c>
      <c r="G1851" s="95">
        <v>8273621.0920380205</v>
      </c>
      <c r="H1851" s="103">
        <v>18020.302547017243</v>
      </c>
      <c r="I1851" s="103">
        <v>1.8649756365050119</v>
      </c>
      <c r="J1851" s="96"/>
      <c r="K1851" s="96"/>
      <c r="L1851" s="96"/>
      <c r="M1851" s="96"/>
      <c r="N1851" s="96"/>
      <c r="O1851" s="96"/>
      <c r="P1851" s="96"/>
    </row>
    <row r="1852" spans="1:16" ht="15" customHeight="1" x14ac:dyDescent="0.25">
      <c r="A1852" s="97">
        <v>43751</v>
      </c>
      <c r="B1852" s="101">
        <v>40</v>
      </c>
      <c r="C1852" s="92" t="str">
        <f t="shared" si="84"/>
        <v>GET /domestic-standing-orders/{DomesticStandingOrderId}</v>
      </c>
      <c r="D1852" s="94" t="s">
        <v>208</v>
      </c>
      <c r="E1852" s="93" t="str">
        <f t="shared" si="85"/>
        <v>PISP</v>
      </c>
      <c r="F1852" s="93" t="str">
        <f t="shared" si="86"/>
        <v>Y</v>
      </c>
      <c r="G1852" s="95">
        <v>5638931.6568944911</v>
      </c>
      <c r="H1852" s="103">
        <v>7851.0307515415734</v>
      </c>
      <c r="I1852" s="103">
        <v>253.7323495502541</v>
      </c>
      <c r="J1852" s="96"/>
      <c r="K1852" s="96"/>
      <c r="L1852" s="96"/>
      <c r="M1852" s="96"/>
      <c r="N1852" s="96"/>
      <c r="O1852" s="96"/>
      <c r="P1852" s="96"/>
    </row>
    <row r="1853" spans="1:16" ht="15" customHeight="1" x14ac:dyDescent="0.25">
      <c r="A1853" s="97">
        <v>43751</v>
      </c>
      <c r="B1853" s="101">
        <v>41</v>
      </c>
      <c r="C1853" s="92" t="str">
        <f t="shared" si="84"/>
        <v>POST /international-payment-consents</v>
      </c>
      <c r="D1853" s="94" t="s">
        <v>208</v>
      </c>
      <c r="E1853" s="93" t="str">
        <f t="shared" si="85"/>
        <v>PISP</v>
      </c>
      <c r="F1853" s="93" t="str">
        <f t="shared" si="86"/>
        <v>N</v>
      </c>
      <c r="G1853" s="95">
        <v>29459432.690387074</v>
      </c>
      <c r="H1853" s="103">
        <v>43402.817162462976</v>
      </c>
      <c r="I1853" s="103">
        <v>61.090972832249697</v>
      </c>
      <c r="J1853" s="96"/>
      <c r="K1853" s="96"/>
      <c r="L1853" s="96"/>
      <c r="M1853" s="96"/>
      <c r="N1853" s="96"/>
      <c r="O1853" s="96"/>
      <c r="P1853" s="96"/>
    </row>
    <row r="1854" spans="1:16" ht="15" customHeight="1" x14ac:dyDescent="0.25">
      <c r="A1854" s="97">
        <v>43751</v>
      </c>
      <c r="B1854" s="101">
        <v>42</v>
      </c>
      <c r="C1854" s="92" t="str">
        <f t="shared" si="84"/>
        <v>GET /international-payment-consents/{ConsentId}</v>
      </c>
      <c r="D1854" s="94" t="s">
        <v>208</v>
      </c>
      <c r="E1854" s="93" t="str">
        <f t="shared" si="85"/>
        <v>PISP</v>
      </c>
      <c r="F1854" s="93" t="str">
        <f t="shared" si="86"/>
        <v>N</v>
      </c>
      <c r="G1854" s="95">
        <v>26952899.413047917</v>
      </c>
      <c r="H1854" s="103">
        <v>33323.697532189864</v>
      </c>
      <c r="I1854" s="103">
        <v>262.6321128158649</v>
      </c>
      <c r="J1854" s="96"/>
      <c r="K1854" s="96"/>
      <c r="L1854" s="96"/>
      <c r="M1854" s="96"/>
      <c r="N1854" s="96"/>
      <c r="O1854" s="96"/>
      <c r="P1854" s="96"/>
    </row>
    <row r="1855" spans="1:16" ht="15" customHeight="1" x14ac:dyDescent="0.25">
      <c r="A1855" s="97">
        <v>43751</v>
      </c>
      <c r="B1855" s="101">
        <v>43</v>
      </c>
      <c r="C1855" s="92" t="str">
        <f t="shared" si="84"/>
        <v>POST /international-payments</v>
      </c>
      <c r="D1855" s="94" t="s">
        <v>208</v>
      </c>
      <c r="E1855" s="93" t="str">
        <f t="shared" si="85"/>
        <v>PISP</v>
      </c>
      <c r="F1855" s="93" t="str">
        <f t="shared" si="86"/>
        <v>Y</v>
      </c>
      <c r="G1855" s="95">
        <v>32304209.567007579</v>
      </c>
      <c r="H1855" s="103">
        <v>42127.726330994956</v>
      </c>
      <c r="I1855" s="103">
        <v>41.239172992246878</v>
      </c>
      <c r="J1855" s="96"/>
      <c r="K1855" s="96"/>
      <c r="L1855" s="96"/>
      <c r="M1855" s="96"/>
      <c r="N1855" s="96"/>
      <c r="O1855" s="96"/>
      <c r="P1855" s="96"/>
    </row>
    <row r="1856" spans="1:16" ht="15" customHeight="1" x14ac:dyDescent="0.25">
      <c r="A1856" s="97">
        <v>43751</v>
      </c>
      <c r="B1856" s="101">
        <v>44</v>
      </c>
      <c r="C1856" s="92" t="str">
        <f t="shared" si="84"/>
        <v>GET /international-payments/{InternationalPaymentId}</v>
      </c>
      <c r="D1856" s="94" t="s">
        <v>208</v>
      </c>
      <c r="E1856" s="93" t="str">
        <f t="shared" si="85"/>
        <v>PISP</v>
      </c>
      <c r="F1856" s="93" t="str">
        <f t="shared" si="86"/>
        <v>Y</v>
      </c>
      <c r="G1856" s="95">
        <v>11932184.293749334</v>
      </c>
      <c r="H1856" s="103">
        <v>20501.860011510686</v>
      </c>
      <c r="I1856" s="103">
        <v>64.844802277435917</v>
      </c>
      <c r="J1856" s="96"/>
      <c r="K1856" s="96"/>
      <c r="L1856" s="96"/>
      <c r="M1856" s="96"/>
      <c r="N1856" s="96"/>
      <c r="O1856" s="96"/>
      <c r="P1856" s="96"/>
    </row>
    <row r="1857" spans="1:16" ht="15" customHeight="1" x14ac:dyDescent="0.25">
      <c r="A1857" s="97">
        <v>43751</v>
      </c>
      <c r="B1857" s="101">
        <v>45</v>
      </c>
      <c r="C1857" s="92" t="str">
        <f t="shared" si="84"/>
        <v>POST /international-scheduled-payment-consents</v>
      </c>
      <c r="D1857" s="94" t="s">
        <v>208</v>
      </c>
      <c r="E1857" s="93" t="str">
        <f t="shared" si="85"/>
        <v>PISP</v>
      </c>
      <c r="F1857" s="93" t="str">
        <f t="shared" si="86"/>
        <v>N</v>
      </c>
      <c r="G1857" s="95">
        <v>26195928.096820723</v>
      </c>
      <c r="H1857" s="99">
        <v>32688.738226999689</v>
      </c>
      <c r="I1857" s="99">
        <v>15.559334393850474</v>
      </c>
      <c r="J1857" s="96"/>
      <c r="K1857" s="96"/>
      <c r="L1857" s="96"/>
      <c r="M1857" s="96"/>
      <c r="N1857" s="96"/>
      <c r="O1857" s="96"/>
      <c r="P1857" s="96"/>
    </row>
    <row r="1858" spans="1:16" ht="15" customHeight="1" x14ac:dyDescent="0.25">
      <c r="A1858" s="97">
        <v>43751</v>
      </c>
      <c r="B1858" s="101">
        <v>46</v>
      </c>
      <c r="C1858" s="92" t="str">
        <f t="shared" si="84"/>
        <v>GET /international-scheduled-payment-consents/{ConsentId}</v>
      </c>
      <c r="D1858" s="94" t="s">
        <v>208</v>
      </c>
      <c r="E1858" s="93" t="str">
        <f t="shared" si="85"/>
        <v>PISP</v>
      </c>
      <c r="F1858" s="93" t="str">
        <f t="shared" si="86"/>
        <v>N</v>
      </c>
      <c r="G1858" s="95">
        <v>8345042.3490130324</v>
      </c>
      <c r="H1858" s="99">
        <v>25893.778678965351</v>
      </c>
      <c r="I1858" s="99">
        <v>26.188973897213973</v>
      </c>
      <c r="J1858" s="96"/>
      <c r="K1858" s="96"/>
      <c r="L1858" s="96"/>
      <c r="M1858" s="96"/>
      <c r="N1858" s="96"/>
      <c r="O1858" s="96"/>
      <c r="P1858" s="96"/>
    </row>
    <row r="1859" spans="1:16" ht="15" customHeight="1" x14ac:dyDescent="0.25">
      <c r="A1859" s="97">
        <v>43751</v>
      </c>
      <c r="B1859" s="101">
        <v>47</v>
      </c>
      <c r="C1859" s="92" t="str">
        <f t="shared" si="84"/>
        <v>POST /international-scheduled-payments</v>
      </c>
      <c r="D1859" s="94" t="s">
        <v>208</v>
      </c>
      <c r="E1859" s="93" t="str">
        <f t="shared" si="85"/>
        <v>PISP</v>
      </c>
      <c r="F1859" s="93" t="str">
        <f t="shared" si="86"/>
        <v>Y</v>
      </c>
      <c r="G1859" s="95">
        <v>14428765.043646907</v>
      </c>
      <c r="H1859" s="99">
        <v>23176.975701439351</v>
      </c>
      <c r="I1859" s="99">
        <v>68.692761497695102</v>
      </c>
      <c r="J1859" s="96"/>
      <c r="K1859" s="96"/>
      <c r="L1859" s="96"/>
      <c r="M1859" s="96"/>
      <c r="N1859" s="96"/>
      <c r="O1859" s="96"/>
      <c r="P1859" s="96"/>
    </row>
    <row r="1860" spans="1:16" ht="15" customHeight="1" x14ac:dyDescent="0.25">
      <c r="A1860" s="97">
        <v>43751</v>
      </c>
      <c r="B1860" s="101">
        <v>48</v>
      </c>
      <c r="C1860" s="92" t="str">
        <f t="shared" si="84"/>
        <v>GET /international-scheduled-payments/{InternationalScheduledPaymentId}</v>
      </c>
      <c r="D1860" s="94" t="s">
        <v>208</v>
      </c>
      <c r="E1860" s="93" t="str">
        <f t="shared" si="85"/>
        <v>PISP</v>
      </c>
      <c r="F1860" s="93" t="str">
        <f t="shared" si="86"/>
        <v>Y</v>
      </c>
      <c r="G1860" s="95">
        <v>20457791.855264977</v>
      </c>
      <c r="H1860" s="99">
        <v>36602.538453067376</v>
      </c>
      <c r="I1860" s="99">
        <v>53.572572112792059</v>
      </c>
      <c r="J1860" s="96"/>
      <c r="K1860" s="96"/>
      <c r="L1860" s="96"/>
      <c r="M1860" s="96"/>
      <c r="N1860" s="96"/>
      <c r="O1860" s="96"/>
      <c r="P1860" s="96"/>
    </row>
    <row r="1861" spans="1:16" ht="15" customHeight="1" x14ac:dyDescent="0.25">
      <c r="A1861" s="97">
        <v>43751</v>
      </c>
      <c r="B1861" s="101">
        <v>49</v>
      </c>
      <c r="C1861" s="92" t="str">
        <f t="shared" si="84"/>
        <v>POST /international-standing-order-consents</v>
      </c>
      <c r="D1861" s="94" t="s">
        <v>208</v>
      </c>
      <c r="E1861" s="93" t="str">
        <f t="shared" si="85"/>
        <v>PISP</v>
      </c>
      <c r="F1861" s="93" t="str">
        <f t="shared" si="86"/>
        <v>N</v>
      </c>
      <c r="G1861" s="95">
        <v>3878723.1889006244</v>
      </c>
      <c r="H1861" s="99">
        <v>11630.104649070781</v>
      </c>
      <c r="I1861" s="99">
        <v>5.8099307891626575</v>
      </c>
      <c r="J1861" s="96"/>
      <c r="K1861" s="96"/>
      <c r="L1861" s="96"/>
      <c r="M1861" s="96"/>
      <c r="N1861" s="96"/>
      <c r="O1861" s="96"/>
      <c r="P1861" s="96"/>
    </row>
    <row r="1862" spans="1:16" ht="15" customHeight="1" x14ac:dyDescent="0.25">
      <c r="A1862" s="97">
        <v>43751</v>
      </c>
      <c r="B1862" s="101">
        <v>50</v>
      </c>
      <c r="C1862" s="92" t="str">
        <f t="shared" si="84"/>
        <v>GET /international-standing-order-consents/{ConsentId}</v>
      </c>
      <c r="D1862" s="94" t="s">
        <v>208</v>
      </c>
      <c r="E1862" s="93" t="str">
        <f t="shared" si="85"/>
        <v>PISP</v>
      </c>
      <c r="F1862" s="93" t="str">
        <f t="shared" si="86"/>
        <v>N</v>
      </c>
      <c r="G1862" s="95">
        <v>19922229.505239949</v>
      </c>
      <c r="H1862" s="99">
        <v>29893.160704324418</v>
      </c>
      <c r="I1862" s="99">
        <v>258.53391109027444</v>
      </c>
      <c r="J1862" s="96"/>
      <c r="K1862" s="96"/>
      <c r="L1862" s="96"/>
      <c r="M1862" s="96"/>
      <c r="N1862" s="96"/>
      <c r="O1862" s="96"/>
      <c r="P1862" s="96"/>
    </row>
    <row r="1863" spans="1:16" ht="15" customHeight="1" x14ac:dyDescent="0.25">
      <c r="A1863" s="97">
        <v>43751</v>
      </c>
      <c r="B1863" s="101">
        <v>51</v>
      </c>
      <c r="C1863" s="92" t="str">
        <f t="shared" si="84"/>
        <v>POST /international-standing-orders</v>
      </c>
      <c r="D1863" s="94" t="s">
        <v>208</v>
      </c>
      <c r="E1863" s="93" t="str">
        <f t="shared" si="85"/>
        <v>PISP</v>
      </c>
      <c r="F1863" s="93" t="str">
        <f t="shared" si="86"/>
        <v>Y</v>
      </c>
      <c r="G1863" s="95">
        <v>13655477.366763251</v>
      </c>
      <c r="H1863" s="99">
        <v>26689.03343272968</v>
      </c>
      <c r="I1863" s="99">
        <v>243.41526729713146</v>
      </c>
      <c r="J1863" s="96"/>
      <c r="K1863" s="96"/>
      <c r="L1863" s="96"/>
      <c r="M1863" s="96"/>
      <c r="N1863" s="96"/>
      <c r="O1863" s="96"/>
      <c r="P1863" s="96"/>
    </row>
    <row r="1864" spans="1:16" ht="15" customHeight="1" x14ac:dyDescent="0.25">
      <c r="A1864" s="97">
        <v>43751</v>
      </c>
      <c r="B1864" s="101">
        <v>52</v>
      </c>
      <c r="C1864" s="92" t="str">
        <f t="shared" ref="C1864:C1927" si="87">VLOOKUP($B1864,endpoints,3)</f>
        <v>GET /international-standing-orders/{InternationalStandingOrderPaymentId}</v>
      </c>
      <c r="D1864" s="94" t="s">
        <v>208</v>
      </c>
      <c r="E1864" s="93" t="str">
        <f t="shared" ref="E1864:E1927" si="88">VLOOKUP($B1864,endpoints,4)</f>
        <v>PISP</v>
      </c>
      <c r="F1864" s="93" t="str">
        <f t="shared" ref="F1864:F1927" si="89">VLOOKUP($B1864,endpoints,5)</f>
        <v>Y</v>
      </c>
      <c r="G1864" s="95">
        <v>6069584.2269133003</v>
      </c>
      <c r="H1864" s="99">
        <v>17772.544941100052</v>
      </c>
      <c r="I1864" s="99">
        <v>71.291954939481258</v>
      </c>
      <c r="J1864" s="96"/>
      <c r="K1864" s="96"/>
      <c r="L1864" s="96"/>
      <c r="M1864" s="96"/>
      <c r="N1864" s="96"/>
      <c r="O1864" s="96"/>
      <c r="P1864" s="96"/>
    </row>
    <row r="1865" spans="1:16" ht="15" customHeight="1" x14ac:dyDescent="0.25">
      <c r="A1865" s="97">
        <v>43751</v>
      </c>
      <c r="B1865" s="101">
        <v>53</v>
      </c>
      <c r="C1865" s="92" t="str">
        <f t="shared" si="87"/>
        <v>POST /file-payment-consents</v>
      </c>
      <c r="D1865" s="94" t="s">
        <v>208</v>
      </c>
      <c r="E1865" s="93" t="str">
        <f t="shared" si="88"/>
        <v>PISP</v>
      </c>
      <c r="F1865" s="93" t="str">
        <f t="shared" si="89"/>
        <v>N</v>
      </c>
      <c r="G1865" s="95">
        <v>12575008.747383488</v>
      </c>
      <c r="H1865" s="99">
        <v>14046.749778169236</v>
      </c>
      <c r="I1865" s="99">
        <v>20.656382681979441</v>
      </c>
      <c r="J1865" s="96"/>
      <c r="K1865" s="96"/>
      <c r="L1865" s="96"/>
      <c r="M1865" s="96"/>
      <c r="N1865" s="96"/>
      <c r="O1865" s="96"/>
      <c r="P1865" s="96"/>
    </row>
    <row r="1866" spans="1:16" ht="15" customHeight="1" x14ac:dyDescent="0.25">
      <c r="A1866" s="97">
        <v>43751</v>
      </c>
      <c r="B1866" s="101">
        <v>54</v>
      </c>
      <c r="C1866" s="92" t="str">
        <f t="shared" si="87"/>
        <v>GET /file-payment-consents/{ConsentId}</v>
      </c>
      <c r="D1866" s="94" t="s">
        <v>208</v>
      </c>
      <c r="E1866" s="93" t="str">
        <f t="shared" si="88"/>
        <v>PISP</v>
      </c>
      <c r="F1866" s="93" t="str">
        <f t="shared" si="89"/>
        <v>N</v>
      </c>
      <c r="G1866" s="95">
        <v>20276244.545578122</v>
      </c>
      <c r="H1866" s="99">
        <v>24207.086595741352</v>
      </c>
      <c r="I1866" s="99">
        <v>209.17094479568649</v>
      </c>
      <c r="J1866" s="96"/>
      <c r="K1866" s="96"/>
      <c r="L1866" s="96"/>
      <c r="M1866" s="96"/>
      <c r="N1866" s="96"/>
      <c r="O1866" s="96"/>
      <c r="P1866" s="96"/>
    </row>
    <row r="1867" spans="1:16" ht="15" customHeight="1" x14ac:dyDescent="0.25">
      <c r="A1867" s="97">
        <v>43751</v>
      </c>
      <c r="B1867" s="101">
        <v>55</v>
      </c>
      <c r="C1867" s="92" t="str">
        <f t="shared" si="87"/>
        <v>POST /file-payment-consents/{ConsentId}/file</v>
      </c>
      <c r="D1867" s="94" t="s">
        <v>208</v>
      </c>
      <c r="E1867" s="93" t="str">
        <f t="shared" si="88"/>
        <v>PISP</v>
      </c>
      <c r="F1867" s="93" t="str">
        <f t="shared" si="89"/>
        <v>N</v>
      </c>
      <c r="G1867" s="95">
        <v>22424392.150691118</v>
      </c>
      <c r="H1867" s="99">
        <v>32561.412317112739</v>
      </c>
      <c r="I1867" s="99">
        <v>63.263666369296679</v>
      </c>
      <c r="J1867" s="96"/>
      <c r="K1867" s="96"/>
      <c r="L1867" s="96"/>
      <c r="M1867" s="96"/>
      <c r="N1867" s="96"/>
      <c r="O1867" s="96"/>
      <c r="P1867" s="96"/>
    </row>
    <row r="1868" spans="1:16" ht="15" customHeight="1" x14ac:dyDescent="0.25">
      <c r="A1868" s="97">
        <v>43751</v>
      </c>
      <c r="B1868" s="101">
        <v>56</v>
      </c>
      <c r="C1868" s="92" t="str">
        <f t="shared" si="87"/>
        <v>GET /file-payment-consents/{ConsentId}/file</v>
      </c>
      <c r="D1868" s="94" t="s">
        <v>208</v>
      </c>
      <c r="E1868" s="93" t="str">
        <f t="shared" si="88"/>
        <v>PISP</v>
      </c>
      <c r="F1868" s="93" t="str">
        <f t="shared" si="89"/>
        <v>N</v>
      </c>
      <c r="G1868" s="95">
        <v>21711010.98082307</v>
      </c>
      <c r="H1868" s="99">
        <v>31519.395955740511</v>
      </c>
      <c r="I1868" s="99">
        <v>41.882159096681619</v>
      </c>
      <c r="J1868" s="96"/>
      <c r="K1868" s="96"/>
      <c r="L1868" s="96"/>
      <c r="M1868" s="96"/>
      <c r="N1868" s="96"/>
      <c r="O1868" s="96"/>
      <c r="P1868" s="96"/>
    </row>
    <row r="1869" spans="1:16" ht="15" customHeight="1" x14ac:dyDescent="0.25">
      <c r="A1869" s="97">
        <v>43751</v>
      </c>
      <c r="B1869" s="101">
        <v>57</v>
      </c>
      <c r="C1869" s="92" t="str">
        <f t="shared" si="87"/>
        <v>POST /file-payments</v>
      </c>
      <c r="D1869" s="94" t="s">
        <v>208</v>
      </c>
      <c r="E1869" s="93" t="str">
        <f t="shared" si="88"/>
        <v>PISP</v>
      </c>
      <c r="F1869" s="93" t="str">
        <f t="shared" si="89"/>
        <v>Y</v>
      </c>
      <c r="G1869" s="95">
        <v>358887812.65725744</v>
      </c>
      <c r="H1869" s="99">
        <v>3811.589419483179</v>
      </c>
      <c r="I1869" s="99">
        <v>61.982688042780616</v>
      </c>
      <c r="J1869" s="96"/>
      <c r="K1869" s="96"/>
      <c r="L1869" s="96"/>
      <c r="M1869" s="96"/>
      <c r="N1869" s="96"/>
      <c r="O1869" s="96"/>
      <c r="P1869" s="96"/>
    </row>
    <row r="1870" spans="1:16" ht="15" customHeight="1" x14ac:dyDescent="0.25">
      <c r="A1870" s="97">
        <v>43751</v>
      </c>
      <c r="B1870" s="101">
        <v>58</v>
      </c>
      <c r="C1870" s="92" t="str">
        <f t="shared" si="87"/>
        <v>GET /file-payments/{FilePaymentId}</v>
      </c>
      <c r="D1870" s="94" t="s">
        <v>208</v>
      </c>
      <c r="E1870" s="93" t="str">
        <f t="shared" si="88"/>
        <v>PISP</v>
      </c>
      <c r="F1870" s="93" t="str">
        <f t="shared" si="89"/>
        <v>Y</v>
      </c>
      <c r="G1870" s="95">
        <v>71759993.171208113</v>
      </c>
      <c r="H1870" s="99">
        <v>776.98564716808346</v>
      </c>
      <c r="I1870" s="99">
        <v>116.2327056137449</v>
      </c>
      <c r="J1870" s="96"/>
      <c r="K1870" s="96"/>
      <c r="L1870" s="96"/>
      <c r="M1870" s="96"/>
      <c r="N1870" s="96"/>
      <c r="O1870" s="96"/>
      <c r="P1870" s="96"/>
    </row>
    <row r="1871" spans="1:16" ht="15" customHeight="1" x14ac:dyDescent="0.25">
      <c r="A1871" s="97">
        <v>43751</v>
      </c>
      <c r="B1871" s="101">
        <v>59</v>
      </c>
      <c r="C1871" s="92" t="str">
        <f t="shared" si="87"/>
        <v>GET /file-payments/{FilePaymentId}/report-file</v>
      </c>
      <c r="D1871" s="94" t="s">
        <v>208</v>
      </c>
      <c r="E1871" s="93" t="str">
        <f t="shared" si="88"/>
        <v>PISP</v>
      </c>
      <c r="F1871" s="93" t="str">
        <f t="shared" si="89"/>
        <v>Y</v>
      </c>
      <c r="G1871" s="95">
        <v>63097300.578326121</v>
      </c>
      <c r="H1871" s="99">
        <v>2303.652828180831</v>
      </c>
      <c r="I1871" s="99">
        <v>81.428806112557453</v>
      </c>
      <c r="J1871" s="96"/>
      <c r="K1871" s="96"/>
      <c r="L1871" s="96"/>
      <c r="M1871" s="96"/>
      <c r="N1871" s="96"/>
      <c r="O1871" s="96"/>
      <c r="P1871" s="96"/>
    </row>
    <row r="1872" spans="1:16" ht="15" customHeight="1" x14ac:dyDescent="0.25">
      <c r="A1872" s="97">
        <v>43751</v>
      </c>
      <c r="B1872" s="101">
        <v>60</v>
      </c>
      <c r="C1872" s="92" t="str">
        <f t="shared" si="87"/>
        <v>POST /funds-confirmation-consents</v>
      </c>
      <c r="D1872" s="94" t="s">
        <v>208</v>
      </c>
      <c r="E1872" s="93" t="str">
        <f t="shared" si="88"/>
        <v>CoF</v>
      </c>
      <c r="F1872" s="93" t="str">
        <f t="shared" si="89"/>
        <v>N</v>
      </c>
      <c r="G1872" s="95">
        <v>12337768.462954631</v>
      </c>
      <c r="H1872" s="99">
        <v>16070.873689881473</v>
      </c>
      <c r="I1872" s="99">
        <v>12.494165651707862</v>
      </c>
      <c r="J1872" s="96"/>
      <c r="K1872" s="96"/>
      <c r="L1872" s="96"/>
      <c r="M1872" s="96"/>
      <c r="N1872" s="96"/>
      <c r="O1872" s="96"/>
      <c r="P1872" s="96"/>
    </row>
    <row r="1873" spans="1:16" ht="15" customHeight="1" x14ac:dyDescent="0.25">
      <c r="A1873" s="97">
        <v>43751</v>
      </c>
      <c r="B1873" s="101">
        <v>61</v>
      </c>
      <c r="C1873" s="92" t="str">
        <f t="shared" si="87"/>
        <v>GET /funds-confirmation-consents/{ConsentId}</v>
      </c>
      <c r="D1873" s="94" t="s">
        <v>208</v>
      </c>
      <c r="E1873" s="93" t="str">
        <f t="shared" si="88"/>
        <v>CoF</v>
      </c>
      <c r="F1873" s="93" t="str">
        <f t="shared" si="89"/>
        <v>N</v>
      </c>
      <c r="G1873" s="95">
        <v>19574832.655138586</v>
      </c>
      <c r="H1873" s="99">
        <v>40027.20929236224</v>
      </c>
      <c r="I1873" s="99">
        <v>176.20155715364407</v>
      </c>
      <c r="J1873" s="96"/>
      <c r="K1873" s="96"/>
      <c r="L1873" s="96"/>
      <c r="M1873" s="96"/>
      <c r="N1873" s="96"/>
      <c r="O1873" s="96"/>
      <c r="P1873" s="96"/>
    </row>
    <row r="1874" spans="1:16" ht="15" customHeight="1" x14ac:dyDescent="0.25">
      <c r="A1874" s="97">
        <v>43751</v>
      </c>
      <c r="B1874" s="101">
        <v>62</v>
      </c>
      <c r="C1874" s="92" t="str">
        <f t="shared" si="87"/>
        <v>DELETE /funds-confirmation-consents/{ConsentId}</v>
      </c>
      <c r="D1874" s="94" t="s">
        <v>208</v>
      </c>
      <c r="E1874" s="93" t="str">
        <f t="shared" si="88"/>
        <v>CoF</v>
      </c>
      <c r="F1874" s="93" t="str">
        <f t="shared" si="89"/>
        <v>N</v>
      </c>
      <c r="G1874" s="95">
        <v>6266194.7797434302</v>
      </c>
      <c r="H1874" s="99">
        <v>11616.364106317993</v>
      </c>
      <c r="I1874" s="99">
        <v>117.19000733907951</v>
      </c>
      <c r="J1874" s="96"/>
      <c r="K1874" s="96"/>
      <c r="L1874" s="96"/>
      <c r="M1874" s="96"/>
      <c r="N1874" s="96"/>
      <c r="O1874" s="96"/>
      <c r="P1874" s="96"/>
    </row>
    <row r="1875" spans="1:16" ht="15" customHeight="1" x14ac:dyDescent="0.25">
      <c r="A1875" s="97">
        <v>43751</v>
      </c>
      <c r="B1875" s="101">
        <v>63</v>
      </c>
      <c r="C1875" s="92" t="str">
        <f t="shared" si="87"/>
        <v>POST /funds-confirmations</v>
      </c>
      <c r="D1875" s="94" t="s">
        <v>208</v>
      </c>
      <c r="E1875" s="93" t="str">
        <f t="shared" si="88"/>
        <v>CoF</v>
      </c>
      <c r="F1875" s="93" t="str">
        <f t="shared" si="89"/>
        <v>Y</v>
      </c>
      <c r="G1875" s="95">
        <v>8106292.1170284897</v>
      </c>
      <c r="H1875" s="99">
        <v>15889.963654006398</v>
      </c>
      <c r="I1875" s="99">
        <v>236.40620726510798</v>
      </c>
      <c r="J1875" s="96"/>
      <c r="K1875" s="96"/>
      <c r="L1875" s="96"/>
      <c r="M1875" s="96"/>
      <c r="N1875" s="96"/>
      <c r="O1875" s="96"/>
      <c r="P1875" s="96"/>
    </row>
    <row r="1876" spans="1:16" ht="15" customHeight="1" x14ac:dyDescent="0.25">
      <c r="A1876" s="97">
        <v>43751</v>
      </c>
      <c r="B1876" s="101">
        <v>75</v>
      </c>
      <c r="C1876" s="92" t="str">
        <f t="shared" si="87"/>
        <v>GET /domestic-payment-consents/{ConsentId}/funds-confirmation</v>
      </c>
      <c r="D1876" s="94" t="s">
        <v>208</v>
      </c>
      <c r="E1876" s="93" t="str">
        <f t="shared" si="88"/>
        <v>CoF</v>
      </c>
      <c r="F1876" s="93" t="str">
        <f t="shared" si="89"/>
        <v>Y</v>
      </c>
      <c r="G1876" s="95">
        <v>3919782.1296110889</v>
      </c>
      <c r="H1876" s="99">
        <v>7277.1521283551056</v>
      </c>
      <c r="I1876" s="99">
        <v>226.65669099025607</v>
      </c>
      <c r="J1876" s="96"/>
      <c r="K1876" s="96"/>
      <c r="L1876" s="96"/>
      <c r="M1876" s="96"/>
      <c r="N1876" s="96"/>
      <c r="O1876" s="96"/>
      <c r="P1876" s="96"/>
    </row>
    <row r="1877" spans="1:16" ht="15" customHeight="1" x14ac:dyDescent="0.25">
      <c r="A1877" s="97">
        <v>43751</v>
      </c>
      <c r="B1877" s="101">
        <v>76</v>
      </c>
      <c r="C1877" s="92" t="str">
        <f t="shared" si="87"/>
        <v>GET /international-payment-consents/{ConsentId}/funds-confirmation</v>
      </c>
      <c r="D1877" s="94" t="s">
        <v>208</v>
      </c>
      <c r="E1877" s="93" t="str">
        <f t="shared" si="88"/>
        <v>CoF</v>
      </c>
      <c r="F1877" s="93" t="str">
        <f t="shared" si="89"/>
        <v>Y</v>
      </c>
      <c r="G1877" s="95">
        <v>16819627.83989732</v>
      </c>
      <c r="H1877" s="103">
        <v>38353.217308157647</v>
      </c>
      <c r="I1877" s="103">
        <v>90.172466059291452</v>
      </c>
      <c r="J1877" s="96"/>
      <c r="K1877" s="96"/>
      <c r="L1877" s="96"/>
      <c r="M1877" s="96"/>
      <c r="N1877" s="96"/>
      <c r="O1877" s="96"/>
      <c r="P1877" s="96"/>
    </row>
    <row r="1878" spans="1:16" ht="15" customHeight="1" x14ac:dyDescent="0.25">
      <c r="A1878" s="97">
        <v>43751</v>
      </c>
      <c r="B1878" s="101">
        <v>77</v>
      </c>
      <c r="C1878" s="92" t="str">
        <f t="shared" si="87"/>
        <v>GET /international-scheduled-payment-consents/{ConsentId}/funds-confirmation</v>
      </c>
      <c r="D1878" s="94" t="s">
        <v>208</v>
      </c>
      <c r="E1878" s="93" t="str">
        <f t="shared" si="88"/>
        <v>CoF</v>
      </c>
      <c r="F1878" s="93" t="str">
        <f t="shared" si="89"/>
        <v>Y</v>
      </c>
      <c r="G1878" s="95">
        <v>29010216.815919839</v>
      </c>
      <c r="H1878" s="99">
        <v>49688.539593371985</v>
      </c>
      <c r="I1878" s="99">
        <v>9.3506451570015514</v>
      </c>
      <c r="J1878" s="96"/>
      <c r="K1878" s="96"/>
      <c r="L1878" s="96"/>
      <c r="M1878" s="96"/>
      <c r="N1878" s="96"/>
      <c r="O1878" s="96"/>
      <c r="P1878" s="96"/>
    </row>
    <row r="1879" spans="1:16" ht="15" customHeight="1" x14ac:dyDescent="0.25">
      <c r="A1879" s="97">
        <v>43751</v>
      </c>
      <c r="B1879" s="101">
        <v>78</v>
      </c>
      <c r="C1879" s="92" t="str">
        <f t="shared" si="87"/>
        <v>GET /accounts/{AccountId}/parties</v>
      </c>
      <c r="D1879" s="94" t="s">
        <v>208</v>
      </c>
      <c r="E1879" s="93" t="str">
        <f t="shared" si="88"/>
        <v>AISP</v>
      </c>
      <c r="F1879" s="93" t="str">
        <f t="shared" si="89"/>
        <v>Y</v>
      </c>
      <c r="G1879" s="104">
        <v>1227869.0357086374</v>
      </c>
      <c r="H1879" s="99">
        <v>45399.396789654667</v>
      </c>
      <c r="I1879" s="99">
        <v>0</v>
      </c>
      <c r="J1879" s="96"/>
      <c r="K1879" s="96"/>
      <c r="L1879" s="96"/>
      <c r="M1879" s="96"/>
      <c r="N1879" s="96"/>
      <c r="O1879" s="96"/>
      <c r="P1879" s="96"/>
    </row>
    <row r="1880" spans="1:16" ht="15" customHeight="1" x14ac:dyDescent="0.25">
      <c r="A1880" s="97">
        <v>43751</v>
      </c>
      <c r="B1880" s="101">
        <v>79</v>
      </c>
      <c r="C1880" s="92" t="str">
        <f t="shared" si="87"/>
        <v>GET /domestic-payments/{DomesticPaymentId}/payment-details</v>
      </c>
      <c r="D1880" s="94" t="s">
        <v>208</v>
      </c>
      <c r="E1880" s="93" t="str">
        <f t="shared" si="88"/>
        <v>PISP</v>
      </c>
      <c r="F1880" s="93" t="str">
        <f t="shared" si="89"/>
        <v>Y</v>
      </c>
      <c r="G1880" s="104">
        <v>39519224.245293304</v>
      </c>
      <c r="H1880" s="99">
        <v>39801.359737232015</v>
      </c>
      <c r="I1880" s="99">
        <v>80.527679452076896</v>
      </c>
      <c r="J1880" s="96"/>
      <c r="K1880" s="96"/>
      <c r="L1880" s="96"/>
      <c r="M1880" s="96"/>
      <c r="N1880" s="96"/>
      <c r="O1880" s="96"/>
      <c r="P1880" s="96"/>
    </row>
    <row r="1881" spans="1:16" ht="15" customHeight="1" x14ac:dyDescent="0.25">
      <c r="A1881" s="97">
        <v>43751</v>
      </c>
      <c r="B1881" s="101">
        <v>80</v>
      </c>
      <c r="C1881" s="92" t="str">
        <f t="shared" si="87"/>
        <v>GET /domestic-scheduled-payments/{DomesticScheduledPaymentId}/payment-details</v>
      </c>
      <c r="D1881" s="94" t="s">
        <v>208</v>
      </c>
      <c r="E1881" s="93" t="str">
        <f t="shared" si="88"/>
        <v>PISP</v>
      </c>
      <c r="F1881" s="93" t="str">
        <f t="shared" si="89"/>
        <v>Y</v>
      </c>
      <c r="G1881" s="104">
        <v>14612429.62171418</v>
      </c>
      <c r="H1881" s="99">
        <v>36762.935442426955</v>
      </c>
      <c r="I1881" s="99">
        <v>91.099021444807562</v>
      </c>
      <c r="J1881" s="96"/>
      <c r="K1881" s="96"/>
      <c r="L1881" s="96"/>
      <c r="M1881" s="96"/>
      <c r="N1881" s="96"/>
      <c r="O1881" s="96"/>
      <c r="P1881" s="96"/>
    </row>
    <row r="1882" spans="1:16" ht="15" customHeight="1" x14ac:dyDescent="0.25">
      <c r="A1882" s="97">
        <v>43751</v>
      </c>
      <c r="B1882" s="101">
        <v>81</v>
      </c>
      <c r="C1882" s="92" t="str">
        <f t="shared" si="87"/>
        <v>GET /domestic-standing-orders/{DomesticStandingOrderId}/payment-details</v>
      </c>
      <c r="D1882" s="94" t="s">
        <v>208</v>
      </c>
      <c r="E1882" s="93" t="str">
        <f t="shared" si="88"/>
        <v>PISP</v>
      </c>
      <c r="F1882" s="93" t="str">
        <f t="shared" si="89"/>
        <v>Y</v>
      </c>
      <c r="G1882" s="104">
        <v>6202824.8225839408</v>
      </c>
      <c r="H1882" s="99">
        <v>8636.1338266957318</v>
      </c>
      <c r="I1882" s="99">
        <v>279.10558450527952</v>
      </c>
      <c r="J1882" s="96"/>
      <c r="K1882" s="96"/>
      <c r="L1882" s="96"/>
      <c r="M1882" s="96"/>
      <c r="N1882" s="96"/>
      <c r="O1882" s="96"/>
      <c r="P1882" s="96"/>
    </row>
    <row r="1883" spans="1:16" ht="15" customHeight="1" x14ac:dyDescent="0.25">
      <c r="A1883" s="97">
        <v>43751</v>
      </c>
      <c r="B1883" s="101">
        <v>82</v>
      </c>
      <c r="C1883" s="92" t="str">
        <f t="shared" si="87"/>
        <v>GET /international-payments/{InternationalPaymentId}/payment-details</v>
      </c>
      <c r="D1883" s="94" t="s">
        <v>208</v>
      </c>
      <c r="E1883" s="93" t="str">
        <f t="shared" si="88"/>
        <v>PISP</v>
      </c>
      <c r="F1883" s="93" t="str">
        <f t="shared" si="89"/>
        <v>Y</v>
      </c>
      <c r="G1883" s="104">
        <v>13125402.723124269</v>
      </c>
      <c r="H1883" s="99">
        <v>22552.046012661755</v>
      </c>
      <c r="I1883" s="99">
        <v>71.329282505179521</v>
      </c>
      <c r="J1883" s="96"/>
      <c r="K1883" s="96"/>
      <c r="L1883" s="96"/>
      <c r="M1883" s="96"/>
      <c r="N1883" s="96"/>
      <c r="O1883" s="96"/>
      <c r="P1883" s="96"/>
    </row>
    <row r="1884" spans="1:16" ht="15" customHeight="1" x14ac:dyDescent="0.25">
      <c r="A1884" s="97">
        <v>43751</v>
      </c>
      <c r="B1884" s="101">
        <v>83</v>
      </c>
      <c r="C1884" s="92" t="str">
        <f t="shared" si="87"/>
        <v>GET /international-scheduled-payments/{InternationalScheduledPaymentId}/payment-details</v>
      </c>
      <c r="D1884" s="94" t="s">
        <v>208</v>
      </c>
      <c r="E1884" s="93" t="str">
        <f t="shared" si="88"/>
        <v>PISP</v>
      </c>
      <c r="F1884" s="93" t="str">
        <f t="shared" si="89"/>
        <v>Y</v>
      </c>
      <c r="G1884" s="104">
        <v>22503571.040791474</v>
      </c>
      <c r="H1884" s="99">
        <v>40262.792298374115</v>
      </c>
      <c r="I1884" s="99">
        <v>58.929829324071271</v>
      </c>
      <c r="J1884" s="96"/>
      <c r="K1884" s="96"/>
      <c r="L1884" s="96"/>
      <c r="M1884" s="96"/>
      <c r="N1884" s="96"/>
      <c r="O1884" s="96"/>
      <c r="P1884" s="96"/>
    </row>
    <row r="1885" spans="1:16" x14ac:dyDescent="0.25">
      <c r="A1885" s="97">
        <v>43751</v>
      </c>
      <c r="B1885" s="101">
        <v>84</v>
      </c>
      <c r="C1885" s="92" t="str">
        <f t="shared" si="87"/>
        <v>GET /international-standing-orders/{InternationalStandingOrderPaymentId}/payment-details</v>
      </c>
      <c r="D1885" s="94" t="s">
        <v>208</v>
      </c>
      <c r="E1885" s="93" t="str">
        <f t="shared" si="88"/>
        <v>PISP</v>
      </c>
      <c r="F1885" s="93" t="str">
        <f t="shared" si="89"/>
        <v>Y</v>
      </c>
      <c r="G1885" s="104">
        <v>6676542.6496046307</v>
      </c>
      <c r="H1885" s="99">
        <v>19549.799435210058</v>
      </c>
      <c r="I1885" s="99">
        <v>78.421150433429389</v>
      </c>
      <c r="J1885" s="96"/>
      <c r="K1885" s="96"/>
      <c r="L1885" s="96"/>
      <c r="M1885" s="96"/>
      <c r="N1885" s="96"/>
      <c r="O1885" s="96"/>
      <c r="P1885" s="96"/>
    </row>
    <row r="1886" spans="1:16" x14ac:dyDescent="0.25">
      <c r="A1886" s="97">
        <v>43751</v>
      </c>
      <c r="B1886" s="101">
        <v>85</v>
      </c>
      <c r="C1886" s="92" t="str">
        <f t="shared" si="87"/>
        <v>GET /file-payments/{FilePaymentId}/payment-details</v>
      </c>
      <c r="D1886" s="94" t="s">
        <v>208</v>
      </c>
      <c r="E1886" s="93" t="str">
        <f t="shared" si="88"/>
        <v>PISP</v>
      </c>
      <c r="F1886" s="93" t="str">
        <f t="shared" si="89"/>
        <v>Y</v>
      </c>
      <c r="G1886" s="104">
        <v>69407030.636158735</v>
      </c>
      <c r="H1886" s="99">
        <v>2534.0181109989144</v>
      </c>
      <c r="I1886" s="99">
        <v>89.571686723813201</v>
      </c>
      <c r="J1886" s="96"/>
      <c r="K1886" s="96"/>
      <c r="L1886" s="96"/>
      <c r="M1886" s="96"/>
      <c r="N1886" s="96"/>
      <c r="O1886" s="96"/>
      <c r="P1886" s="96"/>
    </row>
    <row r="1887" spans="1:16" x14ac:dyDescent="0.25">
      <c r="A1887" s="97">
        <v>43751</v>
      </c>
      <c r="B1887" s="101">
        <v>86</v>
      </c>
      <c r="C1887" s="92" t="str">
        <f t="shared" si="87"/>
        <v>POST /event-subscriptions</v>
      </c>
      <c r="D1887" s="94" t="s">
        <v>208</v>
      </c>
      <c r="E1887" s="93" t="str">
        <f t="shared" si="88"/>
        <v>Notifications</v>
      </c>
      <c r="F1887" s="93" t="str">
        <f t="shared" si="89"/>
        <v>N</v>
      </c>
      <c r="G1887" s="104">
        <v>11103991.616659168</v>
      </c>
      <c r="H1887" s="99">
        <v>14463.786320893327</v>
      </c>
      <c r="I1887" s="99">
        <v>11.244749086537075</v>
      </c>
      <c r="J1887" s="96"/>
      <c r="K1887" s="96"/>
      <c r="L1887" s="96"/>
      <c r="M1887" s="96"/>
      <c r="N1887" s="96"/>
      <c r="O1887" s="96"/>
      <c r="P1887" s="96"/>
    </row>
    <row r="1888" spans="1:16" x14ac:dyDescent="0.25">
      <c r="A1888" s="97">
        <v>43751</v>
      </c>
      <c r="B1888" s="101">
        <v>87</v>
      </c>
      <c r="C1888" s="92" t="str">
        <f t="shared" si="87"/>
        <v>GET /event-subscriptions</v>
      </c>
      <c r="D1888" s="94" t="s">
        <v>208</v>
      </c>
      <c r="E1888" s="93" t="str">
        <f t="shared" si="88"/>
        <v>Notifications</v>
      </c>
      <c r="F1888" s="93" t="str">
        <f t="shared" si="89"/>
        <v>N</v>
      </c>
      <c r="G1888" s="104">
        <v>17617349.389624726</v>
      </c>
      <c r="H1888" s="99">
        <v>36024.488363126016</v>
      </c>
      <c r="I1888" s="99">
        <v>158.58140143827967</v>
      </c>
      <c r="J1888" s="96"/>
      <c r="K1888" s="96"/>
      <c r="L1888" s="96"/>
      <c r="M1888" s="96"/>
      <c r="N1888" s="96"/>
      <c r="O1888" s="96"/>
      <c r="P1888" s="96"/>
    </row>
    <row r="1889" spans="1:16" x14ac:dyDescent="0.25">
      <c r="A1889" s="97">
        <v>43751</v>
      </c>
      <c r="B1889" s="101">
        <v>88</v>
      </c>
      <c r="C1889" s="92" t="str">
        <f t="shared" si="87"/>
        <v>PUT /event-subscriptions/{EventSubscriptionId}</v>
      </c>
      <c r="D1889" s="94" t="s">
        <v>208</v>
      </c>
      <c r="E1889" s="93" t="str">
        <f t="shared" si="88"/>
        <v>Notifications</v>
      </c>
      <c r="F1889" s="93" t="str">
        <f t="shared" si="89"/>
        <v>N</v>
      </c>
      <c r="G1889" s="104">
        <v>11659191.197492126</v>
      </c>
      <c r="H1889" s="99">
        <v>15186.975636937994</v>
      </c>
      <c r="I1889" s="99">
        <v>11.80698654086393</v>
      </c>
      <c r="J1889" s="96"/>
      <c r="K1889" s="96"/>
      <c r="L1889" s="96"/>
      <c r="M1889" s="96"/>
      <c r="N1889" s="96"/>
      <c r="O1889" s="96"/>
      <c r="P1889" s="96"/>
    </row>
    <row r="1890" spans="1:16" x14ac:dyDescent="0.25">
      <c r="A1890" s="97">
        <v>43751</v>
      </c>
      <c r="B1890" s="101">
        <v>89</v>
      </c>
      <c r="C1890" s="92" t="str">
        <f t="shared" si="87"/>
        <v>DELETE /event-subscriptions/{EventSubscriptionId}</v>
      </c>
      <c r="D1890" s="94" t="s">
        <v>208</v>
      </c>
      <c r="E1890" s="93" t="str">
        <f t="shared" si="88"/>
        <v>Notifications</v>
      </c>
      <c r="F1890" s="93" t="str">
        <f t="shared" si="89"/>
        <v>N</v>
      </c>
      <c r="G1890" s="104">
        <v>6892814.2577177733</v>
      </c>
      <c r="H1890" s="99">
        <v>12778.000516949793</v>
      </c>
      <c r="I1890" s="99">
        <v>128.90900807298749</v>
      </c>
      <c r="J1890" s="96"/>
      <c r="K1890" s="96"/>
      <c r="L1890" s="96"/>
      <c r="M1890" s="96"/>
      <c r="N1890" s="96"/>
      <c r="O1890" s="96"/>
      <c r="P1890" s="96"/>
    </row>
    <row r="1891" spans="1:16" x14ac:dyDescent="0.25">
      <c r="A1891" s="97">
        <v>43751</v>
      </c>
      <c r="B1891" s="101">
        <v>90</v>
      </c>
      <c r="C1891" s="92" t="str">
        <f t="shared" si="87"/>
        <v>POST /event-notifications</v>
      </c>
      <c r="D1891" s="94" t="s">
        <v>208</v>
      </c>
      <c r="E1891" s="93" t="str">
        <f t="shared" si="88"/>
        <v>Notifications</v>
      </c>
      <c r="F1891" s="93" t="str">
        <f t="shared" si="89"/>
        <v>N</v>
      </c>
      <c r="G1891" s="104">
        <v>7700977.5111770649</v>
      </c>
      <c r="H1891" s="99">
        <v>15095.465471306077</v>
      </c>
      <c r="I1891" s="99">
        <v>224.58589690185258</v>
      </c>
      <c r="J1891" s="96"/>
      <c r="K1891" s="96"/>
      <c r="L1891" s="96"/>
      <c r="M1891" s="96"/>
      <c r="N1891" s="96"/>
      <c r="O1891" s="96"/>
      <c r="P1891" s="96"/>
    </row>
    <row r="1892" spans="1:16" x14ac:dyDescent="0.25">
      <c r="A1892" s="97">
        <v>43751</v>
      </c>
      <c r="B1892" s="101">
        <v>91</v>
      </c>
      <c r="C1892" s="92" t="str">
        <f t="shared" si="87"/>
        <v>POST /events</v>
      </c>
      <c r="D1892" s="94" t="s">
        <v>208</v>
      </c>
      <c r="E1892" s="93" t="str">
        <f t="shared" si="88"/>
        <v>Notifications</v>
      </c>
      <c r="F1892" s="93" t="str">
        <f t="shared" si="89"/>
        <v>N</v>
      </c>
      <c r="G1892" s="104">
        <v>5639575.3017690871</v>
      </c>
      <c r="H1892" s="99">
        <v>10454.727695686193</v>
      </c>
      <c r="I1892" s="99">
        <v>105.47100660517157</v>
      </c>
      <c r="J1892" s="96"/>
      <c r="K1892" s="96"/>
      <c r="L1892" s="96"/>
      <c r="M1892" s="96"/>
      <c r="N1892" s="96"/>
      <c r="O1892" s="96"/>
      <c r="P1892" s="96"/>
    </row>
    <row r="1893" spans="1:16" x14ac:dyDescent="0.25">
      <c r="A1893" s="97">
        <v>43752</v>
      </c>
      <c r="B1893" s="101">
        <v>0</v>
      </c>
      <c r="C1893" s="92" t="str">
        <f t="shared" si="87"/>
        <v>OIDC endpoints for token IDs</v>
      </c>
      <c r="D1893" s="94" t="s">
        <v>207</v>
      </c>
      <c r="E1893" s="93" t="str">
        <f t="shared" si="88"/>
        <v>OIDC</v>
      </c>
      <c r="F1893" s="93" t="str">
        <f t="shared" si="89"/>
        <v>N</v>
      </c>
      <c r="G1893" s="111">
        <v>896132230.5675317</v>
      </c>
      <c r="H1893" s="99">
        <v>1833717.5939943292</v>
      </c>
      <c r="I1893" s="99">
        <v>595.73023324683641</v>
      </c>
      <c r="J1893" s="96"/>
      <c r="K1893" s="96"/>
      <c r="L1893" s="96"/>
      <c r="M1893" s="96"/>
      <c r="N1893" s="96"/>
      <c r="O1893" s="96"/>
      <c r="P1893" s="96"/>
    </row>
    <row r="1894" spans="1:16" x14ac:dyDescent="0.25">
      <c r="A1894" s="100">
        <v>43752</v>
      </c>
      <c r="B1894" s="101">
        <v>1</v>
      </c>
      <c r="C1894" s="92" t="str">
        <f t="shared" si="87"/>
        <v>POST /account-access-consents</v>
      </c>
      <c r="D1894" s="94" t="s">
        <v>207</v>
      </c>
      <c r="E1894" s="93" t="str">
        <f t="shared" si="88"/>
        <v>AISP</v>
      </c>
      <c r="F1894" s="93" t="str">
        <f t="shared" si="89"/>
        <v>N</v>
      </c>
      <c r="G1894" s="95">
        <v>788362.93927023548</v>
      </c>
      <c r="H1894" s="102">
        <v>27735.199505975103</v>
      </c>
      <c r="I1894" s="102">
        <v>94.726739490665267</v>
      </c>
      <c r="J1894" s="96"/>
      <c r="K1894" s="96"/>
      <c r="L1894" s="96"/>
      <c r="M1894" s="96"/>
      <c r="N1894" s="96"/>
      <c r="O1894" s="96"/>
      <c r="P1894" s="96"/>
    </row>
    <row r="1895" spans="1:16" x14ac:dyDescent="0.25">
      <c r="A1895" s="100">
        <v>43752</v>
      </c>
      <c r="B1895" s="101">
        <v>2</v>
      </c>
      <c r="C1895" s="92" t="str">
        <f t="shared" si="87"/>
        <v>GET /account-access-consents/{ConsentId}</v>
      </c>
      <c r="D1895" s="94" t="s">
        <v>207</v>
      </c>
      <c r="E1895" s="93" t="str">
        <f t="shared" si="88"/>
        <v>AISP</v>
      </c>
      <c r="F1895" s="93" t="str">
        <f t="shared" si="89"/>
        <v>N</v>
      </c>
      <c r="G1895" s="95">
        <v>1573749.8610992101</v>
      </c>
      <c r="H1895" s="102">
        <v>29069.216249384746</v>
      </c>
      <c r="I1895" s="102">
        <v>36.453526368693794</v>
      </c>
      <c r="J1895" s="96"/>
      <c r="K1895" s="96"/>
      <c r="L1895" s="96"/>
      <c r="M1895" s="96"/>
      <c r="N1895" s="96"/>
      <c r="O1895" s="96"/>
      <c r="P1895" s="96"/>
    </row>
    <row r="1896" spans="1:16" x14ac:dyDescent="0.25">
      <c r="A1896" s="100">
        <v>43752</v>
      </c>
      <c r="B1896" s="101">
        <v>3</v>
      </c>
      <c r="C1896" s="92" t="str">
        <f t="shared" si="87"/>
        <v>DELETE /account-access-consents/{ConsentId}</v>
      </c>
      <c r="D1896" s="94" t="s">
        <v>207</v>
      </c>
      <c r="E1896" s="93" t="str">
        <f t="shared" si="88"/>
        <v>AISP</v>
      </c>
      <c r="F1896" s="93" t="str">
        <f t="shared" si="89"/>
        <v>N</v>
      </c>
      <c r="G1896" s="95">
        <v>698765.41201223573</v>
      </c>
      <c r="H1896" s="102">
        <v>24236.687002003444</v>
      </c>
      <c r="I1896" s="102">
        <v>325.90308558248859</v>
      </c>
      <c r="J1896" s="96"/>
      <c r="K1896" s="96"/>
      <c r="L1896" s="96"/>
      <c r="M1896" s="96"/>
      <c r="N1896" s="96"/>
      <c r="O1896" s="96"/>
      <c r="P1896" s="96"/>
    </row>
    <row r="1897" spans="1:16" x14ac:dyDescent="0.25">
      <c r="A1897" s="100">
        <v>43752</v>
      </c>
      <c r="B1897" s="101">
        <v>4</v>
      </c>
      <c r="C1897" s="92" t="str">
        <f t="shared" si="87"/>
        <v>GET /accounts</v>
      </c>
      <c r="D1897" s="94" t="s">
        <v>207</v>
      </c>
      <c r="E1897" s="93" t="str">
        <f t="shared" si="88"/>
        <v>AISP</v>
      </c>
      <c r="F1897" s="93" t="str">
        <f t="shared" si="89"/>
        <v>Y</v>
      </c>
      <c r="G1897" s="95">
        <v>1954473.986840379</v>
      </c>
      <c r="H1897" s="102">
        <v>32169.141577958941</v>
      </c>
      <c r="I1897" s="102">
        <v>71.799394180811802</v>
      </c>
      <c r="J1897" s="96"/>
      <c r="K1897" s="96"/>
      <c r="L1897" s="96"/>
      <c r="M1897" s="96"/>
      <c r="N1897" s="96"/>
      <c r="O1897" s="96"/>
      <c r="P1897" s="96"/>
    </row>
    <row r="1898" spans="1:16" ht="15" customHeight="1" x14ac:dyDescent="0.25">
      <c r="A1898" s="100">
        <v>43752</v>
      </c>
      <c r="B1898" s="101">
        <v>5</v>
      </c>
      <c r="C1898" s="92" t="str">
        <f t="shared" si="87"/>
        <v>GET /accounts/{AccountId}</v>
      </c>
      <c r="D1898" s="94" t="s">
        <v>207</v>
      </c>
      <c r="E1898" s="93" t="str">
        <f t="shared" si="88"/>
        <v>AISP</v>
      </c>
      <c r="F1898" s="93" t="str">
        <f t="shared" si="89"/>
        <v>Y</v>
      </c>
      <c r="G1898" s="95">
        <v>3349676.2779690856</v>
      </c>
      <c r="H1898" s="102">
        <v>43849.181540897502</v>
      </c>
      <c r="I1898" s="102">
        <v>88.080269390977421</v>
      </c>
      <c r="J1898" s="96"/>
      <c r="K1898" s="96"/>
      <c r="L1898" s="96"/>
      <c r="M1898" s="96"/>
      <c r="N1898" s="96"/>
      <c r="O1898" s="96"/>
      <c r="P1898" s="96"/>
    </row>
    <row r="1899" spans="1:16" ht="15" customHeight="1" x14ac:dyDescent="0.25">
      <c r="A1899" s="100">
        <v>43752</v>
      </c>
      <c r="B1899" s="101">
        <v>6</v>
      </c>
      <c r="C1899" s="92" t="str">
        <f t="shared" si="87"/>
        <v>GET /accounts/{AccountId}/balances</v>
      </c>
      <c r="D1899" s="94" t="s">
        <v>207</v>
      </c>
      <c r="E1899" s="93" t="str">
        <f t="shared" si="88"/>
        <v>AISP</v>
      </c>
      <c r="F1899" s="93" t="str">
        <f t="shared" si="89"/>
        <v>Y</v>
      </c>
      <c r="G1899" s="95">
        <v>2306077.65540013</v>
      </c>
      <c r="H1899" s="102">
        <v>25896.091461176864</v>
      </c>
      <c r="I1899" s="102">
        <v>138.66540340380357</v>
      </c>
      <c r="J1899" s="96"/>
      <c r="K1899" s="96"/>
      <c r="L1899" s="96"/>
      <c r="M1899" s="96"/>
      <c r="N1899" s="96"/>
      <c r="O1899" s="96"/>
      <c r="P1899" s="96"/>
    </row>
    <row r="1900" spans="1:16" ht="15" customHeight="1" x14ac:dyDescent="0.25">
      <c r="A1900" s="100">
        <v>43752</v>
      </c>
      <c r="B1900" s="101">
        <v>7</v>
      </c>
      <c r="C1900" s="92" t="str">
        <f t="shared" si="87"/>
        <v>GET /balances</v>
      </c>
      <c r="D1900" s="94" t="s">
        <v>207</v>
      </c>
      <c r="E1900" s="93" t="str">
        <f t="shared" si="88"/>
        <v>AISP</v>
      </c>
      <c r="F1900" s="93" t="str">
        <f t="shared" si="89"/>
        <v>Y</v>
      </c>
      <c r="G1900" s="95">
        <v>1322813.6852720454</v>
      </c>
      <c r="H1900" s="102">
        <v>23689.198051202729</v>
      </c>
      <c r="I1900" s="102">
        <v>150.72088391413988</v>
      </c>
      <c r="J1900" s="96"/>
      <c r="K1900" s="96"/>
      <c r="L1900" s="96"/>
      <c r="M1900" s="96"/>
      <c r="N1900" s="96"/>
      <c r="O1900" s="96"/>
      <c r="P1900" s="96"/>
    </row>
    <row r="1901" spans="1:16" ht="15" customHeight="1" x14ac:dyDescent="0.25">
      <c r="A1901" s="100">
        <v>43752</v>
      </c>
      <c r="B1901" s="101">
        <v>8</v>
      </c>
      <c r="C1901" s="92" t="str">
        <f t="shared" si="87"/>
        <v>GET /accounts/{AccountId}/transactions</v>
      </c>
      <c r="D1901" s="94" t="s">
        <v>207</v>
      </c>
      <c r="E1901" s="93" t="str">
        <f t="shared" si="88"/>
        <v>AISP</v>
      </c>
      <c r="F1901" s="93" t="str">
        <f t="shared" si="89"/>
        <v>Y</v>
      </c>
      <c r="G1901" s="95">
        <v>35230723.225661166</v>
      </c>
      <c r="H1901" s="102">
        <v>19075.475312696206</v>
      </c>
      <c r="I1901" s="102">
        <v>187.47653591985164</v>
      </c>
      <c r="J1901" s="96"/>
      <c r="K1901" s="96"/>
      <c r="L1901" s="96"/>
      <c r="M1901" s="96"/>
      <c r="N1901" s="96"/>
      <c r="O1901" s="96"/>
      <c r="P1901" s="96"/>
    </row>
    <row r="1902" spans="1:16" ht="15" customHeight="1" x14ac:dyDescent="0.25">
      <c r="A1902" s="100">
        <v>43752</v>
      </c>
      <c r="B1902" s="101">
        <v>9</v>
      </c>
      <c r="C1902" s="92" t="str">
        <f t="shared" si="87"/>
        <v>GET /transactions</v>
      </c>
      <c r="D1902" s="94" t="s">
        <v>207</v>
      </c>
      <c r="E1902" s="93" t="str">
        <f t="shared" si="88"/>
        <v>AISP</v>
      </c>
      <c r="F1902" s="93" t="str">
        <f t="shared" si="89"/>
        <v>Y</v>
      </c>
      <c r="G1902" s="95">
        <v>351649227.472004</v>
      </c>
      <c r="H1902" s="102">
        <v>40446.425901305556</v>
      </c>
      <c r="I1902" s="102">
        <v>37.815856002110628</v>
      </c>
      <c r="J1902" s="96"/>
      <c r="K1902" s="96"/>
      <c r="L1902" s="96"/>
      <c r="M1902" s="96"/>
      <c r="N1902" s="96"/>
      <c r="O1902" s="96"/>
      <c r="P1902" s="96"/>
    </row>
    <row r="1903" spans="1:16" ht="15" customHeight="1" x14ac:dyDescent="0.25">
      <c r="A1903" s="100">
        <v>43752</v>
      </c>
      <c r="B1903" s="101">
        <v>10</v>
      </c>
      <c r="C1903" s="92" t="str">
        <f t="shared" si="87"/>
        <v>GET /accounts/{AccountId}/beneficiaries</v>
      </c>
      <c r="D1903" s="94" t="s">
        <v>207</v>
      </c>
      <c r="E1903" s="93" t="str">
        <f t="shared" si="88"/>
        <v>AISP</v>
      </c>
      <c r="F1903" s="93" t="str">
        <f t="shared" si="89"/>
        <v>Y</v>
      </c>
      <c r="G1903" s="95">
        <v>2446408.7523422665</v>
      </c>
      <c r="H1903" s="102">
        <v>30159.383165656516</v>
      </c>
      <c r="I1903" s="102">
        <v>132.19847385214416</v>
      </c>
      <c r="J1903" s="96"/>
      <c r="K1903" s="96"/>
      <c r="L1903" s="96"/>
      <c r="M1903" s="96"/>
      <c r="N1903" s="96"/>
      <c r="O1903" s="96"/>
      <c r="P1903" s="96"/>
    </row>
    <row r="1904" spans="1:16" ht="15" customHeight="1" x14ac:dyDescent="0.25">
      <c r="A1904" s="100">
        <v>43752</v>
      </c>
      <c r="B1904" s="101">
        <v>11</v>
      </c>
      <c r="C1904" s="92" t="str">
        <f t="shared" si="87"/>
        <v>GET /beneficiaries</v>
      </c>
      <c r="D1904" s="94" t="s">
        <v>207</v>
      </c>
      <c r="E1904" s="93" t="str">
        <f t="shared" si="88"/>
        <v>AISP</v>
      </c>
      <c r="F1904" s="93" t="str">
        <f t="shared" si="89"/>
        <v>Y</v>
      </c>
      <c r="G1904" s="95">
        <v>3349373.5999337798</v>
      </c>
      <c r="H1904" s="102">
        <v>40354.542179183692</v>
      </c>
      <c r="I1904" s="102">
        <v>31.130098814081645</v>
      </c>
      <c r="J1904" s="96"/>
      <c r="K1904" s="96"/>
      <c r="L1904" s="96"/>
      <c r="M1904" s="96"/>
      <c r="N1904" s="96"/>
      <c r="O1904" s="96"/>
      <c r="P1904" s="96"/>
    </row>
    <row r="1905" spans="1:16" ht="15" customHeight="1" x14ac:dyDescent="0.25">
      <c r="A1905" s="100">
        <v>43752</v>
      </c>
      <c r="B1905" s="101">
        <v>12</v>
      </c>
      <c r="C1905" s="92" t="str">
        <f t="shared" si="87"/>
        <v>GET /accounts/{AccountId}/direct-debits</v>
      </c>
      <c r="D1905" s="94" t="s">
        <v>207</v>
      </c>
      <c r="E1905" s="93" t="str">
        <f t="shared" si="88"/>
        <v>AISP</v>
      </c>
      <c r="F1905" s="93" t="str">
        <f t="shared" si="89"/>
        <v>Y</v>
      </c>
      <c r="G1905" s="95">
        <v>2270974.7261251388</v>
      </c>
      <c r="H1905" s="102">
        <v>31867.265778973986</v>
      </c>
      <c r="I1905" s="102">
        <v>178.47078607282083</v>
      </c>
      <c r="J1905" s="96"/>
      <c r="K1905" s="96"/>
      <c r="L1905" s="96"/>
      <c r="M1905" s="96"/>
      <c r="N1905" s="96"/>
      <c r="O1905" s="96"/>
      <c r="P1905" s="96"/>
    </row>
    <row r="1906" spans="1:16" ht="15" customHeight="1" x14ac:dyDescent="0.25">
      <c r="A1906" s="100">
        <v>43752</v>
      </c>
      <c r="B1906" s="101">
        <v>13</v>
      </c>
      <c r="C1906" s="92" t="str">
        <f t="shared" si="87"/>
        <v>GET /direct-debits</v>
      </c>
      <c r="D1906" s="94" t="s">
        <v>207</v>
      </c>
      <c r="E1906" s="93" t="str">
        <f t="shared" si="88"/>
        <v>AISP</v>
      </c>
      <c r="F1906" s="93" t="str">
        <f t="shared" si="89"/>
        <v>Y</v>
      </c>
      <c r="G1906" s="95">
        <v>1917048.0646626826</v>
      </c>
      <c r="H1906" s="102">
        <v>21168.391712036504</v>
      </c>
      <c r="I1906" s="102">
        <v>249.68856337618348</v>
      </c>
      <c r="J1906" s="96"/>
      <c r="K1906" s="96"/>
      <c r="L1906" s="96"/>
      <c r="M1906" s="96"/>
      <c r="N1906" s="96"/>
      <c r="O1906" s="96"/>
      <c r="P1906" s="96"/>
    </row>
    <row r="1907" spans="1:16" ht="15" customHeight="1" x14ac:dyDescent="0.25">
      <c r="A1907" s="100">
        <v>43752</v>
      </c>
      <c r="B1907" s="101">
        <v>14</v>
      </c>
      <c r="C1907" s="92" t="str">
        <f t="shared" si="87"/>
        <v>GET /accounts/{AccountId}/standing-orders</v>
      </c>
      <c r="D1907" s="94" t="s">
        <v>207</v>
      </c>
      <c r="E1907" s="93" t="str">
        <f t="shared" si="88"/>
        <v>AISP</v>
      </c>
      <c r="F1907" s="93" t="str">
        <f t="shared" si="89"/>
        <v>Y</v>
      </c>
      <c r="G1907" s="95">
        <v>1144583.0423691804</v>
      </c>
      <c r="H1907" s="102">
        <v>16987.807943186512</v>
      </c>
      <c r="I1907" s="102">
        <v>152.68487867585372</v>
      </c>
      <c r="J1907" s="96"/>
      <c r="K1907" s="96"/>
      <c r="L1907" s="96"/>
      <c r="M1907" s="96"/>
      <c r="N1907" s="96"/>
      <c r="O1907" s="96"/>
      <c r="P1907" s="96"/>
    </row>
    <row r="1908" spans="1:16" ht="15" customHeight="1" x14ac:dyDescent="0.25">
      <c r="A1908" s="100">
        <v>43752</v>
      </c>
      <c r="B1908" s="101">
        <v>15</v>
      </c>
      <c r="C1908" s="92" t="str">
        <f t="shared" si="87"/>
        <v>GET /standing-orders</v>
      </c>
      <c r="D1908" s="94" t="s">
        <v>207</v>
      </c>
      <c r="E1908" s="93" t="str">
        <f t="shared" si="88"/>
        <v>AISP</v>
      </c>
      <c r="F1908" s="93" t="str">
        <f t="shared" si="89"/>
        <v>Y</v>
      </c>
      <c r="G1908" s="95">
        <v>1827495.6693429723</v>
      </c>
      <c r="H1908" s="102">
        <v>45220.497821634919</v>
      </c>
      <c r="I1908" s="102">
        <v>146.8730771036937</v>
      </c>
      <c r="J1908" s="96"/>
      <c r="K1908" s="96"/>
      <c r="L1908" s="96"/>
      <c r="M1908" s="96"/>
      <c r="N1908" s="96"/>
      <c r="O1908" s="96"/>
      <c r="P1908" s="96"/>
    </row>
    <row r="1909" spans="1:16" ht="15" customHeight="1" x14ac:dyDescent="0.25">
      <c r="A1909" s="100">
        <v>43752</v>
      </c>
      <c r="B1909" s="101">
        <v>16</v>
      </c>
      <c r="C1909" s="92" t="str">
        <f t="shared" si="87"/>
        <v>GET /accounts/{AccountId}/product</v>
      </c>
      <c r="D1909" s="94" t="s">
        <v>207</v>
      </c>
      <c r="E1909" s="93" t="str">
        <f t="shared" si="88"/>
        <v>AISP</v>
      </c>
      <c r="F1909" s="93" t="str">
        <f t="shared" si="89"/>
        <v>Y</v>
      </c>
      <c r="G1909" s="95">
        <v>411007.24578262668</v>
      </c>
      <c r="H1909" s="102">
        <v>5260.4920808114639</v>
      </c>
      <c r="I1909" s="102">
        <v>186.0562106055508</v>
      </c>
      <c r="J1909" s="96"/>
      <c r="K1909" s="96"/>
      <c r="L1909" s="96"/>
      <c r="M1909" s="96"/>
      <c r="N1909" s="96"/>
      <c r="O1909" s="96"/>
      <c r="P1909" s="96"/>
    </row>
    <row r="1910" spans="1:16" ht="15" customHeight="1" x14ac:dyDescent="0.25">
      <c r="A1910" s="100">
        <v>43752</v>
      </c>
      <c r="B1910" s="101">
        <v>17</v>
      </c>
      <c r="C1910" s="92" t="str">
        <f t="shared" si="87"/>
        <v>GET /products</v>
      </c>
      <c r="D1910" s="94" t="s">
        <v>207</v>
      </c>
      <c r="E1910" s="93" t="str">
        <f t="shared" si="88"/>
        <v>AISP</v>
      </c>
      <c r="F1910" s="93" t="str">
        <f t="shared" si="89"/>
        <v>Y</v>
      </c>
      <c r="G1910" s="95">
        <v>943792.37472874206</v>
      </c>
      <c r="H1910" s="102">
        <v>33612.574105617648</v>
      </c>
      <c r="I1910" s="102">
        <v>246.79453360494884</v>
      </c>
      <c r="J1910" s="96"/>
      <c r="K1910" s="96"/>
      <c r="L1910" s="96"/>
      <c r="M1910" s="96"/>
      <c r="N1910" s="96"/>
      <c r="O1910" s="96"/>
      <c r="P1910" s="96"/>
    </row>
    <row r="1911" spans="1:16" ht="15" customHeight="1" x14ac:dyDescent="0.25">
      <c r="A1911" s="100">
        <v>43752</v>
      </c>
      <c r="B1911" s="101">
        <v>18</v>
      </c>
      <c r="C1911" s="92" t="str">
        <f t="shared" si="87"/>
        <v>GET /accounts/{AccountId}/offers</v>
      </c>
      <c r="D1911" s="94" t="s">
        <v>207</v>
      </c>
      <c r="E1911" s="93" t="str">
        <f t="shared" si="88"/>
        <v>AISP</v>
      </c>
      <c r="F1911" s="93" t="str">
        <f t="shared" si="89"/>
        <v>Y</v>
      </c>
      <c r="G1911" s="95">
        <v>1009442.0099925471</v>
      </c>
      <c r="H1911" s="102">
        <v>39220.462498644418</v>
      </c>
      <c r="I1911" s="102">
        <v>309.22116558934437</v>
      </c>
      <c r="J1911" s="96"/>
      <c r="K1911" s="96"/>
      <c r="L1911" s="96"/>
      <c r="M1911" s="96"/>
      <c r="N1911" s="96"/>
      <c r="O1911" s="96"/>
      <c r="P1911" s="96"/>
    </row>
    <row r="1912" spans="1:16" ht="15" customHeight="1" x14ac:dyDescent="0.25">
      <c r="A1912" s="100">
        <v>43752</v>
      </c>
      <c r="B1912" s="101">
        <v>19</v>
      </c>
      <c r="C1912" s="92" t="str">
        <f t="shared" si="87"/>
        <v>GET /offers</v>
      </c>
      <c r="D1912" s="94" t="s">
        <v>207</v>
      </c>
      <c r="E1912" s="93" t="str">
        <f t="shared" si="88"/>
        <v>AISP</v>
      </c>
      <c r="F1912" s="93" t="str">
        <f t="shared" si="89"/>
        <v>Y</v>
      </c>
      <c r="G1912" s="95">
        <v>4022065.6748574888</v>
      </c>
      <c r="H1912" s="102">
        <v>37559.519823105351</v>
      </c>
      <c r="I1912" s="102">
        <v>164.72764406276599</v>
      </c>
      <c r="J1912" s="96"/>
      <c r="K1912" s="96"/>
      <c r="L1912" s="96"/>
      <c r="M1912" s="96"/>
      <c r="N1912" s="96"/>
      <c r="O1912" s="96"/>
      <c r="P1912" s="96"/>
    </row>
    <row r="1913" spans="1:16" ht="15" customHeight="1" x14ac:dyDescent="0.25">
      <c r="A1913" s="100">
        <v>43752</v>
      </c>
      <c r="B1913" s="101">
        <v>20</v>
      </c>
      <c r="C1913" s="92" t="str">
        <f t="shared" si="87"/>
        <v>GET /accounts/{AccountId}/party</v>
      </c>
      <c r="D1913" s="94" t="s">
        <v>207</v>
      </c>
      <c r="E1913" s="93" t="str">
        <f t="shared" si="88"/>
        <v>AISP</v>
      </c>
      <c r="F1913" s="93" t="str">
        <f t="shared" si="89"/>
        <v>Y</v>
      </c>
      <c r="G1913" s="95">
        <v>1347842.5884230104</v>
      </c>
      <c r="H1913" s="102">
        <v>53442.006276124448</v>
      </c>
      <c r="I1913" s="102">
        <v>0</v>
      </c>
      <c r="J1913" s="96"/>
      <c r="K1913" s="96"/>
      <c r="L1913" s="96"/>
      <c r="M1913" s="96"/>
      <c r="N1913" s="96"/>
      <c r="O1913" s="96"/>
      <c r="P1913" s="96"/>
    </row>
    <row r="1914" spans="1:16" ht="15" customHeight="1" x14ac:dyDescent="0.25">
      <c r="A1914" s="100">
        <v>43752</v>
      </c>
      <c r="B1914" s="101">
        <v>21</v>
      </c>
      <c r="C1914" s="92" t="str">
        <f t="shared" si="87"/>
        <v>GET /party</v>
      </c>
      <c r="D1914" s="94" t="s">
        <v>207</v>
      </c>
      <c r="E1914" s="93" t="str">
        <f t="shared" si="88"/>
        <v>AISP</v>
      </c>
      <c r="F1914" s="93" t="str">
        <f t="shared" si="89"/>
        <v>Y</v>
      </c>
      <c r="G1914" s="95">
        <v>1038582.5245497167</v>
      </c>
      <c r="H1914" s="102">
        <v>10140.743971020112</v>
      </c>
      <c r="I1914" s="102">
        <v>396.61083971491161</v>
      </c>
      <c r="J1914" s="96"/>
      <c r="K1914" s="96"/>
      <c r="L1914" s="96"/>
      <c r="M1914" s="96"/>
      <c r="N1914" s="96"/>
      <c r="O1914" s="96"/>
      <c r="P1914" s="96"/>
    </row>
    <row r="1915" spans="1:16" ht="15" customHeight="1" x14ac:dyDescent="0.25">
      <c r="A1915" s="100">
        <v>43752</v>
      </c>
      <c r="B1915" s="101">
        <v>22</v>
      </c>
      <c r="C1915" s="92" t="str">
        <f t="shared" si="87"/>
        <v>GET /accounts/{AccountId}/scheduled-payments</v>
      </c>
      <c r="D1915" s="94" t="s">
        <v>207</v>
      </c>
      <c r="E1915" s="93" t="str">
        <f t="shared" si="88"/>
        <v>AISP</v>
      </c>
      <c r="F1915" s="93" t="str">
        <f t="shared" si="89"/>
        <v>Y</v>
      </c>
      <c r="G1915" s="95">
        <v>1006804.9785514496</v>
      </c>
      <c r="H1915" s="102">
        <v>32699.893835088402</v>
      </c>
      <c r="I1915" s="102">
        <v>3.2835535285404656</v>
      </c>
      <c r="J1915" s="96"/>
      <c r="K1915" s="96"/>
      <c r="L1915" s="96"/>
      <c r="M1915" s="96"/>
      <c r="N1915" s="96"/>
      <c r="O1915" s="96"/>
      <c r="P1915" s="96"/>
    </row>
    <row r="1916" spans="1:16" ht="15" customHeight="1" x14ac:dyDescent="0.25">
      <c r="A1916" s="100">
        <v>43752</v>
      </c>
      <c r="B1916" s="101">
        <v>23</v>
      </c>
      <c r="C1916" s="92" t="str">
        <f t="shared" si="87"/>
        <v>GET /scheduled-payments</v>
      </c>
      <c r="D1916" s="94" t="s">
        <v>207</v>
      </c>
      <c r="E1916" s="93" t="str">
        <f t="shared" si="88"/>
        <v>AISP</v>
      </c>
      <c r="F1916" s="93" t="str">
        <f t="shared" si="89"/>
        <v>Y</v>
      </c>
      <c r="G1916" s="95">
        <v>2177217.94464465</v>
      </c>
      <c r="H1916" s="102">
        <v>29992.565611714195</v>
      </c>
      <c r="I1916" s="102">
        <v>92.608740180228622</v>
      </c>
      <c r="J1916" s="96"/>
      <c r="K1916" s="96"/>
      <c r="L1916" s="96"/>
      <c r="M1916" s="96"/>
      <c r="N1916" s="96"/>
      <c r="O1916" s="96"/>
      <c r="P1916" s="96"/>
    </row>
    <row r="1917" spans="1:16" ht="15" customHeight="1" x14ac:dyDescent="0.25">
      <c r="A1917" s="100">
        <v>43752</v>
      </c>
      <c r="B1917" s="101">
        <v>24</v>
      </c>
      <c r="C1917" s="92" t="str">
        <f t="shared" si="87"/>
        <v>GET /accounts/{AccountId}/statements</v>
      </c>
      <c r="D1917" s="94" t="s">
        <v>207</v>
      </c>
      <c r="E1917" s="93" t="str">
        <f t="shared" si="88"/>
        <v>AISP</v>
      </c>
      <c r="F1917" s="93" t="str">
        <f t="shared" si="89"/>
        <v>Y</v>
      </c>
      <c r="G1917" s="95">
        <v>1110098.351914139</v>
      </c>
      <c r="H1917" s="102">
        <v>14771.002863694634</v>
      </c>
      <c r="I1917" s="102">
        <v>142.17682850132118</v>
      </c>
      <c r="J1917" s="96"/>
      <c r="K1917" s="96"/>
      <c r="L1917" s="96"/>
      <c r="M1917" s="96"/>
      <c r="N1917" s="96"/>
      <c r="O1917" s="96"/>
      <c r="P1917" s="96"/>
    </row>
    <row r="1918" spans="1:16" ht="15" customHeight="1" x14ac:dyDescent="0.25">
      <c r="A1918" s="100">
        <v>43752</v>
      </c>
      <c r="B1918" s="101">
        <v>25</v>
      </c>
      <c r="C1918" s="92" t="str">
        <f t="shared" si="87"/>
        <v>GET /accounts/{AccountId}/statements/{StatementId}</v>
      </c>
      <c r="D1918" s="94" t="s">
        <v>207</v>
      </c>
      <c r="E1918" s="93" t="str">
        <f t="shared" si="88"/>
        <v>AISP</v>
      </c>
      <c r="F1918" s="93" t="str">
        <f t="shared" si="89"/>
        <v>Y</v>
      </c>
      <c r="G1918" s="95">
        <v>1221261.0649092405</v>
      </c>
      <c r="H1918" s="102">
        <v>25181.405309523525</v>
      </c>
      <c r="I1918" s="102">
        <v>131.94966313642001</v>
      </c>
      <c r="J1918" s="96"/>
      <c r="K1918" s="96"/>
      <c r="L1918" s="96"/>
      <c r="M1918" s="96"/>
      <c r="N1918" s="96"/>
      <c r="O1918" s="96"/>
      <c r="P1918" s="96"/>
    </row>
    <row r="1919" spans="1:16" ht="15" customHeight="1" x14ac:dyDescent="0.25">
      <c r="A1919" s="100">
        <v>43752</v>
      </c>
      <c r="B1919" s="101">
        <v>26</v>
      </c>
      <c r="C1919" s="92" t="str">
        <f t="shared" si="87"/>
        <v>GET /accounts/{AccountId}/statements/{StatementId}/file</v>
      </c>
      <c r="D1919" s="94" t="s">
        <v>207</v>
      </c>
      <c r="E1919" s="93" t="str">
        <f t="shared" si="88"/>
        <v>AISP</v>
      </c>
      <c r="F1919" s="93" t="str">
        <f t="shared" si="89"/>
        <v>Y</v>
      </c>
      <c r="G1919" s="95">
        <v>2450839.2098269267</v>
      </c>
      <c r="H1919" s="102">
        <v>26574.269665514752</v>
      </c>
      <c r="I1919" s="102">
        <v>96.398372316868901</v>
      </c>
      <c r="J1919" s="96"/>
      <c r="K1919" s="96"/>
      <c r="L1919" s="96"/>
      <c r="M1919" s="96"/>
      <c r="N1919" s="96"/>
      <c r="O1919" s="96"/>
      <c r="P1919" s="96"/>
    </row>
    <row r="1920" spans="1:16" ht="15" customHeight="1" x14ac:dyDescent="0.25">
      <c r="A1920" s="100">
        <v>43752</v>
      </c>
      <c r="B1920" s="101">
        <v>27</v>
      </c>
      <c r="C1920" s="92" t="str">
        <f t="shared" si="87"/>
        <v>GET /accounts/{AccountId}/statements/{StatementId}/transactions</v>
      </c>
      <c r="D1920" s="94" t="s">
        <v>207</v>
      </c>
      <c r="E1920" s="93" t="str">
        <f t="shared" si="88"/>
        <v>AISP</v>
      </c>
      <c r="F1920" s="93" t="str">
        <f t="shared" si="89"/>
        <v>Y</v>
      </c>
      <c r="G1920" s="95">
        <v>32808038.486794889</v>
      </c>
      <c r="H1920" s="102">
        <v>7527.7608068595337</v>
      </c>
      <c r="I1920" s="102">
        <v>306.01873228383232</v>
      </c>
      <c r="J1920" s="96"/>
      <c r="K1920" s="96"/>
      <c r="L1920" s="96"/>
      <c r="M1920" s="96"/>
      <c r="N1920" s="96"/>
      <c r="O1920" s="96"/>
      <c r="P1920" s="96"/>
    </row>
    <row r="1921" spans="1:16" ht="15" customHeight="1" x14ac:dyDescent="0.25">
      <c r="A1921" s="100">
        <v>43752</v>
      </c>
      <c r="B1921" s="101">
        <v>28</v>
      </c>
      <c r="C1921" s="92" t="str">
        <f t="shared" si="87"/>
        <v>GET /statements</v>
      </c>
      <c r="D1921" s="94" t="s">
        <v>207</v>
      </c>
      <c r="E1921" s="93" t="str">
        <f t="shared" si="88"/>
        <v>AISP</v>
      </c>
      <c r="F1921" s="93" t="str">
        <f t="shared" si="89"/>
        <v>Y</v>
      </c>
      <c r="G1921" s="95">
        <v>3840037.6695301994</v>
      </c>
      <c r="H1921" s="102">
        <v>41120.339976045499</v>
      </c>
      <c r="I1921" s="102">
        <v>75.673406380075193</v>
      </c>
      <c r="J1921" s="96"/>
      <c r="K1921" s="96"/>
      <c r="L1921" s="96"/>
      <c r="M1921" s="96"/>
      <c r="N1921" s="96"/>
      <c r="O1921" s="96"/>
      <c r="P1921" s="96"/>
    </row>
    <row r="1922" spans="1:16" ht="15" customHeight="1" x14ac:dyDescent="0.25">
      <c r="A1922" s="100">
        <v>43752</v>
      </c>
      <c r="B1922" s="101">
        <v>29</v>
      </c>
      <c r="C1922" s="92" t="str">
        <f t="shared" si="87"/>
        <v>POST /domestic-payment-consents</v>
      </c>
      <c r="D1922" s="94" t="s">
        <v>207</v>
      </c>
      <c r="E1922" s="93" t="str">
        <f t="shared" si="88"/>
        <v>PISP</v>
      </c>
      <c r="F1922" s="93" t="str">
        <f t="shared" si="89"/>
        <v>N</v>
      </c>
      <c r="G1922" s="95">
        <v>4315601.4101998135</v>
      </c>
      <c r="H1922" s="102">
        <v>9020.0782295854788</v>
      </c>
      <c r="I1922" s="102">
        <v>90.348199170943076</v>
      </c>
      <c r="J1922" s="96"/>
      <c r="K1922" s="96"/>
      <c r="L1922" s="96"/>
      <c r="M1922" s="96"/>
      <c r="N1922" s="96"/>
      <c r="O1922" s="96"/>
      <c r="P1922" s="96"/>
    </row>
    <row r="1923" spans="1:16" ht="15" customHeight="1" x14ac:dyDescent="0.25">
      <c r="A1923" s="100">
        <v>43752</v>
      </c>
      <c r="B1923" s="101">
        <v>30</v>
      </c>
      <c r="C1923" s="92" t="str">
        <f t="shared" si="87"/>
        <v>GET /domestic-payment-consents/{ConsentId}</v>
      </c>
      <c r="D1923" s="94" t="s">
        <v>207</v>
      </c>
      <c r="E1923" s="93" t="str">
        <f t="shared" si="88"/>
        <v>PISP</v>
      </c>
      <c r="F1923" s="93" t="str">
        <f t="shared" si="89"/>
        <v>N</v>
      </c>
      <c r="G1923" s="95">
        <v>15503030.061524013</v>
      </c>
      <c r="H1923" s="102">
        <v>18694.412281018762</v>
      </c>
      <c r="I1923" s="102">
        <v>172.66568084852602</v>
      </c>
      <c r="J1923" s="96"/>
      <c r="K1923" s="96"/>
      <c r="L1923" s="96"/>
      <c r="M1923" s="96"/>
      <c r="N1923" s="96"/>
      <c r="O1923" s="96"/>
      <c r="P1923" s="96"/>
    </row>
    <row r="1924" spans="1:16" ht="15" customHeight="1" x14ac:dyDescent="0.25">
      <c r="A1924" s="100">
        <v>43752</v>
      </c>
      <c r="B1924" s="101">
        <v>31</v>
      </c>
      <c r="C1924" s="92" t="str">
        <f t="shared" si="87"/>
        <v>POST /domestic-payments</v>
      </c>
      <c r="D1924" s="94" t="s">
        <v>207</v>
      </c>
      <c r="E1924" s="93" t="str">
        <f t="shared" si="88"/>
        <v>PISP</v>
      </c>
      <c r="F1924" s="93" t="str">
        <f t="shared" si="89"/>
        <v>Y</v>
      </c>
      <c r="G1924" s="95">
        <v>5263663.7150951568</v>
      </c>
      <c r="H1924" s="102">
        <v>17498.597065916969</v>
      </c>
      <c r="I1924" s="102">
        <v>6.1407863245137575</v>
      </c>
      <c r="J1924" s="96"/>
      <c r="K1924" s="96"/>
      <c r="L1924" s="96"/>
      <c r="M1924" s="96"/>
      <c r="N1924" s="96"/>
      <c r="O1924" s="96"/>
      <c r="P1924" s="96"/>
    </row>
    <row r="1925" spans="1:16" ht="15" customHeight="1" x14ac:dyDescent="0.25">
      <c r="A1925" s="100">
        <v>43752</v>
      </c>
      <c r="B1925" s="101">
        <v>32</v>
      </c>
      <c r="C1925" s="92" t="str">
        <f t="shared" si="87"/>
        <v>GET /domestic-payments/{DomesticPaymentId}</v>
      </c>
      <c r="D1925" s="94" t="s">
        <v>207</v>
      </c>
      <c r="E1925" s="93" t="str">
        <f t="shared" si="88"/>
        <v>PISP</v>
      </c>
      <c r="F1925" s="93" t="str">
        <f t="shared" si="89"/>
        <v>Y</v>
      </c>
      <c r="G1925" s="95">
        <v>35670785.996672176</v>
      </c>
      <c r="H1925" s="102">
        <v>43622.628325213678</v>
      </c>
      <c r="I1925" s="102">
        <v>71.835424794799707</v>
      </c>
      <c r="J1925" s="96"/>
      <c r="K1925" s="96"/>
      <c r="L1925" s="96"/>
      <c r="M1925" s="96"/>
      <c r="N1925" s="96"/>
      <c r="O1925" s="96"/>
      <c r="P1925" s="96"/>
    </row>
    <row r="1926" spans="1:16" ht="15" customHeight="1" x14ac:dyDescent="0.25">
      <c r="A1926" s="100">
        <v>43752</v>
      </c>
      <c r="B1926" s="101">
        <v>33</v>
      </c>
      <c r="C1926" s="92" t="str">
        <f t="shared" si="87"/>
        <v>POST /domestic-scheduled-payment-consents</v>
      </c>
      <c r="D1926" s="94" t="s">
        <v>207</v>
      </c>
      <c r="E1926" s="93" t="str">
        <f t="shared" si="88"/>
        <v>PISP</v>
      </c>
      <c r="F1926" s="93" t="str">
        <f t="shared" si="89"/>
        <v>N</v>
      </c>
      <c r="G1926" s="95">
        <v>21294469.220701888</v>
      </c>
      <c r="H1926" s="102">
        <v>20179.242736679225</v>
      </c>
      <c r="I1926" s="102">
        <v>113.14108699230319</v>
      </c>
      <c r="J1926" s="96"/>
      <c r="K1926" s="96"/>
      <c r="L1926" s="96"/>
      <c r="M1926" s="96"/>
      <c r="N1926" s="96"/>
      <c r="O1926" s="96"/>
      <c r="P1926" s="96"/>
    </row>
    <row r="1927" spans="1:16" ht="15" customHeight="1" x14ac:dyDescent="0.25">
      <c r="A1927" s="100">
        <v>43752</v>
      </c>
      <c r="B1927" s="101">
        <v>34</v>
      </c>
      <c r="C1927" s="92" t="str">
        <f t="shared" si="87"/>
        <v>GET /domestic-scheduled-payment-consents/{ConsentId}</v>
      </c>
      <c r="D1927" s="94" t="s">
        <v>207</v>
      </c>
      <c r="E1927" s="93" t="str">
        <f t="shared" si="88"/>
        <v>PISP</v>
      </c>
      <c r="F1927" s="93" t="str">
        <f t="shared" si="89"/>
        <v>N</v>
      </c>
      <c r="G1927" s="95">
        <v>12325732.476943456</v>
      </c>
      <c r="H1927" s="102">
        <v>14647.887508134232</v>
      </c>
      <c r="I1927" s="102">
        <v>91.160261925681795</v>
      </c>
      <c r="J1927" s="96"/>
      <c r="K1927" s="96"/>
      <c r="L1927" s="96"/>
      <c r="M1927" s="96"/>
      <c r="N1927" s="96"/>
      <c r="O1927" s="96"/>
      <c r="P1927" s="96"/>
    </row>
    <row r="1928" spans="1:16" ht="15" customHeight="1" x14ac:dyDescent="0.25">
      <c r="A1928" s="100">
        <v>43752</v>
      </c>
      <c r="B1928" s="101">
        <v>35</v>
      </c>
      <c r="C1928" s="92" t="str">
        <f t="shared" ref="C1928:C1991" si="90">VLOOKUP($B1928,endpoints,3)</f>
        <v>POST /domestic-scheduled-payments</v>
      </c>
      <c r="D1928" s="94" t="s">
        <v>207</v>
      </c>
      <c r="E1928" s="93" t="str">
        <f t="shared" ref="E1928:E1991" si="91">VLOOKUP($B1928,endpoints,4)</f>
        <v>PISP</v>
      </c>
      <c r="F1928" s="93" t="str">
        <f t="shared" ref="F1928:F1991" si="92">VLOOKUP($B1928,endpoints,5)</f>
        <v>Y</v>
      </c>
      <c r="G1928" s="95">
        <v>31519698.496620394</v>
      </c>
      <c r="H1928" s="102">
        <v>46495.074242628762</v>
      </c>
      <c r="I1928" s="102">
        <v>172.48121450001872</v>
      </c>
      <c r="J1928" s="96"/>
      <c r="K1928" s="96"/>
      <c r="L1928" s="96"/>
      <c r="M1928" s="96"/>
      <c r="N1928" s="96"/>
      <c r="O1928" s="96"/>
      <c r="P1928" s="96"/>
    </row>
    <row r="1929" spans="1:16" ht="15" customHeight="1" x14ac:dyDescent="0.25">
      <c r="A1929" s="100">
        <v>43752</v>
      </c>
      <c r="B1929" s="101">
        <v>36</v>
      </c>
      <c r="C1929" s="92" t="str">
        <f t="shared" si="90"/>
        <v>GET /domestic-scheduled-payments/{DomesticScheduledPaymentId}</v>
      </c>
      <c r="D1929" s="94" t="s">
        <v>207</v>
      </c>
      <c r="E1929" s="93" t="str">
        <f t="shared" si="91"/>
        <v>PISP</v>
      </c>
      <c r="F1929" s="93" t="str">
        <f t="shared" si="92"/>
        <v>Y</v>
      </c>
      <c r="G1929" s="95">
        <v>16756755.431168174</v>
      </c>
      <c r="H1929" s="102">
        <v>35721.574628918155</v>
      </c>
      <c r="I1929" s="102">
        <v>99.282512360305446</v>
      </c>
      <c r="J1929" s="96"/>
      <c r="K1929" s="96"/>
      <c r="L1929" s="96"/>
      <c r="M1929" s="96"/>
      <c r="N1929" s="96"/>
      <c r="O1929" s="96"/>
      <c r="P1929" s="96"/>
    </row>
    <row r="1930" spans="1:16" ht="15" customHeight="1" x14ac:dyDescent="0.25">
      <c r="A1930" s="100">
        <v>43752</v>
      </c>
      <c r="B1930" s="101">
        <v>37</v>
      </c>
      <c r="C1930" s="92" t="str">
        <f t="shared" si="90"/>
        <v>POST /domestic-standing-order-consents</v>
      </c>
      <c r="D1930" s="94" t="s">
        <v>207</v>
      </c>
      <c r="E1930" s="93" t="str">
        <f t="shared" si="91"/>
        <v>PISP</v>
      </c>
      <c r="F1930" s="93" t="str">
        <f t="shared" si="92"/>
        <v>N</v>
      </c>
      <c r="G1930" s="95">
        <v>27475304.047901638</v>
      </c>
      <c r="H1930" s="102">
        <v>23431.672376817311</v>
      </c>
      <c r="I1930" s="102">
        <v>236.48654244768039</v>
      </c>
      <c r="J1930" s="96"/>
      <c r="K1930" s="96"/>
      <c r="L1930" s="96"/>
      <c r="M1930" s="96"/>
      <c r="N1930" s="96"/>
      <c r="O1930" s="96"/>
      <c r="P1930" s="96"/>
    </row>
    <row r="1931" spans="1:16" ht="15" customHeight="1" x14ac:dyDescent="0.25">
      <c r="A1931" s="100">
        <v>43752</v>
      </c>
      <c r="B1931" s="101">
        <v>38</v>
      </c>
      <c r="C1931" s="92" t="str">
        <f t="shared" si="90"/>
        <v>GET /domestic-standing-order-consents/{ConsentId}</v>
      </c>
      <c r="D1931" s="94" t="s">
        <v>207</v>
      </c>
      <c r="E1931" s="93" t="str">
        <f t="shared" si="91"/>
        <v>PISP</v>
      </c>
      <c r="F1931" s="93" t="str">
        <f t="shared" si="92"/>
        <v>N</v>
      </c>
      <c r="G1931" s="95">
        <v>28498730.836732365</v>
      </c>
      <c r="H1931" s="102">
        <v>33758.041261211918</v>
      </c>
      <c r="I1931" s="102">
        <v>221.60884284058898</v>
      </c>
      <c r="J1931" s="96"/>
      <c r="K1931" s="96"/>
      <c r="L1931" s="96"/>
      <c r="M1931" s="96"/>
      <c r="N1931" s="96"/>
      <c r="O1931" s="96"/>
      <c r="P1931" s="96"/>
    </row>
    <row r="1932" spans="1:16" ht="15" customHeight="1" x14ac:dyDescent="0.25">
      <c r="A1932" s="100">
        <v>43752</v>
      </c>
      <c r="B1932" s="101">
        <v>39</v>
      </c>
      <c r="C1932" s="92" t="str">
        <f t="shared" si="90"/>
        <v>POST /domestic-standing-orders</v>
      </c>
      <c r="D1932" s="94" t="s">
        <v>207</v>
      </c>
      <c r="E1932" s="93" t="str">
        <f t="shared" si="91"/>
        <v>PISP</v>
      </c>
      <c r="F1932" s="93" t="str">
        <f t="shared" si="92"/>
        <v>Y</v>
      </c>
      <c r="G1932" s="95">
        <v>8954369.8670349065</v>
      </c>
      <c r="H1932" s="102">
        <v>18074.07920110245</v>
      </c>
      <c r="I1932" s="102">
        <v>2.221585140068107</v>
      </c>
      <c r="J1932" s="96"/>
      <c r="K1932" s="96"/>
      <c r="L1932" s="96"/>
      <c r="M1932" s="96"/>
      <c r="N1932" s="96"/>
      <c r="O1932" s="96"/>
      <c r="P1932" s="96"/>
    </row>
    <row r="1933" spans="1:16" ht="15" customHeight="1" x14ac:dyDescent="0.25">
      <c r="A1933" s="100">
        <v>43752</v>
      </c>
      <c r="B1933" s="101">
        <v>40</v>
      </c>
      <c r="C1933" s="92" t="str">
        <f t="shared" si="90"/>
        <v>GET /domestic-standing-orders/{DomesticStandingOrderId}</v>
      </c>
      <c r="D1933" s="94" t="s">
        <v>207</v>
      </c>
      <c r="E1933" s="93" t="str">
        <f t="shared" si="91"/>
        <v>PISP</v>
      </c>
      <c r="F1933" s="93" t="str">
        <f t="shared" si="92"/>
        <v>Y</v>
      </c>
      <c r="G1933" s="95">
        <v>6671651.0146406461</v>
      </c>
      <c r="H1933" s="102">
        <v>9273.598384336914</v>
      </c>
      <c r="I1933" s="102">
        <v>236.13219528624691</v>
      </c>
      <c r="J1933" s="96"/>
      <c r="K1933" s="96"/>
      <c r="L1933" s="96"/>
      <c r="M1933" s="96"/>
      <c r="N1933" s="96"/>
      <c r="O1933" s="96"/>
      <c r="P1933" s="96"/>
    </row>
    <row r="1934" spans="1:16" ht="15" customHeight="1" x14ac:dyDescent="0.25">
      <c r="A1934" s="100">
        <v>43752</v>
      </c>
      <c r="B1934" s="101">
        <v>41</v>
      </c>
      <c r="C1934" s="92" t="str">
        <f t="shared" si="90"/>
        <v>POST /international-payment-consents</v>
      </c>
      <c r="D1934" s="94" t="s">
        <v>207</v>
      </c>
      <c r="E1934" s="93" t="str">
        <f t="shared" si="91"/>
        <v>PISP</v>
      </c>
      <c r="F1934" s="93" t="str">
        <f t="shared" si="92"/>
        <v>N</v>
      </c>
      <c r="G1934" s="95">
        <v>38359513.690741681</v>
      </c>
      <c r="H1934" s="102">
        <v>46286.599244134828</v>
      </c>
      <c r="I1934" s="102">
        <v>76.582575846150547</v>
      </c>
      <c r="J1934" s="96"/>
      <c r="K1934" s="96"/>
      <c r="L1934" s="96"/>
      <c r="M1934" s="96"/>
      <c r="N1934" s="96"/>
      <c r="O1934" s="96"/>
      <c r="P1934" s="96"/>
    </row>
    <row r="1935" spans="1:16" ht="15" customHeight="1" x14ac:dyDescent="0.25">
      <c r="A1935" s="100">
        <v>43752</v>
      </c>
      <c r="B1935" s="101">
        <v>42</v>
      </c>
      <c r="C1935" s="92" t="str">
        <f t="shared" si="90"/>
        <v>GET /international-payment-consents/{ConsentId}</v>
      </c>
      <c r="D1935" s="94" t="s">
        <v>207</v>
      </c>
      <c r="E1935" s="93" t="str">
        <f t="shared" si="91"/>
        <v>PISP</v>
      </c>
      <c r="F1935" s="93" t="str">
        <f t="shared" si="92"/>
        <v>N</v>
      </c>
      <c r="G1935" s="95">
        <v>31976213.892690722</v>
      </c>
      <c r="H1935" s="102">
        <v>31784.306889544187</v>
      </c>
      <c r="I1935" s="102">
        <v>301.53710671685133</v>
      </c>
      <c r="J1935" s="96"/>
      <c r="K1935" s="96"/>
      <c r="L1935" s="96"/>
      <c r="M1935" s="96"/>
      <c r="N1935" s="96"/>
      <c r="O1935" s="96"/>
      <c r="P1935" s="96"/>
    </row>
    <row r="1936" spans="1:16" ht="15" customHeight="1" x14ac:dyDescent="0.25">
      <c r="A1936" s="100">
        <v>43752</v>
      </c>
      <c r="B1936" s="101">
        <v>43</v>
      </c>
      <c r="C1936" s="92" t="str">
        <f t="shared" si="90"/>
        <v>POST /international-payments</v>
      </c>
      <c r="D1936" s="94" t="s">
        <v>207</v>
      </c>
      <c r="E1936" s="93" t="str">
        <f t="shared" si="91"/>
        <v>PISP</v>
      </c>
      <c r="F1936" s="93" t="str">
        <f t="shared" si="92"/>
        <v>Y</v>
      </c>
      <c r="G1936" s="95">
        <v>37911960.219727792</v>
      </c>
      <c r="H1936" s="102">
        <v>41744.082263415934</v>
      </c>
      <c r="I1936" s="102">
        <v>49.809811299771667</v>
      </c>
      <c r="J1936" s="96"/>
      <c r="K1936" s="96"/>
      <c r="L1936" s="96"/>
      <c r="M1936" s="96"/>
      <c r="N1936" s="96"/>
      <c r="O1936" s="96"/>
      <c r="P1936" s="96"/>
    </row>
    <row r="1937" spans="1:16" ht="15" customHeight="1" x14ac:dyDescent="0.25">
      <c r="A1937" s="100">
        <v>43752</v>
      </c>
      <c r="B1937" s="101">
        <v>44</v>
      </c>
      <c r="C1937" s="92" t="str">
        <f t="shared" si="90"/>
        <v>GET /international-payments/{InternationalPaymentId}</v>
      </c>
      <c r="D1937" s="94" t="s">
        <v>207</v>
      </c>
      <c r="E1937" s="93" t="str">
        <f t="shared" si="91"/>
        <v>PISP</v>
      </c>
      <c r="F1937" s="93" t="str">
        <f t="shared" si="92"/>
        <v>Y</v>
      </c>
      <c r="G1937" s="95">
        <v>12824042.554941956</v>
      </c>
      <c r="H1937" s="102">
        <v>17648.452646969439</v>
      </c>
      <c r="I1937" s="102">
        <v>66.193010935877595</v>
      </c>
      <c r="J1937" s="96"/>
      <c r="K1937" s="96"/>
      <c r="L1937" s="96"/>
      <c r="M1937" s="96"/>
      <c r="N1937" s="96"/>
      <c r="O1937" s="96"/>
      <c r="P1937" s="96"/>
    </row>
    <row r="1938" spans="1:16" ht="15" customHeight="1" x14ac:dyDescent="0.25">
      <c r="A1938" s="100">
        <v>43752</v>
      </c>
      <c r="B1938" s="101">
        <v>45</v>
      </c>
      <c r="C1938" s="92" t="str">
        <f t="shared" si="90"/>
        <v>POST /international-scheduled-payment-consents</v>
      </c>
      <c r="D1938" s="94" t="s">
        <v>207</v>
      </c>
      <c r="E1938" s="93" t="str">
        <f t="shared" si="91"/>
        <v>PISP</v>
      </c>
      <c r="F1938" s="93" t="str">
        <f t="shared" si="92"/>
        <v>N</v>
      </c>
      <c r="G1938" s="95">
        <v>28108803.893295012</v>
      </c>
      <c r="H1938" s="101">
        <v>32712.722384176694</v>
      </c>
      <c r="I1938" s="101">
        <v>16.408030968432211</v>
      </c>
      <c r="J1938" s="96"/>
      <c r="K1938" s="96"/>
      <c r="L1938" s="96"/>
      <c r="M1938" s="96"/>
      <c r="N1938" s="96"/>
      <c r="O1938" s="96"/>
      <c r="P1938" s="96"/>
    </row>
    <row r="1939" spans="1:16" ht="15" customHeight="1" x14ac:dyDescent="0.25">
      <c r="A1939" s="100">
        <v>43752</v>
      </c>
      <c r="B1939" s="101">
        <v>46</v>
      </c>
      <c r="C1939" s="92" t="str">
        <f t="shared" si="90"/>
        <v>GET /international-scheduled-payment-consents/{ConsentId}</v>
      </c>
      <c r="D1939" s="94" t="s">
        <v>207</v>
      </c>
      <c r="E1939" s="93" t="str">
        <f t="shared" si="91"/>
        <v>PISP</v>
      </c>
      <c r="F1939" s="93" t="str">
        <f t="shared" si="92"/>
        <v>N</v>
      </c>
      <c r="G1939" s="95">
        <v>9525114.2582601421</v>
      </c>
      <c r="H1939" s="101">
        <v>32177.467060485615</v>
      </c>
      <c r="I1939" s="101">
        <v>29.093609106469646</v>
      </c>
      <c r="J1939" s="96"/>
      <c r="K1939" s="96"/>
      <c r="L1939" s="96"/>
      <c r="M1939" s="96"/>
      <c r="N1939" s="96"/>
      <c r="O1939" s="96"/>
      <c r="P1939" s="96"/>
    </row>
    <row r="1940" spans="1:16" ht="15" customHeight="1" x14ac:dyDescent="0.25">
      <c r="A1940" s="100">
        <v>43752</v>
      </c>
      <c r="B1940" s="101">
        <v>47</v>
      </c>
      <c r="C1940" s="92" t="str">
        <f t="shared" si="90"/>
        <v>POST /international-scheduled-payments</v>
      </c>
      <c r="D1940" s="94" t="s">
        <v>207</v>
      </c>
      <c r="E1940" s="93" t="str">
        <f t="shared" si="91"/>
        <v>PISP</v>
      </c>
      <c r="F1940" s="93" t="str">
        <f t="shared" si="92"/>
        <v>Y</v>
      </c>
      <c r="G1940" s="95">
        <v>14906101.746865651</v>
      </c>
      <c r="H1940" s="101">
        <v>21939.067182834522</v>
      </c>
      <c r="I1940" s="101">
        <v>76.950274968658718</v>
      </c>
      <c r="J1940" s="96"/>
      <c r="K1940" s="96"/>
      <c r="L1940" s="96"/>
      <c r="M1940" s="96"/>
      <c r="N1940" s="96"/>
      <c r="O1940" s="96"/>
      <c r="P1940" s="96"/>
    </row>
    <row r="1941" spans="1:16" ht="15" customHeight="1" x14ac:dyDescent="0.25">
      <c r="A1941" s="100">
        <v>43752</v>
      </c>
      <c r="B1941" s="101">
        <v>48</v>
      </c>
      <c r="C1941" s="92" t="str">
        <f t="shared" si="90"/>
        <v>GET /international-scheduled-payments/{InternationalScheduledPaymentId}</v>
      </c>
      <c r="D1941" s="94" t="s">
        <v>207</v>
      </c>
      <c r="E1941" s="93" t="str">
        <f t="shared" si="91"/>
        <v>PISP</v>
      </c>
      <c r="F1941" s="93" t="str">
        <f t="shared" si="92"/>
        <v>Y</v>
      </c>
      <c r="G1941" s="95">
        <v>24721680.384878308</v>
      </c>
      <c r="H1941" s="101">
        <v>41703.569093358783</v>
      </c>
      <c r="I1941" s="101">
        <v>62.821953160403837</v>
      </c>
      <c r="J1941" s="96"/>
      <c r="K1941" s="96"/>
      <c r="L1941" s="96"/>
      <c r="M1941" s="96"/>
      <c r="N1941" s="96"/>
      <c r="O1941" s="96"/>
      <c r="P1941" s="96"/>
    </row>
    <row r="1942" spans="1:16" ht="15" customHeight="1" x14ac:dyDescent="0.25">
      <c r="A1942" s="100">
        <v>43752</v>
      </c>
      <c r="B1942" s="101">
        <v>49</v>
      </c>
      <c r="C1942" s="92" t="str">
        <f t="shared" si="90"/>
        <v>POST /international-standing-order-consents</v>
      </c>
      <c r="D1942" s="94" t="s">
        <v>207</v>
      </c>
      <c r="E1942" s="93" t="str">
        <f t="shared" si="91"/>
        <v>PISP</v>
      </c>
      <c r="F1942" s="93" t="str">
        <f t="shared" si="92"/>
        <v>N</v>
      </c>
      <c r="G1942" s="95">
        <v>4108978.6971321753</v>
      </c>
      <c r="H1942" s="101">
        <v>11784.347171844167</v>
      </c>
      <c r="I1942" s="101">
        <v>6.1148849509651848</v>
      </c>
      <c r="J1942" s="96"/>
      <c r="K1942" s="96"/>
      <c r="L1942" s="96"/>
      <c r="M1942" s="96"/>
      <c r="N1942" s="96"/>
      <c r="O1942" s="96"/>
      <c r="P1942" s="96"/>
    </row>
    <row r="1943" spans="1:16" ht="15" customHeight="1" x14ac:dyDescent="0.25">
      <c r="A1943" s="100">
        <v>43752</v>
      </c>
      <c r="B1943" s="101">
        <v>50</v>
      </c>
      <c r="C1943" s="92" t="str">
        <f t="shared" si="90"/>
        <v>GET /international-standing-order-consents/{ConsentId}</v>
      </c>
      <c r="D1943" s="94" t="s">
        <v>207</v>
      </c>
      <c r="E1943" s="93" t="str">
        <f t="shared" si="91"/>
        <v>PISP</v>
      </c>
      <c r="F1943" s="93" t="str">
        <f t="shared" si="92"/>
        <v>N</v>
      </c>
      <c r="G1943" s="95">
        <v>19241779.993908789</v>
      </c>
      <c r="H1943" s="101">
        <v>34624.445698937401</v>
      </c>
      <c r="I1943" s="101">
        <v>265.56495721918242</v>
      </c>
      <c r="J1943" s="96"/>
      <c r="K1943" s="96"/>
      <c r="L1943" s="96"/>
      <c r="M1943" s="96"/>
      <c r="N1943" s="96"/>
      <c r="O1943" s="96"/>
      <c r="P1943" s="96"/>
    </row>
    <row r="1944" spans="1:16" ht="15" customHeight="1" x14ac:dyDescent="0.25">
      <c r="A1944" s="100">
        <v>43752</v>
      </c>
      <c r="B1944" s="101">
        <v>51</v>
      </c>
      <c r="C1944" s="92" t="str">
        <f t="shared" si="90"/>
        <v>POST /international-standing-orders</v>
      </c>
      <c r="D1944" s="94" t="s">
        <v>207</v>
      </c>
      <c r="E1944" s="93" t="str">
        <f t="shared" si="91"/>
        <v>PISP</v>
      </c>
      <c r="F1944" s="93" t="str">
        <f t="shared" si="92"/>
        <v>Y</v>
      </c>
      <c r="G1944" s="95">
        <v>15278878.593631987</v>
      </c>
      <c r="H1944" s="101">
        <v>27995.663305361104</v>
      </c>
      <c r="I1944" s="101">
        <v>262.34474614739537</v>
      </c>
      <c r="J1944" s="96"/>
      <c r="K1944" s="96"/>
      <c r="L1944" s="96"/>
      <c r="M1944" s="96"/>
      <c r="N1944" s="96"/>
      <c r="O1944" s="96"/>
      <c r="P1944" s="96"/>
    </row>
    <row r="1945" spans="1:16" ht="15" customHeight="1" x14ac:dyDescent="0.25">
      <c r="A1945" s="100">
        <v>43752</v>
      </c>
      <c r="B1945" s="101">
        <v>52</v>
      </c>
      <c r="C1945" s="92" t="str">
        <f t="shared" si="90"/>
        <v>GET /international-standing-orders/{InternationalStandingOrderPaymentId}</v>
      </c>
      <c r="D1945" s="94" t="s">
        <v>207</v>
      </c>
      <c r="E1945" s="93" t="str">
        <f t="shared" si="91"/>
        <v>PISP</v>
      </c>
      <c r="F1945" s="93" t="str">
        <f t="shared" si="92"/>
        <v>Y</v>
      </c>
      <c r="G1945" s="95">
        <v>7207001.5725764884</v>
      </c>
      <c r="H1945" s="101">
        <v>18418.789946223791</v>
      </c>
      <c r="I1945" s="101">
        <v>74.404772786128845</v>
      </c>
      <c r="J1945" s="96"/>
      <c r="K1945" s="96"/>
      <c r="L1945" s="96"/>
      <c r="M1945" s="96"/>
      <c r="N1945" s="96"/>
      <c r="O1945" s="96"/>
      <c r="P1945" s="96"/>
    </row>
    <row r="1946" spans="1:16" ht="15" customHeight="1" x14ac:dyDescent="0.25">
      <c r="A1946" s="100">
        <v>43752</v>
      </c>
      <c r="B1946" s="101">
        <v>53</v>
      </c>
      <c r="C1946" s="92" t="str">
        <f t="shared" si="90"/>
        <v>POST /file-payment-consents</v>
      </c>
      <c r="D1946" s="94" t="s">
        <v>207</v>
      </c>
      <c r="E1946" s="93" t="str">
        <f t="shared" si="91"/>
        <v>PISP</v>
      </c>
      <c r="F1946" s="93" t="str">
        <f t="shared" si="92"/>
        <v>N</v>
      </c>
      <c r="G1946" s="95">
        <v>12516725.820978466</v>
      </c>
      <c r="H1946" s="101">
        <v>14677.962408067193</v>
      </c>
      <c r="I1946" s="101">
        <v>25.796130350054064</v>
      </c>
      <c r="J1946" s="96"/>
      <c r="K1946" s="96"/>
      <c r="L1946" s="96"/>
      <c r="M1946" s="96"/>
      <c r="N1946" s="96"/>
      <c r="O1946" s="96"/>
      <c r="P1946" s="96"/>
    </row>
    <row r="1947" spans="1:16" ht="15" customHeight="1" x14ac:dyDescent="0.25">
      <c r="A1947" s="100">
        <v>43752</v>
      </c>
      <c r="B1947" s="101">
        <v>54</v>
      </c>
      <c r="C1947" s="92" t="str">
        <f t="shared" si="90"/>
        <v>GET /file-payment-consents/{ConsentId}</v>
      </c>
      <c r="D1947" s="94" t="s">
        <v>207</v>
      </c>
      <c r="E1947" s="93" t="str">
        <f t="shared" si="91"/>
        <v>PISP</v>
      </c>
      <c r="F1947" s="93" t="str">
        <f t="shared" si="92"/>
        <v>N</v>
      </c>
      <c r="G1947" s="95">
        <v>23002039.995438237</v>
      </c>
      <c r="H1947" s="101">
        <v>26098.171404867415</v>
      </c>
      <c r="I1947" s="101">
        <v>196.42820092715598</v>
      </c>
      <c r="J1947" s="96"/>
      <c r="K1947" s="96"/>
      <c r="L1947" s="96"/>
      <c r="M1947" s="96"/>
      <c r="N1947" s="96"/>
      <c r="O1947" s="96"/>
      <c r="P1947" s="96"/>
    </row>
    <row r="1948" spans="1:16" ht="15" customHeight="1" x14ac:dyDescent="0.25">
      <c r="A1948" s="100">
        <v>43752</v>
      </c>
      <c r="B1948" s="101">
        <v>55</v>
      </c>
      <c r="C1948" s="92" t="str">
        <f t="shared" si="90"/>
        <v>POST /file-payment-consents/{ConsentId}/file</v>
      </c>
      <c r="D1948" s="94" t="s">
        <v>207</v>
      </c>
      <c r="E1948" s="93" t="str">
        <f t="shared" si="91"/>
        <v>PISP</v>
      </c>
      <c r="F1948" s="93" t="str">
        <f t="shared" si="92"/>
        <v>N</v>
      </c>
      <c r="G1948" s="95">
        <v>21503740.768213928</v>
      </c>
      <c r="H1948" s="101">
        <v>36437.762445371693</v>
      </c>
      <c r="I1948" s="101">
        <v>66.39520361412886</v>
      </c>
      <c r="J1948" s="96"/>
      <c r="K1948" s="96"/>
      <c r="L1948" s="96"/>
      <c r="M1948" s="96"/>
      <c r="N1948" s="96"/>
      <c r="O1948" s="96"/>
      <c r="P1948" s="96"/>
    </row>
    <row r="1949" spans="1:16" ht="15" customHeight="1" x14ac:dyDescent="0.25">
      <c r="A1949" s="100">
        <v>43752</v>
      </c>
      <c r="B1949" s="101">
        <v>56</v>
      </c>
      <c r="C1949" s="92" t="str">
        <f t="shared" si="90"/>
        <v>GET /file-payment-consents/{ConsentId}/file</v>
      </c>
      <c r="D1949" s="94" t="s">
        <v>207</v>
      </c>
      <c r="E1949" s="93" t="str">
        <f t="shared" si="91"/>
        <v>PISP</v>
      </c>
      <c r="F1949" s="93" t="str">
        <f t="shared" si="92"/>
        <v>N</v>
      </c>
      <c r="G1949" s="95">
        <v>22789317.55474266</v>
      </c>
      <c r="H1949" s="101">
        <v>31839.596618965879</v>
      </c>
      <c r="I1949" s="101">
        <v>46.130159722537485</v>
      </c>
      <c r="J1949" s="96"/>
      <c r="K1949" s="96"/>
      <c r="L1949" s="96"/>
      <c r="M1949" s="96"/>
      <c r="N1949" s="96"/>
      <c r="O1949" s="96"/>
      <c r="P1949" s="96"/>
    </row>
    <row r="1950" spans="1:16" ht="15" customHeight="1" x14ac:dyDescent="0.25">
      <c r="A1950" s="100">
        <v>43752</v>
      </c>
      <c r="B1950" s="101">
        <v>57</v>
      </c>
      <c r="C1950" s="92" t="str">
        <f t="shared" si="90"/>
        <v>POST /file-payments</v>
      </c>
      <c r="D1950" s="94" t="s">
        <v>207</v>
      </c>
      <c r="E1950" s="93" t="str">
        <f t="shared" si="91"/>
        <v>PISP</v>
      </c>
      <c r="F1950" s="93" t="str">
        <f t="shared" si="92"/>
        <v>Y</v>
      </c>
      <c r="G1950" s="95">
        <v>393160656.91793734</v>
      </c>
      <c r="H1950" s="101">
        <v>4178.5275454861094</v>
      </c>
      <c r="I1950" s="101">
        <v>66.870386434833136</v>
      </c>
      <c r="J1950" s="96"/>
      <c r="K1950" s="96"/>
      <c r="L1950" s="96"/>
      <c r="M1950" s="96"/>
      <c r="N1950" s="96"/>
      <c r="O1950" s="96"/>
      <c r="P1950" s="96"/>
    </row>
    <row r="1951" spans="1:16" ht="15" customHeight="1" x14ac:dyDescent="0.25">
      <c r="A1951" s="100">
        <v>43752</v>
      </c>
      <c r="B1951" s="101">
        <v>58</v>
      </c>
      <c r="C1951" s="92" t="str">
        <f t="shared" si="90"/>
        <v>GET /file-payments/{FilePaymentId}</v>
      </c>
      <c r="D1951" s="94" t="s">
        <v>207</v>
      </c>
      <c r="E1951" s="93" t="str">
        <f t="shared" si="91"/>
        <v>PISP</v>
      </c>
      <c r="F1951" s="93" t="str">
        <f t="shared" si="92"/>
        <v>Y</v>
      </c>
      <c r="G1951" s="95">
        <v>70684578.421389848</v>
      </c>
      <c r="H1951" s="102">
        <v>778.98639004597021</v>
      </c>
      <c r="I1951" s="102">
        <v>130.52964105598514</v>
      </c>
      <c r="J1951" s="96"/>
      <c r="K1951" s="96"/>
      <c r="L1951" s="96"/>
      <c r="M1951" s="96"/>
      <c r="N1951" s="96"/>
      <c r="O1951" s="96"/>
      <c r="P1951" s="96"/>
    </row>
    <row r="1952" spans="1:16" ht="15" customHeight="1" x14ac:dyDescent="0.25">
      <c r="A1952" s="100">
        <v>43752</v>
      </c>
      <c r="B1952" s="101">
        <v>59</v>
      </c>
      <c r="C1952" s="92" t="str">
        <f t="shared" si="90"/>
        <v>GET /file-payments/{FilePaymentId}/report-file</v>
      </c>
      <c r="D1952" s="94" t="s">
        <v>207</v>
      </c>
      <c r="E1952" s="93" t="str">
        <f t="shared" si="91"/>
        <v>PISP</v>
      </c>
      <c r="F1952" s="93" t="str">
        <f t="shared" si="92"/>
        <v>Y</v>
      </c>
      <c r="G1952" s="95">
        <v>60063122.524154916</v>
      </c>
      <c r="H1952" s="102">
        <v>2392.6356431290233</v>
      </c>
      <c r="I1952" s="102">
        <v>89.51699685574691</v>
      </c>
      <c r="J1952" s="96"/>
      <c r="K1952" s="96"/>
      <c r="L1952" s="96"/>
      <c r="M1952" s="96"/>
      <c r="N1952" s="96"/>
      <c r="O1952" s="96"/>
      <c r="P1952" s="96"/>
    </row>
    <row r="1953" spans="1:16" ht="15" customHeight="1" x14ac:dyDescent="0.25">
      <c r="A1953" s="100">
        <v>43752</v>
      </c>
      <c r="B1953" s="101">
        <v>60</v>
      </c>
      <c r="C1953" s="92" t="str">
        <f t="shared" si="90"/>
        <v>POST /funds-confirmation-consents</v>
      </c>
      <c r="D1953" s="94" t="s">
        <v>207</v>
      </c>
      <c r="E1953" s="93" t="str">
        <f t="shared" si="91"/>
        <v>CoF</v>
      </c>
      <c r="F1953" s="93" t="str">
        <f t="shared" si="92"/>
        <v>N</v>
      </c>
      <c r="G1953" s="95">
        <v>15612829.769070869</v>
      </c>
      <c r="H1953" s="102">
        <v>14794.243181510288</v>
      </c>
      <c r="I1953" s="102">
        <v>12.946163390349557</v>
      </c>
      <c r="J1953" s="96"/>
      <c r="K1953" s="96"/>
      <c r="L1953" s="96"/>
      <c r="M1953" s="96"/>
      <c r="N1953" s="96"/>
      <c r="O1953" s="96"/>
      <c r="P1953" s="96"/>
    </row>
    <row r="1954" spans="1:16" ht="15" customHeight="1" x14ac:dyDescent="0.25">
      <c r="A1954" s="100">
        <v>43752</v>
      </c>
      <c r="B1954" s="101">
        <v>61</v>
      </c>
      <c r="C1954" s="92" t="str">
        <f t="shared" si="90"/>
        <v>GET /funds-confirmation-consents/{ConsentId}</v>
      </c>
      <c r="D1954" s="94" t="s">
        <v>207</v>
      </c>
      <c r="E1954" s="93" t="str">
        <f t="shared" si="91"/>
        <v>CoF</v>
      </c>
      <c r="F1954" s="93" t="str">
        <f t="shared" si="92"/>
        <v>N</v>
      </c>
      <c r="G1954" s="95">
        <v>23128293.998875346</v>
      </c>
      <c r="H1954" s="102">
        <v>43893.672086355022</v>
      </c>
      <c r="I1954" s="102">
        <v>225.43866396030893</v>
      </c>
      <c r="J1954" s="96"/>
      <c r="K1954" s="96"/>
      <c r="L1954" s="96"/>
      <c r="M1954" s="96"/>
      <c r="N1954" s="96"/>
      <c r="O1954" s="96"/>
      <c r="P1954" s="96"/>
    </row>
    <row r="1955" spans="1:16" ht="15" customHeight="1" x14ac:dyDescent="0.25">
      <c r="A1955" s="100">
        <v>43752</v>
      </c>
      <c r="B1955" s="101">
        <v>62</v>
      </c>
      <c r="C1955" s="92" t="str">
        <f t="shared" si="90"/>
        <v>DELETE /funds-confirmation-consents/{ConsentId}</v>
      </c>
      <c r="D1955" s="94" t="s">
        <v>207</v>
      </c>
      <c r="E1955" s="93" t="str">
        <f t="shared" si="91"/>
        <v>CoF</v>
      </c>
      <c r="F1955" s="93" t="str">
        <f t="shared" si="92"/>
        <v>N</v>
      </c>
      <c r="G1955" s="95">
        <v>7007723.9632190466</v>
      </c>
      <c r="H1955" s="102">
        <v>13558.098313877841</v>
      </c>
      <c r="I1955" s="102">
        <v>117.61639807339019</v>
      </c>
      <c r="J1955" s="96"/>
      <c r="K1955" s="96"/>
      <c r="L1955" s="96"/>
      <c r="M1955" s="96"/>
      <c r="N1955" s="96"/>
      <c r="O1955" s="96"/>
      <c r="P1955" s="96"/>
    </row>
    <row r="1956" spans="1:16" ht="15" customHeight="1" x14ac:dyDescent="0.25">
      <c r="A1956" s="100">
        <v>43752</v>
      </c>
      <c r="B1956" s="101">
        <v>63</v>
      </c>
      <c r="C1956" s="92" t="str">
        <f t="shared" si="90"/>
        <v>POST /funds-confirmations</v>
      </c>
      <c r="D1956" s="94" t="s">
        <v>207</v>
      </c>
      <c r="E1956" s="93" t="str">
        <f t="shared" si="91"/>
        <v>CoF</v>
      </c>
      <c r="F1956" s="93" t="str">
        <f t="shared" si="92"/>
        <v>Y</v>
      </c>
      <c r="G1956" s="95">
        <v>9824725.3637051638</v>
      </c>
      <c r="H1956" s="102">
        <v>19420.078591782869</v>
      </c>
      <c r="I1956" s="102">
        <v>261.65435517818281</v>
      </c>
      <c r="J1956" s="96"/>
      <c r="K1956" s="96"/>
      <c r="L1956" s="96"/>
      <c r="M1956" s="96"/>
      <c r="N1956" s="96"/>
      <c r="O1956" s="96"/>
      <c r="P1956" s="96"/>
    </row>
    <row r="1957" spans="1:16" ht="15" customHeight="1" x14ac:dyDescent="0.25">
      <c r="A1957" s="46">
        <v>43752</v>
      </c>
      <c r="B1957" s="101">
        <v>0</v>
      </c>
      <c r="C1957" s="92" t="str">
        <f t="shared" si="90"/>
        <v>OIDC endpoints for token IDs</v>
      </c>
      <c r="D1957" s="94" t="s">
        <v>208</v>
      </c>
      <c r="E1957" s="93" t="str">
        <f t="shared" si="91"/>
        <v>OIDC</v>
      </c>
      <c r="F1957" s="93" t="str">
        <f t="shared" si="92"/>
        <v>N</v>
      </c>
      <c r="G1957" s="112">
        <v>806519007.51077855</v>
      </c>
      <c r="H1957" s="68">
        <v>1650345.8345948963</v>
      </c>
      <c r="I1957" s="68">
        <v>536.15720992215279</v>
      </c>
      <c r="J1957" s="96"/>
      <c r="K1957" s="96"/>
      <c r="L1957" s="96"/>
      <c r="M1957" s="96"/>
      <c r="N1957" s="96"/>
      <c r="O1957" s="96"/>
      <c r="P1957" s="96"/>
    </row>
    <row r="1958" spans="1:16" ht="15" customHeight="1" x14ac:dyDescent="0.25">
      <c r="A1958" s="97">
        <v>43752</v>
      </c>
      <c r="B1958" s="101">
        <v>1</v>
      </c>
      <c r="C1958" s="92" t="str">
        <f t="shared" si="90"/>
        <v>POST /account-access-consents</v>
      </c>
      <c r="D1958" s="94" t="s">
        <v>208</v>
      </c>
      <c r="E1958" s="93" t="str">
        <f t="shared" si="91"/>
        <v>AISP</v>
      </c>
      <c r="F1958" s="93" t="str">
        <f t="shared" si="92"/>
        <v>N</v>
      </c>
      <c r="G1958" s="95">
        <v>645024.22303928353</v>
      </c>
      <c r="H1958" s="99">
        <v>27191.372064681473</v>
      </c>
      <c r="I1958" s="99">
        <v>86.115217718786596</v>
      </c>
      <c r="J1958" s="96"/>
      <c r="K1958" s="96"/>
      <c r="L1958" s="96"/>
      <c r="M1958" s="96"/>
      <c r="N1958" s="96"/>
      <c r="O1958" s="96"/>
      <c r="P1958" s="96"/>
    </row>
    <row r="1959" spans="1:16" ht="15" customHeight="1" x14ac:dyDescent="0.25">
      <c r="A1959" s="97">
        <v>43752</v>
      </c>
      <c r="B1959" s="101">
        <v>2</v>
      </c>
      <c r="C1959" s="92" t="str">
        <f t="shared" si="90"/>
        <v>GET /account-access-consents/{ConsentId}</v>
      </c>
      <c r="D1959" s="94" t="s">
        <v>208</v>
      </c>
      <c r="E1959" s="93" t="str">
        <f t="shared" si="91"/>
        <v>AISP</v>
      </c>
      <c r="F1959" s="93" t="str">
        <f t="shared" si="92"/>
        <v>N</v>
      </c>
      <c r="G1959" s="95">
        <v>1287613.5227175355</v>
      </c>
      <c r="H1959" s="99">
        <v>28499.231617043868</v>
      </c>
      <c r="I1959" s="99">
        <v>33.139569426085266</v>
      </c>
      <c r="J1959" s="96"/>
      <c r="K1959" s="96"/>
      <c r="L1959" s="96"/>
      <c r="M1959" s="96"/>
      <c r="N1959" s="96"/>
      <c r="O1959" s="96"/>
      <c r="P1959" s="96"/>
    </row>
    <row r="1960" spans="1:16" ht="15" customHeight="1" x14ac:dyDescent="0.25">
      <c r="A1960" s="97">
        <v>43752</v>
      </c>
      <c r="B1960" s="101">
        <v>3</v>
      </c>
      <c r="C1960" s="92" t="str">
        <f t="shared" si="90"/>
        <v>DELETE /account-access-consents/{ConsentId}</v>
      </c>
      <c r="D1960" s="94" t="s">
        <v>208</v>
      </c>
      <c r="E1960" s="93" t="str">
        <f t="shared" si="91"/>
        <v>AISP</v>
      </c>
      <c r="F1960" s="93" t="str">
        <f t="shared" si="92"/>
        <v>N</v>
      </c>
      <c r="G1960" s="95">
        <v>571717.15528273827</v>
      </c>
      <c r="H1960" s="99">
        <v>23761.457845101417</v>
      </c>
      <c r="I1960" s="99">
        <v>296.27553234771688</v>
      </c>
      <c r="J1960" s="96"/>
      <c r="K1960" s="96"/>
      <c r="L1960" s="96"/>
      <c r="M1960" s="96"/>
      <c r="N1960" s="96"/>
      <c r="O1960" s="96"/>
      <c r="P1960" s="96"/>
    </row>
    <row r="1961" spans="1:16" ht="15" customHeight="1" x14ac:dyDescent="0.25">
      <c r="A1961" s="97">
        <v>43752</v>
      </c>
      <c r="B1961" s="101">
        <v>4</v>
      </c>
      <c r="C1961" s="92" t="str">
        <f t="shared" si="90"/>
        <v>GET /accounts</v>
      </c>
      <c r="D1961" s="94" t="s">
        <v>208</v>
      </c>
      <c r="E1961" s="93" t="str">
        <f t="shared" si="91"/>
        <v>AISP</v>
      </c>
      <c r="F1961" s="93" t="str">
        <f t="shared" si="92"/>
        <v>Y</v>
      </c>
      <c r="G1961" s="95">
        <v>1599115.080142128</v>
      </c>
      <c r="H1961" s="99">
        <v>31538.374096038177</v>
      </c>
      <c r="I1961" s="99">
        <v>65.272176528010718</v>
      </c>
      <c r="J1961" s="96"/>
      <c r="K1961" s="96"/>
      <c r="L1961" s="96"/>
      <c r="M1961" s="96"/>
      <c r="N1961" s="96"/>
      <c r="O1961" s="96"/>
      <c r="P1961" s="96"/>
    </row>
    <row r="1962" spans="1:16" ht="15" customHeight="1" x14ac:dyDescent="0.25">
      <c r="A1962" s="97">
        <v>43752</v>
      </c>
      <c r="B1962" s="101">
        <v>5</v>
      </c>
      <c r="C1962" s="92" t="str">
        <f t="shared" si="90"/>
        <v>GET /accounts/{AccountId}</v>
      </c>
      <c r="D1962" s="94" t="s">
        <v>208</v>
      </c>
      <c r="E1962" s="93" t="str">
        <f t="shared" si="91"/>
        <v>AISP</v>
      </c>
      <c r="F1962" s="93" t="str">
        <f t="shared" si="92"/>
        <v>Y</v>
      </c>
      <c r="G1962" s="95">
        <v>2740644.2274292521</v>
      </c>
      <c r="H1962" s="99">
        <v>42989.393667546567</v>
      </c>
      <c r="I1962" s="99">
        <v>80.072972173615824</v>
      </c>
      <c r="J1962" s="96"/>
      <c r="K1962" s="96"/>
      <c r="L1962" s="96"/>
      <c r="M1962" s="96"/>
      <c r="N1962" s="96"/>
      <c r="O1962" s="96"/>
      <c r="P1962" s="96"/>
    </row>
    <row r="1963" spans="1:16" ht="15" customHeight="1" x14ac:dyDescent="0.25">
      <c r="A1963" s="97">
        <v>43752</v>
      </c>
      <c r="B1963" s="101">
        <v>6</v>
      </c>
      <c r="C1963" s="92" t="str">
        <f t="shared" si="90"/>
        <v>GET /accounts/{AccountId}/balances</v>
      </c>
      <c r="D1963" s="94" t="s">
        <v>208</v>
      </c>
      <c r="E1963" s="93" t="str">
        <f t="shared" si="91"/>
        <v>AISP</v>
      </c>
      <c r="F1963" s="93" t="str">
        <f t="shared" si="92"/>
        <v>Y</v>
      </c>
      <c r="G1963" s="95">
        <v>1886790.8089637428</v>
      </c>
      <c r="H1963" s="99">
        <v>25388.324961938102</v>
      </c>
      <c r="I1963" s="99">
        <v>126.05945763982142</v>
      </c>
      <c r="J1963" s="96"/>
      <c r="K1963" s="96"/>
      <c r="L1963" s="96"/>
      <c r="M1963" s="96"/>
      <c r="N1963" s="96"/>
      <c r="O1963" s="96"/>
      <c r="P1963" s="96"/>
    </row>
    <row r="1964" spans="1:16" ht="15" customHeight="1" x14ac:dyDescent="0.25">
      <c r="A1964" s="97">
        <v>43752</v>
      </c>
      <c r="B1964" s="101">
        <v>7</v>
      </c>
      <c r="C1964" s="92" t="str">
        <f t="shared" si="90"/>
        <v>GET /balances</v>
      </c>
      <c r="D1964" s="94" t="s">
        <v>208</v>
      </c>
      <c r="E1964" s="93" t="str">
        <f t="shared" si="91"/>
        <v>AISP</v>
      </c>
      <c r="F1964" s="93" t="str">
        <f t="shared" si="92"/>
        <v>Y</v>
      </c>
      <c r="G1964" s="95">
        <v>1082302.1061316736</v>
      </c>
      <c r="H1964" s="99">
        <v>23224.70397176738</v>
      </c>
      <c r="I1964" s="99">
        <v>137.01898537649078</v>
      </c>
      <c r="J1964" s="96"/>
      <c r="K1964" s="96"/>
      <c r="L1964" s="96"/>
      <c r="M1964" s="96"/>
      <c r="N1964" s="96"/>
      <c r="O1964" s="96"/>
      <c r="P1964" s="96"/>
    </row>
    <row r="1965" spans="1:16" ht="15" customHeight="1" x14ac:dyDescent="0.25">
      <c r="A1965" s="97">
        <v>43752</v>
      </c>
      <c r="B1965" s="101">
        <v>8</v>
      </c>
      <c r="C1965" s="92" t="str">
        <f t="shared" si="90"/>
        <v>GET /accounts/{AccountId}/transactions</v>
      </c>
      <c r="D1965" s="94" t="s">
        <v>208</v>
      </c>
      <c r="E1965" s="93" t="str">
        <f t="shared" si="91"/>
        <v>AISP</v>
      </c>
      <c r="F1965" s="93" t="str">
        <f t="shared" si="92"/>
        <v>Y</v>
      </c>
      <c r="G1965" s="95">
        <v>28825137.184631858</v>
      </c>
      <c r="H1965" s="99">
        <v>18701.446384996281</v>
      </c>
      <c r="I1965" s="99">
        <v>170.4332144725924</v>
      </c>
      <c r="J1965" s="96"/>
      <c r="K1965" s="96"/>
      <c r="L1965" s="96"/>
      <c r="M1965" s="96"/>
      <c r="N1965" s="96"/>
      <c r="O1965" s="96"/>
      <c r="P1965" s="96"/>
    </row>
    <row r="1966" spans="1:16" x14ac:dyDescent="0.25">
      <c r="A1966" s="97">
        <v>43752</v>
      </c>
      <c r="B1966" s="101">
        <v>9</v>
      </c>
      <c r="C1966" s="92" t="str">
        <f t="shared" si="90"/>
        <v>GET /transactions</v>
      </c>
      <c r="D1966" s="94" t="s">
        <v>208</v>
      </c>
      <c r="E1966" s="93" t="str">
        <f t="shared" si="91"/>
        <v>AISP</v>
      </c>
      <c r="F1966" s="93" t="str">
        <f t="shared" si="92"/>
        <v>Y</v>
      </c>
      <c r="G1966" s="95">
        <v>287713004.29527593</v>
      </c>
      <c r="H1966" s="99">
        <v>39653.358726770151</v>
      </c>
      <c r="I1966" s="99">
        <v>34.378050911009659</v>
      </c>
      <c r="J1966" s="96"/>
      <c r="K1966" s="96"/>
      <c r="L1966" s="96"/>
      <c r="M1966" s="96"/>
      <c r="N1966" s="96"/>
      <c r="O1966" s="96"/>
      <c r="P1966" s="96"/>
    </row>
    <row r="1967" spans="1:16" x14ac:dyDescent="0.25">
      <c r="A1967" s="97">
        <v>43752</v>
      </c>
      <c r="B1967" s="101">
        <v>10</v>
      </c>
      <c r="C1967" s="92" t="str">
        <f t="shared" si="90"/>
        <v>GET /accounts/{AccountId}/beneficiaries</v>
      </c>
      <c r="D1967" s="94" t="s">
        <v>208</v>
      </c>
      <c r="E1967" s="93" t="str">
        <f t="shared" si="91"/>
        <v>AISP</v>
      </c>
      <c r="F1967" s="93" t="str">
        <f t="shared" si="92"/>
        <v>Y</v>
      </c>
      <c r="G1967" s="95">
        <v>2001607.1610073089</v>
      </c>
      <c r="H1967" s="99">
        <v>29568.022711427955</v>
      </c>
      <c r="I1967" s="99">
        <v>120.18043077467651</v>
      </c>
      <c r="J1967" s="96"/>
      <c r="K1967" s="96"/>
      <c r="L1967" s="96"/>
      <c r="M1967" s="96"/>
      <c r="N1967" s="96"/>
      <c r="O1967" s="96"/>
      <c r="P1967" s="96"/>
    </row>
    <row r="1968" spans="1:16" x14ac:dyDescent="0.25">
      <c r="A1968" s="97">
        <v>43752</v>
      </c>
      <c r="B1968" s="101">
        <v>11</v>
      </c>
      <c r="C1968" s="92" t="str">
        <f t="shared" si="90"/>
        <v>GET /beneficiaries</v>
      </c>
      <c r="D1968" s="94" t="s">
        <v>208</v>
      </c>
      <c r="E1968" s="93" t="str">
        <f t="shared" si="91"/>
        <v>AISP</v>
      </c>
      <c r="F1968" s="93" t="str">
        <f t="shared" si="92"/>
        <v>Y</v>
      </c>
      <c r="G1968" s="95">
        <v>2740396.5817640014</v>
      </c>
      <c r="H1968" s="99">
        <v>39563.27664625852</v>
      </c>
      <c r="I1968" s="99">
        <v>28.30008983098331</v>
      </c>
      <c r="J1968" s="96"/>
      <c r="K1968" s="96"/>
      <c r="L1968" s="96"/>
      <c r="M1968" s="96"/>
      <c r="N1968" s="96"/>
      <c r="O1968" s="96"/>
      <c r="P1968" s="96"/>
    </row>
    <row r="1969" spans="1:16" x14ac:dyDescent="0.25">
      <c r="A1969" s="97">
        <v>43752</v>
      </c>
      <c r="B1969" s="101">
        <v>12</v>
      </c>
      <c r="C1969" s="92" t="str">
        <f t="shared" si="90"/>
        <v>GET /accounts/{AccountId}/direct-debits</v>
      </c>
      <c r="D1969" s="94" t="s">
        <v>208</v>
      </c>
      <c r="E1969" s="93" t="str">
        <f t="shared" si="91"/>
        <v>AISP</v>
      </c>
      <c r="F1969" s="93" t="str">
        <f t="shared" si="92"/>
        <v>Y</v>
      </c>
      <c r="G1969" s="95">
        <v>1858070.2304660222</v>
      </c>
      <c r="H1969" s="99">
        <v>31242.417430366651</v>
      </c>
      <c r="I1969" s="99">
        <v>162.24616915710982</v>
      </c>
      <c r="J1969" s="96"/>
      <c r="K1969" s="96"/>
      <c r="L1969" s="96"/>
      <c r="M1969" s="96"/>
      <c r="N1969" s="96"/>
      <c r="O1969" s="96"/>
      <c r="P1969" s="96"/>
    </row>
    <row r="1970" spans="1:16" x14ac:dyDescent="0.25">
      <c r="A1970" s="97">
        <v>43752</v>
      </c>
      <c r="B1970" s="101">
        <v>13</v>
      </c>
      <c r="C1970" s="92" t="str">
        <f t="shared" si="90"/>
        <v>GET /direct-debits</v>
      </c>
      <c r="D1970" s="94" t="s">
        <v>208</v>
      </c>
      <c r="E1970" s="93" t="str">
        <f t="shared" si="91"/>
        <v>AISP</v>
      </c>
      <c r="F1970" s="93" t="str">
        <f t="shared" si="92"/>
        <v>Y</v>
      </c>
      <c r="G1970" s="95">
        <v>1568493.8710876494</v>
      </c>
      <c r="H1970" s="99">
        <v>20753.325207878926</v>
      </c>
      <c r="I1970" s="99">
        <v>226.9896030692577</v>
      </c>
      <c r="J1970" s="96"/>
      <c r="K1970" s="96"/>
      <c r="L1970" s="96"/>
      <c r="M1970" s="96"/>
      <c r="N1970" s="96"/>
      <c r="O1970" s="96"/>
      <c r="P1970" s="96"/>
    </row>
    <row r="1971" spans="1:16" x14ac:dyDescent="0.25">
      <c r="A1971" s="97">
        <v>43752</v>
      </c>
      <c r="B1971" s="101">
        <v>14</v>
      </c>
      <c r="C1971" s="92" t="str">
        <f t="shared" si="90"/>
        <v>GET /accounts/{AccountId}/standing-orders</v>
      </c>
      <c r="D1971" s="94" t="s">
        <v>208</v>
      </c>
      <c r="E1971" s="93" t="str">
        <f t="shared" si="91"/>
        <v>AISP</v>
      </c>
      <c r="F1971" s="93" t="str">
        <f t="shared" si="92"/>
        <v>Y</v>
      </c>
      <c r="G1971" s="95">
        <v>936477.03466569295</v>
      </c>
      <c r="H1971" s="99">
        <v>16654.713669790697</v>
      </c>
      <c r="I1971" s="99">
        <v>138.80443515986701</v>
      </c>
      <c r="J1971" s="96"/>
      <c r="K1971" s="96"/>
      <c r="L1971" s="96"/>
      <c r="M1971" s="96"/>
      <c r="N1971" s="96"/>
      <c r="O1971" s="96"/>
      <c r="P1971" s="96"/>
    </row>
    <row r="1972" spans="1:16" x14ac:dyDescent="0.25">
      <c r="A1972" s="97">
        <v>43752</v>
      </c>
      <c r="B1972" s="101">
        <v>15</v>
      </c>
      <c r="C1972" s="92" t="str">
        <f t="shared" si="90"/>
        <v>GET /standing-orders</v>
      </c>
      <c r="D1972" s="94" t="s">
        <v>208</v>
      </c>
      <c r="E1972" s="93" t="str">
        <f t="shared" si="91"/>
        <v>AISP</v>
      </c>
      <c r="F1972" s="93" t="str">
        <f t="shared" si="92"/>
        <v>Y</v>
      </c>
      <c r="G1972" s="95">
        <v>1495223.7294624317</v>
      </c>
      <c r="H1972" s="99">
        <v>44333.821393759725</v>
      </c>
      <c r="I1972" s="99">
        <v>133.52097918517609</v>
      </c>
      <c r="J1972" s="96"/>
      <c r="K1972" s="96"/>
      <c r="L1972" s="96"/>
      <c r="M1972" s="96"/>
      <c r="N1972" s="96"/>
      <c r="O1972" s="96"/>
      <c r="P1972" s="96"/>
    </row>
    <row r="1973" spans="1:16" x14ac:dyDescent="0.25">
      <c r="A1973" s="97">
        <v>43752</v>
      </c>
      <c r="B1973" s="101">
        <v>16</v>
      </c>
      <c r="C1973" s="92" t="str">
        <f t="shared" si="90"/>
        <v>GET /accounts/{AccountId}/product</v>
      </c>
      <c r="D1973" s="94" t="s">
        <v>208</v>
      </c>
      <c r="E1973" s="93" t="str">
        <f t="shared" si="91"/>
        <v>AISP</v>
      </c>
      <c r="F1973" s="93" t="str">
        <f t="shared" si="92"/>
        <v>Y</v>
      </c>
      <c r="G1973" s="95">
        <v>336278.65564033092</v>
      </c>
      <c r="H1973" s="99">
        <v>5157.345177266141</v>
      </c>
      <c r="I1973" s="99">
        <v>169.1420096414098</v>
      </c>
      <c r="J1973" s="96"/>
      <c r="K1973" s="96"/>
      <c r="L1973" s="96"/>
      <c r="M1973" s="96"/>
      <c r="N1973" s="96"/>
      <c r="O1973" s="96"/>
      <c r="P1973" s="96"/>
    </row>
    <row r="1974" spans="1:16" x14ac:dyDescent="0.25">
      <c r="A1974" s="97">
        <v>43752</v>
      </c>
      <c r="B1974" s="101">
        <v>17</v>
      </c>
      <c r="C1974" s="92" t="str">
        <f t="shared" si="90"/>
        <v>GET /products</v>
      </c>
      <c r="D1974" s="94" t="s">
        <v>208</v>
      </c>
      <c r="E1974" s="93" t="str">
        <f t="shared" si="91"/>
        <v>AISP</v>
      </c>
      <c r="F1974" s="93" t="str">
        <f t="shared" si="92"/>
        <v>Y</v>
      </c>
      <c r="G1974" s="95">
        <v>772193.76114169799</v>
      </c>
      <c r="H1974" s="99">
        <v>32953.50402511534</v>
      </c>
      <c r="I1974" s="99">
        <v>224.35866691358984</v>
      </c>
      <c r="J1974" s="96"/>
      <c r="K1974" s="96"/>
      <c r="L1974" s="96"/>
      <c r="M1974" s="96"/>
      <c r="N1974" s="96"/>
      <c r="O1974" s="96"/>
      <c r="P1974" s="96"/>
    </row>
    <row r="1975" spans="1:16" x14ac:dyDescent="0.25">
      <c r="A1975" s="97">
        <v>43752</v>
      </c>
      <c r="B1975" s="101">
        <v>18</v>
      </c>
      <c r="C1975" s="92" t="str">
        <f t="shared" si="90"/>
        <v>GET /accounts/{AccountId}/offers</v>
      </c>
      <c r="D1975" s="94" t="s">
        <v>208</v>
      </c>
      <c r="E1975" s="93" t="str">
        <f t="shared" si="91"/>
        <v>AISP</v>
      </c>
      <c r="F1975" s="93" t="str">
        <f t="shared" si="92"/>
        <v>Y</v>
      </c>
      <c r="G1975" s="95">
        <v>825907.09908481117</v>
      </c>
      <c r="H1975" s="99">
        <v>38451.433822200408</v>
      </c>
      <c r="I1975" s="99">
        <v>281.11015053576756</v>
      </c>
      <c r="J1975" s="96"/>
      <c r="K1975" s="96"/>
      <c r="L1975" s="96"/>
      <c r="M1975" s="96"/>
      <c r="N1975" s="96"/>
      <c r="O1975" s="96"/>
      <c r="P1975" s="96"/>
    </row>
    <row r="1976" spans="1:16" x14ac:dyDescent="0.25">
      <c r="A1976" s="97">
        <v>43752</v>
      </c>
      <c r="B1976" s="101">
        <v>19</v>
      </c>
      <c r="C1976" s="92" t="str">
        <f t="shared" si="90"/>
        <v>GET /offers</v>
      </c>
      <c r="D1976" s="94" t="s">
        <v>208</v>
      </c>
      <c r="E1976" s="93" t="str">
        <f t="shared" si="91"/>
        <v>AISP</v>
      </c>
      <c r="F1976" s="93" t="str">
        <f t="shared" si="92"/>
        <v>Y</v>
      </c>
      <c r="G1976" s="95">
        <v>3290781.0067015821</v>
      </c>
      <c r="H1976" s="99">
        <v>36823.058650103281</v>
      </c>
      <c r="I1976" s="99">
        <v>149.75240369342362</v>
      </c>
      <c r="J1976" s="96"/>
      <c r="K1976" s="96"/>
      <c r="L1976" s="96"/>
      <c r="M1976" s="96"/>
      <c r="N1976" s="96"/>
      <c r="O1976" s="96"/>
      <c r="P1976" s="96"/>
    </row>
    <row r="1977" spans="1:16" x14ac:dyDescent="0.25">
      <c r="A1977" s="97">
        <v>43752</v>
      </c>
      <c r="B1977" s="101">
        <v>20</v>
      </c>
      <c r="C1977" s="92" t="str">
        <f t="shared" si="90"/>
        <v>GET /accounts/{AccountId}/party</v>
      </c>
      <c r="D1977" s="94" t="s">
        <v>208</v>
      </c>
      <c r="E1977" s="93" t="str">
        <f t="shared" si="91"/>
        <v>AISP</v>
      </c>
      <c r="F1977" s="93" t="str">
        <f t="shared" si="92"/>
        <v>Y</v>
      </c>
      <c r="G1977" s="95">
        <v>1102780.2996188267</v>
      </c>
      <c r="H1977" s="99">
        <v>52394.123800122004</v>
      </c>
      <c r="I1977" s="99">
        <v>0</v>
      </c>
      <c r="J1977" s="96"/>
      <c r="K1977" s="96"/>
      <c r="L1977" s="96"/>
      <c r="M1977" s="96"/>
      <c r="N1977" s="96"/>
      <c r="O1977" s="96"/>
      <c r="P1977" s="96"/>
    </row>
    <row r="1978" spans="1:16" x14ac:dyDescent="0.25">
      <c r="A1978" s="97">
        <v>43752</v>
      </c>
      <c r="B1978" s="101">
        <v>21</v>
      </c>
      <c r="C1978" s="92" t="str">
        <f t="shared" si="90"/>
        <v>GET /party</v>
      </c>
      <c r="D1978" s="94" t="s">
        <v>208</v>
      </c>
      <c r="E1978" s="93" t="str">
        <f t="shared" si="91"/>
        <v>AISP</v>
      </c>
      <c r="F1978" s="93" t="str">
        <f t="shared" si="92"/>
        <v>Y</v>
      </c>
      <c r="G1978" s="95">
        <v>849749.33826794999</v>
      </c>
      <c r="H1978" s="99">
        <v>9941.9058539412872</v>
      </c>
      <c r="I1978" s="99">
        <v>360.55530883173782</v>
      </c>
      <c r="J1978" s="96"/>
      <c r="K1978" s="96"/>
      <c r="L1978" s="96"/>
      <c r="M1978" s="96"/>
      <c r="N1978" s="96"/>
      <c r="O1978" s="96"/>
      <c r="P1978" s="96"/>
    </row>
    <row r="1979" spans="1:16" ht="15" customHeight="1" x14ac:dyDescent="0.25">
      <c r="A1979" s="97">
        <v>43752</v>
      </c>
      <c r="B1979" s="101">
        <v>22</v>
      </c>
      <c r="C1979" s="92" t="str">
        <f t="shared" si="90"/>
        <v>GET /accounts/{AccountId}/scheduled-payments</v>
      </c>
      <c r="D1979" s="94" t="s">
        <v>208</v>
      </c>
      <c r="E1979" s="93" t="str">
        <f t="shared" si="91"/>
        <v>AISP</v>
      </c>
      <c r="F1979" s="93" t="str">
        <f t="shared" si="92"/>
        <v>Y</v>
      </c>
      <c r="G1979" s="95">
        <v>823749.52790573146</v>
      </c>
      <c r="H1979" s="99">
        <v>32058.719446165098</v>
      </c>
      <c r="I1979" s="99">
        <v>2.9850486623095138</v>
      </c>
      <c r="J1979" s="96"/>
      <c r="K1979" s="96"/>
      <c r="L1979" s="96"/>
      <c r="M1979" s="96"/>
      <c r="N1979" s="96"/>
      <c r="O1979" s="96"/>
      <c r="P1979" s="96"/>
    </row>
    <row r="1980" spans="1:16" ht="15" customHeight="1" x14ac:dyDescent="0.25">
      <c r="A1980" s="97">
        <v>43752</v>
      </c>
      <c r="B1980" s="101">
        <v>23</v>
      </c>
      <c r="C1980" s="92" t="str">
        <f t="shared" si="90"/>
        <v>GET /scheduled-payments</v>
      </c>
      <c r="D1980" s="94" t="s">
        <v>208</v>
      </c>
      <c r="E1980" s="93" t="str">
        <f t="shared" si="91"/>
        <v>AISP</v>
      </c>
      <c r="F1980" s="93" t="str">
        <f t="shared" si="92"/>
        <v>Y</v>
      </c>
      <c r="G1980" s="95">
        <v>1781360.136527441</v>
      </c>
      <c r="H1980" s="99">
        <v>29404.476089915875</v>
      </c>
      <c r="I1980" s="99">
        <v>84.189763800207828</v>
      </c>
      <c r="J1980" s="96"/>
      <c r="K1980" s="96"/>
      <c r="L1980" s="96"/>
      <c r="M1980" s="96"/>
      <c r="N1980" s="96"/>
      <c r="O1980" s="96"/>
      <c r="P1980" s="96"/>
    </row>
    <row r="1981" spans="1:16" ht="15" customHeight="1" x14ac:dyDescent="0.25">
      <c r="A1981" s="97">
        <v>43752</v>
      </c>
      <c r="B1981" s="101">
        <v>24</v>
      </c>
      <c r="C1981" s="92" t="str">
        <f t="shared" si="90"/>
        <v>GET /accounts/{AccountId}/statements</v>
      </c>
      <c r="D1981" s="94" t="s">
        <v>208</v>
      </c>
      <c r="E1981" s="93" t="str">
        <f t="shared" si="91"/>
        <v>AISP</v>
      </c>
      <c r="F1981" s="93" t="str">
        <f t="shared" si="92"/>
        <v>Y</v>
      </c>
      <c r="G1981" s="95">
        <v>908262.28792975005</v>
      </c>
      <c r="H1981" s="99">
        <v>14481.375356563365</v>
      </c>
      <c r="I1981" s="99">
        <v>129.25166227392833</v>
      </c>
      <c r="J1981" s="96"/>
      <c r="K1981" s="96"/>
      <c r="L1981" s="96"/>
      <c r="M1981" s="96"/>
      <c r="N1981" s="96"/>
      <c r="O1981" s="96"/>
      <c r="P1981" s="96"/>
    </row>
    <row r="1982" spans="1:16" ht="15" customHeight="1" x14ac:dyDescent="0.25">
      <c r="A1982" s="97">
        <v>43752</v>
      </c>
      <c r="B1982" s="101">
        <v>25</v>
      </c>
      <c r="C1982" s="92" t="str">
        <f t="shared" si="90"/>
        <v>GET /accounts/{AccountId}/statements/{StatementId}</v>
      </c>
      <c r="D1982" s="94" t="s">
        <v>208</v>
      </c>
      <c r="E1982" s="93" t="str">
        <f t="shared" si="91"/>
        <v>AISP</v>
      </c>
      <c r="F1982" s="93" t="str">
        <f t="shared" si="92"/>
        <v>Y</v>
      </c>
      <c r="G1982" s="95">
        <v>999213.59856210568</v>
      </c>
      <c r="H1982" s="99">
        <v>24687.65226423875</v>
      </c>
      <c r="I1982" s="99">
        <v>119.95423921492728</v>
      </c>
      <c r="J1982" s="96"/>
      <c r="K1982" s="96"/>
      <c r="L1982" s="96"/>
      <c r="M1982" s="96"/>
      <c r="N1982" s="96"/>
      <c r="O1982" s="96"/>
      <c r="P1982" s="96"/>
    </row>
    <row r="1983" spans="1:16" ht="15" customHeight="1" x14ac:dyDescent="0.25">
      <c r="A1983" s="97">
        <v>43752</v>
      </c>
      <c r="B1983" s="101">
        <v>26</v>
      </c>
      <c r="C1983" s="92" t="str">
        <f t="shared" si="90"/>
        <v>GET /accounts/{AccountId}/statements/{StatementId}/file</v>
      </c>
      <c r="D1983" s="94" t="s">
        <v>208</v>
      </c>
      <c r="E1983" s="93" t="str">
        <f t="shared" si="91"/>
        <v>AISP</v>
      </c>
      <c r="F1983" s="93" t="str">
        <f t="shared" si="92"/>
        <v>Y</v>
      </c>
      <c r="G1983" s="95">
        <v>2005232.0807674855</v>
      </c>
      <c r="H1983" s="99">
        <v>26053.205554426226</v>
      </c>
      <c r="I1983" s="99">
        <v>87.634883924426262</v>
      </c>
      <c r="J1983" s="96"/>
      <c r="K1983" s="96"/>
      <c r="L1983" s="96"/>
      <c r="M1983" s="96"/>
      <c r="N1983" s="96"/>
      <c r="O1983" s="96"/>
      <c r="P1983" s="96"/>
    </row>
    <row r="1984" spans="1:16" ht="15" customHeight="1" x14ac:dyDescent="0.25">
      <c r="A1984" s="97">
        <v>43752</v>
      </c>
      <c r="B1984" s="101">
        <v>27</v>
      </c>
      <c r="C1984" s="92" t="str">
        <f t="shared" si="90"/>
        <v>GET /accounts/{AccountId}/statements/{StatementId}/transactions</v>
      </c>
      <c r="D1984" s="94" t="s">
        <v>208</v>
      </c>
      <c r="E1984" s="93" t="str">
        <f t="shared" si="91"/>
        <v>AISP</v>
      </c>
      <c r="F1984" s="93" t="str">
        <f t="shared" si="92"/>
        <v>Y</v>
      </c>
      <c r="G1984" s="95">
        <v>26842940.580104906</v>
      </c>
      <c r="H1984" s="99">
        <v>7380.1576537838564</v>
      </c>
      <c r="I1984" s="99">
        <v>278.19884753075661</v>
      </c>
      <c r="J1984" s="96"/>
      <c r="K1984" s="96"/>
      <c r="L1984" s="96"/>
      <c r="M1984" s="96"/>
      <c r="N1984" s="96"/>
      <c r="O1984" s="96"/>
      <c r="P1984" s="96"/>
    </row>
    <row r="1985" spans="1:16" ht="15" customHeight="1" x14ac:dyDescent="0.25">
      <c r="A1985" s="97">
        <v>43752</v>
      </c>
      <c r="B1985" s="101">
        <v>28</v>
      </c>
      <c r="C1985" s="92" t="str">
        <f t="shared" si="90"/>
        <v>GET /statements</v>
      </c>
      <c r="D1985" s="94" t="s">
        <v>208</v>
      </c>
      <c r="E1985" s="93" t="str">
        <f t="shared" si="91"/>
        <v>AISP</v>
      </c>
      <c r="F1985" s="93" t="str">
        <f t="shared" si="92"/>
        <v>Y</v>
      </c>
      <c r="G1985" s="95">
        <v>3141849.0023428905</v>
      </c>
      <c r="H1985" s="99">
        <v>40314.058800044608</v>
      </c>
      <c r="I1985" s="99">
        <v>68.794005800068348</v>
      </c>
      <c r="J1985" s="96"/>
      <c r="K1985" s="96"/>
      <c r="L1985" s="96"/>
      <c r="M1985" s="96"/>
      <c r="N1985" s="96"/>
      <c r="O1985" s="96"/>
      <c r="P1985" s="96"/>
    </row>
    <row r="1986" spans="1:16" ht="15" customHeight="1" x14ac:dyDescent="0.25">
      <c r="A1986" s="97">
        <v>43752</v>
      </c>
      <c r="B1986" s="101">
        <v>29</v>
      </c>
      <c r="C1986" s="92" t="str">
        <f t="shared" si="90"/>
        <v>POST /domestic-payment-consents</v>
      </c>
      <c r="D1986" s="94" t="s">
        <v>208</v>
      </c>
      <c r="E1986" s="93" t="str">
        <f t="shared" si="91"/>
        <v>PISP</v>
      </c>
      <c r="F1986" s="93" t="str">
        <f t="shared" si="92"/>
        <v>N</v>
      </c>
      <c r="G1986" s="95">
        <v>3923274.0092725572</v>
      </c>
      <c r="H1986" s="99">
        <v>8843.2139505739979</v>
      </c>
      <c r="I1986" s="99">
        <v>82.134726519039148</v>
      </c>
      <c r="J1986" s="96"/>
      <c r="K1986" s="96"/>
      <c r="L1986" s="96"/>
      <c r="M1986" s="96"/>
      <c r="N1986" s="96"/>
      <c r="O1986" s="96"/>
      <c r="P1986" s="96"/>
    </row>
    <row r="1987" spans="1:16" ht="15" customHeight="1" x14ac:dyDescent="0.25">
      <c r="A1987" s="97">
        <v>43752</v>
      </c>
      <c r="B1987" s="101">
        <v>30</v>
      </c>
      <c r="C1987" s="92" t="str">
        <f t="shared" si="90"/>
        <v>GET /domestic-payment-consents/{ConsentId}</v>
      </c>
      <c r="D1987" s="94" t="s">
        <v>208</v>
      </c>
      <c r="E1987" s="93" t="str">
        <f t="shared" si="91"/>
        <v>PISP</v>
      </c>
      <c r="F1987" s="93" t="str">
        <f t="shared" si="92"/>
        <v>N</v>
      </c>
      <c r="G1987" s="95">
        <v>14093663.692294557</v>
      </c>
      <c r="H1987" s="99">
        <v>18327.855177469373</v>
      </c>
      <c r="I1987" s="99">
        <v>156.96880077138729</v>
      </c>
      <c r="J1987" s="96"/>
      <c r="K1987" s="96"/>
      <c r="L1987" s="96"/>
      <c r="M1987" s="96"/>
      <c r="N1987" s="96"/>
      <c r="O1987" s="96"/>
      <c r="P1987" s="96"/>
    </row>
    <row r="1988" spans="1:16" ht="15" customHeight="1" x14ac:dyDescent="0.25">
      <c r="A1988" s="97">
        <v>43752</v>
      </c>
      <c r="B1988" s="101">
        <v>31</v>
      </c>
      <c r="C1988" s="92" t="str">
        <f t="shared" si="90"/>
        <v>POST /domestic-payments</v>
      </c>
      <c r="D1988" s="94" t="s">
        <v>208</v>
      </c>
      <c r="E1988" s="93" t="str">
        <f t="shared" si="91"/>
        <v>PISP</v>
      </c>
      <c r="F1988" s="93" t="str">
        <f t="shared" si="92"/>
        <v>Y</v>
      </c>
      <c r="G1988" s="95">
        <v>4785148.8319046879</v>
      </c>
      <c r="H1988" s="99">
        <v>17155.487319526441</v>
      </c>
      <c r="I1988" s="99">
        <v>5.5825330222852338</v>
      </c>
      <c r="J1988" s="96"/>
      <c r="K1988" s="96"/>
      <c r="L1988" s="96"/>
      <c r="M1988" s="96"/>
      <c r="N1988" s="96"/>
      <c r="O1988" s="96"/>
      <c r="P1988" s="96"/>
    </row>
    <row r="1989" spans="1:16" ht="15" customHeight="1" x14ac:dyDescent="0.25">
      <c r="A1989" s="97">
        <v>43752</v>
      </c>
      <c r="B1989" s="101">
        <v>32</v>
      </c>
      <c r="C1989" s="92" t="str">
        <f t="shared" si="90"/>
        <v>GET /domestic-payments/{DomesticPaymentId}</v>
      </c>
      <c r="D1989" s="94" t="s">
        <v>208</v>
      </c>
      <c r="E1989" s="93" t="str">
        <f t="shared" si="91"/>
        <v>PISP</v>
      </c>
      <c r="F1989" s="93" t="str">
        <f t="shared" si="92"/>
        <v>Y</v>
      </c>
      <c r="G1989" s="95">
        <v>32427987.269701976</v>
      </c>
      <c r="H1989" s="99">
        <v>42767.282671778114</v>
      </c>
      <c r="I1989" s="99">
        <v>65.304931631636094</v>
      </c>
      <c r="J1989" s="96"/>
      <c r="K1989" s="96"/>
      <c r="L1989" s="96"/>
      <c r="M1989" s="96"/>
      <c r="N1989" s="96"/>
      <c r="O1989" s="96"/>
      <c r="P1989" s="96"/>
    </row>
    <row r="1990" spans="1:16" ht="15" customHeight="1" x14ac:dyDescent="0.25">
      <c r="A1990" s="97">
        <v>43752</v>
      </c>
      <c r="B1990" s="101">
        <v>33</v>
      </c>
      <c r="C1990" s="92" t="str">
        <f t="shared" si="90"/>
        <v>POST /domestic-scheduled-payment-consents</v>
      </c>
      <c r="D1990" s="94" t="s">
        <v>208</v>
      </c>
      <c r="E1990" s="93" t="str">
        <f t="shared" si="91"/>
        <v>PISP</v>
      </c>
      <c r="F1990" s="93" t="str">
        <f t="shared" si="92"/>
        <v>N</v>
      </c>
      <c r="G1990" s="95">
        <v>19358608.382456262</v>
      </c>
      <c r="H1990" s="99">
        <v>19783.57131046983</v>
      </c>
      <c r="I1990" s="99">
        <v>102.85553362936652</v>
      </c>
      <c r="J1990" s="96"/>
      <c r="K1990" s="96"/>
      <c r="L1990" s="96"/>
      <c r="M1990" s="96"/>
      <c r="N1990" s="96"/>
      <c r="O1990" s="96"/>
      <c r="P1990" s="96"/>
    </row>
    <row r="1991" spans="1:16" ht="15" customHeight="1" x14ac:dyDescent="0.25">
      <c r="A1991" s="97">
        <v>43752</v>
      </c>
      <c r="B1991" s="101">
        <v>34</v>
      </c>
      <c r="C1991" s="92" t="str">
        <f t="shared" si="90"/>
        <v>GET /domestic-scheduled-payment-consents/{ConsentId}</v>
      </c>
      <c r="D1991" s="94" t="s">
        <v>208</v>
      </c>
      <c r="E1991" s="93" t="str">
        <f t="shared" si="91"/>
        <v>PISP</v>
      </c>
      <c r="F1991" s="93" t="str">
        <f t="shared" si="92"/>
        <v>N</v>
      </c>
      <c r="G1991" s="95">
        <v>11205211.342675868</v>
      </c>
      <c r="H1991" s="99">
        <v>14360.67402758258</v>
      </c>
      <c r="I1991" s="99">
        <v>82.872965386983438</v>
      </c>
      <c r="J1991" s="96"/>
      <c r="K1991" s="96"/>
      <c r="L1991" s="96"/>
      <c r="M1991" s="96"/>
      <c r="N1991" s="96"/>
      <c r="O1991" s="96"/>
      <c r="P1991" s="96"/>
    </row>
    <row r="1992" spans="1:16" ht="15" customHeight="1" x14ac:dyDescent="0.25">
      <c r="A1992" s="97">
        <v>43752</v>
      </c>
      <c r="B1992" s="101">
        <v>35</v>
      </c>
      <c r="C1992" s="92" t="str">
        <f t="shared" ref="C1992:C2055" si="93">VLOOKUP($B1992,endpoints,3)</f>
        <v>POST /domestic-scheduled-payments</v>
      </c>
      <c r="D1992" s="94" t="s">
        <v>208</v>
      </c>
      <c r="E1992" s="93" t="str">
        <f t="shared" ref="E1992:E2055" si="94">VLOOKUP($B1992,endpoints,4)</f>
        <v>PISP</v>
      </c>
      <c r="F1992" s="93" t="str">
        <f t="shared" ref="F1992:F2055" si="95">VLOOKUP($B1992,endpoints,5)</f>
        <v>Y</v>
      </c>
      <c r="G1992" s="95">
        <v>28654271.360563993</v>
      </c>
      <c r="H1992" s="99">
        <v>45583.406120224274</v>
      </c>
      <c r="I1992" s="99">
        <v>156.80110409092609</v>
      </c>
      <c r="J1992" s="96"/>
      <c r="K1992" s="96"/>
      <c r="L1992" s="96"/>
      <c r="M1992" s="96"/>
      <c r="N1992" s="96"/>
      <c r="O1992" s="96"/>
      <c r="P1992" s="96"/>
    </row>
    <row r="1993" spans="1:16" ht="15" customHeight="1" x14ac:dyDescent="0.25">
      <c r="A1993" s="97">
        <v>43752</v>
      </c>
      <c r="B1993" s="101">
        <v>36</v>
      </c>
      <c r="C1993" s="92" t="str">
        <f t="shared" si="93"/>
        <v>GET /domestic-scheduled-payments/{DomesticScheduledPaymentId}</v>
      </c>
      <c r="D1993" s="94" t="s">
        <v>208</v>
      </c>
      <c r="E1993" s="93" t="str">
        <f t="shared" si="94"/>
        <v>PISP</v>
      </c>
      <c r="F1993" s="93" t="str">
        <f t="shared" si="95"/>
        <v>Y</v>
      </c>
      <c r="G1993" s="95">
        <v>15233414.028334703</v>
      </c>
      <c r="H1993" s="99">
        <v>35021.151596978583</v>
      </c>
      <c r="I1993" s="99">
        <v>90.256829418459489</v>
      </c>
      <c r="J1993" s="96"/>
      <c r="K1993" s="96"/>
      <c r="L1993" s="96"/>
      <c r="M1993" s="96"/>
      <c r="N1993" s="96"/>
      <c r="O1993" s="96"/>
      <c r="P1993" s="96"/>
    </row>
    <row r="1994" spans="1:16" ht="15" customHeight="1" x14ac:dyDescent="0.25">
      <c r="A1994" s="97">
        <v>43752</v>
      </c>
      <c r="B1994" s="101">
        <v>37</v>
      </c>
      <c r="C1994" s="92" t="str">
        <f t="shared" si="93"/>
        <v>POST /domestic-standing-order-consents</v>
      </c>
      <c r="D1994" s="94" t="s">
        <v>208</v>
      </c>
      <c r="E1994" s="93" t="str">
        <f t="shared" si="94"/>
        <v>PISP</v>
      </c>
      <c r="F1994" s="93" t="str">
        <f t="shared" si="95"/>
        <v>N</v>
      </c>
      <c r="G1994" s="95">
        <v>24977549.134456031</v>
      </c>
      <c r="H1994" s="99">
        <v>22972.227820409127</v>
      </c>
      <c r="I1994" s="99">
        <v>214.98776586152761</v>
      </c>
      <c r="J1994" s="96"/>
      <c r="K1994" s="96"/>
      <c r="L1994" s="96"/>
      <c r="M1994" s="96"/>
      <c r="N1994" s="96"/>
      <c r="O1994" s="96"/>
      <c r="P1994" s="96"/>
    </row>
    <row r="1995" spans="1:16" ht="15" customHeight="1" x14ac:dyDescent="0.25">
      <c r="A1995" s="97">
        <v>43752</v>
      </c>
      <c r="B1995" s="101">
        <v>38</v>
      </c>
      <c r="C1995" s="92" t="str">
        <f t="shared" si="93"/>
        <v>GET /domestic-standing-order-consents/{ConsentId}</v>
      </c>
      <c r="D1995" s="94" t="s">
        <v>208</v>
      </c>
      <c r="E1995" s="93" t="str">
        <f t="shared" si="94"/>
        <v>PISP</v>
      </c>
      <c r="F1995" s="93" t="str">
        <f t="shared" si="95"/>
        <v>N</v>
      </c>
      <c r="G1995" s="95">
        <v>25907937.124302149</v>
      </c>
      <c r="H1995" s="99">
        <v>33096.118883541094</v>
      </c>
      <c r="I1995" s="99">
        <v>201.46258440053541</v>
      </c>
      <c r="J1995" s="96"/>
      <c r="K1995" s="96"/>
      <c r="L1995" s="96"/>
      <c r="M1995" s="96"/>
      <c r="N1995" s="96"/>
      <c r="O1995" s="96"/>
      <c r="P1995" s="96"/>
    </row>
    <row r="1996" spans="1:16" ht="15" customHeight="1" x14ac:dyDescent="0.25">
      <c r="A1996" s="97">
        <v>43752</v>
      </c>
      <c r="B1996" s="101">
        <v>39</v>
      </c>
      <c r="C1996" s="92" t="str">
        <f t="shared" si="93"/>
        <v>POST /domestic-standing-orders</v>
      </c>
      <c r="D1996" s="94" t="s">
        <v>208</v>
      </c>
      <c r="E1996" s="93" t="str">
        <f t="shared" si="94"/>
        <v>PISP</v>
      </c>
      <c r="F1996" s="93" t="str">
        <f t="shared" si="95"/>
        <v>Y</v>
      </c>
      <c r="G1996" s="95">
        <v>8140336.2427590061</v>
      </c>
      <c r="H1996" s="99">
        <v>17719.685491276912</v>
      </c>
      <c r="I1996" s="99">
        <v>2.0196228546073698</v>
      </c>
      <c r="J1996" s="96"/>
      <c r="K1996" s="96"/>
      <c r="L1996" s="96"/>
      <c r="M1996" s="96"/>
      <c r="N1996" s="96"/>
      <c r="O1996" s="96"/>
      <c r="P1996" s="96"/>
    </row>
    <row r="1997" spans="1:16" ht="15" customHeight="1" x14ac:dyDescent="0.25">
      <c r="A1997" s="97">
        <v>43752</v>
      </c>
      <c r="B1997" s="101">
        <v>40</v>
      </c>
      <c r="C1997" s="92" t="str">
        <f t="shared" si="93"/>
        <v>GET /domestic-standing-orders/{DomesticStandingOrderId}</v>
      </c>
      <c r="D1997" s="94" t="s">
        <v>208</v>
      </c>
      <c r="E1997" s="93" t="str">
        <f t="shared" si="94"/>
        <v>PISP</v>
      </c>
      <c r="F1997" s="93" t="str">
        <f t="shared" si="95"/>
        <v>Y</v>
      </c>
      <c r="G1997" s="95">
        <v>6065137.2860369505</v>
      </c>
      <c r="H1997" s="99">
        <v>9091.7631218989354</v>
      </c>
      <c r="I1997" s="99">
        <v>214.66563207840628</v>
      </c>
      <c r="J1997" s="96"/>
      <c r="K1997" s="96"/>
      <c r="L1997" s="96"/>
      <c r="M1997" s="96"/>
      <c r="N1997" s="96"/>
      <c r="O1997" s="96"/>
      <c r="P1997" s="96"/>
    </row>
    <row r="1998" spans="1:16" ht="15" customHeight="1" x14ac:dyDescent="0.25">
      <c r="A1998" s="97">
        <v>43752</v>
      </c>
      <c r="B1998" s="101">
        <v>41</v>
      </c>
      <c r="C1998" s="92" t="str">
        <f t="shared" si="93"/>
        <v>POST /international-payment-consents</v>
      </c>
      <c r="D1998" s="94" t="s">
        <v>208</v>
      </c>
      <c r="E1998" s="93" t="str">
        <f t="shared" si="94"/>
        <v>PISP</v>
      </c>
      <c r="F1998" s="93" t="str">
        <f t="shared" si="95"/>
        <v>N</v>
      </c>
      <c r="G1998" s="95">
        <v>34872285.173401527</v>
      </c>
      <c r="H1998" s="99">
        <v>45379.018866798848</v>
      </c>
      <c r="I1998" s="99">
        <v>69.620523496500496</v>
      </c>
      <c r="J1998" s="96"/>
      <c r="K1998" s="96"/>
      <c r="L1998" s="96"/>
      <c r="M1998" s="96"/>
      <c r="N1998" s="96"/>
      <c r="O1998" s="96"/>
      <c r="P1998" s="96"/>
    </row>
    <row r="1999" spans="1:16" ht="15" customHeight="1" x14ac:dyDescent="0.25">
      <c r="A1999" s="97">
        <v>43752</v>
      </c>
      <c r="B1999" s="101">
        <v>42</v>
      </c>
      <c r="C1999" s="92" t="str">
        <f t="shared" si="93"/>
        <v>GET /international-payment-consents/{ConsentId}</v>
      </c>
      <c r="D1999" s="94" t="s">
        <v>208</v>
      </c>
      <c r="E1999" s="93" t="str">
        <f t="shared" si="94"/>
        <v>PISP</v>
      </c>
      <c r="F1999" s="93" t="str">
        <f t="shared" si="95"/>
        <v>N</v>
      </c>
      <c r="G1999" s="95">
        <v>29069285.356991563</v>
      </c>
      <c r="H1999" s="99">
        <v>31161.085185827633</v>
      </c>
      <c r="I1999" s="99">
        <v>274.1246424698648</v>
      </c>
      <c r="J1999" s="96"/>
      <c r="K1999" s="96"/>
      <c r="L1999" s="96"/>
      <c r="M1999" s="96"/>
      <c r="N1999" s="96"/>
      <c r="O1999" s="96"/>
      <c r="P1999" s="96"/>
    </row>
    <row r="2000" spans="1:16" ht="15" customHeight="1" x14ac:dyDescent="0.25">
      <c r="A2000" s="97">
        <v>43752</v>
      </c>
      <c r="B2000" s="101">
        <v>43</v>
      </c>
      <c r="C2000" s="92" t="str">
        <f t="shared" si="93"/>
        <v>POST /international-payments</v>
      </c>
      <c r="D2000" s="94" t="s">
        <v>208</v>
      </c>
      <c r="E2000" s="93" t="str">
        <f t="shared" si="94"/>
        <v>PISP</v>
      </c>
      <c r="F2000" s="93" t="str">
        <f t="shared" si="95"/>
        <v>Y</v>
      </c>
      <c r="G2000" s="95">
        <v>34465418.381570719</v>
      </c>
      <c r="H2000" s="99">
        <v>40925.570846486211</v>
      </c>
      <c r="I2000" s="99">
        <v>45.281646636156054</v>
      </c>
      <c r="J2000" s="96"/>
      <c r="K2000" s="96"/>
      <c r="L2000" s="96"/>
      <c r="M2000" s="96"/>
      <c r="N2000" s="96"/>
      <c r="O2000" s="96"/>
      <c r="P2000" s="96"/>
    </row>
    <row r="2001" spans="1:16" ht="15" customHeight="1" x14ac:dyDescent="0.25">
      <c r="A2001" s="97">
        <v>43752</v>
      </c>
      <c r="B2001" s="101">
        <v>44</v>
      </c>
      <c r="C2001" s="92" t="str">
        <f t="shared" si="93"/>
        <v>GET /international-payments/{InternationalPaymentId}</v>
      </c>
      <c r="D2001" s="94" t="s">
        <v>208</v>
      </c>
      <c r="E2001" s="93" t="str">
        <f t="shared" si="94"/>
        <v>PISP</v>
      </c>
      <c r="F2001" s="93" t="str">
        <f t="shared" si="95"/>
        <v>Y</v>
      </c>
      <c r="G2001" s="95">
        <v>11658220.504492687</v>
      </c>
      <c r="H2001" s="99">
        <v>17302.40455585239</v>
      </c>
      <c r="I2001" s="99">
        <v>60.175464487161442</v>
      </c>
      <c r="J2001" s="96"/>
      <c r="K2001" s="96"/>
      <c r="L2001" s="96"/>
      <c r="M2001" s="96"/>
      <c r="N2001" s="96"/>
      <c r="O2001" s="96"/>
      <c r="P2001" s="96"/>
    </row>
    <row r="2002" spans="1:16" ht="15" customHeight="1" x14ac:dyDescent="0.25">
      <c r="A2002" s="97">
        <v>43752</v>
      </c>
      <c r="B2002" s="101">
        <v>45</v>
      </c>
      <c r="C2002" s="92" t="str">
        <f t="shared" si="93"/>
        <v>POST /international-scheduled-payment-consents</v>
      </c>
      <c r="D2002" s="94" t="s">
        <v>208</v>
      </c>
      <c r="E2002" s="93" t="str">
        <f t="shared" si="94"/>
        <v>PISP</v>
      </c>
      <c r="F2002" s="93" t="str">
        <f t="shared" si="95"/>
        <v>N</v>
      </c>
      <c r="G2002" s="95">
        <v>25553458.084813647</v>
      </c>
      <c r="H2002" s="103">
        <v>32071.296455075189</v>
      </c>
      <c r="I2002" s="103">
        <v>14.916391789483827</v>
      </c>
      <c r="J2002" s="96"/>
      <c r="K2002" s="96"/>
      <c r="L2002" s="96"/>
      <c r="M2002" s="96"/>
      <c r="N2002" s="96"/>
      <c r="O2002" s="96"/>
      <c r="P2002" s="96"/>
    </row>
    <row r="2003" spans="1:16" ht="15" customHeight="1" x14ac:dyDescent="0.25">
      <c r="A2003" s="97">
        <v>43752</v>
      </c>
      <c r="B2003" s="101">
        <v>46</v>
      </c>
      <c r="C2003" s="92" t="str">
        <f t="shared" si="93"/>
        <v>GET /international-scheduled-payment-consents/{ConsentId}</v>
      </c>
      <c r="D2003" s="94" t="s">
        <v>208</v>
      </c>
      <c r="E2003" s="93" t="str">
        <f t="shared" si="94"/>
        <v>PISP</v>
      </c>
      <c r="F2003" s="93" t="str">
        <f t="shared" si="95"/>
        <v>N</v>
      </c>
      <c r="G2003" s="95">
        <v>8659194.7802364919</v>
      </c>
      <c r="H2003" s="103">
        <v>31546.536333809425</v>
      </c>
      <c r="I2003" s="103">
        <v>26.448735551336039</v>
      </c>
      <c r="J2003" s="96"/>
      <c r="K2003" s="96"/>
      <c r="L2003" s="96"/>
      <c r="M2003" s="96"/>
      <c r="N2003" s="96"/>
      <c r="O2003" s="96"/>
      <c r="P2003" s="96"/>
    </row>
    <row r="2004" spans="1:16" ht="15" customHeight="1" x14ac:dyDescent="0.25">
      <c r="A2004" s="97">
        <v>43752</v>
      </c>
      <c r="B2004" s="101">
        <v>47</v>
      </c>
      <c r="C2004" s="92" t="str">
        <f t="shared" si="93"/>
        <v>POST /international-scheduled-payments</v>
      </c>
      <c r="D2004" s="94" t="s">
        <v>208</v>
      </c>
      <c r="E2004" s="93" t="str">
        <f t="shared" si="94"/>
        <v>PISP</v>
      </c>
      <c r="F2004" s="93" t="str">
        <f t="shared" si="95"/>
        <v>Y</v>
      </c>
      <c r="G2004" s="95">
        <v>13551001.588059681</v>
      </c>
      <c r="H2004" s="103">
        <v>21508.889394935806</v>
      </c>
      <c r="I2004" s="103">
        <v>69.95479542605338</v>
      </c>
      <c r="J2004" s="96"/>
      <c r="K2004" s="96"/>
      <c r="L2004" s="96"/>
      <c r="M2004" s="96"/>
      <c r="N2004" s="96"/>
      <c r="O2004" s="96"/>
      <c r="P2004" s="96"/>
    </row>
    <row r="2005" spans="1:16" ht="15" customHeight="1" x14ac:dyDescent="0.25">
      <c r="A2005" s="97">
        <v>43752</v>
      </c>
      <c r="B2005" s="101">
        <v>48</v>
      </c>
      <c r="C2005" s="92" t="str">
        <f t="shared" si="93"/>
        <v>GET /international-scheduled-payments/{InternationalScheduledPaymentId}</v>
      </c>
      <c r="D2005" s="94" t="s">
        <v>208</v>
      </c>
      <c r="E2005" s="93" t="str">
        <f t="shared" si="94"/>
        <v>PISP</v>
      </c>
      <c r="F2005" s="93" t="str">
        <f t="shared" si="95"/>
        <v>Y</v>
      </c>
      <c r="G2005" s="95">
        <v>22474254.895343915</v>
      </c>
      <c r="H2005" s="103">
        <v>40885.852052312533</v>
      </c>
      <c r="I2005" s="103">
        <v>57.110866509458027</v>
      </c>
      <c r="J2005" s="96"/>
      <c r="K2005" s="96"/>
      <c r="L2005" s="96"/>
      <c r="M2005" s="96"/>
      <c r="N2005" s="96"/>
      <c r="O2005" s="96"/>
      <c r="P2005" s="96"/>
    </row>
    <row r="2006" spans="1:16" ht="15" customHeight="1" x14ac:dyDescent="0.25">
      <c r="A2006" s="97">
        <v>43752</v>
      </c>
      <c r="B2006" s="101">
        <v>49</v>
      </c>
      <c r="C2006" s="92" t="str">
        <f t="shared" si="93"/>
        <v>POST /international-standing-order-consents</v>
      </c>
      <c r="D2006" s="94" t="s">
        <v>208</v>
      </c>
      <c r="E2006" s="93" t="str">
        <f t="shared" si="94"/>
        <v>PISP</v>
      </c>
      <c r="F2006" s="93" t="str">
        <f t="shared" si="95"/>
        <v>N</v>
      </c>
      <c r="G2006" s="95">
        <v>3735435.179211068</v>
      </c>
      <c r="H2006" s="103">
        <v>11553.281541023693</v>
      </c>
      <c r="I2006" s="103">
        <v>5.5589863190592581</v>
      </c>
      <c r="J2006" s="96"/>
      <c r="K2006" s="96"/>
      <c r="L2006" s="96"/>
      <c r="M2006" s="96"/>
      <c r="N2006" s="96"/>
      <c r="O2006" s="96"/>
      <c r="P2006" s="96"/>
    </row>
    <row r="2007" spans="1:16" ht="15" customHeight="1" x14ac:dyDescent="0.25">
      <c r="A2007" s="97">
        <v>43752</v>
      </c>
      <c r="B2007" s="101">
        <v>50</v>
      </c>
      <c r="C2007" s="92" t="str">
        <f t="shared" si="93"/>
        <v>GET /international-standing-order-consents/{ConsentId}</v>
      </c>
      <c r="D2007" s="94" t="s">
        <v>208</v>
      </c>
      <c r="E2007" s="93" t="str">
        <f t="shared" si="94"/>
        <v>PISP</v>
      </c>
      <c r="F2007" s="93" t="str">
        <f t="shared" si="95"/>
        <v>N</v>
      </c>
      <c r="G2007" s="95">
        <v>17492527.267189808</v>
      </c>
      <c r="H2007" s="103">
        <v>33945.534998958239</v>
      </c>
      <c r="I2007" s="103">
        <v>241.42268838107489</v>
      </c>
      <c r="J2007" s="96"/>
      <c r="K2007" s="96"/>
      <c r="L2007" s="96"/>
      <c r="M2007" s="96"/>
      <c r="N2007" s="96"/>
      <c r="O2007" s="96"/>
      <c r="P2007" s="96"/>
    </row>
    <row r="2008" spans="1:16" ht="15" customHeight="1" x14ac:dyDescent="0.25">
      <c r="A2008" s="97">
        <v>43752</v>
      </c>
      <c r="B2008" s="101">
        <v>51</v>
      </c>
      <c r="C2008" s="92" t="str">
        <f t="shared" si="93"/>
        <v>POST /international-standing-orders</v>
      </c>
      <c r="D2008" s="94" t="s">
        <v>208</v>
      </c>
      <c r="E2008" s="93" t="str">
        <f t="shared" si="94"/>
        <v>PISP</v>
      </c>
      <c r="F2008" s="93" t="str">
        <f t="shared" si="95"/>
        <v>Y</v>
      </c>
      <c r="G2008" s="95">
        <v>13889889.630574532</v>
      </c>
      <c r="H2008" s="103">
        <v>27446.728730746181</v>
      </c>
      <c r="I2008" s="103">
        <v>238.49522377035939</v>
      </c>
      <c r="J2008" s="96"/>
      <c r="K2008" s="96"/>
      <c r="L2008" s="96"/>
      <c r="M2008" s="96"/>
      <c r="N2008" s="96"/>
      <c r="O2008" s="96"/>
      <c r="P2008" s="96"/>
    </row>
    <row r="2009" spans="1:16" ht="15" customHeight="1" x14ac:dyDescent="0.25">
      <c r="A2009" s="97">
        <v>43752</v>
      </c>
      <c r="B2009" s="101">
        <v>52</v>
      </c>
      <c r="C2009" s="92" t="str">
        <f t="shared" si="93"/>
        <v>GET /international-standing-orders/{InternationalStandingOrderPaymentId}</v>
      </c>
      <c r="D2009" s="94" t="s">
        <v>208</v>
      </c>
      <c r="E2009" s="93" t="str">
        <f t="shared" si="94"/>
        <v>PISP</v>
      </c>
      <c r="F2009" s="93" t="str">
        <f t="shared" si="95"/>
        <v>Y</v>
      </c>
      <c r="G2009" s="95">
        <v>6551819.6114331707</v>
      </c>
      <c r="H2009" s="103">
        <v>18057.637202180187</v>
      </c>
      <c r="I2009" s="103">
        <v>67.640702532844401</v>
      </c>
      <c r="J2009" s="96"/>
      <c r="K2009" s="96"/>
      <c r="L2009" s="96"/>
      <c r="M2009" s="96"/>
      <c r="N2009" s="96"/>
      <c r="O2009" s="96"/>
      <c r="P2009" s="96"/>
    </row>
    <row r="2010" spans="1:16" ht="15" customHeight="1" x14ac:dyDescent="0.25">
      <c r="A2010" s="97">
        <v>43752</v>
      </c>
      <c r="B2010" s="101">
        <v>53</v>
      </c>
      <c r="C2010" s="92" t="str">
        <f t="shared" si="93"/>
        <v>POST /file-payment-consents</v>
      </c>
      <c r="D2010" s="94" t="s">
        <v>208</v>
      </c>
      <c r="E2010" s="93" t="str">
        <f t="shared" si="94"/>
        <v>PISP</v>
      </c>
      <c r="F2010" s="93" t="str">
        <f t="shared" si="95"/>
        <v>N</v>
      </c>
      <c r="G2010" s="95">
        <v>11378841.655434968</v>
      </c>
      <c r="H2010" s="103">
        <v>14390.159223595287</v>
      </c>
      <c r="I2010" s="103">
        <v>23.451027590958237</v>
      </c>
      <c r="J2010" s="96"/>
      <c r="K2010" s="96"/>
      <c r="L2010" s="96"/>
      <c r="M2010" s="96"/>
      <c r="N2010" s="96"/>
      <c r="O2010" s="96"/>
      <c r="P2010" s="96"/>
    </row>
    <row r="2011" spans="1:16" ht="15" customHeight="1" x14ac:dyDescent="0.25">
      <c r="A2011" s="97">
        <v>43752</v>
      </c>
      <c r="B2011" s="101">
        <v>54</v>
      </c>
      <c r="C2011" s="92" t="str">
        <f t="shared" si="93"/>
        <v>GET /file-payment-consents/{ConsentId}</v>
      </c>
      <c r="D2011" s="94" t="s">
        <v>208</v>
      </c>
      <c r="E2011" s="93" t="str">
        <f t="shared" si="94"/>
        <v>PISP</v>
      </c>
      <c r="F2011" s="93" t="str">
        <f t="shared" si="95"/>
        <v>N</v>
      </c>
      <c r="G2011" s="95">
        <v>20910945.450398397</v>
      </c>
      <c r="H2011" s="103">
        <v>25586.442553791581</v>
      </c>
      <c r="I2011" s="103">
        <v>178.57109175195998</v>
      </c>
      <c r="J2011" s="96"/>
      <c r="K2011" s="96"/>
      <c r="L2011" s="96"/>
      <c r="M2011" s="96"/>
      <c r="N2011" s="96"/>
      <c r="O2011" s="96"/>
      <c r="P2011" s="96"/>
    </row>
    <row r="2012" spans="1:16" ht="15" customHeight="1" x14ac:dyDescent="0.25">
      <c r="A2012" s="97">
        <v>43752</v>
      </c>
      <c r="B2012" s="101">
        <v>55</v>
      </c>
      <c r="C2012" s="92" t="str">
        <f t="shared" si="93"/>
        <v>POST /file-payment-consents/{ConsentId}/file</v>
      </c>
      <c r="D2012" s="94" t="s">
        <v>208</v>
      </c>
      <c r="E2012" s="93" t="str">
        <f t="shared" si="94"/>
        <v>PISP</v>
      </c>
      <c r="F2012" s="93" t="str">
        <f t="shared" si="95"/>
        <v>N</v>
      </c>
      <c r="G2012" s="95">
        <v>19548855.243830841</v>
      </c>
      <c r="H2012" s="103">
        <v>35723.296515070288</v>
      </c>
      <c r="I2012" s="103">
        <v>60.359276012844418</v>
      </c>
      <c r="J2012" s="96"/>
      <c r="K2012" s="96"/>
      <c r="L2012" s="96"/>
      <c r="M2012" s="96"/>
      <c r="N2012" s="96"/>
      <c r="O2012" s="96"/>
      <c r="P2012" s="96"/>
    </row>
    <row r="2013" spans="1:16" ht="15" customHeight="1" x14ac:dyDescent="0.25">
      <c r="A2013" s="97">
        <v>43752</v>
      </c>
      <c r="B2013" s="101">
        <v>56</v>
      </c>
      <c r="C2013" s="92" t="str">
        <f t="shared" si="93"/>
        <v>GET /file-payment-consents/{ConsentId}/file</v>
      </c>
      <c r="D2013" s="94" t="s">
        <v>208</v>
      </c>
      <c r="E2013" s="93" t="str">
        <f t="shared" si="94"/>
        <v>PISP</v>
      </c>
      <c r="F2013" s="93" t="str">
        <f t="shared" si="95"/>
        <v>N</v>
      </c>
      <c r="G2013" s="95">
        <v>20717561.413402416</v>
      </c>
      <c r="H2013" s="103">
        <v>31215.290802907723</v>
      </c>
      <c r="I2013" s="103">
        <v>41.936508838670434</v>
      </c>
      <c r="J2013" s="96"/>
      <c r="K2013" s="96"/>
      <c r="L2013" s="96"/>
      <c r="M2013" s="96"/>
      <c r="N2013" s="96"/>
      <c r="O2013" s="96"/>
      <c r="P2013" s="96"/>
    </row>
    <row r="2014" spans="1:16" ht="15" customHeight="1" x14ac:dyDescent="0.25">
      <c r="A2014" s="97">
        <v>43752</v>
      </c>
      <c r="B2014" s="101">
        <v>57</v>
      </c>
      <c r="C2014" s="92" t="str">
        <f t="shared" si="93"/>
        <v>POST /file-payments</v>
      </c>
      <c r="D2014" s="94" t="s">
        <v>208</v>
      </c>
      <c r="E2014" s="93" t="str">
        <f t="shared" si="94"/>
        <v>PISP</v>
      </c>
      <c r="F2014" s="93" t="str">
        <f t="shared" si="95"/>
        <v>Y</v>
      </c>
      <c r="G2014" s="95">
        <v>357418779.01630664</v>
      </c>
      <c r="H2014" s="103">
        <v>4096.5956328295197</v>
      </c>
      <c r="I2014" s="103">
        <v>60.791260395302849</v>
      </c>
      <c r="J2014" s="96"/>
      <c r="K2014" s="96"/>
      <c r="L2014" s="96"/>
      <c r="M2014" s="96"/>
      <c r="N2014" s="96"/>
      <c r="O2014" s="96"/>
      <c r="P2014" s="96"/>
    </row>
    <row r="2015" spans="1:16" ht="15" customHeight="1" x14ac:dyDescent="0.25">
      <c r="A2015" s="97">
        <v>43752</v>
      </c>
      <c r="B2015" s="101">
        <v>58</v>
      </c>
      <c r="C2015" s="92" t="str">
        <f t="shared" si="93"/>
        <v>GET /file-payments/{FilePaymentId}</v>
      </c>
      <c r="D2015" s="94" t="s">
        <v>208</v>
      </c>
      <c r="E2015" s="93" t="str">
        <f t="shared" si="94"/>
        <v>PISP</v>
      </c>
      <c r="F2015" s="93" t="str">
        <f t="shared" si="95"/>
        <v>Y</v>
      </c>
      <c r="G2015" s="95">
        <v>64258707.655808948</v>
      </c>
      <c r="H2015" s="99">
        <v>763.71214710389233</v>
      </c>
      <c r="I2015" s="99">
        <v>118.66331005089556</v>
      </c>
      <c r="J2015" s="96"/>
      <c r="K2015" s="96"/>
      <c r="L2015" s="96"/>
      <c r="M2015" s="96"/>
      <c r="N2015" s="96"/>
      <c r="O2015" s="96"/>
      <c r="P2015" s="96"/>
    </row>
    <row r="2016" spans="1:16" ht="15" customHeight="1" x14ac:dyDescent="0.25">
      <c r="A2016" s="97">
        <v>43752</v>
      </c>
      <c r="B2016" s="101">
        <v>59</v>
      </c>
      <c r="C2016" s="92" t="str">
        <f t="shared" si="93"/>
        <v>GET /file-payments/{FilePaymentId}/report-file</v>
      </c>
      <c r="D2016" s="94" t="s">
        <v>208</v>
      </c>
      <c r="E2016" s="93" t="str">
        <f t="shared" si="94"/>
        <v>PISP</v>
      </c>
      <c r="F2016" s="93" t="str">
        <f t="shared" si="95"/>
        <v>Y</v>
      </c>
      <c r="G2016" s="95">
        <v>54602838.658322647</v>
      </c>
      <c r="H2016" s="99">
        <v>2345.7212187539444</v>
      </c>
      <c r="I2016" s="99">
        <v>81.379088050679002</v>
      </c>
      <c r="J2016" s="96"/>
      <c r="K2016" s="96"/>
      <c r="L2016" s="96"/>
      <c r="M2016" s="96"/>
      <c r="N2016" s="96"/>
      <c r="O2016" s="96"/>
      <c r="P2016" s="96"/>
    </row>
    <row r="2017" spans="1:16" ht="15" customHeight="1" x14ac:dyDescent="0.25">
      <c r="A2017" s="97">
        <v>43752</v>
      </c>
      <c r="B2017" s="101">
        <v>60</v>
      </c>
      <c r="C2017" s="92" t="str">
        <f t="shared" si="93"/>
        <v>POST /funds-confirmation-consents</v>
      </c>
      <c r="D2017" s="94" t="s">
        <v>208</v>
      </c>
      <c r="E2017" s="93" t="str">
        <f t="shared" si="94"/>
        <v>CoF</v>
      </c>
      <c r="F2017" s="93" t="str">
        <f t="shared" si="95"/>
        <v>N</v>
      </c>
      <c r="G2017" s="95">
        <v>14193481.608246244</v>
      </c>
      <c r="H2017" s="99">
        <v>14504.159981872832</v>
      </c>
      <c r="I2017" s="99">
        <v>11.769239445772325</v>
      </c>
      <c r="J2017" s="96"/>
      <c r="K2017" s="96"/>
      <c r="L2017" s="96"/>
      <c r="M2017" s="96"/>
      <c r="N2017" s="96"/>
      <c r="O2017" s="96"/>
      <c r="P2017" s="96"/>
    </row>
    <row r="2018" spans="1:16" ht="15" customHeight="1" x14ac:dyDescent="0.25">
      <c r="A2018" s="97">
        <v>43752</v>
      </c>
      <c r="B2018" s="101">
        <v>61</v>
      </c>
      <c r="C2018" s="92" t="str">
        <f t="shared" si="93"/>
        <v>GET /funds-confirmation-consents/{ConsentId}</v>
      </c>
      <c r="D2018" s="94" t="s">
        <v>208</v>
      </c>
      <c r="E2018" s="93" t="str">
        <f t="shared" si="94"/>
        <v>CoF</v>
      </c>
      <c r="F2018" s="93" t="str">
        <f t="shared" si="95"/>
        <v>N</v>
      </c>
      <c r="G2018" s="95">
        <v>21025721.817159403</v>
      </c>
      <c r="H2018" s="99">
        <v>43033.011849367671</v>
      </c>
      <c r="I2018" s="99">
        <v>204.9442399639172</v>
      </c>
      <c r="J2018" s="96"/>
      <c r="K2018" s="96"/>
      <c r="L2018" s="96"/>
      <c r="M2018" s="96"/>
      <c r="N2018" s="96"/>
      <c r="O2018" s="96"/>
      <c r="P2018" s="96"/>
    </row>
    <row r="2019" spans="1:16" ht="15" customHeight="1" x14ac:dyDescent="0.25">
      <c r="A2019" s="97">
        <v>43752</v>
      </c>
      <c r="B2019" s="101">
        <v>62</v>
      </c>
      <c r="C2019" s="92" t="str">
        <f t="shared" si="93"/>
        <v>DELETE /funds-confirmation-consents/{ConsentId}</v>
      </c>
      <c r="D2019" s="94" t="s">
        <v>208</v>
      </c>
      <c r="E2019" s="93" t="str">
        <f t="shared" si="94"/>
        <v>CoF</v>
      </c>
      <c r="F2019" s="93" t="str">
        <f t="shared" si="95"/>
        <v>N</v>
      </c>
      <c r="G2019" s="95">
        <v>6370658.148380951</v>
      </c>
      <c r="H2019" s="99">
        <v>13292.253248899844</v>
      </c>
      <c r="I2019" s="99">
        <v>106.92399824853652</v>
      </c>
      <c r="J2019" s="96"/>
      <c r="K2019" s="96"/>
      <c r="L2019" s="96"/>
      <c r="M2019" s="96"/>
      <c r="N2019" s="96"/>
      <c r="O2019" s="96"/>
      <c r="P2019" s="96"/>
    </row>
    <row r="2020" spans="1:16" ht="15" customHeight="1" x14ac:dyDescent="0.25">
      <c r="A2020" s="97">
        <v>43752</v>
      </c>
      <c r="B2020" s="101">
        <v>63</v>
      </c>
      <c r="C2020" s="92" t="str">
        <f t="shared" si="93"/>
        <v>POST /funds-confirmations</v>
      </c>
      <c r="D2020" s="94" t="s">
        <v>208</v>
      </c>
      <c r="E2020" s="93" t="str">
        <f t="shared" si="94"/>
        <v>CoF</v>
      </c>
      <c r="F2020" s="93" t="str">
        <f t="shared" si="95"/>
        <v>Y</v>
      </c>
      <c r="G2020" s="95">
        <v>8931568.512459239</v>
      </c>
      <c r="H2020" s="99">
        <v>19039.292737042029</v>
      </c>
      <c r="I2020" s="99">
        <v>237.86759561652983</v>
      </c>
      <c r="J2020" s="96"/>
      <c r="K2020" s="96"/>
      <c r="L2020" s="96"/>
      <c r="M2020" s="96"/>
      <c r="N2020" s="96"/>
      <c r="O2020" s="96"/>
      <c r="P2020" s="96"/>
    </row>
    <row r="2021" spans="1:16" ht="15" customHeight="1" x14ac:dyDescent="0.25">
      <c r="A2021" s="97">
        <v>43752</v>
      </c>
      <c r="B2021" s="101">
        <v>75</v>
      </c>
      <c r="C2021" s="92" t="str">
        <f t="shared" si="93"/>
        <v>GET /domestic-payment-consents/{ConsentId}/funds-confirmation</v>
      </c>
      <c r="D2021" s="94" t="s">
        <v>208</v>
      </c>
      <c r="E2021" s="93" t="str">
        <f t="shared" si="94"/>
        <v>CoF</v>
      </c>
      <c r="F2021" s="93" t="str">
        <f t="shared" si="95"/>
        <v>Y</v>
      </c>
      <c r="G2021" s="95">
        <v>4295098.43689512</v>
      </c>
      <c r="H2021" s="99">
        <v>6090.3379224769305</v>
      </c>
      <c r="I2021" s="99">
        <v>195.83362550694568</v>
      </c>
      <c r="J2021" s="96"/>
      <c r="K2021" s="96"/>
      <c r="L2021" s="96"/>
      <c r="M2021" s="96"/>
      <c r="N2021" s="96"/>
      <c r="O2021" s="96"/>
      <c r="P2021" s="96"/>
    </row>
    <row r="2022" spans="1:16" ht="15" customHeight="1" x14ac:dyDescent="0.25">
      <c r="A2022" s="97">
        <v>43752</v>
      </c>
      <c r="B2022" s="101">
        <v>76</v>
      </c>
      <c r="C2022" s="92" t="str">
        <f t="shared" si="93"/>
        <v>GET /international-payment-consents/{ConsentId}/funds-confirmation</v>
      </c>
      <c r="D2022" s="94" t="s">
        <v>208</v>
      </c>
      <c r="E2022" s="93" t="str">
        <f t="shared" si="94"/>
        <v>CoF</v>
      </c>
      <c r="F2022" s="93" t="str">
        <f t="shared" si="95"/>
        <v>Y</v>
      </c>
      <c r="G2022" s="95">
        <v>16692193.881638519</v>
      </c>
      <c r="H2022" s="99">
        <v>43299.86270724205</v>
      </c>
      <c r="I2022" s="99">
        <v>92.15140178452026</v>
      </c>
      <c r="J2022" s="96"/>
      <c r="K2022" s="96"/>
      <c r="L2022" s="96"/>
      <c r="M2022" s="96"/>
      <c r="N2022" s="96"/>
      <c r="O2022" s="96"/>
      <c r="P2022" s="96"/>
    </row>
    <row r="2023" spans="1:16" ht="15" customHeight="1" x14ac:dyDescent="0.25">
      <c r="A2023" s="97">
        <v>43752</v>
      </c>
      <c r="B2023" s="101">
        <v>77</v>
      </c>
      <c r="C2023" s="92" t="str">
        <f t="shared" si="93"/>
        <v>GET /international-scheduled-payment-consents/{ConsentId}/funds-confirmation</v>
      </c>
      <c r="D2023" s="94" t="s">
        <v>208</v>
      </c>
      <c r="E2023" s="93" t="str">
        <f t="shared" si="94"/>
        <v>CoF</v>
      </c>
      <c r="F2023" s="93" t="str">
        <f t="shared" si="95"/>
        <v>Y</v>
      </c>
      <c r="G2023" s="95">
        <v>32934448.533737868</v>
      </c>
      <c r="H2023" s="103">
        <v>51844.122451676296</v>
      </c>
      <c r="I2023" s="103">
        <v>8.5474639165357083</v>
      </c>
      <c r="J2023" s="96"/>
      <c r="K2023" s="96"/>
      <c r="L2023" s="96"/>
      <c r="M2023" s="96"/>
      <c r="N2023" s="96"/>
      <c r="O2023" s="96"/>
      <c r="P2023" s="96"/>
    </row>
    <row r="2024" spans="1:16" ht="15" customHeight="1" x14ac:dyDescent="0.25">
      <c r="A2024" s="97">
        <v>43752</v>
      </c>
      <c r="B2024" s="101">
        <v>78</v>
      </c>
      <c r="C2024" s="92" t="str">
        <f t="shared" si="93"/>
        <v>GET /accounts/{AccountId}/parties</v>
      </c>
      <c r="D2024" s="94" t="s">
        <v>208</v>
      </c>
      <c r="E2024" s="93" t="str">
        <f t="shared" si="94"/>
        <v>AISP</v>
      </c>
      <c r="F2024" s="93" t="str">
        <f t="shared" si="95"/>
        <v>Y</v>
      </c>
      <c r="G2024" s="104">
        <v>1157919.314599768</v>
      </c>
      <c r="H2024" s="99">
        <v>55013.829990128106</v>
      </c>
      <c r="I2024" s="99">
        <v>0</v>
      </c>
      <c r="J2024" s="96"/>
      <c r="K2024" s="96"/>
      <c r="L2024" s="96"/>
      <c r="M2024" s="96"/>
      <c r="N2024" s="96"/>
      <c r="O2024" s="96"/>
      <c r="P2024" s="96"/>
    </row>
    <row r="2025" spans="1:16" ht="15" customHeight="1" x14ac:dyDescent="0.25">
      <c r="A2025" s="97">
        <v>43752</v>
      </c>
      <c r="B2025" s="101">
        <v>79</v>
      </c>
      <c r="C2025" s="92" t="str">
        <f t="shared" si="93"/>
        <v>GET /domestic-payments/{DomesticPaymentId}/payment-details</v>
      </c>
      <c r="D2025" s="94" t="s">
        <v>208</v>
      </c>
      <c r="E2025" s="93" t="str">
        <f t="shared" si="94"/>
        <v>PISP</v>
      </c>
      <c r="F2025" s="93" t="str">
        <f t="shared" si="95"/>
        <v>Y</v>
      </c>
      <c r="G2025" s="104">
        <v>35670785.996672176</v>
      </c>
      <c r="H2025" s="99">
        <v>47044.010938955929</v>
      </c>
      <c r="I2025" s="99">
        <v>71.835424794799707</v>
      </c>
      <c r="J2025" s="96"/>
      <c r="K2025" s="96"/>
      <c r="L2025" s="96"/>
      <c r="M2025" s="96"/>
      <c r="N2025" s="96"/>
      <c r="O2025" s="96"/>
      <c r="P2025" s="96"/>
    </row>
    <row r="2026" spans="1:16" ht="15" customHeight="1" x14ac:dyDescent="0.25">
      <c r="A2026" s="97">
        <v>43752</v>
      </c>
      <c r="B2026" s="101">
        <v>80</v>
      </c>
      <c r="C2026" s="92" t="str">
        <f t="shared" si="93"/>
        <v>GET /domestic-scheduled-payments/{DomesticScheduledPaymentId}/payment-details</v>
      </c>
      <c r="D2026" s="94" t="s">
        <v>208</v>
      </c>
      <c r="E2026" s="93" t="str">
        <f t="shared" si="94"/>
        <v>PISP</v>
      </c>
      <c r="F2026" s="93" t="str">
        <f t="shared" si="95"/>
        <v>Y</v>
      </c>
      <c r="G2026" s="104">
        <v>16756755.431168174</v>
      </c>
      <c r="H2026" s="99">
        <v>38523.266756676443</v>
      </c>
      <c r="I2026" s="99">
        <v>99.282512360305446</v>
      </c>
      <c r="J2026" s="96"/>
      <c r="K2026" s="96"/>
      <c r="L2026" s="96"/>
      <c r="M2026" s="96"/>
      <c r="N2026" s="96"/>
      <c r="O2026" s="96"/>
      <c r="P2026" s="96"/>
    </row>
    <row r="2027" spans="1:16" ht="15" customHeight="1" x14ac:dyDescent="0.25">
      <c r="A2027" s="97">
        <v>43752</v>
      </c>
      <c r="B2027" s="101">
        <v>81</v>
      </c>
      <c r="C2027" s="92" t="str">
        <f t="shared" si="93"/>
        <v>GET /domestic-standing-orders/{DomesticStandingOrderId}/payment-details</v>
      </c>
      <c r="D2027" s="94" t="s">
        <v>208</v>
      </c>
      <c r="E2027" s="93" t="str">
        <f t="shared" si="94"/>
        <v>PISP</v>
      </c>
      <c r="F2027" s="93" t="str">
        <f t="shared" si="95"/>
        <v>Y</v>
      </c>
      <c r="G2027" s="104">
        <v>6671651.0146406461</v>
      </c>
      <c r="H2027" s="99">
        <v>10000.93943408883</v>
      </c>
      <c r="I2027" s="99">
        <v>236.13219528624691</v>
      </c>
      <c r="J2027" s="96"/>
      <c r="K2027" s="96"/>
      <c r="L2027" s="96"/>
      <c r="M2027" s="96"/>
      <c r="N2027" s="96"/>
      <c r="O2027" s="96"/>
      <c r="P2027" s="96"/>
    </row>
    <row r="2028" spans="1:16" ht="15" customHeight="1" x14ac:dyDescent="0.25">
      <c r="A2028" s="97">
        <v>43752</v>
      </c>
      <c r="B2028" s="101">
        <v>82</v>
      </c>
      <c r="C2028" s="92" t="str">
        <f t="shared" si="93"/>
        <v>GET /international-payments/{InternationalPaymentId}/payment-details</v>
      </c>
      <c r="D2028" s="94" t="s">
        <v>208</v>
      </c>
      <c r="E2028" s="93" t="str">
        <f t="shared" si="94"/>
        <v>PISP</v>
      </c>
      <c r="F2028" s="93" t="str">
        <f t="shared" si="95"/>
        <v>Y</v>
      </c>
      <c r="G2028" s="104">
        <v>12824042.554941956</v>
      </c>
      <c r="H2028" s="99">
        <v>19032.645011437631</v>
      </c>
      <c r="I2028" s="99">
        <v>66.193010935877595</v>
      </c>
      <c r="J2028" s="96"/>
      <c r="K2028" s="96"/>
      <c r="L2028" s="96"/>
      <c r="M2028" s="96"/>
      <c r="N2028" s="96"/>
      <c r="O2028" s="96"/>
      <c r="P2028" s="96"/>
    </row>
    <row r="2029" spans="1:16" ht="15" customHeight="1" x14ac:dyDescent="0.25">
      <c r="A2029" s="97">
        <v>43752</v>
      </c>
      <c r="B2029" s="101">
        <v>83</v>
      </c>
      <c r="C2029" s="92" t="str">
        <f t="shared" si="93"/>
        <v>GET /international-scheduled-payments/{InternationalScheduledPaymentId}/payment-details</v>
      </c>
      <c r="D2029" s="94" t="s">
        <v>208</v>
      </c>
      <c r="E2029" s="93" t="str">
        <f t="shared" si="94"/>
        <v>PISP</v>
      </c>
      <c r="F2029" s="93" t="str">
        <f t="shared" si="95"/>
        <v>Y</v>
      </c>
      <c r="G2029" s="104">
        <v>24721680.384878308</v>
      </c>
      <c r="H2029" s="99">
        <v>44974.437257543788</v>
      </c>
      <c r="I2029" s="99">
        <v>62.821953160403837</v>
      </c>
      <c r="J2029" s="96"/>
      <c r="K2029" s="96"/>
      <c r="L2029" s="96"/>
      <c r="M2029" s="96"/>
      <c r="N2029" s="96"/>
      <c r="O2029" s="96"/>
      <c r="P2029" s="96"/>
    </row>
    <row r="2030" spans="1:16" ht="15" customHeight="1" x14ac:dyDescent="0.25">
      <c r="A2030" s="97">
        <v>43752</v>
      </c>
      <c r="B2030" s="101">
        <v>84</v>
      </c>
      <c r="C2030" s="92" t="str">
        <f t="shared" si="93"/>
        <v>GET /international-standing-orders/{InternationalStandingOrderPaymentId}/payment-details</v>
      </c>
      <c r="D2030" s="94" t="s">
        <v>208</v>
      </c>
      <c r="E2030" s="93" t="str">
        <f t="shared" si="94"/>
        <v>PISP</v>
      </c>
      <c r="F2030" s="93" t="str">
        <f t="shared" si="95"/>
        <v>Y</v>
      </c>
      <c r="G2030" s="104">
        <v>7207001.5725764884</v>
      </c>
      <c r="H2030" s="99">
        <v>19863.400922398207</v>
      </c>
      <c r="I2030" s="99">
        <v>74.404772786128845</v>
      </c>
      <c r="J2030" s="96"/>
      <c r="K2030" s="96"/>
      <c r="L2030" s="96"/>
      <c r="M2030" s="96"/>
      <c r="N2030" s="96"/>
      <c r="O2030" s="96"/>
      <c r="P2030" s="96"/>
    </row>
    <row r="2031" spans="1:16" ht="15" customHeight="1" x14ac:dyDescent="0.25">
      <c r="A2031" s="97">
        <v>43752</v>
      </c>
      <c r="B2031" s="101">
        <v>85</v>
      </c>
      <c r="C2031" s="92" t="str">
        <f t="shared" si="93"/>
        <v>GET /file-payments/{FilePaymentId}/payment-details</v>
      </c>
      <c r="D2031" s="94" t="s">
        <v>208</v>
      </c>
      <c r="E2031" s="93" t="str">
        <f t="shared" si="94"/>
        <v>PISP</v>
      </c>
      <c r="F2031" s="93" t="str">
        <f t="shared" si="95"/>
        <v>Y</v>
      </c>
      <c r="G2031" s="104">
        <v>60063122.524154916</v>
      </c>
      <c r="H2031" s="99">
        <v>2580.2933406293391</v>
      </c>
      <c r="I2031" s="99">
        <v>89.51699685574691</v>
      </c>
      <c r="J2031" s="96"/>
      <c r="K2031" s="96"/>
      <c r="L2031" s="96"/>
      <c r="M2031" s="96"/>
      <c r="N2031" s="96"/>
      <c r="O2031" s="96"/>
      <c r="P2031" s="96"/>
    </row>
    <row r="2032" spans="1:16" ht="15" customHeight="1" x14ac:dyDescent="0.25">
      <c r="A2032" s="97">
        <v>43752</v>
      </c>
      <c r="B2032" s="101">
        <v>86</v>
      </c>
      <c r="C2032" s="92" t="str">
        <f t="shared" si="93"/>
        <v>POST /event-subscriptions</v>
      </c>
      <c r="D2032" s="94" t="s">
        <v>208</v>
      </c>
      <c r="E2032" s="93" t="str">
        <f t="shared" si="94"/>
        <v>Notifications</v>
      </c>
      <c r="F2032" s="93" t="str">
        <f t="shared" si="95"/>
        <v>N</v>
      </c>
      <c r="G2032" s="104">
        <v>12774133.44742162</v>
      </c>
      <c r="H2032" s="99">
        <v>13053.743983685548</v>
      </c>
      <c r="I2032" s="99">
        <v>10.592315501195092</v>
      </c>
      <c r="J2032" s="96"/>
      <c r="K2032" s="96"/>
      <c r="L2032" s="96"/>
      <c r="M2032" s="96"/>
      <c r="N2032" s="96"/>
      <c r="O2032" s="96"/>
      <c r="P2032" s="96"/>
    </row>
    <row r="2033" spans="1:16" ht="15" customHeight="1" x14ac:dyDescent="0.25">
      <c r="A2033" s="97">
        <v>43752</v>
      </c>
      <c r="B2033" s="101">
        <v>87</v>
      </c>
      <c r="C2033" s="92" t="str">
        <f t="shared" si="93"/>
        <v>GET /event-subscriptions</v>
      </c>
      <c r="D2033" s="94" t="s">
        <v>208</v>
      </c>
      <c r="E2033" s="93" t="str">
        <f t="shared" si="94"/>
        <v>Notifications</v>
      </c>
      <c r="F2033" s="93" t="str">
        <f t="shared" si="95"/>
        <v>N</v>
      </c>
      <c r="G2033" s="104">
        <v>18923149.635443464</v>
      </c>
      <c r="H2033" s="99">
        <v>38729.710664430902</v>
      </c>
      <c r="I2033" s="99">
        <v>184.4498159675255</v>
      </c>
      <c r="J2033" s="96"/>
      <c r="K2033" s="96"/>
      <c r="L2033" s="96"/>
      <c r="M2033" s="96"/>
      <c r="N2033" s="96"/>
      <c r="O2033" s="96"/>
      <c r="P2033" s="96"/>
    </row>
    <row r="2034" spans="1:16" ht="15" customHeight="1" x14ac:dyDescent="0.25">
      <c r="A2034" s="97">
        <v>43752</v>
      </c>
      <c r="B2034" s="101">
        <v>88</v>
      </c>
      <c r="C2034" s="92" t="str">
        <f t="shared" si="93"/>
        <v>PUT /event-subscriptions/{EventSubscriptionId}</v>
      </c>
      <c r="D2034" s="94" t="s">
        <v>208</v>
      </c>
      <c r="E2034" s="93" t="str">
        <f t="shared" si="94"/>
        <v>Notifications</v>
      </c>
      <c r="F2034" s="93" t="str">
        <f t="shared" si="95"/>
        <v>N</v>
      </c>
      <c r="G2034" s="104">
        <v>13412840.119792702</v>
      </c>
      <c r="H2034" s="99">
        <v>13706.431182869826</v>
      </c>
      <c r="I2034" s="99">
        <v>11.121931276254847</v>
      </c>
      <c r="J2034" s="96"/>
      <c r="K2034" s="96"/>
      <c r="L2034" s="96"/>
      <c r="M2034" s="96"/>
      <c r="N2034" s="96"/>
      <c r="O2034" s="96"/>
      <c r="P2034" s="96"/>
    </row>
    <row r="2035" spans="1:16" ht="15" customHeight="1" x14ac:dyDescent="0.25">
      <c r="A2035" s="97">
        <v>43752</v>
      </c>
      <c r="B2035" s="101">
        <v>89</v>
      </c>
      <c r="C2035" s="92" t="str">
        <f t="shared" si="93"/>
        <v>DELETE /event-subscriptions/{EventSubscriptionId}</v>
      </c>
      <c r="D2035" s="94" t="s">
        <v>208</v>
      </c>
      <c r="E2035" s="93" t="str">
        <f t="shared" si="94"/>
        <v>Notifications</v>
      </c>
      <c r="F2035" s="93" t="str">
        <f t="shared" si="95"/>
        <v>N</v>
      </c>
      <c r="G2035" s="104">
        <v>7007723.9632190466</v>
      </c>
      <c r="H2035" s="99">
        <v>14621.478573789829</v>
      </c>
      <c r="I2035" s="99">
        <v>117.61639807339019</v>
      </c>
      <c r="J2035" s="96"/>
      <c r="K2035" s="96"/>
      <c r="L2035" s="96"/>
      <c r="M2035" s="96"/>
      <c r="N2035" s="96"/>
      <c r="O2035" s="96"/>
      <c r="P2035" s="96"/>
    </row>
    <row r="2036" spans="1:16" ht="15" customHeight="1" x14ac:dyDescent="0.25">
      <c r="A2036" s="97">
        <v>43752</v>
      </c>
      <c r="B2036" s="101">
        <v>90</v>
      </c>
      <c r="C2036" s="92" t="str">
        <f t="shared" si="93"/>
        <v>POST /event-notifications</v>
      </c>
      <c r="D2036" s="94" t="s">
        <v>208</v>
      </c>
      <c r="E2036" s="93" t="str">
        <f t="shared" si="94"/>
        <v>Notifications</v>
      </c>
      <c r="F2036" s="93" t="str">
        <f t="shared" si="95"/>
        <v>N</v>
      </c>
      <c r="G2036" s="104">
        <v>8484990.0868362766</v>
      </c>
      <c r="H2036" s="99">
        <v>18087.328100189927</v>
      </c>
      <c r="I2036" s="99">
        <v>225.97421583570332</v>
      </c>
      <c r="J2036" s="96"/>
      <c r="K2036" s="96"/>
      <c r="L2036" s="96"/>
      <c r="M2036" s="96"/>
      <c r="N2036" s="96"/>
      <c r="O2036" s="96"/>
      <c r="P2036" s="96"/>
    </row>
    <row r="2037" spans="1:16" ht="15" customHeight="1" x14ac:dyDescent="0.25">
      <c r="A2037" s="97">
        <v>43752</v>
      </c>
      <c r="B2037" s="101">
        <v>91</v>
      </c>
      <c r="C2037" s="92" t="str">
        <f t="shared" si="93"/>
        <v>POST /events</v>
      </c>
      <c r="D2037" s="94" t="s">
        <v>208</v>
      </c>
      <c r="E2037" s="93" t="str">
        <f t="shared" si="94"/>
        <v>Notifications</v>
      </c>
      <c r="F2037" s="93" t="str">
        <f t="shared" si="95"/>
        <v>N</v>
      </c>
      <c r="G2037" s="104">
        <v>5733592.3335428564</v>
      </c>
      <c r="H2037" s="99">
        <v>11963.027924009861</v>
      </c>
      <c r="I2037" s="99">
        <v>96.231598423682868</v>
      </c>
      <c r="J2037" s="96"/>
      <c r="K2037" s="96"/>
      <c r="L2037" s="96"/>
      <c r="M2037" s="96"/>
      <c r="N2037" s="96"/>
      <c r="O2037" s="96"/>
      <c r="P2037" s="96"/>
    </row>
    <row r="2038" spans="1:16" ht="15" customHeight="1" x14ac:dyDescent="0.25">
      <c r="A2038" s="97">
        <v>43753</v>
      </c>
      <c r="B2038" s="101">
        <v>0</v>
      </c>
      <c r="C2038" s="92" t="str">
        <f t="shared" si="93"/>
        <v>OIDC endpoints for token IDs</v>
      </c>
      <c r="D2038" s="94" t="s">
        <v>207</v>
      </c>
      <c r="E2038" s="93" t="str">
        <f t="shared" si="94"/>
        <v>OIDC</v>
      </c>
      <c r="F2038" s="93" t="str">
        <f t="shared" si="95"/>
        <v>N</v>
      </c>
      <c r="G2038" s="111">
        <v>805052033.33801675</v>
      </c>
      <c r="H2038" s="99">
        <v>1668408.2455697109</v>
      </c>
      <c r="I2038" s="99">
        <v>554.59258336984976</v>
      </c>
      <c r="J2038" s="96"/>
      <c r="K2038" s="96"/>
      <c r="L2038" s="96"/>
      <c r="M2038" s="96"/>
      <c r="N2038" s="96"/>
      <c r="O2038" s="96"/>
      <c r="P2038" s="96"/>
    </row>
    <row r="2039" spans="1:16" ht="15" customHeight="1" x14ac:dyDescent="0.25">
      <c r="A2039" s="100">
        <v>43753</v>
      </c>
      <c r="B2039" s="101">
        <v>1</v>
      </c>
      <c r="C2039" s="92" t="str">
        <f t="shared" si="93"/>
        <v>POST /account-access-consents</v>
      </c>
      <c r="D2039" s="94" t="s">
        <v>207</v>
      </c>
      <c r="E2039" s="93" t="str">
        <f t="shared" si="94"/>
        <v>AISP</v>
      </c>
      <c r="F2039" s="93" t="str">
        <f t="shared" si="95"/>
        <v>N</v>
      </c>
      <c r="G2039" s="95">
        <v>796444.60094457283</v>
      </c>
      <c r="H2039" s="101">
        <v>28464.932083523483</v>
      </c>
      <c r="I2039" s="101">
        <v>96.921873867437569</v>
      </c>
      <c r="J2039" s="96"/>
      <c r="K2039" s="96"/>
      <c r="L2039" s="96"/>
      <c r="M2039" s="96"/>
      <c r="N2039" s="96"/>
      <c r="O2039" s="96"/>
      <c r="P2039" s="96"/>
    </row>
    <row r="2040" spans="1:16" ht="15" customHeight="1" x14ac:dyDescent="0.25">
      <c r="A2040" s="100">
        <v>43753</v>
      </c>
      <c r="B2040" s="101">
        <v>2</v>
      </c>
      <c r="C2040" s="92" t="str">
        <f t="shared" si="93"/>
        <v>GET /account-access-consents/{ConsentId}</v>
      </c>
      <c r="D2040" s="94" t="s">
        <v>207</v>
      </c>
      <c r="E2040" s="93" t="str">
        <f t="shared" si="94"/>
        <v>AISP</v>
      </c>
      <c r="F2040" s="93" t="str">
        <f t="shared" si="95"/>
        <v>N</v>
      </c>
      <c r="G2040" s="95">
        <v>1720069.0200068678</v>
      </c>
      <c r="H2040" s="101">
        <v>30852.246440796356</v>
      </c>
      <c r="I2040" s="101">
        <v>38.366790594197546</v>
      </c>
      <c r="J2040" s="96"/>
      <c r="K2040" s="96"/>
      <c r="L2040" s="96"/>
      <c r="M2040" s="96"/>
      <c r="N2040" s="96"/>
      <c r="O2040" s="96"/>
      <c r="P2040" s="96"/>
    </row>
    <row r="2041" spans="1:16" ht="15" customHeight="1" x14ac:dyDescent="0.25">
      <c r="A2041" s="100">
        <v>43753</v>
      </c>
      <c r="B2041" s="101">
        <v>3</v>
      </c>
      <c r="C2041" s="92" t="str">
        <f t="shared" si="93"/>
        <v>DELETE /account-access-consents/{ConsentId}</v>
      </c>
      <c r="D2041" s="94" t="s">
        <v>207</v>
      </c>
      <c r="E2041" s="93" t="str">
        <f t="shared" si="94"/>
        <v>AISP</v>
      </c>
      <c r="F2041" s="93" t="str">
        <f t="shared" si="95"/>
        <v>N</v>
      </c>
      <c r="G2041" s="95">
        <v>717285.61805262754</v>
      </c>
      <c r="H2041" s="101">
        <v>26051.150802872315</v>
      </c>
      <c r="I2041" s="101">
        <v>284.55179574686463</v>
      </c>
      <c r="J2041" s="96"/>
      <c r="K2041" s="96"/>
      <c r="L2041" s="96"/>
      <c r="M2041" s="96"/>
      <c r="N2041" s="96"/>
      <c r="O2041" s="96"/>
      <c r="P2041" s="96"/>
    </row>
    <row r="2042" spans="1:16" ht="15" customHeight="1" x14ac:dyDescent="0.25">
      <c r="A2042" s="100">
        <v>43753</v>
      </c>
      <c r="B2042" s="101">
        <v>4</v>
      </c>
      <c r="C2042" s="92" t="str">
        <f t="shared" si="93"/>
        <v>GET /accounts</v>
      </c>
      <c r="D2042" s="94" t="s">
        <v>207</v>
      </c>
      <c r="E2042" s="93" t="str">
        <f t="shared" si="94"/>
        <v>AISP</v>
      </c>
      <c r="F2042" s="93" t="str">
        <f t="shared" si="95"/>
        <v>Y</v>
      </c>
      <c r="G2042" s="95">
        <v>1974022.6209175345</v>
      </c>
      <c r="H2042" s="101">
        <v>29381.259229248655</v>
      </c>
      <c r="I2042" s="101">
        <v>79.797669902401353</v>
      </c>
      <c r="J2042" s="96"/>
      <c r="K2042" s="96"/>
      <c r="L2042" s="96"/>
      <c r="M2042" s="96"/>
      <c r="N2042" s="96"/>
      <c r="O2042" s="96"/>
      <c r="P2042" s="96"/>
    </row>
    <row r="2043" spans="1:16" ht="15" customHeight="1" x14ac:dyDescent="0.25">
      <c r="A2043" s="100">
        <v>43753</v>
      </c>
      <c r="B2043" s="101">
        <v>5</v>
      </c>
      <c r="C2043" s="92" t="str">
        <f t="shared" si="93"/>
        <v>GET /accounts/{AccountId}</v>
      </c>
      <c r="D2043" s="94" t="s">
        <v>207</v>
      </c>
      <c r="E2043" s="93" t="str">
        <f t="shared" si="94"/>
        <v>AISP</v>
      </c>
      <c r="F2043" s="93" t="str">
        <f t="shared" si="95"/>
        <v>Y</v>
      </c>
      <c r="G2043" s="95">
        <v>2846891.6698290869</v>
      </c>
      <c r="H2043" s="101">
        <v>41196.093018189436</v>
      </c>
      <c r="I2043" s="101">
        <v>92.537878908769713</v>
      </c>
      <c r="J2043" s="96"/>
      <c r="K2043" s="96"/>
      <c r="L2043" s="96"/>
      <c r="M2043" s="96"/>
      <c r="N2043" s="96"/>
      <c r="O2043" s="96"/>
      <c r="P2043" s="96"/>
    </row>
    <row r="2044" spans="1:16" ht="15" customHeight="1" x14ac:dyDescent="0.25">
      <c r="A2044" s="100">
        <v>43753</v>
      </c>
      <c r="B2044" s="101">
        <v>6</v>
      </c>
      <c r="C2044" s="92" t="str">
        <f t="shared" si="93"/>
        <v>GET /accounts/{AccountId}/balances</v>
      </c>
      <c r="D2044" s="94" t="s">
        <v>207</v>
      </c>
      <c r="E2044" s="93" t="str">
        <f t="shared" si="94"/>
        <v>AISP</v>
      </c>
      <c r="F2044" s="93" t="str">
        <f t="shared" si="95"/>
        <v>Y</v>
      </c>
      <c r="G2044" s="95">
        <v>1997050.2434590799</v>
      </c>
      <c r="H2044" s="101">
        <v>30866.504609404419</v>
      </c>
      <c r="I2044" s="101">
        <v>153.17754443418099</v>
      </c>
      <c r="J2044" s="96"/>
      <c r="K2044" s="96"/>
      <c r="L2044" s="96"/>
      <c r="M2044" s="96"/>
      <c r="N2044" s="96"/>
      <c r="O2044" s="96"/>
      <c r="P2044" s="96"/>
    </row>
    <row r="2045" spans="1:16" ht="15" customHeight="1" x14ac:dyDescent="0.25">
      <c r="A2045" s="100">
        <v>43753</v>
      </c>
      <c r="B2045" s="101">
        <v>7</v>
      </c>
      <c r="C2045" s="92" t="str">
        <f t="shared" si="93"/>
        <v>GET /balances</v>
      </c>
      <c r="D2045" s="94" t="s">
        <v>207</v>
      </c>
      <c r="E2045" s="93" t="str">
        <f t="shared" si="94"/>
        <v>AISP</v>
      </c>
      <c r="F2045" s="93" t="str">
        <f t="shared" si="95"/>
        <v>Y</v>
      </c>
      <c r="G2045" s="95">
        <v>1357927.9868222107</v>
      </c>
      <c r="H2045" s="101">
        <v>21072.595722970829</v>
      </c>
      <c r="I2045" s="101">
        <v>175.02262929543505</v>
      </c>
      <c r="J2045" s="96"/>
      <c r="K2045" s="96"/>
      <c r="L2045" s="96"/>
      <c r="M2045" s="96"/>
      <c r="N2045" s="96"/>
      <c r="O2045" s="96"/>
      <c r="P2045" s="96"/>
    </row>
    <row r="2046" spans="1:16" ht="15" customHeight="1" x14ac:dyDescent="0.25">
      <c r="A2046" s="100">
        <v>43753</v>
      </c>
      <c r="B2046" s="101">
        <v>8</v>
      </c>
      <c r="C2046" s="92" t="str">
        <f t="shared" si="93"/>
        <v>GET /accounts/{AccountId}/transactions</v>
      </c>
      <c r="D2046" s="94" t="s">
        <v>207</v>
      </c>
      <c r="E2046" s="93" t="str">
        <f t="shared" si="94"/>
        <v>AISP</v>
      </c>
      <c r="F2046" s="93" t="str">
        <f t="shared" si="95"/>
        <v>Y</v>
      </c>
      <c r="G2046" s="95">
        <v>36096724.045003794</v>
      </c>
      <c r="H2046" s="101">
        <v>19537.68893441937</v>
      </c>
      <c r="I2046" s="101">
        <v>192.908425486326</v>
      </c>
      <c r="J2046" s="96"/>
      <c r="K2046" s="96"/>
      <c r="L2046" s="96"/>
      <c r="M2046" s="96"/>
      <c r="N2046" s="96"/>
      <c r="O2046" s="96"/>
      <c r="P2046" s="96"/>
    </row>
    <row r="2047" spans="1:16" x14ac:dyDescent="0.25">
      <c r="A2047" s="100">
        <v>43753</v>
      </c>
      <c r="B2047" s="101">
        <v>9</v>
      </c>
      <c r="C2047" s="92" t="str">
        <f t="shared" si="93"/>
        <v>GET /transactions</v>
      </c>
      <c r="D2047" s="94" t="s">
        <v>207</v>
      </c>
      <c r="E2047" s="93" t="str">
        <f t="shared" si="94"/>
        <v>AISP</v>
      </c>
      <c r="F2047" s="93" t="str">
        <f t="shared" si="95"/>
        <v>Y</v>
      </c>
      <c r="G2047" s="95">
        <v>401592716.86261332</v>
      </c>
      <c r="H2047" s="101">
        <v>41225.333815543228</v>
      </c>
      <c r="I2047" s="101">
        <v>37.831336862493067</v>
      </c>
      <c r="J2047" s="96"/>
      <c r="K2047" s="96"/>
      <c r="L2047" s="96"/>
      <c r="M2047" s="96"/>
      <c r="N2047" s="96"/>
      <c r="O2047" s="96"/>
      <c r="P2047" s="96"/>
    </row>
    <row r="2048" spans="1:16" x14ac:dyDescent="0.25">
      <c r="A2048" s="100">
        <v>43753</v>
      </c>
      <c r="B2048" s="101">
        <v>10</v>
      </c>
      <c r="C2048" s="92" t="str">
        <f t="shared" si="93"/>
        <v>GET /accounts/{AccountId}/beneficiaries</v>
      </c>
      <c r="D2048" s="94" t="s">
        <v>207</v>
      </c>
      <c r="E2048" s="93" t="str">
        <f t="shared" si="94"/>
        <v>AISP</v>
      </c>
      <c r="F2048" s="93" t="str">
        <f t="shared" si="95"/>
        <v>Y</v>
      </c>
      <c r="G2048" s="95">
        <v>2471457.2236167816</v>
      </c>
      <c r="H2048" s="101">
        <v>30720.222309097786</v>
      </c>
      <c r="I2048" s="101">
        <v>148.25868510897612</v>
      </c>
      <c r="J2048" s="96"/>
      <c r="K2048" s="96"/>
      <c r="L2048" s="96"/>
      <c r="M2048" s="96"/>
      <c r="N2048" s="96"/>
      <c r="O2048" s="96"/>
      <c r="P2048" s="96"/>
    </row>
    <row r="2049" spans="1:16" x14ac:dyDescent="0.25">
      <c r="A2049" s="100">
        <v>43753</v>
      </c>
      <c r="B2049" s="101">
        <v>11</v>
      </c>
      <c r="C2049" s="92" t="str">
        <f t="shared" si="93"/>
        <v>GET /beneficiaries</v>
      </c>
      <c r="D2049" s="94" t="s">
        <v>207</v>
      </c>
      <c r="E2049" s="93" t="str">
        <f t="shared" si="94"/>
        <v>AISP</v>
      </c>
      <c r="F2049" s="93" t="str">
        <f t="shared" si="95"/>
        <v>Y</v>
      </c>
      <c r="G2049" s="95">
        <v>3072622.0052797529</v>
      </c>
      <c r="H2049" s="101">
        <v>41031.889266330152</v>
      </c>
      <c r="I2049" s="101">
        <v>30.752766526424615</v>
      </c>
      <c r="J2049" s="96"/>
      <c r="K2049" s="96"/>
      <c r="L2049" s="96"/>
      <c r="M2049" s="96"/>
      <c r="N2049" s="96"/>
      <c r="O2049" s="96"/>
      <c r="P2049" s="96"/>
    </row>
    <row r="2050" spans="1:16" x14ac:dyDescent="0.25">
      <c r="A2050" s="100">
        <v>43753</v>
      </c>
      <c r="B2050" s="101">
        <v>12</v>
      </c>
      <c r="C2050" s="92" t="str">
        <f t="shared" si="93"/>
        <v>GET /accounts/{AccountId}/direct-debits</v>
      </c>
      <c r="D2050" s="94" t="s">
        <v>207</v>
      </c>
      <c r="E2050" s="93" t="str">
        <f t="shared" si="94"/>
        <v>AISP</v>
      </c>
      <c r="F2050" s="93" t="str">
        <f t="shared" si="95"/>
        <v>Y</v>
      </c>
      <c r="G2050" s="95">
        <v>2309641.7586217579</v>
      </c>
      <c r="H2050" s="101">
        <v>32907.297062073041</v>
      </c>
      <c r="I2050" s="101">
        <v>176.93538371439087</v>
      </c>
      <c r="J2050" s="96"/>
      <c r="K2050" s="96"/>
      <c r="L2050" s="96"/>
      <c r="M2050" s="96"/>
      <c r="N2050" s="96"/>
      <c r="O2050" s="96"/>
      <c r="P2050" s="96"/>
    </row>
    <row r="2051" spans="1:16" x14ac:dyDescent="0.25">
      <c r="A2051" s="100">
        <v>43753</v>
      </c>
      <c r="B2051" s="101">
        <v>13</v>
      </c>
      <c r="C2051" s="92" t="str">
        <f t="shared" si="93"/>
        <v>GET /direct-debits</v>
      </c>
      <c r="D2051" s="94" t="s">
        <v>207</v>
      </c>
      <c r="E2051" s="93" t="str">
        <f t="shared" si="94"/>
        <v>AISP</v>
      </c>
      <c r="F2051" s="93" t="str">
        <f t="shared" si="95"/>
        <v>Y</v>
      </c>
      <c r="G2051" s="95">
        <v>1887676.086087002</v>
      </c>
      <c r="H2051" s="102">
        <v>23054.773675289034</v>
      </c>
      <c r="I2051" s="102">
        <v>246.72107596972947</v>
      </c>
      <c r="J2051" s="96"/>
      <c r="K2051" s="96"/>
      <c r="L2051" s="96"/>
      <c r="M2051" s="96"/>
      <c r="N2051" s="96"/>
      <c r="O2051" s="96"/>
      <c r="P2051" s="96"/>
    </row>
    <row r="2052" spans="1:16" x14ac:dyDescent="0.25">
      <c r="A2052" s="100">
        <v>43753</v>
      </c>
      <c r="B2052" s="101">
        <v>14</v>
      </c>
      <c r="C2052" s="92" t="str">
        <f t="shared" si="93"/>
        <v>GET /accounts/{AccountId}/standing-orders</v>
      </c>
      <c r="D2052" s="94" t="s">
        <v>207</v>
      </c>
      <c r="E2052" s="93" t="str">
        <f t="shared" si="94"/>
        <v>AISP</v>
      </c>
      <c r="F2052" s="93" t="str">
        <f t="shared" si="95"/>
        <v>Y</v>
      </c>
      <c r="G2052" s="95">
        <v>992953.71090054861</v>
      </c>
      <c r="H2052" s="102">
        <v>16520.829855732372</v>
      </c>
      <c r="I2052" s="102">
        <v>153.86075782090239</v>
      </c>
      <c r="J2052" s="96"/>
      <c r="K2052" s="96"/>
      <c r="L2052" s="96"/>
      <c r="M2052" s="96"/>
      <c r="N2052" s="96"/>
      <c r="O2052" s="96"/>
      <c r="P2052" s="96"/>
    </row>
    <row r="2053" spans="1:16" x14ac:dyDescent="0.25">
      <c r="A2053" s="100">
        <v>43753</v>
      </c>
      <c r="B2053" s="101">
        <v>15</v>
      </c>
      <c r="C2053" s="92" t="str">
        <f t="shared" si="93"/>
        <v>GET /standing-orders</v>
      </c>
      <c r="D2053" s="94" t="s">
        <v>207</v>
      </c>
      <c r="E2053" s="93" t="str">
        <f t="shared" si="94"/>
        <v>AISP</v>
      </c>
      <c r="F2053" s="93" t="str">
        <f t="shared" si="95"/>
        <v>Y</v>
      </c>
      <c r="G2053" s="95">
        <v>1565978.5405175318</v>
      </c>
      <c r="H2053" s="102">
        <v>45369.231837333326</v>
      </c>
      <c r="I2053" s="102">
        <v>153.30310549726281</v>
      </c>
      <c r="J2053" s="96"/>
      <c r="K2053" s="96"/>
      <c r="L2053" s="96"/>
      <c r="M2053" s="96"/>
      <c r="N2053" s="96"/>
      <c r="O2053" s="96"/>
      <c r="P2053" s="96"/>
    </row>
    <row r="2054" spans="1:16" x14ac:dyDescent="0.25">
      <c r="A2054" s="100">
        <v>43753</v>
      </c>
      <c r="B2054" s="101">
        <v>16</v>
      </c>
      <c r="C2054" s="92" t="str">
        <f t="shared" si="93"/>
        <v>GET /accounts/{AccountId}/product</v>
      </c>
      <c r="D2054" s="94" t="s">
        <v>207</v>
      </c>
      <c r="E2054" s="93" t="str">
        <f t="shared" si="94"/>
        <v>AISP</v>
      </c>
      <c r="F2054" s="93" t="str">
        <f t="shared" si="95"/>
        <v>Y</v>
      </c>
      <c r="G2054" s="95">
        <v>404571.88025263493</v>
      </c>
      <c r="H2054" s="102">
        <v>5771.0830851414948</v>
      </c>
      <c r="I2054" s="102">
        <v>178.45351510089901</v>
      </c>
      <c r="J2054" s="96"/>
      <c r="K2054" s="96"/>
      <c r="L2054" s="96"/>
      <c r="M2054" s="96"/>
      <c r="N2054" s="96"/>
      <c r="O2054" s="96"/>
      <c r="P2054" s="96"/>
    </row>
    <row r="2055" spans="1:16" x14ac:dyDescent="0.25">
      <c r="A2055" s="100">
        <v>43753</v>
      </c>
      <c r="B2055" s="101">
        <v>17</v>
      </c>
      <c r="C2055" s="92" t="str">
        <f t="shared" si="93"/>
        <v>GET /products</v>
      </c>
      <c r="D2055" s="94" t="s">
        <v>207</v>
      </c>
      <c r="E2055" s="93" t="str">
        <f t="shared" si="94"/>
        <v>AISP</v>
      </c>
      <c r="F2055" s="93" t="str">
        <f t="shared" si="95"/>
        <v>Y</v>
      </c>
      <c r="G2055" s="95">
        <v>906412.98570606206</v>
      </c>
      <c r="H2055" s="102">
        <v>31416.569772516508</v>
      </c>
      <c r="I2055" s="102">
        <v>229.56214967987043</v>
      </c>
      <c r="J2055" s="96"/>
      <c r="K2055" s="96"/>
      <c r="L2055" s="96"/>
      <c r="M2055" s="96"/>
      <c r="N2055" s="96"/>
      <c r="O2055" s="96"/>
      <c r="P2055" s="96"/>
    </row>
    <row r="2056" spans="1:16" x14ac:dyDescent="0.25">
      <c r="A2056" s="100">
        <v>43753</v>
      </c>
      <c r="B2056" s="101">
        <v>18</v>
      </c>
      <c r="C2056" s="92" t="str">
        <f t="shared" ref="C2056:C2119" si="96">VLOOKUP($B2056,endpoints,3)</f>
        <v>GET /accounts/{AccountId}/offers</v>
      </c>
      <c r="D2056" s="94" t="s">
        <v>207</v>
      </c>
      <c r="E2056" s="93" t="str">
        <f t="shared" ref="E2056:E2119" si="97">VLOOKUP($B2056,endpoints,4)</f>
        <v>AISP</v>
      </c>
      <c r="F2056" s="93" t="str">
        <f t="shared" ref="F2056:F2119" si="98">VLOOKUP($B2056,endpoints,5)</f>
        <v>Y</v>
      </c>
      <c r="G2056" s="95">
        <v>1003346.3464696206</v>
      </c>
      <c r="H2056" s="102">
        <v>43379.500918510043</v>
      </c>
      <c r="I2056" s="102">
        <v>283.70626314188564</v>
      </c>
      <c r="J2056" s="96"/>
      <c r="K2056" s="96"/>
      <c r="L2056" s="96"/>
      <c r="M2056" s="96"/>
      <c r="N2056" s="96"/>
      <c r="O2056" s="96"/>
      <c r="P2056" s="96"/>
    </row>
    <row r="2057" spans="1:16" x14ac:dyDescent="0.25">
      <c r="A2057" s="100">
        <v>43753</v>
      </c>
      <c r="B2057" s="101">
        <v>19</v>
      </c>
      <c r="C2057" s="92" t="str">
        <f t="shared" si="96"/>
        <v>GET /offers</v>
      </c>
      <c r="D2057" s="94" t="s">
        <v>207</v>
      </c>
      <c r="E2057" s="93" t="str">
        <f t="shared" si="97"/>
        <v>AISP</v>
      </c>
      <c r="F2057" s="93" t="str">
        <f t="shared" si="98"/>
        <v>Y</v>
      </c>
      <c r="G2057" s="95">
        <v>3468401.9048916674</v>
      </c>
      <c r="H2057" s="102">
        <v>41323.670536932055</v>
      </c>
      <c r="I2057" s="102">
        <v>191.79576608683499</v>
      </c>
      <c r="J2057" s="96"/>
      <c r="K2057" s="96"/>
      <c r="L2057" s="96"/>
      <c r="M2057" s="96"/>
      <c r="N2057" s="96"/>
      <c r="O2057" s="96"/>
      <c r="P2057" s="96"/>
    </row>
    <row r="2058" spans="1:16" x14ac:dyDescent="0.25">
      <c r="A2058" s="100">
        <v>43753</v>
      </c>
      <c r="B2058" s="101">
        <v>20</v>
      </c>
      <c r="C2058" s="92" t="str">
        <f t="shared" si="96"/>
        <v>GET /accounts/{AccountId}/party</v>
      </c>
      <c r="D2058" s="94" t="s">
        <v>207</v>
      </c>
      <c r="E2058" s="93" t="str">
        <f t="shared" si="97"/>
        <v>AISP</v>
      </c>
      <c r="F2058" s="93" t="str">
        <f t="shared" si="98"/>
        <v>Y</v>
      </c>
      <c r="G2058" s="95">
        <v>1249795.7431971817</v>
      </c>
      <c r="H2058" s="102">
        <v>44469.549493946404</v>
      </c>
      <c r="I2058" s="102">
        <v>0</v>
      </c>
      <c r="J2058" s="96"/>
      <c r="K2058" s="96"/>
      <c r="L2058" s="96"/>
      <c r="M2058" s="96"/>
      <c r="N2058" s="96"/>
      <c r="O2058" s="96"/>
      <c r="P2058" s="96"/>
    </row>
    <row r="2059" spans="1:16" x14ac:dyDescent="0.25">
      <c r="A2059" s="100">
        <v>43753</v>
      </c>
      <c r="B2059" s="101">
        <v>21</v>
      </c>
      <c r="C2059" s="92" t="str">
        <f t="shared" si="96"/>
        <v>GET /party</v>
      </c>
      <c r="D2059" s="94" t="s">
        <v>207</v>
      </c>
      <c r="E2059" s="93" t="str">
        <f t="shared" si="97"/>
        <v>AISP</v>
      </c>
      <c r="F2059" s="93" t="str">
        <f t="shared" si="98"/>
        <v>Y</v>
      </c>
      <c r="G2059" s="95">
        <v>982764.36140622606</v>
      </c>
      <c r="H2059" s="102">
        <v>9615.5755297172418</v>
      </c>
      <c r="I2059" s="102">
        <v>356.95017552426788</v>
      </c>
      <c r="J2059" s="96"/>
      <c r="K2059" s="96"/>
      <c r="L2059" s="96"/>
      <c r="M2059" s="96"/>
      <c r="N2059" s="96"/>
      <c r="O2059" s="96"/>
      <c r="P2059" s="96"/>
    </row>
    <row r="2060" spans="1:16" ht="15" customHeight="1" x14ac:dyDescent="0.25">
      <c r="A2060" s="100">
        <v>43753</v>
      </c>
      <c r="B2060" s="101">
        <v>22</v>
      </c>
      <c r="C2060" s="92" t="str">
        <f t="shared" si="96"/>
        <v>GET /accounts/{AccountId}/scheduled-payments</v>
      </c>
      <c r="D2060" s="94" t="s">
        <v>207</v>
      </c>
      <c r="E2060" s="93" t="str">
        <f t="shared" si="97"/>
        <v>AISP</v>
      </c>
      <c r="F2060" s="93" t="str">
        <f t="shared" si="98"/>
        <v>Y</v>
      </c>
      <c r="G2060" s="95">
        <v>1114918.6296629591</v>
      </c>
      <c r="H2060" s="102">
        <v>38020.157630901544</v>
      </c>
      <c r="I2060" s="102">
        <v>3.5363275608425293</v>
      </c>
      <c r="J2060" s="96"/>
      <c r="K2060" s="96"/>
      <c r="L2060" s="96"/>
      <c r="M2060" s="96"/>
      <c r="N2060" s="96"/>
      <c r="O2060" s="96"/>
      <c r="P2060" s="96"/>
    </row>
    <row r="2061" spans="1:16" ht="15" customHeight="1" x14ac:dyDescent="0.25">
      <c r="A2061" s="100">
        <v>43753</v>
      </c>
      <c r="B2061" s="101">
        <v>23</v>
      </c>
      <c r="C2061" s="92" t="str">
        <f t="shared" si="96"/>
        <v>GET /scheduled-payments</v>
      </c>
      <c r="D2061" s="94" t="s">
        <v>207</v>
      </c>
      <c r="E2061" s="93" t="str">
        <f t="shared" si="97"/>
        <v>AISP</v>
      </c>
      <c r="F2061" s="93" t="str">
        <f t="shared" si="98"/>
        <v>Y</v>
      </c>
      <c r="G2061" s="95">
        <v>2111159.7958992631</v>
      </c>
      <c r="H2061" s="102">
        <v>34792.941411722612</v>
      </c>
      <c r="I2061" s="102">
        <v>90.841693070550164</v>
      </c>
      <c r="J2061" s="96"/>
      <c r="K2061" s="96"/>
      <c r="L2061" s="96"/>
      <c r="M2061" s="96"/>
      <c r="N2061" s="96"/>
      <c r="O2061" s="96"/>
      <c r="P2061" s="96"/>
    </row>
    <row r="2062" spans="1:16" ht="15" customHeight="1" x14ac:dyDescent="0.25">
      <c r="A2062" s="100">
        <v>43753</v>
      </c>
      <c r="B2062" s="101">
        <v>24</v>
      </c>
      <c r="C2062" s="92" t="str">
        <f t="shared" si="96"/>
        <v>GET /accounts/{AccountId}/statements</v>
      </c>
      <c r="D2062" s="94" t="s">
        <v>207</v>
      </c>
      <c r="E2062" s="93" t="str">
        <f t="shared" si="97"/>
        <v>AISP</v>
      </c>
      <c r="F2062" s="93" t="str">
        <f t="shared" si="98"/>
        <v>Y</v>
      </c>
      <c r="G2062" s="95">
        <v>1080048.8276950424</v>
      </c>
      <c r="H2062" s="102">
        <v>12903.653811255936</v>
      </c>
      <c r="I2062" s="102">
        <v>141.84334891885737</v>
      </c>
      <c r="J2062" s="96"/>
      <c r="K2062" s="96"/>
      <c r="L2062" s="96"/>
      <c r="M2062" s="96"/>
      <c r="N2062" s="96"/>
      <c r="O2062" s="96"/>
      <c r="P2062" s="96"/>
    </row>
    <row r="2063" spans="1:16" ht="15" customHeight="1" x14ac:dyDescent="0.25">
      <c r="A2063" s="100">
        <v>43753</v>
      </c>
      <c r="B2063" s="101">
        <v>25</v>
      </c>
      <c r="C2063" s="92" t="str">
        <f t="shared" si="96"/>
        <v>GET /accounts/{AccountId}/statements/{StatementId}</v>
      </c>
      <c r="D2063" s="94" t="s">
        <v>207</v>
      </c>
      <c r="E2063" s="93" t="str">
        <f t="shared" si="97"/>
        <v>AISP</v>
      </c>
      <c r="F2063" s="93" t="str">
        <f t="shared" si="98"/>
        <v>Y</v>
      </c>
      <c r="G2063" s="95">
        <v>1240853.3589172014</v>
      </c>
      <c r="H2063" s="102">
        <v>23462.483869007363</v>
      </c>
      <c r="I2063" s="102">
        <v>136.07262852765223</v>
      </c>
      <c r="J2063" s="96"/>
      <c r="K2063" s="96"/>
      <c r="L2063" s="96"/>
      <c r="M2063" s="96"/>
      <c r="N2063" s="96"/>
      <c r="O2063" s="96"/>
      <c r="P2063" s="96"/>
    </row>
    <row r="2064" spans="1:16" ht="15" customHeight="1" x14ac:dyDescent="0.25">
      <c r="A2064" s="100">
        <v>43753</v>
      </c>
      <c r="B2064" s="101">
        <v>26</v>
      </c>
      <c r="C2064" s="92" t="str">
        <f t="shared" si="96"/>
        <v>GET /accounts/{AccountId}/statements/{StatementId}/file</v>
      </c>
      <c r="D2064" s="94" t="s">
        <v>207</v>
      </c>
      <c r="E2064" s="93" t="str">
        <f t="shared" si="97"/>
        <v>AISP</v>
      </c>
      <c r="F2064" s="93" t="str">
        <f t="shared" si="98"/>
        <v>Y</v>
      </c>
      <c r="G2064" s="95">
        <v>2748946.8467848161</v>
      </c>
      <c r="H2064" s="102">
        <v>25556.591638084381</v>
      </c>
      <c r="I2064" s="102">
        <v>101.19722183562587</v>
      </c>
      <c r="J2064" s="96"/>
      <c r="K2064" s="96"/>
      <c r="L2064" s="96"/>
      <c r="M2064" s="96"/>
      <c r="N2064" s="96"/>
      <c r="O2064" s="96"/>
      <c r="P2064" s="96"/>
    </row>
    <row r="2065" spans="1:16" ht="15" customHeight="1" x14ac:dyDescent="0.25">
      <c r="A2065" s="100">
        <v>43753</v>
      </c>
      <c r="B2065" s="101">
        <v>27</v>
      </c>
      <c r="C2065" s="92" t="str">
        <f t="shared" si="96"/>
        <v>GET /accounts/{AccountId}/statements/{StatementId}/transactions</v>
      </c>
      <c r="D2065" s="94" t="s">
        <v>207</v>
      </c>
      <c r="E2065" s="93" t="str">
        <f t="shared" si="97"/>
        <v>AISP</v>
      </c>
      <c r="F2065" s="93" t="str">
        <f t="shared" si="98"/>
        <v>Y</v>
      </c>
      <c r="G2065" s="95">
        <v>33826150.814013317</v>
      </c>
      <c r="H2065" s="102">
        <v>7333.0726120338859</v>
      </c>
      <c r="I2065" s="102">
        <v>296.18938439283255</v>
      </c>
      <c r="J2065" s="96"/>
      <c r="K2065" s="96"/>
      <c r="L2065" s="96"/>
      <c r="M2065" s="96"/>
      <c r="N2065" s="96"/>
      <c r="O2065" s="96"/>
      <c r="P2065" s="96"/>
    </row>
    <row r="2066" spans="1:16" ht="15" customHeight="1" x14ac:dyDescent="0.25">
      <c r="A2066" s="100">
        <v>43753</v>
      </c>
      <c r="B2066" s="101">
        <v>28</v>
      </c>
      <c r="C2066" s="92" t="str">
        <f t="shared" si="96"/>
        <v>GET /statements</v>
      </c>
      <c r="D2066" s="94" t="s">
        <v>207</v>
      </c>
      <c r="E2066" s="93" t="str">
        <f t="shared" si="97"/>
        <v>AISP</v>
      </c>
      <c r="F2066" s="93" t="str">
        <f t="shared" si="98"/>
        <v>Y</v>
      </c>
      <c r="G2066" s="95">
        <v>4063396.8127344684</v>
      </c>
      <c r="H2066" s="102">
        <v>40694.23972426293</v>
      </c>
      <c r="I2066" s="102">
        <v>76.999162064557495</v>
      </c>
      <c r="J2066" s="96"/>
      <c r="K2066" s="96"/>
      <c r="L2066" s="96"/>
      <c r="M2066" s="96"/>
      <c r="N2066" s="96"/>
      <c r="O2066" s="96"/>
      <c r="P2066" s="96"/>
    </row>
    <row r="2067" spans="1:16" ht="15" customHeight="1" x14ac:dyDescent="0.25">
      <c r="A2067" s="100">
        <v>43753</v>
      </c>
      <c r="B2067" s="101">
        <v>29</v>
      </c>
      <c r="C2067" s="92" t="str">
        <f t="shared" si="96"/>
        <v>POST /domestic-payment-consents</v>
      </c>
      <c r="D2067" s="94" t="s">
        <v>207</v>
      </c>
      <c r="E2067" s="93" t="str">
        <f t="shared" si="97"/>
        <v>PISP</v>
      </c>
      <c r="F2067" s="93" t="str">
        <f t="shared" si="98"/>
        <v>N</v>
      </c>
      <c r="G2067" s="95">
        <v>3581293.6271680691</v>
      </c>
      <c r="H2067" s="102">
        <v>9360.4410105194256</v>
      </c>
      <c r="I2067" s="102">
        <v>107.38282581776689</v>
      </c>
      <c r="J2067" s="96"/>
      <c r="K2067" s="96"/>
      <c r="L2067" s="96"/>
      <c r="M2067" s="96"/>
      <c r="N2067" s="96"/>
      <c r="O2067" s="96"/>
      <c r="P2067" s="96"/>
    </row>
    <row r="2068" spans="1:16" ht="15" customHeight="1" x14ac:dyDescent="0.25">
      <c r="A2068" s="100">
        <v>43753</v>
      </c>
      <c r="B2068" s="101">
        <v>30</v>
      </c>
      <c r="C2068" s="92" t="str">
        <f t="shared" si="96"/>
        <v>GET /domestic-payment-consents/{ConsentId}</v>
      </c>
      <c r="D2068" s="94" t="s">
        <v>207</v>
      </c>
      <c r="E2068" s="93" t="str">
        <f t="shared" si="97"/>
        <v>PISP</v>
      </c>
      <c r="F2068" s="93" t="str">
        <f t="shared" si="98"/>
        <v>N</v>
      </c>
      <c r="G2068" s="95">
        <v>16602194.813084003</v>
      </c>
      <c r="H2068" s="102">
        <v>16876.026557732072</v>
      </c>
      <c r="I2068" s="102">
        <v>152.40759589115669</v>
      </c>
      <c r="J2068" s="96"/>
      <c r="K2068" s="96"/>
      <c r="L2068" s="96"/>
      <c r="M2068" s="96"/>
      <c r="N2068" s="96"/>
      <c r="O2068" s="96"/>
      <c r="P2068" s="96"/>
    </row>
    <row r="2069" spans="1:16" ht="15" customHeight="1" x14ac:dyDescent="0.25">
      <c r="A2069" s="100">
        <v>43753</v>
      </c>
      <c r="B2069" s="101">
        <v>31</v>
      </c>
      <c r="C2069" s="92" t="str">
        <f t="shared" si="96"/>
        <v>POST /domestic-payments</v>
      </c>
      <c r="D2069" s="94" t="s">
        <v>207</v>
      </c>
      <c r="E2069" s="93" t="str">
        <f t="shared" si="97"/>
        <v>PISP</v>
      </c>
      <c r="F2069" s="93" t="str">
        <f t="shared" si="98"/>
        <v>Y</v>
      </c>
      <c r="G2069" s="95">
        <v>5750337.0171078471</v>
      </c>
      <c r="H2069" s="102">
        <v>15191.286075485939</v>
      </c>
      <c r="I2069" s="102">
        <v>6.7164332362805412</v>
      </c>
      <c r="J2069" s="96"/>
      <c r="K2069" s="96"/>
      <c r="L2069" s="96"/>
      <c r="M2069" s="96"/>
      <c r="N2069" s="96"/>
      <c r="O2069" s="96"/>
      <c r="P2069" s="96"/>
    </row>
    <row r="2070" spans="1:16" ht="15" customHeight="1" x14ac:dyDescent="0.25">
      <c r="A2070" s="100">
        <v>43753</v>
      </c>
      <c r="B2070" s="101">
        <v>32</v>
      </c>
      <c r="C2070" s="92" t="str">
        <f t="shared" si="96"/>
        <v>GET /domestic-payments/{DomesticPaymentId}</v>
      </c>
      <c r="D2070" s="94" t="s">
        <v>207</v>
      </c>
      <c r="E2070" s="93" t="str">
        <f t="shared" si="97"/>
        <v>PISP</v>
      </c>
      <c r="F2070" s="93" t="str">
        <f t="shared" si="98"/>
        <v>Y</v>
      </c>
      <c r="G2070" s="95">
        <v>39383877.240424678</v>
      </c>
      <c r="H2070" s="102">
        <v>36742.836016684014</v>
      </c>
      <c r="I2070" s="102">
        <v>80.881284959691556</v>
      </c>
      <c r="J2070" s="96"/>
      <c r="K2070" s="96"/>
      <c r="L2070" s="96"/>
      <c r="M2070" s="96"/>
      <c r="N2070" s="96"/>
      <c r="O2070" s="96"/>
      <c r="P2070" s="96"/>
    </row>
    <row r="2071" spans="1:16" ht="15" customHeight="1" x14ac:dyDescent="0.25">
      <c r="A2071" s="100">
        <v>43753</v>
      </c>
      <c r="B2071" s="101">
        <v>33</v>
      </c>
      <c r="C2071" s="92" t="str">
        <f t="shared" si="96"/>
        <v>POST /domestic-scheduled-payment-consents</v>
      </c>
      <c r="D2071" s="94" t="s">
        <v>207</v>
      </c>
      <c r="E2071" s="93" t="str">
        <f t="shared" si="97"/>
        <v>PISP</v>
      </c>
      <c r="F2071" s="93" t="str">
        <f t="shared" si="98"/>
        <v>N</v>
      </c>
      <c r="G2071" s="95">
        <v>20287432.710590612</v>
      </c>
      <c r="H2071" s="102">
        <v>16868.243403399898</v>
      </c>
      <c r="I2071" s="102">
        <v>115.00868024380317</v>
      </c>
      <c r="J2071" s="96"/>
      <c r="K2071" s="96"/>
      <c r="L2071" s="96"/>
      <c r="M2071" s="96"/>
      <c r="N2071" s="96"/>
      <c r="O2071" s="96"/>
      <c r="P2071" s="96"/>
    </row>
    <row r="2072" spans="1:16" ht="15" customHeight="1" x14ac:dyDescent="0.25">
      <c r="A2072" s="100">
        <v>43753</v>
      </c>
      <c r="B2072" s="101">
        <v>34</v>
      </c>
      <c r="C2072" s="92" t="str">
        <f t="shared" si="96"/>
        <v>GET /domestic-scheduled-payment-consents/{ConsentId}</v>
      </c>
      <c r="D2072" s="94" t="s">
        <v>207</v>
      </c>
      <c r="E2072" s="93" t="str">
        <f t="shared" si="97"/>
        <v>PISP</v>
      </c>
      <c r="F2072" s="93" t="str">
        <f t="shared" si="98"/>
        <v>N</v>
      </c>
      <c r="G2072" s="95">
        <v>12954510.575855857</v>
      </c>
      <c r="H2072" s="102">
        <v>14138.944539145376</v>
      </c>
      <c r="I2072" s="102">
        <v>88.937824527767631</v>
      </c>
      <c r="J2072" s="96"/>
      <c r="K2072" s="96"/>
      <c r="L2072" s="96"/>
      <c r="M2072" s="96"/>
      <c r="N2072" s="96"/>
      <c r="O2072" s="96"/>
      <c r="P2072" s="96"/>
    </row>
    <row r="2073" spans="1:16" ht="15" customHeight="1" x14ac:dyDescent="0.25">
      <c r="A2073" s="100">
        <v>43753</v>
      </c>
      <c r="B2073" s="101">
        <v>35</v>
      </c>
      <c r="C2073" s="92" t="str">
        <f t="shared" si="96"/>
        <v>POST /domestic-scheduled-payments</v>
      </c>
      <c r="D2073" s="94" t="s">
        <v>207</v>
      </c>
      <c r="E2073" s="93" t="str">
        <f t="shared" si="97"/>
        <v>PISP</v>
      </c>
      <c r="F2073" s="93" t="str">
        <f t="shared" si="98"/>
        <v>Y</v>
      </c>
      <c r="G2073" s="95">
        <v>34009212.15539971</v>
      </c>
      <c r="H2073" s="102">
        <v>48345.294692699688</v>
      </c>
      <c r="I2073" s="102">
        <v>155.89677177323443</v>
      </c>
      <c r="J2073" s="96"/>
      <c r="K2073" s="96"/>
      <c r="L2073" s="96"/>
      <c r="M2073" s="96"/>
      <c r="N2073" s="96"/>
      <c r="O2073" s="96"/>
      <c r="P2073" s="96"/>
    </row>
    <row r="2074" spans="1:16" ht="15" customHeight="1" x14ac:dyDescent="0.25">
      <c r="A2074" s="100">
        <v>43753</v>
      </c>
      <c r="B2074" s="101">
        <v>36</v>
      </c>
      <c r="C2074" s="92" t="str">
        <f t="shared" si="96"/>
        <v>GET /domestic-scheduled-payments/{DomesticScheduledPaymentId}</v>
      </c>
      <c r="D2074" s="94" t="s">
        <v>207</v>
      </c>
      <c r="E2074" s="93" t="str">
        <f t="shared" si="97"/>
        <v>PISP</v>
      </c>
      <c r="F2074" s="93" t="str">
        <f t="shared" si="98"/>
        <v>Y</v>
      </c>
      <c r="G2074" s="95">
        <v>16252904.918587439</v>
      </c>
      <c r="H2074" s="102">
        <v>33110.575698759822</v>
      </c>
      <c r="I2074" s="102">
        <v>88.925065475624862</v>
      </c>
      <c r="J2074" s="96"/>
      <c r="K2074" s="96"/>
      <c r="L2074" s="96"/>
      <c r="M2074" s="96"/>
      <c r="N2074" s="96"/>
      <c r="O2074" s="96"/>
      <c r="P2074" s="96"/>
    </row>
    <row r="2075" spans="1:16" ht="15" customHeight="1" x14ac:dyDescent="0.25">
      <c r="A2075" s="100">
        <v>43753</v>
      </c>
      <c r="B2075" s="101">
        <v>37</v>
      </c>
      <c r="C2075" s="92" t="str">
        <f t="shared" si="96"/>
        <v>POST /domestic-standing-order-consents</v>
      </c>
      <c r="D2075" s="94" t="s">
        <v>207</v>
      </c>
      <c r="E2075" s="93" t="str">
        <f t="shared" si="97"/>
        <v>PISP</v>
      </c>
      <c r="F2075" s="93" t="str">
        <f t="shared" si="98"/>
        <v>N</v>
      </c>
      <c r="G2075" s="95">
        <v>27592271.267860249</v>
      </c>
      <c r="H2075" s="102">
        <v>27171.800388989803</v>
      </c>
      <c r="I2075" s="102">
        <v>215.58569909110233</v>
      </c>
      <c r="J2075" s="96"/>
      <c r="K2075" s="96"/>
      <c r="L2075" s="96"/>
      <c r="M2075" s="96"/>
      <c r="N2075" s="96"/>
      <c r="O2075" s="96"/>
      <c r="P2075" s="96"/>
    </row>
    <row r="2076" spans="1:16" ht="15" customHeight="1" x14ac:dyDescent="0.25">
      <c r="A2076" s="100">
        <v>43753</v>
      </c>
      <c r="B2076" s="101">
        <v>38</v>
      </c>
      <c r="C2076" s="92" t="str">
        <f t="shared" si="96"/>
        <v>GET /domestic-standing-order-consents/{ConsentId}</v>
      </c>
      <c r="D2076" s="94" t="s">
        <v>207</v>
      </c>
      <c r="E2076" s="93" t="str">
        <f t="shared" si="97"/>
        <v>PISP</v>
      </c>
      <c r="F2076" s="93" t="str">
        <f t="shared" si="98"/>
        <v>N</v>
      </c>
      <c r="G2076" s="95">
        <v>27284067.619381335</v>
      </c>
      <c r="H2076" s="102">
        <v>28983.695872524531</v>
      </c>
      <c r="I2076" s="102">
        <v>218.80177160703883</v>
      </c>
      <c r="J2076" s="96"/>
      <c r="K2076" s="96"/>
      <c r="L2076" s="96"/>
      <c r="M2076" s="96"/>
      <c r="N2076" s="96"/>
      <c r="O2076" s="96"/>
      <c r="P2076" s="96"/>
    </row>
    <row r="2077" spans="1:16" ht="15" customHeight="1" x14ac:dyDescent="0.25">
      <c r="A2077" s="100">
        <v>43753</v>
      </c>
      <c r="B2077" s="101">
        <v>39</v>
      </c>
      <c r="C2077" s="92" t="str">
        <f t="shared" si="96"/>
        <v>POST /domestic-standing-orders</v>
      </c>
      <c r="D2077" s="94" t="s">
        <v>207</v>
      </c>
      <c r="E2077" s="93" t="str">
        <f t="shared" si="97"/>
        <v>PISP</v>
      </c>
      <c r="F2077" s="93" t="str">
        <f t="shared" si="98"/>
        <v>Y</v>
      </c>
      <c r="G2077" s="95">
        <v>8537160.241842078</v>
      </c>
      <c r="H2077" s="102">
        <v>19874.22157453098</v>
      </c>
      <c r="I2077" s="102">
        <v>2.054585568123017</v>
      </c>
      <c r="J2077" s="96"/>
      <c r="K2077" s="96"/>
      <c r="L2077" s="96"/>
      <c r="M2077" s="96"/>
      <c r="N2077" s="96"/>
      <c r="O2077" s="96"/>
      <c r="P2077" s="96"/>
    </row>
    <row r="2078" spans="1:16" ht="15" customHeight="1" x14ac:dyDescent="0.25">
      <c r="A2078" s="100">
        <v>43753</v>
      </c>
      <c r="B2078" s="101">
        <v>40</v>
      </c>
      <c r="C2078" s="92" t="str">
        <f t="shared" si="96"/>
        <v>GET /domestic-standing-orders/{DomesticStandingOrderId}</v>
      </c>
      <c r="D2078" s="94" t="s">
        <v>207</v>
      </c>
      <c r="E2078" s="93" t="str">
        <f t="shared" si="97"/>
        <v>PISP</v>
      </c>
      <c r="F2078" s="93" t="str">
        <f t="shared" si="98"/>
        <v>Y</v>
      </c>
      <c r="G2078" s="95">
        <v>5956051.0343416901</v>
      </c>
      <c r="H2078" s="102">
        <v>8031.2234808928706</v>
      </c>
      <c r="I2078" s="102">
        <v>277.5941557921318</v>
      </c>
      <c r="J2078" s="96"/>
      <c r="K2078" s="96"/>
      <c r="L2078" s="96"/>
      <c r="M2078" s="96"/>
      <c r="N2078" s="96"/>
      <c r="O2078" s="96"/>
      <c r="P2078" s="96"/>
    </row>
    <row r="2079" spans="1:16" ht="15" customHeight="1" x14ac:dyDescent="0.25">
      <c r="A2079" s="100">
        <v>43753</v>
      </c>
      <c r="B2079" s="101">
        <v>41</v>
      </c>
      <c r="C2079" s="92" t="str">
        <f t="shared" si="96"/>
        <v>POST /international-payment-consents</v>
      </c>
      <c r="D2079" s="94" t="s">
        <v>207</v>
      </c>
      <c r="E2079" s="93" t="str">
        <f t="shared" si="97"/>
        <v>PISP</v>
      </c>
      <c r="F2079" s="93" t="str">
        <f t="shared" si="98"/>
        <v>N</v>
      </c>
      <c r="G2079" s="95">
        <v>38080050.195210502</v>
      </c>
      <c r="H2079" s="102">
        <v>44638.1380301682</v>
      </c>
      <c r="I2079" s="102">
        <v>65.039963331877047</v>
      </c>
      <c r="J2079" s="96"/>
      <c r="K2079" s="96"/>
      <c r="L2079" s="96"/>
      <c r="M2079" s="96"/>
      <c r="N2079" s="96"/>
      <c r="O2079" s="96"/>
      <c r="P2079" s="96"/>
    </row>
    <row r="2080" spans="1:16" ht="15" customHeight="1" x14ac:dyDescent="0.25">
      <c r="A2080" s="100">
        <v>43753</v>
      </c>
      <c r="B2080" s="101">
        <v>42</v>
      </c>
      <c r="C2080" s="92" t="str">
        <f t="shared" si="96"/>
        <v>GET /international-payment-consents/{ConsentId}</v>
      </c>
      <c r="D2080" s="94" t="s">
        <v>207</v>
      </c>
      <c r="E2080" s="93" t="str">
        <f t="shared" si="97"/>
        <v>PISP</v>
      </c>
      <c r="F2080" s="93" t="str">
        <f t="shared" si="98"/>
        <v>N</v>
      </c>
      <c r="G2080" s="95">
        <v>36178666.138673045</v>
      </c>
      <c r="H2080" s="102">
        <v>32964.595364931331</v>
      </c>
      <c r="I2080" s="102">
        <v>281.76939013447497</v>
      </c>
      <c r="J2080" s="96"/>
      <c r="K2080" s="96"/>
      <c r="L2080" s="96"/>
      <c r="M2080" s="96"/>
      <c r="N2080" s="96"/>
      <c r="O2080" s="96"/>
      <c r="P2080" s="96"/>
    </row>
    <row r="2081" spans="1:16" ht="15" customHeight="1" x14ac:dyDescent="0.25">
      <c r="A2081" s="100">
        <v>43753</v>
      </c>
      <c r="B2081" s="101">
        <v>43</v>
      </c>
      <c r="C2081" s="92" t="str">
        <f t="shared" si="96"/>
        <v>POST /international-payments</v>
      </c>
      <c r="D2081" s="94" t="s">
        <v>207</v>
      </c>
      <c r="E2081" s="93" t="str">
        <f t="shared" si="97"/>
        <v>PISP</v>
      </c>
      <c r="F2081" s="93" t="str">
        <f t="shared" si="98"/>
        <v>Y</v>
      </c>
      <c r="G2081" s="95">
        <v>36732921.33469142</v>
      </c>
      <c r="H2081" s="102">
        <v>43247.242412012041</v>
      </c>
      <c r="I2081" s="102">
        <v>46.365736315082223</v>
      </c>
      <c r="J2081" s="96"/>
      <c r="K2081" s="96"/>
      <c r="L2081" s="96"/>
      <c r="M2081" s="96"/>
      <c r="N2081" s="96"/>
      <c r="O2081" s="96"/>
      <c r="P2081" s="96"/>
    </row>
    <row r="2082" spans="1:16" ht="15" customHeight="1" x14ac:dyDescent="0.25">
      <c r="A2082" s="100">
        <v>43753</v>
      </c>
      <c r="B2082" s="101">
        <v>44</v>
      </c>
      <c r="C2082" s="92" t="str">
        <f t="shared" si="96"/>
        <v>GET /international-payments/{InternationalPaymentId}</v>
      </c>
      <c r="D2082" s="94" t="s">
        <v>207</v>
      </c>
      <c r="E2082" s="93" t="str">
        <f t="shared" si="97"/>
        <v>PISP</v>
      </c>
      <c r="F2082" s="93" t="str">
        <f t="shared" si="98"/>
        <v>Y</v>
      </c>
      <c r="G2082" s="95">
        <v>15143280.463534741</v>
      </c>
      <c r="H2082" s="102">
        <v>19343.134971628504</v>
      </c>
      <c r="I2082" s="102">
        <v>68.931852854033423</v>
      </c>
      <c r="J2082" s="96"/>
      <c r="K2082" s="96"/>
      <c r="L2082" s="96"/>
      <c r="M2082" s="96"/>
      <c r="N2082" s="96"/>
      <c r="O2082" s="96"/>
      <c r="P2082" s="96"/>
    </row>
    <row r="2083" spans="1:16" ht="15" customHeight="1" x14ac:dyDescent="0.25">
      <c r="A2083" s="100">
        <v>43753</v>
      </c>
      <c r="B2083" s="101">
        <v>45</v>
      </c>
      <c r="C2083" s="92" t="str">
        <f t="shared" si="96"/>
        <v>POST /international-scheduled-payment-consents</v>
      </c>
      <c r="D2083" s="94" t="s">
        <v>207</v>
      </c>
      <c r="E2083" s="93" t="str">
        <f t="shared" si="97"/>
        <v>PISP</v>
      </c>
      <c r="F2083" s="93" t="str">
        <f t="shared" si="98"/>
        <v>N</v>
      </c>
      <c r="G2083" s="95">
        <v>29744821.891017292</v>
      </c>
      <c r="H2083" s="102">
        <v>35301.005465795424</v>
      </c>
      <c r="I2083" s="102">
        <v>18.023952804951204</v>
      </c>
      <c r="J2083" s="96"/>
      <c r="K2083" s="96"/>
      <c r="L2083" s="96"/>
      <c r="M2083" s="96"/>
      <c r="N2083" s="96"/>
      <c r="O2083" s="96"/>
      <c r="P2083" s="96"/>
    </row>
    <row r="2084" spans="1:16" ht="15" customHeight="1" x14ac:dyDescent="0.25">
      <c r="A2084" s="100">
        <v>43753</v>
      </c>
      <c r="B2084" s="101">
        <v>46</v>
      </c>
      <c r="C2084" s="92" t="str">
        <f t="shared" si="96"/>
        <v>GET /international-scheduled-payment-consents/{ConsentId}</v>
      </c>
      <c r="D2084" s="94" t="s">
        <v>207</v>
      </c>
      <c r="E2084" s="93" t="str">
        <f t="shared" si="97"/>
        <v>PISP</v>
      </c>
      <c r="F2084" s="93" t="str">
        <f t="shared" si="98"/>
        <v>N</v>
      </c>
      <c r="G2084" s="95">
        <v>9380115.8001561332</v>
      </c>
      <c r="H2084" s="102">
        <v>28544.429749149233</v>
      </c>
      <c r="I2084" s="102">
        <v>29.181434662936148</v>
      </c>
      <c r="J2084" s="96"/>
      <c r="K2084" s="96"/>
      <c r="L2084" s="96"/>
      <c r="M2084" s="96"/>
      <c r="N2084" s="96"/>
      <c r="O2084" s="96"/>
      <c r="P2084" s="96"/>
    </row>
    <row r="2085" spans="1:16" ht="15" customHeight="1" x14ac:dyDescent="0.25">
      <c r="A2085" s="100">
        <v>43753</v>
      </c>
      <c r="B2085" s="101">
        <v>47</v>
      </c>
      <c r="C2085" s="92" t="str">
        <f t="shared" si="96"/>
        <v>POST /international-scheduled-payments</v>
      </c>
      <c r="D2085" s="94" t="s">
        <v>207</v>
      </c>
      <c r="E2085" s="93" t="str">
        <f t="shared" si="97"/>
        <v>PISP</v>
      </c>
      <c r="F2085" s="93" t="str">
        <f t="shared" si="98"/>
        <v>Y</v>
      </c>
      <c r="G2085" s="95">
        <v>16276913.624495182</v>
      </c>
      <c r="H2085" s="102">
        <v>23324.686460819634</v>
      </c>
      <c r="I2085" s="102">
        <v>73.262325801658207</v>
      </c>
      <c r="J2085" s="96"/>
      <c r="K2085" s="96"/>
      <c r="L2085" s="96"/>
      <c r="M2085" s="96"/>
      <c r="N2085" s="96"/>
      <c r="O2085" s="96"/>
      <c r="P2085" s="96"/>
    </row>
    <row r="2086" spans="1:16" ht="15" customHeight="1" x14ac:dyDescent="0.25">
      <c r="A2086" s="100">
        <v>43753</v>
      </c>
      <c r="B2086" s="101">
        <v>48</v>
      </c>
      <c r="C2086" s="92" t="str">
        <f t="shared" si="96"/>
        <v>GET /international-scheduled-payments/{InternationalScheduledPaymentId}</v>
      </c>
      <c r="D2086" s="94" t="s">
        <v>207</v>
      </c>
      <c r="E2086" s="93" t="str">
        <f t="shared" si="97"/>
        <v>PISP</v>
      </c>
      <c r="F2086" s="93" t="str">
        <f t="shared" si="98"/>
        <v>Y</v>
      </c>
      <c r="G2086" s="95">
        <v>25547384.595085047</v>
      </c>
      <c r="H2086" s="102">
        <v>39400.682983478742</v>
      </c>
      <c r="I2086" s="102">
        <v>63.691262898566258</v>
      </c>
      <c r="J2086" s="96"/>
      <c r="K2086" s="96"/>
      <c r="L2086" s="96"/>
      <c r="M2086" s="96"/>
      <c r="N2086" s="96"/>
      <c r="O2086" s="96"/>
      <c r="P2086" s="96"/>
    </row>
    <row r="2087" spans="1:16" ht="15" customHeight="1" x14ac:dyDescent="0.25">
      <c r="A2087" s="100">
        <v>43753</v>
      </c>
      <c r="B2087" s="101">
        <v>49</v>
      </c>
      <c r="C2087" s="92" t="str">
        <f t="shared" si="96"/>
        <v>POST /international-standing-order-consents</v>
      </c>
      <c r="D2087" s="94" t="s">
        <v>207</v>
      </c>
      <c r="E2087" s="93" t="str">
        <f t="shared" si="97"/>
        <v>PISP</v>
      </c>
      <c r="F2087" s="93" t="str">
        <f t="shared" si="98"/>
        <v>N</v>
      </c>
      <c r="G2087" s="95">
        <v>4322050.4681902509</v>
      </c>
      <c r="H2087" s="102">
        <v>13200.201919778217</v>
      </c>
      <c r="I2087" s="102">
        <v>6.332801281586697</v>
      </c>
      <c r="J2087" s="96"/>
      <c r="K2087" s="96"/>
      <c r="L2087" s="96"/>
      <c r="M2087" s="96"/>
      <c r="N2087" s="96"/>
      <c r="O2087" s="96"/>
      <c r="P2087" s="96"/>
    </row>
    <row r="2088" spans="1:16" ht="15" customHeight="1" x14ac:dyDescent="0.25">
      <c r="A2088" s="100">
        <v>43753</v>
      </c>
      <c r="B2088" s="101">
        <v>50</v>
      </c>
      <c r="C2088" s="92" t="str">
        <f t="shared" si="96"/>
        <v>GET /international-standing-order-consents/{ConsentId}</v>
      </c>
      <c r="D2088" s="94" t="s">
        <v>207</v>
      </c>
      <c r="E2088" s="93" t="str">
        <f t="shared" si="97"/>
        <v>PISP</v>
      </c>
      <c r="F2088" s="93" t="str">
        <f t="shared" si="98"/>
        <v>N</v>
      </c>
      <c r="G2088" s="95">
        <v>22166779.238511279</v>
      </c>
      <c r="H2088" s="102">
        <v>32386.642178625112</v>
      </c>
      <c r="I2088" s="102">
        <v>280.52808369540287</v>
      </c>
      <c r="J2088" s="96"/>
      <c r="K2088" s="96"/>
      <c r="L2088" s="96"/>
      <c r="M2088" s="96"/>
      <c r="N2088" s="96"/>
      <c r="O2088" s="96"/>
      <c r="P2088" s="96"/>
    </row>
    <row r="2089" spans="1:16" ht="15" customHeight="1" x14ac:dyDescent="0.25">
      <c r="A2089" s="100">
        <v>43753</v>
      </c>
      <c r="B2089" s="101">
        <v>51</v>
      </c>
      <c r="C2089" s="92" t="str">
        <f t="shared" si="96"/>
        <v>POST /international-standing-orders</v>
      </c>
      <c r="D2089" s="94" t="s">
        <v>207</v>
      </c>
      <c r="E2089" s="93" t="str">
        <f t="shared" si="97"/>
        <v>PISP</v>
      </c>
      <c r="F2089" s="93" t="str">
        <f t="shared" si="98"/>
        <v>Y</v>
      </c>
      <c r="G2089" s="95">
        <v>16614948.709225357</v>
      </c>
      <c r="H2089" s="102">
        <v>27331.924002023556</v>
      </c>
      <c r="I2089" s="102">
        <v>265.20606738208187</v>
      </c>
      <c r="J2089" s="96"/>
      <c r="K2089" s="96"/>
      <c r="L2089" s="96"/>
      <c r="M2089" s="96"/>
      <c r="N2089" s="96"/>
      <c r="O2089" s="96"/>
      <c r="P2089" s="96"/>
    </row>
    <row r="2090" spans="1:16" ht="15" customHeight="1" x14ac:dyDescent="0.25">
      <c r="A2090" s="100">
        <v>43753</v>
      </c>
      <c r="B2090" s="101">
        <v>52</v>
      </c>
      <c r="C2090" s="92" t="str">
        <f t="shared" si="96"/>
        <v>GET /international-standing-orders/{InternationalStandingOrderPaymentId}</v>
      </c>
      <c r="D2090" s="94" t="s">
        <v>207</v>
      </c>
      <c r="E2090" s="93" t="str">
        <f t="shared" si="97"/>
        <v>PISP</v>
      </c>
      <c r="F2090" s="93" t="str">
        <f t="shared" si="98"/>
        <v>Y</v>
      </c>
      <c r="G2090" s="95">
        <v>7120480.8160902588</v>
      </c>
      <c r="H2090" s="102">
        <v>16210.752159890439</v>
      </c>
      <c r="I2090" s="102">
        <v>73.392548131432079</v>
      </c>
      <c r="J2090" s="96"/>
      <c r="K2090" s="96"/>
      <c r="L2090" s="96"/>
      <c r="M2090" s="96"/>
      <c r="N2090" s="96"/>
      <c r="O2090" s="96"/>
      <c r="P2090" s="96"/>
    </row>
    <row r="2091" spans="1:16" ht="15" customHeight="1" x14ac:dyDescent="0.25">
      <c r="A2091" s="100">
        <v>43753</v>
      </c>
      <c r="B2091" s="101">
        <v>53</v>
      </c>
      <c r="C2091" s="92" t="str">
        <f t="shared" si="96"/>
        <v>POST /file-payment-consents</v>
      </c>
      <c r="D2091" s="94" t="s">
        <v>207</v>
      </c>
      <c r="E2091" s="93" t="str">
        <f t="shared" si="97"/>
        <v>PISP</v>
      </c>
      <c r="F2091" s="93" t="str">
        <f t="shared" si="98"/>
        <v>N</v>
      </c>
      <c r="G2091" s="95">
        <v>12181640.988405464</v>
      </c>
      <c r="H2091" s="102">
        <v>15153.759272625497</v>
      </c>
      <c r="I2091" s="102">
        <v>25.604315440614112</v>
      </c>
      <c r="J2091" s="96"/>
      <c r="K2091" s="96"/>
      <c r="L2091" s="96"/>
      <c r="M2091" s="96"/>
      <c r="N2091" s="96"/>
      <c r="O2091" s="96"/>
      <c r="P2091" s="96"/>
    </row>
    <row r="2092" spans="1:16" ht="15" customHeight="1" x14ac:dyDescent="0.25">
      <c r="A2092" s="100">
        <v>43753</v>
      </c>
      <c r="B2092" s="101">
        <v>54</v>
      </c>
      <c r="C2092" s="92" t="str">
        <f t="shared" si="96"/>
        <v>GET /file-payment-consents/{ConsentId}</v>
      </c>
      <c r="D2092" s="94" t="s">
        <v>207</v>
      </c>
      <c r="E2092" s="93" t="str">
        <f t="shared" si="97"/>
        <v>PISP</v>
      </c>
      <c r="F2092" s="93" t="str">
        <f t="shared" si="98"/>
        <v>N</v>
      </c>
      <c r="G2092" s="95">
        <v>23335582.03630076</v>
      </c>
      <c r="H2092" s="102">
        <v>23704.067117298349</v>
      </c>
      <c r="I2092" s="102">
        <v>223.96564229763726</v>
      </c>
      <c r="J2092" s="96"/>
      <c r="K2092" s="96"/>
      <c r="L2092" s="96"/>
      <c r="M2092" s="96"/>
      <c r="N2092" s="96"/>
      <c r="O2092" s="96"/>
      <c r="P2092" s="96"/>
    </row>
    <row r="2093" spans="1:16" ht="15" customHeight="1" x14ac:dyDescent="0.25">
      <c r="A2093" s="100">
        <v>43753</v>
      </c>
      <c r="B2093" s="101">
        <v>55</v>
      </c>
      <c r="C2093" s="92" t="str">
        <f t="shared" si="96"/>
        <v>POST /file-payment-consents/{ConsentId}/file</v>
      </c>
      <c r="D2093" s="94" t="s">
        <v>207</v>
      </c>
      <c r="E2093" s="93" t="str">
        <f t="shared" si="97"/>
        <v>PISP</v>
      </c>
      <c r="F2093" s="93" t="str">
        <f t="shared" si="98"/>
        <v>N</v>
      </c>
      <c r="G2093" s="95">
        <v>21861165.037517801</v>
      </c>
      <c r="H2093" s="102">
        <v>31985.000998398205</v>
      </c>
      <c r="I2093" s="102">
        <v>72.232570009929418</v>
      </c>
      <c r="J2093" s="96"/>
      <c r="K2093" s="96"/>
      <c r="L2093" s="96"/>
      <c r="M2093" s="96"/>
      <c r="N2093" s="96"/>
      <c r="O2093" s="96"/>
      <c r="P2093" s="96"/>
    </row>
    <row r="2094" spans="1:16" ht="15" customHeight="1" x14ac:dyDescent="0.25">
      <c r="A2094" s="100">
        <v>43753</v>
      </c>
      <c r="B2094" s="101">
        <v>56</v>
      </c>
      <c r="C2094" s="92" t="str">
        <f t="shared" si="96"/>
        <v>GET /file-payment-consents/{ConsentId}/file</v>
      </c>
      <c r="D2094" s="94" t="s">
        <v>207</v>
      </c>
      <c r="E2094" s="93" t="str">
        <f t="shared" si="97"/>
        <v>PISP</v>
      </c>
      <c r="F2094" s="93" t="str">
        <f t="shared" si="98"/>
        <v>N</v>
      </c>
      <c r="G2094" s="95">
        <v>23501795.689643867</v>
      </c>
      <c r="H2094" s="102">
        <v>36487.739994980002</v>
      </c>
      <c r="I2094" s="102">
        <v>45.113649413403515</v>
      </c>
      <c r="J2094" s="96"/>
      <c r="K2094" s="96"/>
      <c r="L2094" s="96"/>
      <c r="M2094" s="96"/>
      <c r="N2094" s="96"/>
      <c r="O2094" s="96"/>
      <c r="P2094" s="96"/>
    </row>
    <row r="2095" spans="1:16" ht="15" customHeight="1" x14ac:dyDescent="0.25">
      <c r="A2095" s="100">
        <v>43753</v>
      </c>
      <c r="B2095" s="101">
        <v>57</v>
      </c>
      <c r="C2095" s="92" t="str">
        <f t="shared" si="96"/>
        <v>POST /file-payments</v>
      </c>
      <c r="D2095" s="94" t="s">
        <v>207</v>
      </c>
      <c r="E2095" s="93" t="str">
        <f t="shared" si="97"/>
        <v>PISP</v>
      </c>
      <c r="F2095" s="93" t="str">
        <f t="shared" si="98"/>
        <v>Y</v>
      </c>
      <c r="G2095" s="95">
        <v>390530433.8313607</v>
      </c>
      <c r="H2095" s="102">
        <v>4003.7511159326123</v>
      </c>
      <c r="I2095" s="102">
        <v>66.547736343056798</v>
      </c>
      <c r="J2095" s="96"/>
      <c r="K2095" s="96"/>
      <c r="L2095" s="96"/>
      <c r="M2095" s="96"/>
      <c r="N2095" s="96"/>
      <c r="O2095" s="96"/>
      <c r="P2095" s="96"/>
    </row>
    <row r="2096" spans="1:16" ht="15" customHeight="1" x14ac:dyDescent="0.25">
      <c r="A2096" s="100">
        <v>43753</v>
      </c>
      <c r="B2096" s="101">
        <v>58</v>
      </c>
      <c r="C2096" s="92" t="str">
        <f t="shared" si="96"/>
        <v>GET /file-payments/{FilePaymentId}</v>
      </c>
      <c r="D2096" s="94" t="s">
        <v>207</v>
      </c>
      <c r="E2096" s="93" t="str">
        <f t="shared" si="97"/>
        <v>PISP</v>
      </c>
      <c r="F2096" s="93" t="str">
        <f t="shared" si="98"/>
        <v>Y</v>
      </c>
      <c r="G2096" s="95">
        <v>79534321.80296801</v>
      </c>
      <c r="H2096" s="101">
        <v>886.11000100307206</v>
      </c>
      <c r="I2096" s="101">
        <v>130.16699175476978</v>
      </c>
      <c r="J2096" s="96"/>
      <c r="K2096" s="96"/>
      <c r="L2096" s="96"/>
      <c r="M2096" s="96"/>
      <c r="N2096" s="96"/>
      <c r="O2096" s="96"/>
      <c r="P2096" s="96"/>
    </row>
    <row r="2097" spans="1:16" ht="15" customHeight="1" x14ac:dyDescent="0.25">
      <c r="A2097" s="100">
        <v>43753</v>
      </c>
      <c r="B2097" s="101">
        <v>59</v>
      </c>
      <c r="C2097" s="92" t="str">
        <f t="shared" si="96"/>
        <v>GET /file-payments/{FilePaymentId}/report-file</v>
      </c>
      <c r="D2097" s="94" t="s">
        <v>207</v>
      </c>
      <c r="E2097" s="93" t="str">
        <f t="shared" si="97"/>
        <v>PISP</v>
      </c>
      <c r="F2097" s="93" t="str">
        <f t="shared" si="98"/>
        <v>Y</v>
      </c>
      <c r="G2097" s="95">
        <v>65265600.229037009</v>
      </c>
      <c r="H2097" s="101">
        <v>2395.155945045683</v>
      </c>
      <c r="I2097" s="101">
        <v>83.691399466527372</v>
      </c>
      <c r="J2097" s="96"/>
      <c r="K2097" s="96"/>
      <c r="L2097" s="96"/>
      <c r="M2097" s="96"/>
      <c r="N2097" s="96"/>
      <c r="O2097" s="96"/>
      <c r="P2097" s="96"/>
    </row>
    <row r="2098" spans="1:16" ht="15" customHeight="1" x14ac:dyDescent="0.25">
      <c r="A2098" s="100">
        <v>43753</v>
      </c>
      <c r="B2098" s="101">
        <v>60</v>
      </c>
      <c r="C2098" s="92" t="str">
        <f t="shared" si="96"/>
        <v>POST /funds-confirmation-consents</v>
      </c>
      <c r="D2098" s="94" t="s">
        <v>207</v>
      </c>
      <c r="E2098" s="93" t="str">
        <f t="shared" si="97"/>
        <v>CoF</v>
      </c>
      <c r="F2098" s="93" t="str">
        <f t="shared" si="98"/>
        <v>N</v>
      </c>
      <c r="G2098" s="95">
        <v>13770284.797025505</v>
      </c>
      <c r="H2098" s="102">
        <v>15650.299649578001</v>
      </c>
      <c r="I2098" s="102">
        <v>13.782815101546214</v>
      </c>
      <c r="J2098" s="96"/>
      <c r="K2098" s="96"/>
      <c r="L2098" s="96"/>
      <c r="M2098" s="96"/>
      <c r="N2098" s="96"/>
      <c r="O2098" s="96"/>
      <c r="P2098" s="96"/>
    </row>
    <row r="2099" spans="1:16" ht="15" customHeight="1" x14ac:dyDescent="0.25">
      <c r="A2099" s="100">
        <v>43753</v>
      </c>
      <c r="B2099" s="101">
        <v>61</v>
      </c>
      <c r="C2099" s="92" t="str">
        <f t="shared" si="96"/>
        <v>GET /funds-confirmation-consents/{ConsentId}</v>
      </c>
      <c r="D2099" s="94" t="s">
        <v>207</v>
      </c>
      <c r="E2099" s="93" t="str">
        <f t="shared" si="97"/>
        <v>CoF</v>
      </c>
      <c r="F2099" s="93" t="str">
        <f t="shared" si="98"/>
        <v>N</v>
      </c>
      <c r="G2099" s="95">
        <v>23033543.006491799</v>
      </c>
      <c r="H2099" s="102">
        <v>44716.757450460871</v>
      </c>
      <c r="I2099" s="102">
        <v>200.80233857957739</v>
      </c>
      <c r="J2099" s="96"/>
      <c r="K2099" s="96"/>
      <c r="L2099" s="96"/>
      <c r="M2099" s="96"/>
      <c r="N2099" s="96"/>
      <c r="O2099" s="96"/>
      <c r="P2099" s="96"/>
    </row>
    <row r="2100" spans="1:16" ht="15" customHeight="1" x14ac:dyDescent="0.25">
      <c r="A2100" s="100">
        <v>43753</v>
      </c>
      <c r="B2100" s="101">
        <v>62</v>
      </c>
      <c r="C2100" s="92" t="str">
        <f t="shared" si="96"/>
        <v>DELETE /funds-confirmation-consents/{ConsentId}</v>
      </c>
      <c r="D2100" s="94" t="s">
        <v>207</v>
      </c>
      <c r="E2100" s="93" t="str">
        <f t="shared" si="97"/>
        <v>CoF</v>
      </c>
      <c r="F2100" s="93" t="str">
        <f t="shared" si="98"/>
        <v>N</v>
      </c>
      <c r="G2100" s="95">
        <v>7540713.5301908646</v>
      </c>
      <c r="H2100" s="102">
        <v>11751.529986203972</v>
      </c>
      <c r="I2100" s="102">
        <v>123.60162796844412</v>
      </c>
      <c r="J2100" s="96"/>
      <c r="K2100" s="96"/>
      <c r="L2100" s="96"/>
      <c r="M2100" s="96"/>
      <c r="N2100" s="96"/>
      <c r="O2100" s="96"/>
      <c r="P2100" s="96"/>
    </row>
    <row r="2101" spans="1:16" ht="15" customHeight="1" x14ac:dyDescent="0.25">
      <c r="A2101" s="100">
        <v>43753</v>
      </c>
      <c r="B2101" s="101">
        <v>63</v>
      </c>
      <c r="C2101" s="92" t="str">
        <f t="shared" si="96"/>
        <v>POST /funds-confirmations</v>
      </c>
      <c r="D2101" s="94" t="s">
        <v>207</v>
      </c>
      <c r="E2101" s="93" t="str">
        <f t="shared" si="97"/>
        <v>CoF</v>
      </c>
      <c r="F2101" s="93" t="str">
        <f t="shared" si="98"/>
        <v>Y</v>
      </c>
      <c r="G2101" s="95">
        <v>10139250.887369061</v>
      </c>
      <c r="H2101" s="102">
        <v>16357.720031759411</v>
      </c>
      <c r="I2101" s="102">
        <v>235.97615684463543</v>
      </c>
      <c r="J2101" s="96"/>
      <c r="K2101" s="96"/>
      <c r="L2101" s="96"/>
      <c r="M2101" s="96"/>
      <c r="N2101" s="96"/>
      <c r="O2101" s="96"/>
      <c r="P2101" s="96"/>
    </row>
    <row r="2102" spans="1:16" ht="15" customHeight="1" x14ac:dyDescent="0.25">
      <c r="A2102" s="46">
        <v>43753</v>
      </c>
      <c r="B2102" s="101">
        <v>0</v>
      </c>
      <c r="C2102" s="92" t="str">
        <f t="shared" si="96"/>
        <v>OIDC endpoints for token IDs</v>
      </c>
      <c r="D2102" s="94" t="s">
        <v>208</v>
      </c>
      <c r="E2102" s="93" t="str">
        <f t="shared" si="97"/>
        <v>OIDC</v>
      </c>
      <c r="F2102" s="93" t="str">
        <f t="shared" si="98"/>
        <v>N</v>
      </c>
      <c r="G2102" s="112">
        <v>724546830.00421512</v>
      </c>
      <c r="H2102" s="68">
        <v>1501567.4210127399</v>
      </c>
      <c r="I2102" s="68">
        <v>499.13332503286478</v>
      </c>
      <c r="J2102" s="96"/>
      <c r="K2102" s="96"/>
      <c r="L2102" s="96"/>
      <c r="M2102" s="96"/>
      <c r="N2102" s="96"/>
      <c r="O2102" s="96"/>
      <c r="P2102" s="96"/>
    </row>
    <row r="2103" spans="1:16" ht="15" customHeight="1" x14ac:dyDescent="0.25">
      <c r="A2103" s="97">
        <v>43753</v>
      </c>
      <c r="B2103" s="101">
        <v>1</v>
      </c>
      <c r="C2103" s="92" t="str">
        <f t="shared" si="96"/>
        <v>POST /account-access-consents</v>
      </c>
      <c r="D2103" s="94" t="s">
        <v>208</v>
      </c>
      <c r="E2103" s="93" t="str">
        <f t="shared" si="97"/>
        <v>AISP</v>
      </c>
      <c r="F2103" s="93" t="str">
        <f t="shared" si="98"/>
        <v>N</v>
      </c>
      <c r="G2103" s="95">
        <v>651636.49168192316</v>
      </c>
      <c r="H2103" s="103">
        <v>27906.796160317139</v>
      </c>
      <c r="I2103" s="103">
        <v>88.110794424943236</v>
      </c>
      <c r="J2103" s="96"/>
      <c r="K2103" s="96"/>
      <c r="L2103" s="96"/>
      <c r="M2103" s="96"/>
      <c r="N2103" s="96"/>
      <c r="O2103" s="96"/>
      <c r="P2103" s="96"/>
    </row>
    <row r="2104" spans="1:16" ht="15" customHeight="1" x14ac:dyDescent="0.25">
      <c r="A2104" s="97">
        <v>43753</v>
      </c>
      <c r="B2104" s="101">
        <v>2</v>
      </c>
      <c r="C2104" s="92" t="str">
        <f t="shared" si="96"/>
        <v>GET /account-access-consents/{ConsentId}</v>
      </c>
      <c r="D2104" s="94" t="s">
        <v>208</v>
      </c>
      <c r="E2104" s="93" t="str">
        <f t="shared" si="97"/>
        <v>AISP</v>
      </c>
      <c r="F2104" s="93" t="str">
        <f t="shared" si="98"/>
        <v>N</v>
      </c>
      <c r="G2104" s="95">
        <v>1407329.1981874374</v>
      </c>
      <c r="H2104" s="103">
        <v>30247.30043215329</v>
      </c>
      <c r="I2104" s="103">
        <v>34.878900540179586</v>
      </c>
      <c r="J2104" s="96"/>
      <c r="K2104" s="96"/>
      <c r="L2104" s="96"/>
      <c r="M2104" s="96"/>
      <c r="N2104" s="96"/>
      <c r="O2104" s="96"/>
      <c r="P2104" s="96"/>
    </row>
    <row r="2105" spans="1:16" ht="15" customHeight="1" x14ac:dyDescent="0.25">
      <c r="A2105" s="97">
        <v>43753</v>
      </c>
      <c r="B2105" s="101">
        <v>3</v>
      </c>
      <c r="C2105" s="92" t="str">
        <f t="shared" si="96"/>
        <v>DELETE /account-access-consents/{ConsentId}</v>
      </c>
      <c r="D2105" s="94" t="s">
        <v>208</v>
      </c>
      <c r="E2105" s="93" t="str">
        <f t="shared" si="97"/>
        <v>AISP</v>
      </c>
      <c r="F2105" s="93" t="str">
        <f t="shared" si="98"/>
        <v>N</v>
      </c>
      <c r="G2105" s="95">
        <v>586870.05113396794</v>
      </c>
      <c r="H2105" s="103">
        <v>25540.343924384622</v>
      </c>
      <c r="I2105" s="103">
        <v>258.6834506789678</v>
      </c>
      <c r="J2105" s="96"/>
      <c r="K2105" s="96"/>
      <c r="L2105" s="96"/>
      <c r="M2105" s="96"/>
      <c r="N2105" s="96"/>
      <c r="O2105" s="96"/>
      <c r="P2105" s="96"/>
    </row>
    <row r="2106" spans="1:16" ht="15" customHeight="1" x14ac:dyDescent="0.25">
      <c r="A2106" s="97">
        <v>43753</v>
      </c>
      <c r="B2106" s="101">
        <v>4</v>
      </c>
      <c r="C2106" s="92" t="str">
        <f t="shared" si="96"/>
        <v>GET /accounts</v>
      </c>
      <c r="D2106" s="94" t="s">
        <v>208</v>
      </c>
      <c r="E2106" s="93" t="str">
        <f t="shared" si="97"/>
        <v>AISP</v>
      </c>
      <c r="F2106" s="93" t="str">
        <f t="shared" si="98"/>
        <v>Y</v>
      </c>
      <c r="G2106" s="95">
        <v>1615109.4171143463</v>
      </c>
      <c r="H2106" s="103">
        <v>28805.156107106523</v>
      </c>
      <c r="I2106" s="103">
        <v>72.543336274910317</v>
      </c>
      <c r="J2106" s="96"/>
      <c r="K2106" s="96"/>
      <c r="L2106" s="96"/>
      <c r="M2106" s="96"/>
      <c r="N2106" s="96"/>
      <c r="O2106" s="96"/>
      <c r="P2106" s="96"/>
    </row>
    <row r="2107" spans="1:16" ht="15" customHeight="1" x14ac:dyDescent="0.25">
      <c r="A2107" s="97">
        <v>43753</v>
      </c>
      <c r="B2107" s="101">
        <v>5</v>
      </c>
      <c r="C2107" s="92" t="str">
        <f t="shared" si="96"/>
        <v>GET /accounts/{AccountId}</v>
      </c>
      <c r="D2107" s="94" t="s">
        <v>208</v>
      </c>
      <c r="E2107" s="93" t="str">
        <f t="shared" si="97"/>
        <v>AISP</v>
      </c>
      <c r="F2107" s="93" t="str">
        <f t="shared" si="98"/>
        <v>Y</v>
      </c>
      <c r="G2107" s="95">
        <v>2329275.0025874348</v>
      </c>
      <c r="H2107" s="103">
        <v>40388.326488421015</v>
      </c>
      <c r="I2107" s="103">
        <v>84.125344462517916</v>
      </c>
      <c r="J2107" s="96"/>
      <c r="K2107" s="96"/>
      <c r="L2107" s="96"/>
      <c r="M2107" s="96"/>
      <c r="N2107" s="96"/>
      <c r="O2107" s="96"/>
      <c r="P2107" s="96"/>
    </row>
    <row r="2108" spans="1:16" ht="15" customHeight="1" x14ac:dyDescent="0.25">
      <c r="A2108" s="97">
        <v>43753</v>
      </c>
      <c r="B2108" s="101">
        <v>6</v>
      </c>
      <c r="C2108" s="92" t="str">
        <f t="shared" si="96"/>
        <v>GET /accounts/{AccountId}/balances</v>
      </c>
      <c r="D2108" s="94" t="s">
        <v>208</v>
      </c>
      <c r="E2108" s="93" t="str">
        <f t="shared" si="97"/>
        <v>AISP</v>
      </c>
      <c r="F2108" s="93" t="str">
        <f t="shared" si="98"/>
        <v>Y</v>
      </c>
      <c r="G2108" s="95">
        <v>1633950.1991937927</v>
      </c>
      <c r="H2108" s="103">
        <v>30261.279028827863</v>
      </c>
      <c r="I2108" s="103">
        <v>139.2523131219827</v>
      </c>
      <c r="J2108" s="96"/>
      <c r="K2108" s="96"/>
      <c r="L2108" s="96"/>
      <c r="M2108" s="96"/>
      <c r="N2108" s="96"/>
      <c r="O2108" s="96"/>
      <c r="P2108" s="96"/>
    </row>
    <row r="2109" spans="1:16" ht="15" customHeight="1" x14ac:dyDescent="0.25">
      <c r="A2109" s="97">
        <v>43753</v>
      </c>
      <c r="B2109" s="101">
        <v>7</v>
      </c>
      <c r="C2109" s="92" t="str">
        <f t="shared" si="96"/>
        <v>GET /balances</v>
      </c>
      <c r="D2109" s="94" t="s">
        <v>208</v>
      </c>
      <c r="E2109" s="93" t="str">
        <f t="shared" si="97"/>
        <v>AISP</v>
      </c>
      <c r="F2109" s="93" t="str">
        <f t="shared" si="98"/>
        <v>Y</v>
      </c>
      <c r="G2109" s="95">
        <v>1111031.9892181724</v>
      </c>
      <c r="H2109" s="103">
        <v>20659.407571540029</v>
      </c>
      <c r="I2109" s="103">
        <v>159.11148117766822</v>
      </c>
      <c r="J2109" s="96"/>
      <c r="K2109" s="96"/>
      <c r="L2109" s="96"/>
      <c r="M2109" s="96"/>
      <c r="N2109" s="96"/>
      <c r="O2109" s="96"/>
      <c r="P2109" s="96"/>
    </row>
    <row r="2110" spans="1:16" ht="15" customHeight="1" x14ac:dyDescent="0.25">
      <c r="A2110" s="97">
        <v>43753</v>
      </c>
      <c r="B2110" s="101">
        <v>8</v>
      </c>
      <c r="C2110" s="92" t="str">
        <f t="shared" si="96"/>
        <v>GET /accounts/{AccountId}/transactions</v>
      </c>
      <c r="D2110" s="94" t="s">
        <v>208</v>
      </c>
      <c r="E2110" s="93" t="str">
        <f t="shared" si="97"/>
        <v>AISP</v>
      </c>
      <c r="F2110" s="93" t="str">
        <f t="shared" si="98"/>
        <v>Y</v>
      </c>
      <c r="G2110" s="95">
        <v>29533683.309548557</v>
      </c>
      <c r="H2110" s="103">
        <v>19154.596994528794</v>
      </c>
      <c r="I2110" s="103">
        <v>175.37129589665997</v>
      </c>
      <c r="J2110" s="96"/>
      <c r="K2110" s="96"/>
      <c r="L2110" s="96"/>
      <c r="M2110" s="96"/>
      <c r="N2110" s="96"/>
      <c r="O2110" s="96"/>
      <c r="P2110" s="96"/>
    </row>
    <row r="2111" spans="1:16" ht="15" customHeight="1" x14ac:dyDescent="0.25">
      <c r="A2111" s="97">
        <v>43753</v>
      </c>
      <c r="B2111" s="101">
        <v>9</v>
      </c>
      <c r="C2111" s="92" t="str">
        <f t="shared" si="96"/>
        <v>GET /transactions</v>
      </c>
      <c r="D2111" s="94" t="s">
        <v>208</v>
      </c>
      <c r="E2111" s="93" t="str">
        <f t="shared" si="97"/>
        <v>AISP</v>
      </c>
      <c r="F2111" s="93" t="str">
        <f t="shared" si="98"/>
        <v>Y</v>
      </c>
      <c r="G2111" s="95">
        <v>328575859.25122905</v>
      </c>
      <c r="H2111" s="103">
        <v>40416.993936807085</v>
      </c>
      <c r="I2111" s="103">
        <v>34.392124420448241</v>
      </c>
      <c r="J2111" s="96"/>
      <c r="K2111" s="96"/>
      <c r="L2111" s="96"/>
      <c r="M2111" s="96"/>
      <c r="N2111" s="96"/>
      <c r="O2111" s="96"/>
      <c r="P2111" s="96"/>
    </row>
    <row r="2112" spans="1:16" ht="15" customHeight="1" x14ac:dyDescent="0.25">
      <c r="A2112" s="97">
        <v>43753</v>
      </c>
      <c r="B2112" s="101">
        <v>10</v>
      </c>
      <c r="C2112" s="92" t="str">
        <f t="shared" si="96"/>
        <v>GET /accounts/{AccountId}/beneficiaries</v>
      </c>
      <c r="D2112" s="94" t="s">
        <v>208</v>
      </c>
      <c r="E2112" s="93" t="str">
        <f t="shared" si="97"/>
        <v>AISP</v>
      </c>
      <c r="F2112" s="93" t="str">
        <f t="shared" si="98"/>
        <v>Y</v>
      </c>
      <c r="G2112" s="95">
        <v>2022101.3647773669</v>
      </c>
      <c r="H2112" s="103">
        <v>30117.865008919398</v>
      </c>
      <c r="I2112" s="103">
        <v>134.78062282634193</v>
      </c>
      <c r="J2112" s="96"/>
      <c r="K2112" s="96"/>
      <c r="L2112" s="96"/>
      <c r="M2112" s="96"/>
      <c r="N2112" s="96"/>
      <c r="O2112" s="96"/>
      <c r="P2112" s="96"/>
    </row>
    <row r="2113" spans="1:16" ht="15" customHeight="1" x14ac:dyDescent="0.25">
      <c r="A2113" s="97">
        <v>43753</v>
      </c>
      <c r="B2113" s="101">
        <v>11</v>
      </c>
      <c r="C2113" s="92" t="str">
        <f t="shared" si="96"/>
        <v>GET /beneficiaries</v>
      </c>
      <c r="D2113" s="94" t="s">
        <v>208</v>
      </c>
      <c r="E2113" s="93" t="str">
        <f t="shared" si="97"/>
        <v>AISP</v>
      </c>
      <c r="F2113" s="93" t="str">
        <f t="shared" si="98"/>
        <v>Y</v>
      </c>
      <c r="G2113" s="95">
        <v>2513963.4588652523</v>
      </c>
      <c r="H2113" s="103">
        <v>40227.342417970736</v>
      </c>
      <c r="I2113" s="103">
        <v>27.957060478567829</v>
      </c>
      <c r="J2113" s="96"/>
      <c r="K2113" s="96"/>
      <c r="L2113" s="96"/>
      <c r="M2113" s="96"/>
      <c r="N2113" s="96"/>
      <c r="O2113" s="96"/>
      <c r="P2113" s="96"/>
    </row>
    <row r="2114" spans="1:16" ht="15" customHeight="1" x14ac:dyDescent="0.25">
      <c r="A2114" s="97">
        <v>43753</v>
      </c>
      <c r="B2114" s="101">
        <v>12</v>
      </c>
      <c r="C2114" s="92" t="str">
        <f t="shared" si="96"/>
        <v>GET /accounts/{AccountId}/direct-debits</v>
      </c>
      <c r="D2114" s="94" t="s">
        <v>208</v>
      </c>
      <c r="E2114" s="93" t="str">
        <f t="shared" si="97"/>
        <v>AISP</v>
      </c>
      <c r="F2114" s="93" t="str">
        <f t="shared" si="98"/>
        <v>Y</v>
      </c>
      <c r="G2114" s="95">
        <v>1889706.8934178019</v>
      </c>
      <c r="H2114" s="103">
        <v>32262.055943208863</v>
      </c>
      <c r="I2114" s="103">
        <v>160.8503488312644</v>
      </c>
      <c r="J2114" s="96"/>
      <c r="K2114" s="96"/>
      <c r="L2114" s="96"/>
      <c r="M2114" s="96"/>
      <c r="N2114" s="96"/>
      <c r="O2114" s="96"/>
      <c r="P2114" s="96"/>
    </row>
    <row r="2115" spans="1:16" ht="15" customHeight="1" x14ac:dyDescent="0.25">
      <c r="A2115" s="97">
        <v>43753</v>
      </c>
      <c r="B2115" s="101">
        <v>13</v>
      </c>
      <c r="C2115" s="92" t="str">
        <f t="shared" si="96"/>
        <v>GET /direct-debits</v>
      </c>
      <c r="D2115" s="94" t="s">
        <v>208</v>
      </c>
      <c r="E2115" s="93" t="str">
        <f t="shared" si="97"/>
        <v>AISP</v>
      </c>
      <c r="F2115" s="93" t="str">
        <f t="shared" si="98"/>
        <v>Y</v>
      </c>
      <c r="G2115" s="95">
        <v>1544462.2522530013</v>
      </c>
      <c r="H2115" s="99">
        <v>22602.719289499051</v>
      </c>
      <c r="I2115" s="99">
        <v>224.29188724520858</v>
      </c>
      <c r="J2115" s="96"/>
      <c r="K2115" s="96"/>
      <c r="L2115" s="96"/>
      <c r="M2115" s="96"/>
      <c r="N2115" s="96"/>
      <c r="O2115" s="96"/>
      <c r="P2115" s="96"/>
    </row>
    <row r="2116" spans="1:16" ht="15" customHeight="1" x14ac:dyDescent="0.25">
      <c r="A2116" s="97">
        <v>43753</v>
      </c>
      <c r="B2116" s="101">
        <v>14</v>
      </c>
      <c r="C2116" s="92" t="str">
        <f t="shared" si="96"/>
        <v>GET /accounts/{AccountId}/standing-orders</v>
      </c>
      <c r="D2116" s="94" t="s">
        <v>208</v>
      </c>
      <c r="E2116" s="93" t="str">
        <f t="shared" si="97"/>
        <v>AISP</v>
      </c>
      <c r="F2116" s="93" t="str">
        <f t="shared" si="98"/>
        <v>Y</v>
      </c>
      <c r="G2116" s="95">
        <v>812416.67255499435</v>
      </c>
      <c r="H2116" s="99">
        <v>16196.892015423895</v>
      </c>
      <c r="I2116" s="99">
        <v>139.87341620082034</v>
      </c>
      <c r="J2116" s="96"/>
      <c r="K2116" s="96"/>
      <c r="L2116" s="96"/>
      <c r="M2116" s="96"/>
      <c r="N2116" s="96"/>
      <c r="O2116" s="96"/>
      <c r="P2116" s="96"/>
    </row>
    <row r="2117" spans="1:16" ht="15" customHeight="1" x14ac:dyDescent="0.25">
      <c r="A2117" s="97">
        <v>43753</v>
      </c>
      <c r="B2117" s="101">
        <v>15</v>
      </c>
      <c r="C2117" s="92" t="str">
        <f t="shared" si="96"/>
        <v>GET /standing-orders</v>
      </c>
      <c r="D2117" s="94" t="s">
        <v>208</v>
      </c>
      <c r="E2117" s="93" t="str">
        <f t="shared" si="97"/>
        <v>AISP</v>
      </c>
      <c r="F2117" s="93" t="str">
        <f t="shared" si="98"/>
        <v>Y</v>
      </c>
      <c r="G2117" s="95">
        <v>1281255.1695143441</v>
      </c>
      <c r="H2117" s="99">
        <v>44479.63905620914</v>
      </c>
      <c r="I2117" s="99">
        <v>139.36645954296617</v>
      </c>
      <c r="J2117" s="96"/>
      <c r="K2117" s="96"/>
      <c r="L2117" s="96"/>
      <c r="M2117" s="96"/>
      <c r="N2117" s="96"/>
      <c r="O2117" s="96"/>
      <c r="P2117" s="96"/>
    </row>
    <row r="2118" spans="1:16" ht="15" customHeight="1" x14ac:dyDescent="0.25">
      <c r="A2118" s="97">
        <v>43753</v>
      </c>
      <c r="B2118" s="101">
        <v>16</v>
      </c>
      <c r="C2118" s="92" t="str">
        <f t="shared" si="96"/>
        <v>GET /accounts/{AccountId}/product</v>
      </c>
      <c r="D2118" s="94" t="s">
        <v>208</v>
      </c>
      <c r="E2118" s="93" t="str">
        <f t="shared" si="97"/>
        <v>AISP</v>
      </c>
      <c r="F2118" s="93" t="str">
        <f t="shared" si="98"/>
        <v>Y</v>
      </c>
      <c r="G2118" s="95">
        <v>331013.35657033767</v>
      </c>
      <c r="H2118" s="99">
        <v>5657.924593275975</v>
      </c>
      <c r="I2118" s="99">
        <v>162.23046827354455</v>
      </c>
      <c r="J2118" s="96"/>
      <c r="K2118" s="96"/>
      <c r="L2118" s="96"/>
      <c r="M2118" s="96"/>
      <c r="N2118" s="96"/>
      <c r="O2118" s="96"/>
      <c r="P2118" s="96"/>
    </row>
    <row r="2119" spans="1:16" ht="15" customHeight="1" x14ac:dyDescent="0.25">
      <c r="A2119" s="97">
        <v>43753</v>
      </c>
      <c r="B2119" s="101">
        <v>17</v>
      </c>
      <c r="C2119" s="92" t="str">
        <f t="shared" si="96"/>
        <v>GET /products</v>
      </c>
      <c r="D2119" s="94" t="s">
        <v>208</v>
      </c>
      <c r="E2119" s="93" t="str">
        <f t="shared" si="97"/>
        <v>AISP</v>
      </c>
      <c r="F2119" s="93" t="str">
        <f t="shared" si="98"/>
        <v>Y</v>
      </c>
      <c r="G2119" s="95">
        <v>741610.6246685962</v>
      </c>
      <c r="H2119" s="99">
        <v>30800.558600506381</v>
      </c>
      <c r="I2119" s="99">
        <v>208.69286334533675</v>
      </c>
      <c r="J2119" s="96"/>
      <c r="K2119" s="96"/>
      <c r="L2119" s="96"/>
      <c r="M2119" s="96"/>
      <c r="N2119" s="96"/>
      <c r="O2119" s="96"/>
      <c r="P2119" s="96"/>
    </row>
    <row r="2120" spans="1:16" ht="15" customHeight="1" x14ac:dyDescent="0.25">
      <c r="A2120" s="97">
        <v>43753</v>
      </c>
      <c r="B2120" s="101">
        <v>18</v>
      </c>
      <c r="C2120" s="92" t="str">
        <f t="shared" ref="C2120:C2183" si="99">VLOOKUP($B2120,endpoints,3)</f>
        <v>GET /accounts/{AccountId}/offers</v>
      </c>
      <c r="D2120" s="94" t="s">
        <v>208</v>
      </c>
      <c r="E2120" s="93" t="str">
        <f t="shared" ref="E2120:E2183" si="100">VLOOKUP($B2120,endpoints,4)</f>
        <v>AISP</v>
      </c>
      <c r="F2120" s="93" t="str">
        <f t="shared" ref="F2120:F2183" si="101">VLOOKUP($B2120,endpoints,5)</f>
        <v>Y</v>
      </c>
      <c r="G2120" s="95">
        <v>820919.73802059866</v>
      </c>
      <c r="H2120" s="99">
        <v>42528.922469127494</v>
      </c>
      <c r="I2120" s="99">
        <v>257.91478467444148</v>
      </c>
      <c r="J2120" s="96"/>
      <c r="K2120" s="96"/>
      <c r="L2120" s="96"/>
      <c r="M2120" s="96"/>
      <c r="N2120" s="96"/>
      <c r="O2120" s="96"/>
      <c r="P2120" s="96"/>
    </row>
    <row r="2121" spans="1:16" ht="15" customHeight="1" x14ac:dyDescent="0.25">
      <c r="A2121" s="97">
        <v>43753</v>
      </c>
      <c r="B2121" s="101">
        <v>19</v>
      </c>
      <c r="C2121" s="92" t="str">
        <f t="shared" si="99"/>
        <v>GET /offers</v>
      </c>
      <c r="D2121" s="94" t="s">
        <v>208</v>
      </c>
      <c r="E2121" s="93" t="str">
        <f t="shared" si="100"/>
        <v>AISP</v>
      </c>
      <c r="F2121" s="93" t="str">
        <f t="shared" si="101"/>
        <v>Y</v>
      </c>
      <c r="G2121" s="95">
        <v>2837783.3767295456</v>
      </c>
      <c r="H2121" s="99">
        <v>40513.402487188287</v>
      </c>
      <c r="I2121" s="99">
        <v>174.35978735166816</v>
      </c>
      <c r="J2121" s="96"/>
      <c r="K2121" s="96"/>
      <c r="L2121" s="96"/>
      <c r="M2121" s="96"/>
      <c r="N2121" s="96"/>
      <c r="O2121" s="96"/>
      <c r="P2121" s="96"/>
    </row>
    <row r="2122" spans="1:16" ht="15" customHeight="1" x14ac:dyDescent="0.25">
      <c r="A2122" s="97">
        <v>43753</v>
      </c>
      <c r="B2122" s="101">
        <v>20</v>
      </c>
      <c r="C2122" s="92" t="str">
        <f t="shared" si="99"/>
        <v>GET /accounts/{AccountId}/party</v>
      </c>
      <c r="D2122" s="94" t="s">
        <v>208</v>
      </c>
      <c r="E2122" s="93" t="str">
        <f t="shared" si="100"/>
        <v>AISP</v>
      </c>
      <c r="F2122" s="93" t="str">
        <f t="shared" si="101"/>
        <v>Y</v>
      </c>
      <c r="G2122" s="95">
        <v>1022560.1535249669</v>
      </c>
      <c r="H2122" s="99">
        <v>43597.59754308471</v>
      </c>
      <c r="I2122" s="99">
        <v>0</v>
      </c>
      <c r="J2122" s="96"/>
      <c r="K2122" s="96"/>
      <c r="L2122" s="96"/>
      <c r="M2122" s="96"/>
      <c r="N2122" s="96"/>
      <c r="O2122" s="96"/>
      <c r="P2122" s="96"/>
    </row>
    <row r="2123" spans="1:16" ht="15" customHeight="1" x14ac:dyDescent="0.25">
      <c r="A2123" s="97">
        <v>43753</v>
      </c>
      <c r="B2123" s="101">
        <v>21</v>
      </c>
      <c r="C2123" s="92" t="str">
        <f t="shared" si="99"/>
        <v>GET /party</v>
      </c>
      <c r="D2123" s="94" t="s">
        <v>208</v>
      </c>
      <c r="E2123" s="93" t="str">
        <f t="shared" si="100"/>
        <v>AISP</v>
      </c>
      <c r="F2123" s="93" t="str">
        <f t="shared" si="101"/>
        <v>Y</v>
      </c>
      <c r="G2123" s="95">
        <v>804079.93205963937</v>
      </c>
      <c r="H2123" s="99">
        <v>9427.0348330561192</v>
      </c>
      <c r="I2123" s="99">
        <v>324.50015956751622</v>
      </c>
      <c r="J2123" s="96"/>
      <c r="K2123" s="96"/>
      <c r="L2123" s="96"/>
      <c r="M2123" s="96"/>
      <c r="N2123" s="96"/>
      <c r="O2123" s="96"/>
      <c r="P2123" s="96"/>
    </row>
    <row r="2124" spans="1:16" ht="15" customHeight="1" x14ac:dyDescent="0.25">
      <c r="A2124" s="97">
        <v>43753</v>
      </c>
      <c r="B2124" s="101">
        <v>22</v>
      </c>
      <c r="C2124" s="92" t="str">
        <f t="shared" si="99"/>
        <v>GET /accounts/{AccountId}/scheduled-payments</v>
      </c>
      <c r="D2124" s="94" t="s">
        <v>208</v>
      </c>
      <c r="E2124" s="93" t="str">
        <f t="shared" si="100"/>
        <v>AISP</v>
      </c>
      <c r="F2124" s="93" t="str">
        <f t="shared" si="101"/>
        <v>Y</v>
      </c>
      <c r="G2124" s="95">
        <v>912206.15154242096</v>
      </c>
      <c r="H2124" s="99">
        <v>37274.664344021119</v>
      </c>
      <c r="I2124" s="99">
        <v>3.2148432371295717</v>
      </c>
      <c r="J2124" s="96"/>
      <c r="K2124" s="96"/>
      <c r="L2124" s="96"/>
      <c r="M2124" s="96"/>
      <c r="N2124" s="96"/>
      <c r="O2124" s="96"/>
      <c r="P2124" s="96"/>
    </row>
    <row r="2125" spans="1:16" ht="15" customHeight="1" x14ac:dyDescent="0.25">
      <c r="A2125" s="97">
        <v>43753</v>
      </c>
      <c r="B2125" s="101">
        <v>23</v>
      </c>
      <c r="C2125" s="92" t="str">
        <f t="shared" si="99"/>
        <v>GET /scheduled-payments</v>
      </c>
      <c r="D2125" s="94" t="s">
        <v>208</v>
      </c>
      <c r="E2125" s="93" t="str">
        <f t="shared" si="100"/>
        <v>AISP</v>
      </c>
      <c r="F2125" s="93" t="str">
        <f t="shared" si="101"/>
        <v>Y</v>
      </c>
      <c r="G2125" s="95">
        <v>1727312.560281215</v>
      </c>
      <c r="H2125" s="99">
        <v>34110.726874237851</v>
      </c>
      <c r="I2125" s="99">
        <v>82.583357336863784</v>
      </c>
      <c r="J2125" s="96"/>
      <c r="K2125" s="96"/>
      <c r="L2125" s="96"/>
      <c r="M2125" s="96"/>
      <c r="N2125" s="96"/>
      <c r="O2125" s="96"/>
      <c r="P2125" s="96"/>
    </row>
    <row r="2126" spans="1:16" ht="15" customHeight="1" x14ac:dyDescent="0.25">
      <c r="A2126" s="97">
        <v>43753</v>
      </c>
      <c r="B2126" s="101">
        <v>24</v>
      </c>
      <c r="C2126" s="92" t="str">
        <f t="shared" si="99"/>
        <v>GET /accounts/{AccountId}/statements</v>
      </c>
      <c r="D2126" s="94" t="s">
        <v>208</v>
      </c>
      <c r="E2126" s="93" t="str">
        <f t="shared" si="100"/>
        <v>AISP</v>
      </c>
      <c r="F2126" s="93" t="str">
        <f t="shared" si="101"/>
        <v>Y</v>
      </c>
      <c r="G2126" s="95">
        <v>883676.313568671</v>
      </c>
      <c r="H2126" s="99">
        <v>12650.640991427388</v>
      </c>
      <c r="I2126" s="99">
        <v>128.94849901714306</v>
      </c>
      <c r="J2126" s="96"/>
      <c r="K2126" s="96"/>
      <c r="L2126" s="96"/>
      <c r="M2126" s="96"/>
      <c r="N2126" s="96"/>
      <c r="O2126" s="96"/>
      <c r="P2126" s="96"/>
    </row>
    <row r="2127" spans="1:16" ht="15" customHeight="1" x14ac:dyDescent="0.25">
      <c r="A2127" s="97">
        <v>43753</v>
      </c>
      <c r="B2127" s="101">
        <v>25</v>
      </c>
      <c r="C2127" s="92" t="str">
        <f t="shared" si="99"/>
        <v>GET /accounts/{AccountId}/statements/{StatementId}</v>
      </c>
      <c r="D2127" s="94" t="s">
        <v>208</v>
      </c>
      <c r="E2127" s="93" t="str">
        <f t="shared" si="100"/>
        <v>AISP</v>
      </c>
      <c r="F2127" s="93" t="str">
        <f t="shared" si="101"/>
        <v>Y</v>
      </c>
      <c r="G2127" s="95">
        <v>1015243.6572958919</v>
      </c>
      <c r="H2127" s="99">
        <v>23002.435165693492</v>
      </c>
      <c r="I2127" s="99">
        <v>123.70238957059291</v>
      </c>
      <c r="J2127" s="96"/>
      <c r="K2127" s="96"/>
      <c r="L2127" s="96"/>
      <c r="M2127" s="96"/>
      <c r="N2127" s="96"/>
      <c r="O2127" s="96"/>
      <c r="P2127" s="96"/>
    </row>
    <row r="2128" spans="1:16" x14ac:dyDescent="0.25">
      <c r="A2128" s="97">
        <v>43753</v>
      </c>
      <c r="B2128" s="101">
        <v>26</v>
      </c>
      <c r="C2128" s="92" t="str">
        <f t="shared" si="99"/>
        <v>GET /accounts/{AccountId}/statements/{StatementId}/file</v>
      </c>
      <c r="D2128" s="94" t="s">
        <v>208</v>
      </c>
      <c r="E2128" s="93" t="str">
        <f t="shared" si="100"/>
        <v>AISP</v>
      </c>
      <c r="F2128" s="93" t="str">
        <f t="shared" si="101"/>
        <v>Y</v>
      </c>
      <c r="G2128" s="95">
        <v>2249138.3291875767</v>
      </c>
      <c r="H2128" s="99">
        <v>25055.481998121941</v>
      </c>
      <c r="I2128" s="99">
        <v>91.997474396023506</v>
      </c>
      <c r="J2128" s="96"/>
      <c r="K2128" s="96"/>
      <c r="L2128" s="96"/>
      <c r="M2128" s="96"/>
      <c r="N2128" s="96"/>
      <c r="O2128" s="96"/>
      <c r="P2128" s="96"/>
    </row>
    <row r="2129" spans="1:16" x14ac:dyDescent="0.25">
      <c r="A2129" s="97">
        <v>43753</v>
      </c>
      <c r="B2129" s="101">
        <v>27</v>
      </c>
      <c r="C2129" s="92" t="str">
        <f t="shared" si="99"/>
        <v>GET /accounts/{AccountId}/statements/{StatementId}/transactions</v>
      </c>
      <c r="D2129" s="94" t="s">
        <v>208</v>
      </c>
      <c r="E2129" s="93" t="str">
        <f t="shared" si="100"/>
        <v>AISP</v>
      </c>
      <c r="F2129" s="93" t="str">
        <f t="shared" si="101"/>
        <v>Y</v>
      </c>
      <c r="G2129" s="95">
        <v>27675941.5751018</v>
      </c>
      <c r="H2129" s="99">
        <v>7189.2868745430251</v>
      </c>
      <c r="I2129" s="99">
        <v>269.26307672075683</v>
      </c>
      <c r="J2129" s="96"/>
      <c r="K2129" s="96"/>
      <c r="L2129" s="96"/>
      <c r="M2129" s="96"/>
      <c r="N2129" s="96"/>
      <c r="O2129" s="96"/>
      <c r="P2129" s="96"/>
    </row>
    <row r="2130" spans="1:16" x14ac:dyDescent="0.25">
      <c r="A2130" s="97">
        <v>43753</v>
      </c>
      <c r="B2130" s="101">
        <v>28</v>
      </c>
      <c r="C2130" s="92" t="str">
        <f t="shared" si="99"/>
        <v>GET /statements</v>
      </c>
      <c r="D2130" s="94" t="s">
        <v>208</v>
      </c>
      <c r="E2130" s="93" t="str">
        <f t="shared" si="100"/>
        <v>AISP</v>
      </c>
      <c r="F2130" s="93" t="str">
        <f t="shared" si="101"/>
        <v>Y</v>
      </c>
      <c r="G2130" s="95">
        <v>3324597.3922372921</v>
      </c>
      <c r="H2130" s="99">
        <v>39896.313455159732</v>
      </c>
      <c r="I2130" s="99">
        <v>69.999238240506813</v>
      </c>
      <c r="J2130" s="96"/>
      <c r="K2130" s="96"/>
      <c r="L2130" s="96"/>
      <c r="M2130" s="96"/>
      <c r="N2130" s="96"/>
      <c r="O2130" s="96"/>
      <c r="P2130" s="96"/>
    </row>
    <row r="2131" spans="1:16" x14ac:dyDescent="0.25">
      <c r="A2131" s="97">
        <v>43753</v>
      </c>
      <c r="B2131" s="101">
        <v>29</v>
      </c>
      <c r="C2131" s="92" t="str">
        <f t="shared" si="99"/>
        <v>POST /domestic-payment-consents</v>
      </c>
      <c r="D2131" s="94" t="s">
        <v>208</v>
      </c>
      <c r="E2131" s="93" t="str">
        <f t="shared" si="100"/>
        <v>PISP</v>
      </c>
      <c r="F2131" s="93" t="str">
        <f t="shared" si="101"/>
        <v>N</v>
      </c>
      <c r="G2131" s="95">
        <v>3255721.479243699</v>
      </c>
      <c r="H2131" s="99">
        <v>9176.902951489632</v>
      </c>
      <c r="I2131" s="99">
        <v>97.620750743424438</v>
      </c>
      <c r="J2131" s="96"/>
      <c r="K2131" s="96"/>
      <c r="L2131" s="96"/>
      <c r="M2131" s="96"/>
      <c r="N2131" s="96"/>
      <c r="O2131" s="96"/>
      <c r="P2131" s="96"/>
    </row>
    <row r="2132" spans="1:16" x14ac:dyDescent="0.25">
      <c r="A2132" s="97">
        <v>43753</v>
      </c>
      <c r="B2132" s="101">
        <v>30</v>
      </c>
      <c r="C2132" s="92" t="str">
        <f t="shared" si="99"/>
        <v>GET /domestic-payment-consents/{ConsentId}</v>
      </c>
      <c r="D2132" s="94" t="s">
        <v>208</v>
      </c>
      <c r="E2132" s="93" t="str">
        <f t="shared" si="100"/>
        <v>PISP</v>
      </c>
      <c r="F2132" s="93" t="str">
        <f t="shared" si="101"/>
        <v>N</v>
      </c>
      <c r="G2132" s="95">
        <v>15092904.37553091</v>
      </c>
      <c r="H2132" s="99">
        <v>16545.124076207914</v>
      </c>
      <c r="I2132" s="99">
        <v>138.55235990105152</v>
      </c>
      <c r="J2132" s="96"/>
      <c r="K2132" s="96"/>
      <c r="L2132" s="96"/>
      <c r="M2132" s="96"/>
      <c r="N2132" s="96"/>
      <c r="O2132" s="96"/>
      <c r="P2132" s="96"/>
    </row>
    <row r="2133" spans="1:16" x14ac:dyDescent="0.25">
      <c r="A2133" s="97">
        <v>43753</v>
      </c>
      <c r="B2133" s="101">
        <v>31</v>
      </c>
      <c r="C2133" s="92" t="str">
        <f t="shared" si="99"/>
        <v>POST /domestic-payments</v>
      </c>
      <c r="D2133" s="94" t="s">
        <v>208</v>
      </c>
      <c r="E2133" s="93" t="str">
        <f t="shared" si="100"/>
        <v>PISP</v>
      </c>
      <c r="F2133" s="93" t="str">
        <f t="shared" si="101"/>
        <v>Y</v>
      </c>
      <c r="G2133" s="95">
        <v>5227579.1064616786</v>
      </c>
      <c r="H2133" s="99">
        <v>14893.417721064647</v>
      </c>
      <c r="I2133" s="99">
        <v>6.105848396618673</v>
      </c>
      <c r="J2133" s="96"/>
      <c r="K2133" s="96"/>
      <c r="L2133" s="96"/>
      <c r="M2133" s="96"/>
      <c r="N2133" s="96"/>
      <c r="O2133" s="96"/>
      <c r="P2133" s="96"/>
    </row>
    <row r="2134" spans="1:16" x14ac:dyDescent="0.25">
      <c r="A2134" s="97">
        <v>43753</v>
      </c>
      <c r="B2134" s="101">
        <v>32</v>
      </c>
      <c r="C2134" s="92" t="str">
        <f t="shared" si="99"/>
        <v>GET /domestic-payments/{DomesticPaymentId}</v>
      </c>
      <c r="D2134" s="94" t="s">
        <v>208</v>
      </c>
      <c r="E2134" s="93" t="str">
        <f t="shared" si="100"/>
        <v>PISP</v>
      </c>
      <c r="F2134" s="93" t="str">
        <f t="shared" si="101"/>
        <v>Y</v>
      </c>
      <c r="G2134" s="95">
        <v>35803524.764022432</v>
      </c>
      <c r="H2134" s="99">
        <v>36022.388251650991</v>
      </c>
      <c r="I2134" s="99">
        <v>73.528440872446865</v>
      </c>
      <c r="J2134" s="96"/>
      <c r="K2134" s="96"/>
      <c r="L2134" s="96"/>
      <c r="M2134" s="96"/>
      <c r="N2134" s="96"/>
      <c r="O2134" s="96"/>
      <c r="P2134" s="96"/>
    </row>
    <row r="2135" spans="1:16" x14ac:dyDescent="0.25">
      <c r="A2135" s="97">
        <v>43753</v>
      </c>
      <c r="B2135" s="101">
        <v>33</v>
      </c>
      <c r="C2135" s="92" t="str">
        <f t="shared" si="99"/>
        <v>POST /domestic-scheduled-payment-consents</v>
      </c>
      <c r="D2135" s="94" t="s">
        <v>208</v>
      </c>
      <c r="E2135" s="93" t="str">
        <f t="shared" si="100"/>
        <v>PISP</v>
      </c>
      <c r="F2135" s="93" t="str">
        <f t="shared" si="101"/>
        <v>N</v>
      </c>
      <c r="G2135" s="95">
        <v>18443120.645991463</v>
      </c>
      <c r="H2135" s="99">
        <v>16537.493532744997</v>
      </c>
      <c r="I2135" s="99">
        <v>104.55334567618469</v>
      </c>
      <c r="J2135" s="96"/>
      <c r="K2135" s="96"/>
      <c r="L2135" s="96"/>
      <c r="M2135" s="96"/>
      <c r="N2135" s="96"/>
      <c r="O2135" s="96"/>
      <c r="P2135" s="96"/>
    </row>
    <row r="2136" spans="1:16" x14ac:dyDescent="0.25">
      <c r="A2136" s="97">
        <v>43753</v>
      </c>
      <c r="B2136" s="101">
        <v>34</v>
      </c>
      <c r="C2136" s="92" t="str">
        <f t="shared" si="99"/>
        <v>GET /domestic-scheduled-payment-consents/{ConsentId}</v>
      </c>
      <c r="D2136" s="94" t="s">
        <v>208</v>
      </c>
      <c r="E2136" s="93" t="str">
        <f t="shared" si="100"/>
        <v>PISP</v>
      </c>
      <c r="F2136" s="93" t="str">
        <f t="shared" si="101"/>
        <v>N</v>
      </c>
      <c r="G2136" s="95">
        <v>11776827.796232596</v>
      </c>
      <c r="H2136" s="99">
        <v>13861.710332495466</v>
      </c>
      <c r="I2136" s="99">
        <v>80.852567752516023</v>
      </c>
      <c r="J2136" s="96"/>
      <c r="K2136" s="96"/>
      <c r="L2136" s="96"/>
      <c r="M2136" s="96"/>
      <c r="N2136" s="96"/>
      <c r="O2136" s="96"/>
      <c r="P2136" s="96"/>
    </row>
    <row r="2137" spans="1:16" x14ac:dyDescent="0.25">
      <c r="A2137" s="97">
        <v>43753</v>
      </c>
      <c r="B2137" s="101">
        <v>35</v>
      </c>
      <c r="C2137" s="92" t="str">
        <f t="shared" si="99"/>
        <v>POST /domestic-scheduled-payments</v>
      </c>
      <c r="D2137" s="94" t="s">
        <v>208</v>
      </c>
      <c r="E2137" s="93" t="str">
        <f t="shared" si="100"/>
        <v>PISP</v>
      </c>
      <c r="F2137" s="93" t="str">
        <f t="shared" si="101"/>
        <v>Y</v>
      </c>
      <c r="G2137" s="95">
        <v>30917465.595817916</v>
      </c>
      <c r="H2137" s="99">
        <v>47397.347737940872</v>
      </c>
      <c r="I2137" s="99">
        <v>141.72433797566765</v>
      </c>
      <c r="J2137" s="96"/>
      <c r="K2137" s="96"/>
      <c r="L2137" s="96"/>
      <c r="M2137" s="96"/>
      <c r="N2137" s="96"/>
      <c r="O2137" s="96"/>
      <c r="P2137" s="96"/>
    </row>
    <row r="2138" spans="1:16" x14ac:dyDescent="0.25">
      <c r="A2138" s="97">
        <v>43753</v>
      </c>
      <c r="B2138" s="101">
        <v>36</v>
      </c>
      <c r="C2138" s="92" t="str">
        <f t="shared" si="99"/>
        <v>GET /domestic-scheduled-payments/{DomesticScheduledPaymentId}</v>
      </c>
      <c r="D2138" s="94" t="s">
        <v>208</v>
      </c>
      <c r="E2138" s="93" t="str">
        <f t="shared" si="100"/>
        <v>PISP</v>
      </c>
      <c r="F2138" s="93" t="str">
        <f t="shared" si="101"/>
        <v>Y</v>
      </c>
      <c r="G2138" s="95">
        <v>14775368.107806761</v>
      </c>
      <c r="H2138" s="99">
        <v>32461.348724274332</v>
      </c>
      <c r="I2138" s="99">
        <v>80.840968614204414</v>
      </c>
      <c r="J2138" s="96"/>
      <c r="K2138" s="96"/>
      <c r="L2138" s="96"/>
      <c r="M2138" s="96"/>
      <c r="N2138" s="96"/>
      <c r="O2138" s="96"/>
      <c r="P2138" s="96"/>
    </row>
    <row r="2139" spans="1:16" x14ac:dyDescent="0.25">
      <c r="A2139" s="97">
        <v>43753</v>
      </c>
      <c r="B2139" s="101">
        <v>37</v>
      </c>
      <c r="C2139" s="92" t="str">
        <f t="shared" si="99"/>
        <v>POST /domestic-standing-order-consents</v>
      </c>
      <c r="D2139" s="94" t="s">
        <v>208</v>
      </c>
      <c r="E2139" s="93" t="str">
        <f t="shared" si="100"/>
        <v>PISP</v>
      </c>
      <c r="F2139" s="93" t="str">
        <f t="shared" si="101"/>
        <v>N</v>
      </c>
      <c r="G2139" s="95">
        <v>25083882.970782042</v>
      </c>
      <c r="H2139" s="99">
        <v>26639.019989205688</v>
      </c>
      <c r="I2139" s="99">
        <v>195.98699917372937</v>
      </c>
      <c r="J2139" s="96"/>
      <c r="K2139" s="96"/>
      <c r="L2139" s="96"/>
      <c r="M2139" s="96"/>
      <c r="N2139" s="96"/>
      <c r="O2139" s="96"/>
      <c r="P2139" s="96"/>
    </row>
    <row r="2140" spans="1:16" x14ac:dyDescent="0.25">
      <c r="A2140" s="97">
        <v>43753</v>
      </c>
      <c r="B2140" s="101">
        <v>38</v>
      </c>
      <c r="C2140" s="92" t="str">
        <f t="shared" si="99"/>
        <v>GET /domestic-standing-order-consents/{ConsentId}</v>
      </c>
      <c r="D2140" s="94" t="s">
        <v>208</v>
      </c>
      <c r="E2140" s="93" t="str">
        <f t="shared" si="100"/>
        <v>PISP</v>
      </c>
      <c r="F2140" s="93" t="str">
        <f t="shared" si="101"/>
        <v>N</v>
      </c>
      <c r="G2140" s="95">
        <v>24803697.83580121</v>
      </c>
      <c r="H2140" s="99">
        <v>28415.388110318167</v>
      </c>
      <c r="I2140" s="99">
        <v>198.91070146094438</v>
      </c>
      <c r="J2140" s="96"/>
      <c r="K2140" s="96"/>
      <c r="L2140" s="96"/>
      <c r="M2140" s="96"/>
      <c r="N2140" s="96"/>
      <c r="O2140" s="96"/>
      <c r="P2140" s="96"/>
    </row>
    <row r="2141" spans="1:16" ht="15" customHeight="1" x14ac:dyDescent="0.25">
      <c r="A2141" s="97">
        <v>43753</v>
      </c>
      <c r="B2141" s="101">
        <v>39</v>
      </c>
      <c r="C2141" s="92" t="str">
        <f t="shared" si="99"/>
        <v>POST /domestic-standing-orders</v>
      </c>
      <c r="D2141" s="94" t="s">
        <v>208</v>
      </c>
      <c r="E2141" s="93" t="str">
        <f t="shared" si="100"/>
        <v>PISP</v>
      </c>
      <c r="F2141" s="93" t="str">
        <f t="shared" si="101"/>
        <v>Y</v>
      </c>
      <c r="G2141" s="95">
        <v>7761054.7653109794</v>
      </c>
      <c r="H2141" s="99">
        <v>19484.530955422528</v>
      </c>
      <c r="I2141" s="99">
        <v>1.8678050619300153</v>
      </c>
      <c r="J2141" s="96"/>
      <c r="K2141" s="96"/>
      <c r="L2141" s="96"/>
      <c r="M2141" s="96"/>
      <c r="N2141" s="96"/>
      <c r="O2141" s="96"/>
      <c r="P2141" s="96"/>
    </row>
    <row r="2142" spans="1:16" ht="15" customHeight="1" x14ac:dyDescent="0.25">
      <c r="A2142" s="97">
        <v>43753</v>
      </c>
      <c r="B2142" s="101">
        <v>40</v>
      </c>
      <c r="C2142" s="92" t="str">
        <f t="shared" si="99"/>
        <v>GET /domestic-standing-orders/{DomesticStandingOrderId}</v>
      </c>
      <c r="D2142" s="94" t="s">
        <v>208</v>
      </c>
      <c r="E2142" s="93" t="str">
        <f t="shared" si="100"/>
        <v>PISP</v>
      </c>
      <c r="F2142" s="93" t="str">
        <f t="shared" si="101"/>
        <v>Y</v>
      </c>
      <c r="G2142" s="95">
        <v>5414591.8494015364</v>
      </c>
      <c r="H2142" s="99">
        <v>7873.7485106792847</v>
      </c>
      <c r="I2142" s="99">
        <v>252.35832344739251</v>
      </c>
      <c r="J2142" s="96"/>
      <c r="K2142" s="96"/>
      <c r="L2142" s="96"/>
      <c r="M2142" s="96"/>
      <c r="N2142" s="96"/>
      <c r="O2142" s="96"/>
      <c r="P2142" s="96"/>
    </row>
    <row r="2143" spans="1:16" ht="15" customHeight="1" x14ac:dyDescent="0.25">
      <c r="A2143" s="97">
        <v>43753</v>
      </c>
      <c r="B2143" s="101">
        <v>41</v>
      </c>
      <c r="C2143" s="92" t="str">
        <f t="shared" si="99"/>
        <v>POST /international-payment-consents</v>
      </c>
      <c r="D2143" s="94" t="s">
        <v>208</v>
      </c>
      <c r="E2143" s="93" t="str">
        <f t="shared" si="100"/>
        <v>PISP</v>
      </c>
      <c r="F2143" s="93" t="str">
        <f t="shared" si="101"/>
        <v>N</v>
      </c>
      <c r="G2143" s="95">
        <v>34618227.450191364</v>
      </c>
      <c r="H2143" s="99">
        <v>43762.880421733527</v>
      </c>
      <c r="I2143" s="99">
        <v>59.127239392615486</v>
      </c>
      <c r="J2143" s="96"/>
      <c r="K2143" s="96"/>
      <c r="L2143" s="96"/>
      <c r="M2143" s="96"/>
      <c r="N2143" s="96"/>
      <c r="O2143" s="96"/>
      <c r="P2143" s="96"/>
    </row>
    <row r="2144" spans="1:16" ht="15" customHeight="1" x14ac:dyDescent="0.25">
      <c r="A2144" s="97">
        <v>43753</v>
      </c>
      <c r="B2144" s="101">
        <v>42</v>
      </c>
      <c r="C2144" s="92" t="str">
        <f t="shared" si="99"/>
        <v>GET /international-payment-consents/{ConsentId}</v>
      </c>
      <c r="D2144" s="94" t="s">
        <v>208</v>
      </c>
      <c r="E2144" s="93" t="str">
        <f t="shared" si="100"/>
        <v>PISP</v>
      </c>
      <c r="F2144" s="93" t="str">
        <f t="shared" si="101"/>
        <v>N</v>
      </c>
      <c r="G2144" s="95">
        <v>32889696.489702769</v>
      </c>
      <c r="H2144" s="99">
        <v>32318.230749932678</v>
      </c>
      <c r="I2144" s="99">
        <v>256.15399103134087</v>
      </c>
      <c r="J2144" s="96"/>
      <c r="K2144" s="96"/>
      <c r="L2144" s="96"/>
      <c r="M2144" s="96"/>
      <c r="N2144" s="96"/>
      <c r="O2144" s="96"/>
      <c r="P2144" s="96"/>
    </row>
    <row r="2145" spans="1:16" ht="15" customHeight="1" x14ac:dyDescent="0.25">
      <c r="A2145" s="97">
        <v>43753</v>
      </c>
      <c r="B2145" s="101">
        <v>43</v>
      </c>
      <c r="C2145" s="92" t="str">
        <f t="shared" si="99"/>
        <v>POST /international-payments</v>
      </c>
      <c r="D2145" s="94" t="s">
        <v>208</v>
      </c>
      <c r="E2145" s="93" t="str">
        <f t="shared" si="100"/>
        <v>PISP</v>
      </c>
      <c r="F2145" s="93" t="str">
        <f t="shared" si="101"/>
        <v>Y</v>
      </c>
      <c r="G2145" s="95">
        <v>33393564.849719469</v>
      </c>
      <c r="H2145" s="99">
        <v>42399.257266678469</v>
      </c>
      <c r="I2145" s="99">
        <v>42.150669377347469</v>
      </c>
      <c r="J2145" s="96"/>
      <c r="K2145" s="96"/>
      <c r="L2145" s="96"/>
      <c r="M2145" s="96"/>
      <c r="N2145" s="96"/>
      <c r="O2145" s="96"/>
      <c r="P2145" s="96"/>
    </row>
    <row r="2146" spans="1:16" ht="15" customHeight="1" x14ac:dyDescent="0.25">
      <c r="A2146" s="97">
        <v>43753</v>
      </c>
      <c r="B2146" s="101">
        <v>44</v>
      </c>
      <c r="C2146" s="92" t="str">
        <f t="shared" si="99"/>
        <v>GET /international-payments/{InternationalPaymentId}</v>
      </c>
      <c r="D2146" s="94" t="s">
        <v>208</v>
      </c>
      <c r="E2146" s="93" t="str">
        <f t="shared" si="100"/>
        <v>PISP</v>
      </c>
      <c r="F2146" s="93" t="str">
        <f t="shared" si="101"/>
        <v>Y</v>
      </c>
      <c r="G2146" s="95">
        <v>13766618.6032134</v>
      </c>
      <c r="H2146" s="99">
        <v>18963.857815322062</v>
      </c>
      <c r="I2146" s="99">
        <v>62.665320776394012</v>
      </c>
      <c r="J2146" s="96"/>
      <c r="K2146" s="96"/>
      <c r="L2146" s="96"/>
      <c r="M2146" s="96"/>
      <c r="N2146" s="96"/>
      <c r="O2146" s="96"/>
      <c r="P2146" s="96"/>
    </row>
    <row r="2147" spans="1:16" ht="15" customHeight="1" x14ac:dyDescent="0.25">
      <c r="A2147" s="97">
        <v>43753</v>
      </c>
      <c r="B2147" s="101">
        <v>45</v>
      </c>
      <c r="C2147" s="92" t="str">
        <f t="shared" si="99"/>
        <v>POST /international-scheduled-payment-consents</v>
      </c>
      <c r="D2147" s="94" t="s">
        <v>208</v>
      </c>
      <c r="E2147" s="93" t="str">
        <f t="shared" si="100"/>
        <v>PISP</v>
      </c>
      <c r="F2147" s="93" t="str">
        <f t="shared" si="101"/>
        <v>N</v>
      </c>
      <c r="G2147" s="95">
        <v>27040747.173652083</v>
      </c>
      <c r="H2147" s="99">
        <v>34608.828888034732</v>
      </c>
      <c r="I2147" s="99">
        <v>16.385411640864728</v>
      </c>
      <c r="J2147" s="96"/>
      <c r="K2147" s="96"/>
      <c r="L2147" s="96"/>
      <c r="M2147" s="96"/>
      <c r="N2147" s="96"/>
      <c r="O2147" s="96"/>
      <c r="P2147" s="96"/>
    </row>
    <row r="2148" spans="1:16" ht="15" customHeight="1" x14ac:dyDescent="0.25">
      <c r="A2148" s="97">
        <v>43753</v>
      </c>
      <c r="B2148" s="101">
        <v>46</v>
      </c>
      <c r="C2148" s="92" t="str">
        <f t="shared" si="99"/>
        <v>GET /international-scheduled-payment-consents/{ConsentId}</v>
      </c>
      <c r="D2148" s="94" t="s">
        <v>208</v>
      </c>
      <c r="E2148" s="93" t="str">
        <f t="shared" si="100"/>
        <v>PISP</v>
      </c>
      <c r="F2148" s="93" t="str">
        <f t="shared" si="101"/>
        <v>N</v>
      </c>
      <c r="G2148" s="95">
        <v>8527378.0001419391</v>
      </c>
      <c r="H2148" s="99">
        <v>27984.735048185521</v>
      </c>
      <c r="I2148" s="99">
        <v>26.528576966305586</v>
      </c>
      <c r="J2148" s="96"/>
      <c r="K2148" s="96"/>
      <c r="L2148" s="96"/>
      <c r="M2148" s="96"/>
      <c r="N2148" s="96"/>
      <c r="O2148" s="96"/>
      <c r="P2148" s="96"/>
    </row>
    <row r="2149" spans="1:16" ht="15" customHeight="1" x14ac:dyDescent="0.25">
      <c r="A2149" s="97">
        <v>43753</v>
      </c>
      <c r="B2149" s="101">
        <v>47</v>
      </c>
      <c r="C2149" s="92" t="str">
        <f t="shared" si="99"/>
        <v>POST /international-scheduled-payments</v>
      </c>
      <c r="D2149" s="94" t="s">
        <v>208</v>
      </c>
      <c r="E2149" s="93" t="str">
        <f t="shared" si="100"/>
        <v>PISP</v>
      </c>
      <c r="F2149" s="93" t="str">
        <f t="shared" si="101"/>
        <v>Y</v>
      </c>
      <c r="G2149" s="95">
        <v>14797194.204086527</v>
      </c>
      <c r="H2149" s="99">
        <v>22867.339667470227</v>
      </c>
      <c r="I2149" s="99">
        <v>66.602114365143819</v>
      </c>
      <c r="J2149" s="96"/>
      <c r="K2149" s="96"/>
      <c r="L2149" s="96"/>
      <c r="M2149" s="96"/>
      <c r="N2149" s="96"/>
      <c r="O2149" s="96"/>
      <c r="P2149" s="96"/>
    </row>
    <row r="2150" spans="1:16" ht="15" customHeight="1" x14ac:dyDescent="0.25">
      <c r="A2150" s="97">
        <v>43753</v>
      </c>
      <c r="B2150" s="101">
        <v>48</v>
      </c>
      <c r="C2150" s="92" t="str">
        <f t="shared" si="99"/>
        <v>GET /international-scheduled-payments/{InternationalScheduledPaymentId}</v>
      </c>
      <c r="D2150" s="94" t="s">
        <v>208</v>
      </c>
      <c r="E2150" s="93" t="str">
        <f t="shared" si="100"/>
        <v>PISP</v>
      </c>
      <c r="F2150" s="93" t="str">
        <f t="shared" si="101"/>
        <v>Y</v>
      </c>
      <c r="G2150" s="95">
        <v>23224895.086440951</v>
      </c>
      <c r="H2150" s="99">
        <v>38628.12057203798</v>
      </c>
      <c r="I2150" s="99">
        <v>57.901148089605684</v>
      </c>
      <c r="J2150" s="96"/>
      <c r="K2150" s="96"/>
      <c r="L2150" s="96"/>
      <c r="M2150" s="96"/>
      <c r="N2150" s="96"/>
      <c r="O2150" s="96"/>
      <c r="P2150" s="96"/>
    </row>
    <row r="2151" spans="1:16" ht="15" customHeight="1" x14ac:dyDescent="0.25">
      <c r="A2151" s="97">
        <v>43753</v>
      </c>
      <c r="B2151" s="101">
        <v>49</v>
      </c>
      <c r="C2151" s="92" t="str">
        <f t="shared" si="99"/>
        <v>POST /international-standing-order-consents</v>
      </c>
      <c r="D2151" s="94" t="s">
        <v>208</v>
      </c>
      <c r="E2151" s="93" t="str">
        <f t="shared" si="100"/>
        <v>PISP</v>
      </c>
      <c r="F2151" s="93" t="str">
        <f t="shared" si="101"/>
        <v>N</v>
      </c>
      <c r="G2151" s="95">
        <v>3929136.789263864</v>
      </c>
      <c r="H2151" s="99">
        <v>12941.374431155115</v>
      </c>
      <c r="I2151" s="99">
        <v>5.7570920741697238</v>
      </c>
      <c r="J2151" s="96"/>
      <c r="K2151" s="96"/>
      <c r="L2151" s="96"/>
      <c r="M2151" s="96"/>
      <c r="N2151" s="96"/>
      <c r="O2151" s="96"/>
      <c r="P2151" s="96"/>
    </row>
    <row r="2152" spans="1:16" ht="15" customHeight="1" x14ac:dyDescent="0.25">
      <c r="A2152" s="97">
        <v>43753</v>
      </c>
      <c r="B2152" s="101">
        <v>50</v>
      </c>
      <c r="C2152" s="92" t="str">
        <f t="shared" si="99"/>
        <v>GET /international-standing-order-consents/{ConsentId}</v>
      </c>
      <c r="D2152" s="94" t="s">
        <v>208</v>
      </c>
      <c r="E2152" s="93" t="str">
        <f t="shared" si="100"/>
        <v>PISP</v>
      </c>
      <c r="F2152" s="93" t="str">
        <f t="shared" si="101"/>
        <v>N</v>
      </c>
      <c r="G2152" s="95">
        <v>20151617.489555705</v>
      </c>
      <c r="H2152" s="99">
        <v>31751.609979044228</v>
      </c>
      <c r="I2152" s="99">
        <v>255.0255306321844</v>
      </c>
      <c r="J2152" s="96"/>
      <c r="K2152" s="96"/>
      <c r="L2152" s="96"/>
      <c r="M2152" s="96"/>
      <c r="N2152" s="96"/>
      <c r="O2152" s="96"/>
      <c r="P2152" s="96"/>
    </row>
    <row r="2153" spans="1:16" ht="15" customHeight="1" x14ac:dyDescent="0.25">
      <c r="A2153" s="97">
        <v>43753</v>
      </c>
      <c r="B2153" s="101">
        <v>51</v>
      </c>
      <c r="C2153" s="92" t="str">
        <f t="shared" si="99"/>
        <v>POST /international-standing-orders</v>
      </c>
      <c r="D2153" s="94" t="s">
        <v>208</v>
      </c>
      <c r="E2153" s="93" t="str">
        <f t="shared" si="100"/>
        <v>PISP</v>
      </c>
      <c r="F2153" s="93" t="str">
        <f t="shared" si="101"/>
        <v>Y</v>
      </c>
      <c r="G2153" s="95">
        <v>15104498.826568505</v>
      </c>
      <c r="H2153" s="99">
        <v>26796.003923552504</v>
      </c>
      <c r="I2153" s="99">
        <v>241.09642489280168</v>
      </c>
      <c r="J2153" s="96"/>
      <c r="K2153" s="96"/>
      <c r="L2153" s="96"/>
      <c r="M2153" s="96"/>
      <c r="N2153" s="96"/>
      <c r="O2153" s="96"/>
      <c r="P2153" s="96"/>
    </row>
    <row r="2154" spans="1:16" ht="15" customHeight="1" x14ac:dyDescent="0.25">
      <c r="A2154" s="97">
        <v>43753</v>
      </c>
      <c r="B2154" s="101">
        <v>52</v>
      </c>
      <c r="C2154" s="92" t="str">
        <f t="shared" si="99"/>
        <v>GET /international-standing-orders/{InternationalStandingOrderPaymentId}</v>
      </c>
      <c r="D2154" s="94" t="s">
        <v>208</v>
      </c>
      <c r="E2154" s="93" t="str">
        <f t="shared" si="100"/>
        <v>PISP</v>
      </c>
      <c r="F2154" s="93" t="str">
        <f t="shared" si="101"/>
        <v>Y</v>
      </c>
      <c r="G2154" s="95">
        <v>6473164.3782638712</v>
      </c>
      <c r="H2154" s="99">
        <v>15892.89427440239</v>
      </c>
      <c r="I2154" s="99">
        <v>66.720498301301888</v>
      </c>
      <c r="J2154" s="96"/>
      <c r="K2154" s="96"/>
      <c r="L2154" s="96"/>
      <c r="M2154" s="96"/>
      <c r="N2154" s="96"/>
      <c r="O2154" s="96"/>
      <c r="P2154" s="96"/>
    </row>
    <row r="2155" spans="1:16" ht="15" customHeight="1" x14ac:dyDescent="0.25">
      <c r="A2155" s="97">
        <v>43753</v>
      </c>
      <c r="B2155" s="101">
        <v>53</v>
      </c>
      <c r="C2155" s="92" t="str">
        <f t="shared" si="99"/>
        <v>POST /file-payment-consents</v>
      </c>
      <c r="D2155" s="94" t="s">
        <v>208</v>
      </c>
      <c r="E2155" s="93" t="str">
        <f t="shared" si="100"/>
        <v>PISP</v>
      </c>
      <c r="F2155" s="93" t="str">
        <f t="shared" si="101"/>
        <v>N</v>
      </c>
      <c r="G2155" s="95">
        <v>11074219.080368603</v>
      </c>
      <c r="H2155" s="99">
        <v>14856.626737868133</v>
      </c>
      <c r="I2155" s="99">
        <v>23.276650400558282</v>
      </c>
      <c r="J2155" s="96"/>
      <c r="K2155" s="96"/>
      <c r="L2155" s="96"/>
      <c r="M2155" s="96"/>
      <c r="N2155" s="96"/>
      <c r="O2155" s="96"/>
      <c r="P2155" s="96"/>
    </row>
    <row r="2156" spans="1:16" ht="15" customHeight="1" x14ac:dyDescent="0.25">
      <c r="A2156" s="97">
        <v>43753</v>
      </c>
      <c r="B2156" s="101">
        <v>54</v>
      </c>
      <c r="C2156" s="92" t="str">
        <f t="shared" si="99"/>
        <v>GET /file-payment-consents/{ConsentId}</v>
      </c>
      <c r="D2156" s="94" t="s">
        <v>208</v>
      </c>
      <c r="E2156" s="93" t="str">
        <f t="shared" si="100"/>
        <v>PISP</v>
      </c>
      <c r="F2156" s="93" t="str">
        <f t="shared" si="101"/>
        <v>N</v>
      </c>
      <c r="G2156" s="95">
        <v>21214165.487546142</v>
      </c>
      <c r="H2156" s="99">
        <v>23239.2814875474</v>
      </c>
      <c r="I2156" s="99">
        <v>203.60512936148839</v>
      </c>
      <c r="J2156" s="96"/>
      <c r="K2156" s="96"/>
      <c r="L2156" s="96"/>
      <c r="M2156" s="96"/>
      <c r="N2156" s="96"/>
      <c r="O2156" s="96"/>
      <c r="P2156" s="96"/>
    </row>
    <row r="2157" spans="1:16" ht="15" customHeight="1" x14ac:dyDescent="0.25">
      <c r="A2157" s="97">
        <v>43753</v>
      </c>
      <c r="B2157" s="101">
        <v>55</v>
      </c>
      <c r="C2157" s="92" t="str">
        <f t="shared" si="99"/>
        <v>POST /file-payment-consents/{ConsentId}/file</v>
      </c>
      <c r="D2157" s="94" t="s">
        <v>208</v>
      </c>
      <c r="E2157" s="93" t="str">
        <f t="shared" si="100"/>
        <v>PISP</v>
      </c>
      <c r="F2157" s="93" t="str">
        <f t="shared" si="101"/>
        <v>N</v>
      </c>
      <c r="G2157" s="95">
        <v>19873786.397743452</v>
      </c>
      <c r="H2157" s="99">
        <v>31357.844116076671</v>
      </c>
      <c r="I2157" s="99">
        <v>65.665972736299466</v>
      </c>
      <c r="J2157" s="96"/>
      <c r="K2157" s="96"/>
      <c r="L2157" s="96"/>
      <c r="M2157" s="96"/>
      <c r="N2157" s="96"/>
      <c r="O2157" s="96"/>
      <c r="P2157" s="96"/>
    </row>
    <row r="2158" spans="1:16" ht="15" customHeight="1" x14ac:dyDescent="0.25">
      <c r="A2158" s="97">
        <v>43753</v>
      </c>
      <c r="B2158" s="101">
        <v>56</v>
      </c>
      <c r="C2158" s="92" t="str">
        <f t="shared" si="99"/>
        <v>GET /file-payment-consents/{ConsentId}/file</v>
      </c>
      <c r="D2158" s="94" t="s">
        <v>208</v>
      </c>
      <c r="E2158" s="93" t="str">
        <f t="shared" si="100"/>
        <v>PISP</v>
      </c>
      <c r="F2158" s="93" t="str">
        <f t="shared" si="101"/>
        <v>N</v>
      </c>
      <c r="G2158" s="95">
        <v>21365268.808767151</v>
      </c>
      <c r="H2158" s="99">
        <v>35772.294112725489</v>
      </c>
      <c r="I2158" s="99">
        <v>41.012408557639553</v>
      </c>
      <c r="J2158" s="96"/>
      <c r="K2158" s="96"/>
      <c r="L2158" s="96"/>
      <c r="M2158" s="96"/>
      <c r="N2158" s="96"/>
      <c r="O2158" s="96"/>
      <c r="P2158" s="96"/>
    </row>
    <row r="2159" spans="1:16" ht="15" customHeight="1" x14ac:dyDescent="0.25">
      <c r="A2159" s="97">
        <v>43753</v>
      </c>
      <c r="B2159" s="101">
        <v>57</v>
      </c>
      <c r="C2159" s="92" t="str">
        <f t="shared" si="99"/>
        <v>POST /file-payments</v>
      </c>
      <c r="D2159" s="94" t="s">
        <v>208</v>
      </c>
      <c r="E2159" s="93" t="str">
        <f t="shared" si="100"/>
        <v>PISP</v>
      </c>
      <c r="F2159" s="93" t="str">
        <f t="shared" si="101"/>
        <v>Y</v>
      </c>
      <c r="G2159" s="95">
        <v>355027667.1194188</v>
      </c>
      <c r="H2159" s="99">
        <v>3925.2461920907963</v>
      </c>
      <c r="I2159" s="99">
        <v>60.497942130051626</v>
      </c>
      <c r="J2159" s="96"/>
      <c r="K2159" s="96"/>
      <c r="L2159" s="96"/>
      <c r="M2159" s="96"/>
      <c r="N2159" s="96"/>
      <c r="O2159" s="96"/>
      <c r="P2159" s="96"/>
    </row>
    <row r="2160" spans="1:16" ht="15" customHeight="1" x14ac:dyDescent="0.25">
      <c r="A2160" s="97">
        <v>43753</v>
      </c>
      <c r="B2160" s="101">
        <v>58</v>
      </c>
      <c r="C2160" s="92" t="str">
        <f t="shared" si="99"/>
        <v>GET /file-payments/{FilePaymentId}</v>
      </c>
      <c r="D2160" s="94" t="s">
        <v>208</v>
      </c>
      <c r="E2160" s="93" t="str">
        <f t="shared" si="100"/>
        <v>PISP</v>
      </c>
      <c r="F2160" s="93" t="str">
        <f t="shared" si="101"/>
        <v>Y</v>
      </c>
      <c r="G2160" s="95">
        <v>72303928.911789089</v>
      </c>
      <c r="H2160" s="103">
        <v>868.73529510105107</v>
      </c>
      <c r="I2160" s="103">
        <v>118.33362886797252</v>
      </c>
      <c r="J2160" s="96"/>
      <c r="K2160" s="96"/>
      <c r="L2160" s="96"/>
      <c r="M2160" s="96"/>
      <c r="N2160" s="96"/>
      <c r="O2160" s="96"/>
      <c r="P2160" s="96"/>
    </row>
    <row r="2161" spans="1:16" ht="15" customHeight="1" x14ac:dyDescent="0.25">
      <c r="A2161" s="97">
        <v>43753</v>
      </c>
      <c r="B2161" s="101">
        <v>59</v>
      </c>
      <c r="C2161" s="92" t="str">
        <f t="shared" si="99"/>
        <v>GET /file-payments/{FilePaymentId}/report-file</v>
      </c>
      <c r="D2161" s="94" t="s">
        <v>208</v>
      </c>
      <c r="E2161" s="93" t="str">
        <f t="shared" si="100"/>
        <v>PISP</v>
      </c>
      <c r="F2161" s="93" t="str">
        <f t="shared" si="101"/>
        <v>Y</v>
      </c>
      <c r="G2161" s="95">
        <v>59332363.844579101</v>
      </c>
      <c r="H2161" s="103">
        <v>2348.1921029859636</v>
      </c>
      <c r="I2161" s="103">
        <v>76.083090424115781</v>
      </c>
      <c r="J2161" s="96"/>
      <c r="K2161" s="96"/>
      <c r="L2161" s="96"/>
      <c r="M2161" s="96"/>
      <c r="N2161" s="96"/>
      <c r="O2161" s="96"/>
      <c r="P2161" s="96"/>
    </row>
    <row r="2162" spans="1:16" ht="15" customHeight="1" x14ac:dyDescent="0.25">
      <c r="A2162" s="97">
        <v>43753</v>
      </c>
      <c r="B2162" s="101">
        <v>60</v>
      </c>
      <c r="C2162" s="92" t="str">
        <f t="shared" si="99"/>
        <v>POST /funds-confirmation-consents</v>
      </c>
      <c r="D2162" s="94" t="s">
        <v>208</v>
      </c>
      <c r="E2162" s="93" t="str">
        <f t="shared" si="100"/>
        <v>CoF</v>
      </c>
      <c r="F2162" s="93" t="str">
        <f t="shared" si="101"/>
        <v>N</v>
      </c>
      <c r="G2162" s="95">
        <v>12518440.724568641</v>
      </c>
      <c r="H2162" s="99">
        <v>15343.43102899804</v>
      </c>
      <c r="I2162" s="99">
        <v>12.529831910496558</v>
      </c>
      <c r="J2162" s="96"/>
      <c r="K2162" s="96"/>
      <c r="L2162" s="96"/>
      <c r="M2162" s="96"/>
      <c r="N2162" s="96"/>
      <c r="O2162" s="96"/>
      <c r="P2162" s="96"/>
    </row>
    <row r="2163" spans="1:16" ht="15" customHeight="1" x14ac:dyDescent="0.25">
      <c r="A2163" s="97">
        <v>43753</v>
      </c>
      <c r="B2163" s="101">
        <v>61</v>
      </c>
      <c r="C2163" s="92" t="str">
        <f t="shared" si="99"/>
        <v>GET /funds-confirmation-consents/{ConsentId}</v>
      </c>
      <c r="D2163" s="94" t="s">
        <v>208</v>
      </c>
      <c r="E2163" s="93" t="str">
        <f t="shared" si="100"/>
        <v>CoF</v>
      </c>
      <c r="F2163" s="93" t="str">
        <f t="shared" si="101"/>
        <v>N</v>
      </c>
      <c r="G2163" s="95">
        <v>20939584.551356178</v>
      </c>
      <c r="H2163" s="99">
        <v>43839.958284765562</v>
      </c>
      <c r="I2163" s="99">
        <v>182.54758052688854</v>
      </c>
      <c r="J2163" s="96"/>
      <c r="K2163" s="96"/>
      <c r="L2163" s="96"/>
      <c r="M2163" s="96"/>
      <c r="N2163" s="96"/>
      <c r="O2163" s="96"/>
      <c r="P2163" s="96"/>
    </row>
    <row r="2164" spans="1:16" ht="15" customHeight="1" x14ac:dyDescent="0.25">
      <c r="A2164" s="97">
        <v>43753</v>
      </c>
      <c r="B2164" s="101">
        <v>62</v>
      </c>
      <c r="C2164" s="92" t="str">
        <f t="shared" si="99"/>
        <v>DELETE /funds-confirmation-consents/{ConsentId}</v>
      </c>
      <c r="D2164" s="94" t="s">
        <v>208</v>
      </c>
      <c r="E2164" s="93" t="str">
        <f t="shared" si="100"/>
        <v>CoF</v>
      </c>
      <c r="F2164" s="93" t="str">
        <f t="shared" si="101"/>
        <v>N</v>
      </c>
      <c r="G2164" s="95">
        <v>6855194.118355331</v>
      </c>
      <c r="H2164" s="99">
        <v>11521.107829611738</v>
      </c>
      <c r="I2164" s="99">
        <v>112.36511633494919</v>
      </c>
      <c r="J2164" s="96"/>
      <c r="K2164" s="96"/>
      <c r="L2164" s="96"/>
      <c r="M2164" s="96"/>
      <c r="N2164" s="96"/>
      <c r="O2164" s="96"/>
      <c r="P2164" s="96"/>
    </row>
    <row r="2165" spans="1:16" ht="15" customHeight="1" x14ac:dyDescent="0.25">
      <c r="A2165" s="97">
        <v>43753</v>
      </c>
      <c r="B2165" s="101">
        <v>63</v>
      </c>
      <c r="C2165" s="92" t="str">
        <f t="shared" si="99"/>
        <v>POST /funds-confirmations</v>
      </c>
      <c r="D2165" s="94" t="s">
        <v>208</v>
      </c>
      <c r="E2165" s="93" t="str">
        <f t="shared" si="100"/>
        <v>CoF</v>
      </c>
      <c r="F2165" s="93" t="str">
        <f t="shared" si="101"/>
        <v>Y</v>
      </c>
      <c r="G2165" s="95">
        <v>9217500.8066991456</v>
      </c>
      <c r="H2165" s="99">
        <v>16036.98042329354</v>
      </c>
      <c r="I2165" s="99">
        <v>214.52377894966855</v>
      </c>
      <c r="J2165" s="96"/>
      <c r="K2165" s="96"/>
      <c r="L2165" s="96"/>
      <c r="M2165" s="96"/>
      <c r="N2165" s="96"/>
      <c r="O2165" s="96"/>
      <c r="P2165" s="96"/>
    </row>
    <row r="2166" spans="1:16" ht="15" customHeight="1" x14ac:dyDescent="0.25">
      <c r="A2166" s="97">
        <v>43753</v>
      </c>
      <c r="B2166" s="101">
        <v>75</v>
      </c>
      <c r="C2166" s="92" t="str">
        <f t="shared" si="99"/>
        <v>GET /domestic-payment-consents/{ConsentId}/funds-confirmation</v>
      </c>
      <c r="D2166" s="94" t="s">
        <v>208</v>
      </c>
      <c r="E2166" s="93" t="str">
        <f t="shared" si="100"/>
        <v>CoF</v>
      </c>
      <c r="F2166" s="93" t="str">
        <f t="shared" si="101"/>
        <v>Y</v>
      </c>
      <c r="G2166" s="95">
        <v>3871209.2186111617</v>
      </c>
      <c r="H2166" s="99">
        <v>7384.5858681123573</v>
      </c>
      <c r="I2166" s="99">
        <v>197.88483648723394</v>
      </c>
      <c r="J2166" s="96"/>
      <c r="K2166" s="96"/>
      <c r="L2166" s="96"/>
      <c r="M2166" s="96"/>
      <c r="N2166" s="96"/>
      <c r="O2166" s="96"/>
      <c r="P2166" s="96"/>
    </row>
    <row r="2167" spans="1:16" ht="15" customHeight="1" x14ac:dyDescent="0.25">
      <c r="A2167" s="97">
        <v>43753</v>
      </c>
      <c r="B2167" s="101">
        <v>76</v>
      </c>
      <c r="C2167" s="92" t="str">
        <f t="shared" si="99"/>
        <v>GET /international-payment-consents/{ConsentId}/funds-confirmation</v>
      </c>
      <c r="D2167" s="94" t="s">
        <v>208</v>
      </c>
      <c r="E2167" s="93" t="str">
        <f t="shared" si="100"/>
        <v>CoF</v>
      </c>
      <c r="F2167" s="93" t="str">
        <f t="shared" si="101"/>
        <v>Y</v>
      </c>
      <c r="G2167" s="95">
        <v>16835712.771687362</v>
      </c>
      <c r="H2167" s="99">
        <v>43192.559465741848</v>
      </c>
      <c r="I2167" s="99">
        <v>101.02418198552363</v>
      </c>
      <c r="J2167" s="96"/>
      <c r="K2167" s="96"/>
      <c r="L2167" s="96"/>
      <c r="M2167" s="96"/>
      <c r="N2167" s="96"/>
      <c r="O2167" s="96"/>
      <c r="P2167" s="96"/>
    </row>
    <row r="2168" spans="1:16" ht="15" customHeight="1" x14ac:dyDescent="0.25">
      <c r="A2168" s="97">
        <v>43753</v>
      </c>
      <c r="B2168" s="101">
        <v>77</v>
      </c>
      <c r="C2168" s="92" t="str">
        <f t="shared" si="99"/>
        <v>GET /international-scheduled-payment-consents/{ConsentId}/funds-confirmation</v>
      </c>
      <c r="D2168" s="94" t="s">
        <v>208</v>
      </c>
      <c r="E2168" s="93" t="str">
        <f t="shared" si="100"/>
        <v>CoF</v>
      </c>
      <c r="F2168" s="93" t="str">
        <f t="shared" si="101"/>
        <v>Y</v>
      </c>
      <c r="G2168" s="95">
        <v>30314562.947620131</v>
      </c>
      <c r="H2168" s="99">
        <v>50769.759037790485</v>
      </c>
      <c r="I2168" s="99">
        <v>8.3613730326618967</v>
      </c>
      <c r="J2168" s="96"/>
      <c r="K2168" s="96"/>
      <c r="L2168" s="96"/>
      <c r="M2168" s="96"/>
      <c r="N2168" s="96"/>
      <c r="O2168" s="96"/>
      <c r="P2168" s="96"/>
    </row>
    <row r="2169" spans="1:16" ht="15" customHeight="1" x14ac:dyDescent="0.25">
      <c r="A2169" s="97">
        <v>43753</v>
      </c>
      <c r="B2169" s="101">
        <v>78</v>
      </c>
      <c r="C2169" s="92" t="str">
        <f t="shared" si="99"/>
        <v>GET /accounts/{AccountId}/parties</v>
      </c>
      <c r="D2169" s="94" t="s">
        <v>208</v>
      </c>
      <c r="E2169" s="93" t="str">
        <f t="shared" si="100"/>
        <v>AISP</v>
      </c>
      <c r="F2169" s="93" t="str">
        <f t="shared" si="101"/>
        <v>Y</v>
      </c>
      <c r="G2169" s="104">
        <v>1073688.1612012153</v>
      </c>
      <c r="H2169" s="99">
        <v>45777.477420238945</v>
      </c>
      <c r="I2169" s="99">
        <v>0</v>
      </c>
      <c r="J2169" s="96"/>
      <c r="K2169" s="96"/>
      <c r="L2169" s="96"/>
      <c r="M2169" s="96"/>
      <c r="N2169" s="96"/>
      <c r="O2169" s="96"/>
      <c r="P2169" s="96"/>
    </row>
    <row r="2170" spans="1:16" ht="15" customHeight="1" x14ac:dyDescent="0.25">
      <c r="A2170" s="97">
        <v>43753</v>
      </c>
      <c r="B2170" s="101">
        <v>79</v>
      </c>
      <c r="C2170" s="92" t="str">
        <f t="shared" si="99"/>
        <v>GET /domestic-payments/{DomesticPaymentId}/payment-details</v>
      </c>
      <c r="D2170" s="94" t="s">
        <v>208</v>
      </c>
      <c r="E2170" s="93" t="str">
        <f t="shared" si="100"/>
        <v>PISP</v>
      </c>
      <c r="F2170" s="93" t="str">
        <f t="shared" si="101"/>
        <v>Y</v>
      </c>
      <c r="G2170" s="104">
        <v>39383877.240424678</v>
      </c>
      <c r="H2170" s="99">
        <v>39624.62707681609</v>
      </c>
      <c r="I2170" s="99">
        <v>80.881284959691556</v>
      </c>
      <c r="J2170" s="96"/>
      <c r="K2170" s="96"/>
      <c r="L2170" s="96"/>
      <c r="M2170" s="96"/>
      <c r="N2170" s="96"/>
      <c r="O2170" s="96"/>
      <c r="P2170" s="96"/>
    </row>
    <row r="2171" spans="1:16" ht="15" customHeight="1" x14ac:dyDescent="0.25">
      <c r="A2171" s="97">
        <v>43753</v>
      </c>
      <c r="B2171" s="101">
        <v>80</v>
      </c>
      <c r="C2171" s="92" t="str">
        <f t="shared" si="99"/>
        <v>GET /domestic-scheduled-payments/{DomesticScheduledPaymentId}/payment-details</v>
      </c>
      <c r="D2171" s="94" t="s">
        <v>208</v>
      </c>
      <c r="E2171" s="93" t="str">
        <f t="shared" si="100"/>
        <v>PISP</v>
      </c>
      <c r="F2171" s="93" t="str">
        <f t="shared" si="101"/>
        <v>Y</v>
      </c>
      <c r="G2171" s="104">
        <v>16252904.918587439</v>
      </c>
      <c r="H2171" s="99">
        <v>35707.483596701772</v>
      </c>
      <c r="I2171" s="99">
        <v>88.925065475624862</v>
      </c>
      <c r="J2171" s="96"/>
      <c r="K2171" s="96"/>
      <c r="L2171" s="96"/>
      <c r="M2171" s="96"/>
      <c r="N2171" s="96"/>
      <c r="O2171" s="96"/>
      <c r="P2171" s="96"/>
    </row>
    <row r="2172" spans="1:16" ht="15" customHeight="1" x14ac:dyDescent="0.25">
      <c r="A2172" s="97">
        <v>43753</v>
      </c>
      <c r="B2172" s="101">
        <v>81</v>
      </c>
      <c r="C2172" s="92" t="str">
        <f t="shared" si="99"/>
        <v>GET /domestic-standing-orders/{DomesticStandingOrderId}/payment-details</v>
      </c>
      <c r="D2172" s="94" t="s">
        <v>208</v>
      </c>
      <c r="E2172" s="93" t="str">
        <f t="shared" si="100"/>
        <v>PISP</v>
      </c>
      <c r="F2172" s="93" t="str">
        <f t="shared" si="101"/>
        <v>Y</v>
      </c>
      <c r="G2172" s="104">
        <v>5956051.0343416901</v>
      </c>
      <c r="H2172" s="99">
        <v>8661.1233617472135</v>
      </c>
      <c r="I2172" s="99">
        <v>277.5941557921318</v>
      </c>
      <c r="J2172" s="96"/>
      <c r="K2172" s="96"/>
      <c r="L2172" s="96"/>
      <c r="M2172" s="96"/>
      <c r="N2172" s="96"/>
      <c r="O2172" s="96"/>
      <c r="P2172" s="96"/>
    </row>
    <row r="2173" spans="1:16" ht="15" customHeight="1" x14ac:dyDescent="0.25">
      <c r="A2173" s="97">
        <v>43753</v>
      </c>
      <c r="B2173" s="101">
        <v>82</v>
      </c>
      <c r="C2173" s="92" t="str">
        <f t="shared" si="99"/>
        <v>GET /international-payments/{InternationalPaymentId}/payment-details</v>
      </c>
      <c r="D2173" s="94" t="s">
        <v>208</v>
      </c>
      <c r="E2173" s="93" t="str">
        <f t="shared" si="100"/>
        <v>PISP</v>
      </c>
      <c r="F2173" s="93" t="str">
        <f t="shared" si="101"/>
        <v>Y</v>
      </c>
      <c r="G2173" s="104">
        <v>15143280.463534741</v>
      </c>
      <c r="H2173" s="99">
        <v>20860.24359685427</v>
      </c>
      <c r="I2173" s="99">
        <v>68.931852854033423</v>
      </c>
      <c r="J2173" s="96"/>
      <c r="K2173" s="96"/>
      <c r="L2173" s="96"/>
      <c r="M2173" s="96"/>
      <c r="N2173" s="96"/>
      <c r="O2173" s="96"/>
      <c r="P2173" s="96"/>
    </row>
    <row r="2174" spans="1:16" ht="15" customHeight="1" x14ac:dyDescent="0.25">
      <c r="A2174" s="97">
        <v>43753</v>
      </c>
      <c r="B2174" s="101">
        <v>83</v>
      </c>
      <c r="C2174" s="92" t="str">
        <f t="shared" si="99"/>
        <v>GET /international-scheduled-payments/{InternationalScheduledPaymentId}/payment-details</v>
      </c>
      <c r="D2174" s="94" t="s">
        <v>208</v>
      </c>
      <c r="E2174" s="93" t="str">
        <f t="shared" si="100"/>
        <v>PISP</v>
      </c>
      <c r="F2174" s="93" t="str">
        <f t="shared" si="101"/>
        <v>Y</v>
      </c>
      <c r="G2174" s="104">
        <v>25547384.595085047</v>
      </c>
      <c r="H2174" s="99">
        <v>42490.932629241783</v>
      </c>
      <c r="I2174" s="99">
        <v>63.691262898566258</v>
      </c>
      <c r="J2174" s="96"/>
      <c r="K2174" s="96"/>
      <c r="L2174" s="96"/>
      <c r="M2174" s="96"/>
      <c r="N2174" s="96"/>
      <c r="O2174" s="96"/>
      <c r="P2174" s="96"/>
    </row>
    <row r="2175" spans="1:16" ht="15" customHeight="1" x14ac:dyDescent="0.25">
      <c r="A2175" s="97">
        <v>43753</v>
      </c>
      <c r="B2175" s="101">
        <v>84</v>
      </c>
      <c r="C2175" s="92" t="str">
        <f t="shared" si="99"/>
        <v>GET /international-standing-orders/{InternationalStandingOrderPaymentId}/payment-details</v>
      </c>
      <c r="D2175" s="94" t="s">
        <v>208</v>
      </c>
      <c r="E2175" s="93" t="str">
        <f t="shared" si="100"/>
        <v>PISP</v>
      </c>
      <c r="F2175" s="93" t="str">
        <f t="shared" si="101"/>
        <v>Y</v>
      </c>
      <c r="G2175" s="104">
        <v>7120480.8160902588</v>
      </c>
      <c r="H2175" s="99">
        <v>17482.18370184263</v>
      </c>
      <c r="I2175" s="99">
        <v>73.392548131432079</v>
      </c>
      <c r="J2175" s="96"/>
      <c r="K2175" s="96"/>
      <c r="L2175" s="96"/>
      <c r="M2175" s="96"/>
      <c r="N2175" s="96"/>
      <c r="O2175" s="96"/>
      <c r="P2175" s="96"/>
    </row>
    <row r="2176" spans="1:16" ht="15" customHeight="1" x14ac:dyDescent="0.25">
      <c r="A2176" s="97">
        <v>43753</v>
      </c>
      <c r="B2176" s="101">
        <v>85</v>
      </c>
      <c r="C2176" s="92" t="str">
        <f t="shared" si="99"/>
        <v>GET /file-payments/{FilePaymentId}/payment-details</v>
      </c>
      <c r="D2176" s="94" t="s">
        <v>208</v>
      </c>
      <c r="E2176" s="93" t="str">
        <f t="shared" si="100"/>
        <v>PISP</v>
      </c>
      <c r="F2176" s="93" t="str">
        <f t="shared" si="101"/>
        <v>Y</v>
      </c>
      <c r="G2176" s="104">
        <v>65265600.229037009</v>
      </c>
      <c r="H2176" s="99">
        <v>2583.0113132845604</v>
      </c>
      <c r="I2176" s="99">
        <v>83.691399466527372</v>
      </c>
      <c r="J2176" s="96"/>
      <c r="K2176" s="96"/>
      <c r="L2176" s="96"/>
      <c r="M2176" s="96"/>
      <c r="N2176" s="96"/>
      <c r="O2176" s="96"/>
      <c r="P2176" s="96"/>
    </row>
    <row r="2177" spans="1:16" ht="15" customHeight="1" x14ac:dyDescent="0.25">
      <c r="A2177" s="97">
        <v>43753</v>
      </c>
      <c r="B2177" s="101">
        <v>86</v>
      </c>
      <c r="C2177" s="92" t="str">
        <f t="shared" si="99"/>
        <v>POST /event-subscriptions</v>
      </c>
      <c r="D2177" s="94" t="s">
        <v>208</v>
      </c>
      <c r="E2177" s="93" t="str">
        <f t="shared" si="100"/>
        <v>Notifications</v>
      </c>
      <c r="F2177" s="93" t="str">
        <f t="shared" si="101"/>
        <v>N</v>
      </c>
      <c r="G2177" s="104">
        <v>11266596.652111776</v>
      </c>
      <c r="H2177" s="99">
        <v>13809.087926098236</v>
      </c>
      <c r="I2177" s="99">
        <v>11.276848719446903</v>
      </c>
      <c r="J2177" s="96"/>
      <c r="K2177" s="96"/>
      <c r="L2177" s="96"/>
      <c r="M2177" s="96"/>
      <c r="N2177" s="96"/>
      <c r="O2177" s="96"/>
      <c r="P2177" s="96"/>
    </row>
    <row r="2178" spans="1:16" ht="15" customHeight="1" x14ac:dyDescent="0.25">
      <c r="A2178" s="97">
        <v>43753</v>
      </c>
      <c r="B2178" s="101">
        <v>87</v>
      </c>
      <c r="C2178" s="92" t="str">
        <f t="shared" si="99"/>
        <v>GET /event-subscriptions</v>
      </c>
      <c r="D2178" s="94" t="s">
        <v>208</v>
      </c>
      <c r="E2178" s="93" t="str">
        <f t="shared" si="100"/>
        <v>Notifications</v>
      </c>
      <c r="F2178" s="93" t="str">
        <f t="shared" si="101"/>
        <v>N</v>
      </c>
      <c r="G2178" s="104">
        <v>18845626.09622056</v>
      </c>
      <c r="H2178" s="99">
        <v>39455.962456289009</v>
      </c>
      <c r="I2178" s="99">
        <v>164.29282247419968</v>
      </c>
      <c r="J2178" s="96"/>
      <c r="K2178" s="96"/>
      <c r="L2178" s="96"/>
      <c r="M2178" s="96"/>
      <c r="N2178" s="96"/>
      <c r="O2178" s="96"/>
      <c r="P2178" s="96"/>
    </row>
    <row r="2179" spans="1:16" ht="15" customHeight="1" x14ac:dyDescent="0.25">
      <c r="A2179" s="97">
        <v>43753</v>
      </c>
      <c r="B2179" s="101">
        <v>88</v>
      </c>
      <c r="C2179" s="92" t="str">
        <f t="shared" si="99"/>
        <v>PUT /event-subscriptions/{EventSubscriptionId}</v>
      </c>
      <c r="D2179" s="94" t="s">
        <v>208</v>
      </c>
      <c r="E2179" s="93" t="str">
        <f t="shared" si="100"/>
        <v>Notifications</v>
      </c>
      <c r="F2179" s="93" t="str">
        <f t="shared" si="101"/>
        <v>N</v>
      </c>
      <c r="G2179" s="104">
        <v>11829926.484717365</v>
      </c>
      <c r="H2179" s="99">
        <v>14499.542322403149</v>
      </c>
      <c r="I2179" s="99">
        <v>11.840691155419249</v>
      </c>
      <c r="J2179" s="96"/>
      <c r="K2179" s="96"/>
      <c r="L2179" s="96"/>
      <c r="M2179" s="96"/>
      <c r="N2179" s="96"/>
      <c r="O2179" s="96"/>
      <c r="P2179" s="96"/>
    </row>
    <row r="2180" spans="1:16" ht="15" customHeight="1" x14ac:dyDescent="0.25">
      <c r="A2180" s="97">
        <v>43753</v>
      </c>
      <c r="B2180" s="101">
        <v>89</v>
      </c>
      <c r="C2180" s="92" t="str">
        <f t="shared" si="99"/>
        <v>DELETE /event-subscriptions/{EventSubscriptionId}</v>
      </c>
      <c r="D2180" s="94" t="s">
        <v>208</v>
      </c>
      <c r="E2180" s="93" t="str">
        <f t="shared" si="100"/>
        <v>Notifications</v>
      </c>
      <c r="F2180" s="93" t="str">
        <f t="shared" si="101"/>
        <v>N</v>
      </c>
      <c r="G2180" s="104">
        <v>7540713.5301908646</v>
      </c>
      <c r="H2180" s="99">
        <v>12673.218612572913</v>
      </c>
      <c r="I2180" s="99">
        <v>123.60162796844412</v>
      </c>
      <c r="J2180" s="96"/>
      <c r="K2180" s="96"/>
      <c r="L2180" s="96"/>
      <c r="M2180" s="96"/>
      <c r="N2180" s="96"/>
      <c r="O2180" s="96"/>
      <c r="P2180" s="96"/>
    </row>
    <row r="2181" spans="1:16" ht="15" customHeight="1" x14ac:dyDescent="0.25">
      <c r="A2181" s="97">
        <v>43753</v>
      </c>
      <c r="B2181" s="101">
        <v>90</v>
      </c>
      <c r="C2181" s="92" t="str">
        <f t="shared" si="99"/>
        <v>POST /event-notifications</v>
      </c>
      <c r="D2181" s="94" t="s">
        <v>208</v>
      </c>
      <c r="E2181" s="93" t="str">
        <f t="shared" si="100"/>
        <v>Notifications</v>
      </c>
      <c r="F2181" s="93" t="str">
        <f t="shared" si="101"/>
        <v>N</v>
      </c>
      <c r="G2181" s="104">
        <v>8756625.766364187</v>
      </c>
      <c r="H2181" s="99">
        <v>15235.131402128862</v>
      </c>
      <c r="I2181" s="99">
        <v>203.7975900021851</v>
      </c>
      <c r="J2181" s="96"/>
      <c r="K2181" s="96"/>
      <c r="L2181" s="96"/>
      <c r="M2181" s="96"/>
      <c r="N2181" s="96"/>
      <c r="O2181" s="96"/>
      <c r="P2181" s="96"/>
    </row>
    <row r="2182" spans="1:16" ht="15" customHeight="1" x14ac:dyDescent="0.25">
      <c r="A2182" s="97">
        <v>43753</v>
      </c>
      <c r="B2182" s="101">
        <v>91</v>
      </c>
      <c r="C2182" s="92" t="str">
        <f t="shared" si="99"/>
        <v>POST /events</v>
      </c>
      <c r="D2182" s="94" t="s">
        <v>208</v>
      </c>
      <c r="E2182" s="93" t="str">
        <f t="shared" si="100"/>
        <v>Notifications</v>
      </c>
      <c r="F2182" s="93" t="str">
        <f t="shared" si="101"/>
        <v>N</v>
      </c>
      <c r="G2182" s="104">
        <v>6169674.7065197984</v>
      </c>
      <c r="H2182" s="99">
        <v>10368.997046650564</v>
      </c>
      <c r="I2182" s="99">
        <v>101.12860470145428</v>
      </c>
      <c r="J2182" s="96"/>
      <c r="K2182" s="96"/>
      <c r="L2182" s="96"/>
      <c r="M2182" s="96"/>
      <c r="N2182" s="96"/>
      <c r="O2182" s="96"/>
      <c r="P2182" s="96"/>
    </row>
    <row r="2183" spans="1:16" ht="15" customHeight="1" x14ac:dyDescent="0.25">
      <c r="A2183" s="97">
        <v>43754</v>
      </c>
      <c r="B2183" s="101">
        <v>0</v>
      </c>
      <c r="C2183" s="92" t="str">
        <f t="shared" si="99"/>
        <v>OIDC endpoints for token IDs</v>
      </c>
      <c r="D2183" s="94" t="s">
        <v>207</v>
      </c>
      <c r="E2183" s="93" t="str">
        <f t="shared" si="100"/>
        <v>OIDC</v>
      </c>
      <c r="F2183" s="93" t="str">
        <f t="shared" si="101"/>
        <v>N</v>
      </c>
      <c r="G2183" s="111">
        <v>763747367.80314767</v>
      </c>
      <c r="H2183" s="99">
        <v>1883611.2509396055</v>
      </c>
      <c r="I2183" s="99">
        <v>657.37800978959888</v>
      </c>
      <c r="J2183" s="96"/>
      <c r="K2183" s="96"/>
      <c r="L2183" s="96"/>
      <c r="M2183" s="96"/>
      <c r="N2183" s="96"/>
      <c r="O2183" s="96"/>
      <c r="P2183" s="96"/>
    </row>
    <row r="2184" spans="1:16" ht="15" customHeight="1" x14ac:dyDescent="0.25">
      <c r="A2184" s="100">
        <v>43754</v>
      </c>
      <c r="B2184" s="101">
        <v>1</v>
      </c>
      <c r="C2184" s="92" t="str">
        <f t="shared" ref="C2184:C2247" si="102">VLOOKUP($B2184,endpoints,3)</f>
        <v>POST /account-access-consents</v>
      </c>
      <c r="D2184" s="94" t="s">
        <v>207</v>
      </c>
      <c r="E2184" s="93" t="str">
        <f t="shared" ref="E2184:E2247" si="103">VLOOKUP($B2184,endpoints,4)</f>
        <v>AISP</v>
      </c>
      <c r="F2184" s="93" t="str">
        <f t="shared" ref="F2184:F2247" si="104">VLOOKUP($B2184,endpoints,5)</f>
        <v>N</v>
      </c>
      <c r="G2184" s="95">
        <v>776948.34443525807</v>
      </c>
      <c r="H2184" s="102">
        <v>30492.421568113736</v>
      </c>
      <c r="I2184" s="102">
        <v>84.809511144383151</v>
      </c>
      <c r="J2184" s="96"/>
      <c r="K2184" s="96"/>
      <c r="L2184" s="96"/>
      <c r="M2184" s="96"/>
      <c r="N2184" s="96"/>
      <c r="O2184" s="96"/>
      <c r="P2184" s="96"/>
    </row>
    <row r="2185" spans="1:16" ht="15" customHeight="1" x14ac:dyDescent="0.25">
      <c r="A2185" s="100">
        <v>43754</v>
      </c>
      <c r="B2185" s="101">
        <v>2</v>
      </c>
      <c r="C2185" s="92" t="str">
        <f t="shared" si="102"/>
        <v>GET /account-access-consents/{ConsentId}</v>
      </c>
      <c r="D2185" s="94" t="s">
        <v>207</v>
      </c>
      <c r="E2185" s="93" t="str">
        <f t="shared" si="103"/>
        <v>AISP</v>
      </c>
      <c r="F2185" s="93" t="str">
        <f t="shared" si="104"/>
        <v>N</v>
      </c>
      <c r="G2185" s="95">
        <v>1469502.3773437818</v>
      </c>
      <c r="H2185" s="102">
        <v>31544.099278526592</v>
      </c>
      <c r="I2185" s="102">
        <v>35.749311815331872</v>
      </c>
      <c r="J2185" s="96"/>
      <c r="K2185" s="96"/>
      <c r="L2185" s="96"/>
      <c r="M2185" s="96"/>
      <c r="N2185" s="96"/>
      <c r="O2185" s="96"/>
      <c r="P2185" s="96"/>
    </row>
    <row r="2186" spans="1:16" ht="15" customHeight="1" x14ac:dyDescent="0.25">
      <c r="A2186" s="100">
        <v>43754</v>
      </c>
      <c r="B2186" s="101">
        <v>3</v>
      </c>
      <c r="C2186" s="92" t="str">
        <f t="shared" si="102"/>
        <v>DELETE /account-access-consents/{ConsentId}</v>
      </c>
      <c r="D2186" s="94" t="s">
        <v>207</v>
      </c>
      <c r="E2186" s="93" t="str">
        <f t="shared" si="103"/>
        <v>AISP</v>
      </c>
      <c r="F2186" s="93" t="str">
        <f t="shared" si="104"/>
        <v>N</v>
      </c>
      <c r="G2186" s="95">
        <v>730726.35223910341</v>
      </c>
      <c r="H2186" s="102">
        <v>25073.513401772361</v>
      </c>
      <c r="I2186" s="102">
        <v>298.54628793318795</v>
      </c>
      <c r="J2186" s="96"/>
      <c r="K2186" s="96"/>
      <c r="L2186" s="96"/>
      <c r="M2186" s="96"/>
      <c r="N2186" s="96"/>
      <c r="O2186" s="96"/>
      <c r="P2186" s="96"/>
    </row>
    <row r="2187" spans="1:16" ht="15" customHeight="1" x14ac:dyDescent="0.25">
      <c r="A2187" s="100">
        <v>43754</v>
      </c>
      <c r="B2187" s="101">
        <v>4</v>
      </c>
      <c r="C2187" s="92" t="str">
        <f t="shared" si="102"/>
        <v>GET /accounts</v>
      </c>
      <c r="D2187" s="94" t="s">
        <v>207</v>
      </c>
      <c r="E2187" s="93" t="str">
        <f t="shared" si="103"/>
        <v>AISP</v>
      </c>
      <c r="F2187" s="93" t="str">
        <f t="shared" si="104"/>
        <v>Y</v>
      </c>
      <c r="G2187" s="95">
        <v>1940927.385218041</v>
      </c>
      <c r="H2187" s="102">
        <v>31827.624502887753</v>
      </c>
      <c r="I2187" s="102">
        <v>72.476237520945702</v>
      </c>
      <c r="J2187" s="96"/>
      <c r="K2187" s="96"/>
      <c r="L2187" s="96"/>
      <c r="M2187" s="96"/>
      <c r="N2187" s="96"/>
      <c r="O2187" s="96"/>
      <c r="P2187" s="96"/>
    </row>
    <row r="2188" spans="1:16" ht="15" customHeight="1" x14ac:dyDescent="0.25">
      <c r="A2188" s="100">
        <v>43754</v>
      </c>
      <c r="B2188" s="101">
        <v>5</v>
      </c>
      <c r="C2188" s="92" t="str">
        <f t="shared" si="102"/>
        <v>GET /accounts/{AccountId}</v>
      </c>
      <c r="D2188" s="94" t="s">
        <v>207</v>
      </c>
      <c r="E2188" s="93" t="str">
        <f t="shared" si="103"/>
        <v>AISP</v>
      </c>
      <c r="F2188" s="93" t="str">
        <f t="shared" si="104"/>
        <v>Y</v>
      </c>
      <c r="G2188" s="95">
        <v>2931245.0755821592</v>
      </c>
      <c r="H2188" s="102">
        <v>46021.59322283369</v>
      </c>
      <c r="I2188" s="102">
        <v>105.02756546549881</v>
      </c>
      <c r="J2188" s="96"/>
      <c r="K2188" s="96"/>
      <c r="L2188" s="96"/>
      <c r="M2188" s="96"/>
      <c r="N2188" s="96"/>
      <c r="O2188" s="96"/>
      <c r="P2188" s="96"/>
    </row>
    <row r="2189" spans="1:16" ht="15" customHeight="1" x14ac:dyDescent="0.25">
      <c r="A2189" s="100">
        <v>43754</v>
      </c>
      <c r="B2189" s="101">
        <v>6</v>
      </c>
      <c r="C2189" s="92" t="str">
        <f t="shared" si="102"/>
        <v>GET /accounts/{AccountId}/balances</v>
      </c>
      <c r="D2189" s="94" t="s">
        <v>207</v>
      </c>
      <c r="E2189" s="93" t="str">
        <f t="shared" si="103"/>
        <v>AISP</v>
      </c>
      <c r="F2189" s="93" t="str">
        <f t="shared" si="104"/>
        <v>Y</v>
      </c>
      <c r="G2189" s="95">
        <v>2342706.5480730617</v>
      </c>
      <c r="H2189" s="102">
        <v>28957.162065694465</v>
      </c>
      <c r="I2189" s="102">
        <v>149.86851034850372</v>
      </c>
      <c r="J2189" s="96"/>
      <c r="K2189" s="96"/>
      <c r="L2189" s="96"/>
      <c r="M2189" s="96"/>
      <c r="N2189" s="96"/>
      <c r="O2189" s="96"/>
      <c r="P2189" s="96"/>
    </row>
    <row r="2190" spans="1:16" ht="15" customHeight="1" x14ac:dyDescent="0.25">
      <c r="A2190" s="100">
        <v>43754</v>
      </c>
      <c r="B2190" s="101">
        <v>7</v>
      </c>
      <c r="C2190" s="92" t="str">
        <f t="shared" si="102"/>
        <v>GET /balances</v>
      </c>
      <c r="D2190" s="94" t="s">
        <v>207</v>
      </c>
      <c r="E2190" s="93" t="str">
        <f t="shared" si="103"/>
        <v>AISP</v>
      </c>
      <c r="F2190" s="93" t="str">
        <f t="shared" si="104"/>
        <v>Y</v>
      </c>
      <c r="G2190" s="95">
        <v>1424005.1541492057</v>
      </c>
      <c r="H2190" s="102">
        <v>22179.688838182461</v>
      </c>
      <c r="I2190" s="102">
        <v>167.17724598111369</v>
      </c>
      <c r="J2190" s="96"/>
      <c r="K2190" s="96"/>
      <c r="L2190" s="96"/>
      <c r="M2190" s="96"/>
      <c r="N2190" s="96"/>
      <c r="O2190" s="96"/>
      <c r="P2190" s="96"/>
    </row>
    <row r="2191" spans="1:16" ht="15" customHeight="1" x14ac:dyDescent="0.25">
      <c r="A2191" s="100">
        <v>43754</v>
      </c>
      <c r="B2191" s="101">
        <v>8</v>
      </c>
      <c r="C2191" s="92" t="str">
        <f t="shared" si="102"/>
        <v>GET /accounts/{AccountId}/transactions</v>
      </c>
      <c r="D2191" s="94" t="s">
        <v>207</v>
      </c>
      <c r="E2191" s="93" t="str">
        <f t="shared" si="103"/>
        <v>AISP</v>
      </c>
      <c r="F2191" s="93" t="str">
        <f t="shared" si="104"/>
        <v>Y</v>
      </c>
      <c r="G2191" s="95">
        <v>37309059.987083815</v>
      </c>
      <c r="H2191" s="102">
        <v>20768.822135751208</v>
      </c>
      <c r="I2191" s="102">
        <v>186.76113591462007</v>
      </c>
      <c r="J2191" s="96"/>
      <c r="K2191" s="96"/>
      <c r="L2191" s="96"/>
      <c r="M2191" s="96"/>
      <c r="N2191" s="96"/>
      <c r="O2191" s="96"/>
      <c r="P2191" s="96"/>
    </row>
    <row r="2192" spans="1:16" ht="15" customHeight="1" x14ac:dyDescent="0.25">
      <c r="A2192" s="100">
        <v>43754</v>
      </c>
      <c r="B2192" s="101">
        <v>9</v>
      </c>
      <c r="C2192" s="92" t="str">
        <f t="shared" si="102"/>
        <v>GET /transactions</v>
      </c>
      <c r="D2192" s="94" t="s">
        <v>207</v>
      </c>
      <c r="E2192" s="93" t="str">
        <f t="shared" si="103"/>
        <v>AISP</v>
      </c>
      <c r="F2192" s="93" t="str">
        <f t="shared" si="104"/>
        <v>Y</v>
      </c>
      <c r="G2192" s="95">
        <v>387596812.02975261</v>
      </c>
      <c r="H2192" s="102">
        <v>43574.566930684618</v>
      </c>
      <c r="I2192" s="102">
        <v>37.77743487462979</v>
      </c>
      <c r="J2192" s="96"/>
      <c r="K2192" s="96"/>
      <c r="L2192" s="96"/>
      <c r="M2192" s="96"/>
      <c r="N2192" s="96"/>
      <c r="O2192" s="96"/>
      <c r="P2192" s="96"/>
    </row>
    <row r="2193" spans="1:16" ht="15" customHeight="1" x14ac:dyDescent="0.25">
      <c r="A2193" s="100">
        <v>43754</v>
      </c>
      <c r="B2193" s="101">
        <v>10</v>
      </c>
      <c r="C2193" s="92" t="str">
        <f t="shared" si="102"/>
        <v>GET /accounts/{AccountId}/beneficiaries</v>
      </c>
      <c r="D2193" s="94" t="s">
        <v>207</v>
      </c>
      <c r="E2193" s="93" t="str">
        <f t="shared" si="103"/>
        <v>AISP</v>
      </c>
      <c r="F2193" s="93" t="str">
        <f t="shared" si="104"/>
        <v>Y</v>
      </c>
      <c r="G2193" s="95">
        <v>2651255.7926500835</v>
      </c>
      <c r="H2193" s="102">
        <v>26506.55353016697</v>
      </c>
      <c r="I2193" s="102">
        <v>128.45471935615038</v>
      </c>
      <c r="J2193" s="96"/>
      <c r="K2193" s="96"/>
      <c r="L2193" s="96"/>
      <c r="M2193" s="96"/>
      <c r="N2193" s="96"/>
      <c r="O2193" s="96"/>
      <c r="P2193" s="96"/>
    </row>
    <row r="2194" spans="1:16" ht="15" customHeight="1" x14ac:dyDescent="0.25">
      <c r="A2194" s="100">
        <v>43754</v>
      </c>
      <c r="B2194" s="101">
        <v>11</v>
      </c>
      <c r="C2194" s="92" t="str">
        <f t="shared" si="102"/>
        <v>GET /beneficiaries</v>
      </c>
      <c r="D2194" s="94" t="s">
        <v>207</v>
      </c>
      <c r="E2194" s="93" t="str">
        <f t="shared" si="103"/>
        <v>AISP</v>
      </c>
      <c r="F2194" s="93" t="str">
        <f t="shared" si="104"/>
        <v>Y</v>
      </c>
      <c r="G2194" s="95">
        <v>3310008.893404291</v>
      </c>
      <c r="H2194" s="102">
        <v>40024.369867637244</v>
      </c>
      <c r="I2194" s="102">
        <v>35.560016668425831</v>
      </c>
      <c r="J2194" s="96"/>
      <c r="K2194" s="96"/>
      <c r="L2194" s="96"/>
      <c r="M2194" s="96"/>
      <c r="N2194" s="96"/>
      <c r="O2194" s="96"/>
      <c r="P2194" s="96"/>
    </row>
    <row r="2195" spans="1:16" ht="15" customHeight="1" x14ac:dyDescent="0.25">
      <c r="A2195" s="100">
        <v>43754</v>
      </c>
      <c r="B2195" s="101">
        <v>12</v>
      </c>
      <c r="C2195" s="92" t="str">
        <f t="shared" si="102"/>
        <v>GET /accounts/{AccountId}/direct-debits</v>
      </c>
      <c r="D2195" s="94" t="s">
        <v>207</v>
      </c>
      <c r="E2195" s="93" t="str">
        <f t="shared" si="103"/>
        <v>AISP</v>
      </c>
      <c r="F2195" s="93" t="str">
        <f t="shared" si="104"/>
        <v>Y</v>
      </c>
      <c r="G2195" s="95">
        <v>2103984.7966375886</v>
      </c>
      <c r="H2195" s="102">
        <v>33037.584348508492</v>
      </c>
      <c r="I2195" s="102">
        <v>177.12803904018918</v>
      </c>
      <c r="J2195" s="96"/>
      <c r="K2195" s="96"/>
      <c r="L2195" s="96"/>
      <c r="M2195" s="96"/>
      <c r="N2195" s="96"/>
      <c r="O2195" s="96"/>
      <c r="P2195" s="96"/>
    </row>
    <row r="2196" spans="1:16" ht="15" customHeight="1" x14ac:dyDescent="0.25">
      <c r="A2196" s="100">
        <v>43754</v>
      </c>
      <c r="B2196" s="101">
        <v>13</v>
      </c>
      <c r="C2196" s="92" t="str">
        <f t="shared" si="102"/>
        <v>GET /direct-debits</v>
      </c>
      <c r="D2196" s="94" t="s">
        <v>207</v>
      </c>
      <c r="E2196" s="93" t="str">
        <f t="shared" si="103"/>
        <v>AISP</v>
      </c>
      <c r="F2196" s="93" t="str">
        <f t="shared" si="104"/>
        <v>Y</v>
      </c>
      <c r="G2196" s="95">
        <v>2275918.5427911882</v>
      </c>
      <c r="H2196" s="101">
        <v>24059.894465928362</v>
      </c>
      <c r="I2196" s="101">
        <v>243.02737115507534</v>
      </c>
      <c r="J2196" s="96"/>
      <c r="K2196" s="96"/>
      <c r="L2196" s="96"/>
      <c r="M2196" s="96"/>
      <c r="N2196" s="96"/>
      <c r="O2196" s="96"/>
      <c r="P2196" s="96"/>
    </row>
    <row r="2197" spans="1:16" ht="15" customHeight="1" x14ac:dyDescent="0.25">
      <c r="A2197" s="100">
        <v>43754</v>
      </c>
      <c r="B2197" s="101">
        <v>14</v>
      </c>
      <c r="C2197" s="92" t="str">
        <f t="shared" si="102"/>
        <v>GET /accounts/{AccountId}/standing-orders</v>
      </c>
      <c r="D2197" s="94" t="s">
        <v>207</v>
      </c>
      <c r="E2197" s="93" t="str">
        <f t="shared" si="103"/>
        <v>AISP</v>
      </c>
      <c r="F2197" s="93" t="str">
        <f t="shared" si="104"/>
        <v>Y</v>
      </c>
      <c r="G2197" s="95">
        <v>1147405.3158132371</v>
      </c>
      <c r="H2197" s="101">
        <v>17642.361930361501</v>
      </c>
      <c r="I2197" s="101">
        <v>139.39626411168598</v>
      </c>
      <c r="J2197" s="96"/>
      <c r="K2197" s="96"/>
      <c r="L2197" s="96"/>
      <c r="M2197" s="96"/>
      <c r="N2197" s="96"/>
      <c r="O2197" s="96"/>
      <c r="P2197" s="96"/>
    </row>
    <row r="2198" spans="1:16" ht="15" customHeight="1" x14ac:dyDescent="0.25">
      <c r="A2198" s="100">
        <v>43754</v>
      </c>
      <c r="B2198" s="101">
        <v>15</v>
      </c>
      <c r="C2198" s="92" t="str">
        <f t="shared" si="102"/>
        <v>GET /standing-orders</v>
      </c>
      <c r="D2198" s="94" t="s">
        <v>207</v>
      </c>
      <c r="E2198" s="93" t="str">
        <f t="shared" si="103"/>
        <v>AISP</v>
      </c>
      <c r="F2198" s="93" t="str">
        <f t="shared" si="104"/>
        <v>Y</v>
      </c>
      <c r="G2198" s="95">
        <v>1803714.472113739</v>
      </c>
      <c r="H2198" s="101">
        <v>46688.609268900494</v>
      </c>
      <c r="I2198" s="101">
        <v>141.89164729845666</v>
      </c>
      <c r="J2198" s="96"/>
      <c r="K2198" s="96"/>
      <c r="L2198" s="96"/>
      <c r="M2198" s="96"/>
      <c r="N2198" s="96"/>
      <c r="O2198" s="96"/>
      <c r="P2198" s="96"/>
    </row>
    <row r="2199" spans="1:16" ht="15" customHeight="1" x14ac:dyDescent="0.25">
      <c r="A2199" s="100">
        <v>43754</v>
      </c>
      <c r="B2199" s="101">
        <v>16</v>
      </c>
      <c r="C2199" s="92" t="str">
        <f t="shared" si="102"/>
        <v>GET /accounts/{AccountId}/product</v>
      </c>
      <c r="D2199" s="94" t="s">
        <v>207</v>
      </c>
      <c r="E2199" s="93" t="str">
        <f t="shared" si="103"/>
        <v>AISP</v>
      </c>
      <c r="F2199" s="93" t="str">
        <f t="shared" si="104"/>
        <v>Y</v>
      </c>
      <c r="G2199" s="95">
        <v>461027.8919814619</v>
      </c>
      <c r="H2199" s="101">
        <v>5118.0930430413182</v>
      </c>
      <c r="I2199" s="101">
        <v>192.22228857421149</v>
      </c>
      <c r="J2199" s="96"/>
      <c r="K2199" s="96"/>
      <c r="L2199" s="96"/>
      <c r="M2199" s="96"/>
      <c r="N2199" s="96"/>
      <c r="O2199" s="96"/>
      <c r="P2199" s="96"/>
    </row>
    <row r="2200" spans="1:16" ht="15" customHeight="1" x14ac:dyDescent="0.25">
      <c r="A2200" s="100">
        <v>43754</v>
      </c>
      <c r="B2200" s="101">
        <v>17</v>
      </c>
      <c r="C2200" s="92" t="str">
        <f t="shared" si="102"/>
        <v>GET /products</v>
      </c>
      <c r="D2200" s="94" t="s">
        <v>207</v>
      </c>
      <c r="E2200" s="93" t="str">
        <f t="shared" si="103"/>
        <v>AISP</v>
      </c>
      <c r="F2200" s="93" t="str">
        <f t="shared" si="104"/>
        <v>Y</v>
      </c>
      <c r="G2200" s="95">
        <v>992399.70664724358</v>
      </c>
      <c r="H2200" s="101">
        <v>32518.517080912952</v>
      </c>
      <c r="I2200" s="101">
        <v>229.36084235240975</v>
      </c>
      <c r="J2200" s="96"/>
      <c r="K2200" s="96"/>
      <c r="L2200" s="96"/>
      <c r="M2200" s="96"/>
      <c r="N2200" s="96"/>
      <c r="O2200" s="96"/>
      <c r="P2200" s="96"/>
    </row>
    <row r="2201" spans="1:16" ht="15" customHeight="1" x14ac:dyDescent="0.25">
      <c r="A2201" s="100">
        <v>43754</v>
      </c>
      <c r="B2201" s="101">
        <v>18</v>
      </c>
      <c r="C2201" s="92" t="str">
        <f t="shared" si="102"/>
        <v>GET /accounts/{AccountId}/offers</v>
      </c>
      <c r="D2201" s="94" t="s">
        <v>207</v>
      </c>
      <c r="E2201" s="93" t="str">
        <f t="shared" si="103"/>
        <v>AISP</v>
      </c>
      <c r="F2201" s="93" t="str">
        <f t="shared" si="104"/>
        <v>Y</v>
      </c>
      <c r="G2201" s="95">
        <v>1087087.5593376351</v>
      </c>
      <c r="H2201" s="101">
        <v>37278.623386601241</v>
      </c>
      <c r="I2201" s="101">
        <v>283.45675223831614</v>
      </c>
      <c r="J2201" s="96"/>
      <c r="K2201" s="96"/>
      <c r="L2201" s="96"/>
      <c r="M2201" s="96"/>
      <c r="N2201" s="96"/>
      <c r="O2201" s="96"/>
      <c r="P2201" s="96"/>
    </row>
    <row r="2202" spans="1:16" ht="15" customHeight="1" x14ac:dyDescent="0.25">
      <c r="A2202" s="100">
        <v>43754</v>
      </c>
      <c r="B2202" s="101">
        <v>19</v>
      </c>
      <c r="C2202" s="92" t="str">
        <f t="shared" si="102"/>
        <v>GET /offers</v>
      </c>
      <c r="D2202" s="94" t="s">
        <v>207</v>
      </c>
      <c r="E2202" s="93" t="str">
        <f t="shared" si="103"/>
        <v>AISP</v>
      </c>
      <c r="F2202" s="93" t="str">
        <f t="shared" si="104"/>
        <v>Y</v>
      </c>
      <c r="G2202" s="95">
        <v>3881403.1233329447</v>
      </c>
      <c r="H2202" s="101">
        <v>42678.374467088077</v>
      </c>
      <c r="I2202" s="101">
        <v>175.26712197714897</v>
      </c>
      <c r="J2202" s="96"/>
      <c r="K2202" s="96"/>
      <c r="L2202" s="96"/>
      <c r="M2202" s="96"/>
      <c r="N2202" s="96"/>
      <c r="O2202" s="96"/>
      <c r="P2202" s="96"/>
    </row>
    <row r="2203" spans="1:16" ht="15" customHeight="1" x14ac:dyDescent="0.25">
      <c r="A2203" s="100">
        <v>43754</v>
      </c>
      <c r="B2203" s="101">
        <v>20</v>
      </c>
      <c r="C2203" s="92" t="str">
        <f t="shared" si="102"/>
        <v>GET /accounts/{AccountId}/party</v>
      </c>
      <c r="D2203" s="94" t="s">
        <v>207</v>
      </c>
      <c r="E2203" s="93" t="str">
        <f t="shared" si="103"/>
        <v>AISP</v>
      </c>
      <c r="F2203" s="93" t="str">
        <f t="shared" si="104"/>
        <v>Y</v>
      </c>
      <c r="G2203" s="95">
        <v>1411107.9751040405</v>
      </c>
      <c r="H2203" s="101">
        <v>44899.695040603416</v>
      </c>
      <c r="I2203" s="101">
        <v>0</v>
      </c>
      <c r="J2203" s="96"/>
      <c r="K2203" s="96"/>
      <c r="L2203" s="96"/>
      <c r="M2203" s="96"/>
      <c r="N2203" s="96"/>
      <c r="O2203" s="96"/>
      <c r="P2203" s="96"/>
    </row>
    <row r="2204" spans="1:16" ht="15" customHeight="1" x14ac:dyDescent="0.25">
      <c r="A2204" s="100">
        <v>43754</v>
      </c>
      <c r="B2204" s="101">
        <v>21</v>
      </c>
      <c r="C2204" s="92" t="str">
        <f t="shared" si="102"/>
        <v>GET /party</v>
      </c>
      <c r="D2204" s="94" t="s">
        <v>207</v>
      </c>
      <c r="E2204" s="93" t="str">
        <f t="shared" si="103"/>
        <v>AISP</v>
      </c>
      <c r="F2204" s="93" t="str">
        <f t="shared" si="104"/>
        <v>Y</v>
      </c>
      <c r="G2204" s="95">
        <v>937456.30387624574</v>
      </c>
      <c r="H2204" s="101">
        <v>10136.334963258771</v>
      </c>
      <c r="I2204" s="101">
        <v>405.79540028450396</v>
      </c>
      <c r="J2204" s="96"/>
      <c r="K2204" s="96"/>
      <c r="L2204" s="96"/>
      <c r="M2204" s="96"/>
      <c r="N2204" s="96"/>
      <c r="O2204" s="96"/>
      <c r="P2204" s="96"/>
    </row>
    <row r="2205" spans="1:16" ht="15" customHeight="1" x14ac:dyDescent="0.25">
      <c r="A2205" s="100">
        <v>43754</v>
      </c>
      <c r="B2205" s="101">
        <v>22</v>
      </c>
      <c r="C2205" s="92" t="str">
        <f t="shared" si="102"/>
        <v>GET /accounts/{AccountId}/scheduled-payments</v>
      </c>
      <c r="D2205" s="94" t="s">
        <v>207</v>
      </c>
      <c r="E2205" s="93" t="str">
        <f t="shared" si="103"/>
        <v>AISP</v>
      </c>
      <c r="F2205" s="93" t="str">
        <f t="shared" si="104"/>
        <v>Y</v>
      </c>
      <c r="G2205" s="95">
        <v>1020006.7260866113</v>
      </c>
      <c r="H2205" s="101">
        <v>38717.102328602952</v>
      </c>
      <c r="I2205" s="101">
        <v>3.2332257191393006</v>
      </c>
      <c r="J2205" s="96"/>
      <c r="K2205" s="96"/>
      <c r="L2205" s="96"/>
      <c r="M2205" s="96"/>
      <c r="N2205" s="96"/>
      <c r="O2205" s="96"/>
      <c r="P2205" s="96"/>
    </row>
    <row r="2206" spans="1:16" ht="15" customHeight="1" x14ac:dyDescent="0.25">
      <c r="A2206" s="100">
        <v>43754</v>
      </c>
      <c r="B2206" s="101">
        <v>23</v>
      </c>
      <c r="C2206" s="92" t="str">
        <f t="shared" si="102"/>
        <v>GET /scheduled-payments</v>
      </c>
      <c r="D2206" s="94" t="s">
        <v>207</v>
      </c>
      <c r="E2206" s="93" t="str">
        <f t="shared" si="103"/>
        <v>AISP</v>
      </c>
      <c r="F2206" s="93" t="str">
        <f t="shared" si="104"/>
        <v>Y</v>
      </c>
      <c r="G2206" s="95">
        <v>2299722.4364391025</v>
      </c>
      <c r="H2206" s="101">
        <v>28873.913160249893</v>
      </c>
      <c r="I2206" s="101">
        <v>85.852453121051184</v>
      </c>
      <c r="J2206" s="96"/>
      <c r="K2206" s="96"/>
      <c r="L2206" s="96"/>
      <c r="M2206" s="96"/>
      <c r="N2206" s="96"/>
      <c r="O2206" s="96"/>
      <c r="P2206" s="96"/>
    </row>
    <row r="2207" spans="1:16" ht="15" customHeight="1" x14ac:dyDescent="0.25">
      <c r="A2207" s="100">
        <v>43754</v>
      </c>
      <c r="B2207" s="101">
        <v>24</v>
      </c>
      <c r="C2207" s="92" t="str">
        <f t="shared" si="102"/>
        <v>GET /accounts/{AccountId}/statements</v>
      </c>
      <c r="D2207" s="94" t="s">
        <v>207</v>
      </c>
      <c r="E2207" s="93" t="str">
        <f t="shared" si="103"/>
        <v>AISP</v>
      </c>
      <c r="F2207" s="93" t="str">
        <f t="shared" si="104"/>
        <v>Y</v>
      </c>
      <c r="G2207" s="95">
        <v>1074093.0467928271</v>
      </c>
      <c r="H2207" s="101">
        <v>14478.957807558798</v>
      </c>
      <c r="I2207" s="101">
        <v>145.17452651667887</v>
      </c>
      <c r="J2207" s="96"/>
      <c r="K2207" s="96"/>
      <c r="L2207" s="96"/>
      <c r="M2207" s="96"/>
      <c r="N2207" s="96"/>
      <c r="O2207" s="96"/>
      <c r="P2207" s="96"/>
    </row>
    <row r="2208" spans="1:16" ht="15" customHeight="1" x14ac:dyDescent="0.25">
      <c r="A2208" s="100">
        <v>43754</v>
      </c>
      <c r="B2208" s="101">
        <v>25</v>
      </c>
      <c r="C2208" s="92" t="str">
        <f t="shared" si="102"/>
        <v>GET /accounts/{AccountId}/statements/{StatementId}</v>
      </c>
      <c r="D2208" s="94" t="s">
        <v>207</v>
      </c>
      <c r="E2208" s="93" t="str">
        <f t="shared" si="103"/>
        <v>AISP</v>
      </c>
      <c r="F2208" s="93" t="str">
        <f t="shared" si="104"/>
        <v>Y</v>
      </c>
      <c r="G2208" s="95">
        <v>1237294.7982757411</v>
      </c>
      <c r="H2208" s="101">
        <v>25330.960546887476</v>
      </c>
      <c r="I2208" s="101">
        <v>126.16257273370873</v>
      </c>
      <c r="J2208" s="96"/>
      <c r="K2208" s="96"/>
      <c r="L2208" s="96"/>
      <c r="M2208" s="96"/>
      <c r="N2208" s="96"/>
      <c r="O2208" s="96"/>
      <c r="P2208" s="96"/>
    </row>
    <row r="2209" spans="1:16" x14ac:dyDescent="0.25">
      <c r="A2209" s="100">
        <v>43754</v>
      </c>
      <c r="B2209" s="101">
        <v>26</v>
      </c>
      <c r="C2209" s="92" t="str">
        <f t="shared" si="102"/>
        <v>GET /accounts/{AccountId}/statements/{StatementId}/file</v>
      </c>
      <c r="D2209" s="94" t="s">
        <v>207</v>
      </c>
      <c r="E2209" s="93" t="str">
        <f t="shared" si="103"/>
        <v>AISP</v>
      </c>
      <c r="F2209" s="93" t="str">
        <f t="shared" si="104"/>
        <v>Y</v>
      </c>
      <c r="G2209" s="95">
        <v>2506726.6677293549</v>
      </c>
      <c r="H2209" s="101">
        <v>25820.170878496123</v>
      </c>
      <c r="I2209" s="101">
        <v>91.643701362510456</v>
      </c>
      <c r="J2209" s="96"/>
      <c r="K2209" s="96"/>
      <c r="L2209" s="96"/>
      <c r="M2209" s="96"/>
      <c r="N2209" s="96"/>
      <c r="O2209" s="96"/>
      <c r="P2209" s="96"/>
    </row>
    <row r="2210" spans="1:16" x14ac:dyDescent="0.25">
      <c r="A2210" s="100">
        <v>43754</v>
      </c>
      <c r="B2210" s="101">
        <v>27</v>
      </c>
      <c r="C2210" s="92" t="str">
        <f t="shared" si="102"/>
        <v>GET /accounts/{AccountId}/statements/{StatementId}/transactions</v>
      </c>
      <c r="D2210" s="94" t="s">
        <v>207</v>
      </c>
      <c r="E2210" s="93" t="str">
        <f t="shared" si="103"/>
        <v>AISP</v>
      </c>
      <c r="F2210" s="93" t="str">
        <f t="shared" si="104"/>
        <v>Y</v>
      </c>
      <c r="G2210" s="95">
        <v>36668973.523927629</v>
      </c>
      <c r="H2210" s="102">
        <v>7461.0961145704641</v>
      </c>
      <c r="I2210" s="102">
        <v>279.18713168369584</v>
      </c>
      <c r="J2210" s="96"/>
      <c r="K2210" s="96"/>
      <c r="L2210" s="96"/>
      <c r="M2210" s="96"/>
      <c r="N2210" s="96"/>
      <c r="O2210" s="96"/>
      <c r="P2210" s="96"/>
    </row>
    <row r="2211" spans="1:16" x14ac:dyDescent="0.25">
      <c r="A2211" s="100">
        <v>43754</v>
      </c>
      <c r="B2211" s="101">
        <v>28</v>
      </c>
      <c r="C2211" s="92" t="str">
        <f t="shared" si="102"/>
        <v>GET /statements</v>
      </c>
      <c r="D2211" s="94" t="s">
        <v>207</v>
      </c>
      <c r="E2211" s="93" t="str">
        <f t="shared" si="103"/>
        <v>AISP</v>
      </c>
      <c r="F2211" s="93" t="str">
        <f t="shared" si="104"/>
        <v>Y</v>
      </c>
      <c r="G2211" s="95">
        <v>3646794.7097221203</v>
      </c>
      <c r="H2211" s="102">
        <v>40099.684570658705</v>
      </c>
      <c r="I2211" s="102">
        <v>82.121752783350559</v>
      </c>
      <c r="J2211" s="96"/>
      <c r="K2211" s="96"/>
      <c r="L2211" s="96"/>
      <c r="M2211" s="96"/>
      <c r="N2211" s="96"/>
      <c r="O2211" s="96"/>
      <c r="P2211" s="96"/>
    </row>
    <row r="2212" spans="1:16" x14ac:dyDescent="0.25">
      <c r="A2212" s="100">
        <v>43754</v>
      </c>
      <c r="B2212" s="101">
        <v>29</v>
      </c>
      <c r="C2212" s="92" t="str">
        <f t="shared" si="102"/>
        <v>POST /domestic-payment-consents</v>
      </c>
      <c r="D2212" s="94" t="s">
        <v>207</v>
      </c>
      <c r="E2212" s="93" t="str">
        <f t="shared" si="103"/>
        <v>PISP</v>
      </c>
      <c r="F2212" s="93" t="str">
        <f t="shared" si="104"/>
        <v>N</v>
      </c>
      <c r="G2212" s="95">
        <v>4329937.9400317287</v>
      </c>
      <c r="H2212" s="102">
        <v>8447.200202680744</v>
      </c>
      <c r="I2212" s="102">
        <v>89.067856598529417</v>
      </c>
      <c r="J2212" s="96"/>
      <c r="K2212" s="96"/>
      <c r="L2212" s="96"/>
      <c r="M2212" s="96"/>
      <c r="N2212" s="96"/>
      <c r="O2212" s="96"/>
      <c r="P2212" s="96"/>
    </row>
    <row r="2213" spans="1:16" x14ac:dyDescent="0.25">
      <c r="A2213" s="100">
        <v>43754</v>
      </c>
      <c r="B2213" s="101">
        <v>30</v>
      </c>
      <c r="C2213" s="92" t="str">
        <f t="shared" si="102"/>
        <v>GET /domestic-payment-consents/{ConsentId}</v>
      </c>
      <c r="D2213" s="94" t="s">
        <v>207</v>
      </c>
      <c r="E2213" s="93" t="str">
        <f t="shared" si="103"/>
        <v>PISP</v>
      </c>
      <c r="F2213" s="93" t="str">
        <f t="shared" si="104"/>
        <v>N</v>
      </c>
      <c r="G2213" s="95">
        <v>14532148.923412163</v>
      </c>
      <c r="H2213" s="102">
        <v>19789.091991000569</v>
      </c>
      <c r="I2213" s="102">
        <v>169.764815426062</v>
      </c>
      <c r="J2213" s="96"/>
      <c r="K2213" s="96"/>
      <c r="L2213" s="96"/>
      <c r="M2213" s="96"/>
      <c r="N2213" s="96"/>
      <c r="O2213" s="96"/>
      <c r="P2213" s="96"/>
    </row>
    <row r="2214" spans="1:16" x14ac:dyDescent="0.25">
      <c r="A2214" s="100">
        <v>43754</v>
      </c>
      <c r="B2214" s="101">
        <v>31</v>
      </c>
      <c r="C2214" s="92" t="str">
        <f t="shared" si="102"/>
        <v>POST /domestic-payments</v>
      </c>
      <c r="D2214" s="94" t="s">
        <v>207</v>
      </c>
      <c r="E2214" s="93" t="str">
        <f t="shared" si="103"/>
        <v>PISP</v>
      </c>
      <c r="F2214" s="93" t="str">
        <f t="shared" si="104"/>
        <v>Y</v>
      </c>
      <c r="G2214" s="95">
        <v>5729271.7133638822</v>
      </c>
      <c r="H2214" s="102">
        <v>14837.759509313875</v>
      </c>
      <c r="I2214" s="102">
        <v>6.8046213824194588</v>
      </c>
      <c r="J2214" s="96"/>
      <c r="K2214" s="96"/>
      <c r="L2214" s="96"/>
      <c r="M2214" s="96"/>
      <c r="N2214" s="96"/>
      <c r="O2214" s="96"/>
      <c r="P2214" s="96"/>
    </row>
    <row r="2215" spans="1:16" x14ac:dyDescent="0.25">
      <c r="A2215" s="100">
        <v>43754</v>
      </c>
      <c r="B2215" s="101">
        <v>32</v>
      </c>
      <c r="C2215" s="92" t="str">
        <f t="shared" si="102"/>
        <v>GET /domestic-payments/{DomesticPaymentId}</v>
      </c>
      <c r="D2215" s="94" t="s">
        <v>207</v>
      </c>
      <c r="E2215" s="93" t="str">
        <f t="shared" si="103"/>
        <v>PISP</v>
      </c>
      <c r="F2215" s="93" t="str">
        <f t="shared" si="104"/>
        <v>Y</v>
      </c>
      <c r="G2215" s="95">
        <v>39112336.803152144</v>
      </c>
      <c r="H2215" s="102">
        <v>43366.120824181366</v>
      </c>
      <c r="I2215" s="102">
        <v>75.282458105340979</v>
      </c>
      <c r="J2215" s="96"/>
      <c r="K2215" s="96"/>
      <c r="L2215" s="96"/>
      <c r="M2215" s="96"/>
      <c r="N2215" s="96"/>
      <c r="O2215" s="96"/>
      <c r="P2215" s="96"/>
    </row>
    <row r="2216" spans="1:16" x14ac:dyDescent="0.25">
      <c r="A2216" s="100">
        <v>43754</v>
      </c>
      <c r="B2216" s="101">
        <v>33</v>
      </c>
      <c r="C2216" s="92" t="str">
        <f t="shared" si="102"/>
        <v>POST /domestic-scheduled-payment-consents</v>
      </c>
      <c r="D2216" s="94" t="s">
        <v>207</v>
      </c>
      <c r="E2216" s="93" t="str">
        <f t="shared" si="103"/>
        <v>PISP</v>
      </c>
      <c r="F2216" s="93" t="str">
        <f t="shared" si="104"/>
        <v>N</v>
      </c>
      <c r="G2216" s="95">
        <v>18862738.942027025</v>
      </c>
      <c r="H2216" s="102">
        <v>17655.902164193791</v>
      </c>
      <c r="I2216" s="102">
        <v>113.15047250472617</v>
      </c>
      <c r="J2216" s="96"/>
      <c r="K2216" s="96"/>
      <c r="L2216" s="96"/>
      <c r="M2216" s="96"/>
      <c r="N2216" s="96"/>
      <c r="O2216" s="96"/>
      <c r="P2216" s="96"/>
    </row>
    <row r="2217" spans="1:16" x14ac:dyDescent="0.25">
      <c r="A2217" s="100">
        <v>43754</v>
      </c>
      <c r="B2217" s="101">
        <v>34</v>
      </c>
      <c r="C2217" s="92" t="str">
        <f t="shared" si="102"/>
        <v>GET /domestic-scheduled-payment-consents/{ConsentId}</v>
      </c>
      <c r="D2217" s="94" t="s">
        <v>207</v>
      </c>
      <c r="E2217" s="93" t="str">
        <f t="shared" si="103"/>
        <v>PISP</v>
      </c>
      <c r="F2217" s="93" t="str">
        <f t="shared" si="104"/>
        <v>N</v>
      </c>
      <c r="G2217" s="95">
        <v>13319767.43600334</v>
      </c>
      <c r="H2217" s="102">
        <v>13615.884358172694</v>
      </c>
      <c r="I2217" s="102">
        <v>77.876303146474243</v>
      </c>
      <c r="J2217" s="96"/>
      <c r="K2217" s="96"/>
      <c r="L2217" s="96"/>
      <c r="M2217" s="96"/>
      <c r="N2217" s="96"/>
      <c r="O2217" s="96"/>
      <c r="P2217" s="96"/>
    </row>
    <row r="2218" spans="1:16" x14ac:dyDescent="0.25">
      <c r="A2218" s="100">
        <v>43754</v>
      </c>
      <c r="B2218" s="101">
        <v>35</v>
      </c>
      <c r="C2218" s="92" t="str">
        <f t="shared" si="102"/>
        <v>POST /domestic-scheduled-payments</v>
      </c>
      <c r="D2218" s="94" t="s">
        <v>207</v>
      </c>
      <c r="E2218" s="93" t="str">
        <f t="shared" si="103"/>
        <v>PISP</v>
      </c>
      <c r="F2218" s="93" t="str">
        <f t="shared" si="104"/>
        <v>Y</v>
      </c>
      <c r="G2218" s="95">
        <v>29704161.596519008</v>
      </c>
      <c r="H2218" s="102">
        <v>44675.790750931381</v>
      </c>
      <c r="I2218" s="102">
        <v>180.05725187695097</v>
      </c>
      <c r="J2218" s="96"/>
      <c r="K2218" s="96"/>
      <c r="L2218" s="96"/>
      <c r="M2218" s="96"/>
      <c r="N2218" s="96"/>
      <c r="O2218" s="96"/>
      <c r="P2218" s="96"/>
    </row>
    <row r="2219" spans="1:16" x14ac:dyDescent="0.25">
      <c r="A2219" s="100">
        <v>43754</v>
      </c>
      <c r="B2219" s="101">
        <v>36</v>
      </c>
      <c r="C2219" s="92" t="str">
        <f t="shared" si="102"/>
        <v>GET /domestic-scheduled-payments/{DomesticScheduledPaymentId}</v>
      </c>
      <c r="D2219" s="94" t="s">
        <v>207</v>
      </c>
      <c r="E2219" s="93" t="str">
        <f t="shared" si="103"/>
        <v>PISP</v>
      </c>
      <c r="F2219" s="93" t="str">
        <f t="shared" si="104"/>
        <v>Y</v>
      </c>
      <c r="G2219" s="95">
        <v>14701491.633941729</v>
      </c>
      <c r="H2219" s="102">
        <v>30848.011449977144</v>
      </c>
      <c r="I2219" s="102">
        <v>98.33472112238789</v>
      </c>
      <c r="J2219" s="96"/>
      <c r="K2219" s="96"/>
      <c r="L2219" s="96"/>
      <c r="M2219" s="96"/>
      <c r="N2219" s="96"/>
      <c r="O2219" s="96"/>
      <c r="P2219" s="96"/>
    </row>
    <row r="2220" spans="1:16" x14ac:dyDescent="0.25">
      <c r="A2220" s="100">
        <v>43754</v>
      </c>
      <c r="B2220" s="101">
        <v>37</v>
      </c>
      <c r="C2220" s="92" t="str">
        <f t="shared" si="102"/>
        <v>POST /domestic-standing-order-consents</v>
      </c>
      <c r="D2220" s="94" t="s">
        <v>207</v>
      </c>
      <c r="E2220" s="93" t="str">
        <f t="shared" si="103"/>
        <v>PISP</v>
      </c>
      <c r="F2220" s="93" t="str">
        <f t="shared" si="104"/>
        <v>N</v>
      </c>
      <c r="G2220" s="95">
        <v>25494048.579042584</v>
      </c>
      <c r="H2220" s="102">
        <v>28308.808560906036</v>
      </c>
      <c r="I2220" s="102">
        <v>215.80138031241555</v>
      </c>
      <c r="J2220" s="96"/>
      <c r="K2220" s="96"/>
      <c r="L2220" s="96"/>
      <c r="M2220" s="96"/>
      <c r="N2220" s="96"/>
      <c r="O2220" s="96"/>
      <c r="P2220" s="96"/>
    </row>
    <row r="2221" spans="1:16" x14ac:dyDescent="0.25">
      <c r="A2221" s="100">
        <v>43754</v>
      </c>
      <c r="B2221" s="101">
        <v>38</v>
      </c>
      <c r="C2221" s="92" t="str">
        <f t="shared" si="102"/>
        <v>GET /domestic-standing-order-consents/{ConsentId}</v>
      </c>
      <c r="D2221" s="94" t="s">
        <v>207</v>
      </c>
      <c r="E2221" s="93" t="str">
        <f t="shared" si="103"/>
        <v>PISP</v>
      </c>
      <c r="F2221" s="93" t="str">
        <f t="shared" si="104"/>
        <v>N</v>
      </c>
      <c r="G2221" s="95">
        <v>26756443.942965686</v>
      </c>
      <c r="H2221" s="102">
        <v>30852.654686267808</v>
      </c>
      <c r="I2221" s="102">
        <v>210.46965069611241</v>
      </c>
      <c r="J2221" s="96"/>
      <c r="K2221" s="96"/>
      <c r="L2221" s="96"/>
      <c r="M2221" s="96"/>
      <c r="N2221" s="96"/>
      <c r="O2221" s="96"/>
      <c r="P2221" s="96"/>
    </row>
    <row r="2222" spans="1:16" ht="15" customHeight="1" x14ac:dyDescent="0.25">
      <c r="A2222" s="100">
        <v>43754</v>
      </c>
      <c r="B2222" s="101">
        <v>39</v>
      </c>
      <c r="C2222" s="92" t="str">
        <f t="shared" si="102"/>
        <v>POST /domestic-standing-orders</v>
      </c>
      <c r="D2222" s="94" t="s">
        <v>207</v>
      </c>
      <c r="E2222" s="93" t="str">
        <f t="shared" si="103"/>
        <v>PISP</v>
      </c>
      <c r="F2222" s="93" t="str">
        <f t="shared" si="104"/>
        <v>Y</v>
      </c>
      <c r="G2222" s="95">
        <v>8065597.5420511132</v>
      </c>
      <c r="H2222" s="102">
        <v>19613.857615266992</v>
      </c>
      <c r="I2222" s="102">
        <v>2.3580836291455456</v>
      </c>
      <c r="J2222" s="96"/>
      <c r="K2222" s="96"/>
      <c r="L2222" s="96"/>
      <c r="M2222" s="96"/>
      <c r="N2222" s="96"/>
      <c r="O2222" s="96"/>
      <c r="P2222" s="96"/>
    </row>
    <row r="2223" spans="1:16" ht="15" customHeight="1" x14ac:dyDescent="0.25">
      <c r="A2223" s="100">
        <v>43754</v>
      </c>
      <c r="B2223" s="101">
        <v>40</v>
      </c>
      <c r="C2223" s="92" t="str">
        <f t="shared" si="102"/>
        <v>GET /domestic-standing-orders/{DomesticStandingOrderId}</v>
      </c>
      <c r="D2223" s="94" t="s">
        <v>207</v>
      </c>
      <c r="E2223" s="93" t="str">
        <f t="shared" si="103"/>
        <v>PISP</v>
      </c>
      <c r="F2223" s="93" t="str">
        <f t="shared" si="104"/>
        <v>Y</v>
      </c>
      <c r="G2223" s="95">
        <v>6371436.482994616</v>
      </c>
      <c r="H2223" s="102">
        <v>8450.0186184461818</v>
      </c>
      <c r="I2223" s="102">
        <v>275.33410923399805</v>
      </c>
      <c r="J2223" s="96"/>
      <c r="K2223" s="96"/>
      <c r="L2223" s="96"/>
      <c r="M2223" s="96"/>
      <c r="N2223" s="96"/>
      <c r="O2223" s="96"/>
      <c r="P2223" s="96"/>
    </row>
    <row r="2224" spans="1:16" ht="15" customHeight="1" x14ac:dyDescent="0.25">
      <c r="A2224" s="100">
        <v>43754</v>
      </c>
      <c r="B2224" s="101">
        <v>41</v>
      </c>
      <c r="C2224" s="92" t="str">
        <f t="shared" si="102"/>
        <v>POST /international-payment-consents</v>
      </c>
      <c r="D2224" s="94" t="s">
        <v>207</v>
      </c>
      <c r="E2224" s="93" t="str">
        <f t="shared" si="103"/>
        <v>PISP</v>
      </c>
      <c r="F2224" s="93" t="str">
        <f t="shared" si="104"/>
        <v>N</v>
      </c>
      <c r="G2224" s="95">
        <v>39078758.374250747</v>
      </c>
      <c r="H2224" s="102">
        <v>45078.2360572248</v>
      </c>
      <c r="I2224" s="102">
        <v>75.533610597454313</v>
      </c>
      <c r="J2224" s="96"/>
      <c r="K2224" s="96"/>
      <c r="L2224" s="96"/>
      <c r="M2224" s="96"/>
      <c r="N2224" s="96"/>
      <c r="O2224" s="96"/>
      <c r="P2224" s="96"/>
    </row>
    <row r="2225" spans="1:16" ht="15" customHeight="1" x14ac:dyDescent="0.25">
      <c r="A2225" s="100">
        <v>43754</v>
      </c>
      <c r="B2225" s="101">
        <v>42</v>
      </c>
      <c r="C2225" s="92" t="str">
        <f t="shared" si="102"/>
        <v>GET /international-payment-consents/{ConsentId}</v>
      </c>
      <c r="D2225" s="94" t="s">
        <v>207</v>
      </c>
      <c r="E2225" s="93" t="str">
        <f t="shared" si="103"/>
        <v>PISP</v>
      </c>
      <c r="F2225" s="93" t="str">
        <f t="shared" si="104"/>
        <v>N</v>
      </c>
      <c r="G2225" s="95">
        <v>33192158.757671889</v>
      </c>
      <c r="H2225" s="102">
        <v>32938.126542354286</v>
      </c>
      <c r="I2225" s="102">
        <v>294.5631906519028</v>
      </c>
      <c r="J2225" s="96"/>
      <c r="K2225" s="96"/>
      <c r="L2225" s="96"/>
      <c r="M2225" s="96"/>
      <c r="N2225" s="96"/>
      <c r="O2225" s="96"/>
      <c r="P2225" s="96"/>
    </row>
    <row r="2226" spans="1:16" ht="15" customHeight="1" x14ac:dyDescent="0.25">
      <c r="A2226" s="100">
        <v>43754</v>
      </c>
      <c r="B2226" s="101">
        <v>43</v>
      </c>
      <c r="C2226" s="92" t="str">
        <f t="shared" si="102"/>
        <v>POST /international-payments</v>
      </c>
      <c r="D2226" s="94" t="s">
        <v>207</v>
      </c>
      <c r="E2226" s="93" t="str">
        <f t="shared" si="103"/>
        <v>PISP</v>
      </c>
      <c r="F2226" s="93" t="str">
        <f t="shared" si="104"/>
        <v>Y</v>
      </c>
      <c r="G2226" s="95">
        <v>39168893.804559916</v>
      </c>
      <c r="H2226" s="102">
        <v>39602.65288024451</v>
      </c>
      <c r="I2226" s="102">
        <v>50.229044087431085</v>
      </c>
      <c r="J2226" s="96"/>
      <c r="K2226" s="96"/>
      <c r="L2226" s="96"/>
      <c r="M2226" s="96"/>
      <c r="N2226" s="96"/>
      <c r="O2226" s="96"/>
      <c r="P2226" s="96"/>
    </row>
    <row r="2227" spans="1:16" ht="15" customHeight="1" x14ac:dyDescent="0.25">
      <c r="A2227" s="100">
        <v>43754</v>
      </c>
      <c r="B2227" s="101">
        <v>44</v>
      </c>
      <c r="C2227" s="92" t="str">
        <f t="shared" si="102"/>
        <v>GET /international-payments/{InternationalPaymentId}</v>
      </c>
      <c r="D2227" s="94" t="s">
        <v>207</v>
      </c>
      <c r="E2227" s="93" t="str">
        <f t="shared" si="103"/>
        <v>PISP</v>
      </c>
      <c r="F2227" s="93" t="str">
        <f t="shared" si="104"/>
        <v>Y</v>
      </c>
      <c r="G2227" s="95">
        <v>13778453.691708574</v>
      </c>
      <c r="H2227" s="102">
        <v>21298.856953936072</v>
      </c>
      <c r="I2227" s="102">
        <v>71.777640659977038</v>
      </c>
      <c r="J2227" s="96"/>
      <c r="K2227" s="96"/>
      <c r="L2227" s="96"/>
      <c r="M2227" s="96"/>
      <c r="N2227" s="96"/>
      <c r="O2227" s="96"/>
      <c r="P2227" s="96"/>
    </row>
    <row r="2228" spans="1:16" ht="15" customHeight="1" x14ac:dyDescent="0.25">
      <c r="A2228" s="100">
        <v>43754</v>
      </c>
      <c r="B2228" s="101">
        <v>45</v>
      </c>
      <c r="C2228" s="92" t="str">
        <f t="shared" si="102"/>
        <v>POST /international-scheduled-payment-consents</v>
      </c>
      <c r="D2228" s="94" t="s">
        <v>207</v>
      </c>
      <c r="E2228" s="93" t="str">
        <f t="shared" si="103"/>
        <v>PISP</v>
      </c>
      <c r="F2228" s="93" t="str">
        <f t="shared" si="104"/>
        <v>N</v>
      </c>
      <c r="G2228" s="95">
        <v>25914683.796699405</v>
      </c>
      <c r="H2228" s="102">
        <v>32546.343902922854</v>
      </c>
      <c r="I2228" s="102">
        <v>15.744725017642768</v>
      </c>
      <c r="J2228" s="96"/>
      <c r="K2228" s="96"/>
      <c r="L2228" s="96"/>
      <c r="M2228" s="96"/>
      <c r="N2228" s="96"/>
      <c r="O2228" s="96"/>
      <c r="P2228" s="96"/>
    </row>
    <row r="2229" spans="1:16" ht="15" customHeight="1" x14ac:dyDescent="0.25">
      <c r="A2229" s="100">
        <v>43754</v>
      </c>
      <c r="B2229" s="101">
        <v>46</v>
      </c>
      <c r="C2229" s="92" t="str">
        <f t="shared" si="102"/>
        <v>GET /international-scheduled-payment-consents/{ConsentId}</v>
      </c>
      <c r="D2229" s="94" t="s">
        <v>207</v>
      </c>
      <c r="E2229" s="93" t="str">
        <f t="shared" si="103"/>
        <v>PISP</v>
      </c>
      <c r="F2229" s="93" t="str">
        <f t="shared" si="104"/>
        <v>N</v>
      </c>
      <c r="G2229" s="95">
        <v>9187788.289214585</v>
      </c>
      <c r="H2229" s="102">
        <v>29155.184728064985</v>
      </c>
      <c r="I2229" s="102">
        <v>29.769905023179358</v>
      </c>
      <c r="J2229" s="96"/>
      <c r="K2229" s="96"/>
      <c r="L2229" s="96"/>
      <c r="M2229" s="96"/>
      <c r="N2229" s="96"/>
      <c r="O2229" s="96"/>
      <c r="P2229" s="96"/>
    </row>
    <row r="2230" spans="1:16" ht="15" customHeight="1" x14ac:dyDescent="0.25">
      <c r="A2230" s="100">
        <v>43754</v>
      </c>
      <c r="B2230" s="101">
        <v>47</v>
      </c>
      <c r="C2230" s="92" t="str">
        <f t="shared" si="102"/>
        <v>POST /international-scheduled-payments</v>
      </c>
      <c r="D2230" s="94" t="s">
        <v>207</v>
      </c>
      <c r="E2230" s="93" t="str">
        <f t="shared" si="103"/>
        <v>PISP</v>
      </c>
      <c r="F2230" s="93" t="str">
        <f t="shared" si="104"/>
        <v>Y</v>
      </c>
      <c r="G2230" s="95">
        <v>15005340.412095703</v>
      </c>
      <c r="H2230" s="102">
        <v>21608.653686925794</v>
      </c>
      <c r="I2230" s="102">
        <v>81.710790750567227</v>
      </c>
      <c r="J2230" s="96"/>
      <c r="K2230" s="96"/>
      <c r="L2230" s="96"/>
      <c r="M2230" s="96"/>
      <c r="N2230" s="96"/>
      <c r="O2230" s="96"/>
      <c r="P2230" s="96"/>
    </row>
    <row r="2231" spans="1:16" ht="15" customHeight="1" x14ac:dyDescent="0.25">
      <c r="A2231" s="100">
        <v>43754</v>
      </c>
      <c r="B2231" s="101">
        <v>48</v>
      </c>
      <c r="C2231" s="92" t="str">
        <f t="shared" si="102"/>
        <v>GET /international-scheduled-payments/{InternationalScheduledPaymentId}</v>
      </c>
      <c r="D2231" s="94" t="s">
        <v>207</v>
      </c>
      <c r="E2231" s="93" t="str">
        <f t="shared" si="103"/>
        <v>PISP</v>
      </c>
      <c r="F2231" s="93" t="str">
        <f t="shared" si="104"/>
        <v>Y</v>
      </c>
      <c r="G2231" s="95">
        <v>23928571.320392657</v>
      </c>
      <c r="H2231" s="102">
        <v>38369.173806366642</v>
      </c>
      <c r="I2231" s="102">
        <v>61.957788956365455</v>
      </c>
      <c r="J2231" s="96"/>
      <c r="K2231" s="96"/>
      <c r="L2231" s="96"/>
      <c r="M2231" s="96"/>
      <c r="N2231" s="96"/>
      <c r="O2231" s="96"/>
      <c r="P2231" s="96"/>
    </row>
    <row r="2232" spans="1:16" ht="15" customHeight="1" x14ac:dyDescent="0.25">
      <c r="A2232" s="100">
        <v>43754</v>
      </c>
      <c r="B2232" s="101">
        <v>49</v>
      </c>
      <c r="C2232" s="92" t="str">
        <f t="shared" si="102"/>
        <v>POST /international-standing-order-consents</v>
      </c>
      <c r="D2232" s="94" t="s">
        <v>207</v>
      </c>
      <c r="E2232" s="93" t="str">
        <f t="shared" si="103"/>
        <v>PISP</v>
      </c>
      <c r="F2232" s="93" t="str">
        <f t="shared" si="104"/>
        <v>N</v>
      </c>
      <c r="G2232" s="95">
        <v>4247103.7403078042</v>
      </c>
      <c r="H2232" s="102">
        <v>13425.126527356428</v>
      </c>
      <c r="I2232" s="102">
        <v>6.1766634582416371</v>
      </c>
      <c r="J2232" s="96"/>
      <c r="K2232" s="96"/>
      <c r="L2232" s="96"/>
      <c r="M2232" s="96"/>
      <c r="N2232" s="96"/>
      <c r="O2232" s="96"/>
      <c r="P2232" s="96"/>
    </row>
    <row r="2233" spans="1:16" ht="15" customHeight="1" x14ac:dyDescent="0.25">
      <c r="A2233" s="100">
        <v>43754</v>
      </c>
      <c r="B2233" s="101">
        <v>50</v>
      </c>
      <c r="C2233" s="92" t="str">
        <f t="shared" si="102"/>
        <v>GET /international-standing-order-consents/{ConsentId}</v>
      </c>
      <c r="D2233" s="94" t="s">
        <v>207</v>
      </c>
      <c r="E2233" s="93" t="str">
        <f t="shared" si="103"/>
        <v>PISP</v>
      </c>
      <c r="F2233" s="93" t="str">
        <f t="shared" si="104"/>
        <v>N</v>
      </c>
      <c r="G2233" s="95">
        <v>20344104.549477231</v>
      </c>
      <c r="H2233" s="102">
        <v>30679.560126829983</v>
      </c>
      <c r="I2233" s="102">
        <v>270.64513133720834</v>
      </c>
      <c r="J2233" s="96"/>
      <c r="K2233" s="96"/>
      <c r="L2233" s="96"/>
      <c r="M2233" s="96"/>
      <c r="N2233" s="96"/>
      <c r="O2233" s="96"/>
      <c r="P2233" s="96"/>
    </row>
    <row r="2234" spans="1:16" ht="15" customHeight="1" x14ac:dyDescent="0.25">
      <c r="A2234" s="100">
        <v>43754</v>
      </c>
      <c r="B2234" s="101">
        <v>51</v>
      </c>
      <c r="C2234" s="92" t="str">
        <f t="shared" si="102"/>
        <v>POST /international-standing-orders</v>
      </c>
      <c r="D2234" s="94" t="s">
        <v>207</v>
      </c>
      <c r="E2234" s="93" t="str">
        <f t="shared" si="103"/>
        <v>PISP</v>
      </c>
      <c r="F2234" s="93" t="str">
        <f t="shared" si="104"/>
        <v>Y</v>
      </c>
      <c r="G2234" s="95">
        <v>16472573.237437021</v>
      </c>
      <c r="H2234" s="102">
        <v>27872.637381507633</v>
      </c>
      <c r="I2234" s="102">
        <v>258.4420620981362</v>
      </c>
      <c r="J2234" s="96"/>
      <c r="K2234" s="96"/>
      <c r="L2234" s="96"/>
      <c r="M2234" s="96"/>
      <c r="N2234" s="96"/>
      <c r="O2234" s="96"/>
      <c r="P2234" s="96"/>
    </row>
    <row r="2235" spans="1:16" ht="15" customHeight="1" x14ac:dyDescent="0.25">
      <c r="A2235" s="100">
        <v>43754</v>
      </c>
      <c r="B2235" s="101">
        <v>52</v>
      </c>
      <c r="C2235" s="92" t="str">
        <f t="shared" si="102"/>
        <v>GET /international-standing-orders/{InternationalStandingOrderPaymentId}</v>
      </c>
      <c r="D2235" s="94" t="s">
        <v>207</v>
      </c>
      <c r="E2235" s="93" t="str">
        <f t="shared" si="103"/>
        <v>PISP</v>
      </c>
      <c r="F2235" s="93" t="str">
        <f t="shared" si="104"/>
        <v>Y</v>
      </c>
      <c r="G2235" s="95">
        <v>6877642.6237250706</v>
      </c>
      <c r="H2235" s="102">
        <v>16835.304140373173</v>
      </c>
      <c r="I2235" s="102">
        <v>74.63589258853564</v>
      </c>
      <c r="J2235" s="96"/>
      <c r="K2235" s="96"/>
      <c r="L2235" s="96"/>
      <c r="M2235" s="96"/>
      <c r="N2235" s="96"/>
      <c r="O2235" s="96"/>
      <c r="P2235" s="96"/>
    </row>
    <row r="2236" spans="1:16" ht="15" customHeight="1" x14ac:dyDescent="0.25">
      <c r="A2236" s="100">
        <v>43754</v>
      </c>
      <c r="B2236" s="101">
        <v>53</v>
      </c>
      <c r="C2236" s="92" t="str">
        <f t="shared" si="102"/>
        <v>POST /file-payment-consents</v>
      </c>
      <c r="D2236" s="94" t="s">
        <v>207</v>
      </c>
      <c r="E2236" s="93" t="str">
        <f t="shared" si="103"/>
        <v>PISP</v>
      </c>
      <c r="F2236" s="93" t="str">
        <f t="shared" si="104"/>
        <v>N</v>
      </c>
      <c r="G2236" s="95">
        <v>12506080.968525391</v>
      </c>
      <c r="H2236" s="102">
        <v>14561.583727374851</v>
      </c>
      <c r="I2236" s="102">
        <v>23.552936535605472</v>
      </c>
      <c r="J2236" s="96"/>
      <c r="K2236" s="96"/>
      <c r="L2236" s="96"/>
      <c r="M2236" s="96"/>
      <c r="N2236" s="96"/>
      <c r="O2236" s="96"/>
      <c r="P2236" s="96"/>
    </row>
    <row r="2237" spans="1:16" ht="15" customHeight="1" x14ac:dyDescent="0.25">
      <c r="A2237" s="100">
        <v>43754</v>
      </c>
      <c r="B2237" s="101">
        <v>54</v>
      </c>
      <c r="C2237" s="92" t="str">
        <f t="shared" si="102"/>
        <v>GET /file-payment-consents/{ConsentId}</v>
      </c>
      <c r="D2237" s="94" t="s">
        <v>207</v>
      </c>
      <c r="E2237" s="93" t="str">
        <f t="shared" si="103"/>
        <v>PISP</v>
      </c>
      <c r="F2237" s="93" t="str">
        <f t="shared" si="104"/>
        <v>N</v>
      </c>
      <c r="G2237" s="95">
        <v>23665009.268040489</v>
      </c>
      <c r="H2237" s="102">
        <v>24014.719306914689</v>
      </c>
      <c r="I2237" s="102">
        <v>225.20780653422261</v>
      </c>
      <c r="J2237" s="96"/>
      <c r="K2237" s="96"/>
      <c r="L2237" s="96"/>
      <c r="M2237" s="96"/>
      <c r="N2237" s="96"/>
      <c r="O2237" s="96"/>
      <c r="P2237" s="96"/>
    </row>
    <row r="2238" spans="1:16" ht="15" customHeight="1" x14ac:dyDescent="0.25">
      <c r="A2238" s="100">
        <v>43754</v>
      </c>
      <c r="B2238" s="101">
        <v>55</v>
      </c>
      <c r="C2238" s="92" t="str">
        <f t="shared" si="102"/>
        <v>POST /file-payment-consents/{ConsentId}/file</v>
      </c>
      <c r="D2238" s="94" t="s">
        <v>207</v>
      </c>
      <c r="E2238" s="93" t="str">
        <f t="shared" si="103"/>
        <v>PISP</v>
      </c>
      <c r="F2238" s="93" t="str">
        <f t="shared" si="104"/>
        <v>N</v>
      </c>
      <c r="G2238" s="95">
        <v>23940002.499035109</v>
      </c>
      <c r="H2238" s="102">
        <v>31504.7081483006</v>
      </c>
      <c r="I2238" s="102">
        <v>75.702925499363644</v>
      </c>
      <c r="J2238" s="96"/>
      <c r="K2238" s="96"/>
      <c r="L2238" s="96"/>
      <c r="M2238" s="96"/>
      <c r="N2238" s="96"/>
      <c r="O2238" s="96"/>
      <c r="P2238" s="96"/>
    </row>
    <row r="2239" spans="1:16" ht="15" customHeight="1" x14ac:dyDescent="0.25">
      <c r="A2239" s="100">
        <v>43754</v>
      </c>
      <c r="B2239" s="101">
        <v>56</v>
      </c>
      <c r="C2239" s="92" t="str">
        <f t="shared" si="102"/>
        <v>GET /file-payment-consents/{ConsentId}/file</v>
      </c>
      <c r="D2239" s="94" t="s">
        <v>207</v>
      </c>
      <c r="E2239" s="93" t="str">
        <f t="shared" si="103"/>
        <v>PISP</v>
      </c>
      <c r="F2239" s="93" t="str">
        <f t="shared" si="104"/>
        <v>N</v>
      </c>
      <c r="G2239" s="95">
        <v>24741423.04520208</v>
      </c>
      <c r="H2239" s="102">
        <v>33508.456715066495</v>
      </c>
      <c r="I2239" s="102">
        <v>46.971048433809393</v>
      </c>
      <c r="J2239" s="96"/>
      <c r="K2239" s="96"/>
      <c r="L2239" s="96"/>
      <c r="M2239" s="96"/>
      <c r="N2239" s="96"/>
      <c r="O2239" s="96"/>
      <c r="P2239" s="96"/>
    </row>
    <row r="2240" spans="1:16" ht="15" customHeight="1" x14ac:dyDescent="0.25">
      <c r="A2240" s="100">
        <v>43754</v>
      </c>
      <c r="B2240" s="101">
        <v>57</v>
      </c>
      <c r="C2240" s="92" t="str">
        <f t="shared" si="102"/>
        <v>POST /file-payments</v>
      </c>
      <c r="D2240" s="94" t="s">
        <v>207</v>
      </c>
      <c r="E2240" s="93" t="str">
        <f t="shared" si="103"/>
        <v>PISP</v>
      </c>
      <c r="F2240" s="93" t="str">
        <f t="shared" si="104"/>
        <v>Y</v>
      </c>
      <c r="G2240" s="95">
        <v>407818380.20258152</v>
      </c>
      <c r="H2240" s="102">
        <v>4261.7302273396253</v>
      </c>
      <c r="I2240" s="102">
        <v>69.480161100727003</v>
      </c>
      <c r="J2240" s="96"/>
      <c r="K2240" s="96"/>
      <c r="L2240" s="96"/>
      <c r="M2240" s="96"/>
      <c r="N2240" s="96"/>
      <c r="O2240" s="96"/>
      <c r="P2240" s="96"/>
    </row>
    <row r="2241" spans="1:16" ht="15" customHeight="1" x14ac:dyDescent="0.25">
      <c r="A2241" s="100">
        <v>43754</v>
      </c>
      <c r="B2241" s="101">
        <v>58</v>
      </c>
      <c r="C2241" s="92" t="str">
        <f t="shared" si="102"/>
        <v>GET /file-payments/{FilePaymentId}</v>
      </c>
      <c r="D2241" s="94" t="s">
        <v>207</v>
      </c>
      <c r="E2241" s="93" t="str">
        <f t="shared" si="103"/>
        <v>PISP</v>
      </c>
      <c r="F2241" s="93" t="str">
        <f t="shared" si="104"/>
        <v>Y</v>
      </c>
      <c r="G2241" s="95">
        <v>76577972.344323933</v>
      </c>
      <c r="H2241" s="102">
        <v>780.59560743668203</v>
      </c>
      <c r="I2241" s="102">
        <v>132.81040723502869</v>
      </c>
      <c r="J2241" s="96"/>
      <c r="K2241" s="96"/>
      <c r="L2241" s="96"/>
      <c r="M2241" s="96"/>
      <c r="N2241" s="96"/>
      <c r="O2241" s="96"/>
      <c r="P2241" s="96"/>
    </row>
    <row r="2242" spans="1:16" ht="15" customHeight="1" x14ac:dyDescent="0.25">
      <c r="A2242" s="100">
        <v>43754</v>
      </c>
      <c r="B2242" s="101">
        <v>59</v>
      </c>
      <c r="C2242" s="92" t="str">
        <f t="shared" si="102"/>
        <v>GET /file-payments/{FilePaymentId}/report-file</v>
      </c>
      <c r="D2242" s="94" t="s">
        <v>207</v>
      </c>
      <c r="E2242" s="93" t="str">
        <f t="shared" si="103"/>
        <v>PISP</v>
      </c>
      <c r="F2242" s="93" t="str">
        <f t="shared" si="104"/>
        <v>Y</v>
      </c>
      <c r="G2242" s="95">
        <v>69656568.208389387</v>
      </c>
      <c r="H2242" s="102">
        <v>2524.5009109588841</v>
      </c>
      <c r="I2242" s="102">
        <v>99.508936197694695</v>
      </c>
      <c r="J2242" s="96"/>
      <c r="K2242" s="96"/>
      <c r="L2242" s="96"/>
      <c r="M2242" s="96"/>
      <c r="N2242" s="96"/>
      <c r="O2242" s="96"/>
      <c r="P2242" s="96"/>
    </row>
    <row r="2243" spans="1:16" ht="15" customHeight="1" x14ac:dyDescent="0.25">
      <c r="A2243" s="100">
        <v>43754</v>
      </c>
      <c r="B2243" s="101">
        <v>60</v>
      </c>
      <c r="C2243" s="92" t="str">
        <f t="shared" si="102"/>
        <v>POST /funds-confirmation-consents</v>
      </c>
      <c r="D2243" s="94" t="s">
        <v>207</v>
      </c>
      <c r="E2243" s="93" t="str">
        <f t="shared" si="103"/>
        <v>CoF</v>
      </c>
      <c r="F2243" s="93" t="str">
        <f t="shared" si="104"/>
        <v>N</v>
      </c>
      <c r="G2243" s="95">
        <v>14906713.437798716</v>
      </c>
      <c r="H2243" s="102">
        <v>15435.822770929244</v>
      </c>
      <c r="I2243" s="102">
        <v>14.304485395252788</v>
      </c>
      <c r="J2243" s="96"/>
      <c r="K2243" s="96"/>
      <c r="L2243" s="96"/>
      <c r="M2243" s="96"/>
      <c r="N2243" s="96"/>
      <c r="O2243" s="96"/>
      <c r="P2243" s="96"/>
    </row>
    <row r="2244" spans="1:16" ht="15" customHeight="1" x14ac:dyDescent="0.25">
      <c r="A2244" s="100">
        <v>43754</v>
      </c>
      <c r="B2244" s="101">
        <v>61</v>
      </c>
      <c r="C2244" s="92" t="str">
        <f t="shared" si="102"/>
        <v>GET /funds-confirmation-consents/{ConsentId}</v>
      </c>
      <c r="D2244" s="94" t="s">
        <v>207</v>
      </c>
      <c r="E2244" s="93" t="str">
        <f t="shared" si="103"/>
        <v>CoF</v>
      </c>
      <c r="F2244" s="93" t="str">
        <f t="shared" si="104"/>
        <v>N</v>
      </c>
      <c r="G2244" s="95">
        <v>23679027.746148746</v>
      </c>
      <c r="H2244" s="102">
        <v>42929.081582711478</v>
      </c>
      <c r="I2244" s="102">
        <v>213.95014747778509</v>
      </c>
      <c r="J2244" s="96"/>
      <c r="K2244" s="96"/>
      <c r="L2244" s="96"/>
      <c r="M2244" s="96"/>
      <c r="N2244" s="96"/>
      <c r="O2244" s="96"/>
      <c r="P2244" s="96"/>
    </row>
    <row r="2245" spans="1:16" ht="15" customHeight="1" x14ac:dyDescent="0.25">
      <c r="A2245" s="100">
        <v>43754</v>
      </c>
      <c r="B2245" s="101">
        <v>62</v>
      </c>
      <c r="C2245" s="92" t="str">
        <f t="shared" si="102"/>
        <v>DELETE /funds-confirmation-consents/{ConsentId}</v>
      </c>
      <c r="D2245" s="94" t="s">
        <v>207</v>
      </c>
      <c r="E2245" s="93" t="str">
        <f t="shared" si="103"/>
        <v>CoF</v>
      </c>
      <c r="F2245" s="93" t="str">
        <f t="shared" si="104"/>
        <v>N</v>
      </c>
      <c r="G2245" s="95">
        <v>7193975.0651968997</v>
      </c>
      <c r="H2245" s="102">
        <v>13486.159277265999</v>
      </c>
      <c r="I2245" s="102">
        <v>124.65067619311579</v>
      </c>
      <c r="J2245" s="96"/>
      <c r="K2245" s="96"/>
      <c r="L2245" s="96"/>
      <c r="M2245" s="96"/>
      <c r="N2245" s="96"/>
      <c r="O2245" s="96"/>
      <c r="P2245" s="96"/>
    </row>
    <row r="2246" spans="1:16" ht="15" customHeight="1" x14ac:dyDescent="0.25">
      <c r="A2246" s="100">
        <v>43754</v>
      </c>
      <c r="B2246" s="101">
        <v>63</v>
      </c>
      <c r="C2246" s="92" t="str">
        <f t="shared" si="102"/>
        <v>POST /funds-confirmations</v>
      </c>
      <c r="D2246" s="94" t="s">
        <v>207</v>
      </c>
      <c r="E2246" s="93" t="str">
        <f t="shared" si="103"/>
        <v>CoF</v>
      </c>
      <c r="F2246" s="93" t="str">
        <f t="shared" si="104"/>
        <v>Y</v>
      </c>
      <c r="G2246" s="95">
        <v>10068771.088573361</v>
      </c>
      <c r="H2246" s="102">
        <v>16287.407159074352</v>
      </c>
      <c r="I2246" s="102">
        <v>259.05527565928287</v>
      </c>
      <c r="J2246" s="96"/>
      <c r="K2246" s="96"/>
      <c r="L2246" s="96"/>
      <c r="M2246" s="96"/>
      <c r="N2246" s="96"/>
      <c r="O2246" s="96"/>
      <c r="P2246" s="96"/>
    </row>
    <row r="2247" spans="1:16" ht="15" customHeight="1" x14ac:dyDescent="0.25">
      <c r="A2247" s="46">
        <v>43754</v>
      </c>
      <c r="B2247" s="101">
        <v>0</v>
      </c>
      <c r="C2247" s="92" t="str">
        <f t="shared" si="102"/>
        <v>OIDC endpoints for token IDs</v>
      </c>
      <c r="D2247" s="94" t="s">
        <v>208</v>
      </c>
      <c r="E2247" s="93" t="str">
        <f t="shared" si="103"/>
        <v>OIDC</v>
      </c>
      <c r="F2247" s="93" t="str">
        <f t="shared" si="104"/>
        <v>N</v>
      </c>
      <c r="G2247" s="112">
        <v>687372631.02283287</v>
      </c>
      <c r="H2247" s="68">
        <v>1695250.1258456451</v>
      </c>
      <c r="I2247" s="68">
        <v>591.64020881063902</v>
      </c>
      <c r="J2247" s="96"/>
      <c r="K2247" s="96"/>
      <c r="L2247" s="96"/>
      <c r="M2247" s="96"/>
      <c r="N2247" s="96"/>
      <c r="O2247" s="96"/>
      <c r="P2247" s="96"/>
    </row>
    <row r="2248" spans="1:16" ht="15" customHeight="1" x14ac:dyDescent="0.25">
      <c r="A2248" s="97">
        <v>43754</v>
      </c>
      <c r="B2248" s="101">
        <v>1</v>
      </c>
      <c r="C2248" s="92" t="str">
        <f t="shared" ref="C2248:C2311" si="105">VLOOKUP($B2248,endpoints,3)</f>
        <v>POST /account-access-consents</v>
      </c>
      <c r="D2248" s="94" t="s">
        <v>208</v>
      </c>
      <c r="E2248" s="93" t="str">
        <f t="shared" ref="E2248:E2311" si="106">VLOOKUP($B2248,endpoints,4)</f>
        <v>AISP</v>
      </c>
      <c r="F2248" s="93" t="str">
        <f t="shared" ref="F2248:F2311" si="107">VLOOKUP($B2248,endpoints,5)</f>
        <v>N</v>
      </c>
      <c r="G2248" s="95">
        <v>635685.00908339291</v>
      </c>
      <c r="H2248" s="99">
        <v>29894.530949131113</v>
      </c>
      <c r="I2248" s="99">
        <v>77.099555585802861</v>
      </c>
      <c r="J2248" s="96"/>
      <c r="K2248" s="96"/>
      <c r="L2248" s="96"/>
      <c r="M2248" s="96"/>
      <c r="N2248" s="96"/>
      <c r="O2248" s="96"/>
      <c r="P2248" s="96"/>
    </row>
    <row r="2249" spans="1:16" ht="15" customHeight="1" x14ac:dyDescent="0.25">
      <c r="A2249" s="97">
        <v>43754</v>
      </c>
      <c r="B2249" s="101">
        <v>2</v>
      </c>
      <c r="C2249" s="92" t="str">
        <f t="shared" si="105"/>
        <v>GET /account-access-consents/{ConsentId}</v>
      </c>
      <c r="D2249" s="94" t="s">
        <v>208</v>
      </c>
      <c r="E2249" s="93" t="str">
        <f t="shared" si="106"/>
        <v>AISP</v>
      </c>
      <c r="F2249" s="93" t="str">
        <f t="shared" si="107"/>
        <v>N</v>
      </c>
      <c r="G2249" s="95">
        <v>1202320.1269176395</v>
      </c>
      <c r="H2249" s="99">
        <v>30925.587527967247</v>
      </c>
      <c r="I2249" s="99">
        <v>32.499374377574426</v>
      </c>
      <c r="J2249" s="96"/>
      <c r="K2249" s="96"/>
      <c r="L2249" s="96"/>
      <c r="M2249" s="96"/>
      <c r="N2249" s="96"/>
      <c r="O2249" s="96"/>
      <c r="P2249" s="96"/>
    </row>
    <row r="2250" spans="1:16" ht="15" customHeight="1" x14ac:dyDescent="0.25">
      <c r="A2250" s="97">
        <v>43754</v>
      </c>
      <c r="B2250" s="101">
        <v>3</v>
      </c>
      <c r="C2250" s="92" t="str">
        <f t="shared" si="105"/>
        <v>DELETE /account-access-consents/{ConsentId}</v>
      </c>
      <c r="D2250" s="94" t="s">
        <v>208</v>
      </c>
      <c r="E2250" s="93" t="str">
        <f t="shared" si="106"/>
        <v>AISP</v>
      </c>
      <c r="F2250" s="93" t="str">
        <f t="shared" si="107"/>
        <v>N</v>
      </c>
      <c r="G2250" s="95">
        <v>597867.01546835736</v>
      </c>
      <c r="H2250" s="99">
        <v>24581.87588409055</v>
      </c>
      <c r="I2250" s="99">
        <v>271.4057163028981</v>
      </c>
      <c r="J2250" s="96"/>
      <c r="K2250" s="96"/>
      <c r="L2250" s="96"/>
      <c r="M2250" s="96"/>
      <c r="N2250" s="96"/>
      <c r="O2250" s="96"/>
      <c r="P2250" s="96"/>
    </row>
    <row r="2251" spans="1:16" ht="15" customHeight="1" x14ac:dyDescent="0.25">
      <c r="A2251" s="97">
        <v>43754</v>
      </c>
      <c r="B2251" s="101">
        <v>4</v>
      </c>
      <c r="C2251" s="92" t="str">
        <f t="shared" si="105"/>
        <v>GET /accounts</v>
      </c>
      <c r="D2251" s="94" t="s">
        <v>208</v>
      </c>
      <c r="E2251" s="93" t="str">
        <f t="shared" si="106"/>
        <v>AISP</v>
      </c>
      <c r="F2251" s="93" t="str">
        <f t="shared" si="107"/>
        <v>Y</v>
      </c>
      <c r="G2251" s="95">
        <v>1588031.496996579</v>
      </c>
      <c r="H2251" s="99">
        <v>31203.553434203677</v>
      </c>
      <c r="I2251" s="99">
        <v>65.887488655405178</v>
      </c>
      <c r="J2251" s="96"/>
      <c r="K2251" s="96"/>
      <c r="L2251" s="96"/>
      <c r="M2251" s="96"/>
      <c r="N2251" s="96"/>
      <c r="O2251" s="96"/>
      <c r="P2251" s="96"/>
    </row>
    <row r="2252" spans="1:16" ht="15" customHeight="1" x14ac:dyDescent="0.25">
      <c r="A2252" s="97">
        <v>43754</v>
      </c>
      <c r="B2252" s="101">
        <v>5</v>
      </c>
      <c r="C2252" s="92" t="str">
        <f t="shared" si="105"/>
        <v>GET /accounts/{AccountId}</v>
      </c>
      <c r="D2252" s="94" t="s">
        <v>208</v>
      </c>
      <c r="E2252" s="93" t="str">
        <f t="shared" si="106"/>
        <v>AISP</v>
      </c>
      <c r="F2252" s="93" t="str">
        <f t="shared" si="107"/>
        <v>Y</v>
      </c>
      <c r="G2252" s="95">
        <v>2398291.4254763122</v>
      </c>
      <c r="H2252" s="99">
        <v>45119.20904199381</v>
      </c>
      <c r="I2252" s="99">
        <v>95.479604968635272</v>
      </c>
      <c r="J2252" s="96"/>
      <c r="K2252" s="96"/>
      <c r="L2252" s="96"/>
      <c r="M2252" s="96"/>
      <c r="N2252" s="96"/>
      <c r="O2252" s="96"/>
      <c r="P2252" s="96"/>
    </row>
    <row r="2253" spans="1:16" ht="15" customHeight="1" x14ac:dyDescent="0.25">
      <c r="A2253" s="97">
        <v>43754</v>
      </c>
      <c r="B2253" s="101">
        <v>6</v>
      </c>
      <c r="C2253" s="92" t="str">
        <f t="shared" si="105"/>
        <v>GET /accounts/{AccountId}/balances</v>
      </c>
      <c r="D2253" s="94" t="s">
        <v>208</v>
      </c>
      <c r="E2253" s="93" t="str">
        <f t="shared" si="106"/>
        <v>AISP</v>
      </c>
      <c r="F2253" s="93" t="str">
        <f t="shared" si="107"/>
        <v>Y</v>
      </c>
      <c r="G2253" s="95">
        <v>1916759.9029688686</v>
      </c>
      <c r="H2253" s="99">
        <v>28389.374574210258</v>
      </c>
      <c r="I2253" s="99">
        <v>136.24410031682154</v>
      </c>
      <c r="J2253" s="96"/>
      <c r="K2253" s="96"/>
      <c r="L2253" s="96"/>
      <c r="M2253" s="96"/>
      <c r="N2253" s="96"/>
      <c r="O2253" s="96"/>
      <c r="P2253" s="96"/>
    </row>
    <row r="2254" spans="1:16" ht="15" customHeight="1" x14ac:dyDescent="0.25">
      <c r="A2254" s="97">
        <v>43754</v>
      </c>
      <c r="B2254" s="101">
        <v>7</v>
      </c>
      <c r="C2254" s="92" t="str">
        <f t="shared" si="105"/>
        <v>GET /balances</v>
      </c>
      <c r="D2254" s="94" t="s">
        <v>208</v>
      </c>
      <c r="E2254" s="93" t="str">
        <f t="shared" si="106"/>
        <v>AISP</v>
      </c>
      <c r="F2254" s="93" t="str">
        <f t="shared" si="107"/>
        <v>Y</v>
      </c>
      <c r="G2254" s="95">
        <v>1165095.1261220772</v>
      </c>
      <c r="H2254" s="99">
        <v>21744.792978610254</v>
      </c>
      <c r="I2254" s="99">
        <v>151.97931452828516</v>
      </c>
      <c r="J2254" s="96"/>
      <c r="K2254" s="96"/>
      <c r="L2254" s="96"/>
      <c r="M2254" s="96"/>
      <c r="N2254" s="96"/>
      <c r="O2254" s="96"/>
      <c r="P2254" s="96"/>
    </row>
    <row r="2255" spans="1:16" ht="15" customHeight="1" x14ac:dyDescent="0.25">
      <c r="A2255" s="97">
        <v>43754</v>
      </c>
      <c r="B2255" s="101">
        <v>8</v>
      </c>
      <c r="C2255" s="92" t="str">
        <f t="shared" si="105"/>
        <v>GET /accounts/{AccountId}/transactions</v>
      </c>
      <c r="D2255" s="94" t="s">
        <v>208</v>
      </c>
      <c r="E2255" s="93" t="str">
        <f t="shared" si="106"/>
        <v>AISP</v>
      </c>
      <c r="F2255" s="93" t="str">
        <f t="shared" si="107"/>
        <v>Y</v>
      </c>
      <c r="G2255" s="95">
        <v>30525594.534886759</v>
      </c>
      <c r="H2255" s="99">
        <v>20361.590329167851</v>
      </c>
      <c r="I2255" s="99">
        <v>169.78285083147279</v>
      </c>
      <c r="J2255" s="96"/>
      <c r="K2255" s="96"/>
      <c r="L2255" s="96"/>
      <c r="M2255" s="96"/>
      <c r="N2255" s="96"/>
      <c r="O2255" s="96"/>
      <c r="P2255" s="96"/>
    </row>
    <row r="2256" spans="1:16" ht="15" customHeight="1" x14ac:dyDescent="0.25">
      <c r="A2256" s="97">
        <v>43754</v>
      </c>
      <c r="B2256" s="101">
        <v>9</v>
      </c>
      <c r="C2256" s="92" t="str">
        <f t="shared" si="105"/>
        <v>GET /transactions</v>
      </c>
      <c r="D2256" s="94" t="s">
        <v>208</v>
      </c>
      <c r="E2256" s="93" t="str">
        <f t="shared" si="106"/>
        <v>AISP</v>
      </c>
      <c r="F2256" s="93" t="str">
        <f t="shared" si="107"/>
        <v>Y</v>
      </c>
      <c r="G2256" s="95">
        <v>317124664.38797939</v>
      </c>
      <c r="H2256" s="99">
        <v>42720.163657533936</v>
      </c>
      <c r="I2256" s="99">
        <v>34.343122613299805</v>
      </c>
      <c r="J2256" s="96"/>
      <c r="K2256" s="96"/>
      <c r="L2256" s="96"/>
      <c r="M2256" s="96"/>
      <c r="N2256" s="96"/>
      <c r="O2256" s="96"/>
      <c r="P2256" s="96"/>
    </row>
    <row r="2257" spans="1:16" ht="15" customHeight="1" x14ac:dyDescent="0.25">
      <c r="A2257" s="97">
        <v>43754</v>
      </c>
      <c r="B2257" s="101">
        <v>10</v>
      </c>
      <c r="C2257" s="92" t="str">
        <f t="shared" si="105"/>
        <v>GET /accounts/{AccountId}/beneficiaries</v>
      </c>
      <c r="D2257" s="94" t="s">
        <v>208</v>
      </c>
      <c r="E2257" s="93" t="str">
        <f t="shared" si="106"/>
        <v>AISP</v>
      </c>
      <c r="F2257" s="93" t="str">
        <f t="shared" si="107"/>
        <v>Y</v>
      </c>
      <c r="G2257" s="95">
        <v>2169209.2848955225</v>
      </c>
      <c r="H2257" s="99">
        <v>25986.817186438206</v>
      </c>
      <c r="I2257" s="99">
        <v>116.77701759650033</v>
      </c>
      <c r="J2257" s="96"/>
      <c r="K2257" s="96"/>
      <c r="L2257" s="96"/>
      <c r="M2257" s="96"/>
      <c r="N2257" s="96"/>
      <c r="O2257" s="96"/>
      <c r="P2257" s="96"/>
    </row>
    <row r="2258" spans="1:16" ht="15" customHeight="1" x14ac:dyDescent="0.25">
      <c r="A2258" s="97">
        <v>43754</v>
      </c>
      <c r="B2258" s="101">
        <v>11</v>
      </c>
      <c r="C2258" s="92" t="str">
        <f t="shared" si="105"/>
        <v>GET /beneficiaries</v>
      </c>
      <c r="D2258" s="94" t="s">
        <v>208</v>
      </c>
      <c r="E2258" s="93" t="str">
        <f t="shared" si="106"/>
        <v>AISP</v>
      </c>
      <c r="F2258" s="93" t="str">
        <f t="shared" si="107"/>
        <v>Y</v>
      </c>
      <c r="G2258" s="95">
        <v>2708189.0946035106</v>
      </c>
      <c r="H2258" s="99">
        <v>39239.578301605143</v>
      </c>
      <c r="I2258" s="99">
        <v>32.327287880387118</v>
      </c>
      <c r="J2258" s="96"/>
      <c r="K2258" s="96"/>
      <c r="L2258" s="96"/>
      <c r="M2258" s="96"/>
      <c r="N2258" s="96"/>
      <c r="O2258" s="96"/>
      <c r="P2258" s="96"/>
    </row>
    <row r="2259" spans="1:16" ht="15" customHeight="1" x14ac:dyDescent="0.25">
      <c r="A2259" s="97">
        <v>43754</v>
      </c>
      <c r="B2259" s="101">
        <v>12</v>
      </c>
      <c r="C2259" s="92" t="str">
        <f t="shared" si="105"/>
        <v>GET /accounts/{AccountId}/direct-debits</v>
      </c>
      <c r="D2259" s="94" t="s">
        <v>208</v>
      </c>
      <c r="E2259" s="93" t="str">
        <f t="shared" si="106"/>
        <v>AISP</v>
      </c>
      <c r="F2259" s="93" t="str">
        <f t="shared" si="107"/>
        <v>Y</v>
      </c>
      <c r="G2259" s="95">
        <v>1721442.1063398453</v>
      </c>
      <c r="H2259" s="99">
        <v>32389.788576969106</v>
      </c>
      <c r="I2259" s="99">
        <v>161.02549003653561</v>
      </c>
      <c r="J2259" s="96"/>
      <c r="K2259" s="96"/>
      <c r="L2259" s="96"/>
      <c r="M2259" s="96"/>
      <c r="N2259" s="96"/>
      <c r="O2259" s="96"/>
      <c r="P2259" s="96"/>
    </row>
    <row r="2260" spans="1:16" ht="15" customHeight="1" x14ac:dyDescent="0.25">
      <c r="A2260" s="97">
        <v>43754</v>
      </c>
      <c r="B2260" s="101">
        <v>13</v>
      </c>
      <c r="C2260" s="92" t="str">
        <f t="shared" si="105"/>
        <v>GET /direct-debits</v>
      </c>
      <c r="D2260" s="94" t="s">
        <v>208</v>
      </c>
      <c r="E2260" s="93" t="str">
        <f t="shared" si="106"/>
        <v>AISP</v>
      </c>
      <c r="F2260" s="93" t="str">
        <f t="shared" si="107"/>
        <v>Y</v>
      </c>
      <c r="G2260" s="95">
        <v>1862115.1713746085</v>
      </c>
      <c r="H2260" s="103">
        <v>23588.131829341532</v>
      </c>
      <c r="I2260" s="103">
        <v>220.93397377734121</v>
      </c>
      <c r="J2260" s="96"/>
      <c r="K2260" s="96"/>
      <c r="L2260" s="96"/>
      <c r="M2260" s="96"/>
      <c r="N2260" s="96"/>
      <c r="O2260" s="96"/>
      <c r="P2260" s="96"/>
    </row>
    <row r="2261" spans="1:16" ht="15" customHeight="1" x14ac:dyDescent="0.25">
      <c r="A2261" s="97">
        <v>43754</v>
      </c>
      <c r="B2261" s="101">
        <v>14</v>
      </c>
      <c r="C2261" s="92" t="str">
        <f t="shared" si="105"/>
        <v>GET /accounts/{AccountId}/standing-orders</v>
      </c>
      <c r="D2261" s="94" t="s">
        <v>208</v>
      </c>
      <c r="E2261" s="93" t="str">
        <f t="shared" si="106"/>
        <v>AISP</v>
      </c>
      <c r="F2261" s="93" t="str">
        <f t="shared" si="107"/>
        <v>Y</v>
      </c>
      <c r="G2261" s="95">
        <v>938786.16748355748</v>
      </c>
      <c r="H2261" s="103">
        <v>17296.433265060296</v>
      </c>
      <c r="I2261" s="103">
        <v>126.72387646516907</v>
      </c>
      <c r="J2261" s="96"/>
      <c r="K2261" s="96"/>
      <c r="L2261" s="96"/>
      <c r="M2261" s="96"/>
      <c r="N2261" s="96"/>
      <c r="O2261" s="96"/>
      <c r="P2261" s="96"/>
    </row>
    <row r="2262" spans="1:16" ht="15" customHeight="1" x14ac:dyDescent="0.25">
      <c r="A2262" s="97">
        <v>43754</v>
      </c>
      <c r="B2262" s="101">
        <v>15</v>
      </c>
      <c r="C2262" s="92" t="str">
        <f t="shared" si="105"/>
        <v>GET /standing-orders</v>
      </c>
      <c r="D2262" s="94" t="s">
        <v>208</v>
      </c>
      <c r="E2262" s="93" t="str">
        <f t="shared" si="106"/>
        <v>AISP</v>
      </c>
      <c r="F2262" s="93" t="str">
        <f t="shared" si="107"/>
        <v>Y</v>
      </c>
      <c r="G2262" s="95">
        <v>1475766.3862748772</v>
      </c>
      <c r="H2262" s="103">
        <v>45773.146342059306</v>
      </c>
      <c r="I2262" s="103">
        <v>128.99240663496059</v>
      </c>
      <c r="J2262" s="96"/>
      <c r="K2262" s="96"/>
      <c r="L2262" s="96"/>
      <c r="M2262" s="96"/>
      <c r="N2262" s="96"/>
      <c r="O2262" s="96"/>
      <c r="P2262" s="96"/>
    </row>
    <row r="2263" spans="1:16" ht="15" customHeight="1" x14ac:dyDescent="0.25">
      <c r="A2263" s="97">
        <v>43754</v>
      </c>
      <c r="B2263" s="101">
        <v>16</v>
      </c>
      <c r="C2263" s="92" t="str">
        <f t="shared" si="105"/>
        <v>GET /accounts/{AccountId}/product</v>
      </c>
      <c r="D2263" s="94" t="s">
        <v>208</v>
      </c>
      <c r="E2263" s="93" t="str">
        <f t="shared" si="106"/>
        <v>AISP</v>
      </c>
      <c r="F2263" s="93" t="str">
        <f t="shared" si="107"/>
        <v>Y</v>
      </c>
      <c r="G2263" s="95">
        <v>377204.63889392337</v>
      </c>
      <c r="H2263" s="103">
        <v>5017.7382774914886</v>
      </c>
      <c r="I2263" s="103">
        <v>174.74753506746498</v>
      </c>
      <c r="J2263" s="96"/>
      <c r="K2263" s="96"/>
      <c r="L2263" s="96"/>
      <c r="M2263" s="96"/>
      <c r="N2263" s="96"/>
      <c r="O2263" s="96"/>
      <c r="P2263" s="96"/>
    </row>
    <row r="2264" spans="1:16" ht="15" customHeight="1" x14ac:dyDescent="0.25">
      <c r="A2264" s="97">
        <v>43754</v>
      </c>
      <c r="B2264" s="101">
        <v>17</v>
      </c>
      <c r="C2264" s="92" t="str">
        <f t="shared" si="105"/>
        <v>GET /products</v>
      </c>
      <c r="D2264" s="94" t="s">
        <v>208</v>
      </c>
      <c r="E2264" s="93" t="str">
        <f t="shared" si="106"/>
        <v>AISP</v>
      </c>
      <c r="F2264" s="93" t="str">
        <f t="shared" si="107"/>
        <v>Y</v>
      </c>
      <c r="G2264" s="95">
        <v>811963.39634774474</v>
      </c>
      <c r="H2264" s="103">
        <v>31880.899098934267</v>
      </c>
      <c r="I2264" s="103">
        <v>208.50985668400884</v>
      </c>
      <c r="J2264" s="96"/>
      <c r="K2264" s="96"/>
      <c r="L2264" s="96"/>
      <c r="M2264" s="96"/>
      <c r="N2264" s="96"/>
      <c r="O2264" s="96"/>
      <c r="P2264" s="96"/>
    </row>
    <row r="2265" spans="1:16" ht="15" customHeight="1" x14ac:dyDescent="0.25">
      <c r="A2265" s="97">
        <v>43754</v>
      </c>
      <c r="B2265" s="101">
        <v>18</v>
      </c>
      <c r="C2265" s="92" t="str">
        <f t="shared" si="105"/>
        <v>GET /accounts/{AccountId}/offers</v>
      </c>
      <c r="D2265" s="94" t="s">
        <v>208</v>
      </c>
      <c r="E2265" s="93" t="str">
        <f t="shared" si="106"/>
        <v>AISP</v>
      </c>
      <c r="F2265" s="93" t="str">
        <f t="shared" si="107"/>
        <v>Y</v>
      </c>
      <c r="G2265" s="95">
        <v>889435.27582170116</v>
      </c>
      <c r="H2265" s="103">
        <v>36547.669986863963</v>
      </c>
      <c r="I2265" s="103">
        <v>257.68795658028739</v>
      </c>
      <c r="J2265" s="96"/>
      <c r="K2265" s="96"/>
      <c r="L2265" s="96"/>
      <c r="M2265" s="96"/>
      <c r="N2265" s="96"/>
      <c r="O2265" s="96"/>
      <c r="P2265" s="96"/>
    </row>
    <row r="2266" spans="1:16" ht="15" customHeight="1" x14ac:dyDescent="0.25">
      <c r="A2266" s="97">
        <v>43754</v>
      </c>
      <c r="B2266" s="101">
        <v>19</v>
      </c>
      <c r="C2266" s="92" t="str">
        <f t="shared" si="105"/>
        <v>GET /offers</v>
      </c>
      <c r="D2266" s="94" t="s">
        <v>208</v>
      </c>
      <c r="E2266" s="93" t="str">
        <f t="shared" si="106"/>
        <v>AISP</v>
      </c>
      <c r="F2266" s="93" t="str">
        <f t="shared" si="107"/>
        <v>Y</v>
      </c>
      <c r="G2266" s="95">
        <v>3175693.4645451363</v>
      </c>
      <c r="H2266" s="103">
        <v>41841.54359518439</v>
      </c>
      <c r="I2266" s="103">
        <v>159.33374725195361</v>
      </c>
      <c r="J2266" s="96"/>
      <c r="K2266" s="96"/>
      <c r="L2266" s="96"/>
      <c r="M2266" s="96"/>
      <c r="N2266" s="96"/>
      <c r="O2266" s="96"/>
      <c r="P2266" s="96"/>
    </row>
    <row r="2267" spans="1:16" ht="15" customHeight="1" x14ac:dyDescent="0.25">
      <c r="A2267" s="97">
        <v>43754</v>
      </c>
      <c r="B2267" s="101">
        <v>20</v>
      </c>
      <c r="C2267" s="92" t="str">
        <f t="shared" si="105"/>
        <v>GET /accounts/{AccountId}/party</v>
      </c>
      <c r="D2267" s="94" t="s">
        <v>208</v>
      </c>
      <c r="E2267" s="93" t="str">
        <f t="shared" si="106"/>
        <v>AISP</v>
      </c>
      <c r="F2267" s="93" t="str">
        <f t="shared" si="107"/>
        <v>Y</v>
      </c>
      <c r="G2267" s="95">
        <v>1154542.8887214877</v>
      </c>
      <c r="H2267" s="103">
        <v>44019.308863336679</v>
      </c>
      <c r="I2267" s="103">
        <v>0</v>
      </c>
      <c r="J2267" s="96"/>
      <c r="K2267" s="96"/>
      <c r="L2267" s="96"/>
      <c r="M2267" s="96"/>
      <c r="N2267" s="96"/>
      <c r="O2267" s="96"/>
      <c r="P2267" s="96"/>
    </row>
    <row r="2268" spans="1:16" ht="15" customHeight="1" x14ac:dyDescent="0.25">
      <c r="A2268" s="97">
        <v>43754</v>
      </c>
      <c r="B2268" s="101">
        <v>21</v>
      </c>
      <c r="C2268" s="92" t="str">
        <f t="shared" si="105"/>
        <v>GET /party</v>
      </c>
      <c r="D2268" s="94" t="s">
        <v>208</v>
      </c>
      <c r="E2268" s="93" t="str">
        <f t="shared" si="106"/>
        <v>AISP</v>
      </c>
      <c r="F2268" s="93" t="str">
        <f t="shared" si="107"/>
        <v>Y</v>
      </c>
      <c r="G2268" s="95">
        <v>767009.70317147381</v>
      </c>
      <c r="H2268" s="103">
        <v>9937.5832973125198</v>
      </c>
      <c r="I2268" s="103">
        <v>368.90490934954903</v>
      </c>
      <c r="J2268" s="96"/>
      <c r="K2268" s="96"/>
      <c r="L2268" s="96"/>
      <c r="M2268" s="96"/>
      <c r="N2268" s="96"/>
      <c r="O2268" s="96"/>
      <c r="P2268" s="96"/>
    </row>
    <row r="2269" spans="1:16" ht="15" customHeight="1" x14ac:dyDescent="0.25">
      <c r="A2269" s="97">
        <v>43754</v>
      </c>
      <c r="B2269" s="101">
        <v>22</v>
      </c>
      <c r="C2269" s="92" t="str">
        <f t="shared" si="105"/>
        <v>GET /accounts/{AccountId}/scheduled-payments</v>
      </c>
      <c r="D2269" s="94" t="s">
        <v>208</v>
      </c>
      <c r="E2269" s="93" t="str">
        <f t="shared" si="106"/>
        <v>AISP</v>
      </c>
      <c r="F2269" s="93" t="str">
        <f t="shared" si="107"/>
        <v>Y</v>
      </c>
      <c r="G2269" s="95">
        <v>834550.95770722744</v>
      </c>
      <c r="H2269" s="103">
        <v>37957.943459414659</v>
      </c>
      <c r="I2269" s="103">
        <v>2.9392961083084548</v>
      </c>
      <c r="J2269" s="96"/>
      <c r="K2269" s="96"/>
      <c r="L2269" s="96"/>
      <c r="M2269" s="96"/>
      <c r="N2269" s="96"/>
      <c r="O2269" s="96"/>
      <c r="P2269" s="96"/>
    </row>
    <row r="2270" spans="1:16" ht="15" customHeight="1" x14ac:dyDescent="0.25">
      <c r="A2270" s="97">
        <v>43754</v>
      </c>
      <c r="B2270" s="101">
        <v>23</v>
      </c>
      <c r="C2270" s="92" t="str">
        <f t="shared" si="105"/>
        <v>GET /scheduled-payments</v>
      </c>
      <c r="D2270" s="94" t="s">
        <v>208</v>
      </c>
      <c r="E2270" s="93" t="str">
        <f t="shared" si="106"/>
        <v>AISP</v>
      </c>
      <c r="F2270" s="93" t="str">
        <f t="shared" si="107"/>
        <v>Y</v>
      </c>
      <c r="G2270" s="95">
        <v>1881591.0843592656</v>
      </c>
      <c r="H2270" s="103">
        <v>28307.758000244994</v>
      </c>
      <c r="I2270" s="103">
        <v>78.047684655501072</v>
      </c>
      <c r="J2270" s="96"/>
      <c r="K2270" s="96"/>
      <c r="L2270" s="96"/>
      <c r="M2270" s="96"/>
      <c r="N2270" s="96"/>
      <c r="O2270" s="96"/>
      <c r="P2270" s="96"/>
    </row>
    <row r="2271" spans="1:16" ht="15" customHeight="1" x14ac:dyDescent="0.25">
      <c r="A2271" s="97">
        <v>43754</v>
      </c>
      <c r="B2271" s="101">
        <v>24</v>
      </c>
      <c r="C2271" s="92" t="str">
        <f t="shared" si="105"/>
        <v>GET /accounts/{AccountId}/statements</v>
      </c>
      <c r="D2271" s="94" t="s">
        <v>208</v>
      </c>
      <c r="E2271" s="93" t="str">
        <f t="shared" si="106"/>
        <v>AISP</v>
      </c>
      <c r="F2271" s="93" t="str">
        <f t="shared" si="107"/>
        <v>Y</v>
      </c>
      <c r="G2271" s="95">
        <v>878803.40192140394</v>
      </c>
      <c r="H2271" s="103">
        <v>14195.056674077252</v>
      </c>
      <c r="I2271" s="103">
        <v>131.97684228788987</v>
      </c>
      <c r="J2271" s="96"/>
      <c r="K2271" s="96"/>
      <c r="L2271" s="96"/>
      <c r="M2271" s="96"/>
      <c r="N2271" s="96"/>
      <c r="O2271" s="96"/>
      <c r="P2271" s="96"/>
    </row>
    <row r="2272" spans="1:16" ht="15" customHeight="1" x14ac:dyDescent="0.25">
      <c r="A2272" s="97">
        <v>43754</v>
      </c>
      <c r="B2272" s="101">
        <v>25</v>
      </c>
      <c r="C2272" s="92" t="str">
        <f t="shared" si="105"/>
        <v>GET /accounts/{AccountId}/statements/{StatementId}</v>
      </c>
      <c r="D2272" s="94" t="s">
        <v>208</v>
      </c>
      <c r="E2272" s="93" t="str">
        <f t="shared" si="106"/>
        <v>AISP</v>
      </c>
      <c r="F2272" s="93" t="str">
        <f t="shared" si="107"/>
        <v>Y</v>
      </c>
      <c r="G2272" s="95">
        <v>1012332.1076801517</v>
      </c>
      <c r="H2272" s="103">
        <v>24834.275045968112</v>
      </c>
      <c r="I2272" s="103">
        <v>114.6932479397352</v>
      </c>
      <c r="J2272" s="96"/>
      <c r="K2272" s="96"/>
      <c r="L2272" s="96"/>
      <c r="M2272" s="96"/>
      <c r="N2272" s="96"/>
      <c r="O2272" s="96"/>
      <c r="P2272" s="96"/>
    </row>
    <row r="2273" spans="1:16" ht="15" customHeight="1" x14ac:dyDescent="0.25">
      <c r="A2273" s="97">
        <v>43754</v>
      </c>
      <c r="B2273" s="101">
        <v>26</v>
      </c>
      <c r="C2273" s="92" t="str">
        <f t="shared" si="105"/>
        <v>GET /accounts/{AccountId}/statements/{StatementId}/file</v>
      </c>
      <c r="D2273" s="94" t="s">
        <v>208</v>
      </c>
      <c r="E2273" s="93" t="str">
        <f t="shared" si="106"/>
        <v>AISP</v>
      </c>
      <c r="F2273" s="93" t="str">
        <f t="shared" si="107"/>
        <v>Y</v>
      </c>
      <c r="G2273" s="95">
        <v>2050958.1826876539</v>
      </c>
      <c r="H2273" s="103">
        <v>25313.893018133454</v>
      </c>
      <c r="I2273" s="103">
        <v>83.312455784100408</v>
      </c>
      <c r="J2273" s="96"/>
      <c r="K2273" s="96"/>
      <c r="L2273" s="96"/>
      <c r="M2273" s="96"/>
      <c r="N2273" s="96"/>
      <c r="O2273" s="96"/>
      <c r="P2273" s="96"/>
    </row>
    <row r="2274" spans="1:16" ht="15" customHeight="1" x14ac:dyDescent="0.25">
      <c r="A2274" s="97">
        <v>43754</v>
      </c>
      <c r="B2274" s="101">
        <v>27</v>
      </c>
      <c r="C2274" s="92" t="str">
        <f t="shared" si="105"/>
        <v>GET /accounts/{AccountId}/statements/{StatementId}/transactions</v>
      </c>
      <c r="D2274" s="94" t="s">
        <v>208</v>
      </c>
      <c r="E2274" s="93" t="str">
        <f t="shared" si="106"/>
        <v>AISP</v>
      </c>
      <c r="F2274" s="93" t="str">
        <f t="shared" si="107"/>
        <v>Y</v>
      </c>
      <c r="G2274" s="95">
        <v>30001887.428668059</v>
      </c>
      <c r="H2274" s="99">
        <v>7314.8001123239846</v>
      </c>
      <c r="I2274" s="99">
        <v>253.80648334881437</v>
      </c>
      <c r="J2274" s="96"/>
      <c r="K2274" s="96"/>
      <c r="L2274" s="96"/>
      <c r="M2274" s="96"/>
      <c r="N2274" s="96"/>
      <c r="O2274" s="96"/>
      <c r="P2274" s="96"/>
    </row>
    <row r="2275" spans="1:16" ht="15" customHeight="1" x14ac:dyDescent="0.25">
      <c r="A2275" s="97">
        <v>43754</v>
      </c>
      <c r="B2275" s="101">
        <v>28</v>
      </c>
      <c r="C2275" s="92" t="str">
        <f t="shared" si="105"/>
        <v>GET /statements</v>
      </c>
      <c r="D2275" s="94" t="s">
        <v>208</v>
      </c>
      <c r="E2275" s="93" t="str">
        <f t="shared" si="106"/>
        <v>AISP</v>
      </c>
      <c r="F2275" s="93" t="str">
        <f t="shared" si="107"/>
        <v>Y</v>
      </c>
      <c r="G2275" s="95">
        <v>2983741.1261362801</v>
      </c>
      <c r="H2275" s="99">
        <v>39313.416245743829</v>
      </c>
      <c r="I2275" s="99">
        <v>74.656138893955045</v>
      </c>
      <c r="J2275" s="96"/>
      <c r="K2275" s="96"/>
      <c r="L2275" s="96"/>
      <c r="M2275" s="96"/>
      <c r="N2275" s="96"/>
      <c r="O2275" s="96"/>
      <c r="P2275" s="96"/>
    </row>
    <row r="2276" spans="1:16" ht="15" customHeight="1" x14ac:dyDescent="0.25">
      <c r="A2276" s="97">
        <v>43754</v>
      </c>
      <c r="B2276" s="101">
        <v>29</v>
      </c>
      <c r="C2276" s="92" t="str">
        <f t="shared" si="105"/>
        <v>POST /domestic-payment-consents</v>
      </c>
      <c r="D2276" s="94" t="s">
        <v>208</v>
      </c>
      <c r="E2276" s="93" t="str">
        <f t="shared" si="106"/>
        <v>PISP</v>
      </c>
      <c r="F2276" s="93" t="str">
        <f t="shared" si="107"/>
        <v>N</v>
      </c>
      <c r="G2276" s="95">
        <v>3936307.2182106618</v>
      </c>
      <c r="H2276" s="99">
        <v>8281.5688261575924</v>
      </c>
      <c r="I2276" s="99">
        <v>80.97077872593583</v>
      </c>
      <c r="J2276" s="96"/>
      <c r="K2276" s="96"/>
      <c r="L2276" s="96"/>
      <c r="M2276" s="96"/>
      <c r="N2276" s="96"/>
      <c r="O2276" s="96"/>
      <c r="P2276" s="96"/>
    </row>
    <row r="2277" spans="1:16" ht="15" customHeight="1" x14ac:dyDescent="0.25">
      <c r="A2277" s="97">
        <v>43754</v>
      </c>
      <c r="B2277" s="101">
        <v>30</v>
      </c>
      <c r="C2277" s="92" t="str">
        <f t="shared" si="105"/>
        <v>GET /domestic-payment-consents/{ConsentId}</v>
      </c>
      <c r="D2277" s="94" t="s">
        <v>208</v>
      </c>
      <c r="E2277" s="93" t="str">
        <f t="shared" si="106"/>
        <v>PISP</v>
      </c>
      <c r="F2277" s="93" t="str">
        <f t="shared" si="107"/>
        <v>N</v>
      </c>
      <c r="G2277" s="95">
        <v>13211044.475829238</v>
      </c>
      <c r="H2277" s="99">
        <v>19401.070579412321</v>
      </c>
      <c r="I2277" s="99">
        <v>154.33165038732909</v>
      </c>
      <c r="J2277" s="96"/>
      <c r="K2277" s="96"/>
      <c r="L2277" s="96"/>
      <c r="M2277" s="96"/>
      <c r="N2277" s="96"/>
      <c r="O2277" s="96"/>
      <c r="P2277" s="96"/>
    </row>
    <row r="2278" spans="1:16" ht="15" customHeight="1" x14ac:dyDescent="0.25">
      <c r="A2278" s="97">
        <v>43754</v>
      </c>
      <c r="B2278" s="101">
        <v>31</v>
      </c>
      <c r="C2278" s="92" t="str">
        <f t="shared" si="105"/>
        <v>POST /domestic-payments</v>
      </c>
      <c r="D2278" s="94" t="s">
        <v>208</v>
      </c>
      <c r="E2278" s="93" t="str">
        <f t="shared" si="106"/>
        <v>PISP</v>
      </c>
      <c r="F2278" s="93" t="str">
        <f t="shared" si="107"/>
        <v>Y</v>
      </c>
      <c r="G2278" s="95">
        <v>5208428.8303308012</v>
      </c>
      <c r="H2278" s="99">
        <v>14546.823048346936</v>
      </c>
      <c r="I2278" s="99">
        <v>6.186019438563144</v>
      </c>
      <c r="J2278" s="96"/>
      <c r="K2278" s="96"/>
      <c r="L2278" s="96"/>
      <c r="M2278" s="96"/>
      <c r="N2278" s="96"/>
      <c r="O2278" s="96"/>
      <c r="P2278" s="96"/>
    </row>
    <row r="2279" spans="1:16" ht="15" customHeight="1" x14ac:dyDescent="0.25">
      <c r="A2279" s="97">
        <v>43754</v>
      </c>
      <c r="B2279" s="101">
        <v>32</v>
      </c>
      <c r="C2279" s="92" t="str">
        <f t="shared" si="105"/>
        <v>GET /domestic-payments/{DomesticPaymentId}</v>
      </c>
      <c r="D2279" s="94" t="s">
        <v>208</v>
      </c>
      <c r="E2279" s="93" t="str">
        <f t="shared" si="106"/>
        <v>PISP</v>
      </c>
      <c r="F2279" s="93" t="str">
        <f t="shared" si="107"/>
        <v>Y</v>
      </c>
      <c r="G2279" s="95">
        <v>35556669.821047403</v>
      </c>
      <c r="H2279" s="99">
        <v>42515.804729589574</v>
      </c>
      <c r="I2279" s="99">
        <v>68.438598277582699</v>
      </c>
      <c r="J2279" s="96"/>
      <c r="K2279" s="96"/>
      <c r="L2279" s="96"/>
      <c r="M2279" s="96"/>
      <c r="N2279" s="96"/>
      <c r="O2279" s="96"/>
      <c r="P2279" s="96"/>
    </row>
    <row r="2280" spans="1:16" ht="15" customHeight="1" x14ac:dyDescent="0.25">
      <c r="A2280" s="97">
        <v>43754</v>
      </c>
      <c r="B2280" s="101">
        <v>33</v>
      </c>
      <c r="C2280" s="92" t="str">
        <f t="shared" si="105"/>
        <v>POST /domestic-scheduled-payment-consents</v>
      </c>
      <c r="D2280" s="94" t="s">
        <v>208</v>
      </c>
      <c r="E2280" s="93" t="str">
        <f t="shared" si="106"/>
        <v>PISP</v>
      </c>
      <c r="F2280" s="93" t="str">
        <f t="shared" si="107"/>
        <v>N</v>
      </c>
      <c r="G2280" s="95">
        <v>17147944.492751841</v>
      </c>
      <c r="H2280" s="99">
        <v>17309.708004111559</v>
      </c>
      <c r="I2280" s="99">
        <v>102.86406591338742</v>
      </c>
      <c r="J2280" s="96"/>
      <c r="K2280" s="96"/>
      <c r="L2280" s="96"/>
      <c r="M2280" s="96"/>
      <c r="N2280" s="96"/>
      <c r="O2280" s="96"/>
      <c r="P2280" s="96"/>
    </row>
    <row r="2281" spans="1:16" ht="15" customHeight="1" x14ac:dyDescent="0.25">
      <c r="A2281" s="97">
        <v>43754</v>
      </c>
      <c r="B2281" s="101">
        <v>34</v>
      </c>
      <c r="C2281" s="92" t="str">
        <f t="shared" si="105"/>
        <v>GET /domestic-scheduled-payment-consents/{ConsentId}</v>
      </c>
      <c r="D2281" s="94" t="s">
        <v>208</v>
      </c>
      <c r="E2281" s="93" t="str">
        <f t="shared" si="106"/>
        <v>PISP</v>
      </c>
      <c r="F2281" s="93" t="str">
        <f t="shared" si="107"/>
        <v>N</v>
      </c>
      <c r="G2281" s="95">
        <v>12108879.487275762</v>
      </c>
      <c r="H2281" s="99">
        <v>13348.906233502641</v>
      </c>
      <c r="I2281" s="99">
        <v>70.796639224067491</v>
      </c>
      <c r="J2281" s="96"/>
      <c r="K2281" s="96"/>
      <c r="L2281" s="96"/>
      <c r="M2281" s="96"/>
      <c r="N2281" s="96"/>
      <c r="O2281" s="96"/>
      <c r="P2281" s="96"/>
    </row>
    <row r="2282" spans="1:16" ht="15" customHeight="1" x14ac:dyDescent="0.25">
      <c r="A2282" s="97">
        <v>43754</v>
      </c>
      <c r="B2282" s="101">
        <v>35</v>
      </c>
      <c r="C2282" s="92" t="str">
        <f t="shared" si="105"/>
        <v>POST /domestic-scheduled-payments</v>
      </c>
      <c r="D2282" s="94" t="s">
        <v>208</v>
      </c>
      <c r="E2282" s="93" t="str">
        <f t="shared" si="106"/>
        <v>PISP</v>
      </c>
      <c r="F2282" s="93" t="str">
        <f t="shared" si="107"/>
        <v>Y</v>
      </c>
      <c r="G2282" s="95">
        <v>27003783.269562732</v>
      </c>
      <c r="H2282" s="99">
        <v>43799.794853854291</v>
      </c>
      <c r="I2282" s="99">
        <v>163.68841079722813</v>
      </c>
      <c r="J2282" s="96"/>
      <c r="K2282" s="96"/>
      <c r="L2282" s="96"/>
      <c r="M2282" s="96"/>
      <c r="N2282" s="96"/>
      <c r="O2282" s="96"/>
      <c r="P2282" s="96"/>
    </row>
    <row r="2283" spans="1:16" ht="15" customHeight="1" x14ac:dyDescent="0.25">
      <c r="A2283" s="97">
        <v>43754</v>
      </c>
      <c r="B2283" s="101">
        <v>36</v>
      </c>
      <c r="C2283" s="92" t="str">
        <f t="shared" si="105"/>
        <v>GET /domestic-scheduled-payments/{DomesticScheduledPaymentId}</v>
      </c>
      <c r="D2283" s="94" t="s">
        <v>208</v>
      </c>
      <c r="E2283" s="93" t="str">
        <f t="shared" si="106"/>
        <v>PISP</v>
      </c>
      <c r="F2283" s="93" t="str">
        <f t="shared" si="107"/>
        <v>Y</v>
      </c>
      <c r="G2283" s="95">
        <v>13364992.394492479</v>
      </c>
      <c r="H2283" s="99">
        <v>30243.148480369749</v>
      </c>
      <c r="I2283" s="99">
        <v>89.395201020352616</v>
      </c>
      <c r="J2283" s="96"/>
      <c r="K2283" s="96"/>
      <c r="L2283" s="96"/>
      <c r="M2283" s="96"/>
      <c r="N2283" s="96"/>
      <c r="O2283" s="96"/>
      <c r="P2283" s="96"/>
    </row>
    <row r="2284" spans="1:16" ht="15" customHeight="1" x14ac:dyDescent="0.25">
      <c r="A2284" s="97">
        <v>43754</v>
      </c>
      <c r="B2284" s="101">
        <v>37</v>
      </c>
      <c r="C2284" s="92" t="str">
        <f t="shared" si="105"/>
        <v>POST /domestic-standing-order-consents</v>
      </c>
      <c r="D2284" s="94" t="s">
        <v>208</v>
      </c>
      <c r="E2284" s="93" t="str">
        <f t="shared" si="106"/>
        <v>PISP</v>
      </c>
      <c r="F2284" s="93" t="str">
        <f t="shared" si="107"/>
        <v>N</v>
      </c>
      <c r="G2284" s="95">
        <v>23176407.79912962</v>
      </c>
      <c r="H2284" s="99">
        <v>27753.733883241213</v>
      </c>
      <c r="I2284" s="99">
        <v>196.18307301128684</v>
      </c>
      <c r="J2284" s="96"/>
      <c r="K2284" s="96"/>
      <c r="L2284" s="96"/>
      <c r="M2284" s="96"/>
      <c r="N2284" s="96"/>
      <c r="O2284" s="96"/>
      <c r="P2284" s="96"/>
    </row>
    <row r="2285" spans="1:16" ht="15" customHeight="1" x14ac:dyDescent="0.25">
      <c r="A2285" s="97">
        <v>43754</v>
      </c>
      <c r="B2285" s="101">
        <v>38</v>
      </c>
      <c r="C2285" s="92" t="str">
        <f t="shared" si="105"/>
        <v>GET /domestic-standing-order-consents/{ConsentId}</v>
      </c>
      <c r="D2285" s="94" t="s">
        <v>208</v>
      </c>
      <c r="E2285" s="93" t="str">
        <f t="shared" si="106"/>
        <v>PISP</v>
      </c>
      <c r="F2285" s="93" t="str">
        <f t="shared" si="107"/>
        <v>N</v>
      </c>
      <c r="G2285" s="95">
        <v>24324039.948150624</v>
      </c>
      <c r="H2285" s="99">
        <v>30247.700672811578</v>
      </c>
      <c r="I2285" s="99">
        <v>191.33604608737491</v>
      </c>
      <c r="J2285" s="96"/>
      <c r="K2285" s="96"/>
      <c r="L2285" s="96"/>
      <c r="M2285" s="96"/>
      <c r="N2285" s="96"/>
      <c r="O2285" s="96"/>
      <c r="P2285" s="96"/>
    </row>
    <row r="2286" spans="1:16" ht="15" customHeight="1" x14ac:dyDescent="0.25">
      <c r="A2286" s="97">
        <v>43754</v>
      </c>
      <c r="B2286" s="101">
        <v>39</v>
      </c>
      <c r="C2286" s="92" t="str">
        <f t="shared" si="105"/>
        <v>POST /domestic-standing-orders</v>
      </c>
      <c r="D2286" s="94" t="s">
        <v>208</v>
      </c>
      <c r="E2286" s="93" t="str">
        <f t="shared" si="106"/>
        <v>PISP</v>
      </c>
      <c r="F2286" s="93" t="str">
        <f t="shared" si="107"/>
        <v>Y</v>
      </c>
      <c r="G2286" s="95">
        <v>7332361.4018646479</v>
      </c>
      <c r="H2286" s="99">
        <v>19229.272171830384</v>
      </c>
      <c r="I2286" s="99">
        <v>2.1437123901323138</v>
      </c>
      <c r="J2286" s="96"/>
      <c r="K2286" s="96"/>
      <c r="L2286" s="96"/>
      <c r="M2286" s="96"/>
      <c r="N2286" s="96"/>
      <c r="O2286" s="96"/>
      <c r="P2286" s="96"/>
    </row>
    <row r="2287" spans="1:16" ht="15" customHeight="1" x14ac:dyDescent="0.25">
      <c r="A2287" s="97">
        <v>43754</v>
      </c>
      <c r="B2287" s="101">
        <v>40</v>
      </c>
      <c r="C2287" s="92" t="str">
        <f t="shared" si="105"/>
        <v>GET /domestic-standing-orders/{DomesticStandingOrderId}</v>
      </c>
      <c r="D2287" s="94" t="s">
        <v>208</v>
      </c>
      <c r="E2287" s="93" t="str">
        <f t="shared" si="106"/>
        <v>PISP</v>
      </c>
      <c r="F2287" s="93" t="str">
        <f t="shared" si="107"/>
        <v>Y</v>
      </c>
      <c r="G2287" s="95">
        <v>5792214.9845405594</v>
      </c>
      <c r="H2287" s="99">
        <v>8284.3319788688059</v>
      </c>
      <c r="I2287" s="99">
        <v>250.30373566727093</v>
      </c>
      <c r="J2287" s="96"/>
      <c r="K2287" s="96"/>
      <c r="L2287" s="96"/>
      <c r="M2287" s="96"/>
      <c r="N2287" s="96"/>
      <c r="O2287" s="96"/>
      <c r="P2287" s="96"/>
    </row>
    <row r="2288" spans="1:16" ht="15" customHeight="1" x14ac:dyDescent="0.25">
      <c r="A2288" s="97">
        <v>43754</v>
      </c>
      <c r="B2288" s="101">
        <v>41</v>
      </c>
      <c r="C2288" s="92" t="str">
        <f t="shared" si="105"/>
        <v>POST /international-payment-consents</v>
      </c>
      <c r="D2288" s="94" t="s">
        <v>208</v>
      </c>
      <c r="E2288" s="93" t="str">
        <f t="shared" si="106"/>
        <v>PISP</v>
      </c>
      <c r="F2288" s="93" t="str">
        <f t="shared" si="107"/>
        <v>N</v>
      </c>
      <c r="G2288" s="95">
        <v>35526143.976591587</v>
      </c>
      <c r="H2288" s="99">
        <v>44194.34907571059</v>
      </c>
      <c r="I2288" s="99">
        <v>68.666918724958464</v>
      </c>
      <c r="J2288" s="96"/>
      <c r="K2288" s="96"/>
      <c r="L2288" s="96"/>
      <c r="M2288" s="96"/>
      <c r="N2288" s="96"/>
      <c r="O2288" s="96"/>
      <c r="P2288" s="96"/>
    </row>
    <row r="2289" spans="1:16" ht="15" customHeight="1" x14ac:dyDescent="0.25">
      <c r="A2289" s="97">
        <v>43754</v>
      </c>
      <c r="B2289" s="101">
        <v>42</v>
      </c>
      <c r="C2289" s="92" t="str">
        <f t="shared" si="105"/>
        <v>GET /international-payment-consents/{ConsentId}</v>
      </c>
      <c r="D2289" s="94" t="s">
        <v>208</v>
      </c>
      <c r="E2289" s="93" t="str">
        <f t="shared" si="106"/>
        <v>PISP</v>
      </c>
      <c r="F2289" s="93" t="str">
        <f t="shared" si="107"/>
        <v>N</v>
      </c>
      <c r="G2289" s="95">
        <v>30174689.779701713</v>
      </c>
      <c r="H2289" s="99">
        <v>32292.280923876751</v>
      </c>
      <c r="I2289" s="99">
        <v>267.78471877445708</v>
      </c>
      <c r="J2289" s="96"/>
      <c r="K2289" s="96"/>
      <c r="L2289" s="96"/>
      <c r="M2289" s="96"/>
      <c r="N2289" s="96"/>
      <c r="O2289" s="96"/>
      <c r="P2289" s="96"/>
    </row>
    <row r="2290" spans="1:16" x14ac:dyDescent="0.25">
      <c r="A2290" s="97">
        <v>43754</v>
      </c>
      <c r="B2290" s="101">
        <v>43</v>
      </c>
      <c r="C2290" s="92" t="str">
        <f t="shared" si="105"/>
        <v>POST /international-payments</v>
      </c>
      <c r="D2290" s="94" t="s">
        <v>208</v>
      </c>
      <c r="E2290" s="93" t="str">
        <f t="shared" si="106"/>
        <v>PISP</v>
      </c>
      <c r="F2290" s="93" t="str">
        <f t="shared" si="107"/>
        <v>Y</v>
      </c>
      <c r="G2290" s="95">
        <v>35608085.27687265</v>
      </c>
      <c r="H2290" s="99">
        <v>38826.130274749521</v>
      </c>
      <c r="I2290" s="99">
        <v>45.662767352210075</v>
      </c>
      <c r="J2290" s="96"/>
      <c r="K2290" s="96"/>
      <c r="L2290" s="96"/>
      <c r="M2290" s="96"/>
      <c r="N2290" s="96"/>
      <c r="O2290" s="96"/>
      <c r="P2290" s="96"/>
    </row>
    <row r="2291" spans="1:16" x14ac:dyDescent="0.25">
      <c r="A2291" s="97">
        <v>43754</v>
      </c>
      <c r="B2291" s="101">
        <v>44</v>
      </c>
      <c r="C2291" s="92" t="str">
        <f t="shared" si="105"/>
        <v>GET /international-payments/{InternationalPaymentId}</v>
      </c>
      <c r="D2291" s="94" t="s">
        <v>208</v>
      </c>
      <c r="E2291" s="93" t="str">
        <f t="shared" si="106"/>
        <v>PISP</v>
      </c>
      <c r="F2291" s="93" t="str">
        <f t="shared" si="107"/>
        <v>Y</v>
      </c>
      <c r="G2291" s="95">
        <v>12525866.992462339</v>
      </c>
      <c r="H2291" s="99">
        <v>20881.232307780461</v>
      </c>
      <c r="I2291" s="99">
        <v>65.252400599979126</v>
      </c>
      <c r="J2291" s="96"/>
      <c r="K2291" s="96"/>
      <c r="L2291" s="96"/>
      <c r="M2291" s="96"/>
      <c r="N2291" s="96"/>
      <c r="O2291" s="96"/>
      <c r="P2291" s="96"/>
    </row>
    <row r="2292" spans="1:16" x14ac:dyDescent="0.25">
      <c r="A2292" s="97">
        <v>43754</v>
      </c>
      <c r="B2292" s="101">
        <v>45</v>
      </c>
      <c r="C2292" s="92" t="str">
        <f t="shared" si="105"/>
        <v>POST /international-scheduled-payment-consents</v>
      </c>
      <c r="D2292" s="94" t="s">
        <v>208</v>
      </c>
      <c r="E2292" s="93" t="str">
        <f t="shared" si="106"/>
        <v>PISP</v>
      </c>
      <c r="F2292" s="93" t="str">
        <f t="shared" si="107"/>
        <v>N</v>
      </c>
      <c r="G2292" s="95">
        <v>23558803.451544911</v>
      </c>
      <c r="H2292" s="99">
        <v>31908.180296983188</v>
      </c>
      <c r="I2292" s="99">
        <v>14.313386379675242</v>
      </c>
      <c r="J2292" s="96"/>
      <c r="K2292" s="96"/>
      <c r="L2292" s="96"/>
      <c r="M2292" s="96"/>
      <c r="N2292" s="96"/>
      <c r="O2292" s="96"/>
      <c r="P2292" s="96"/>
    </row>
    <row r="2293" spans="1:16" x14ac:dyDescent="0.25">
      <c r="A2293" s="97">
        <v>43754</v>
      </c>
      <c r="B2293" s="101">
        <v>46</v>
      </c>
      <c r="C2293" s="92" t="str">
        <f t="shared" si="105"/>
        <v>GET /international-scheduled-payment-consents/{ConsentId}</v>
      </c>
      <c r="D2293" s="94" t="s">
        <v>208</v>
      </c>
      <c r="E2293" s="93" t="str">
        <f t="shared" si="106"/>
        <v>PISP</v>
      </c>
      <c r="F2293" s="93" t="str">
        <f t="shared" si="107"/>
        <v>N</v>
      </c>
      <c r="G2293" s="95">
        <v>8352534.8083768943</v>
      </c>
      <c r="H2293" s="99">
        <v>28583.514439279395</v>
      </c>
      <c r="I2293" s="99">
        <v>27.063550021072142</v>
      </c>
      <c r="J2293" s="96"/>
      <c r="K2293" s="96"/>
      <c r="L2293" s="96"/>
      <c r="M2293" s="96"/>
      <c r="N2293" s="96"/>
      <c r="O2293" s="96"/>
      <c r="P2293" s="96"/>
    </row>
    <row r="2294" spans="1:16" x14ac:dyDescent="0.25">
      <c r="A2294" s="97">
        <v>43754</v>
      </c>
      <c r="B2294" s="101">
        <v>47</v>
      </c>
      <c r="C2294" s="92" t="str">
        <f t="shared" si="105"/>
        <v>POST /international-scheduled-payments</v>
      </c>
      <c r="D2294" s="94" t="s">
        <v>208</v>
      </c>
      <c r="E2294" s="93" t="str">
        <f t="shared" si="106"/>
        <v>PISP</v>
      </c>
      <c r="F2294" s="93" t="str">
        <f t="shared" si="107"/>
        <v>Y</v>
      </c>
      <c r="G2294" s="95">
        <v>13641218.556450639</v>
      </c>
      <c r="H2294" s="99">
        <v>21184.954595025287</v>
      </c>
      <c r="I2294" s="99">
        <v>74.282537045970201</v>
      </c>
      <c r="J2294" s="96"/>
      <c r="K2294" s="96"/>
      <c r="L2294" s="96"/>
      <c r="M2294" s="96"/>
      <c r="N2294" s="96"/>
      <c r="O2294" s="96"/>
      <c r="P2294" s="96"/>
    </row>
    <row r="2295" spans="1:16" x14ac:dyDescent="0.25">
      <c r="A2295" s="97">
        <v>43754</v>
      </c>
      <c r="B2295" s="101">
        <v>48</v>
      </c>
      <c r="C2295" s="92" t="str">
        <f t="shared" si="105"/>
        <v>GET /international-scheduled-payments/{InternationalScheduledPaymentId}</v>
      </c>
      <c r="D2295" s="94" t="s">
        <v>208</v>
      </c>
      <c r="E2295" s="93" t="str">
        <f t="shared" si="106"/>
        <v>PISP</v>
      </c>
      <c r="F2295" s="93" t="str">
        <f t="shared" si="107"/>
        <v>Y</v>
      </c>
      <c r="G2295" s="95">
        <v>21753246.654902413</v>
      </c>
      <c r="H2295" s="99">
        <v>37616.837065065338</v>
      </c>
      <c r="I2295" s="99">
        <v>56.325262687604955</v>
      </c>
      <c r="J2295" s="96"/>
      <c r="K2295" s="96"/>
      <c r="L2295" s="96"/>
      <c r="M2295" s="96"/>
      <c r="N2295" s="96"/>
      <c r="O2295" s="96"/>
      <c r="P2295" s="96"/>
    </row>
    <row r="2296" spans="1:16" x14ac:dyDescent="0.25">
      <c r="A2296" s="97">
        <v>43754</v>
      </c>
      <c r="B2296" s="101">
        <v>49</v>
      </c>
      <c r="C2296" s="92" t="str">
        <f t="shared" si="105"/>
        <v>POST /international-standing-order-consents</v>
      </c>
      <c r="D2296" s="94" t="s">
        <v>208</v>
      </c>
      <c r="E2296" s="93" t="str">
        <f t="shared" si="106"/>
        <v>PISP</v>
      </c>
      <c r="F2296" s="93" t="str">
        <f t="shared" si="107"/>
        <v>N</v>
      </c>
      <c r="G2296" s="95">
        <v>3861003.4002798214</v>
      </c>
      <c r="H2296" s="99">
        <v>13161.888752310222</v>
      </c>
      <c r="I2296" s="99">
        <v>5.6151485984014879</v>
      </c>
      <c r="J2296" s="96"/>
      <c r="K2296" s="96"/>
      <c r="L2296" s="96"/>
      <c r="M2296" s="96"/>
      <c r="N2296" s="96"/>
      <c r="O2296" s="96"/>
      <c r="P2296" s="96"/>
    </row>
    <row r="2297" spans="1:16" x14ac:dyDescent="0.25">
      <c r="A2297" s="97">
        <v>43754</v>
      </c>
      <c r="B2297" s="101">
        <v>50</v>
      </c>
      <c r="C2297" s="92" t="str">
        <f t="shared" si="105"/>
        <v>GET /international-standing-order-consents/{ConsentId}</v>
      </c>
      <c r="D2297" s="94" t="s">
        <v>208</v>
      </c>
      <c r="E2297" s="93" t="str">
        <f t="shared" si="106"/>
        <v>PISP</v>
      </c>
      <c r="F2297" s="93" t="str">
        <f t="shared" si="107"/>
        <v>N</v>
      </c>
      <c r="G2297" s="95">
        <v>18494640.499524754</v>
      </c>
      <c r="H2297" s="99">
        <v>30078.000124343122</v>
      </c>
      <c r="I2297" s="99">
        <v>246.04102848837121</v>
      </c>
      <c r="J2297" s="96"/>
      <c r="K2297" s="96"/>
      <c r="L2297" s="96"/>
      <c r="M2297" s="96"/>
      <c r="N2297" s="96"/>
      <c r="O2297" s="96"/>
      <c r="P2297" s="96"/>
    </row>
    <row r="2298" spans="1:16" x14ac:dyDescent="0.25">
      <c r="A2298" s="97">
        <v>43754</v>
      </c>
      <c r="B2298" s="101">
        <v>51</v>
      </c>
      <c r="C2298" s="92" t="str">
        <f t="shared" si="105"/>
        <v>POST /international-standing-orders</v>
      </c>
      <c r="D2298" s="94" t="s">
        <v>208</v>
      </c>
      <c r="E2298" s="93" t="str">
        <f t="shared" si="106"/>
        <v>PISP</v>
      </c>
      <c r="F2298" s="93" t="str">
        <f t="shared" si="107"/>
        <v>Y</v>
      </c>
      <c r="G2298" s="95">
        <v>14975066.579488199</v>
      </c>
      <c r="H2298" s="99">
        <v>27326.115079909443</v>
      </c>
      <c r="I2298" s="99">
        <v>234.9473291801238</v>
      </c>
      <c r="J2298" s="96"/>
      <c r="K2298" s="96"/>
      <c r="L2298" s="96"/>
      <c r="M2298" s="96"/>
      <c r="N2298" s="96"/>
      <c r="O2298" s="96"/>
      <c r="P2298" s="96"/>
    </row>
    <row r="2299" spans="1:16" x14ac:dyDescent="0.25">
      <c r="A2299" s="97">
        <v>43754</v>
      </c>
      <c r="B2299" s="101">
        <v>52</v>
      </c>
      <c r="C2299" s="92" t="str">
        <f t="shared" si="105"/>
        <v>GET /international-standing-orders/{InternationalStandingOrderPaymentId}</v>
      </c>
      <c r="D2299" s="94" t="s">
        <v>208</v>
      </c>
      <c r="E2299" s="93" t="str">
        <f t="shared" si="106"/>
        <v>PISP</v>
      </c>
      <c r="F2299" s="93" t="str">
        <f t="shared" si="107"/>
        <v>Y</v>
      </c>
      <c r="G2299" s="95">
        <v>6252402.3852046095</v>
      </c>
      <c r="H2299" s="99">
        <v>16505.200137620759</v>
      </c>
      <c r="I2299" s="99">
        <v>67.850811444123309</v>
      </c>
      <c r="J2299" s="96"/>
      <c r="K2299" s="96"/>
      <c r="L2299" s="96"/>
      <c r="M2299" s="96"/>
      <c r="N2299" s="96"/>
      <c r="O2299" s="96"/>
      <c r="P2299" s="96"/>
    </row>
    <row r="2300" spans="1:16" x14ac:dyDescent="0.25">
      <c r="A2300" s="97">
        <v>43754</v>
      </c>
      <c r="B2300" s="101">
        <v>53</v>
      </c>
      <c r="C2300" s="92" t="str">
        <f t="shared" si="105"/>
        <v>POST /file-payment-consents</v>
      </c>
      <c r="D2300" s="94" t="s">
        <v>208</v>
      </c>
      <c r="E2300" s="93" t="str">
        <f t="shared" si="106"/>
        <v>PISP</v>
      </c>
      <c r="F2300" s="93" t="str">
        <f t="shared" si="107"/>
        <v>N</v>
      </c>
      <c r="G2300" s="95">
        <v>11369164.516841264</v>
      </c>
      <c r="H2300" s="99">
        <v>14276.062477818481</v>
      </c>
      <c r="I2300" s="99">
        <v>21.411760486914062</v>
      </c>
      <c r="J2300" s="96"/>
      <c r="K2300" s="96"/>
      <c r="L2300" s="96"/>
      <c r="M2300" s="96"/>
      <c r="N2300" s="96"/>
      <c r="O2300" s="96"/>
      <c r="P2300" s="96"/>
    </row>
    <row r="2301" spans="1:16" x14ac:dyDescent="0.25">
      <c r="A2301" s="97">
        <v>43754</v>
      </c>
      <c r="B2301" s="101">
        <v>54</v>
      </c>
      <c r="C2301" s="92" t="str">
        <f t="shared" si="105"/>
        <v>GET /file-payment-consents/{ConsentId}</v>
      </c>
      <c r="D2301" s="94" t="s">
        <v>208</v>
      </c>
      <c r="E2301" s="93" t="str">
        <f t="shared" si="106"/>
        <v>PISP</v>
      </c>
      <c r="F2301" s="93" t="str">
        <f t="shared" si="107"/>
        <v>N</v>
      </c>
      <c r="G2301" s="95">
        <v>21513644.789127715</v>
      </c>
      <c r="H2301" s="99">
        <v>23543.8424577595</v>
      </c>
      <c r="I2301" s="99">
        <v>204.734369576566</v>
      </c>
      <c r="J2301" s="96"/>
      <c r="K2301" s="96"/>
      <c r="L2301" s="96"/>
      <c r="M2301" s="96"/>
      <c r="N2301" s="96"/>
      <c r="O2301" s="96"/>
      <c r="P2301" s="96"/>
    </row>
    <row r="2302" spans="1:16" x14ac:dyDescent="0.25">
      <c r="A2302" s="97">
        <v>43754</v>
      </c>
      <c r="B2302" s="101">
        <v>55</v>
      </c>
      <c r="C2302" s="92" t="str">
        <f t="shared" si="105"/>
        <v>POST /file-payment-consents/{ConsentId}/file</v>
      </c>
      <c r="D2302" s="94" t="s">
        <v>208</v>
      </c>
      <c r="E2302" s="93" t="str">
        <f t="shared" si="106"/>
        <v>PISP</v>
      </c>
      <c r="F2302" s="93" t="str">
        <f t="shared" si="107"/>
        <v>N</v>
      </c>
      <c r="G2302" s="95">
        <v>21763638.635486461</v>
      </c>
      <c r="H2302" s="99">
        <v>30886.968772843724</v>
      </c>
      <c r="I2302" s="99">
        <v>68.820841363057852</v>
      </c>
      <c r="J2302" s="96"/>
      <c r="K2302" s="96"/>
      <c r="L2302" s="96"/>
      <c r="M2302" s="96"/>
      <c r="N2302" s="96"/>
      <c r="O2302" s="96"/>
      <c r="P2302" s="96"/>
    </row>
    <row r="2303" spans="1:16" ht="15" customHeight="1" x14ac:dyDescent="0.25">
      <c r="A2303" s="97">
        <v>43754</v>
      </c>
      <c r="B2303" s="101">
        <v>56</v>
      </c>
      <c r="C2303" s="92" t="str">
        <f t="shared" si="105"/>
        <v>GET /file-payment-consents/{ConsentId}/file</v>
      </c>
      <c r="D2303" s="94" t="s">
        <v>208</v>
      </c>
      <c r="E2303" s="93" t="str">
        <f t="shared" si="106"/>
        <v>PISP</v>
      </c>
      <c r="F2303" s="93" t="str">
        <f t="shared" si="107"/>
        <v>N</v>
      </c>
      <c r="G2303" s="95">
        <v>22492202.768365525</v>
      </c>
      <c r="H2303" s="99">
        <v>32851.428152025976</v>
      </c>
      <c r="I2303" s="99">
        <v>42.700953121644901</v>
      </c>
      <c r="J2303" s="96"/>
      <c r="K2303" s="96"/>
      <c r="L2303" s="96"/>
      <c r="M2303" s="96"/>
      <c r="N2303" s="96"/>
      <c r="O2303" s="96"/>
      <c r="P2303" s="96"/>
    </row>
    <row r="2304" spans="1:16" ht="15" customHeight="1" x14ac:dyDescent="0.25">
      <c r="A2304" s="97">
        <v>43754</v>
      </c>
      <c r="B2304" s="101">
        <v>57</v>
      </c>
      <c r="C2304" s="92" t="str">
        <f t="shared" si="105"/>
        <v>POST /file-payments</v>
      </c>
      <c r="D2304" s="94" t="s">
        <v>208</v>
      </c>
      <c r="E2304" s="93" t="str">
        <f t="shared" si="106"/>
        <v>PISP</v>
      </c>
      <c r="F2304" s="93" t="str">
        <f t="shared" si="107"/>
        <v>Y</v>
      </c>
      <c r="G2304" s="95">
        <v>370743982.00234681</v>
      </c>
      <c r="H2304" s="99">
        <v>4178.1668895486528</v>
      </c>
      <c r="I2304" s="99">
        <v>63.163782818842726</v>
      </c>
      <c r="J2304" s="96"/>
      <c r="K2304" s="96"/>
      <c r="L2304" s="96"/>
      <c r="M2304" s="96"/>
      <c r="N2304" s="96"/>
      <c r="O2304" s="96"/>
      <c r="P2304" s="96"/>
    </row>
    <row r="2305" spans="1:16" ht="15" customHeight="1" x14ac:dyDescent="0.25">
      <c r="A2305" s="97">
        <v>43754</v>
      </c>
      <c r="B2305" s="101">
        <v>58</v>
      </c>
      <c r="C2305" s="92" t="str">
        <f t="shared" si="105"/>
        <v>GET /file-payments/{FilePaymentId}</v>
      </c>
      <c r="D2305" s="94" t="s">
        <v>208</v>
      </c>
      <c r="E2305" s="93" t="str">
        <f t="shared" si="106"/>
        <v>PISP</v>
      </c>
      <c r="F2305" s="93" t="str">
        <f t="shared" si="107"/>
        <v>Y</v>
      </c>
      <c r="G2305" s="95">
        <v>69616338.494839936</v>
      </c>
      <c r="H2305" s="99">
        <v>765.28981121243339</v>
      </c>
      <c r="I2305" s="99">
        <v>120.73673385002607</v>
      </c>
      <c r="J2305" s="96"/>
      <c r="K2305" s="96"/>
      <c r="L2305" s="96"/>
      <c r="M2305" s="96"/>
      <c r="N2305" s="96"/>
      <c r="O2305" s="96"/>
      <c r="P2305" s="96"/>
    </row>
    <row r="2306" spans="1:16" ht="15" customHeight="1" x14ac:dyDescent="0.25">
      <c r="A2306" s="97">
        <v>43754</v>
      </c>
      <c r="B2306" s="101">
        <v>59</v>
      </c>
      <c r="C2306" s="92" t="str">
        <f t="shared" si="105"/>
        <v>GET /file-payments/{FilePaymentId}/report-file</v>
      </c>
      <c r="D2306" s="94" t="s">
        <v>208</v>
      </c>
      <c r="E2306" s="93" t="str">
        <f t="shared" si="106"/>
        <v>PISP</v>
      </c>
      <c r="F2306" s="93" t="str">
        <f t="shared" si="107"/>
        <v>Y</v>
      </c>
      <c r="G2306" s="95">
        <v>63324152.916717626</v>
      </c>
      <c r="H2306" s="99">
        <v>2475.0008930969452</v>
      </c>
      <c r="I2306" s="99">
        <v>90.462669270631537</v>
      </c>
      <c r="J2306" s="96"/>
      <c r="K2306" s="96"/>
      <c r="L2306" s="96"/>
      <c r="M2306" s="96"/>
      <c r="N2306" s="96"/>
      <c r="O2306" s="96"/>
      <c r="P2306" s="96"/>
    </row>
    <row r="2307" spans="1:16" ht="15" customHeight="1" x14ac:dyDescent="0.25">
      <c r="A2307" s="97">
        <v>43754</v>
      </c>
      <c r="B2307" s="101">
        <v>60</v>
      </c>
      <c r="C2307" s="92" t="str">
        <f t="shared" si="105"/>
        <v>POST /funds-confirmation-consents</v>
      </c>
      <c r="D2307" s="94" t="s">
        <v>208</v>
      </c>
      <c r="E2307" s="93" t="str">
        <f t="shared" si="106"/>
        <v>CoF</v>
      </c>
      <c r="F2307" s="93" t="str">
        <f t="shared" si="107"/>
        <v>N</v>
      </c>
      <c r="G2307" s="95">
        <v>13551557.670726104</v>
      </c>
      <c r="H2307" s="99">
        <v>15133.159579342397</v>
      </c>
      <c r="I2307" s="99">
        <v>13.004077632047988</v>
      </c>
      <c r="J2307" s="96"/>
      <c r="K2307" s="96"/>
      <c r="L2307" s="96"/>
      <c r="M2307" s="96"/>
      <c r="N2307" s="96"/>
      <c r="O2307" s="96"/>
      <c r="P2307" s="96"/>
    </row>
    <row r="2308" spans="1:16" ht="15" customHeight="1" x14ac:dyDescent="0.25">
      <c r="A2308" s="97">
        <v>43754</v>
      </c>
      <c r="B2308" s="101">
        <v>61</v>
      </c>
      <c r="C2308" s="92" t="str">
        <f t="shared" si="105"/>
        <v>GET /funds-confirmation-consents/{ConsentId}</v>
      </c>
      <c r="D2308" s="94" t="s">
        <v>208</v>
      </c>
      <c r="E2308" s="93" t="str">
        <f t="shared" si="106"/>
        <v>CoF</v>
      </c>
      <c r="F2308" s="93" t="str">
        <f t="shared" si="107"/>
        <v>N</v>
      </c>
      <c r="G2308" s="95">
        <v>21526388.860135224</v>
      </c>
      <c r="H2308" s="99">
        <v>42087.334885011252</v>
      </c>
      <c r="I2308" s="99">
        <v>194.5001340707137</v>
      </c>
      <c r="J2308" s="96"/>
      <c r="K2308" s="96"/>
      <c r="L2308" s="96"/>
      <c r="M2308" s="96"/>
      <c r="N2308" s="96"/>
      <c r="O2308" s="96"/>
      <c r="P2308" s="96"/>
    </row>
    <row r="2309" spans="1:16" ht="15" customHeight="1" x14ac:dyDescent="0.25">
      <c r="A2309" s="97">
        <v>43754</v>
      </c>
      <c r="B2309" s="101">
        <v>62</v>
      </c>
      <c r="C2309" s="92" t="str">
        <f t="shared" si="105"/>
        <v>DELETE /funds-confirmation-consents/{ConsentId}</v>
      </c>
      <c r="D2309" s="94" t="s">
        <v>208</v>
      </c>
      <c r="E2309" s="93" t="str">
        <f t="shared" si="106"/>
        <v>CoF</v>
      </c>
      <c r="F2309" s="93" t="str">
        <f t="shared" si="107"/>
        <v>N</v>
      </c>
      <c r="G2309" s="95">
        <v>6539977.3319971813</v>
      </c>
      <c r="H2309" s="99">
        <v>13221.724781633331</v>
      </c>
      <c r="I2309" s="99">
        <v>113.31879653919616</v>
      </c>
      <c r="J2309" s="96"/>
      <c r="K2309" s="96"/>
      <c r="L2309" s="96"/>
      <c r="M2309" s="96"/>
      <c r="N2309" s="96"/>
      <c r="O2309" s="96"/>
      <c r="P2309" s="96"/>
    </row>
    <row r="2310" spans="1:16" ht="15" customHeight="1" x14ac:dyDescent="0.25">
      <c r="A2310" s="97">
        <v>43754</v>
      </c>
      <c r="B2310" s="101">
        <v>63</v>
      </c>
      <c r="C2310" s="92" t="str">
        <f t="shared" si="105"/>
        <v>POST /funds-confirmations</v>
      </c>
      <c r="D2310" s="94" t="s">
        <v>208</v>
      </c>
      <c r="E2310" s="93" t="str">
        <f t="shared" si="106"/>
        <v>CoF</v>
      </c>
      <c r="F2310" s="93" t="str">
        <f t="shared" si="107"/>
        <v>Y</v>
      </c>
      <c r="G2310" s="95">
        <v>9153428.2623394188</v>
      </c>
      <c r="H2310" s="99">
        <v>15968.046234386618</v>
      </c>
      <c r="I2310" s="99">
        <v>235.5047960538935</v>
      </c>
      <c r="J2310" s="96"/>
      <c r="K2310" s="96"/>
      <c r="L2310" s="96"/>
      <c r="M2310" s="96"/>
      <c r="N2310" s="96"/>
      <c r="O2310" s="96"/>
      <c r="P2310" s="96"/>
    </row>
    <row r="2311" spans="1:16" ht="15" customHeight="1" x14ac:dyDescent="0.25">
      <c r="A2311" s="97">
        <v>43754</v>
      </c>
      <c r="B2311" s="101">
        <v>75</v>
      </c>
      <c r="C2311" s="92" t="str">
        <f t="shared" si="105"/>
        <v>GET /domestic-payment-consents/{ConsentId}/funds-confirmation</v>
      </c>
      <c r="D2311" s="94" t="s">
        <v>208</v>
      </c>
      <c r="E2311" s="93" t="str">
        <f t="shared" si="106"/>
        <v>CoF</v>
      </c>
      <c r="F2311" s="93" t="str">
        <f t="shared" si="107"/>
        <v>Y</v>
      </c>
      <c r="G2311" s="95">
        <v>4462135.4497502213</v>
      </c>
      <c r="H2311" s="99">
        <v>7003.2707311576696</v>
      </c>
      <c r="I2311" s="99">
        <v>192.26448780818458</v>
      </c>
      <c r="J2311" s="96"/>
      <c r="K2311" s="96"/>
      <c r="L2311" s="96"/>
      <c r="M2311" s="96"/>
      <c r="N2311" s="96"/>
      <c r="O2311" s="96"/>
      <c r="P2311" s="96"/>
    </row>
    <row r="2312" spans="1:16" ht="15" customHeight="1" x14ac:dyDescent="0.25">
      <c r="A2312" s="97">
        <v>43754</v>
      </c>
      <c r="B2312" s="101">
        <v>76</v>
      </c>
      <c r="C2312" s="92" t="str">
        <f t="shared" ref="C2312:C2375" si="108">VLOOKUP($B2312,endpoints,3)</f>
        <v>GET /international-payment-consents/{ConsentId}/funds-confirmation</v>
      </c>
      <c r="D2312" s="94" t="s">
        <v>208</v>
      </c>
      <c r="E2312" s="93" t="str">
        <f t="shared" ref="E2312:E2375" si="109">VLOOKUP($B2312,endpoints,4)</f>
        <v>CoF</v>
      </c>
      <c r="F2312" s="93" t="str">
        <f t="shared" ref="F2312:F2375" si="110">VLOOKUP($B2312,endpoints,5)</f>
        <v>Y</v>
      </c>
      <c r="G2312" s="95">
        <v>17084861.165326569</v>
      </c>
      <c r="H2312" s="99">
        <v>39988.20076264863</v>
      </c>
      <c r="I2312" s="99">
        <v>102.88517077633671</v>
      </c>
      <c r="J2312" s="96"/>
      <c r="K2312" s="96"/>
      <c r="L2312" s="96"/>
      <c r="M2312" s="96"/>
      <c r="N2312" s="96"/>
      <c r="O2312" s="96"/>
      <c r="P2312" s="96"/>
    </row>
    <row r="2313" spans="1:16" ht="15" customHeight="1" x14ac:dyDescent="0.25">
      <c r="A2313" s="97">
        <v>43754</v>
      </c>
      <c r="B2313" s="101">
        <v>77</v>
      </c>
      <c r="C2313" s="92" t="str">
        <f t="shared" si="108"/>
        <v>GET /international-scheduled-payment-consents/{ConsentId}/funds-confirmation</v>
      </c>
      <c r="D2313" s="94" t="s">
        <v>208</v>
      </c>
      <c r="E2313" s="93" t="str">
        <f t="shared" si="109"/>
        <v>CoF</v>
      </c>
      <c r="F2313" s="93" t="str">
        <f t="shared" si="110"/>
        <v>Y</v>
      </c>
      <c r="G2313" s="95">
        <v>32585290.542640217</v>
      </c>
      <c r="H2313" s="99">
        <v>50577.307447613653</v>
      </c>
      <c r="I2313" s="99">
        <v>8.977272792998134</v>
      </c>
      <c r="J2313" s="96"/>
      <c r="K2313" s="96"/>
      <c r="L2313" s="96"/>
      <c r="M2313" s="96"/>
      <c r="N2313" s="96"/>
      <c r="O2313" s="96"/>
      <c r="P2313" s="96"/>
    </row>
    <row r="2314" spans="1:16" ht="15" customHeight="1" x14ac:dyDescent="0.25">
      <c r="A2314" s="97">
        <v>43754</v>
      </c>
      <c r="B2314" s="101">
        <v>78</v>
      </c>
      <c r="C2314" s="92" t="str">
        <f t="shared" si="108"/>
        <v>GET /accounts/{AccountId}/parties</v>
      </c>
      <c r="D2314" s="94" t="s">
        <v>208</v>
      </c>
      <c r="E2314" s="93" t="str">
        <f t="shared" si="109"/>
        <v>AISP</v>
      </c>
      <c r="F2314" s="93" t="str">
        <f t="shared" si="110"/>
        <v>Y</v>
      </c>
      <c r="G2314" s="104">
        <v>1212270.0331575621</v>
      </c>
      <c r="H2314" s="99">
        <v>46220.274306503517</v>
      </c>
      <c r="I2314" s="99">
        <v>0</v>
      </c>
      <c r="J2314" s="96"/>
      <c r="K2314" s="96"/>
      <c r="L2314" s="96"/>
      <c r="M2314" s="96"/>
      <c r="N2314" s="96"/>
      <c r="O2314" s="96"/>
      <c r="P2314" s="96"/>
    </row>
    <row r="2315" spans="1:16" ht="15" customHeight="1" x14ac:dyDescent="0.25">
      <c r="A2315" s="97">
        <v>43754</v>
      </c>
      <c r="B2315" s="101">
        <v>79</v>
      </c>
      <c r="C2315" s="92" t="str">
        <f t="shared" si="108"/>
        <v>GET /domestic-payments/{DomesticPaymentId}/payment-details</v>
      </c>
      <c r="D2315" s="94" t="s">
        <v>208</v>
      </c>
      <c r="E2315" s="93" t="str">
        <f t="shared" si="109"/>
        <v>PISP</v>
      </c>
      <c r="F2315" s="93" t="str">
        <f t="shared" si="110"/>
        <v>Y</v>
      </c>
      <c r="G2315" s="104">
        <v>39112336.803152144</v>
      </c>
      <c r="H2315" s="99">
        <v>46767.385202548532</v>
      </c>
      <c r="I2315" s="99">
        <v>75.282458105340979</v>
      </c>
      <c r="J2315" s="96"/>
      <c r="K2315" s="96"/>
      <c r="L2315" s="96"/>
      <c r="M2315" s="96"/>
      <c r="N2315" s="96"/>
      <c r="O2315" s="96"/>
      <c r="P2315" s="96"/>
    </row>
    <row r="2316" spans="1:16" ht="15" customHeight="1" x14ac:dyDescent="0.25">
      <c r="A2316" s="97">
        <v>43754</v>
      </c>
      <c r="B2316" s="101">
        <v>80</v>
      </c>
      <c r="C2316" s="92" t="str">
        <f t="shared" si="108"/>
        <v>GET /domestic-scheduled-payments/{DomesticScheduledPaymentId}/payment-details</v>
      </c>
      <c r="D2316" s="94" t="s">
        <v>208</v>
      </c>
      <c r="E2316" s="93" t="str">
        <f t="shared" si="109"/>
        <v>PISP</v>
      </c>
      <c r="F2316" s="93" t="str">
        <f t="shared" si="110"/>
        <v>Y</v>
      </c>
      <c r="G2316" s="104">
        <v>14701491.633941729</v>
      </c>
      <c r="H2316" s="99">
        <v>33267.463328406724</v>
      </c>
      <c r="I2316" s="99">
        <v>98.33472112238789</v>
      </c>
      <c r="J2316" s="96"/>
      <c r="K2316" s="96"/>
      <c r="L2316" s="96"/>
      <c r="M2316" s="96"/>
      <c r="N2316" s="96"/>
      <c r="O2316" s="96"/>
      <c r="P2316" s="96"/>
    </row>
    <row r="2317" spans="1:16" ht="15" customHeight="1" x14ac:dyDescent="0.25">
      <c r="A2317" s="97">
        <v>43754</v>
      </c>
      <c r="B2317" s="101">
        <v>81</v>
      </c>
      <c r="C2317" s="92" t="str">
        <f t="shared" si="108"/>
        <v>GET /domestic-standing-orders/{DomesticStandingOrderId}/payment-details</v>
      </c>
      <c r="D2317" s="94" t="s">
        <v>208</v>
      </c>
      <c r="E2317" s="93" t="str">
        <f t="shared" si="109"/>
        <v>PISP</v>
      </c>
      <c r="F2317" s="93" t="str">
        <f t="shared" si="110"/>
        <v>Y</v>
      </c>
      <c r="G2317" s="104">
        <v>6371436.482994616</v>
      </c>
      <c r="H2317" s="99">
        <v>9112.7651767556872</v>
      </c>
      <c r="I2317" s="99">
        <v>275.33410923399805</v>
      </c>
      <c r="J2317" s="96"/>
      <c r="K2317" s="96"/>
      <c r="L2317" s="96"/>
      <c r="M2317" s="96"/>
      <c r="N2317" s="96"/>
      <c r="O2317" s="96"/>
      <c r="P2317" s="96"/>
    </row>
    <row r="2318" spans="1:16" ht="15" customHeight="1" x14ac:dyDescent="0.25">
      <c r="A2318" s="97">
        <v>43754</v>
      </c>
      <c r="B2318" s="101">
        <v>82</v>
      </c>
      <c r="C2318" s="92" t="str">
        <f t="shared" si="108"/>
        <v>GET /international-payments/{InternationalPaymentId}/payment-details</v>
      </c>
      <c r="D2318" s="94" t="s">
        <v>208</v>
      </c>
      <c r="E2318" s="93" t="str">
        <f t="shared" si="109"/>
        <v>PISP</v>
      </c>
      <c r="F2318" s="93" t="str">
        <f t="shared" si="110"/>
        <v>Y</v>
      </c>
      <c r="G2318" s="104">
        <v>13778453.691708574</v>
      </c>
      <c r="H2318" s="99">
        <v>22969.35553855851</v>
      </c>
      <c r="I2318" s="99">
        <v>71.777640659977038</v>
      </c>
      <c r="J2318" s="96"/>
      <c r="K2318" s="96"/>
      <c r="L2318" s="96"/>
      <c r="M2318" s="96"/>
      <c r="N2318" s="96"/>
      <c r="O2318" s="96"/>
      <c r="P2318" s="96"/>
    </row>
    <row r="2319" spans="1:16" ht="15" customHeight="1" x14ac:dyDescent="0.25">
      <c r="A2319" s="97">
        <v>43754</v>
      </c>
      <c r="B2319" s="101">
        <v>83</v>
      </c>
      <c r="C2319" s="92" t="str">
        <f t="shared" si="108"/>
        <v>GET /international-scheduled-payments/{InternationalScheduledPaymentId}/payment-details</v>
      </c>
      <c r="D2319" s="94" t="s">
        <v>208</v>
      </c>
      <c r="E2319" s="93" t="str">
        <f t="shared" si="109"/>
        <v>PISP</v>
      </c>
      <c r="F2319" s="93" t="str">
        <f t="shared" si="110"/>
        <v>Y</v>
      </c>
      <c r="G2319" s="104">
        <v>23928571.320392657</v>
      </c>
      <c r="H2319" s="99">
        <v>41378.520771571872</v>
      </c>
      <c r="I2319" s="99">
        <v>61.957788956365455</v>
      </c>
      <c r="J2319" s="96"/>
      <c r="K2319" s="96"/>
      <c r="L2319" s="96"/>
      <c r="M2319" s="96"/>
      <c r="N2319" s="96"/>
      <c r="O2319" s="96"/>
      <c r="P2319" s="96"/>
    </row>
    <row r="2320" spans="1:16" ht="15" customHeight="1" x14ac:dyDescent="0.25">
      <c r="A2320" s="97">
        <v>43754</v>
      </c>
      <c r="B2320" s="101">
        <v>84</v>
      </c>
      <c r="C2320" s="92" t="str">
        <f t="shared" si="108"/>
        <v>GET /international-standing-orders/{InternationalStandingOrderPaymentId}/payment-details</v>
      </c>
      <c r="D2320" s="94" t="s">
        <v>208</v>
      </c>
      <c r="E2320" s="93" t="str">
        <f t="shared" si="109"/>
        <v>PISP</v>
      </c>
      <c r="F2320" s="93" t="str">
        <f t="shared" si="110"/>
        <v>Y</v>
      </c>
      <c r="G2320" s="104">
        <v>6877642.6237250706</v>
      </c>
      <c r="H2320" s="99">
        <v>18155.720151382837</v>
      </c>
      <c r="I2320" s="99">
        <v>74.63589258853564</v>
      </c>
      <c r="J2320" s="96"/>
      <c r="K2320" s="96"/>
      <c r="L2320" s="96"/>
      <c r="M2320" s="96"/>
      <c r="N2320" s="96"/>
      <c r="O2320" s="96"/>
      <c r="P2320" s="96"/>
    </row>
    <row r="2321" spans="1:16" ht="15" customHeight="1" x14ac:dyDescent="0.25">
      <c r="A2321" s="97">
        <v>43754</v>
      </c>
      <c r="B2321" s="101">
        <v>85</v>
      </c>
      <c r="C2321" s="92" t="str">
        <f t="shared" si="108"/>
        <v>GET /file-payments/{FilePaymentId}/payment-details</v>
      </c>
      <c r="D2321" s="94" t="s">
        <v>208</v>
      </c>
      <c r="E2321" s="93" t="str">
        <f t="shared" si="109"/>
        <v>PISP</v>
      </c>
      <c r="F2321" s="93" t="str">
        <f t="shared" si="110"/>
        <v>Y</v>
      </c>
      <c r="G2321" s="104">
        <v>69656568.208389387</v>
      </c>
      <c r="H2321" s="99">
        <v>2722.5009824066401</v>
      </c>
      <c r="I2321" s="99">
        <v>99.508936197694695</v>
      </c>
      <c r="J2321" s="96"/>
      <c r="K2321" s="96"/>
      <c r="L2321" s="96"/>
      <c r="M2321" s="96"/>
      <c r="N2321" s="96"/>
      <c r="O2321" s="96"/>
      <c r="P2321" s="96"/>
    </row>
    <row r="2322" spans="1:16" ht="15" customHeight="1" x14ac:dyDescent="0.25">
      <c r="A2322" s="97">
        <v>43754</v>
      </c>
      <c r="B2322" s="101">
        <v>86</v>
      </c>
      <c r="C2322" s="92" t="str">
        <f t="shared" si="108"/>
        <v>POST /event-subscriptions</v>
      </c>
      <c r="D2322" s="94" t="s">
        <v>208</v>
      </c>
      <c r="E2322" s="93" t="str">
        <f t="shared" si="109"/>
        <v>Notifications</v>
      </c>
      <c r="F2322" s="93" t="str">
        <f t="shared" si="110"/>
        <v>N</v>
      </c>
      <c r="G2322" s="104">
        <v>12196401.903653493</v>
      </c>
      <c r="H2322" s="99">
        <v>13619.843621408158</v>
      </c>
      <c r="I2322" s="99">
        <v>11.703669868843189</v>
      </c>
      <c r="J2322" s="96"/>
      <c r="K2322" s="96"/>
      <c r="L2322" s="96"/>
      <c r="M2322" s="96"/>
      <c r="N2322" s="96"/>
      <c r="O2322" s="96"/>
      <c r="P2322" s="96"/>
    </row>
    <row r="2323" spans="1:16" ht="15" customHeight="1" x14ac:dyDescent="0.25">
      <c r="A2323" s="97">
        <v>43754</v>
      </c>
      <c r="B2323" s="101">
        <v>87</v>
      </c>
      <c r="C2323" s="92" t="str">
        <f t="shared" si="108"/>
        <v>GET /event-subscriptions</v>
      </c>
      <c r="D2323" s="94" t="s">
        <v>208</v>
      </c>
      <c r="E2323" s="93" t="str">
        <f t="shared" si="109"/>
        <v>Notifications</v>
      </c>
      <c r="F2323" s="93" t="str">
        <f t="shared" si="110"/>
        <v>N</v>
      </c>
      <c r="G2323" s="104">
        <v>19373749.974121701</v>
      </c>
      <c r="H2323" s="99">
        <v>37878.60139651013</v>
      </c>
      <c r="I2323" s="99">
        <v>175.05012066364233</v>
      </c>
      <c r="J2323" s="96"/>
      <c r="K2323" s="96"/>
      <c r="L2323" s="96"/>
      <c r="M2323" s="96"/>
      <c r="N2323" s="96"/>
      <c r="O2323" s="96"/>
      <c r="P2323" s="96"/>
    </row>
    <row r="2324" spans="1:16" ht="15" customHeight="1" x14ac:dyDescent="0.25">
      <c r="A2324" s="97">
        <v>43754</v>
      </c>
      <c r="B2324" s="101">
        <v>88</v>
      </c>
      <c r="C2324" s="92" t="str">
        <f t="shared" si="108"/>
        <v>PUT /event-subscriptions/{EventSubscriptionId}</v>
      </c>
      <c r="D2324" s="94" t="s">
        <v>208</v>
      </c>
      <c r="E2324" s="93" t="str">
        <f t="shared" si="109"/>
        <v>Notifications</v>
      </c>
      <c r="F2324" s="93" t="str">
        <f t="shared" si="110"/>
        <v>N</v>
      </c>
      <c r="G2324" s="104">
        <v>12806221.998836169</v>
      </c>
      <c r="H2324" s="99">
        <v>14300.835802478567</v>
      </c>
      <c r="I2324" s="99">
        <v>12.28885336228535</v>
      </c>
      <c r="J2324" s="96"/>
      <c r="K2324" s="96"/>
      <c r="L2324" s="96"/>
      <c r="M2324" s="96"/>
      <c r="N2324" s="96"/>
      <c r="O2324" s="96"/>
      <c r="P2324" s="96"/>
    </row>
    <row r="2325" spans="1:16" ht="15" customHeight="1" x14ac:dyDescent="0.25">
      <c r="A2325" s="97">
        <v>43754</v>
      </c>
      <c r="B2325" s="101">
        <v>89</v>
      </c>
      <c r="C2325" s="92" t="str">
        <f t="shared" si="108"/>
        <v>DELETE /event-subscriptions/{EventSubscriptionId}</v>
      </c>
      <c r="D2325" s="94" t="s">
        <v>208</v>
      </c>
      <c r="E2325" s="93" t="str">
        <f t="shared" si="109"/>
        <v>Notifications</v>
      </c>
      <c r="F2325" s="93" t="str">
        <f t="shared" si="110"/>
        <v>N</v>
      </c>
      <c r="G2325" s="104">
        <v>7193975.0651968997</v>
      </c>
      <c r="H2325" s="99">
        <v>14543.897259796666</v>
      </c>
      <c r="I2325" s="99">
        <v>124.65067619311579</v>
      </c>
      <c r="J2325" s="96"/>
      <c r="K2325" s="96"/>
      <c r="L2325" s="96"/>
      <c r="M2325" s="96"/>
      <c r="N2325" s="96"/>
      <c r="O2325" s="96"/>
      <c r="P2325" s="96"/>
    </row>
    <row r="2326" spans="1:16" ht="15" customHeight="1" x14ac:dyDescent="0.25">
      <c r="A2326" s="97">
        <v>43754</v>
      </c>
      <c r="B2326" s="101">
        <v>90</v>
      </c>
      <c r="C2326" s="92" t="str">
        <f t="shared" si="108"/>
        <v>POST /event-notifications</v>
      </c>
      <c r="D2326" s="94" t="s">
        <v>208</v>
      </c>
      <c r="E2326" s="93" t="str">
        <f t="shared" si="109"/>
        <v>Notifications</v>
      </c>
      <c r="F2326" s="93" t="str">
        <f t="shared" si="110"/>
        <v>N</v>
      </c>
      <c r="G2326" s="104">
        <v>8695756.8492224477</v>
      </c>
      <c r="H2326" s="99">
        <v>15169.643922667286</v>
      </c>
      <c r="I2326" s="99">
        <v>223.7295562511988</v>
      </c>
      <c r="J2326" s="96"/>
      <c r="K2326" s="96"/>
      <c r="L2326" s="96"/>
      <c r="M2326" s="96"/>
      <c r="N2326" s="96"/>
      <c r="O2326" s="96"/>
      <c r="P2326" s="96"/>
    </row>
    <row r="2327" spans="1:16" ht="15" customHeight="1" x14ac:dyDescent="0.25">
      <c r="A2327" s="97">
        <v>43754</v>
      </c>
      <c r="B2327" s="101">
        <v>91</v>
      </c>
      <c r="C2327" s="92" t="str">
        <f t="shared" si="108"/>
        <v>POST /events</v>
      </c>
      <c r="D2327" s="94" t="s">
        <v>208</v>
      </c>
      <c r="E2327" s="93" t="str">
        <f t="shared" si="109"/>
        <v>Notifications</v>
      </c>
      <c r="F2327" s="93" t="str">
        <f t="shared" si="110"/>
        <v>N</v>
      </c>
      <c r="G2327" s="104">
        <v>5885979.5987974629</v>
      </c>
      <c r="H2327" s="99">
        <v>11899.552303469998</v>
      </c>
      <c r="I2327" s="99">
        <v>101.98691688527654</v>
      </c>
      <c r="J2327" s="96"/>
      <c r="K2327" s="96"/>
      <c r="L2327" s="96"/>
      <c r="M2327" s="96"/>
      <c r="N2327" s="96"/>
      <c r="O2327" s="96"/>
      <c r="P2327" s="96"/>
    </row>
    <row r="2328" spans="1:16" ht="15" customHeight="1" x14ac:dyDescent="0.25">
      <c r="A2328" s="97">
        <v>43755</v>
      </c>
      <c r="B2328" s="101">
        <v>0</v>
      </c>
      <c r="C2328" s="92" t="str">
        <f t="shared" si="108"/>
        <v>OIDC endpoints for token IDs</v>
      </c>
      <c r="D2328" s="94" t="s">
        <v>207</v>
      </c>
      <c r="E2328" s="93" t="str">
        <f t="shared" si="109"/>
        <v>OIDC</v>
      </c>
      <c r="F2328" s="93" t="str">
        <f t="shared" si="110"/>
        <v>N</v>
      </c>
      <c r="G2328" s="111">
        <v>788905016.26967216</v>
      </c>
      <c r="H2328" s="99">
        <v>1942996.0007788711</v>
      </c>
      <c r="I2328" s="99">
        <v>649.89399502331923</v>
      </c>
      <c r="J2328" s="96"/>
      <c r="K2328" s="96"/>
      <c r="L2328" s="96"/>
      <c r="M2328" s="96"/>
      <c r="N2328" s="96"/>
      <c r="O2328" s="96"/>
      <c r="P2328" s="96"/>
    </row>
    <row r="2329" spans="1:16" ht="15" customHeight="1" x14ac:dyDescent="0.25">
      <c r="A2329" s="100">
        <v>43755</v>
      </c>
      <c r="B2329" s="101">
        <v>1</v>
      </c>
      <c r="C2329" s="92" t="str">
        <f t="shared" si="108"/>
        <v>POST /account-access-consents</v>
      </c>
      <c r="D2329" s="94" t="s">
        <v>207</v>
      </c>
      <c r="E2329" s="93" t="str">
        <f t="shared" si="109"/>
        <v>AISP</v>
      </c>
      <c r="F2329" s="93" t="str">
        <f t="shared" si="110"/>
        <v>N</v>
      </c>
      <c r="G2329" s="95">
        <v>794582.90961513727</v>
      </c>
      <c r="H2329" s="102">
        <v>29893.427226760421</v>
      </c>
      <c r="I2329" s="102">
        <v>90.065145387871652</v>
      </c>
      <c r="J2329" s="96"/>
      <c r="K2329" s="96"/>
      <c r="L2329" s="96"/>
      <c r="M2329" s="96"/>
      <c r="N2329" s="96"/>
      <c r="O2329" s="96"/>
      <c r="P2329" s="96"/>
    </row>
    <row r="2330" spans="1:16" ht="15" customHeight="1" x14ac:dyDescent="0.25">
      <c r="A2330" s="100">
        <v>43755</v>
      </c>
      <c r="B2330" s="101">
        <v>2</v>
      </c>
      <c r="C2330" s="92" t="str">
        <f t="shared" si="108"/>
        <v>GET /account-access-consents/{ConsentId}</v>
      </c>
      <c r="D2330" s="94" t="s">
        <v>207</v>
      </c>
      <c r="E2330" s="93" t="str">
        <f t="shared" si="109"/>
        <v>AISP</v>
      </c>
      <c r="F2330" s="93" t="str">
        <f t="shared" si="110"/>
        <v>N</v>
      </c>
      <c r="G2330" s="95">
        <v>1693828.7973956433</v>
      </c>
      <c r="H2330" s="102">
        <v>27176.937929609361</v>
      </c>
      <c r="I2330" s="102">
        <v>32.960380098894348</v>
      </c>
      <c r="J2330" s="96"/>
      <c r="K2330" s="96"/>
      <c r="L2330" s="96"/>
      <c r="M2330" s="96"/>
      <c r="N2330" s="96"/>
      <c r="O2330" s="96"/>
      <c r="P2330" s="96"/>
    </row>
    <row r="2331" spans="1:16" ht="15" customHeight="1" x14ac:dyDescent="0.25">
      <c r="A2331" s="100">
        <v>43755</v>
      </c>
      <c r="B2331" s="101">
        <v>3</v>
      </c>
      <c r="C2331" s="92" t="str">
        <f t="shared" si="108"/>
        <v>DELETE /account-access-consents/{ConsentId}</v>
      </c>
      <c r="D2331" s="94" t="s">
        <v>207</v>
      </c>
      <c r="E2331" s="93" t="str">
        <f t="shared" si="109"/>
        <v>AISP</v>
      </c>
      <c r="F2331" s="93" t="str">
        <f t="shared" si="110"/>
        <v>N</v>
      </c>
      <c r="G2331" s="95">
        <v>726860.99535940611</v>
      </c>
      <c r="H2331" s="102">
        <v>25697.13256127057</v>
      </c>
      <c r="I2331" s="102">
        <v>326.15217068178077</v>
      </c>
      <c r="J2331" s="96"/>
      <c r="K2331" s="96"/>
      <c r="L2331" s="96"/>
      <c r="M2331" s="96"/>
      <c r="N2331" s="96"/>
      <c r="O2331" s="96"/>
      <c r="P2331" s="96"/>
    </row>
    <row r="2332" spans="1:16" ht="15" customHeight="1" x14ac:dyDescent="0.25">
      <c r="A2332" s="100">
        <v>43755</v>
      </c>
      <c r="B2332" s="101">
        <v>4</v>
      </c>
      <c r="C2332" s="92" t="str">
        <f t="shared" si="108"/>
        <v>GET /accounts</v>
      </c>
      <c r="D2332" s="94" t="s">
        <v>207</v>
      </c>
      <c r="E2332" s="93" t="str">
        <f t="shared" si="109"/>
        <v>AISP</v>
      </c>
      <c r="F2332" s="93" t="str">
        <f t="shared" si="110"/>
        <v>Y</v>
      </c>
      <c r="G2332" s="95">
        <v>1761882.440934832</v>
      </c>
      <c r="H2332" s="102">
        <v>31285.490668411589</v>
      </c>
      <c r="I2332" s="102">
        <v>71.046865398595983</v>
      </c>
      <c r="J2332" s="96"/>
      <c r="K2332" s="96"/>
      <c r="L2332" s="96"/>
      <c r="M2332" s="96"/>
      <c r="N2332" s="96"/>
      <c r="O2332" s="96"/>
      <c r="P2332" s="96"/>
    </row>
    <row r="2333" spans="1:16" ht="15" customHeight="1" x14ac:dyDescent="0.25">
      <c r="A2333" s="100">
        <v>43755</v>
      </c>
      <c r="B2333" s="101">
        <v>5</v>
      </c>
      <c r="C2333" s="92" t="str">
        <f t="shared" si="108"/>
        <v>GET /accounts/{AccountId}</v>
      </c>
      <c r="D2333" s="94" t="s">
        <v>207</v>
      </c>
      <c r="E2333" s="93" t="str">
        <f t="shared" si="109"/>
        <v>AISP</v>
      </c>
      <c r="F2333" s="93" t="str">
        <f t="shared" si="110"/>
        <v>Y</v>
      </c>
      <c r="G2333" s="95">
        <v>3251362.5725527359</v>
      </c>
      <c r="H2333" s="102">
        <v>46609.165005021496</v>
      </c>
      <c r="I2333" s="102">
        <v>87.287854173940687</v>
      </c>
      <c r="J2333" s="96"/>
      <c r="K2333" s="96"/>
      <c r="L2333" s="96"/>
      <c r="M2333" s="96"/>
      <c r="N2333" s="96"/>
      <c r="O2333" s="96"/>
      <c r="P2333" s="96"/>
    </row>
    <row r="2334" spans="1:16" ht="15" customHeight="1" x14ac:dyDescent="0.25">
      <c r="A2334" s="100">
        <v>43755</v>
      </c>
      <c r="B2334" s="101">
        <v>6</v>
      </c>
      <c r="C2334" s="92" t="str">
        <f t="shared" si="108"/>
        <v>GET /accounts/{AccountId}/balances</v>
      </c>
      <c r="D2334" s="94" t="s">
        <v>207</v>
      </c>
      <c r="E2334" s="93" t="str">
        <f t="shared" si="109"/>
        <v>AISP</v>
      </c>
      <c r="F2334" s="93" t="str">
        <f t="shared" si="110"/>
        <v>Y</v>
      </c>
      <c r="G2334" s="95">
        <v>2128085.1506172693</v>
      </c>
      <c r="H2334" s="102">
        <v>26292.60177120646</v>
      </c>
      <c r="I2334" s="102">
        <v>159.12089069315053</v>
      </c>
      <c r="J2334" s="96"/>
      <c r="K2334" s="96"/>
      <c r="L2334" s="96"/>
      <c r="M2334" s="96"/>
      <c r="N2334" s="96"/>
      <c r="O2334" s="96"/>
      <c r="P2334" s="96"/>
    </row>
    <row r="2335" spans="1:16" ht="15" customHeight="1" x14ac:dyDescent="0.25">
      <c r="A2335" s="100">
        <v>43755</v>
      </c>
      <c r="B2335" s="101">
        <v>7</v>
      </c>
      <c r="C2335" s="92" t="str">
        <f t="shared" si="108"/>
        <v>GET /balances</v>
      </c>
      <c r="D2335" s="94" t="s">
        <v>207</v>
      </c>
      <c r="E2335" s="93" t="str">
        <f t="shared" si="109"/>
        <v>AISP</v>
      </c>
      <c r="F2335" s="93" t="str">
        <f t="shared" si="110"/>
        <v>Y</v>
      </c>
      <c r="G2335" s="95">
        <v>1342725.6652232311</v>
      </c>
      <c r="H2335" s="102">
        <v>20570.961653375769</v>
      </c>
      <c r="I2335" s="102">
        <v>170.6026302961493</v>
      </c>
      <c r="J2335" s="96"/>
      <c r="K2335" s="96"/>
      <c r="L2335" s="96"/>
      <c r="M2335" s="96"/>
      <c r="N2335" s="96"/>
      <c r="O2335" s="96"/>
      <c r="P2335" s="96"/>
    </row>
    <row r="2336" spans="1:16" ht="15" customHeight="1" x14ac:dyDescent="0.25">
      <c r="A2336" s="100">
        <v>43755</v>
      </c>
      <c r="B2336" s="101">
        <v>8</v>
      </c>
      <c r="C2336" s="92" t="str">
        <f t="shared" si="108"/>
        <v>GET /accounts/{AccountId}/transactions</v>
      </c>
      <c r="D2336" s="94" t="s">
        <v>207</v>
      </c>
      <c r="E2336" s="93" t="str">
        <f t="shared" si="109"/>
        <v>AISP</v>
      </c>
      <c r="F2336" s="93" t="str">
        <f t="shared" si="110"/>
        <v>Y</v>
      </c>
      <c r="G2336" s="95">
        <v>40607107.993154466</v>
      </c>
      <c r="H2336" s="102">
        <v>18610.45793276764</v>
      </c>
      <c r="I2336" s="102">
        <v>180.56869082886553</v>
      </c>
      <c r="J2336" s="96"/>
      <c r="K2336" s="96"/>
      <c r="L2336" s="96"/>
      <c r="M2336" s="96"/>
      <c r="N2336" s="96"/>
      <c r="O2336" s="96"/>
      <c r="P2336" s="96"/>
    </row>
    <row r="2337" spans="1:16" ht="15" customHeight="1" x14ac:dyDescent="0.25">
      <c r="A2337" s="100">
        <v>43755</v>
      </c>
      <c r="B2337" s="101">
        <v>9</v>
      </c>
      <c r="C2337" s="92" t="str">
        <f t="shared" si="108"/>
        <v>GET /transactions</v>
      </c>
      <c r="D2337" s="94" t="s">
        <v>207</v>
      </c>
      <c r="E2337" s="93" t="str">
        <f t="shared" si="109"/>
        <v>AISP</v>
      </c>
      <c r="F2337" s="93" t="str">
        <f t="shared" si="110"/>
        <v>Y</v>
      </c>
      <c r="G2337" s="95">
        <v>416235347.20139855</v>
      </c>
      <c r="H2337" s="102">
        <v>45598.62961535529</v>
      </c>
      <c r="I2337" s="102">
        <v>35.014028038132587</v>
      </c>
      <c r="J2337" s="96"/>
      <c r="K2337" s="96"/>
      <c r="L2337" s="96"/>
      <c r="M2337" s="96"/>
      <c r="N2337" s="96"/>
      <c r="O2337" s="96"/>
      <c r="P2337" s="96"/>
    </row>
    <row r="2338" spans="1:16" ht="15" customHeight="1" x14ac:dyDescent="0.25">
      <c r="A2338" s="100">
        <v>43755</v>
      </c>
      <c r="B2338" s="101">
        <v>10</v>
      </c>
      <c r="C2338" s="92" t="str">
        <f t="shared" si="108"/>
        <v>GET /accounts/{AccountId}/beneficiaries</v>
      </c>
      <c r="D2338" s="94" t="s">
        <v>207</v>
      </c>
      <c r="E2338" s="93" t="str">
        <f t="shared" si="109"/>
        <v>AISP</v>
      </c>
      <c r="F2338" s="93" t="str">
        <f t="shared" si="110"/>
        <v>Y</v>
      </c>
      <c r="G2338" s="95">
        <v>2363510.9786747112</v>
      </c>
      <c r="H2338" s="102">
        <v>30810.207658585503</v>
      </c>
      <c r="I2338" s="102">
        <v>136.12782401260225</v>
      </c>
      <c r="J2338" s="96"/>
      <c r="K2338" s="96"/>
      <c r="L2338" s="96"/>
      <c r="M2338" s="96"/>
      <c r="N2338" s="96"/>
      <c r="O2338" s="96"/>
      <c r="P2338" s="96"/>
    </row>
    <row r="2339" spans="1:16" ht="15" customHeight="1" x14ac:dyDescent="0.25">
      <c r="A2339" s="100">
        <v>43755</v>
      </c>
      <c r="B2339" s="101">
        <v>11</v>
      </c>
      <c r="C2339" s="92" t="str">
        <f t="shared" si="108"/>
        <v>GET /beneficiaries</v>
      </c>
      <c r="D2339" s="94" t="s">
        <v>207</v>
      </c>
      <c r="E2339" s="93" t="str">
        <f t="shared" si="109"/>
        <v>AISP</v>
      </c>
      <c r="F2339" s="93" t="str">
        <f t="shared" si="110"/>
        <v>Y</v>
      </c>
      <c r="G2339" s="95">
        <v>3199302.6335564675</v>
      </c>
      <c r="H2339" s="102">
        <v>39383.648110089074</v>
      </c>
      <c r="I2339" s="102">
        <v>33.776540184548779</v>
      </c>
      <c r="J2339" s="96"/>
      <c r="K2339" s="96"/>
      <c r="L2339" s="96"/>
      <c r="M2339" s="96"/>
      <c r="N2339" s="96"/>
      <c r="O2339" s="96"/>
      <c r="P2339" s="96"/>
    </row>
    <row r="2340" spans="1:16" ht="15" customHeight="1" x14ac:dyDescent="0.25">
      <c r="A2340" s="100">
        <v>43755</v>
      </c>
      <c r="B2340" s="101">
        <v>12</v>
      </c>
      <c r="C2340" s="92" t="str">
        <f t="shared" si="108"/>
        <v>GET /accounts/{AccountId}/direct-debits</v>
      </c>
      <c r="D2340" s="94" t="s">
        <v>207</v>
      </c>
      <c r="E2340" s="93" t="str">
        <f t="shared" si="109"/>
        <v>AISP</v>
      </c>
      <c r="F2340" s="93" t="str">
        <f t="shared" si="110"/>
        <v>Y</v>
      </c>
      <c r="G2340" s="95">
        <v>2337674.7356316582</v>
      </c>
      <c r="H2340" s="102">
        <v>37918.433980326692</v>
      </c>
      <c r="I2340" s="102">
        <v>200.91096391025849</v>
      </c>
      <c r="J2340" s="96"/>
      <c r="K2340" s="96"/>
      <c r="L2340" s="96"/>
      <c r="M2340" s="96"/>
      <c r="N2340" s="96"/>
      <c r="O2340" s="96"/>
      <c r="P2340" s="96"/>
    </row>
    <row r="2341" spans="1:16" ht="15" customHeight="1" x14ac:dyDescent="0.25">
      <c r="A2341" s="100">
        <v>43755</v>
      </c>
      <c r="B2341" s="101">
        <v>13</v>
      </c>
      <c r="C2341" s="92" t="str">
        <f t="shared" si="108"/>
        <v>GET /direct-debits</v>
      </c>
      <c r="D2341" s="94" t="s">
        <v>207</v>
      </c>
      <c r="E2341" s="93" t="str">
        <f t="shared" si="109"/>
        <v>AISP</v>
      </c>
      <c r="F2341" s="93" t="str">
        <f t="shared" si="110"/>
        <v>Y</v>
      </c>
      <c r="G2341" s="95">
        <v>2161131.0129061779</v>
      </c>
      <c r="H2341" s="102">
        <v>24723.214125193055</v>
      </c>
      <c r="I2341" s="102">
        <v>225.43283195430755</v>
      </c>
      <c r="J2341" s="96"/>
      <c r="K2341" s="96"/>
      <c r="L2341" s="96"/>
      <c r="M2341" s="96"/>
      <c r="N2341" s="96"/>
      <c r="O2341" s="96"/>
      <c r="P2341" s="96"/>
    </row>
    <row r="2342" spans="1:16" ht="15" customHeight="1" x14ac:dyDescent="0.25">
      <c r="A2342" s="100">
        <v>43755</v>
      </c>
      <c r="B2342" s="101">
        <v>14</v>
      </c>
      <c r="C2342" s="92" t="str">
        <f t="shared" si="108"/>
        <v>GET /accounts/{AccountId}/standing-orders</v>
      </c>
      <c r="D2342" s="94" t="s">
        <v>207</v>
      </c>
      <c r="E2342" s="93" t="str">
        <f t="shared" si="109"/>
        <v>AISP</v>
      </c>
      <c r="F2342" s="93" t="str">
        <f t="shared" si="110"/>
        <v>Y</v>
      </c>
      <c r="G2342" s="95">
        <v>1181042.6082416354</v>
      </c>
      <c r="H2342" s="102">
        <v>17846.900322583082</v>
      </c>
      <c r="I2342" s="102">
        <v>131.23323553533402</v>
      </c>
      <c r="J2342" s="96"/>
      <c r="K2342" s="96"/>
      <c r="L2342" s="96"/>
      <c r="M2342" s="96"/>
      <c r="N2342" s="96"/>
      <c r="O2342" s="96"/>
      <c r="P2342" s="96"/>
    </row>
    <row r="2343" spans="1:16" ht="15" customHeight="1" x14ac:dyDescent="0.25">
      <c r="A2343" s="100">
        <v>43755</v>
      </c>
      <c r="B2343" s="101">
        <v>15</v>
      </c>
      <c r="C2343" s="92" t="str">
        <f t="shared" si="108"/>
        <v>GET /standing-orders</v>
      </c>
      <c r="D2343" s="94" t="s">
        <v>207</v>
      </c>
      <c r="E2343" s="93" t="str">
        <f t="shared" si="109"/>
        <v>AISP</v>
      </c>
      <c r="F2343" s="93" t="str">
        <f t="shared" si="110"/>
        <v>Y</v>
      </c>
      <c r="G2343" s="95">
        <v>1708771.0441920843</v>
      </c>
      <c r="H2343" s="102">
        <v>42433.969450559998</v>
      </c>
      <c r="I2343" s="102">
        <v>148.2650980615731</v>
      </c>
      <c r="J2343" s="96"/>
      <c r="K2343" s="96"/>
      <c r="L2343" s="96"/>
      <c r="M2343" s="96"/>
      <c r="N2343" s="96"/>
      <c r="O2343" s="96"/>
      <c r="P2343" s="96"/>
    </row>
    <row r="2344" spans="1:16" ht="15" customHeight="1" x14ac:dyDescent="0.25">
      <c r="A2344" s="100">
        <v>43755</v>
      </c>
      <c r="B2344" s="101">
        <v>16</v>
      </c>
      <c r="C2344" s="92" t="str">
        <f t="shared" si="108"/>
        <v>GET /accounts/{AccountId}/product</v>
      </c>
      <c r="D2344" s="94" t="s">
        <v>207</v>
      </c>
      <c r="E2344" s="93" t="str">
        <f t="shared" si="109"/>
        <v>AISP</v>
      </c>
      <c r="F2344" s="93" t="str">
        <f t="shared" si="110"/>
        <v>Y</v>
      </c>
      <c r="G2344" s="95">
        <v>480428.28033471631</v>
      </c>
      <c r="H2344" s="102">
        <v>5145.3576508642</v>
      </c>
      <c r="I2344" s="102">
        <v>169.50399461646526</v>
      </c>
      <c r="J2344" s="96"/>
      <c r="K2344" s="96"/>
      <c r="L2344" s="96"/>
      <c r="M2344" s="96"/>
      <c r="N2344" s="96"/>
      <c r="O2344" s="96"/>
      <c r="P2344" s="96"/>
    </row>
    <row r="2345" spans="1:16" ht="15" customHeight="1" x14ac:dyDescent="0.25">
      <c r="A2345" s="100">
        <v>43755</v>
      </c>
      <c r="B2345" s="101">
        <v>17</v>
      </c>
      <c r="C2345" s="92" t="str">
        <f t="shared" si="108"/>
        <v>GET /products</v>
      </c>
      <c r="D2345" s="94" t="s">
        <v>207</v>
      </c>
      <c r="E2345" s="93" t="str">
        <f t="shared" si="109"/>
        <v>AISP</v>
      </c>
      <c r="F2345" s="93" t="str">
        <f t="shared" si="110"/>
        <v>Y</v>
      </c>
      <c r="G2345" s="95">
        <v>940873.98219079303</v>
      </c>
      <c r="H2345" s="102">
        <v>32418.522810699</v>
      </c>
      <c r="I2345" s="102">
        <v>230.57391768752748</v>
      </c>
      <c r="J2345" s="96"/>
      <c r="K2345" s="96"/>
      <c r="L2345" s="96"/>
      <c r="M2345" s="96"/>
      <c r="N2345" s="96"/>
      <c r="O2345" s="96"/>
      <c r="P2345" s="96"/>
    </row>
    <row r="2346" spans="1:16" ht="15" customHeight="1" x14ac:dyDescent="0.25">
      <c r="A2346" s="100">
        <v>43755</v>
      </c>
      <c r="B2346" s="101">
        <v>18</v>
      </c>
      <c r="C2346" s="92" t="str">
        <f t="shared" si="108"/>
        <v>GET /accounts/{AccountId}/offers</v>
      </c>
      <c r="D2346" s="94" t="s">
        <v>207</v>
      </c>
      <c r="E2346" s="93" t="str">
        <f t="shared" si="109"/>
        <v>AISP</v>
      </c>
      <c r="F2346" s="93" t="str">
        <f t="shared" si="110"/>
        <v>Y</v>
      </c>
      <c r="G2346" s="95">
        <v>978934.62984412466</v>
      </c>
      <c r="H2346" s="102">
        <v>39528.808892244735</v>
      </c>
      <c r="I2346" s="102">
        <v>293.26656405998142</v>
      </c>
      <c r="J2346" s="96"/>
      <c r="K2346" s="96"/>
      <c r="L2346" s="96"/>
      <c r="M2346" s="96"/>
      <c r="N2346" s="96"/>
      <c r="O2346" s="96"/>
      <c r="P2346" s="96"/>
    </row>
    <row r="2347" spans="1:16" ht="15" customHeight="1" x14ac:dyDescent="0.25">
      <c r="A2347" s="100">
        <v>43755</v>
      </c>
      <c r="B2347" s="101">
        <v>19</v>
      </c>
      <c r="C2347" s="92" t="str">
        <f t="shared" si="108"/>
        <v>GET /offers</v>
      </c>
      <c r="D2347" s="94" t="s">
        <v>207</v>
      </c>
      <c r="E2347" s="93" t="str">
        <f t="shared" si="109"/>
        <v>AISP</v>
      </c>
      <c r="F2347" s="93" t="str">
        <f t="shared" si="110"/>
        <v>Y</v>
      </c>
      <c r="G2347" s="95">
        <v>3771964.4403302185</v>
      </c>
      <c r="H2347" s="102">
        <v>37730.024661309639</v>
      </c>
      <c r="I2347" s="102">
        <v>184.16707065384034</v>
      </c>
      <c r="J2347" s="96"/>
      <c r="K2347" s="96"/>
      <c r="L2347" s="96"/>
      <c r="M2347" s="96"/>
      <c r="N2347" s="96"/>
      <c r="O2347" s="96"/>
      <c r="P2347" s="96"/>
    </row>
    <row r="2348" spans="1:16" ht="15" customHeight="1" x14ac:dyDescent="0.25">
      <c r="A2348" s="100">
        <v>43755</v>
      </c>
      <c r="B2348" s="101">
        <v>20</v>
      </c>
      <c r="C2348" s="92" t="str">
        <f t="shared" si="108"/>
        <v>GET /accounts/{AccountId}/party</v>
      </c>
      <c r="D2348" s="94" t="s">
        <v>207</v>
      </c>
      <c r="E2348" s="93" t="str">
        <f t="shared" si="109"/>
        <v>AISP</v>
      </c>
      <c r="F2348" s="93" t="str">
        <f t="shared" si="110"/>
        <v>Y</v>
      </c>
      <c r="G2348" s="95">
        <v>1368108.0599918873</v>
      </c>
      <c r="H2348" s="102">
        <v>52225.535057003704</v>
      </c>
      <c r="I2348" s="102">
        <v>0</v>
      </c>
      <c r="J2348" s="96"/>
      <c r="K2348" s="96"/>
      <c r="L2348" s="96"/>
      <c r="M2348" s="96"/>
      <c r="N2348" s="96"/>
      <c r="O2348" s="96"/>
      <c r="P2348" s="96"/>
    </row>
    <row r="2349" spans="1:16" ht="15" customHeight="1" x14ac:dyDescent="0.25">
      <c r="A2349" s="100">
        <v>43755</v>
      </c>
      <c r="B2349" s="101">
        <v>21</v>
      </c>
      <c r="C2349" s="92" t="str">
        <f t="shared" si="108"/>
        <v>GET /party</v>
      </c>
      <c r="D2349" s="94" t="s">
        <v>207</v>
      </c>
      <c r="E2349" s="93" t="str">
        <f t="shared" si="109"/>
        <v>AISP</v>
      </c>
      <c r="F2349" s="93" t="str">
        <f t="shared" si="110"/>
        <v>Y</v>
      </c>
      <c r="G2349" s="95">
        <v>903825.77180297801</v>
      </c>
      <c r="H2349" s="102">
        <v>9853.3631764458951</v>
      </c>
      <c r="I2349" s="102">
        <v>400.08545451315291</v>
      </c>
      <c r="J2349" s="96"/>
      <c r="K2349" s="96"/>
      <c r="L2349" s="96"/>
      <c r="M2349" s="96"/>
      <c r="N2349" s="96"/>
      <c r="O2349" s="96"/>
      <c r="P2349" s="96"/>
    </row>
    <row r="2350" spans="1:16" ht="15" customHeight="1" x14ac:dyDescent="0.25">
      <c r="A2350" s="100">
        <v>43755</v>
      </c>
      <c r="B2350" s="101">
        <v>22</v>
      </c>
      <c r="C2350" s="92" t="str">
        <f t="shared" si="108"/>
        <v>GET /accounts/{AccountId}/scheduled-payments</v>
      </c>
      <c r="D2350" s="94" t="s">
        <v>207</v>
      </c>
      <c r="E2350" s="93" t="str">
        <f t="shared" si="109"/>
        <v>AISP</v>
      </c>
      <c r="F2350" s="93" t="str">
        <f t="shared" si="110"/>
        <v>Y</v>
      </c>
      <c r="G2350" s="95">
        <v>1170579.5273682189</v>
      </c>
      <c r="H2350" s="102">
        <v>34123.190981915555</v>
      </c>
      <c r="I2350" s="102">
        <v>3.622445380094605</v>
      </c>
      <c r="J2350" s="96"/>
      <c r="K2350" s="96"/>
      <c r="L2350" s="96"/>
      <c r="M2350" s="96"/>
      <c r="N2350" s="96"/>
      <c r="O2350" s="96"/>
      <c r="P2350" s="96"/>
    </row>
    <row r="2351" spans="1:16" ht="15" customHeight="1" x14ac:dyDescent="0.25">
      <c r="A2351" s="100">
        <v>43755</v>
      </c>
      <c r="B2351" s="101">
        <v>23</v>
      </c>
      <c r="C2351" s="92" t="str">
        <f t="shared" si="108"/>
        <v>GET /scheduled-payments</v>
      </c>
      <c r="D2351" s="94" t="s">
        <v>207</v>
      </c>
      <c r="E2351" s="93" t="str">
        <f t="shared" si="109"/>
        <v>AISP</v>
      </c>
      <c r="F2351" s="93" t="str">
        <f t="shared" si="110"/>
        <v>Y</v>
      </c>
      <c r="G2351" s="95">
        <v>2365307.5569772818</v>
      </c>
      <c r="H2351" s="102">
        <v>31300.000164823396</v>
      </c>
      <c r="I2351" s="102">
        <v>92.327761190064876</v>
      </c>
      <c r="J2351" s="96"/>
      <c r="K2351" s="96"/>
      <c r="L2351" s="96"/>
      <c r="M2351" s="96"/>
      <c r="N2351" s="96"/>
      <c r="O2351" s="96"/>
      <c r="P2351" s="96"/>
    </row>
    <row r="2352" spans="1:16" ht="15" customHeight="1" x14ac:dyDescent="0.25">
      <c r="A2352" s="100">
        <v>43755</v>
      </c>
      <c r="B2352" s="101">
        <v>24</v>
      </c>
      <c r="C2352" s="92" t="str">
        <f t="shared" si="108"/>
        <v>GET /accounts/{AccountId}/statements</v>
      </c>
      <c r="D2352" s="94" t="s">
        <v>207</v>
      </c>
      <c r="E2352" s="93" t="str">
        <f t="shared" si="109"/>
        <v>AISP</v>
      </c>
      <c r="F2352" s="93" t="str">
        <f t="shared" si="110"/>
        <v>Y</v>
      </c>
      <c r="G2352" s="95">
        <v>1075997.4329477355</v>
      </c>
      <c r="H2352" s="102">
        <v>13506.607127628204</v>
      </c>
      <c r="I2352" s="102">
        <v>151.36332475371242</v>
      </c>
      <c r="J2352" s="96"/>
      <c r="K2352" s="96"/>
      <c r="L2352" s="96"/>
      <c r="M2352" s="96"/>
      <c r="N2352" s="96"/>
      <c r="O2352" s="96"/>
      <c r="P2352" s="96"/>
    </row>
    <row r="2353" spans="1:16" ht="15" customHeight="1" x14ac:dyDescent="0.25">
      <c r="A2353" s="100">
        <v>43755</v>
      </c>
      <c r="B2353" s="101">
        <v>25</v>
      </c>
      <c r="C2353" s="92" t="str">
        <f t="shared" si="108"/>
        <v>GET /accounts/{AccountId}/statements/{StatementId}</v>
      </c>
      <c r="D2353" s="94" t="s">
        <v>207</v>
      </c>
      <c r="E2353" s="93" t="str">
        <f t="shared" si="109"/>
        <v>AISP</v>
      </c>
      <c r="F2353" s="93" t="str">
        <f t="shared" si="110"/>
        <v>Y</v>
      </c>
      <c r="G2353" s="95">
        <v>1378678.173679461</v>
      </c>
      <c r="H2353" s="102">
        <v>24011.503002294561</v>
      </c>
      <c r="I2353" s="102">
        <v>123.0322227556411</v>
      </c>
      <c r="J2353" s="96"/>
      <c r="K2353" s="96"/>
      <c r="L2353" s="96"/>
      <c r="M2353" s="96"/>
      <c r="N2353" s="96"/>
      <c r="O2353" s="96"/>
      <c r="P2353" s="96"/>
    </row>
    <row r="2354" spans="1:16" ht="15" customHeight="1" x14ac:dyDescent="0.25">
      <c r="A2354" s="100">
        <v>43755</v>
      </c>
      <c r="B2354" s="101">
        <v>26</v>
      </c>
      <c r="C2354" s="92" t="str">
        <f t="shared" si="108"/>
        <v>GET /accounts/{AccountId}/statements/{StatementId}/file</v>
      </c>
      <c r="D2354" s="94" t="s">
        <v>207</v>
      </c>
      <c r="E2354" s="93" t="str">
        <f t="shared" si="109"/>
        <v>AISP</v>
      </c>
      <c r="F2354" s="93" t="str">
        <f t="shared" si="110"/>
        <v>Y</v>
      </c>
      <c r="G2354" s="95">
        <v>2608151.113448251</v>
      </c>
      <c r="H2354" s="102">
        <v>22856.549097898725</v>
      </c>
      <c r="I2354" s="102">
        <v>89.184180999882884</v>
      </c>
      <c r="J2354" s="96"/>
      <c r="K2354" s="96"/>
      <c r="L2354" s="96"/>
      <c r="M2354" s="96"/>
      <c r="N2354" s="96"/>
      <c r="O2354" s="96"/>
      <c r="P2354" s="96"/>
    </row>
    <row r="2355" spans="1:16" ht="15" customHeight="1" x14ac:dyDescent="0.25">
      <c r="A2355" s="100">
        <v>43755</v>
      </c>
      <c r="B2355" s="101">
        <v>27</v>
      </c>
      <c r="C2355" s="92" t="str">
        <f t="shared" si="108"/>
        <v>GET /accounts/{AccountId}/statements/{StatementId}/transactions</v>
      </c>
      <c r="D2355" s="94" t="s">
        <v>207</v>
      </c>
      <c r="E2355" s="93" t="str">
        <f t="shared" si="109"/>
        <v>AISP</v>
      </c>
      <c r="F2355" s="93" t="str">
        <f t="shared" si="110"/>
        <v>Y</v>
      </c>
      <c r="G2355" s="95">
        <v>34796299.476315551</v>
      </c>
      <c r="H2355" s="101">
        <v>7747.5429447893239</v>
      </c>
      <c r="I2355" s="101">
        <v>290.41383889218071</v>
      </c>
      <c r="J2355" s="96"/>
      <c r="K2355" s="96"/>
      <c r="L2355" s="96"/>
      <c r="M2355" s="96"/>
      <c r="N2355" s="96"/>
      <c r="O2355" s="96"/>
      <c r="P2355" s="96"/>
    </row>
    <row r="2356" spans="1:16" ht="15" customHeight="1" x14ac:dyDescent="0.25">
      <c r="A2356" s="100">
        <v>43755</v>
      </c>
      <c r="B2356" s="101">
        <v>28</v>
      </c>
      <c r="C2356" s="92" t="str">
        <f t="shared" si="108"/>
        <v>GET /statements</v>
      </c>
      <c r="D2356" s="94" t="s">
        <v>207</v>
      </c>
      <c r="E2356" s="93" t="str">
        <f t="shared" si="109"/>
        <v>AISP</v>
      </c>
      <c r="F2356" s="93" t="str">
        <f t="shared" si="110"/>
        <v>Y</v>
      </c>
      <c r="G2356" s="95">
        <v>3599569.6788485544</v>
      </c>
      <c r="H2356" s="101">
        <v>41776.610452692061</v>
      </c>
      <c r="I2356" s="101">
        <v>81.902593221241204</v>
      </c>
      <c r="J2356" s="96"/>
      <c r="K2356" s="96"/>
      <c r="L2356" s="96"/>
      <c r="M2356" s="96"/>
      <c r="N2356" s="96"/>
      <c r="O2356" s="96"/>
      <c r="P2356" s="96"/>
    </row>
    <row r="2357" spans="1:16" ht="15" customHeight="1" x14ac:dyDescent="0.25">
      <c r="A2357" s="100">
        <v>43755</v>
      </c>
      <c r="B2357" s="101">
        <v>29</v>
      </c>
      <c r="C2357" s="92" t="str">
        <f t="shared" si="108"/>
        <v>POST /domestic-payment-consents</v>
      </c>
      <c r="D2357" s="94" t="s">
        <v>207</v>
      </c>
      <c r="E2357" s="93" t="str">
        <f t="shared" si="109"/>
        <v>PISP</v>
      </c>
      <c r="F2357" s="93" t="str">
        <f t="shared" si="110"/>
        <v>N</v>
      </c>
      <c r="G2357" s="95">
        <v>4285790.0258830329</v>
      </c>
      <c r="H2357" s="102">
        <v>8775.646215328843</v>
      </c>
      <c r="I2357" s="102">
        <v>91.560987312137669</v>
      </c>
      <c r="J2357" s="96"/>
      <c r="K2357" s="96"/>
      <c r="L2357" s="96"/>
      <c r="M2357" s="96"/>
      <c r="N2357" s="96"/>
      <c r="O2357" s="96"/>
      <c r="P2357" s="96"/>
    </row>
    <row r="2358" spans="1:16" ht="15" customHeight="1" x14ac:dyDescent="0.25">
      <c r="A2358" s="100">
        <v>43755</v>
      </c>
      <c r="B2358" s="101">
        <v>30</v>
      </c>
      <c r="C2358" s="92" t="str">
        <f t="shared" si="108"/>
        <v>GET /domestic-payment-consents/{ConsentId}</v>
      </c>
      <c r="D2358" s="94" t="s">
        <v>207</v>
      </c>
      <c r="E2358" s="93" t="str">
        <f t="shared" si="109"/>
        <v>PISP</v>
      </c>
      <c r="F2358" s="93" t="str">
        <f t="shared" si="110"/>
        <v>N</v>
      </c>
      <c r="G2358" s="95">
        <v>14401209.898350667</v>
      </c>
      <c r="H2358" s="102">
        <v>16843.16674818351</v>
      </c>
      <c r="I2358" s="102">
        <v>164.08911363066139</v>
      </c>
      <c r="J2358" s="96"/>
      <c r="K2358" s="96"/>
      <c r="L2358" s="96"/>
      <c r="M2358" s="96"/>
      <c r="N2358" s="96"/>
      <c r="O2358" s="96"/>
      <c r="P2358" s="96"/>
    </row>
    <row r="2359" spans="1:16" ht="15" customHeight="1" x14ac:dyDescent="0.25">
      <c r="A2359" s="100">
        <v>43755</v>
      </c>
      <c r="B2359" s="101">
        <v>31</v>
      </c>
      <c r="C2359" s="92" t="str">
        <f t="shared" si="108"/>
        <v>POST /domestic-payments</v>
      </c>
      <c r="D2359" s="94" t="s">
        <v>207</v>
      </c>
      <c r="E2359" s="93" t="str">
        <f t="shared" si="109"/>
        <v>PISP</v>
      </c>
      <c r="F2359" s="93" t="str">
        <f t="shared" si="110"/>
        <v>Y</v>
      </c>
      <c r="G2359" s="95">
        <v>4847175.4549682708</v>
      </c>
      <c r="H2359" s="102">
        <v>15510.411024703408</v>
      </c>
      <c r="I2359" s="102">
        <v>6.6674369125307971</v>
      </c>
      <c r="J2359" s="96"/>
      <c r="K2359" s="96"/>
      <c r="L2359" s="96"/>
      <c r="M2359" s="96"/>
      <c r="N2359" s="96"/>
      <c r="O2359" s="96"/>
      <c r="P2359" s="96"/>
    </row>
    <row r="2360" spans="1:16" ht="15" customHeight="1" x14ac:dyDescent="0.25">
      <c r="A2360" s="100">
        <v>43755</v>
      </c>
      <c r="B2360" s="101">
        <v>32</v>
      </c>
      <c r="C2360" s="92" t="str">
        <f t="shared" si="108"/>
        <v>GET /domestic-payments/{DomesticPaymentId}</v>
      </c>
      <c r="D2360" s="94" t="s">
        <v>207</v>
      </c>
      <c r="E2360" s="93" t="str">
        <f t="shared" si="109"/>
        <v>PISP</v>
      </c>
      <c r="F2360" s="93" t="str">
        <f t="shared" si="110"/>
        <v>Y</v>
      </c>
      <c r="G2360" s="95">
        <v>34767567.485595517</v>
      </c>
      <c r="H2360" s="102">
        <v>41157.876853623682</v>
      </c>
      <c r="I2360" s="102">
        <v>81.956359549323125</v>
      </c>
      <c r="J2360" s="96"/>
      <c r="K2360" s="96"/>
      <c r="L2360" s="96"/>
      <c r="M2360" s="96"/>
      <c r="N2360" s="96"/>
      <c r="O2360" s="96"/>
      <c r="P2360" s="96"/>
    </row>
    <row r="2361" spans="1:16" ht="15" customHeight="1" x14ac:dyDescent="0.25">
      <c r="A2361" s="100">
        <v>43755</v>
      </c>
      <c r="B2361" s="101">
        <v>33</v>
      </c>
      <c r="C2361" s="92" t="str">
        <f t="shared" si="108"/>
        <v>POST /domestic-scheduled-payment-consents</v>
      </c>
      <c r="D2361" s="94" t="s">
        <v>207</v>
      </c>
      <c r="E2361" s="93" t="str">
        <f t="shared" si="109"/>
        <v>PISP</v>
      </c>
      <c r="F2361" s="93" t="str">
        <f t="shared" si="110"/>
        <v>N</v>
      </c>
      <c r="G2361" s="95">
        <v>18706058.76814533</v>
      </c>
      <c r="H2361" s="102">
        <v>18365.927328612499</v>
      </c>
      <c r="I2361" s="102">
        <v>118.99917871526841</v>
      </c>
      <c r="J2361" s="96"/>
      <c r="K2361" s="96"/>
      <c r="L2361" s="96"/>
      <c r="M2361" s="96"/>
      <c r="N2361" s="96"/>
      <c r="O2361" s="96"/>
      <c r="P2361" s="96"/>
    </row>
    <row r="2362" spans="1:16" ht="15" customHeight="1" x14ac:dyDescent="0.25">
      <c r="A2362" s="100">
        <v>43755</v>
      </c>
      <c r="B2362" s="101">
        <v>34</v>
      </c>
      <c r="C2362" s="92" t="str">
        <f t="shared" si="108"/>
        <v>GET /domestic-scheduled-payment-consents/{ConsentId}</v>
      </c>
      <c r="D2362" s="94" t="s">
        <v>207</v>
      </c>
      <c r="E2362" s="93" t="str">
        <f t="shared" si="109"/>
        <v>PISP</v>
      </c>
      <c r="F2362" s="93" t="str">
        <f t="shared" si="110"/>
        <v>N</v>
      </c>
      <c r="G2362" s="95">
        <v>13305430.845660903</v>
      </c>
      <c r="H2362" s="102">
        <v>12313.539146080675</v>
      </c>
      <c r="I2362" s="102">
        <v>82.124244185960947</v>
      </c>
      <c r="J2362" s="96"/>
      <c r="K2362" s="96"/>
      <c r="L2362" s="96"/>
      <c r="M2362" s="96"/>
      <c r="N2362" s="96"/>
      <c r="O2362" s="96"/>
      <c r="P2362" s="96"/>
    </row>
    <row r="2363" spans="1:16" ht="15" customHeight="1" x14ac:dyDescent="0.25">
      <c r="A2363" s="100">
        <v>43755</v>
      </c>
      <c r="B2363" s="101">
        <v>35</v>
      </c>
      <c r="C2363" s="92" t="str">
        <f t="shared" si="108"/>
        <v>POST /domestic-scheduled-payments</v>
      </c>
      <c r="D2363" s="94" t="s">
        <v>207</v>
      </c>
      <c r="E2363" s="93" t="str">
        <f t="shared" si="109"/>
        <v>PISP</v>
      </c>
      <c r="F2363" s="93" t="str">
        <f t="shared" si="110"/>
        <v>Y</v>
      </c>
      <c r="G2363" s="95">
        <v>35253342.466186218</v>
      </c>
      <c r="H2363" s="102">
        <v>46123.220612833589</v>
      </c>
      <c r="I2363" s="102">
        <v>185.68129459795358</v>
      </c>
      <c r="J2363" s="96"/>
      <c r="K2363" s="96"/>
      <c r="L2363" s="96"/>
      <c r="M2363" s="96"/>
      <c r="N2363" s="96"/>
      <c r="O2363" s="96"/>
      <c r="P2363" s="96"/>
    </row>
    <row r="2364" spans="1:16" ht="15" customHeight="1" x14ac:dyDescent="0.25">
      <c r="A2364" s="100">
        <v>43755</v>
      </c>
      <c r="B2364" s="101">
        <v>36</v>
      </c>
      <c r="C2364" s="92" t="str">
        <f t="shared" si="108"/>
        <v>GET /domestic-scheduled-payments/{DomesticScheduledPaymentId}</v>
      </c>
      <c r="D2364" s="94" t="s">
        <v>207</v>
      </c>
      <c r="E2364" s="93" t="str">
        <f t="shared" si="109"/>
        <v>PISP</v>
      </c>
      <c r="F2364" s="93" t="str">
        <f t="shared" si="110"/>
        <v>Y</v>
      </c>
      <c r="G2364" s="95">
        <v>13972604.604326997</v>
      </c>
      <c r="H2364" s="102">
        <v>31545.187031433386</v>
      </c>
      <c r="I2364" s="102">
        <v>92.53964933631508</v>
      </c>
      <c r="J2364" s="96"/>
      <c r="K2364" s="96"/>
      <c r="L2364" s="96"/>
      <c r="M2364" s="96"/>
      <c r="N2364" s="96"/>
      <c r="O2364" s="96"/>
      <c r="P2364" s="96"/>
    </row>
    <row r="2365" spans="1:16" ht="15" customHeight="1" x14ac:dyDescent="0.25">
      <c r="A2365" s="100">
        <v>43755</v>
      </c>
      <c r="B2365" s="101">
        <v>37</v>
      </c>
      <c r="C2365" s="92" t="str">
        <f t="shared" si="108"/>
        <v>POST /domestic-standing-order-consents</v>
      </c>
      <c r="D2365" s="94" t="s">
        <v>207</v>
      </c>
      <c r="E2365" s="93" t="str">
        <f t="shared" si="109"/>
        <v>PISP</v>
      </c>
      <c r="F2365" s="93" t="str">
        <f t="shared" si="110"/>
        <v>N</v>
      </c>
      <c r="G2365" s="95">
        <v>28820848.217216056</v>
      </c>
      <c r="H2365" s="102">
        <v>26258.306859004446</v>
      </c>
      <c r="I2365" s="102">
        <v>213.80559391582156</v>
      </c>
      <c r="J2365" s="96"/>
      <c r="K2365" s="96"/>
      <c r="L2365" s="96"/>
      <c r="M2365" s="96"/>
      <c r="N2365" s="96"/>
      <c r="O2365" s="96"/>
      <c r="P2365" s="96"/>
    </row>
    <row r="2366" spans="1:16" ht="15" customHeight="1" x14ac:dyDescent="0.25">
      <c r="A2366" s="100">
        <v>43755</v>
      </c>
      <c r="B2366" s="101">
        <v>38</v>
      </c>
      <c r="C2366" s="92" t="str">
        <f t="shared" si="108"/>
        <v>GET /domestic-standing-order-consents/{ConsentId}</v>
      </c>
      <c r="D2366" s="94" t="s">
        <v>207</v>
      </c>
      <c r="E2366" s="93" t="str">
        <f t="shared" si="109"/>
        <v>PISP</v>
      </c>
      <c r="F2366" s="93" t="str">
        <f t="shared" si="110"/>
        <v>N</v>
      </c>
      <c r="G2366" s="95">
        <v>28459703.087754495</v>
      </c>
      <c r="H2366" s="102">
        <v>28542.32931141273</v>
      </c>
      <c r="I2366" s="102">
        <v>219.46635911020087</v>
      </c>
      <c r="J2366" s="96"/>
      <c r="K2366" s="96"/>
      <c r="L2366" s="96"/>
      <c r="M2366" s="96"/>
      <c r="N2366" s="96"/>
      <c r="O2366" s="96"/>
      <c r="P2366" s="96"/>
    </row>
    <row r="2367" spans="1:16" ht="15" customHeight="1" x14ac:dyDescent="0.25">
      <c r="A2367" s="100">
        <v>43755</v>
      </c>
      <c r="B2367" s="101">
        <v>39</v>
      </c>
      <c r="C2367" s="92" t="str">
        <f t="shared" si="108"/>
        <v>POST /domestic-standing-orders</v>
      </c>
      <c r="D2367" s="94" t="s">
        <v>207</v>
      </c>
      <c r="E2367" s="93" t="str">
        <f t="shared" si="109"/>
        <v>PISP</v>
      </c>
      <c r="F2367" s="93" t="str">
        <f t="shared" si="110"/>
        <v>Y</v>
      </c>
      <c r="G2367" s="95">
        <v>8681079.0506807286</v>
      </c>
      <c r="H2367" s="102">
        <v>21072.999171250762</v>
      </c>
      <c r="I2367" s="102">
        <v>2.2466041865953179</v>
      </c>
      <c r="J2367" s="96"/>
      <c r="K2367" s="96"/>
      <c r="L2367" s="96"/>
      <c r="M2367" s="96"/>
      <c r="N2367" s="96"/>
      <c r="O2367" s="96"/>
      <c r="P2367" s="96"/>
    </row>
    <row r="2368" spans="1:16" ht="15" customHeight="1" x14ac:dyDescent="0.25">
      <c r="A2368" s="100">
        <v>43755</v>
      </c>
      <c r="B2368" s="101">
        <v>40</v>
      </c>
      <c r="C2368" s="92" t="str">
        <f t="shared" si="108"/>
        <v>GET /domestic-standing-orders/{DomesticStandingOrderId}</v>
      </c>
      <c r="D2368" s="94" t="s">
        <v>207</v>
      </c>
      <c r="E2368" s="93" t="str">
        <f t="shared" si="109"/>
        <v>PISP</v>
      </c>
      <c r="F2368" s="93" t="str">
        <f t="shared" si="110"/>
        <v>Y</v>
      </c>
      <c r="G2368" s="95">
        <v>6413370.6084764786</v>
      </c>
      <c r="H2368" s="102">
        <v>9159.4699343667871</v>
      </c>
      <c r="I2368" s="102">
        <v>272.25522802004502</v>
      </c>
      <c r="J2368" s="96"/>
      <c r="K2368" s="96"/>
      <c r="L2368" s="96"/>
      <c r="M2368" s="96"/>
      <c r="N2368" s="96"/>
      <c r="O2368" s="96"/>
      <c r="P2368" s="96"/>
    </row>
    <row r="2369" spans="1:16" ht="15" customHeight="1" x14ac:dyDescent="0.25">
      <c r="A2369" s="100">
        <v>43755</v>
      </c>
      <c r="B2369" s="101">
        <v>41</v>
      </c>
      <c r="C2369" s="92" t="str">
        <f t="shared" si="108"/>
        <v>POST /international-payment-consents</v>
      </c>
      <c r="D2369" s="94" t="s">
        <v>207</v>
      </c>
      <c r="E2369" s="93" t="str">
        <f t="shared" si="109"/>
        <v>PISP</v>
      </c>
      <c r="F2369" s="93" t="str">
        <f t="shared" si="110"/>
        <v>N</v>
      </c>
      <c r="G2369" s="95">
        <v>36414912.410464004</v>
      </c>
      <c r="H2369" s="102">
        <v>45006.121723518525</v>
      </c>
      <c r="I2369" s="102">
        <v>67.856408115554359</v>
      </c>
      <c r="J2369" s="96"/>
      <c r="K2369" s="96"/>
      <c r="L2369" s="96"/>
      <c r="M2369" s="96"/>
      <c r="N2369" s="96"/>
      <c r="O2369" s="96"/>
      <c r="P2369" s="96"/>
    </row>
    <row r="2370" spans="1:16" ht="15" customHeight="1" x14ac:dyDescent="0.25">
      <c r="A2370" s="100">
        <v>43755</v>
      </c>
      <c r="B2370" s="101">
        <v>42</v>
      </c>
      <c r="C2370" s="92" t="str">
        <f t="shared" si="108"/>
        <v>GET /international-payment-consents/{ConsentId}</v>
      </c>
      <c r="D2370" s="94" t="s">
        <v>207</v>
      </c>
      <c r="E2370" s="93" t="str">
        <f t="shared" si="109"/>
        <v>PISP</v>
      </c>
      <c r="F2370" s="93" t="str">
        <f t="shared" si="110"/>
        <v>N</v>
      </c>
      <c r="G2370" s="95">
        <v>32285901.675080124</v>
      </c>
      <c r="H2370" s="102">
        <v>33716.441708393409</v>
      </c>
      <c r="I2370" s="102">
        <v>260.96777184912958</v>
      </c>
      <c r="J2370" s="96"/>
      <c r="K2370" s="96"/>
      <c r="L2370" s="96"/>
      <c r="M2370" s="96"/>
      <c r="N2370" s="96"/>
      <c r="O2370" s="96"/>
      <c r="P2370" s="96"/>
    </row>
    <row r="2371" spans="1:16" x14ac:dyDescent="0.25">
      <c r="A2371" s="100">
        <v>43755</v>
      </c>
      <c r="B2371" s="101">
        <v>43</v>
      </c>
      <c r="C2371" s="92" t="str">
        <f t="shared" si="108"/>
        <v>POST /international-payments</v>
      </c>
      <c r="D2371" s="94" t="s">
        <v>207</v>
      </c>
      <c r="E2371" s="93" t="str">
        <f t="shared" si="109"/>
        <v>PISP</v>
      </c>
      <c r="F2371" s="93" t="str">
        <f t="shared" si="110"/>
        <v>Y</v>
      </c>
      <c r="G2371" s="95">
        <v>36170634.025084868</v>
      </c>
      <c r="H2371" s="102">
        <v>40542.360012983809</v>
      </c>
      <c r="I2371" s="102">
        <v>43.112674828981419</v>
      </c>
      <c r="J2371" s="96"/>
      <c r="K2371" s="96"/>
      <c r="L2371" s="96"/>
      <c r="M2371" s="96"/>
      <c r="N2371" s="96"/>
      <c r="O2371" s="96"/>
      <c r="P2371" s="96"/>
    </row>
    <row r="2372" spans="1:16" x14ac:dyDescent="0.25">
      <c r="A2372" s="100">
        <v>43755</v>
      </c>
      <c r="B2372" s="101">
        <v>44</v>
      </c>
      <c r="C2372" s="92" t="str">
        <f t="shared" si="108"/>
        <v>GET /international-payments/{InternationalPaymentId}</v>
      </c>
      <c r="D2372" s="94" t="s">
        <v>207</v>
      </c>
      <c r="E2372" s="93" t="str">
        <f t="shared" si="109"/>
        <v>PISP</v>
      </c>
      <c r="F2372" s="93" t="str">
        <f t="shared" si="110"/>
        <v>Y</v>
      </c>
      <c r="G2372" s="95">
        <v>14368315.286157975</v>
      </c>
      <c r="H2372" s="102">
        <v>21487.297488360866</v>
      </c>
      <c r="I2372" s="102">
        <v>66.813033108387089</v>
      </c>
      <c r="J2372" s="96"/>
      <c r="K2372" s="96"/>
      <c r="L2372" s="96"/>
      <c r="M2372" s="96"/>
      <c r="N2372" s="96"/>
      <c r="O2372" s="96"/>
      <c r="P2372" s="96"/>
    </row>
    <row r="2373" spans="1:16" x14ac:dyDescent="0.25">
      <c r="A2373" s="100">
        <v>43755</v>
      </c>
      <c r="B2373" s="101">
        <v>45</v>
      </c>
      <c r="C2373" s="92" t="str">
        <f t="shared" si="108"/>
        <v>POST /international-scheduled-payment-consents</v>
      </c>
      <c r="D2373" s="94" t="s">
        <v>207</v>
      </c>
      <c r="E2373" s="93" t="str">
        <f t="shared" si="109"/>
        <v>PISP</v>
      </c>
      <c r="F2373" s="93" t="str">
        <f t="shared" si="110"/>
        <v>N</v>
      </c>
      <c r="G2373" s="95">
        <v>26794743.902146522</v>
      </c>
      <c r="H2373" s="102">
        <v>32237.79874393074</v>
      </c>
      <c r="I2373" s="102">
        <v>15.932770943598682</v>
      </c>
      <c r="J2373" s="96"/>
      <c r="K2373" s="96"/>
      <c r="L2373" s="96"/>
      <c r="M2373" s="96"/>
      <c r="N2373" s="96"/>
      <c r="O2373" s="96"/>
      <c r="P2373" s="96"/>
    </row>
    <row r="2374" spans="1:16" x14ac:dyDescent="0.25">
      <c r="A2374" s="100">
        <v>43755</v>
      </c>
      <c r="B2374" s="101">
        <v>46</v>
      </c>
      <c r="C2374" s="92" t="str">
        <f t="shared" si="108"/>
        <v>GET /international-scheduled-payment-consents/{ConsentId}</v>
      </c>
      <c r="D2374" s="94" t="s">
        <v>207</v>
      </c>
      <c r="E2374" s="93" t="str">
        <f t="shared" si="109"/>
        <v>PISP</v>
      </c>
      <c r="F2374" s="93" t="str">
        <f t="shared" si="110"/>
        <v>N</v>
      </c>
      <c r="G2374" s="95">
        <v>9631832.1638627537</v>
      </c>
      <c r="H2374" s="102">
        <v>30589.924014277196</v>
      </c>
      <c r="I2374" s="102">
        <v>29.674294512680383</v>
      </c>
      <c r="J2374" s="96"/>
      <c r="K2374" s="96"/>
      <c r="L2374" s="96"/>
      <c r="M2374" s="96"/>
      <c r="N2374" s="96"/>
      <c r="O2374" s="96"/>
      <c r="P2374" s="96"/>
    </row>
    <row r="2375" spans="1:16" x14ac:dyDescent="0.25">
      <c r="A2375" s="100">
        <v>43755</v>
      </c>
      <c r="B2375" s="101">
        <v>47</v>
      </c>
      <c r="C2375" s="92" t="str">
        <f t="shared" si="108"/>
        <v>POST /international-scheduled-payments</v>
      </c>
      <c r="D2375" s="94" t="s">
        <v>207</v>
      </c>
      <c r="E2375" s="93" t="str">
        <f t="shared" si="109"/>
        <v>PISP</v>
      </c>
      <c r="F2375" s="93" t="str">
        <f t="shared" si="110"/>
        <v>Y</v>
      </c>
      <c r="G2375" s="95">
        <v>15117590.28977433</v>
      </c>
      <c r="H2375" s="102">
        <v>24687.490761596291</v>
      </c>
      <c r="I2375" s="102">
        <v>85.741316099419421</v>
      </c>
      <c r="J2375" s="96"/>
      <c r="K2375" s="96"/>
      <c r="L2375" s="96"/>
      <c r="M2375" s="96"/>
      <c r="N2375" s="96"/>
      <c r="O2375" s="96"/>
      <c r="P2375" s="96"/>
    </row>
    <row r="2376" spans="1:16" x14ac:dyDescent="0.25">
      <c r="A2376" s="100">
        <v>43755</v>
      </c>
      <c r="B2376" s="101">
        <v>48</v>
      </c>
      <c r="C2376" s="92" t="str">
        <f t="shared" ref="C2376:C2439" si="111">VLOOKUP($B2376,endpoints,3)</f>
        <v>GET /international-scheduled-payments/{InternationalScheduledPaymentId}</v>
      </c>
      <c r="D2376" s="94" t="s">
        <v>207</v>
      </c>
      <c r="E2376" s="93" t="str">
        <f t="shared" ref="E2376:E2439" si="112">VLOOKUP($B2376,endpoints,4)</f>
        <v>PISP</v>
      </c>
      <c r="F2376" s="93" t="str">
        <f t="shared" ref="F2376:F2439" si="113">VLOOKUP($B2376,endpoints,5)</f>
        <v>Y</v>
      </c>
      <c r="G2376" s="95">
        <v>21568468.963598121</v>
      </c>
      <c r="H2376" s="102">
        <v>38996.786976036543</v>
      </c>
      <c r="I2376" s="102">
        <v>61.081916913084264</v>
      </c>
      <c r="J2376" s="96"/>
      <c r="K2376" s="96"/>
      <c r="L2376" s="96"/>
      <c r="M2376" s="96"/>
      <c r="N2376" s="96"/>
      <c r="O2376" s="96"/>
      <c r="P2376" s="96"/>
    </row>
    <row r="2377" spans="1:16" x14ac:dyDescent="0.25">
      <c r="A2377" s="100">
        <v>43755</v>
      </c>
      <c r="B2377" s="101">
        <v>49</v>
      </c>
      <c r="C2377" s="92" t="str">
        <f t="shared" si="111"/>
        <v>POST /international-standing-order-consents</v>
      </c>
      <c r="D2377" s="94" t="s">
        <v>207</v>
      </c>
      <c r="E2377" s="93" t="str">
        <f t="shared" si="112"/>
        <v>PISP</v>
      </c>
      <c r="F2377" s="93" t="str">
        <f t="shared" si="113"/>
        <v>N</v>
      </c>
      <c r="G2377" s="95">
        <v>4516711.7142597558</v>
      </c>
      <c r="H2377" s="102">
        <v>11537.762485711453</v>
      </c>
      <c r="I2377" s="102">
        <v>6.8959169441611214</v>
      </c>
      <c r="J2377" s="96"/>
      <c r="K2377" s="96"/>
      <c r="L2377" s="96"/>
      <c r="M2377" s="96"/>
      <c r="N2377" s="96"/>
      <c r="O2377" s="96"/>
      <c r="P2377" s="96"/>
    </row>
    <row r="2378" spans="1:16" x14ac:dyDescent="0.25">
      <c r="A2378" s="100">
        <v>43755</v>
      </c>
      <c r="B2378" s="101">
        <v>50</v>
      </c>
      <c r="C2378" s="92" t="str">
        <f t="shared" si="111"/>
        <v>GET /international-standing-order-consents/{ConsentId}</v>
      </c>
      <c r="D2378" s="94" t="s">
        <v>207</v>
      </c>
      <c r="E2378" s="93" t="str">
        <f t="shared" si="112"/>
        <v>PISP</v>
      </c>
      <c r="F2378" s="93" t="str">
        <f t="shared" si="113"/>
        <v>N</v>
      </c>
      <c r="G2378" s="95">
        <v>21133367.692161273</v>
      </c>
      <c r="H2378" s="102">
        <v>33431.443082805767</v>
      </c>
      <c r="I2378" s="102">
        <v>307.62835723211202</v>
      </c>
      <c r="J2378" s="96"/>
      <c r="K2378" s="96"/>
      <c r="L2378" s="96"/>
      <c r="M2378" s="96"/>
      <c r="N2378" s="96"/>
      <c r="O2378" s="96"/>
      <c r="P2378" s="96"/>
    </row>
    <row r="2379" spans="1:16" x14ac:dyDescent="0.25">
      <c r="A2379" s="100">
        <v>43755</v>
      </c>
      <c r="B2379" s="101">
        <v>51</v>
      </c>
      <c r="C2379" s="92" t="str">
        <f t="shared" si="111"/>
        <v>POST /international-standing-orders</v>
      </c>
      <c r="D2379" s="94" t="s">
        <v>207</v>
      </c>
      <c r="E2379" s="93" t="str">
        <f t="shared" si="112"/>
        <v>PISP</v>
      </c>
      <c r="F2379" s="93" t="str">
        <f t="shared" si="113"/>
        <v>Y</v>
      </c>
      <c r="G2379" s="95">
        <v>15359271.955461143</v>
      </c>
      <c r="H2379" s="102">
        <v>23402.717565579987</v>
      </c>
      <c r="I2379" s="102">
        <v>247.6373816495163</v>
      </c>
      <c r="J2379" s="96"/>
      <c r="K2379" s="96"/>
      <c r="L2379" s="96"/>
      <c r="M2379" s="96"/>
      <c r="N2379" s="96"/>
      <c r="O2379" s="96"/>
      <c r="P2379" s="96"/>
    </row>
    <row r="2380" spans="1:16" x14ac:dyDescent="0.25">
      <c r="A2380" s="100">
        <v>43755</v>
      </c>
      <c r="B2380" s="101">
        <v>52</v>
      </c>
      <c r="C2380" s="92" t="str">
        <f t="shared" si="111"/>
        <v>GET /international-standing-orders/{InternationalStandingOrderPaymentId}</v>
      </c>
      <c r="D2380" s="94" t="s">
        <v>207</v>
      </c>
      <c r="E2380" s="93" t="str">
        <f t="shared" si="112"/>
        <v>PISP</v>
      </c>
      <c r="F2380" s="93" t="str">
        <f t="shared" si="113"/>
        <v>Y</v>
      </c>
      <c r="G2380" s="95">
        <v>7513542.3354085274</v>
      </c>
      <c r="H2380" s="102">
        <v>16440.287442641202</v>
      </c>
      <c r="I2380" s="102">
        <v>83.166345329574199</v>
      </c>
      <c r="J2380" s="96"/>
      <c r="K2380" s="96"/>
      <c r="L2380" s="96"/>
      <c r="M2380" s="96"/>
      <c r="N2380" s="96"/>
      <c r="O2380" s="96"/>
      <c r="P2380" s="96"/>
    </row>
    <row r="2381" spans="1:16" x14ac:dyDescent="0.25">
      <c r="A2381" s="100">
        <v>43755</v>
      </c>
      <c r="B2381" s="101">
        <v>53</v>
      </c>
      <c r="C2381" s="92" t="str">
        <f t="shared" si="111"/>
        <v>POST /file-payment-consents</v>
      </c>
      <c r="D2381" s="94" t="s">
        <v>207</v>
      </c>
      <c r="E2381" s="93" t="str">
        <f t="shared" si="112"/>
        <v>PISP</v>
      </c>
      <c r="F2381" s="93" t="str">
        <f t="shared" si="113"/>
        <v>N</v>
      </c>
      <c r="G2381" s="95">
        <v>13186352.919907905</v>
      </c>
      <c r="H2381" s="102">
        <v>13230.911772303582</v>
      </c>
      <c r="I2381" s="102">
        <v>24.135155527838858</v>
      </c>
      <c r="J2381" s="96"/>
      <c r="K2381" s="96"/>
      <c r="L2381" s="96"/>
      <c r="M2381" s="96"/>
      <c r="N2381" s="96"/>
      <c r="O2381" s="96"/>
      <c r="P2381" s="96"/>
    </row>
    <row r="2382" spans="1:16" x14ac:dyDescent="0.25">
      <c r="A2382" s="100">
        <v>43755</v>
      </c>
      <c r="B2382" s="101">
        <v>54</v>
      </c>
      <c r="C2382" s="92" t="str">
        <f t="shared" si="111"/>
        <v>GET /file-payment-consents/{ConsentId}</v>
      </c>
      <c r="D2382" s="94" t="s">
        <v>207</v>
      </c>
      <c r="E2382" s="93" t="str">
        <f t="shared" si="112"/>
        <v>PISP</v>
      </c>
      <c r="F2382" s="93" t="str">
        <f t="shared" si="113"/>
        <v>N</v>
      </c>
      <c r="G2382" s="95">
        <v>22077478.436723985</v>
      </c>
      <c r="H2382" s="102">
        <v>24691.26059760138</v>
      </c>
      <c r="I2382" s="102">
        <v>202.4790436584284</v>
      </c>
      <c r="J2382" s="96"/>
      <c r="K2382" s="96"/>
      <c r="L2382" s="96"/>
      <c r="M2382" s="96"/>
      <c r="N2382" s="96"/>
      <c r="O2382" s="96"/>
      <c r="P2382" s="96"/>
    </row>
    <row r="2383" spans="1:16" x14ac:dyDescent="0.25">
      <c r="A2383" s="100">
        <v>43755</v>
      </c>
      <c r="B2383" s="101">
        <v>55</v>
      </c>
      <c r="C2383" s="92" t="str">
        <f t="shared" si="111"/>
        <v>POST /file-payment-consents/{ConsentId}/file</v>
      </c>
      <c r="D2383" s="94" t="s">
        <v>207</v>
      </c>
      <c r="E2383" s="93" t="str">
        <f t="shared" si="112"/>
        <v>PISP</v>
      </c>
      <c r="F2383" s="93" t="str">
        <f t="shared" si="113"/>
        <v>N</v>
      </c>
      <c r="G2383" s="95">
        <v>24146666.92024504</v>
      </c>
      <c r="H2383" s="102">
        <v>32086.695462818283</v>
      </c>
      <c r="I2383" s="102">
        <v>70.752442444368413</v>
      </c>
      <c r="J2383" s="96"/>
      <c r="K2383" s="96"/>
      <c r="L2383" s="96"/>
      <c r="M2383" s="96"/>
      <c r="N2383" s="96"/>
      <c r="O2383" s="96"/>
      <c r="P2383" s="96"/>
    </row>
    <row r="2384" spans="1:16" ht="15" customHeight="1" x14ac:dyDescent="0.25">
      <c r="A2384" s="100">
        <v>43755</v>
      </c>
      <c r="B2384" s="101">
        <v>56</v>
      </c>
      <c r="C2384" s="92" t="str">
        <f t="shared" si="111"/>
        <v>GET /file-payment-consents/{ConsentId}/file</v>
      </c>
      <c r="D2384" s="94" t="s">
        <v>207</v>
      </c>
      <c r="E2384" s="93" t="str">
        <f t="shared" si="112"/>
        <v>PISP</v>
      </c>
      <c r="F2384" s="93" t="str">
        <f t="shared" si="113"/>
        <v>N</v>
      </c>
      <c r="G2384" s="95">
        <v>23341370.44751244</v>
      </c>
      <c r="H2384" s="102">
        <v>36542.663897830673</v>
      </c>
      <c r="I2384" s="102">
        <v>50.10027205071605</v>
      </c>
      <c r="J2384" s="96"/>
      <c r="K2384" s="96"/>
      <c r="L2384" s="96"/>
      <c r="M2384" s="96"/>
      <c r="N2384" s="96"/>
      <c r="O2384" s="96"/>
      <c r="P2384" s="96"/>
    </row>
    <row r="2385" spans="1:16" ht="15" customHeight="1" x14ac:dyDescent="0.25">
      <c r="A2385" s="100">
        <v>43755</v>
      </c>
      <c r="B2385" s="101">
        <v>57</v>
      </c>
      <c r="C2385" s="92" t="str">
        <f t="shared" si="111"/>
        <v>POST /file-payments</v>
      </c>
      <c r="D2385" s="94" t="s">
        <v>207</v>
      </c>
      <c r="E2385" s="93" t="str">
        <f t="shared" si="112"/>
        <v>PISP</v>
      </c>
      <c r="F2385" s="93" t="str">
        <f t="shared" si="113"/>
        <v>Y</v>
      </c>
      <c r="G2385" s="95">
        <v>416167043.62646884</v>
      </c>
      <c r="H2385" s="102">
        <v>4195.1957300316271</v>
      </c>
      <c r="I2385" s="102">
        <v>64.028494099676678</v>
      </c>
      <c r="J2385" s="96"/>
      <c r="K2385" s="96"/>
      <c r="L2385" s="96"/>
      <c r="M2385" s="96"/>
      <c r="N2385" s="96"/>
      <c r="O2385" s="96"/>
      <c r="P2385" s="96"/>
    </row>
    <row r="2386" spans="1:16" ht="15" customHeight="1" x14ac:dyDescent="0.25">
      <c r="A2386" s="100">
        <v>43755</v>
      </c>
      <c r="B2386" s="101">
        <v>58</v>
      </c>
      <c r="C2386" s="92" t="str">
        <f t="shared" si="111"/>
        <v>GET /file-payments/{FilePaymentId}</v>
      </c>
      <c r="D2386" s="94" t="s">
        <v>207</v>
      </c>
      <c r="E2386" s="93" t="str">
        <f t="shared" si="112"/>
        <v>PISP</v>
      </c>
      <c r="F2386" s="93" t="str">
        <f t="shared" si="113"/>
        <v>Y</v>
      </c>
      <c r="G2386" s="95">
        <v>78263860.126460299</v>
      </c>
      <c r="H2386" s="102">
        <v>933.94024684813917</v>
      </c>
      <c r="I2386" s="102">
        <v>132.60318373070447</v>
      </c>
      <c r="J2386" s="96"/>
      <c r="K2386" s="96"/>
      <c r="L2386" s="96"/>
      <c r="M2386" s="96"/>
      <c r="N2386" s="96"/>
      <c r="O2386" s="96"/>
      <c r="P2386" s="96"/>
    </row>
    <row r="2387" spans="1:16" ht="15" customHeight="1" x14ac:dyDescent="0.25">
      <c r="A2387" s="100">
        <v>43755</v>
      </c>
      <c r="B2387" s="101">
        <v>59</v>
      </c>
      <c r="C2387" s="92" t="str">
        <f t="shared" si="111"/>
        <v>GET /file-payments/{FilePaymentId}/report-file</v>
      </c>
      <c r="D2387" s="94" t="s">
        <v>207</v>
      </c>
      <c r="E2387" s="93" t="str">
        <f t="shared" si="112"/>
        <v>PISP</v>
      </c>
      <c r="F2387" s="93" t="str">
        <f t="shared" si="113"/>
        <v>Y</v>
      </c>
      <c r="G2387" s="95">
        <v>61716453.036295258</v>
      </c>
      <c r="H2387" s="102">
        <v>2518.0095086249589</v>
      </c>
      <c r="I2387" s="102">
        <v>97.016949090204605</v>
      </c>
      <c r="J2387" s="96"/>
      <c r="K2387" s="96"/>
      <c r="L2387" s="96"/>
      <c r="M2387" s="96"/>
      <c r="N2387" s="96"/>
      <c r="O2387" s="96"/>
      <c r="P2387" s="96"/>
    </row>
    <row r="2388" spans="1:16" ht="15" customHeight="1" x14ac:dyDescent="0.25">
      <c r="A2388" s="100">
        <v>43755</v>
      </c>
      <c r="B2388" s="101">
        <v>60</v>
      </c>
      <c r="C2388" s="92" t="str">
        <f t="shared" si="111"/>
        <v>POST /funds-confirmation-consents</v>
      </c>
      <c r="D2388" s="94" t="s">
        <v>207</v>
      </c>
      <c r="E2388" s="93" t="str">
        <f t="shared" si="112"/>
        <v>CoF</v>
      </c>
      <c r="F2388" s="93" t="str">
        <f t="shared" si="113"/>
        <v>N</v>
      </c>
      <c r="G2388" s="95">
        <v>13469530.055060668</v>
      </c>
      <c r="H2388" s="101">
        <v>16744.662895221263</v>
      </c>
      <c r="I2388" s="101">
        <v>13.150391110394269</v>
      </c>
      <c r="J2388" s="96"/>
      <c r="K2388" s="96"/>
      <c r="L2388" s="96"/>
      <c r="M2388" s="96"/>
      <c r="N2388" s="96"/>
      <c r="O2388" s="96"/>
      <c r="P2388" s="96"/>
    </row>
    <row r="2389" spans="1:16" ht="15" customHeight="1" x14ac:dyDescent="0.25">
      <c r="A2389" s="100">
        <v>43755</v>
      </c>
      <c r="B2389" s="101">
        <v>61</v>
      </c>
      <c r="C2389" s="92" t="str">
        <f t="shared" si="111"/>
        <v>GET /funds-confirmation-consents/{ConsentId}</v>
      </c>
      <c r="D2389" s="94" t="s">
        <v>207</v>
      </c>
      <c r="E2389" s="93" t="str">
        <f t="shared" si="112"/>
        <v>CoF</v>
      </c>
      <c r="F2389" s="93" t="str">
        <f t="shared" si="113"/>
        <v>N</v>
      </c>
      <c r="G2389" s="95">
        <v>23061398.104189094</v>
      </c>
      <c r="H2389" s="101">
        <v>42031.509797590355</v>
      </c>
      <c r="I2389" s="101">
        <v>196.61423584808389</v>
      </c>
      <c r="J2389" s="96"/>
      <c r="K2389" s="96"/>
      <c r="L2389" s="96"/>
      <c r="M2389" s="96"/>
      <c r="N2389" s="96"/>
      <c r="O2389" s="96"/>
      <c r="P2389" s="96"/>
    </row>
    <row r="2390" spans="1:16" ht="15" customHeight="1" x14ac:dyDescent="0.25">
      <c r="A2390" s="100">
        <v>43755</v>
      </c>
      <c r="B2390" s="101">
        <v>62</v>
      </c>
      <c r="C2390" s="92" t="str">
        <f t="shared" si="111"/>
        <v>DELETE /funds-confirmation-consents/{ConsentId}</v>
      </c>
      <c r="D2390" s="94" t="s">
        <v>207</v>
      </c>
      <c r="E2390" s="93" t="str">
        <f t="shared" si="112"/>
        <v>CoF</v>
      </c>
      <c r="F2390" s="93" t="str">
        <f t="shared" si="113"/>
        <v>N</v>
      </c>
      <c r="G2390" s="95">
        <v>7160554.5295393765</v>
      </c>
      <c r="H2390" s="101">
        <v>12543.675496117226</v>
      </c>
      <c r="I2390" s="101">
        <v>137.91786196201696</v>
      </c>
      <c r="J2390" s="96"/>
      <c r="K2390" s="96"/>
      <c r="L2390" s="96"/>
      <c r="M2390" s="96"/>
      <c r="N2390" s="96"/>
      <c r="O2390" s="96"/>
      <c r="P2390" s="96"/>
    </row>
    <row r="2391" spans="1:16" ht="15" customHeight="1" x14ac:dyDescent="0.25">
      <c r="A2391" s="100">
        <v>43755</v>
      </c>
      <c r="B2391" s="101">
        <v>63</v>
      </c>
      <c r="C2391" s="92" t="str">
        <f t="shared" si="111"/>
        <v>POST /funds-confirmations</v>
      </c>
      <c r="D2391" s="94" t="s">
        <v>207</v>
      </c>
      <c r="E2391" s="93" t="str">
        <f t="shared" si="112"/>
        <v>CoF</v>
      </c>
      <c r="F2391" s="93" t="str">
        <f t="shared" si="113"/>
        <v>Y</v>
      </c>
      <c r="G2391" s="95">
        <v>9771483.8342611995</v>
      </c>
      <c r="H2391" s="101">
        <v>18023.805197112353</v>
      </c>
      <c r="I2391" s="101">
        <v>233.57737256027315</v>
      </c>
      <c r="J2391" s="96"/>
      <c r="K2391" s="96"/>
      <c r="L2391" s="96"/>
      <c r="M2391" s="96"/>
      <c r="N2391" s="96"/>
      <c r="O2391" s="96"/>
      <c r="P2391" s="96"/>
    </row>
    <row r="2392" spans="1:16" ht="15" customHeight="1" x14ac:dyDescent="0.25">
      <c r="A2392" s="46">
        <v>43755</v>
      </c>
      <c r="B2392" s="101">
        <v>0</v>
      </c>
      <c r="C2392" s="92" t="str">
        <f t="shared" si="111"/>
        <v>OIDC endpoints for token IDs</v>
      </c>
      <c r="D2392" s="94" t="s">
        <v>208</v>
      </c>
      <c r="E2392" s="93" t="str">
        <f t="shared" si="112"/>
        <v>OIDC</v>
      </c>
      <c r="F2392" s="93" t="str">
        <f t="shared" si="113"/>
        <v>N</v>
      </c>
      <c r="G2392" s="112">
        <v>710014514.64270496</v>
      </c>
      <c r="H2392" s="68">
        <v>1748696.4007009841</v>
      </c>
      <c r="I2392" s="68">
        <v>584.9045955209873</v>
      </c>
      <c r="J2392" s="96"/>
      <c r="K2392" s="96"/>
      <c r="L2392" s="96"/>
      <c r="M2392" s="96"/>
      <c r="N2392" s="96"/>
      <c r="O2392" s="96"/>
      <c r="P2392" s="96"/>
    </row>
    <row r="2393" spans="1:16" ht="15" customHeight="1" x14ac:dyDescent="0.25">
      <c r="A2393" s="97">
        <v>43755</v>
      </c>
      <c r="B2393" s="101">
        <v>1</v>
      </c>
      <c r="C2393" s="92" t="str">
        <f t="shared" si="111"/>
        <v>POST /account-access-consents</v>
      </c>
      <c r="D2393" s="94" t="s">
        <v>208</v>
      </c>
      <c r="E2393" s="93" t="str">
        <f t="shared" si="112"/>
        <v>AISP</v>
      </c>
      <c r="F2393" s="93" t="str">
        <f t="shared" si="113"/>
        <v>N</v>
      </c>
      <c r="G2393" s="95">
        <v>650113.28968511231</v>
      </c>
      <c r="H2393" s="99">
        <v>29307.281594863158</v>
      </c>
      <c r="I2393" s="99">
        <v>81.877404898065137</v>
      </c>
      <c r="J2393" s="96"/>
      <c r="K2393" s="96"/>
      <c r="L2393" s="96"/>
      <c r="M2393" s="96"/>
      <c r="N2393" s="96"/>
      <c r="O2393" s="96"/>
      <c r="P2393" s="96"/>
    </row>
    <row r="2394" spans="1:16" ht="15" customHeight="1" x14ac:dyDescent="0.25">
      <c r="A2394" s="97">
        <v>43755</v>
      </c>
      <c r="B2394" s="101">
        <v>2</v>
      </c>
      <c r="C2394" s="92" t="str">
        <f t="shared" si="111"/>
        <v>GET /account-access-consents/{ConsentId}</v>
      </c>
      <c r="D2394" s="94" t="s">
        <v>208</v>
      </c>
      <c r="E2394" s="93" t="str">
        <f t="shared" si="112"/>
        <v>AISP</v>
      </c>
      <c r="F2394" s="93" t="str">
        <f t="shared" si="113"/>
        <v>N</v>
      </c>
      <c r="G2394" s="95">
        <v>1385859.9251418901</v>
      </c>
      <c r="H2394" s="99">
        <v>26644.056793734668</v>
      </c>
      <c r="I2394" s="99">
        <v>29.963981908085767</v>
      </c>
      <c r="J2394" s="96"/>
      <c r="K2394" s="96"/>
      <c r="L2394" s="96"/>
      <c r="M2394" s="96"/>
      <c r="N2394" s="96"/>
      <c r="O2394" s="96"/>
      <c r="P2394" s="96"/>
    </row>
    <row r="2395" spans="1:16" ht="15" customHeight="1" x14ac:dyDescent="0.25">
      <c r="A2395" s="97">
        <v>43755</v>
      </c>
      <c r="B2395" s="101">
        <v>3</v>
      </c>
      <c r="C2395" s="92" t="str">
        <f t="shared" si="111"/>
        <v>DELETE /account-access-consents/{ConsentId}</v>
      </c>
      <c r="D2395" s="94" t="s">
        <v>208</v>
      </c>
      <c r="E2395" s="93" t="str">
        <f t="shared" si="112"/>
        <v>AISP</v>
      </c>
      <c r="F2395" s="93" t="str">
        <f t="shared" si="113"/>
        <v>N</v>
      </c>
      <c r="G2395" s="95">
        <v>594704.45074860496</v>
      </c>
      <c r="H2395" s="99">
        <v>25193.26721693193</v>
      </c>
      <c r="I2395" s="99">
        <v>296.50197334707343</v>
      </c>
      <c r="J2395" s="96"/>
      <c r="K2395" s="96"/>
      <c r="L2395" s="96"/>
      <c r="M2395" s="96"/>
      <c r="N2395" s="96"/>
      <c r="O2395" s="96"/>
      <c r="P2395" s="96"/>
    </row>
    <row r="2396" spans="1:16" ht="15" customHeight="1" x14ac:dyDescent="0.25">
      <c r="A2396" s="97">
        <v>43755</v>
      </c>
      <c r="B2396" s="101">
        <v>4</v>
      </c>
      <c r="C2396" s="92" t="str">
        <f t="shared" si="111"/>
        <v>GET /accounts</v>
      </c>
      <c r="D2396" s="94" t="s">
        <v>208</v>
      </c>
      <c r="E2396" s="93" t="str">
        <f t="shared" si="112"/>
        <v>AISP</v>
      </c>
      <c r="F2396" s="93" t="str">
        <f t="shared" si="113"/>
        <v>Y</v>
      </c>
      <c r="G2396" s="95">
        <v>1441540.1789466806</v>
      </c>
      <c r="H2396" s="99">
        <v>30672.04967491332</v>
      </c>
      <c r="I2396" s="99">
        <v>64.588059453269068</v>
      </c>
      <c r="J2396" s="96"/>
      <c r="K2396" s="96"/>
      <c r="L2396" s="96"/>
      <c r="M2396" s="96"/>
      <c r="N2396" s="96"/>
      <c r="O2396" s="96"/>
      <c r="P2396" s="96"/>
    </row>
    <row r="2397" spans="1:16" ht="15" customHeight="1" x14ac:dyDescent="0.25">
      <c r="A2397" s="97">
        <v>43755</v>
      </c>
      <c r="B2397" s="101">
        <v>5</v>
      </c>
      <c r="C2397" s="92" t="str">
        <f t="shared" si="111"/>
        <v>GET /accounts/{AccountId}</v>
      </c>
      <c r="D2397" s="94" t="s">
        <v>208</v>
      </c>
      <c r="E2397" s="93" t="str">
        <f t="shared" si="112"/>
        <v>AISP</v>
      </c>
      <c r="F2397" s="93" t="str">
        <f t="shared" si="113"/>
        <v>Y</v>
      </c>
      <c r="G2397" s="95">
        <v>2660205.741179511</v>
      </c>
      <c r="H2397" s="99">
        <v>45695.259808844603</v>
      </c>
      <c r="I2397" s="99">
        <v>79.35259470358244</v>
      </c>
      <c r="J2397" s="96"/>
      <c r="K2397" s="96"/>
      <c r="L2397" s="96"/>
      <c r="M2397" s="96"/>
      <c r="N2397" s="96"/>
      <c r="O2397" s="96"/>
      <c r="P2397" s="96"/>
    </row>
    <row r="2398" spans="1:16" ht="15" customHeight="1" x14ac:dyDescent="0.25">
      <c r="A2398" s="97">
        <v>43755</v>
      </c>
      <c r="B2398" s="101">
        <v>6</v>
      </c>
      <c r="C2398" s="92" t="str">
        <f t="shared" si="111"/>
        <v>GET /accounts/{AccountId}/balances</v>
      </c>
      <c r="D2398" s="94" t="s">
        <v>208</v>
      </c>
      <c r="E2398" s="93" t="str">
        <f t="shared" si="112"/>
        <v>AISP</v>
      </c>
      <c r="F2398" s="93" t="str">
        <f t="shared" si="113"/>
        <v>Y</v>
      </c>
      <c r="G2398" s="95">
        <v>1741160.5777777657</v>
      </c>
      <c r="H2398" s="99">
        <v>25777.060560006332</v>
      </c>
      <c r="I2398" s="99">
        <v>144.65535517559138</v>
      </c>
      <c r="J2398" s="96"/>
      <c r="K2398" s="96"/>
      <c r="L2398" s="96"/>
      <c r="M2398" s="96"/>
      <c r="N2398" s="96"/>
      <c r="O2398" s="96"/>
      <c r="P2398" s="96"/>
    </row>
    <row r="2399" spans="1:16" ht="15" customHeight="1" x14ac:dyDescent="0.25">
      <c r="A2399" s="97">
        <v>43755</v>
      </c>
      <c r="B2399" s="101">
        <v>7</v>
      </c>
      <c r="C2399" s="92" t="str">
        <f t="shared" si="111"/>
        <v>GET /balances</v>
      </c>
      <c r="D2399" s="94" t="s">
        <v>208</v>
      </c>
      <c r="E2399" s="93" t="str">
        <f t="shared" si="112"/>
        <v>AISP</v>
      </c>
      <c r="F2399" s="93" t="str">
        <f t="shared" si="113"/>
        <v>Y</v>
      </c>
      <c r="G2399" s="95">
        <v>1098593.7260917346</v>
      </c>
      <c r="H2399" s="99">
        <v>20167.60946409389</v>
      </c>
      <c r="I2399" s="99">
        <v>155.09330026922663</v>
      </c>
      <c r="J2399" s="96"/>
      <c r="K2399" s="96"/>
      <c r="L2399" s="96"/>
      <c r="M2399" s="96"/>
      <c r="N2399" s="96"/>
      <c r="O2399" s="96"/>
      <c r="P2399" s="96"/>
    </row>
    <row r="2400" spans="1:16" ht="15" customHeight="1" x14ac:dyDescent="0.25">
      <c r="A2400" s="97">
        <v>43755</v>
      </c>
      <c r="B2400" s="101">
        <v>8</v>
      </c>
      <c r="C2400" s="92" t="str">
        <f t="shared" si="111"/>
        <v>GET /accounts/{AccountId}/transactions</v>
      </c>
      <c r="D2400" s="94" t="s">
        <v>208</v>
      </c>
      <c r="E2400" s="93" t="str">
        <f t="shared" si="112"/>
        <v>AISP</v>
      </c>
      <c r="F2400" s="93" t="str">
        <f t="shared" si="113"/>
        <v>Y</v>
      </c>
      <c r="G2400" s="95">
        <v>33223997.448944561</v>
      </c>
      <c r="H2400" s="99">
        <v>18245.546992909451</v>
      </c>
      <c r="I2400" s="99">
        <v>164.15335529896865</v>
      </c>
      <c r="J2400" s="96"/>
      <c r="K2400" s="96"/>
      <c r="L2400" s="96"/>
      <c r="M2400" s="96"/>
      <c r="N2400" s="96"/>
      <c r="O2400" s="96"/>
      <c r="P2400" s="96"/>
    </row>
    <row r="2401" spans="1:16" ht="15" customHeight="1" x14ac:dyDescent="0.25">
      <c r="A2401" s="97">
        <v>43755</v>
      </c>
      <c r="B2401" s="101">
        <v>9</v>
      </c>
      <c r="C2401" s="92" t="str">
        <f t="shared" si="111"/>
        <v>GET /transactions</v>
      </c>
      <c r="D2401" s="94" t="s">
        <v>208</v>
      </c>
      <c r="E2401" s="93" t="str">
        <f t="shared" si="112"/>
        <v>AISP</v>
      </c>
      <c r="F2401" s="93" t="str">
        <f t="shared" si="113"/>
        <v>Y</v>
      </c>
      <c r="G2401" s="95">
        <v>340556193.16478068</v>
      </c>
      <c r="H2401" s="99">
        <v>44704.53883858362</v>
      </c>
      <c r="I2401" s="99">
        <v>31.83093458012053</v>
      </c>
      <c r="J2401" s="96"/>
      <c r="K2401" s="96"/>
      <c r="L2401" s="96"/>
      <c r="M2401" s="96"/>
      <c r="N2401" s="96"/>
      <c r="O2401" s="96"/>
      <c r="P2401" s="96"/>
    </row>
    <row r="2402" spans="1:16" ht="15" customHeight="1" x14ac:dyDescent="0.25">
      <c r="A2402" s="97">
        <v>43755</v>
      </c>
      <c r="B2402" s="101">
        <v>10</v>
      </c>
      <c r="C2402" s="92" t="str">
        <f t="shared" si="111"/>
        <v>GET /accounts/{AccountId}/beneficiaries</v>
      </c>
      <c r="D2402" s="94" t="s">
        <v>208</v>
      </c>
      <c r="E2402" s="93" t="str">
        <f t="shared" si="112"/>
        <v>AISP</v>
      </c>
      <c r="F2402" s="93" t="str">
        <f t="shared" si="113"/>
        <v>Y</v>
      </c>
      <c r="G2402" s="95">
        <v>1933781.7098247637</v>
      </c>
      <c r="H2402" s="99">
        <v>30206.085939789707</v>
      </c>
      <c r="I2402" s="99">
        <v>123.75256728418384</v>
      </c>
      <c r="J2402" s="96"/>
      <c r="K2402" s="96"/>
      <c r="L2402" s="96"/>
      <c r="M2402" s="96"/>
      <c r="N2402" s="96"/>
      <c r="O2402" s="96"/>
      <c r="P2402" s="96"/>
    </row>
    <row r="2403" spans="1:16" ht="15" customHeight="1" x14ac:dyDescent="0.25">
      <c r="A2403" s="97">
        <v>43755</v>
      </c>
      <c r="B2403" s="101">
        <v>11</v>
      </c>
      <c r="C2403" s="92" t="str">
        <f t="shared" si="111"/>
        <v>GET /beneficiaries</v>
      </c>
      <c r="D2403" s="94" t="s">
        <v>208</v>
      </c>
      <c r="E2403" s="93" t="str">
        <f t="shared" si="112"/>
        <v>AISP</v>
      </c>
      <c r="F2403" s="93" t="str">
        <f t="shared" si="113"/>
        <v>Y</v>
      </c>
      <c r="G2403" s="95">
        <v>2617611.2456371095</v>
      </c>
      <c r="H2403" s="99">
        <v>38611.419715773598</v>
      </c>
      <c r="I2403" s="99">
        <v>30.705945622317067</v>
      </c>
      <c r="J2403" s="96"/>
      <c r="K2403" s="96"/>
      <c r="L2403" s="96"/>
      <c r="M2403" s="96"/>
      <c r="N2403" s="96"/>
      <c r="O2403" s="96"/>
      <c r="P2403" s="96"/>
    </row>
    <row r="2404" spans="1:16" ht="15" customHeight="1" x14ac:dyDescent="0.25">
      <c r="A2404" s="97">
        <v>43755</v>
      </c>
      <c r="B2404" s="101">
        <v>12</v>
      </c>
      <c r="C2404" s="92" t="str">
        <f t="shared" si="111"/>
        <v>GET /accounts/{AccountId}/direct-debits</v>
      </c>
      <c r="D2404" s="94" t="s">
        <v>208</v>
      </c>
      <c r="E2404" s="93" t="str">
        <f t="shared" si="112"/>
        <v>AISP</v>
      </c>
      <c r="F2404" s="93" t="str">
        <f t="shared" si="113"/>
        <v>Y</v>
      </c>
      <c r="G2404" s="95">
        <v>1912642.965516811</v>
      </c>
      <c r="H2404" s="99">
        <v>37174.935274830088</v>
      </c>
      <c r="I2404" s="99">
        <v>182.64633082750771</v>
      </c>
      <c r="J2404" s="96"/>
      <c r="K2404" s="96"/>
      <c r="L2404" s="96"/>
      <c r="M2404" s="96"/>
      <c r="N2404" s="96"/>
      <c r="O2404" s="96"/>
      <c r="P2404" s="96"/>
    </row>
    <row r="2405" spans="1:16" ht="15" customHeight="1" x14ac:dyDescent="0.25">
      <c r="A2405" s="97">
        <v>43755</v>
      </c>
      <c r="B2405" s="101">
        <v>13</v>
      </c>
      <c r="C2405" s="92" t="str">
        <f t="shared" si="111"/>
        <v>GET /direct-debits</v>
      </c>
      <c r="D2405" s="94" t="s">
        <v>208</v>
      </c>
      <c r="E2405" s="93" t="str">
        <f t="shared" si="112"/>
        <v>AISP</v>
      </c>
      <c r="F2405" s="93" t="str">
        <f t="shared" si="113"/>
        <v>Y</v>
      </c>
      <c r="G2405" s="95">
        <v>1768198.1014686909</v>
      </c>
      <c r="H2405" s="99">
        <v>24238.445220777503</v>
      </c>
      <c r="I2405" s="99">
        <v>204.93893814027956</v>
      </c>
      <c r="J2405" s="96"/>
      <c r="K2405" s="96"/>
      <c r="L2405" s="96"/>
      <c r="M2405" s="96"/>
      <c r="N2405" s="96"/>
      <c r="O2405" s="96"/>
      <c r="P2405" s="96"/>
    </row>
    <row r="2406" spans="1:16" ht="15" customHeight="1" x14ac:dyDescent="0.25">
      <c r="A2406" s="97">
        <v>43755</v>
      </c>
      <c r="B2406" s="101">
        <v>14</v>
      </c>
      <c r="C2406" s="92" t="str">
        <f t="shared" si="111"/>
        <v>GET /accounts/{AccountId}/standing-orders</v>
      </c>
      <c r="D2406" s="94" t="s">
        <v>208</v>
      </c>
      <c r="E2406" s="93" t="str">
        <f t="shared" si="112"/>
        <v>AISP</v>
      </c>
      <c r="F2406" s="93" t="str">
        <f t="shared" si="113"/>
        <v>Y</v>
      </c>
      <c r="G2406" s="95">
        <v>966307.58856133802</v>
      </c>
      <c r="H2406" s="99">
        <v>17496.961100571647</v>
      </c>
      <c r="I2406" s="99">
        <v>119.30294139575818</v>
      </c>
      <c r="J2406" s="96"/>
      <c r="K2406" s="96"/>
      <c r="L2406" s="96"/>
      <c r="M2406" s="96"/>
      <c r="N2406" s="96"/>
      <c r="O2406" s="96"/>
      <c r="P2406" s="96"/>
    </row>
    <row r="2407" spans="1:16" ht="15" customHeight="1" x14ac:dyDescent="0.25">
      <c r="A2407" s="97">
        <v>43755</v>
      </c>
      <c r="B2407" s="101">
        <v>15</v>
      </c>
      <c r="C2407" s="92" t="str">
        <f t="shared" si="111"/>
        <v>GET /standing-orders</v>
      </c>
      <c r="D2407" s="94" t="s">
        <v>208</v>
      </c>
      <c r="E2407" s="93" t="str">
        <f t="shared" si="112"/>
        <v>AISP</v>
      </c>
      <c r="F2407" s="93" t="str">
        <f t="shared" si="113"/>
        <v>Y</v>
      </c>
      <c r="G2407" s="95">
        <v>1398085.3997935234</v>
      </c>
      <c r="H2407" s="99">
        <v>41601.930833882354</v>
      </c>
      <c r="I2407" s="99">
        <v>134.78645278324825</v>
      </c>
      <c r="J2407" s="96"/>
      <c r="K2407" s="96"/>
      <c r="L2407" s="96"/>
      <c r="M2407" s="96"/>
      <c r="N2407" s="96"/>
      <c r="O2407" s="96"/>
      <c r="P2407" s="96"/>
    </row>
    <row r="2408" spans="1:16" ht="15" customHeight="1" x14ac:dyDescent="0.25">
      <c r="A2408" s="97">
        <v>43755</v>
      </c>
      <c r="B2408" s="101">
        <v>16</v>
      </c>
      <c r="C2408" s="92" t="str">
        <f t="shared" si="111"/>
        <v>GET /accounts/{AccountId}/product</v>
      </c>
      <c r="D2408" s="94" t="s">
        <v>208</v>
      </c>
      <c r="E2408" s="93" t="str">
        <f t="shared" si="112"/>
        <v>AISP</v>
      </c>
      <c r="F2408" s="93" t="str">
        <f t="shared" si="113"/>
        <v>Y</v>
      </c>
      <c r="G2408" s="95">
        <v>393077.68391022243</v>
      </c>
      <c r="H2408" s="99">
        <v>5044.4682851609805</v>
      </c>
      <c r="I2408" s="99">
        <v>154.09454056042296</v>
      </c>
      <c r="J2408" s="96"/>
      <c r="K2408" s="96"/>
      <c r="L2408" s="96"/>
      <c r="M2408" s="96"/>
      <c r="N2408" s="96"/>
      <c r="O2408" s="96"/>
      <c r="P2408" s="96"/>
    </row>
    <row r="2409" spans="1:16" ht="15" customHeight="1" x14ac:dyDescent="0.25">
      <c r="A2409" s="97">
        <v>43755</v>
      </c>
      <c r="B2409" s="101">
        <v>17</v>
      </c>
      <c r="C2409" s="92" t="str">
        <f t="shared" si="111"/>
        <v>GET /products</v>
      </c>
      <c r="D2409" s="94" t="s">
        <v>208</v>
      </c>
      <c r="E2409" s="93" t="str">
        <f t="shared" si="112"/>
        <v>AISP</v>
      </c>
      <c r="F2409" s="93" t="str">
        <f t="shared" si="113"/>
        <v>Y</v>
      </c>
      <c r="G2409" s="95">
        <v>769805.98542883061</v>
      </c>
      <c r="H2409" s="99">
        <v>31782.865500685293</v>
      </c>
      <c r="I2409" s="99">
        <v>209.6126524432068</v>
      </c>
      <c r="J2409" s="96"/>
      <c r="K2409" s="96"/>
      <c r="L2409" s="96"/>
      <c r="M2409" s="96"/>
      <c r="N2409" s="96"/>
      <c r="O2409" s="96"/>
      <c r="P2409" s="96"/>
    </row>
    <row r="2410" spans="1:16" ht="15" customHeight="1" x14ac:dyDescent="0.25">
      <c r="A2410" s="97">
        <v>43755</v>
      </c>
      <c r="B2410" s="101">
        <v>18</v>
      </c>
      <c r="C2410" s="92" t="str">
        <f t="shared" si="111"/>
        <v>GET /accounts/{AccountId}/offers</v>
      </c>
      <c r="D2410" s="94" t="s">
        <v>208</v>
      </c>
      <c r="E2410" s="93" t="str">
        <f t="shared" si="112"/>
        <v>AISP</v>
      </c>
      <c r="F2410" s="93" t="str">
        <f t="shared" si="113"/>
        <v>Y</v>
      </c>
      <c r="G2410" s="95">
        <v>800946.51532701112</v>
      </c>
      <c r="H2410" s="99">
        <v>38753.734208083071</v>
      </c>
      <c r="I2410" s="99">
        <v>266.60596732725583</v>
      </c>
      <c r="J2410" s="96"/>
      <c r="K2410" s="96"/>
      <c r="L2410" s="96"/>
      <c r="M2410" s="96"/>
      <c r="N2410" s="96"/>
      <c r="O2410" s="96"/>
      <c r="P2410" s="96"/>
    </row>
    <row r="2411" spans="1:16" ht="15" customHeight="1" x14ac:dyDescent="0.25">
      <c r="A2411" s="97">
        <v>43755</v>
      </c>
      <c r="B2411" s="101">
        <v>19</v>
      </c>
      <c r="C2411" s="92" t="str">
        <f t="shared" si="111"/>
        <v>GET /offers</v>
      </c>
      <c r="D2411" s="94" t="s">
        <v>208</v>
      </c>
      <c r="E2411" s="93" t="str">
        <f t="shared" si="112"/>
        <v>AISP</v>
      </c>
      <c r="F2411" s="93" t="str">
        <f t="shared" si="113"/>
        <v>Y</v>
      </c>
      <c r="G2411" s="95">
        <v>3086152.7239065422</v>
      </c>
      <c r="H2411" s="99">
        <v>36990.220256185923</v>
      </c>
      <c r="I2411" s="99">
        <v>167.42460968530938</v>
      </c>
      <c r="J2411" s="96"/>
      <c r="K2411" s="96"/>
      <c r="L2411" s="96"/>
      <c r="M2411" s="96"/>
      <c r="N2411" s="96"/>
      <c r="O2411" s="96"/>
      <c r="P2411" s="96"/>
    </row>
    <row r="2412" spans="1:16" ht="15" customHeight="1" x14ac:dyDescent="0.25">
      <c r="A2412" s="97">
        <v>43755</v>
      </c>
      <c r="B2412" s="101">
        <v>20</v>
      </c>
      <c r="C2412" s="92" t="str">
        <f t="shared" si="111"/>
        <v>GET /accounts/{AccountId}/party</v>
      </c>
      <c r="D2412" s="94" t="s">
        <v>208</v>
      </c>
      <c r="E2412" s="93" t="str">
        <f t="shared" si="112"/>
        <v>AISP</v>
      </c>
      <c r="F2412" s="93" t="str">
        <f t="shared" si="113"/>
        <v>Y</v>
      </c>
      <c r="G2412" s="95">
        <v>1119361.1399933624</v>
      </c>
      <c r="H2412" s="99">
        <v>51201.504957846766</v>
      </c>
      <c r="I2412" s="99">
        <v>0</v>
      </c>
      <c r="J2412" s="96"/>
      <c r="K2412" s="96"/>
      <c r="L2412" s="96"/>
      <c r="M2412" s="96"/>
      <c r="N2412" s="96"/>
      <c r="O2412" s="96"/>
      <c r="P2412" s="96"/>
    </row>
    <row r="2413" spans="1:16" ht="15" customHeight="1" x14ac:dyDescent="0.25">
      <c r="A2413" s="97">
        <v>43755</v>
      </c>
      <c r="B2413" s="101">
        <v>21</v>
      </c>
      <c r="C2413" s="92" t="str">
        <f t="shared" si="111"/>
        <v>GET /party</v>
      </c>
      <c r="D2413" s="94" t="s">
        <v>208</v>
      </c>
      <c r="E2413" s="93" t="str">
        <f t="shared" si="112"/>
        <v>AISP</v>
      </c>
      <c r="F2413" s="93" t="str">
        <f t="shared" si="113"/>
        <v>Y</v>
      </c>
      <c r="G2413" s="95">
        <v>739493.81329334562</v>
      </c>
      <c r="H2413" s="99">
        <v>9660.1599769077402</v>
      </c>
      <c r="I2413" s="99">
        <v>363.71404955741173</v>
      </c>
      <c r="J2413" s="96"/>
      <c r="K2413" s="96"/>
      <c r="L2413" s="96"/>
      <c r="M2413" s="96"/>
      <c r="N2413" s="96"/>
      <c r="O2413" s="96"/>
      <c r="P2413" s="96"/>
    </row>
    <row r="2414" spans="1:16" ht="15" customHeight="1" x14ac:dyDescent="0.25">
      <c r="A2414" s="97">
        <v>43755</v>
      </c>
      <c r="B2414" s="101">
        <v>22</v>
      </c>
      <c r="C2414" s="92" t="str">
        <f t="shared" si="111"/>
        <v>GET /accounts/{AccountId}/scheduled-payments</v>
      </c>
      <c r="D2414" s="94" t="s">
        <v>208</v>
      </c>
      <c r="E2414" s="93" t="str">
        <f t="shared" si="112"/>
        <v>AISP</v>
      </c>
      <c r="F2414" s="93" t="str">
        <f t="shared" si="113"/>
        <v>Y</v>
      </c>
      <c r="G2414" s="95">
        <v>957746.88602854265</v>
      </c>
      <c r="H2414" s="99">
        <v>33454.108805799566</v>
      </c>
      <c r="I2414" s="99">
        <v>3.2931321637223681</v>
      </c>
      <c r="J2414" s="96"/>
      <c r="K2414" s="96"/>
      <c r="L2414" s="96"/>
      <c r="M2414" s="96"/>
      <c r="N2414" s="96"/>
      <c r="O2414" s="96"/>
      <c r="P2414" s="96"/>
    </row>
    <row r="2415" spans="1:16" ht="15" customHeight="1" x14ac:dyDescent="0.25">
      <c r="A2415" s="97">
        <v>43755</v>
      </c>
      <c r="B2415" s="101">
        <v>23</v>
      </c>
      <c r="C2415" s="92" t="str">
        <f t="shared" si="111"/>
        <v>GET /scheduled-payments</v>
      </c>
      <c r="D2415" s="94" t="s">
        <v>208</v>
      </c>
      <c r="E2415" s="93" t="str">
        <f t="shared" si="112"/>
        <v>AISP</v>
      </c>
      <c r="F2415" s="93" t="str">
        <f t="shared" si="113"/>
        <v>Y</v>
      </c>
      <c r="G2415" s="95">
        <v>1935251.6375268667</v>
      </c>
      <c r="H2415" s="99">
        <v>30686.274671395484</v>
      </c>
      <c r="I2415" s="99">
        <v>83.934328354604432</v>
      </c>
      <c r="J2415" s="96"/>
      <c r="K2415" s="96"/>
      <c r="L2415" s="96"/>
      <c r="M2415" s="96"/>
      <c r="N2415" s="96"/>
      <c r="O2415" s="96"/>
      <c r="P2415" s="96"/>
    </row>
    <row r="2416" spans="1:16" ht="15" customHeight="1" x14ac:dyDescent="0.25">
      <c r="A2416" s="97">
        <v>43755</v>
      </c>
      <c r="B2416" s="101">
        <v>24</v>
      </c>
      <c r="C2416" s="92" t="str">
        <f t="shared" si="111"/>
        <v>GET /accounts/{AccountId}/statements</v>
      </c>
      <c r="D2416" s="94" t="s">
        <v>208</v>
      </c>
      <c r="E2416" s="93" t="str">
        <f t="shared" si="112"/>
        <v>AISP</v>
      </c>
      <c r="F2416" s="93" t="str">
        <f t="shared" si="113"/>
        <v>Y</v>
      </c>
      <c r="G2416" s="95">
        <v>880361.53604814725</v>
      </c>
      <c r="H2416" s="99">
        <v>13241.77169375314</v>
      </c>
      <c r="I2416" s="99">
        <v>137.60302250337492</v>
      </c>
      <c r="J2416" s="96"/>
      <c r="K2416" s="96"/>
      <c r="L2416" s="96"/>
      <c r="M2416" s="96"/>
      <c r="N2416" s="96"/>
      <c r="O2416" s="96"/>
      <c r="P2416" s="96"/>
    </row>
    <row r="2417" spans="1:16" ht="15" customHeight="1" x14ac:dyDescent="0.25">
      <c r="A2417" s="97">
        <v>43755</v>
      </c>
      <c r="B2417" s="101">
        <v>25</v>
      </c>
      <c r="C2417" s="92" t="str">
        <f t="shared" si="111"/>
        <v>GET /accounts/{AccountId}/statements/{StatementId}</v>
      </c>
      <c r="D2417" s="94" t="s">
        <v>208</v>
      </c>
      <c r="E2417" s="93" t="str">
        <f t="shared" si="112"/>
        <v>AISP</v>
      </c>
      <c r="F2417" s="93" t="str">
        <f t="shared" si="113"/>
        <v>Y</v>
      </c>
      <c r="G2417" s="95">
        <v>1128009.4148286497</v>
      </c>
      <c r="H2417" s="99">
        <v>23540.689217935844</v>
      </c>
      <c r="I2417" s="99">
        <v>111.847475232401</v>
      </c>
      <c r="J2417" s="96"/>
      <c r="K2417" s="96"/>
      <c r="L2417" s="96"/>
      <c r="M2417" s="96"/>
      <c r="N2417" s="96"/>
      <c r="O2417" s="96"/>
      <c r="P2417" s="96"/>
    </row>
    <row r="2418" spans="1:16" ht="15" customHeight="1" x14ac:dyDescent="0.25">
      <c r="A2418" s="97">
        <v>43755</v>
      </c>
      <c r="B2418" s="101">
        <v>26</v>
      </c>
      <c r="C2418" s="92" t="str">
        <f t="shared" si="111"/>
        <v>GET /accounts/{AccountId}/statements/{StatementId}/file</v>
      </c>
      <c r="D2418" s="94" t="s">
        <v>208</v>
      </c>
      <c r="E2418" s="93" t="str">
        <f t="shared" si="112"/>
        <v>AISP</v>
      </c>
      <c r="F2418" s="93" t="str">
        <f t="shared" si="113"/>
        <v>Y</v>
      </c>
      <c r="G2418" s="95">
        <v>2133941.8200940234</v>
      </c>
      <c r="H2418" s="99">
        <v>22408.381468528161</v>
      </c>
      <c r="I2418" s="99">
        <v>81.076528181711708</v>
      </c>
      <c r="J2418" s="96"/>
      <c r="K2418" s="96"/>
      <c r="L2418" s="96"/>
      <c r="M2418" s="96"/>
      <c r="N2418" s="96"/>
      <c r="O2418" s="96"/>
      <c r="P2418" s="96"/>
    </row>
    <row r="2419" spans="1:16" ht="15" customHeight="1" x14ac:dyDescent="0.25">
      <c r="A2419" s="97">
        <v>43755</v>
      </c>
      <c r="B2419" s="101">
        <v>27</v>
      </c>
      <c r="C2419" s="92" t="str">
        <f t="shared" si="111"/>
        <v>GET /accounts/{AccountId}/statements/{StatementId}/transactions</v>
      </c>
      <c r="D2419" s="94" t="s">
        <v>208</v>
      </c>
      <c r="E2419" s="93" t="str">
        <f t="shared" si="112"/>
        <v>AISP</v>
      </c>
      <c r="F2419" s="93" t="str">
        <f t="shared" si="113"/>
        <v>Y</v>
      </c>
      <c r="G2419" s="95">
        <v>28469699.571530905</v>
      </c>
      <c r="H2419" s="103">
        <v>7595.6303380287491</v>
      </c>
      <c r="I2419" s="103">
        <v>264.01258081107335</v>
      </c>
      <c r="J2419" s="96"/>
      <c r="K2419" s="96"/>
      <c r="L2419" s="96"/>
      <c r="M2419" s="96"/>
      <c r="N2419" s="96"/>
      <c r="O2419" s="96"/>
      <c r="P2419" s="96"/>
    </row>
    <row r="2420" spans="1:16" ht="15" customHeight="1" x14ac:dyDescent="0.25">
      <c r="A2420" s="97">
        <v>43755</v>
      </c>
      <c r="B2420" s="101">
        <v>28</v>
      </c>
      <c r="C2420" s="92" t="str">
        <f t="shared" si="111"/>
        <v>GET /statements</v>
      </c>
      <c r="D2420" s="94" t="s">
        <v>208</v>
      </c>
      <c r="E2420" s="93" t="str">
        <f t="shared" si="112"/>
        <v>AISP</v>
      </c>
      <c r="F2420" s="93" t="str">
        <f t="shared" si="113"/>
        <v>Y</v>
      </c>
      <c r="G2420" s="95">
        <v>2945102.4645124529</v>
      </c>
      <c r="H2420" s="103">
        <v>40957.461228129469</v>
      </c>
      <c r="I2420" s="103">
        <v>74.456902928401092</v>
      </c>
      <c r="J2420" s="96"/>
      <c r="K2420" s="96"/>
      <c r="L2420" s="96"/>
      <c r="M2420" s="96"/>
      <c r="N2420" s="96"/>
      <c r="O2420" s="96"/>
      <c r="P2420" s="96"/>
    </row>
    <row r="2421" spans="1:16" ht="15" customHeight="1" x14ac:dyDescent="0.25">
      <c r="A2421" s="97">
        <v>43755</v>
      </c>
      <c r="B2421" s="101">
        <v>29</v>
      </c>
      <c r="C2421" s="92" t="str">
        <f t="shared" si="111"/>
        <v>POST /domestic-payment-consents</v>
      </c>
      <c r="D2421" s="94" t="s">
        <v>208</v>
      </c>
      <c r="E2421" s="93" t="str">
        <f t="shared" si="112"/>
        <v>PISP</v>
      </c>
      <c r="F2421" s="93" t="str">
        <f t="shared" si="113"/>
        <v>N</v>
      </c>
      <c r="G2421" s="95">
        <v>3896172.7508027572</v>
      </c>
      <c r="H2421" s="99">
        <v>8603.5747209106303</v>
      </c>
      <c r="I2421" s="99">
        <v>83.237261192852415</v>
      </c>
      <c r="J2421" s="96"/>
      <c r="K2421" s="96"/>
      <c r="L2421" s="96"/>
      <c r="M2421" s="96"/>
      <c r="N2421" s="96"/>
      <c r="O2421" s="96"/>
      <c r="P2421" s="96"/>
    </row>
    <row r="2422" spans="1:16" ht="15" customHeight="1" x14ac:dyDescent="0.25">
      <c r="A2422" s="97">
        <v>43755</v>
      </c>
      <c r="B2422" s="101">
        <v>30</v>
      </c>
      <c r="C2422" s="92" t="str">
        <f t="shared" si="111"/>
        <v>GET /domestic-payment-consents/{ConsentId}</v>
      </c>
      <c r="D2422" s="94" t="s">
        <v>208</v>
      </c>
      <c r="E2422" s="93" t="str">
        <f t="shared" si="112"/>
        <v>PISP</v>
      </c>
      <c r="F2422" s="93" t="str">
        <f t="shared" si="113"/>
        <v>N</v>
      </c>
      <c r="G2422" s="95">
        <v>13092008.998500606</v>
      </c>
      <c r="H2422" s="99">
        <v>16512.908576650501</v>
      </c>
      <c r="I2422" s="99">
        <v>149.17192148241944</v>
      </c>
      <c r="J2422" s="96"/>
      <c r="K2422" s="96"/>
      <c r="L2422" s="96"/>
      <c r="M2422" s="96"/>
      <c r="N2422" s="96"/>
      <c r="O2422" s="96"/>
      <c r="P2422" s="96"/>
    </row>
    <row r="2423" spans="1:16" ht="15" customHeight="1" x14ac:dyDescent="0.25">
      <c r="A2423" s="97">
        <v>43755</v>
      </c>
      <c r="B2423" s="101">
        <v>31</v>
      </c>
      <c r="C2423" s="92" t="str">
        <f t="shared" si="111"/>
        <v>POST /domestic-payments</v>
      </c>
      <c r="D2423" s="94" t="s">
        <v>208</v>
      </c>
      <c r="E2423" s="93" t="str">
        <f t="shared" si="112"/>
        <v>PISP</v>
      </c>
      <c r="F2423" s="93" t="str">
        <f t="shared" si="113"/>
        <v>Y</v>
      </c>
      <c r="G2423" s="95">
        <v>4406523.1408802457</v>
      </c>
      <c r="H2423" s="99">
        <v>15206.285318336673</v>
      </c>
      <c r="I2423" s="99">
        <v>6.0613062841189063</v>
      </c>
      <c r="J2423" s="96"/>
      <c r="K2423" s="96"/>
      <c r="L2423" s="96"/>
      <c r="M2423" s="96"/>
      <c r="N2423" s="96"/>
      <c r="O2423" s="96"/>
      <c r="P2423" s="96"/>
    </row>
    <row r="2424" spans="1:16" ht="15" customHeight="1" x14ac:dyDescent="0.25">
      <c r="A2424" s="97">
        <v>43755</v>
      </c>
      <c r="B2424" s="101">
        <v>32</v>
      </c>
      <c r="C2424" s="92" t="str">
        <f t="shared" si="111"/>
        <v>GET /domestic-payments/{DomesticPaymentId}</v>
      </c>
      <c r="D2424" s="94" t="s">
        <v>208</v>
      </c>
      <c r="E2424" s="93" t="str">
        <f t="shared" si="112"/>
        <v>PISP</v>
      </c>
      <c r="F2424" s="93" t="str">
        <f t="shared" si="113"/>
        <v>Y</v>
      </c>
      <c r="G2424" s="95">
        <v>31606879.532359559</v>
      </c>
      <c r="H2424" s="99">
        <v>40350.859660415372</v>
      </c>
      <c r="I2424" s="99">
        <v>74.505781408475556</v>
      </c>
      <c r="J2424" s="96"/>
      <c r="K2424" s="96"/>
      <c r="L2424" s="96"/>
      <c r="M2424" s="96"/>
      <c r="N2424" s="96"/>
      <c r="O2424" s="96"/>
      <c r="P2424" s="96"/>
    </row>
    <row r="2425" spans="1:16" ht="15" customHeight="1" x14ac:dyDescent="0.25">
      <c r="A2425" s="97">
        <v>43755</v>
      </c>
      <c r="B2425" s="101">
        <v>33</v>
      </c>
      <c r="C2425" s="92" t="str">
        <f t="shared" si="111"/>
        <v>POST /domestic-scheduled-payment-consents</v>
      </c>
      <c r="D2425" s="94" t="s">
        <v>208</v>
      </c>
      <c r="E2425" s="93" t="str">
        <f t="shared" si="112"/>
        <v>PISP</v>
      </c>
      <c r="F2425" s="93" t="str">
        <f t="shared" si="113"/>
        <v>N</v>
      </c>
      <c r="G2425" s="95">
        <v>17005507.971041206</v>
      </c>
      <c r="H2425" s="99">
        <v>18005.811106482841</v>
      </c>
      <c r="I2425" s="99">
        <v>108.18107155933491</v>
      </c>
      <c r="J2425" s="96"/>
      <c r="K2425" s="96"/>
      <c r="L2425" s="96"/>
      <c r="M2425" s="96"/>
      <c r="N2425" s="96"/>
      <c r="O2425" s="96"/>
      <c r="P2425" s="96"/>
    </row>
    <row r="2426" spans="1:16" ht="15" customHeight="1" x14ac:dyDescent="0.25">
      <c r="A2426" s="97">
        <v>43755</v>
      </c>
      <c r="B2426" s="101">
        <v>34</v>
      </c>
      <c r="C2426" s="92" t="str">
        <f t="shared" si="111"/>
        <v>GET /domestic-scheduled-payment-consents/{ConsentId}</v>
      </c>
      <c r="D2426" s="94" t="s">
        <v>208</v>
      </c>
      <c r="E2426" s="93" t="str">
        <f t="shared" si="112"/>
        <v>PISP</v>
      </c>
      <c r="F2426" s="93" t="str">
        <f t="shared" si="113"/>
        <v>N</v>
      </c>
      <c r="G2426" s="95">
        <v>12095846.223328093</v>
      </c>
      <c r="H2426" s="99">
        <v>12072.097202039877</v>
      </c>
      <c r="I2426" s="99">
        <v>74.658403805419042</v>
      </c>
      <c r="J2426" s="96"/>
      <c r="K2426" s="96"/>
      <c r="L2426" s="96"/>
      <c r="M2426" s="96"/>
      <c r="N2426" s="96"/>
      <c r="O2426" s="96"/>
      <c r="P2426" s="96"/>
    </row>
    <row r="2427" spans="1:16" ht="15" customHeight="1" x14ac:dyDescent="0.25">
      <c r="A2427" s="97">
        <v>43755</v>
      </c>
      <c r="B2427" s="101">
        <v>35</v>
      </c>
      <c r="C2427" s="92" t="str">
        <f t="shared" si="111"/>
        <v>POST /domestic-scheduled-payments</v>
      </c>
      <c r="D2427" s="94" t="s">
        <v>208</v>
      </c>
      <c r="E2427" s="93" t="str">
        <f t="shared" si="112"/>
        <v>PISP</v>
      </c>
      <c r="F2427" s="93" t="str">
        <f t="shared" si="113"/>
        <v>Y</v>
      </c>
      <c r="G2427" s="95">
        <v>32048493.151078377</v>
      </c>
      <c r="H2427" s="99">
        <v>45218.843738072144</v>
      </c>
      <c r="I2427" s="99">
        <v>168.80117690723051</v>
      </c>
      <c r="J2427" s="96"/>
      <c r="K2427" s="96"/>
      <c r="L2427" s="96"/>
      <c r="M2427" s="96"/>
      <c r="N2427" s="96"/>
      <c r="O2427" s="96"/>
      <c r="P2427" s="96"/>
    </row>
    <row r="2428" spans="1:16" ht="15" customHeight="1" x14ac:dyDescent="0.25">
      <c r="A2428" s="97">
        <v>43755</v>
      </c>
      <c r="B2428" s="101">
        <v>36</v>
      </c>
      <c r="C2428" s="92" t="str">
        <f t="shared" si="111"/>
        <v>GET /domestic-scheduled-payments/{DomesticScheduledPaymentId}</v>
      </c>
      <c r="D2428" s="94" t="s">
        <v>208</v>
      </c>
      <c r="E2428" s="93" t="str">
        <f t="shared" si="112"/>
        <v>PISP</v>
      </c>
      <c r="F2428" s="93" t="str">
        <f t="shared" si="113"/>
        <v>Y</v>
      </c>
      <c r="G2428" s="95">
        <v>12702367.822115451</v>
      </c>
      <c r="H2428" s="99">
        <v>30926.653952385674</v>
      </c>
      <c r="I2428" s="99">
        <v>84.126953942104606</v>
      </c>
      <c r="J2428" s="96"/>
      <c r="K2428" s="96"/>
      <c r="L2428" s="96"/>
      <c r="M2428" s="96"/>
      <c r="N2428" s="96"/>
      <c r="O2428" s="96"/>
      <c r="P2428" s="96"/>
    </row>
    <row r="2429" spans="1:16" ht="15" customHeight="1" x14ac:dyDescent="0.25">
      <c r="A2429" s="97">
        <v>43755</v>
      </c>
      <c r="B2429" s="101">
        <v>37</v>
      </c>
      <c r="C2429" s="92" t="str">
        <f t="shared" si="111"/>
        <v>POST /domestic-standing-order-consents</v>
      </c>
      <c r="D2429" s="94" t="s">
        <v>208</v>
      </c>
      <c r="E2429" s="93" t="str">
        <f t="shared" si="112"/>
        <v>PISP</v>
      </c>
      <c r="F2429" s="93" t="str">
        <f t="shared" si="113"/>
        <v>N</v>
      </c>
      <c r="G2429" s="95">
        <v>26200771.106560048</v>
      </c>
      <c r="H2429" s="99">
        <v>25743.438097063183</v>
      </c>
      <c r="I2429" s="99">
        <v>194.36872174165595</v>
      </c>
      <c r="J2429" s="96"/>
      <c r="K2429" s="96"/>
      <c r="L2429" s="96"/>
      <c r="M2429" s="96"/>
      <c r="N2429" s="96"/>
      <c r="O2429" s="96"/>
      <c r="P2429" s="96"/>
    </row>
    <row r="2430" spans="1:16" ht="15" customHeight="1" x14ac:dyDescent="0.25">
      <c r="A2430" s="97">
        <v>43755</v>
      </c>
      <c r="B2430" s="101">
        <v>38</v>
      </c>
      <c r="C2430" s="92" t="str">
        <f t="shared" si="111"/>
        <v>GET /domestic-standing-order-consents/{ConsentId}</v>
      </c>
      <c r="D2430" s="94" t="s">
        <v>208</v>
      </c>
      <c r="E2430" s="93" t="str">
        <f t="shared" si="112"/>
        <v>PISP</v>
      </c>
      <c r="F2430" s="93" t="str">
        <f t="shared" si="113"/>
        <v>N</v>
      </c>
      <c r="G2430" s="95">
        <v>25872457.352504086</v>
      </c>
      <c r="H2430" s="99">
        <v>27982.675795502677</v>
      </c>
      <c r="I2430" s="99">
        <v>199.51487191836441</v>
      </c>
      <c r="J2430" s="96"/>
      <c r="K2430" s="96"/>
      <c r="L2430" s="96"/>
      <c r="M2430" s="96"/>
      <c r="N2430" s="96"/>
      <c r="O2430" s="96"/>
      <c r="P2430" s="96"/>
    </row>
    <row r="2431" spans="1:16" ht="15" customHeight="1" x14ac:dyDescent="0.25">
      <c r="A2431" s="97">
        <v>43755</v>
      </c>
      <c r="B2431" s="101">
        <v>39</v>
      </c>
      <c r="C2431" s="92" t="str">
        <f t="shared" si="111"/>
        <v>POST /domestic-standing-orders</v>
      </c>
      <c r="D2431" s="94" t="s">
        <v>208</v>
      </c>
      <c r="E2431" s="93" t="str">
        <f t="shared" si="112"/>
        <v>PISP</v>
      </c>
      <c r="F2431" s="93" t="str">
        <f t="shared" si="113"/>
        <v>Y</v>
      </c>
      <c r="G2431" s="95">
        <v>7891890.0460733883</v>
      </c>
      <c r="H2431" s="99">
        <v>20659.803109069373</v>
      </c>
      <c r="I2431" s="99">
        <v>2.0423674423593798</v>
      </c>
      <c r="J2431" s="96"/>
      <c r="K2431" s="96"/>
      <c r="L2431" s="96"/>
      <c r="M2431" s="96"/>
      <c r="N2431" s="96"/>
      <c r="O2431" s="96"/>
      <c r="P2431" s="96"/>
    </row>
    <row r="2432" spans="1:16" ht="15" customHeight="1" x14ac:dyDescent="0.25">
      <c r="A2432" s="97">
        <v>43755</v>
      </c>
      <c r="B2432" s="101">
        <v>40</v>
      </c>
      <c r="C2432" s="92" t="str">
        <f t="shared" si="111"/>
        <v>GET /domestic-standing-orders/{DomesticStandingOrderId}</v>
      </c>
      <c r="D2432" s="94" t="s">
        <v>208</v>
      </c>
      <c r="E2432" s="93" t="str">
        <f t="shared" si="112"/>
        <v>PISP</v>
      </c>
      <c r="F2432" s="93" t="str">
        <f t="shared" si="113"/>
        <v>Y</v>
      </c>
      <c r="G2432" s="95">
        <v>5830336.9167967979</v>
      </c>
      <c r="H2432" s="99">
        <v>8979.8724846733203</v>
      </c>
      <c r="I2432" s="99">
        <v>247.50475274549544</v>
      </c>
      <c r="J2432" s="96"/>
      <c r="K2432" s="96"/>
      <c r="L2432" s="96"/>
      <c r="M2432" s="96"/>
      <c r="N2432" s="96"/>
      <c r="O2432" s="96"/>
      <c r="P2432" s="96"/>
    </row>
    <row r="2433" spans="1:16" ht="15" customHeight="1" x14ac:dyDescent="0.25">
      <c r="A2433" s="97">
        <v>43755</v>
      </c>
      <c r="B2433" s="101">
        <v>41</v>
      </c>
      <c r="C2433" s="92" t="str">
        <f t="shared" si="111"/>
        <v>POST /international-payment-consents</v>
      </c>
      <c r="D2433" s="94" t="s">
        <v>208</v>
      </c>
      <c r="E2433" s="93" t="str">
        <f t="shared" si="112"/>
        <v>PISP</v>
      </c>
      <c r="F2433" s="93" t="str">
        <f t="shared" si="113"/>
        <v>N</v>
      </c>
      <c r="G2433" s="95">
        <v>33104465.827694546</v>
      </c>
      <c r="H2433" s="99">
        <v>44123.648748547574</v>
      </c>
      <c r="I2433" s="99">
        <v>61.687643741413048</v>
      </c>
      <c r="J2433" s="96"/>
      <c r="K2433" s="96"/>
      <c r="L2433" s="96"/>
      <c r="M2433" s="96"/>
      <c r="N2433" s="96"/>
      <c r="O2433" s="96"/>
      <c r="P2433" s="96"/>
    </row>
    <row r="2434" spans="1:16" ht="15" customHeight="1" x14ac:dyDescent="0.25">
      <c r="A2434" s="97">
        <v>43755</v>
      </c>
      <c r="B2434" s="101">
        <v>42</v>
      </c>
      <c r="C2434" s="92" t="str">
        <f t="shared" si="111"/>
        <v>GET /international-payment-consents/{ConsentId}</v>
      </c>
      <c r="D2434" s="94" t="s">
        <v>208</v>
      </c>
      <c r="E2434" s="93" t="str">
        <f t="shared" si="112"/>
        <v>PISP</v>
      </c>
      <c r="F2434" s="93" t="str">
        <f t="shared" si="113"/>
        <v>N</v>
      </c>
      <c r="G2434" s="95">
        <v>29350819.704618294</v>
      </c>
      <c r="H2434" s="99">
        <v>33055.335008228831</v>
      </c>
      <c r="I2434" s="99">
        <v>237.24342895375415</v>
      </c>
      <c r="J2434" s="96"/>
      <c r="K2434" s="96"/>
      <c r="L2434" s="96"/>
      <c r="M2434" s="96"/>
      <c r="N2434" s="96"/>
      <c r="O2434" s="96"/>
      <c r="P2434" s="96"/>
    </row>
    <row r="2435" spans="1:16" ht="15" customHeight="1" x14ac:dyDescent="0.25">
      <c r="A2435" s="97">
        <v>43755</v>
      </c>
      <c r="B2435" s="101">
        <v>43</v>
      </c>
      <c r="C2435" s="92" t="str">
        <f t="shared" si="111"/>
        <v>POST /international-payments</v>
      </c>
      <c r="D2435" s="94" t="s">
        <v>208</v>
      </c>
      <c r="E2435" s="93" t="str">
        <f t="shared" si="112"/>
        <v>PISP</v>
      </c>
      <c r="F2435" s="93" t="str">
        <f t="shared" si="113"/>
        <v>Y</v>
      </c>
      <c r="G2435" s="95">
        <v>32882394.568258971</v>
      </c>
      <c r="H2435" s="99">
        <v>39747.411777435103</v>
      </c>
      <c r="I2435" s="99">
        <v>39.193340753619466</v>
      </c>
      <c r="J2435" s="96"/>
      <c r="K2435" s="96"/>
      <c r="L2435" s="96"/>
      <c r="M2435" s="96"/>
      <c r="N2435" s="96"/>
      <c r="O2435" s="96"/>
      <c r="P2435" s="96"/>
    </row>
    <row r="2436" spans="1:16" ht="15" customHeight="1" x14ac:dyDescent="0.25">
      <c r="A2436" s="97">
        <v>43755</v>
      </c>
      <c r="B2436" s="101">
        <v>44</v>
      </c>
      <c r="C2436" s="92" t="str">
        <f t="shared" si="111"/>
        <v>GET /international-payments/{InternationalPaymentId}</v>
      </c>
      <c r="D2436" s="94" t="s">
        <v>208</v>
      </c>
      <c r="E2436" s="93" t="str">
        <f t="shared" si="112"/>
        <v>PISP</v>
      </c>
      <c r="F2436" s="93" t="str">
        <f t="shared" si="113"/>
        <v>Y</v>
      </c>
      <c r="G2436" s="95">
        <v>13062104.805598158</v>
      </c>
      <c r="H2436" s="99">
        <v>21065.977929765555</v>
      </c>
      <c r="I2436" s="99">
        <v>60.739121007624618</v>
      </c>
      <c r="J2436" s="96"/>
      <c r="K2436" s="96"/>
      <c r="L2436" s="96"/>
      <c r="M2436" s="96"/>
      <c r="N2436" s="96"/>
      <c r="O2436" s="96"/>
      <c r="P2436" s="96"/>
    </row>
    <row r="2437" spans="1:16" ht="15" customHeight="1" x14ac:dyDescent="0.25">
      <c r="A2437" s="97">
        <v>43755</v>
      </c>
      <c r="B2437" s="101">
        <v>45</v>
      </c>
      <c r="C2437" s="92" t="str">
        <f t="shared" si="111"/>
        <v>POST /international-scheduled-payment-consents</v>
      </c>
      <c r="D2437" s="94" t="s">
        <v>208</v>
      </c>
      <c r="E2437" s="93" t="str">
        <f t="shared" si="112"/>
        <v>PISP</v>
      </c>
      <c r="F2437" s="93" t="str">
        <f t="shared" si="113"/>
        <v>N</v>
      </c>
      <c r="G2437" s="95">
        <v>24358858.092860471</v>
      </c>
      <c r="H2437" s="99">
        <v>31605.685043069352</v>
      </c>
      <c r="I2437" s="99">
        <v>14.484337221453346</v>
      </c>
      <c r="J2437" s="96"/>
      <c r="K2437" s="96"/>
      <c r="L2437" s="96"/>
      <c r="M2437" s="96"/>
      <c r="N2437" s="96"/>
      <c r="O2437" s="96"/>
      <c r="P2437" s="96"/>
    </row>
    <row r="2438" spans="1:16" ht="15" customHeight="1" x14ac:dyDescent="0.25">
      <c r="A2438" s="97">
        <v>43755</v>
      </c>
      <c r="B2438" s="101">
        <v>46</v>
      </c>
      <c r="C2438" s="92" t="str">
        <f t="shared" si="111"/>
        <v>GET /international-scheduled-payment-consents/{ConsentId}</v>
      </c>
      <c r="D2438" s="94" t="s">
        <v>208</v>
      </c>
      <c r="E2438" s="93" t="str">
        <f t="shared" si="112"/>
        <v>PISP</v>
      </c>
      <c r="F2438" s="93" t="str">
        <f t="shared" si="113"/>
        <v>N</v>
      </c>
      <c r="G2438" s="95">
        <v>8756211.0580570474</v>
      </c>
      <c r="H2438" s="99">
        <v>29990.121582624703</v>
      </c>
      <c r="I2438" s="99">
        <v>26.976631375163983</v>
      </c>
      <c r="J2438" s="96"/>
      <c r="K2438" s="96"/>
      <c r="L2438" s="96"/>
      <c r="M2438" s="96"/>
      <c r="N2438" s="96"/>
      <c r="O2438" s="96"/>
      <c r="P2438" s="96"/>
    </row>
    <row r="2439" spans="1:16" ht="15" customHeight="1" x14ac:dyDescent="0.25">
      <c r="A2439" s="97">
        <v>43755</v>
      </c>
      <c r="B2439" s="101">
        <v>47</v>
      </c>
      <c r="C2439" s="92" t="str">
        <f t="shared" si="111"/>
        <v>POST /international-scheduled-payments</v>
      </c>
      <c r="D2439" s="94" t="s">
        <v>208</v>
      </c>
      <c r="E2439" s="93" t="str">
        <f t="shared" si="112"/>
        <v>PISP</v>
      </c>
      <c r="F2439" s="93" t="str">
        <f t="shared" si="113"/>
        <v>Y</v>
      </c>
      <c r="G2439" s="95">
        <v>13743263.899794845</v>
      </c>
      <c r="H2439" s="99">
        <v>24203.422315290481</v>
      </c>
      <c r="I2439" s="99">
        <v>77.946650999472197</v>
      </c>
      <c r="J2439" s="96"/>
      <c r="K2439" s="96"/>
      <c r="L2439" s="96"/>
      <c r="M2439" s="96"/>
      <c r="N2439" s="96"/>
      <c r="O2439" s="96"/>
      <c r="P2439" s="96"/>
    </row>
    <row r="2440" spans="1:16" ht="15" customHeight="1" x14ac:dyDescent="0.25">
      <c r="A2440" s="97">
        <v>43755</v>
      </c>
      <c r="B2440" s="101">
        <v>48</v>
      </c>
      <c r="C2440" s="92" t="str">
        <f t="shared" ref="C2440:C2503" si="114">VLOOKUP($B2440,endpoints,3)</f>
        <v>GET /international-scheduled-payments/{InternationalScheduledPaymentId}</v>
      </c>
      <c r="D2440" s="94" t="s">
        <v>208</v>
      </c>
      <c r="E2440" s="93" t="str">
        <f t="shared" ref="E2440:E2503" si="115">VLOOKUP($B2440,endpoints,4)</f>
        <v>PISP</v>
      </c>
      <c r="F2440" s="93" t="str">
        <f t="shared" ref="F2440:F2503" si="116">VLOOKUP($B2440,endpoints,5)</f>
        <v>Y</v>
      </c>
      <c r="G2440" s="95">
        <v>19607699.057816472</v>
      </c>
      <c r="H2440" s="99">
        <v>38232.144094153475</v>
      </c>
      <c r="I2440" s="99">
        <v>55.529015375531145</v>
      </c>
      <c r="J2440" s="96"/>
      <c r="K2440" s="96"/>
      <c r="L2440" s="96"/>
      <c r="M2440" s="96"/>
      <c r="N2440" s="96"/>
      <c r="O2440" s="96"/>
      <c r="P2440" s="96"/>
    </row>
    <row r="2441" spans="1:16" ht="15" customHeight="1" x14ac:dyDescent="0.25">
      <c r="A2441" s="97">
        <v>43755</v>
      </c>
      <c r="B2441" s="101">
        <v>49</v>
      </c>
      <c r="C2441" s="92" t="str">
        <f t="shared" si="114"/>
        <v>POST /international-standing-order-consents</v>
      </c>
      <c r="D2441" s="94" t="s">
        <v>208</v>
      </c>
      <c r="E2441" s="93" t="str">
        <f t="shared" si="115"/>
        <v>PISP</v>
      </c>
      <c r="F2441" s="93" t="str">
        <f t="shared" si="116"/>
        <v>N</v>
      </c>
      <c r="G2441" s="95">
        <v>4106101.5584179596</v>
      </c>
      <c r="H2441" s="99">
        <v>11311.531848736719</v>
      </c>
      <c r="I2441" s="99">
        <v>6.2690154037828369</v>
      </c>
      <c r="J2441" s="96"/>
      <c r="K2441" s="96"/>
      <c r="L2441" s="96"/>
      <c r="M2441" s="96"/>
      <c r="N2441" s="96"/>
      <c r="O2441" s="96"/>
      <c r="P2441" s="96"/>
    </row>
    <row r="2442" spans="1:16" ht="15" customHeight="1" x14ac:dyDescent="0.25">
      <c r="A2442" s="97">
        <v>43755</v>
      </c>
      <c r="B2442" s="101">
        <v>50</v>
      </c>
      <c r="C2442" s="92" t="str">
        <f t="shared" si="114"/>
        <v>GET /international-standing-order-consents/{ConsentId}</v>
      </c>
      <c r="D2442" s="94" t="s">
        <v>208</v>
      </c>
      <c r="E2442" s="93" t="str">
        <f t="shared" si="115"/>
        <v>PISP</v>
      </c>
      <c r="F2442" s="93" t="str">
        <f t="shared" si="116"/>
        <v>N</v>
      </c>
      <c r="G2442" s="95">
        <v>19212152.447419338</v>
      </c>
      <c r="H2442" s="99">
        <v>32775.924590986047</v>
      </c>
      <c r="I2442" s="99">
        <v>279.66214293828364</v>
      </c>
      <c r="J2442" s="96"/>
      <c r="K2442" s="96"/>
      <c r="L2442" s="96"/>
      <c r="M2442" s="96"/>
      <c r="N2442" s="96"/>
      <c r="O2442" s="96"/>
      <c r="P2442" s="96"/>
    </row>
    <row r="2443" spans="1:16" ht="15" customHeight="1" x14ac:dyDescent="0.25">
      <c r="A2443" s="97">
        <v>43755</v>
      </c>
      <c r="B2443" s="101">
        <v>51</v>
      </c>
      <c r="C2443" s="92" t="str">
        <f t="shared" si="114"/>
        <v>POST /international-standing-orders</v>
      </c>
      <c r="D2443" s="94" t="s">
        <v>208</v>
      </c>
      <c r="E2443" s="93" t="str">
        <f t="shared" si="115"/>
        <v>PISP</v>
      </c>
      <c r="F2443" s="93" t="str">
        <f t="shared" si="116"/>
        <v>Y</v>
      </c>
      <c r="G2443" s="95">
        <v>13962974.504964674</v>
      </c>
      <c r="H2443" s="99">
        <v>22943.840750568615</v>
      </c>
      <c r="I2443" s="99">
        <v>225.12489240865116</v>
      </c>
      <c r="J2443" s="96"/>
      <c r="K2443" s="96"/>
      <c r="L2443" s="96"/>
      <c r="M2443" s="96"/>
      <c r="N2443" s="96"/>
      <c r="O2443" s="96"/>
      <c r="P2443" s="96"/>
    </row>
    <row r="2444" spans="1:16" ht="15" customHeight="1" x14ac:dyDescent="0.25">
      <c r="A2444" s="97">
        <v>43755</v>
      </c>
      <c r="B2444" s="101">
        <v>52</v>
      </c>
      <c r="C2444" s="92" t="str">
        <f t="shared" si="114"/>
        <v>GET /international-standing-orders/{InternationalStandingOrderPaymentId}</v>
      </c>
      <c r="D2444" s="94" t="s">
        <v>208</v>
      </c>
      <c r="E2444" s="93" t="str">
        <f t="shared" si="115"/>
        <v>PISP</v>
      </c>
      <c r="F2444" s="93" t="str">
        <f t="shared" si="116"/>
        <v>Y</v>
      </c>
      <c r="G2444" s="95">
        <v>6830493.0321895694</v>
      </c>
      <c r="H2444" s="99">
        <v>16117.928865334512</v>
      </c>
      <c r="I2444" s="99">
        <v>75.605768481431085</v>
      </c>
      <c r="J2444" s="96"/>
      <c r="K2444" s="96"/>
      <c r="L2444" s="96"/>
      <c r="M2444" s="96"/>
      <c r="N2444" s="96"/>
      <c r="O2444" s="96"/>
      <c r="P2444" s="96"/>
    </row>
    <row r="2445" spans="1:16" ht="15" customHeight="1" x14ac:dyDescent="0.25">
      <c r="A2445" s="97">
        <v>43755</v>
      </c>
      <c r="B2445" s="101">
        <v>53</v>
      </c>
      <c r="C2445" s="92" t="str">
        <f t="shared" si="114"/>
        <v>POST /file-payment-consents</v>
      </c>
      <c r="D2445" s="94" t="s">
        <v>208</v>
      </c>
      <c r="E2445" s="93" t="str">
        <f t="shared" si="115"/>
        <v>PISP</v>
      </c>
      <c r="F2445" s="93" t="str">
        <f t="shared" si="116"/>
        <v>N</v>
      </c>
      <c r="G2445" s="95">
        <v>11987593.56355264</v>
      </c>
      <c r="H2445" s="99">
        <v>12971.482129709393</v>
      </c>
      <c r="I2445" s="99">
        <v>21.941050479853505</v>
      </c>
      <c r="J2445" s="96"/>
      <c r="K2445" s="96"/>
      <c r="L2445" s="96"/>
      <c r="M2445" s="96"/>
      <c r="N2445" s="96"/>
      <c r="O2445" s="96"/>
      <c r="P2445" s="96"/>
    </row>
    <row r="2446" spans="1:16" ht="15" customHeight="1" x14ac:dyDescent="0.25">
      <c r="A2446" s="97">
        <v>43755</v>
      </c>
      <c r="B2446" s="101">
        <v>54</v>
      </c>
      <c r="C2446" s="92" t="str">
        <f t="shared" si="114"/>
        <v>GET /file-payment-consents/{ConsentId}</v>
      </c>
      <c r="D2446" s="94" t="s">
        <v>208</v>
      </c>
      <c r="E2446" s="93" t="str">
        <f t="shared" si="115"/>
        <v>PISP</v>
      </c>
      <c r="F2446" s="93" t="str">
        <f t="shared" si="116"/>
        <v>N</v>
      </c>
      <c r="G2446" s="95">
        <v>20070434.942476347</v>
      </c>
      <c r="H2446" s="99">
        <v>24207.118232942528</v>
      </c>
      <c r="I2446" s="99">
        <v>184.07185787129853</v>
      </c>
      <c r="J2446" s="96"/>
      <c r="K2446" s="96"/>
      <c r="L2446" s="96"/>
      <c r="M2446" s="96"/>
      <c r="N2446" s="96"/>
      <c r="O2446" s="96"/>
      <c r="P2446" s="96"/>
    </row>
    <row r="2447" spans="1:16" ht="15" customHeight="1" x14ac:dyDescent="0.25">
      <c r="A2447" s="97">
        <v>43755</v>
      </c>
      <c r="B2447" s="101">
        <v>55</v>
      </c>
      <c r="C2447" s="92" t="str">
        <f t="shared" si="114"/>
        <v>POST /file-payment-consents/{ConsentId}/file</v>
      </c>
      <c r="D2447" s="94" t="s">
        <v>208</v>
      </c>
      <c r="E2447" s="93" t="str">
        <f t="shared" si="115"/>
        <v>PISP</v>
      </c>
      <c r="F2447" s="93" t="str">
        <f t="shared" si="116"/>
        <v>N</v>
      </c>
      <c r="G2447" s="95">
        <v>21951515.382040944</v>
      </c>
      <c r="H2447" s="99">
        <v>31457.544571390474</v>
      </c>
      <c r="I2447" s="99">
        <v>64.320402222153092</v>
      </c>
      <c r="J2447" s="96"/>
      <c r="K2447" s="96"/>
      <c r="L2447" s="96"/>
      <c r="M2447" s="96"/>
      <c r="N2447" s="96"/>
      <c r="O2447" s="96"/>
      <c r="P2447" s="96"/>
    </row>
    <row r="2448" spans="1:16" ht="15" customHeight="1" x14ac:dyDescent="0.25">
      <c r="A2448" s="97">
        <v>43755</v>
      </c>
      <c r="B2448" s="101">
        <v>56</v>
      </c>
      <c r="C2448" s="92" t="str">
        <f t="shared" si="114"/>
        <v>GET /file-payment-consents/{ConsentId}/file</v>
      </c>
      <c r="D2448" s="94" t="s">
        <v>208</v>
      </c>
      <c r="E2448" s="93" t="str">
        <f t="shared" si="115"/>
        <v>PISP</v>
      </c>
      <c r="F2448" s="93" t="str">
        <f t="shared" si="116"/>
        <v>N</v>
      </c>
      <c r="G2448" s="95">
        <v>21219427.679556761</v>
      </c>
      <c r="H2448" s="99">
        <v>35826.141076304579</v>
      </c>
      <c r="I2448" s="99">
        <v>45.545701864287317</v>
      </c>
      <c r="J2448" s="96"/>
      <c r="K2448" s="96"/>
      <c r="L2448" s="96"/>
      <c r="M2448" s="96"/>
      <c r="N2448" s="96"/>
      <c r="O2448" s="96"/>
      <c r="P2448" s="96"/>
    </row>
    <row r="2449" spans="1:16" ht="15" customHeight="1" x14ac:dyDescent="0.25">
      <c r="A2449" s="97">
        <v>43755</v>
      </c>
      <c r="B2449" s="101">
        <v>57</v>
      </c>
      <c r="C2449" s="92" t="str">
        <f t="shared" si="114"/>
        <v>POST /file-payments</v>
      </c>
      <c r="D2449" s="94" t="s">
        <v>208</v>
      </c>
      <c r="E2449" s="93" t="str">
        <f t="shared" si="115"/>
        <v>PISP</v>
      </c>
      <c r="F2449" s="93" t="str">
        <f t="shared" si="116"/>
        <v>Y</v>
      </c>
      <c r="G2449" s="95">
        <v>378333676.02406251</v>
      </c>
      <c r="H2449" s="99">
        <v>4112.9369902270855</v>
      </c>
      <c r="I2449" s="99">
        <v>58.207721908796977</v>
      </c>
      <c r="J2449" s="96"/>
      <c r="K2449" s="96"/>
      <c r="L2449" s="96"/>
      <c r="M2449" s="96"/>
      <c r="N2449" s="96"/>
      <c r="O2449" s="96"/>
      <c r="P2449" s="96"/>
    </row>
    <row r="2450" spans="1:16" ht="15" customHeight="1" x14ac:dyDescent="0.25">
      <c r="A2450" s="97">
        <v>43755</v>
      </c>
      <c r="B2450" s="101">
        <v>58</v>
      </c>
      <c r="C2450" s="92" t="str">
        <f t="shared" si="114"/>
        <v>GET /file-payments/{FilePaymentId}</v>
      </c>
      <c r="D2450" s="94" t="s">
        <v>208</v>
      </c>
      <c r="E2450" s="93" t="str">
        <f t="shared" si="115"/>
        <v>PISP</v>
      </c>
      <c r="F2450" s="93" t="str">
        <f t="shared" si="116"/>
        <v>Y</v>
      </c>
      <c r="G2450" s="95">
        <v>71148963.751327544</v>
      </c>
      <c r="H2450" s="99">
        <v>915.62769298837179</v>
      </c>
      <c r="I2450" s="99">
        <v>120.54834884609495</v>
      </c>
      <c r="J2450" s="96"/>
      <c r="K2450" s="96"/>
      <c r="L2450" s="96"/>
      <c r="M2450" s="96"/>
      <c r="N2450" s="96"/>
      <c r="O2450" s="96"/>
      <c r="P2450" s="96"/>
    </row>
    <row r="2451" spans="1:16" ht="15" customHeight="1" x14ac:dyDescent="0.25">
      <c r="A2451" s="97">
        <v>43755</v>
      </c>
      <c r="B2451" s="101">
        <v>59</v>
      </c>
      <c r="C2451" s="92" t="str">
        <f t="shared" si="114"/>
        <v>GET /file-payments/{FilePaymentId}/report-file</v>
      </c>
      <c r="D2451" s="94" t="s">
        <v>208</v>
      </c>
      <c r="E2451" s="93" t="str">
        <f t="shared" si="115"/>
        <v>PISP</v>
      </c>
      <c r="F2451" s="93" t="str">
        <f t="shared" si="116"/>
        <v>Y</v>
      </c>
      <c r="G2451" s="95">
        <v>56105866.396632053</v>
      </c>
      <c r="H2451" s="99">
        <v>2468.6367731617242</v>
      </c>
      <c r="I2451" s="99">
        <v>88.197226445640538</v>
      </c>
      <c r="J2451" s="96"/>
      <c r="K2451" s="96"/>
      <c r="L2451" s="96"/>
      <c r="M2451" s="96"/>
      <c r="N2451" s="96"/>
      <c r="O2451" s="96"/>
      <c r="P2451" s="96"/>
    </row>
    <row r="2452" spans="1:16" x14ac:dyDescent="0.25">
      <c r="A2452" s="97">
        <v>43755</v>
      </c>
      <c r="B2452" s="101">
        <v>60</v>
      </c>
      <c r="C2452" s="92" t="str">
        <f t="shared" si="114"/>
        <v>POST /funds-confirmation-consents</v>
      </c>
      <c r="D2452" s="94" t="s">
        <v>208</v>
      </c>
      <c r="E2452" s="93" t="str">
        <f t="shared" si="115"/>
        <v>CoF</v>
      </c>
      <c r="F2452" s="93" t="str">
        <f t="shared" si="116"/>
        <v>N</v>
      </c>
      <c r="G2452" s="95">
        <v>12245027.322782425</v>
      </c>
      <c r="H2452" s="103">
        <v>16416.336171785551</v>
      </c>
      <c r="I2452" s="103">
        <v>11.954901009449335</v>
      </c>
      <c r="J2452" s="96"/>
      <c r="K2452" s="96"/>
      <c r="L2452" s="96"/>
      <c r="M2452" s="96"/>
      <c r="N2452" s="96"/>
      <c r="O2452" s="96"/>
      <c r="P2452" s="96"/>
    </row>
    <row r="2453" spans="1:16" x14ac:dyDescent="0.25">
      <c r="A2453" s="97">
        <v>43755</v>
      </c>
      <c r="B2453" s="101">
        <v>61</v>
      </c>
      <c r="C2453" s="92" t="str">
        <f t="shared" si="114"/>
        <v>GET /funds-confirmation-consents/{ConsentId}</v>
      </c>
      <c r="D2453" s="94" t="s">
        <v>208</v>
      </c>
      <c r="E2453" s="93" t="str">
        <f t="shared" si="115"/>
        <v>CoF</v>
      </c>
      <c r="F2453" s="93" t="str">
        <f t="shared" si="116"/>
        <v>N</v>
      </c>
      <c r="G2453" s="95">
        <v>20964907.367444631</v>
      </c>
      <c r="H2453" s="103">
        <v>41207.362546657212</v>
      </c>
      <c r="I2453" s="103">
        <v>178.74021440734899</v>
      </c>
      <c r="J2453" s="96"/>
      <c r="K2453" s="96"/>
      <c r="L2453" s="96"/>
      <c r="M2453" s="96"/>
      <c r="N2453" s="96"/>
      <c r="O2453" s="96"/>
      <c r="P2453" s="96"/>
    </row>
    <row r="2454" spans="1:16" x14ac:dyDescent="0.25">
      <c r="A2454" s="97">
        <v>43755</v>
      </c>
      <c r="B2454" s="101">
        <v>62</v>
      </c>
      <c r="C2454" s="92" t="str">
        <f t="shared" si="114"/>
        <v>DELETE /funds-confirmation-consents/{ConsentId}</v>
      </c>
      <c r="D2454" s="94" t="s">
        <v>208</v>
      </c>
      <c r="E2454" s="93" t="str">
        <f t="shared" si="115"/>
        <v>CoF</v>
      </c>
      <c r="F2454" s="93" t="str">
        <f t="shared" si="116"/>
        <v>N</v>
      </c>
      <c r="G2454" s="95">
        <v>6509595.0268539777</v>
      </c>
      <c r="H2454" s="103">
        <v>12297.721074624731</v>
      </c>
      <c r="I2454" s="103">
        <v>125.37987451092449</v>
      </c>
      <c r="J2454" s="96"/>
      <c r="K2454" s="96"/>
      <c r="L2454" s="96"/>
      <c r="M2454" s="96"/>
      <c r="N2454" s="96"/>
      <c r="O2454" s="96"/>
      <c r="P2454" s="96"/>
    </row>
    <row r="2455" spans="1:16" x14ac:dyDescent="0.25">
      <c r="A2455" s="97">
        <v>43755</v>
      </c>
      <c r="B2455" s="101">
        <v>63</v>
      </c>
      <c r="C2455" s="92" t="str">
        <f t="shared" si="114"/>
        <v>POST /funds-confirmations</v>
      </c>
      <c r="D2455" s="94" t="s">
        <v>208</v>
      </c>
      <c r="E2455" s="93" t="str">
        <f t="shared" si="115"/>
        <v>CoF</v>
      </c>
      <c r="F2455" s="93" t="str">
        <f t="shared" si="116"/>
        <v>Y</v>
      </c>
      <c r="G2455" s="95">
        <v>8883167.1220556349</v>
      </c>
      <c r="H2455" s="103">
        <v>17670.397252070936</v>
      </c>
      <c r="I2455" s="103">
        <v>212.34306596388467</v>
      </c>
      <c r="J2455" s="96"/>
      <c r="K2455" s="96"/>
      <c r="L2455" s="96"/>
      <c r="M2455" s="96"/>
      <c r="N2455" s="96"/>
      <c r="O2455" s="96"/>
      <c r="P2455" s="96"/>
    </row>
    <row r="2456" spans="1:16" x14ac:dyDescent="0.25">
      <c r="A2456" s="97">
        <v>43755</v>
      </c>
      <c r="B2456" s="101">
        <v>75</v>
      </c>
      <c r="C2456" s="92" t="str">
        <f t="shared" si="114"/>
        <v>GET /domestic-payment-consents/{ConsentId}/funds-confirmation</v>
      </c>
      <c r="D2456" s="94" t="s">
        <v>208</v>
      </c>
      <c r="E2456" s="93" t="str">
        <f t="shared" si="115"/>
        <v>CoF</v>
      </c>
      <c r="F2456" s="93" t="str">
        <f t="shared" si="116"/>
        <v>Y</v>
      </c>
      <c r="G2456" s="95">
        <v>3779079.176113287</v>
      </c>
      <c r="H2456" s="99">
        <v>6142.2952291661777</v>
      </c>
      <c r="I2456" s="99">
        <v>202.57341875731163</v>
      </c>
      <c r="J2456" s="96"/>
      <c r="K2456" s="96"/>
      <c r="L2456" s="96"/>
      <c r="M2456" s="96"/>
      <c r="N2456" s="96"/>
      <c r="O2456" s="96"/>
      <c r="P2456" s="96"/>
    </row>
    <row r="2457" spans="1:16" x14ac:dyDescent="0.25">
      <c r="A2457" s="97">
        <v>43755</v>
      </c>
      <c r="B2457" s="101">
        <v>76</v>
      </c>
      <c r="C2457" s="92" t="str">
        <f t="shared" si="114"/>
        <v>GET /international-payment-consents/{ConsentId}/funds-confirmation</v>
      </c>
      <c r="D2457" s="94" t="s">
        <v>208</v>
      </c>
      <c r="E2457" s="93" t="str">
        <f t="shared" si="115"/>
        <v>CoF</v>
      </c>
      <c r="F2457" s="93" t="str">
        <f t="shared" si="116"/>
        <v>Y</v>
      </c>
      <c r="G2457" s="95">
        <v>17562172.838402677</v>
      </c>
      <c r="H2457" s="99">
        <v>43529.839071118768</v>
      </c>
      <c r="I2457" s="99">
        <v>93.350305646460313</v>
      </c>
      <c r="J2457" s="96"/>
      <c r="K2457" s="96"/>
      <c r="L2457" s="96"/>
      <c r="M2457" s="96"/>
      <c r="N2457" s="96"/>
      <c r="O2457" s="96"/>
      <c r="P2457" s="96"/>
    </row>
    <row r="2458" spans="1:16" x14ac:dyDescent="0.25">
      <c r="A2458" s="97">
        <v>43755</v>
      </c>
      <c r="B2458" s="101">
        <v>77</v>
      </c>
      <c r="C2458" s="92" t="str">
        <f t="shared" si="114"/>
        <v>GET /international-scheduled-payment-consents/{ConsentId}/funds-confirmation</v>
      </c>
      <c r="D2458" s="94" t="s">
        <v>208</v>
      </c>
      <c r="E2458" s="93" t="str">
        <f t="shared" si="115"/>
        <v>CoF</v>
      </c>
      <c r="F2458" s="93" t="str">
        <f t="shared" si="116"/>
        <v>Y</v>
      </c>
      <c r="G2458" s="95">
        <v>30018217.735376205</v>
      </c>
      <c r="H2458" s="99">
        <v>46938.444678948741</v>
      </c>
      <c r="I2458" s="99">
        <v>8.9275181370189269</v>
      </c>
      <c r="J2458" s="96"/>
      <c r="K2458" s="96"/>
      <c r="L2458" s="96"/>
      <c r="M2458" s="96"/>
      <c r="N2458" s="96"/>
      <c r="O2458" s="96"/>
      <c r="P2458" s="96"/>
    </row>
    <row r="2459" spans="1:16" x14ac:dyDescent="0.25">
      <c r="A2459" s="97">
        <v>43755</v>
      </c>
      <c r="B2459" s="101">
        <v>78</v>
      </c>
      <c r="C2459" s="92" t="str">
        <f t="shared" si="114"/>
        <v>GET /accounts/{AccountId}/parties</v>
      </c>
      <c r="D2459" s="94" t="s">
        <v>208</v>
      </c>
      <c r="E2459" s="93" t="str">
        <f t="shared" si="115"/>
        <v>AISP</v>
      </c>
      <c r="F2459" s="93" t="str">
        <f t="shared" si="116"/>
        <v>Y</v>
      </c>
      <c r="G2459" s="104">
        <v>1175329.1969930304</v>
      </c>
      <c r="H2459" s="99">
        <v>53761.580205739105</v>
      </c>
      <c r="I2459" s="99">
        <v>0</v>
      </c>
      <c r="J2459" s="96"/>
      <c r="K2459" s="96"/>
      <c r="L2459" s="96"/>
      <c r="M2459" s="96"/>
      <c r="N2459" s="96"/>
      <c r="O2459" s="96"/>
      <c r="P2459" s="96"/>
    </row>
    <row r="2460" spans="1:16" x14ac:dyDescent="0.25">
      <c r="A2460" s="97">
        <v>43755</v>
      </c>
      <c r="B2460" s="101">
        <v>79</v>
      </c>
      <c r="C2460" s="92" t="str">
        <f t="shared" si="114"/>
        <v>GET /domestic-payments/{DomesticPaymentId}/payment-details</v>
      </c>
      <c r="D2460" s="94" t="s">
        <v>208</v>
      </c>
      <c r="E2460" s="93" t="str">
        <f t="shared" si="115"/>
        <v>PISP</v>
      </c>
      <c r="F2460" s="93" t="str">
        <f t="shared" si="116"/>
        <v>Y</v>
      </c>
      <c r="G2460" s="104">
        <v>34767567.485595517</v>
      </c>
      <c r="H2460" s="99">
        <v>44385.945626456909</v>
      </c>
      <c r="I2460" s="99">
        <v>81.956359549323125</v>
      </c>
      <c r="J2460" s="96"/>
      <c r="K2460" s="96"/>
      <c r="L2460" s="96"/>
      <c r="M2460" s="96"/>
      <c r="N2460" s="96"/>
      <c r="O2460" s="96"/>
      <c r="P2460" s="96"/>
    </row>
    <row r="2461" spans="1:16" x14ac:dyDescent="0.25">
      <c r="A2461" s="97">
        <v>43755</v>
      </c>
      <c r="B2461" s="101">
        <v>80</v>
      </c>
      <c r="C2461" s="92" t="str">
        <f t="shared" si="114"/>
        <v>GET /domestic-scheduled-payments/{DomesticScheduledPaymentId}/payment-details</v>
      </c>
      <c r="D2461" s="94" t="s">
        <v>208</v>
      </c>
      <c r="E2461" s="93" t="str">
        <f t="shared" si="115"/>
        <v>PISP</v>
      </c>
      <c r="F2461" s="93" t="str">
        <f t="shared" si="116"/>
        <v>Y</v>
      </c>
      <c r="G2461" s="104">
        <v>13972604.604326997</v>
      </c>
      <c r="H2461" s="99">
        <v>34019.319347624245</v>
      </c>
      <c r="I2461" s="99">
        <v>92.53964933631508</v>
      </c>
      <c r="J2461" s="96"/>
      <c r="K2461" s="96"/>
      <c r="L2461" s="96"/>
      <c r="M2461" s="96"/>
      <c r="N2461" s="96"/>
      <c r="O2461" s="96"/>
      <c r="P2461" s="96"/>
    </row>
    <row r="2462" spans="1:16" x14ac:dyDescent="0.25">
      <c r="A2462" s="97">
        <v>43755</v>
      </c>
      <c r="B2462" s="101">
        <v>81</v>
      </c>
      <c r="C2462" s="92" t="str">
        <f t="shared" si="114"/>
        <v>GET /domestic-standing-orders/{DomesticStandingOrderId}/payment-details</v>
      </c>
      <c r="D2462" s="94" t="s">
        <v>208</v>
      </c>
      <c r="E2462" s="93" t="str">
        <f t="shared" si="115"/>
        <v>PISP</v>
      </c>
      <c r="F2462" s="93" t="str">
        <f t="shared" si="116"/>
        <v>Y</v>
      </c>
      <c r="G2462" s="104">
        <v>6413370.6084764786</v>
      </c>
      <c r="H2462" s="99">
        <v>9877.8597331406527</v>
      </c>
      <c r="I2462" s="99">
        <v>272.25522802004502</v>
      </c>
      <c r="J2462" s="96"/>
      <c r="K2462" s="96"/>
      <c r="L2462" s="96"/>
      <c r="M2462" s="96"/>
      <c r="N2462" s="96"/>
      <c r="O2462" s="96"/>
      <c r="P2462" s="96"/>
    </row>
    <row r="2463" spans="1:16" x14ac:dyDescent="0.25">
      <c r="A2463" s="97">
        <v>43755</v>
      </c>
      <c r="B2463" s="101">
        <v>82</v>
      </c>
      <c r="C2463" s="92" t="str">
        <f t="shared" si="114"/>
        <v>GET /international-payments/{InternationalPaymentId}/payment-details</v>
      </c>
      <c r="D2463" s="94" t="s">
        <v>208</v>
      </c>
      <c r="E2463" s="93" t="str">
        <f t="shared" si="115"/>
        <v>PISP</v>
      </c>
      <c r="F2463" s="93" t="str">
        <f t="shared" si="116"/>
        <v>Y</v>
      </c>
      <c r="G2463" s="104">
        <v>14368315.286157975</v>
      </c>
      <c r="H2463" s="99">
        <v>23172.575722742113</v>
      </c>
      <c r="I2463" s="99">
        <v>66.813033108387089</v>
      </c>
      <c r="J2463" s="96"/>
      <c r="K2463" s="96"/>
      <c r="L2463" s="96"/>
      <c r="M2463" s="96"/>
      <c r="N2463" s="96"/>
      <c r="O2463" s="96"/>
      <c r="P2463" s="96"/>
    </row>
    <row r="2464" spans="1:16" x14ac:dyDescent="0.25">
      <c r="A2464" s="97">
        <v>43755</v>
      </c>
      <c r="B2464" s="101">
        <v>83</v>
      </c>
      <c r="C2464" s="92" t="str">
        <f t="shared" si="114"/>
        <v>GET /international-scheduled-payments/{InternationalScheduledPaymentId}/payment-details</v>
      </c>
      <c r="D2464" s="94" t="s">
        <v>208</v>
      </c>
      <c r="E2464" s="93" t="str">
        <f t="shared" si="115"/>
        <v>PISP</v>
      </c>
      <c r="F2464" s="93" t="str">
        <f t="shared" si="116"/>
        <v>Y</v>
      </c>
      <c r="G2464" s="104">
        <v>21568468.963598121</v>
      </c>
      <c r="H2464" s="99">
        <v>42055.358503568823</v>
      </c>
      <c r="I2464" s="99">
        <v>61.081916913084264</v>
      </c>
      <c r="J2464" s="96"/>
      <c r="K2464" s="96"/>
      <c r="L2464" s="96"/>
      <c r="M2464" s="96"/>
      <c r="N2464" s="96"/>
      <c r="O2464" s="96"/>
      <c r="P2464" s="96"/>
    </row>
    <row r="2465" spans="1:16" ht="15" customHeight="1" x14ac:dyDescent="0.25">
      <c r="A2465" s="97">
        <v>43755</v>
      </c>
      <c r="B2465" s="101">
        <v>84</v>
      </c>
      <c r="C2465" s="92" t="str">
        <f t="shared" si="114"/>
        <v>GET /international-standing-orders/{InternationalStandingOrderPaymentId}/payment-details</v>
      </c>
      <c r="D2465" s="94" t="s">
        <v>208</v>
      </c>
      <c r="E2465" s="93" t="str">
        <f t="shared" si="115"/>
        <v>PISP</v>
      </c>
      <c r="F2465" s="93" t="str">
        <f t="shared" si="116"/>
        <v>Y</v>
      </c>
      <c r="G2465" s="104">
        <v>7513542.3354085274</v>
      </c>
      <c r="H2465" s="99">
        <v>17729.721751867964</v>
      </c>
      <c r="I2465" s="99">
        <v>83.166345329574199</v>
      </c>
      <c r="J2465" s="96"/>
      <c r="K2465" s="96"/>
      <c r="L2465" s="96"/>
      <c r="M2465" s="96"/>
      <c r="N2465" s="96"/>
      <c r="O2465" s="96"/>
      <c r="P2465" s="96"/>
    </row>
    <row r="2466" spans="1:16" ht="15" customHeight="1" x14ac:dyDescent="0.25">
      <c r="A2466" s="97">
        <v>43755</v>
      </c>
      <c r="B2466" s="101">
        <v>85</v>
      </c>
      <c r="C2466" s="92" t="str">
        <f t="shared" si="114"/>
        <v>GET /file-payments/{FilePaymentId}/payment-details</v>
      </c>
      <c r="D2466" s="94" t="s">
        <v>208</v>
      </c>
      <c r="E2466" s="93" t="str">
        <f t="shared" si="115"/>
        <v>PISP</v>
      </c>
      <c r="F2466" s="93" t="str">
        <f t="shared" si="116"/>
        <v>Y</v>
      </c>
      <c r="G2466" s="104">
        <v>61716453.036295258</v>
      </c>
      <c r="H2466" s="99">
        <v>2715.5004504778972</v>
      </c>
      <c r="I2466" s="99">
        <v>97.016949090204605</v>
      </c>
      <c r="J2466" s="96"/>
      <c r="K2466" s="96"/>
      <c r="L2466" s="96"/>
      <c r="M2466" s="96"/>
      <c r="N2466" s="96"/>
      <c r="O2466" s="96"/>
      <c r="P2466" s="96"/>
    </row>
    <row r="2467" spans="1:16" ht="15" customHeight="1" x14ac:dyDescent="0.25">
      <c r="A2467" s="97">
        <v>43755</v>
      </c>
      <c r="B2467" s="101">
        <v>86</v>
      </c>
      <c r="C2467" s="92" t="str">
        <f t="shared" si="114"/>
        <v>POST /event-subscriptions</v>
      </c>
      <c r="D2467" s="94" t="s">
        <v>208</v>
      </c>
      <c r="E2467" s="93" t="str">
        <f t="shared" si="115"/>
        <v>Notifications</v>
      </c>
      <c r="F2467" s="93" t="str">
        <f t="shared" si="116"/>
        <v>N</v>
      </c>
      <c r="G2467" s="104">
        <v>11020524.590504183</v>
      </c>
      <c r="H2467" s="99">
        <v>14774.702554606996</v>
      </c>
      <c r="I2467" s="99">
        <v>10.759410908504401</v>
      </c>
      <c r="J2467" s="96"/>
      <c r="K2467" s="96"/>
      <c r="L2467" s="96"/>
      <c r="M2467" s="96"/>
      <c r="N2467" s="96"/>
      <c r="O2467" s="96"/>
      <c r="P2467" s="96"/>
    </row>
    <row r="2468" spans="1:16" ht="15" customHeight="1" x14ac:dyDescent="0.25">
      <c r="A2468" s="97">
        <v>43755</v>
      </c>
      <c r="B2468" s="101">
        <v>87</v>
      </c>
      <c r="C2468" s="92" t="str">
        <f t="shared" si="114"/>
        <v>GET /event-subscriptions</v>
      </c>
      <c r="D2468" s="94" t="s">
        <v>208</v>
      </c>
      <c r="E2468" s="93" t="str">
        <f t="shared" si="115"/>
        <v>Notifications</v>
      </c>
      <c r="F2468" s="93" t="str">
        <f t="shared" si="116"/>
        <v>N</v>
      </c>
      <c r="G2468" s="104">
        <v>18868416.630700167</v>
      </c>
      <c r="H2468" s="99">
        <v>37086.626291991495</v>
      </c>
      <c r="I2468" s="99">
        <v>160.86619296661408</v>
      </c>
      <c r="J2468" s="96"/>
      <c r="K2468" s="96"/>
      <c r="L2468" s="96"/>
      <c r="M2468" s="96"/>
      <c r="N2468" s="96"/>
      <c r="O2468" s="96"/>
      <c r="P2468" s="96"/>
    </row>
    <row r="2469" spans="1:16" ht="15" customHeight="1" x14ac:dyDescent="0.25">
      <c r="A2469" s="97">
        <v>43755</v>
      </c>
      <c r="B2469" s="101">
        <v>88</v>
      </c>
      <c r="C2469" s="92" t="str">
        <f t="shared" si="114"/>
        <v>PUT /event-subscriptions/{EventSubscriptionId}</v>
      </c>
      <c r="D2469" s="94" t="s">
        <v>208</v>
      </c>
      <c r="E2469" s="93" t="str">
        <f t="shared" si="115"/>
        <v>Notifications</v>
      </c>
      <c r="F2469" s="93" t="str">
        <f t="shared" si="116"/>
        <v>N</v>
      </c>
      <c r="G2469" s="104">
        <v>11571550.820029393</v>
      </c>
      <c r="H2469" s="99">
        <v>15513.437682337346</v>
      </c>
      <c r="I2469" s="99">
        <v>11.297381453929622</v>
      </c>
      <c r="J2469" s="96"/>
      <c r="K2469" s="96"/>
      <c r="L2469" s="96"/>
      <c r="M2469" s="96"/>
      <c r="N2469" s="96"/>
      <c r="O2469" s="96"/>
      <c r="P2469" s="96"/>
    </row>
    <row r="2470" spans="1:16" ht="15" customHeight="1" x14ac:dyDescent="0.25">
      <c r="A2470" s="97">
        <v>43755</v>
      </c>
      <c r="B2470" s="101">
        <v>89</v>
      </c>
      <c r="C2470" s="92" t="str">
        <f t="shared" si="114"/>
        <v>DELETE /event-subscriptions/{EventSubscriptionId}</v>
      </c>
      <c r="D2470" s="94" t="s">
        <v>208</v>
      </c>
      <c r="E2470" s="93" t="str">
        <f t="shared" si="115"/>
        <v>Notifications</v>
      </c>
      <c r="F2470" s="93" t="str">
        <f t="shared" si="116"/>
        <v>N</v>
      </c>
      <c r="G2470" s="104">
        <v>7160554.5295393765</v>
      </c>
      <c r="H2470" s="99">
        <v>13527.493182087206</v>
      </c>
      <c r="I2470" s="99">
        <v>137.91786196201696</v>
      </c>
      <c r="J2470" s="96"/>
      <c r="K2470" s="96"/>
      <c r="L2470" s="96"/>
      <c r="M2470" s="96"/>
      <c r="N2470" s="96"/>
      <c r="O2470" s="96"/>
      <c r="P2470" s="96"/>
    </row>
    <row r="2471" spans="1:16" ht="15" customHeight="1" x14ac:dyDescent="0.25">
      <c r="A2471" s="97">
        <v>43755</v>
      </c>
      <c r="B2471" s="101">
        <v>90</v>
      </c>
      <c r="C2471" s="92" t="str">
        <f t="shared" si="114"/>
        <v>POST /event-notifications</v>
      </c>
      <c r="D2471" s="94" t="s">
        <v>208</v>
      </c>
      <c r="E2471" s="93" t="str">
        <f t="shared" si="115"/>
        <v>Notifications</v>
      </c>
      <c r="F2471" s="93" t="str">
        <f t="shared" si="116"/>
        <v>N</v>
      </c>
      <c r="G2471" s="104">
        <v>8439008.7659528535</v>
      </c>
      <c r="H2471" s="99">
        <v>16786.877389467387</v>
      </c>
      <c r="I2471" s="99">
        <v>201.72591266569043</v>
      </c>
      <c r="J2471" s="96"/>
      <c r="K2471" s="96"/>
      <c r="L2471" s="96"/>
      <c r="M2471" s="96"/>
      <c r="N2471" s="96"/>
      <c r="O2471" s="96"/>
      <c r="P2471" s="96"/>
    </row>
    <row r="2472" spans="1:16" ht="15" customHeight="1" x14ac:dyDescent="0.25">
      <c r="A2472" s="97">
        <v>43755</v>
      </c>
      <c r="B2472" s="101">
        <v>91</v>
      </c>
      <c r="C2472" s="92" t="str">
        <f t="shared" si="114"/>
        <v>POST /events</v>
      </c>
      <c r="D2472" s="94" t="s">
        <v>208</v>
      </c>
      <c r="E2472" s="93" t="str">
        <f t="shared" si="115"/>
        <v>Notifications</v>
      </c>
      <c r="F2472" s="93" t="str">
        <f t="shared" si="116"/>
        <v>N</v>
      </c>
      <c r="G2472" s="104">
        <v>5858635.5241685798</v>
      </c>
      <c r="H2472" s="99">
        <v>11067.948967162258</v>
      </c>
      <c r="I2472" s="99">
        <v>112.84188705983205</v>
      </c>
      <c r="J2472" s="96"/>
      <c r="K2472" s="96"/>
      <c r="L2472" s="96"/>
      <c r="M2472" s="96"/>
      <c r="N2472" s="96"/>
      <c r="O2472" s="96"/>
      <c r="P2472" s="96"/>
    </row>
    <row r="2473" spans="1:16" ht="15" customHeight="1" x14ac:dyDescent="0.25">
      <c r="A2473" s="97">
        <v>43756</v>
      </c>
      <c r="B2473" s="101">
        <v>0</v>
      </c>
      <c r="C2473" s="92" t="str">
        <f t="shared" si="114"/>
        <v>OIDC endpoints for token IDs</v>
      </c>
      <c r="D2473" s="94" t="s">
        <v>207</v>
      </c>
      <c r="E2473" s="93" t="str">
        <f t="shared" si="115"/>
        <v>OIDC</v>
      </c>
      <c r="F2473" s="93" t="str">
        <f t="shared" si="116"/>
        <v>N</v>
      </c>
      <c r="G2473" s="111">
        <v>784444610.5115819</v>
      </c>
      <c r="H2473" s="103">
        <v>1924327.9593315388</v>
      </c>
      <c r="I2473" s="103">
        <v>569.57581934579525</v>
      </c>
      <c r="J2473" s="96"/>
      <c r="K2473" s="96"/>
      <c r="L2473" s="96"/>
      <c r="M2473" s="96"/>
      <c r="N2473" s="96"/>
      <c r="O2473" s="96"/>
      <c r="P2473" s="96"/>
    </row>
    <row r="2474" spans="1:16" ht="15" customHeight="1" x14ac:dyDescent="0.25">
      <c r="A2474" s="100">
        <v>43756</v>
      </c>
      <c r="B2474" s="101">
        <v>1</v>
      </c>
      <c r="C2474" s="92" t="str">
        <f t="shared" si="114"/>
        <v>POST /account-access-consents</v>
      </c>
      <c r="D2474" s="94" t="s">
        <v>207</v>
      </c>
      <c r="E2474" s="93" t="str">
        <f t="shared" si="115"/>
        <v>AISP</v>
      </c>
      <c r="F2474" s="93" t="str">
        <f t="shared" si="116"/>
        <v>N</v>
      </c>
      <c r="G2474" s="95">
        <v>704483.91525011777</v>
      </c>
      <c r="H2474" s="102">
        <v>29725.375180442741</v>
      </c>
      <c r="I2474" s="102">
        <v>87.883059943225661</v>
      </c>
      <c r="J2474" s="96"/>
      <c r="K2474" s="96"/>
      <c r="L2474" s="96"/>
      <c r="M2474" s="96"/>
      <c r="N2474" s="96"/>
      <c r="O2474" s="96"/>
      <c r="P2474" s="96"/>
    </row>
    <row r="2475" spans="1:16" ht="15" customHeight="1" x14ac:dyDescent="0.25">
      <c r="A2475" s="100">
        <v>43756</v>
      </c>
      <c r="B2475" s="101">
        <v>2</v>
      </c>
      <c r="C2475" s="92" t="str">
        <f t="shared" si="114"/>
        <v>GET /account-access-consents/{ConsentId}</v>
      </c>
      <c r="D2475" s="94" t="s">
        <v>207</v>
      </c>
      <c r="E2475" s="93" t="str">
        <f t="shared" si="115"/>
        <v>AISP</v>
      </c>
      <c r="F2475" s="93" t="str">
        <f t="shared" si="116"/>
        <v>N</v>
      </c>
      <c r="G2475" s="95">
        <v>1495708.9277883468</v>
      </c>
      <c r="H2475" s="102">
        <v>30011.283176439039</v>
      </c>
      <c r="I2475" s="102">
        <v>38.994610830241797</v>
      </c>
      <c r="J2475" s="96"/>
      <c r="K2475" s="96"/>
      <c r="L2475" s="96"/>
      <c r="M2475" s="96"/>
      <c r="N2475" s="96"/>
      <c r="O2475" s="96"/>
      <c r="P2475" s="96"/>
    </row>
    <row r="2476" spans="1:16" ht="15" customHeight="1" x14ac:dyDescent="0.25">
      <c r="A2476" s="100">
        <v>43756</v>
      </c>
      <c r="B2476" s="101">
        <v>3</v>
      </c>
      <c r="C2476" s="92" t="str">
        <f t="shared" si="114"/>
        <v>DELETE /account-access-consents/{ConsentId}</v>
      </c>
      <c r="D2476" s="94" t="s">
        <v>207</v>
      </c>
      <c r="E2476" s="93" t="str">
        <f t="shared" si="115"/>
        <v>AISP</v>
      </c>
      <c r="F2476" s="93" t="str">
        <f t="shared" si="116"/>
        <v>N</v>
      </c>
      <c r="G2476" s="95">
        <v>697409.38516591827</v>
      </c>
      <c r="H2476" s="102">
        <v>24312.854263230733</v>
      </c>
      <c r="I2476" s="102">
        <v>326.34811002933384</v>
      </c>
      <c r="J2476" s="96"/>
      <c r="K2476" s="96"/>
      <c r="L2476" s="96"/>
      <c r="M2476" s="96"/>
      <c r="N2476" s="96"/>
      <c r="O2476" s="96"/>
      <c r="P2476" s="96"/>
    </row>
    <row r="2477" spans="1:16" ht="15" customHeight="1" x14ac:dyDescent="0.25">
      <c r="A2477" s="100">
        <v>43756</v>
      </c>
      <c r="B2477" s="101">
        <v>4</v>
      </c>
      <c r="C2477" s="92" t="str">
        <f t="shared" si="114"/>
        <v>GET /accounts</v>
      </c>
      <c r="D2477" s="94" t="s">
        <v>207</v>
      </c>
      <c r="E2477" s="93" t="str">
        <f t="shared" si="115"/>
        <v>AISP</v>
      </c>
      <c r="F2477" s="93" t="str">
        <f t="shared" si="116"/>
        <v>Y</v>
      </c>
      <c r="G2477" s="95">
        <v>1912394.6483071868</v>
      </c>
      <c r="H2477" s="102">
        <v>28592.876398785615</v>
      </c>
      <c r="I2477" s="102">
        <v>83.136527151225494</v>
      </c>
      <c r="J2477" s="96"/>
      <c r="K2477" s="96"/>
      <c r="L2477" s="96"/>
      <c r="M2477" s="96"/>
      <c r="N2477" s="96"/>
      <c r="O2477" s="96"/>
      <c r="P2477" s="96"/>
    </row>
    <row r="2478" spans="1:16" ht="15" customHeight="1" x14ac:dyDescent="0.25">
      <c r="A2478" s="100">
        <v>43756</v>
      </c>
      <c r="B2478" s="101">
        <v>5</v>
      </c>
      <c r="C2478" s="92" t="str">
        <f t="shared" si="114"/>
        <v>GET /accounts/{AccountId}</v>
      </c>
      <c r="D2478" s="94" t="s">
        <v>207</v>
      </c>
      <c r="E2478" s="93" t="str">
        <f t="shared" si="115"/>
        <v>AISP</v>
      </c>
      <c r="F2478" s="93" t="str">
        <f t="shared" si="116"/>
        <v>Y</v>
      </c>
      <c r="G2478" s="95">
        <v>3232155.9706105432</v>
      </c>
      <c r="H2478" s="102">
        <v>44744.897174092315</v>
      </c>
      <c r="I2478" s="102">
        <v>103.9211518514125</v>
      </c>
      <c r="J2478" s="96"/>
      <c r="K2478" s="96"/>
      <c r="L2478" s="96"/>
      <c r="M2478" s="96"/>
      <c r="N2478" s="96"/>
      <c r="O2478" s="96"/>
      <c r="P2478" s="96"/>
    </row>
    <row r="2479" spans="1:16" ht="15" customHeight="1" x14ac:dyDescent="0.25">
      <c r="A2479" s="100">
        <v>43756</v>
      </c>
      <c r="B2479" s="101">
        <v>6</v>
      </c>
      <c r="C2479" s="92" t="str">
        <f t="shared" si="114"/>
        <v>GET /accounts/{AccountId}/balances</v>
      </c>
      <c r="D2479" s="94" t="s">
        <v>207</v>
      </c>
      <c r="E2479" s="93" t="str">
        <f t="shared" si="115"/>
        <v>AISP</v>
      </c>
      <c r="F2479" s="93" t="str">
        <f t="shared" si="116"/>
        <v>Y</v>
      </c>
      <c r="G2479" s="95">
        <v>1994474.1584099524</v>
      </c>
      <c r="H2479" s="102">
        <v>28989.917435243584</v>
      </c>
      <c r="I2479" s="102">
        <v>162.54343801211735</v>
      </c>
      <c r="J2479" s="96"/>
      <c r="K2479" s="96"/>
      <c r="L2479" s="96"/>
      <c r="M2479" s="96"/>
      <c r="N2479" s="96"/>
      <c r="O2479" s="96"/>
      <c r="P2479" s="96"/>
    </row>
    <row r="2480" spans="1:16" ht="15" customHeight="1" x14ac:dyDescent="0.25">
      <c r="A2480" s="100">
        <v>43756</v>
      </c>
      <c r="B2480" s="101">
        <v>7</v>
      </c>
      <c r="C2480" s="92" t="str">
        <f t="shared" si="114"/>
        <v>GET /balances</v>
      </c>
      <c r="D2480" s="94" t="s">
        <v>207</v>
      </c>
      <c r="E2480" s="93" t="str">
        <f t="shared" si="115"/>
        <v>AISP</v>
      </c>
      <c r="F2480" s="93" t="str">
        <f t="shared" si="116"/>
        <v>Y</v>
      </c>
      <c r="G2480" s="95">
        <v>1301408.5418963318</v>
      </c>
      <c r="H2480" s="102">
        <v>22355.077697246823</v>
      </c>
      <c r="I2480" s="102">
        <v>153.44908899633168</v>
      </c>
      <c r="J2480" s="96"/>
      <c r="K2480" s="96"/>
      <c r="L2480" s="96"/>
      <c r="M2480" s="96"/>
      <c r="N2480" s="96"/>
      <c r="O2480" s="96"/>
      <c r="P2480" s="96"/>
    </row>
    <row r="2481" spans="1:16" ht="15" customHeight="1" x14ac:dyDescent="0.25">
      <c r="A2481" s="100">
        <v>43756</v>
      </c>
      <c r="B2481" s="101">
        <v>8</v>
      </c>
      <c r="C2481" s="92" t="str">
        <f t="shared" si="114"/>
        <v>GET /accounts/{AccountId}/transactions</v>
      </c>
      <c r="D2481" s="94" t="s">
        <v>207</v>
      </c>
      <c r="E2481" s="93" t="str">
        <f t="shared" si="115"/>
        <v>AISP</v>
      </c>
      <c r="F2481" s="93" t="str">
        <f t="shared" si="116"/>
        <v>Y</v>
      </c>
      <c r="G2481" s="95">
        <v>34969070.475135207</v>
      </c>
      <c r="H2481" s="102">
        <v>21796.406269947245</v>
      </c>
      <c r="I2481" s="102">
        <v>177.3354199326221</v>
      </c>
      <c r="J2481" s="96"/>
      <c r="K2481" s="96"/>
      <c r="L2481" s="96"/>
      <c r="M2481" s="96"/>
      <c r="N2481" s="96"/>
      <c r="O2481" s="96"/>
      <c r="P2481" s="96"/>
    </row>
    <row r="2482" spans="1:16" ht="15" customHeight="1" x14ac:dyDescent="0.25">
      <c r="A2482" s="100">
        <v>43756</v>
      </c>
      <c r="B2482" s="101">
        <v>9</v>
      </c>
      <c r="C2482" s="92" t="str">
        <f t="shared" si="114"/>
        <v>GET /transactions</v>
      </c>
      <c r="D2482" s="94" t="s">
        <v>207</v>
      </c>
      <c r="E2482" s="93" t="str">
        <f t="shared" si="115"/>
        <v>AISP</v>
      </c>
      <c r="F2482" s="93" t="str">
        <f t="shared" si="116"/>
        <v>Y</v>
      </c>
      <c r="G2482" s="95">
        <v>361372333.66958231</v>
      </c>
      <c r="H2482" s="102">
        <v>41613.152425793473</v>
      </c>
      <c r="I2482" s="102">
        <v>38.982285513987897</v>
      </c>
      <c r="J2482" s="96"/>
      <c r="K2482" s="96"/>
      <c r="L2482" s="96"/>
      <c r="M2482" s="96"/>
      <c r="N2482" s="96"/>
      <c r="O2482" s="96"/>
      <c r="P2482" s="96"/>
    </row>
    <row r="2483" spans="1:16" ht="15" customHeight="1" x14ac:dyDescent="0.25">
      <c r="A2483" s="100">
        <v>43756</v>
      </c>
      <c r="B2483" s="101">
        <v>10</v>
      </c>
      <c r="C2483" s="92" t="str">
        <f t="shared" si="114"/>
        <v>GET /accounts/{AccountId}/beneficiaries</v>
      </c>
      <c r="D2483" s="94" t="s">
        <v>207</v>
      </c>
      <c r="E2483" s="93" t="str">
        <f t="shared" si="115"/>
        <v>AISP</v>
      </c>
      <c r="F2483" s="93" t="str">
        <f t="shared" si="116"/>
        <v>Y</v>
      </c>
      <c r="G2483" s="95">
        <v>2415490.4396826578</v>
      </c>
      <c r="H2483" s="102">
        <v>28938.326130360172</v>
      </c>
      <c r="I2483" s="102">
        <v>131.28254267800449</v>
      </c>
      <c r="J2483" s="96"/>
      <c r="K2483" s="96"/>
      <c r="L2483" s="96"/>
      <c r="M2483" s="96"/>
      <c r="N2483" s="96"/>
      <c r="O2483" s="96"/>
      <c r="P2483" s="96"/>
    </row>
    <row r="2484" spans="1:16" ht="15" customHeight="1" x14ac:dyDescent="0.25">
      <c r="A2484" s="100">
        <v>43756</v>
      </c>
      <c r="B2484" s="101">
        <v>11</v>
      </c>
      <c r="C2484" s="92" t="str">
        <f t="shared" si="114"/>
        <v>GET /beneficiaries</v>
      </c>
      <c r="D2484" s="94" t="s">
        <v>207</v>
      </c>
      <c r="E2484" s="93" t="str">
        <f t="shared" si="115"/>
        <v>AISP</v>
      </c>
      <c r="F2484" s="93" t="str">
        <f t="shared" si="116"/>
        <v>Y</v>
      </c>
      <c r="G2484" s="95">
        <v>3435361.2701221304</v>
      </c>
      <c r="H2484" s="102">
        <v>37790.56696724143</v>
      </c>
      <c r="I2484" s="102">
        <v>33.265700452498614</v>
      </c>
      <c r="J2484" s="96"/>
      <c r="K2484" s="96"/>
      <c r="L2484" s="96"/>
      <c r="M2484" s="96"/>
      <c r="N2484" s="96"/>
      <c r="O2484" s="96"/>
      <c r="P2484" s="96"/>
    </row>
    <row r="2485" spans="1:16" ht="15" customHeight="1" x14ac:dyDescent="0.25">
      <c r="A2485" s="100">
        <v>43756</v>
      </c>
      <c r="B2485" s="101">
        <v>12</v>
      </c>
      <c r="C2485" s="92" t="str">
        <f t="shared" si="114"/>
        <v>GET /accounts/{AccountId}/direct-debits</v>
      </c>
      <c r="D2485" s="94" t="s">
        <v>207</v>
      </c>
      <c r="E2485" s="93" t="str">
        <f t="shared" si="115"/>
        <v>AISP</v>
      </c>
      <c r="F2485" s="93" t="str">
        <f t="shared" si="116"/>
        <v>Y</v>
      </c>
      <c r="G2485" s="95">
        <v>2163769.841703814</v>
      </c>
      <c r="H2485" s="102">
        <v>33851.680398747041</v>
      </c>
      <c r="I2485" s="102">
        <v>188.66537903380589</v>
      </c>
      <c r="J2485" s="96"/>
      <c r="K2485" s="96"/>
      <c r="L2485" s="96"/>
      <c r="M2485" s="96"/>
      <c r="N2485" s="96"/>
      <c r="O2485" s="96"/>
      <c r="P2485" s="96"/>
    </row>
    <row r="2486" spans="1:16" ht="15" customHeight="1" x14ac:dyDescent="0.25">
      <c r="A2486" s="100">
        <v>43756</v>
      </c>
      <c r="B2486" s="101">
        <v>13</v>
      </c>
      <c r="C2486" s="92" t="str">
        <f t="shared" si="114"/>
        <v>GET /direct-debits</v>
      </c>
      <c r="D2486" s="94" t="s">
        <v>207</v>
      </c>
      <c r="E2486" s="93" t="str">
        <f t="shared" si="115"/>
        <v>AISP</v>
      </c>
      <c r="F2486" s="93" t="str">
        <f t="shared" si="116"/>
        <v>Y</v>
      </c>
      <c r="G2486" s="95">
        <v>2190185.3305597575</v>
      </c>
      <c r="H2486" s="102">
        <v>23221.417913174231</v>
      </c>
      <c r="I2486" s="102">
        <v>213.05271846479604</v>
      </c>
      <c r="J2486" s="96"/>
      <c r="K2486" s="96"/>
      <c r="L2486" s="96"/>
      <c r="M2486" s="96"/>
      <c r="N2486" s="96"/>
      <c r="O2486" s="96"/>
      <c r="P2486" s="96"/>
    </row>
    <row r="2487" spans="1:16" ht="15" customHeight="1" x14ac:dyDescent="0.25">
      <c r="A2487" s="100">
        <v>43756</v>
      </c>
      <c r="B2487" s="101">
        <v>14</v>
      </c>
      <c r="C2487" s="92" t="str">
        <f t="shared" si="114"/>
        <v>GET /accounts/{AccountId}/standing-orders</v>
      </c>
      <c r="D2487" s="94" t="s">
        <v>207</v>
      </c>
      <c r="E2487" s="93" t="str">
        <f t="shared" si="115"/>
        <v>AISP</v>
      </c>
      <c r="F2487" s="93" t="str">
        <f t="shared" si="116"/>
        <v>Y</v>
      </c>
      <c r="G2487" s="95">
        <v>1034782.6909256674</v>
      </c>
      <c r="H2487" s="102">
        <v>16490.10410993679</v>
      </c>
      <c r="I2487" s="102">
        <v>145.35839928335133</v>
      </c>
      <c r="J2487" s="96"/>
      <c r="K2487" s="96"/>
      <c r="L2487" s="96"/>
      <c r="M2487" s="96"/>
      <c r="N2487" s="96"/>
      <c r="O2487" s="96"/>
      <c r="P2487" s="96"/>
    </row>
    <row r="2488" spans="1:16" ht="15" customHeight="1" x14ac:dyDescent="0.25">
      <c r="A2488" s="100">
        <v>43756</v>
      </c>
      <c r="B2488" s="101">
        <v>15</v>
      </c>
      <c r="C2488" s="92" t="str">
        <f t="shared" si="114"/>
        <v>GET /standing-orders</v>
      </c>
      <c r="D2488" s="94" t="s">
        <v>207</v>
      </c>
      <c r="E2488" s="93" t="str">
        <f t="shared" si="115"/>
        <v>AISP</v>
      </c>
      <c r="F2488" s="93" t="str">
        <f t="shared" si="116"/>
        <v>Y</v>
      </c>
      <c r="G2488" s="95">
        <v>1798011.1969025191</v>
      </c>
      <c r="H2488" s="102">
        <v>46640.482177271835</v>
      </c>
      <c r="I2488" s="102">
        <v>160.21555660560438</v>
      </c>
      <c r="J2488" s="96"/>
      <c r="K2488" s="96"/>
      <c r="L2488" s="96"/>
      <c r="M2488" s="96"/>
      <c r="N2488" s="96"/>
      <c r="O2488" s="96"/>
      <c r="P2488" s="96"/>
    </row>
    <row r="2489" spans="1:16" ht="15" customHeight="1" x14ac:dyDescent="0.25">
      <c r="A2489" s="100">
        <v>43756</v>
      </c>
      <c r="B2489" s="101">
        <v>16</v>
      </c>
      <c r="C2489" s="92" t="str">
        <f t="shared" si="114"/>
        <v>GET /accounts/{AccountId}/product</v>
      </c>
      <c r="D2489" s="94" t="s">
        <v>207</v>
      </c>
      <c r="E2489" s="93" t="str">
        <f t="shared" si="115"/>
        <v>AISP</v>
      </c>
      <c r="F2489" s="93" t="str">
        <f t="shared" si="116"/>
        <v>Y</v>
      </c>
      <c r="G2489" s="95">
        <v>463426.19755768048</v>
      </c>
      <c r="H2489" s="102">
        <v>5036.7763223714555</v>
      </c>
      <c r="I2489" s="102">
        <v>179.21920539124312</v>
      </c>
      <c r="J2489" s="96"/>
      <c r="K2489" s="96"/>
      <c r="L2489" s="96"/>
      <c r="M2489" s="96"/>
      <c r="N2489" s="96"/>
      <c r="O2489" s="96"/>
      <c r="P2489" s="96"/>
    </row>
    <row r="2490" spans="1:16" ht="15" customHeight="1" x14ac:dyDescent="0.25">
      <c r="A2490" s="100">
        <v>43756</v>
      </c>
      <c r="B2490" s="101">
        <v>17</v>
      </c>
      <c r="C2490" s="92" t="str">
        <f t="shared" si="114"/>
        <v>GET /products</v>
      </c>
      <c r="D2490" s="94" t="s">
        <v>207</v>
      </c>
      <c r="E2490" s="93" t="str">
        <f t="shared" si="115"/>
        <v>AISP</v>
      </c>
      <c r="F2490" s="93" t="str">
        <f t="shared" si="116"/>
        <v>Y</v>
      </c>
      <c r="G2490" s="95">
        <v>877036.47936547897</v>
      </c>
      <c r="H2490" s="102">
        <v>36285.18283560234</v>
      </c>
      <c r="I2490" s="102">
        <v>226.75198477848014</v>
      </c>
      <c r="J2490" s="96"/>
      <c r="K2490" s="96"/>
      <c r="L2490" s="96"/>
      <c r="M2490" s="96"/>
      <c r="N2490" s="96"/>
      <c r="O2490" s="96"/>
      <c r="P2490" s="96"/>
    </row>
    <row r="2491" spans="1:16" ht="15" customHeight="1" x14ac:dyDescent="0.25">
      <c r="A2491" s="100">
        <v>43756</v>
      </c>
      <c r="B2491" s="101">
        <v>18</v>
      </c>
      <c r="C2491" s="92" t="str">
        <f t="shared" si="114"/>
        <v>GET /accounts/{AccountId}/offers</v>
      </c>
      <c r="D2491" s="94" t="s">
        <v>207</v>
      </c>
      <c r="E2491" s="93" t="str">
        <f t="shared" si="115"/>
        <v>AISP</v>
      </c>
      <c r="F2491" s="93" t="str">
        <f t="shared" si="116"/>
        <v>Y</v>
      </c>
      <c r="G2491" s="95">
        <v>1016551.9627760006</v>
      </c>
      <c r="H2491" s="102">
        <v>40170.729944258201</v>
      </c>
      <c r="I2491" s="102">
        <v>271.88255757686954</v>
      </c>
      <c r="J2491" s="96"/>
      <c r="K2491" s="96"/>
      <c r="L2491" s="96"/>
      <c r="M2491" s="96"/>
      <c r="N2491" s="96"/>
      <c r="O2491" s="96"/>
      <c r="P2491" s="96"/>
    </row>
    <row r="2492" spans="1:16" ht="15" customHeight="1" x14ac:dyDescent="0.25">
      <c r="A2492" s="100">
        <v>43756</v>
      </c>
      <c r="B2492" s="101">
        <v>19</v>
      </c>
      <c r="C2492" s="92" t="str">
        <f t="shared" si="114"/>
        <v>GET /offers</v>
      </c>
      <c r="D2492" s="94" t="s">
        <v>207</v>
      </c>
      <c r="E2492" s="93" t="str">
        <f t="shared" si="115"/>
        <v>AISP</v>
      </c>
      <c r="F2492" s="93" t="str">
        <f t="shared" si="116"/>
        <v>Y</v>
      </c>
      <c r="G2492" s="95">
        <v>3439739.2512090108</v>
      </c>
      <c r="H2492" s="102">
        <v>40894.130570458969</v>
      </c>
      <c r="I2492" s="102">
        <v>171.48741780999984</v>
      </c>
      <c r="J2492" s="96"/>
      <c r="K2492" s="96"/>
      <c r="L2492" s="96"/>
      <c r="M2492" s="96"/>
      <c r="N2492" s="96"/>
      <c r="O2492" s="96"/>
      <c r="P2492" s="96"/>
    </row>
    <row r="2493" spans="1:16" ht="15" customHeight="1" x14ac:dyDescent="0.25">
      <c r="A2493" s="100">
        <v>43756</v>
      </c>
      <c r="B2493" s="101">
        <v>20</v>
      </c>
      <c r="C2493" s="92" t="str">
        <f t="shared" si="114"/>
        <v>GET /accounts/{AccountId}/party</v>
      </c>
      <c r="D2493" s="94" t="s">
        <v>207</v>
      </c>
      <c r="E2493" s="93" t="str">
        <f t="shared" si="115"/>
        <v>AISP</v>
      </c>
      <c r="F2493" s="93" t="str">
        <f t="shared" si="116"/>
        <v>Y</v>
      </c>
      <c r="G2493" s="95">
        <v>1398051.7738494035</v>
      </c>
      <c r="H2493" s="102">
        <v>45275.007517170983</v>
      </c>
      <c r="I2493" s="102">
        <v>0</v>
      </c>
      <c r="J2493" s="96"/>
      <c r="K2493" s="96"/>
      <c r="L2493" s="96"/>
      <c r="M2493" s="96"/>
      <c r="N2493" s="96"/>
      <c r="O2493" s="96"/>
      <c r="P2493" s="96"/>
    </row>
    <row r="2494" spans="1:16" ht="15" customHeight="1" x14ac:dyDescent="0.25">
      <c r="A2494" s="100">
        <v>43756</v>
      </c>
      <c r="B2494" s="101">
        <v>21</v>
      </c>
      <c r="C2494" s="92" t="str">
        <f t="shared" si="114"/>
        <v>GET /party</v>
      </c>
      <c r="D2494" s="94" t="s">
        <v>207</v>
      </c>
      <c r="E2494" s="93" t="str">
        <f t="shared" si="115"/>
        <v>AISP</v>
      </c>
      <c r="F2494" s="93" t="str">
        <f t="shared" si="116"/>
        <v>Y</v>
      </c>
      <c r="G2494" s="95">
        <v>970250.78890571301</v>
      </c>
      <c r="H2494" s="102">
        <v>10493.054754993476</v>
      </c>
      <c r="I2494" s="102">
        <v>377.10108248466889</v>
      </c>
      <c r="J2494" s="96"/>
      <c r="K2494" s="96"/>
      <c r="L2494" s="96"/>
      <c r="M2494" s="96"/>
      <c r="N2494" s="96"/>
      <c r="O2494" s="96"/>
      <c r="P2494" s="96"/>
    </row>
    <row r="2495" spans="1:16" ht="15" customHeight="1" x14ac:dyDescent="0.25">
      <c r="A2495" s="100">
        <v>43756</v>
      </c>
      <c r="B2495" s="101">
        <v>22</v>
      </c>
      <c r="C2495" s="92" t="str">
        <f t="shared" si="114"/>
        <v>GET /accounts/{AccountId}/scheduled-payments</v>
      </c>
      <c r="D2495" s="94" t="s">
        <v>207</v>
      </c>
      <c r="E2495" s="93" t="str">
        <f t="shared" si="115"/>
        <v>AISP</v>
      </c>
      <c r="F2495" s="93" t="str">
        <f t="shared" si="116"/>
        <v>Y</v>
      </c>
      <c r="G2495" s="95">
        <v>1158641.0120501216</v>
      </c>
      <c r="H2495" s="102">
        <v>33633.969991990278</v>
      </c>
      <c r="I2495" s="102">
        <v>3.4628788467528007</v>
      </c>
      <c r="J2495" s="96"/>
      <c r="K2495" s="96"/>
      <c r="L2495" s="96"/>
      <c r="M2495" s="96"/>
      <c r="N2495" s="96"/>
      <c r="O2495" s="96"/>
      <c r="P2495" s="96"/>
    </row>
    <row r="2496" spans="1:16" ht="15" customHeight="1" x14ac:dyDescent="0.25">
      <c r="A2496" s="100">
        <v>43756</v>
      </c>
      <c r="B2496" s="101">
        <v>23</v>
      </c>
      <c r="C2496" s="92" t="str">
        <f t="shared" si="114"/>
        <v>GET /scheduled-payments</v>
      </c>
      <c r="D2496" s="94" t="s">
        <v>207</v>
      </c>
      <c r="E2496" s="93" t="str">
        <f t="shared" si="115"/>
        <v>AISP</v>
      </c>
      <c r="F2496" s="93" t="str">
        <f t="shared" si="116"/>
        <v>Y</v>
      </c>
      <c r="G2496" s="95">
        <v>2303807.8355331332</v>
      </c>
      <c r="H2496" s="102">
        <v>30664.902329528653</v>
      </c>
      <c r="I2496" s="102">
        <v>86.295146360835545</v>
      </c>
      <c r="J2496" s="96"/>
      <c r="K2496" s="96"/>
      <c r="L2496" s="96"/>
      <c r="M2496" s="96"/>
      <c r="N2496" s="96"/>
      <c r="O2496" s="96"/>
      <c r="P2496" s="96"/>
    </row>
    <row r="2497" spans="1:16" ht="15" customHeight="1" x14ac:dyDescent="0.25">
      <c r="A2497" s="100">
        <v>43756</v>
      </c>
      <c r="B2497" s="101">
        <v>24</v>
      </c>
      <c r="C2497" s="92" t="str">
        <f t="shared" si="114"/>
        <v>GET /accounts/{AccountId}/statements</v>
      </c>
      <c r="D2497" s="94" t="s">
        <v>207</v>
      </c>
      <c r="E2497" s="93" t="str">
        <f t="shared" si="115"/>
        <v>AISP</v>
      </c>
      <c r="F2497" s="93" t="str">
        <f t="shared" si="116"/>
        <v>Y</v>
      </c>
      <c r="G2497" s="95">
        <v>1069266.845217265</v>
      </c>
      <c r="H2497" s="102">
        <v>13989.658957729433</v>
      </c>
      <c r="I2497" s="102">
        <v>150.14437697175202</v>
      </c>
      <c r="J2497" s="96"/>
      <c r="K2497" s="96"/>
      <c r="L2497" s="96"/>
      <c r="M2497" s="96"/>
      <c r="N2497" s="96"/>
      <c r="O2497" s="96"/>
      <c r="P2497" s="96"/>
    </row>
    <row r="2498" spans="1:16" ht="15" customHeight="1" x14ac:dyDescent="0.25">
      <c r="A2498" s="100">
        <v>43756</v>
      </c>
      <c r="B2498" s="101">
        <v>25</v>
      </c>
      <c r="C2498" s="92" t="str">
        <f t="shared" si="114"/>
        <v>GET /accounts/{AccountId}/statements/{StatementId}</v>
      </c>
      <c r="D2498" s="94" t="s">
        <v>207</v>
      </c>
      <c r="E2498" s="93" t="str">
        <f t="shared" si="115"/>
        <v>AISP</v>
      </c>
      <c r="F2498" s="93" t="str">
        <f t="shared" si="116"/>
        <v>Y</v>
      </c>
      <c r="G2498" s="95">
        <v>1417554.3290949068</v>
      </c>
      <c r="H2498" s="102">
        <v>22962.023541186591</v>
      </c>
      <c r="I2498" s="102">
        <v>130.70555798734765</v>
      </c>
      <c r="J2498" s="96"/>
      <c r="K2498" s="96"/>
      <c r="L2498" s="96"/>
      <c r="M2498" s="96"/>
      <c r="N2498" s="96"/>
      <c r="O2498" s="96"/>
      <c r="P2498" s="96"/>
    </row>
    <row r="2499" spans="1:16" ht="15" customHeight="1" x14ac:dyDescent="0.25">
      <c r="A2499" s="100">
        <v>43756</v>
      </c>
      <c r="B2499" s="101">
        <v>26</v>
      </c>
      <c r="C2499" s="92" t="str">
        <f t="shared" si="114"/>
        <v>GET /accounts/{AccountId}/statements/{StatementId}/file</v>
      </c>
      <c r="D2499" s="94" t="s">
        <v>207</v>
      </c>
      <c r="E2499" s="93" t="str">
        <f t="shared" si="115"/>
        <v>AISP</v>
      </c>
      <c r="F2499" s="93" t="str">
        <f t="shared" si="116"/>
        <v>Y</v>
      </c>
      <c r="G2499" s="95">
        <v>2382284.6070423587</v>
      </c>
      <c r="H2499" s="102">
        <v>23324.866895304054</v>
      </c>
      <c r="I2499" s="102">
        <v>98.557119353900845</v>
      </c>
      <c r="J2499" s="96"/>
      <c r="K2499" s="96"/>
      <c r="L2499" s="96"/>
      <c r="M2499" s="96"/>
      <c r="N2499" s="96"/>
      <c r="O2499" s="96"/>
      <c r="P2499" s="96"/>
    </row>
    <row r="2500" spans="1:16" ht="15" customHeight="1" x14ac:dyDescent="0.25">
      <c r="A2500" s="100">
        <v>43756</v>
      </c>
      <c r="B2500" s="101">
        <v>27</v>
      </c>
      <c r="C2500" s="92" t="str">
        <f t="shared" si="114"/>
        <v>GET /accounts/{AccountId}/statements/{StatementId}/transactions</v>
      </c>
      <c r="D2500" s="94" t="s">
        <v>207</v>
      </c>
      <c r="E2500" s="93" t="str">
        <f t="shared" si="115"/>
        <v>AISP</v>
      </c>
      <c r="F2500" s="93" t="str">
        <f t="shared" si="116"/>
        <v>Y</v>
      </c>
      <c r="G2500" s="95">
        <v>35329042.023453429</v>
      </c>
      <c r="H2500" s="102">
        <v>7715.9046179629468</v>
      </c>
      <c r="I2500" s="102">
        <v>314.61390461539753</v>
      </c>
      <c r="J2500" s="96"/>
      <c r="K2500" s="96"/>
      <c r="L2500" s="96"/>
      <c r="M2500" s="96"/>
      <c r="N2500" s="96"/>
      <c r="O2500" s="96"/>
      <c r="P2500" s="96"/>
    </row>
    <row r="2501" spans="1:16" ht="15" customHeight="1" x14ac:dyDescent="0.25">
      <c r="A2501" s="100">
        <v>43756</v>
      </c>
      <c r="B2501" s="101">
        <v>28</v>
      </c>
      <c r="C2501" s="92" t="str">
        <f t="shared" si="114"/>
        <v>GET /statements</v>
      </c>
      <c r="D2501" s="94" t="s">
        <v>207</v>
      </c>
      <c r="E2501" s="93" t="str">
        <f t="shared" si="115"/>
        <v>AISP</v>
      </c>
      <c r="F2501" s="93" t="str">
        <f t="shared" si="116"/>
        <v>Y</v>
      </c>
      <c r="G2501" s="95">
        <v>3601606.7212467967</v>
      </c>
      <c r="H2501" s="102">
        <v>45411.219961023242</v>
      </c>
      <c r="I2501" s="102">
        <v>75.609732494100626</v>
      </c>
      <c r="J2501" s="96"/>
      <c r="K2501" s="96"/>
      <c r="L2501" s="96"/>
      <c r="M2501" s="96"/>
      <c r="N2501" s="96"/>
      <c r="O2501" s="96"/>
      <c r="P2501" s="96"/>
    </row>
    <row r="2502" spans="1:16" ht="15" customHeight="1" x14ac:dyDescent="0.25">
      <c r="A2502" s="100">
        <v>43756</v>
      </c>
      <c r="B2502" s="101">
        <v>29</v>
      </c>
      <c r="C2502" s="92" t="str">
        <f t="shared" si="114"/>
        <v>POST /domestic-payment-consents</v>
      </c>
      <c r="D2502" s="94" t="s">
        <v>207</v>
      </c>
      <c r="E2502" s="93" t="str">
        <f t="shared" si="115"/>
        <v>PISP</v>
      </c>
      <c r="F2502" s="93" t="str">
        <f t="shared" si="116"/>
        <v>N</v>
      </c>
      <c r="G2502" s="95">
        <v>4050580.9387824191</v>
      </c>
      <c r="H2502" s="101">
        <v>9474.0640184085205</v>
      </c>
      <c r="I2502" s="101">
        <v>100.07270330199559</v>
      </c>
      <c r="J2502" s="96"/>
      <c r="K2502" s="96"/>
      <c r="L2502" s="96"/>
      <c r="M2502" s="96"/>
      <c r="N2502" s="96"/>
      <c r="O2502" s="96"/>
      <c r="P2502" s="96"/>
    </row>
    <row r="2503" spans="1:16" ht="15" customHeight="1" x14ac:dyDescent="0.25">
      <c r="A2503" s="100">
        <v>43756</v>
      </c>
      <c r="B2503" s="101">
        <v>30</v>
      </c>
      <c r="C2503" s="92" t="str">
        <f t="shared" si="114"/>
        <v>GET /domestic-payment-consents/{ConsentId}</v>
      </c>
      <c r="D2503" s="94" t="s">
        <v>207</v>
      </c>
      <c r="E2503" s="93" t="str">
        <f t="shared" si="115"/>
        <v>PISP</v>
      </c>
      <c r="F2503" s="93" t="str">
        <f t="shared" si="116"/>
        <v>N</v>
      </c>
      <c r="G2503" s="95">
        <v>14427308.542306744</v>
      </c>
      <c r="H2503" s="101">
        <v>18787.945121323057</v>
      </c>
      <c r="I2503" s="101">
        <v>158.69000001931698</v>
      </c>
      <c r="J2503" s="96"/>
      <c r="K2503" s="96"/>
      <c r="L2503" s="96"/>
      <c r="M2503" s="96"/>
      <c r="N2503" s="96"/>
      <c r="O2503" s="96"/>
      <c r="P2503" s="96"/>
    </row>
    <row r="2504" spans="1:16" ht="15" customHeight="1" x14ac:dyDescent="0.25">
      <c r="A2504" s="100">
        <v>43756</v>
      </c>
      <c r="B2504" s="101">
        <v>31</v>
      </c>
      <c r="C2504" s="92" t="str">
        <f t="shared" ref="C2504:C2567" si="117">VLOOKUP($B2504,endpoints,3)</f>
        <v>POST /domestic-payments</v>
      </c>
      <c r="D2504" s="94" t="s">
        <v>207</v>
      </c>
      <c r="E2504" s="93" t="str">
        <f t="shared" ref="E2504:E2567" si="118">VLOOKUP($B2504,endpoints,4)</f>
        <v>PISP</v>
      </c>
      <c r="F2504" s="93" t="str">
        <f t="shared" ref="F2504:F2567" si="119">VLOOKUP($B2504,endpoints,5)</f>
        <v>Y</v>
      </c>
      <c r="G2504" s="95">
        <v>5250842.6317101531</v>
      </c>
      <c r="H2504" s="101">
        <v>15890.46639911061</v>
      </c>
      <c r="I2504" s="101">
        <v>6.7842775214046664</v>
      </c>
      <c r="J2504" s="96"/>
      <c r="K2504" s="96"/>
      <c r="L2504" s="96"/>
      <c r="M2504" s="96"/>
      <c r="N2504" s="96"/>
      <c r="O2504" s="96"/>
      <c r="P2504" s="96"/>
    </row>
    <row r="2505" spans="1:16" ht="15" customHeight="1" x14ac:dyDescent="0.25">
      <c r="A2505" s="100">
        <v>43756</v>
      </c>
      <c r="B2505" s="101">
        <v>32</v>
      </c>
      <c r="C2505" s="92" t="str">
        <f t="shared" si="117"/>
        <v>GET /domestic-payments/{DomesticPaymentId}</v>
      </c>
      <c r="D2505" s="94" t="s">
        <v>207</v>
      </c>
      <c r="E2505" s="93" t="str">
        <f t="shared" si="118"/>
        <v>PISP</v>
      </c>
      <c r="F2505" s="93" t="str">
        <f t="shared" si="119"/>
        <v>Y</v>
      </c>
      <c r="G2505" s="95">
        <v>33881283.538333483</v>
      </c>
      <c r="H2505" s="101">
        <v>41006.085478139372</v>
      </c>
      <c r="I2505" s="101">
        <v>79.772974063902566</v>
      </c>
      <c r="J2505" s="96"/>
      <c r="K2505" s="96"/>
      <c r="L2505" s="96"/>
      <c r="M2505" s="96"/>
      <c r="N2505" s="96"/>
      <c r="O2505" s="96"/>
      <c r="P2505" s="96"/>
    </row>
    <row r="2506" spans="1:16" ht="15" customHeight="1" x14ac:dyDescent="0.25">
      <c r="A2506" s="100">
        <v>43756</v>
      </c>
      <c r="B2506" s="101">
        <v>33</v>
      </c>
      <c r="C2506" s="92" t="str">
        <f t="shared" si="117"/>
        <v>POST /domestic-scheduled-payment-consents</v>
      </c>
      <c r="D2506" s="94" t="s">
        <v>207</v>
      </c>
      <c r="E2506" s="93" t="str">
        <f t="shared" si="118"/>
        <v>PISP</v>
      </c>
      <c r="F2506" s="93" t="str">
        <f t="shared" si="119"/>
        <v>N</v>
      </c>
      <c r="G2506" s="95">
        <v>20436542.133016102</v>
      </c>
      <c r="H2506" s="101">
        <v>17331.121261106873</v>
      </c>
      <c r="I2506" s="101">
        <v>120.15842291962096</v>
      </c>
      <c r="J2506" s="96"/>
      <c r="K2506" s="96"/>
      <c r="L2506" s="96"/>
      <c r="M2506" s="96"/>
      <c r="N2506" s="96"/>
      <c r="O2506" s="96"/>
      <c r="P2506" s="96"/>
    </row>
    <row r="2507" spans="1:16" ht="15" customHeight="1" x14ac:dyDescent="0.25">
      <c r="A2507" s="100">
        <v>43756</v>
      </c>
      <c r="B2507" s="101">
        <v>34</v>
      </c>
      <c r="C2507" s="92" t="str">
        <f t="shared" si="117"/>
        <v>GET /domestic-scheduled-payment-consents/{ConsentId}</v>
      </c>
      <c r="D2507" s="94" t="s">
        <v>207</v>
      </c>
      <c r="E2507" s="93" t="str">
        <f t="shared" si="118"/>
        <v>PISP</v>
      </c>
      <c r="F2507" s="93" t="str">
        <f t="shared" si="119"/>
        <v>N</v>
      </c>
      <c r="G2507" s="95">
        <v>12742540.791490013</v>
      </c>
      <c r="H2507" s="101">
        <v>13332.656741912488</v>
      </c>
      <c r="I2507" s="101">
        <v>91.977046439721988</v>
      </c>
      <c r="J2507" s="96"/>
      <c r="K2507" s="96"/>
      <c r="L2507" s="96"/>
      <c r="M2507" s="96"/>
      <c r="N2507" s="96"/>
      <c r="O2507" s="96"/>
      <c r="P2507" s="96"/>
    </row>
    <row r="2508" spans="1:16" ht="15" customHeight="1" x14ac:dyDescent="0.25">
      <c r="A2508" s="100">
        <v>43756</v>
      </c>
      <c r="B2508" s="101">
        <v>35</v>
      </c>
      <c r="C2508" s="92" t="str">
        <f t="shared" si="117"/>
        <v>POST /domestic-scheduled-payments</v>
      </c>
      <c r="D2508" s="94" t="s">
        <v>207</v>
      </c>
      <c r="E2508" s="93" t="str">
        <f t="shared" si="118"/>
        <v>PISP</v>
      </c>
      <c r="F2508" s="93" t="str">
        <f t="shared" si="119"/>
        <v>Y</v>
      </c>
      <c r="G2508" s="95">
        <v>32773284.01134285</v>
      </c>
      <c r="H2508" s="102">
        <v>46939.366057808518</v>
      </c>
      <c r="I2508" s="102">
        <v>175.23487267605529</v>
      </c>
      <c r="J2508" s="96"/>
      <c r="K2508" s="96"/>
      <c r="L2508" s="96"/>
      <c r="M2508" s="96"/>
      <c r="N2508" s="96"/>
      <c r="O2508" s="96"/>
      <c r="P2508" s="96"/>
    </row>
    <row r="2509" spans="1:16" ht="15" customHeight="1" x14ac:dyDescent="0.25">
      <c r="A2509" s="100">
        <v>43756</v>
      </c>
      <c r="B2509" s="101">
        <v>36</v>
      </c>
      <c r="C2509" s="92" t="str">
        <f t="shared" si="117"/>
        <v>GET /domestic-scheduled-payments/{DomesticScheduledPaymentId}</v>
      </c>
      <c r="D2509" s="94" t="s">
        <v>207</v>
      </c>
      <c r="E2509" s="93" t="str">
        <f t="shared" si="118"/>
        <v>PISP</v>
      </c>
      <c r="F2509" s="93" t="str">
        <f t="shared" si="119"/>
        <v>Y</v>
      </c>
      <c r="G2509" s="95">
        <v>14264842.527776681</v>
      </c>
      <c r="H2509" s="102">
        <v>33567.242432408661</v>
      </c>
      <c r="I2509" s="102">
        <v>83.980515590353534</v>
      </c>
      <c r="J2509" s="96"/>
      <c r="K2509" s="96"/>
      <c r="L2509" s="96"/>
      <c r="M2509" s="96"/>
      <c r="N2509" s="96"/>
      <c r="O2509" s="96"/>
      <c r="P2509" s="96"/>
    </row>
    <row r="2510" spans="1:16" ht="15" customHeight="1" x14ac:dyDescent="0.25">
      <c r="A2510" s="100">
        <v>43756</v>
      </c>
      <c r="B2510" s="101">
        <v>37</v>
      </c>
      <c r="C2510" s="92" t="str">
        <f t="shared" si="117"/>
        <v>POST /domestic-standing-order-consents</v>
      </c>
      <c r="D2510" s="94" t="s">
        <v>207</v>
      </c>
      <c r="E2510" s="93" t="str">
        <f t="shared" si="118"/>
        <v>PISP</v>
      </c>
      <c r="F2510" s="93" t="str">
        <f t="shared" si="119"/>
        <v>N</v>
      </c>
      <c r="G2510" s="95">
        <v>27489394.26528183</v>
      </c>
      <c r="H2510" s="102">
        <v>27885.675960887314</v>
      </c>
      <c r="I2510" s="102">
        <v>223.52851148913049</v>
      </c>
      <c r="J2510" s="96"/>
      <c r="K2510" s="96"/>
      <c r="L2510" s="96"/>
      <c r="M2510" s="96"/>
      <c r="N2510" s="96"/>
      <c r="O2510" s="96"/>
      <c r="P2510" s="96"/>
    </row>
    <row r="2511" spans="1:16" ht="15" customHeight="1" x14ac:dyDescent="0.25">
      <c r="A2511" s="100">
        <v>43756</v>
      </c>
      <c r="B2511" s="101">
        <v>38</v>
      </c>
      <c r="C2511" s="92" t="str">
        <f t="shared" si="117"/>
        <v>GET /domestic-standing-order-consents/{ConsentId}</v>
      </c>
      <c r="D2511" s="94" t="s">
        <v>207</v>
      </c>
      <c r="E2511" s="93" t="str">
        <f t="shared" si="118"/>
        <v>PISP</v>
      </c>
      <c r="F2511" s="93" t="str">
        <f t="shared" si="119"/>
        <v>N</v>
      </c>
      <c r="G2511" s="95">
        <v>28148100.448440008</v>
      </c>
      <c r="H2511" s="102">
        <v>33381.420949815605</v>
      </c>
      <c r="I2511" s="102">
        <v>202.58364164888366</v>
      </c>
      <c r="J2511" s="96"/>
      <c r="K2511" s="96"/>
      <c r="L2511" s="96"/>
      <c r="M2511" s="96"/>
      <c r="N2511" s="96"/>
      <c r="O2511" s="96"/>
      <c r="P2511" s="96"/>
    </row>
    <row r="2512" spans="1:16" ht="15" customHeight="1" x14ac:dyDescent="0.25">
      <c r="A2512" s="100">
        <v>43756</v>
      </c>
      <c r="B2512" s="101">
        <v>39</v>
      </c>
      <c r="C2512" s="92" t="str">
        <f t="shared" si="117"/>
        <v>POST /domestic-standing-orders</v>
      </c>
      <c r="D2512" s="94" t="s">
        <v>207</v>
      </c>
      <c r="E2512" s="93" t="str">
        <f t="shared" si="118"/>
        <v>PISP</v>
      </c>
      <c r="F2512" s="93" t="str">
        <f t="shared" si="119"/>
        <v>Y</v>
      </c>
      <c r="G2512" s="95">
        <v>9216304.365087321</v>
      </c>
      <c r="H2512" s="102">
        <v>18327.059817493922</v>
      </c>
      <c r="I2512" s="102">
        <v>2.3118048712073804</v>
      </c>
      <c r="J2512" s="96"/>
      <c r="K2512" s="96"/>
      <c r="L2512" s="96"/>
      <c r="M2512" s="96"/>
      <c r="N2512" s="96"/>
      <c r="O2512" s="96"/>
      <c r="P2512" s="96"/>
    </row>
    <row r="2513" spans="1:16" ht="15" customHeight="1" x14ac:dyDescent="0.25">
      <c r="A2513" s="100">
        <v>43756</v>
      </c>
      <c r="B2513" s="101">
        <v>40</v>
      </c>
      <c r="C2513" s="92" t="str">
        <f t="shared" si="117"/>
        <v>GET /domestic-standing-orders/{DomesticStandingOrderId}</v>
      </c>
      <c r="D2513" s="94" t="s">
        <v>207</v>
      </c>
      <c r="E2513" s="93" t="str">
        <f t="shared" si="118"/>
        <v>PISP</v>
      </c>
      <c r="F2513" s="93" t="str">
        <f t="shared" si="119"/>
        <v>Y</v>
      </c>
      <c r="G2513" s="95">
        <v>6918587.0022652671</v>
      </c>
      <c r="H2513" s="102">
        <v>8407.2597574133197</v>
      </c>
      <c r="I2513" s="102">
        <v>261.94639548941007</v>
      </c>
      <c r="J2513" s="96"/>
      <c r="K2513" s="96"/>
      <c r="L2513" s="96"/>
      <c r="M2513" s="96"/>
      <c r="N2513" s="96"/>
      <c r="O2513" s="96"/>
      <c r="P2513" s="96"/>
    </row>
    <row r="2514" spans="1:16" ht="15" customHeight="1" x14ac:dyDescent="0.25">
      <c r="A2514" s="100">
        <v>43756</v>
      </c>
      <c r="B2514" s="101">
        <v>41</v>
      </c>
      <c r="C2514" s="92" t="str">
        <f t="shared" si="117"/>
        <v>POST /international-payment-consents</v>
      </c>
      <c r="D2514" s="94" t="s">
        <v>207</v>
      </c>
      <c r="E2514" s="93" t="str">
        <f t="shared" si="118"/>
        <v>PISP</v>
      </c>
      <c r="F2514" s="93" t="str">
        <f t="shared" si="119"/>
        <v>N</v>
      </c>
      <c r="G2514" s="95">
        <v>37415024.450533994</v>
      </c>
      <c r="H2514" s="102">
        <v>44122.102632500704</v>
      </c>
      <c r="I2514" s="102">
        <v>70.358726317486514</v>
      </c>
      <c r="J2514" s="96"/>
      <c r="K2514" s="96"/>
      <c r="L2514" s="96"/>
      <c r="M2514" s="96"/>
      <c r="N2514" s="96"/>
      <c r="O2514" s="96"/>
      <c r="P2514" s="96"/>
    </row>
    <row r="2515" spans="1:16" ht="15" customHeight="1" x14ac:dyDescent="0.25">
      <c r="A2515" s="100">
        <v>43756</v>
      </c>
      <c r="B2515" s="101">
        <v>42</v>
      </c>
      <c r="C2515" s="92" t="str">
        <f t="shared" si="117"/>
        <v>GET /international-payment-consents/{ConsentId}</v>
      </c>
      <c r="D2515" s="94" t="s">
        <v>207</v>
      </c>
      <c r="E2515" s="93" t="str">
        <f t="shared" si="118"/>
        <v>PISP</v>
      </c>
      <c r="F2515" s="93" t="str">
        <f t="shared" si="119"/>
        <v>N</v>
      </c>
      <c r="G2515" s="95">
        <v>32692042.034709431</v>
      </c>
      <c r="H2515" s="102">
        <v>35232.244493537197</v>
      </c>
      <c r="I2515" s="102">
        <v>276.75410141210932</v>
      </c>
      <c r="J2515" s="96"/>
      <c r="K2515" s="96"/>
      <c r="L2515" s="96"/>
      <c r="M2515" s="96"/>
      <c r="N2515" s="96"/>
      <c r="O2515" s="96"/>
      <c r="P2515" s="96"/>
    </row>
    <row r="2516" spans="1:16" ht="15" customHeight="1" x14ac:dyDescent="0.25">
      <c r="A2516" s="100">
        <v>43756</v>
      </c>
      <c r="B2516" s="101">
        <v>43</v>
      </c>
      <c r="C2516" s="92" t="str">
        <f t="shared" si="117"/>
        <v>POST /international-payments</v>
      </c>
      <c r="D2516" s="94" t="s">
        <v>207</v>
      </c>
      <c r="E2516" s="93" t="str">
        <f t="shared" si="118"/>
        <v>PISP</v>
      </c>
      <c r="F2516" s="93" t="str">
        <f t="shared" si="119"/>
        <v>Y</v>
      </c>
      <c r="G2516" s="95">
        <v>36176137.376683004</v>
      </c>
      <c r="H2516" s="102">
        <v>41555.491610341887</v>
      </c>
      <c r="I2516" s="102">
        <v>49.752043314700074</v>
      </c>
      <c r="J2516" s="96"/>
      <c r="K2516" s="96"/>
      <c r="L2516" s="96"/>
      <c r="M2516" s="96"/>
      <c r="N2516" s="96"/>
      <c r="O2516" s="96"/>
      <c r="P2516" s="96"/>
    </row>
    <row r="2517" spans="1:16" ht="15" customHeight="1" x14ac:dyDescent="0.25">
      <c r="A2517" s="100">
        <v>43756</v>
      </c>
      <c r="B2517" s="101">
        <v>44</v>
      </c>
      <c r="C2517" s="92" t="str">
        <f t="shared" si="117"/>
        <v>GET /international-payments/{InternationalPaymentId}</v>
      </c>
      <c r="D2517" s="94" t="s">
        <v>207</v>
      </c>
      <c r="E2517" s="93" t="str">
        <f t="shared" si="118"/>
        <v>PISP</v>
      </c>
      <c r="F2517" s="93" t="str">
        <f t="shared" si="119"/>
        <v>Y</v>
      </c>
      <c r="G2517" s="95">
        <v>13674481.287729995</v>
      </c>
      <c r="H2517" s="102">
        <v>20981.725596735945</v>
      </c>
      <c r="I2517" s="102">
        <v>60.170899817576256</v>
      </c>
      <c r="J2517" s="96"/>
      <c r="K2517" s="96"/>
      <c r="L2517" s="96"/>
      <c r="M2517" s="96"/>
      <c r="N2517" s="96"/>
      <c r="O2517" s="96"/>
      <c r="P2517" s="96"/>
    </row>
    <row r="2518" spans="1:16" ht="15" customHeight="1" x14ac:dyDescent="0.25">
      <c r="A2518" s="100">
        <v>43756</v>
      </c>
      <c r="B2518" s="101">
        <v>45</v>
      </c>
      <c r="C2518" s="92" t="str">
        <f t="shared" si="117"/>
        <v>POST /international-scheduled-payment-consents</v>
      </c>
      <c r="D2518" s="94" t="s">
        <v>207</v>
      </c>
      <c r="E2518" s="93" t="str">
        <f t="shared" si="118"/>
        <v>PISP</v>
      </c>
      <c r="F2518" s="93" t="str">
        <f t="shared" si="119"/>
        <v>N</v>
      </c>
      <c r="G2518" s="95">
        <v>27398049.480775762</v>
      </c>
      <c r="H2518" s="102">
        <v>36613.939890547852</v>
      </c>
      <c r="I2518" s="102">
        <v>16.247380447113301</v>
      </c>
      <c r="J2518" s="96"/>
      <c r="K2518" s="96"/>
      <c r="L2518" s="96"/>
      <c r="M2518" s="96"/>
      <c r="N2518" s="96"/>
      <c r="O2518" s="96"/>
      <c r="P2518" s="96"/>
    </row>
    <row r="2519" spans="1:16" ht="15" customHeight="1" x14ac:dyDescent="0.25">
      <c r="A2519" s="100">
        <v>43756</v>
      </c>
      <c r="B2519" s="101">
        <v>46</v>
      </c>
      <c r="C2519" s="92" t="str">
        <f t="shared" si="117"/>
        <v>GET /international-scheduled-payment-consents/{ConsentId}</v>
      </c>
      <c r="D2519" s="94" t="s">
        <v>207</v>
      </c>
      <c r="E2519" s="93" t="str">
        <f t="shared" si="118"/>
        <v>PISP</v>
      </c>
      <c r="F2519" s="93" t="str">
        <f t="shared" si="119"/>
        <v>N</v>
      </c>
      <c r="G2519" s="95">
        <v>10023708.324114632</v>
      </c>
      <c r="H2519" s="102">
        <v>27385.353425163757</v>
      </c>
      <c r="I2519" s="102">
        <v>25.940197628286633</v>
      </c>
      <c r="J2519" s="96"/>
      <c r="K2519" s="96"/>
      <c r="L2519" s="96"/>
      <c r="M2519" s="96"/>
      <c r="N2519" s="96"/>
      <c r="O2519" s="96"/>
      <c r="P2519" s="96"/>
    </row>
    <row r="2520" spans="1:16" ht="15" customHeight="1" x14ac:dyDescent="0.25">
      <c r="A2520" s="100">
        <v>43756</v>
      </c>
      <c r="B2520" s="101">
        <v>47</v>
      </c>
      <c r="C2520" s="92" t="str">
        <f t="shared" si="117"/>
        <v>POST /international-scheduled-payments</v>
      </c>
      <c r="D2520" s="94" t="s">
        <v>207</v>
      </c>
      <c r="E2520" s="93" t="str">
        <f t="shared" si="118"/>
        <v>PISP</v>
      </c>
      <c r="F2520" s="93" t="str">
        <f t="shared" si="119"/>
        <v>Y</v>
      </c>
      <c r="G2520" s="95">
        <v>14790166.661979515</v>
      </c>
      <c r="H2520" s="102">
        <v>22613.071196853758</v>
      </c>
      <c r="I2520" s="102">
        <v>73.471739203883445</v>
      </c>
      <c r="J2520" s="96"/>
      <c r="K2520" s="96"/>
      <c r="L2520" s="96"/>
      <c r="M2520" s="96"/>
      <c r="N2520" s="96"/>
      <c r="O2520" s="96"/>
      <c r="P2520" s="96"/>
    </row>
    <row r="2521" spans="1:16" ht="15" customHeight="1" x14ac:dyDescent="0.25">
      <c r="A2521" s="100">
        <v>43756</v>
      </c>
      <c r="B2521" s="101">
        <v>48</v>
      </c>
      <c r="C2521" s="92" t="str">
        <f t="shared" si="117"/>
        <v>GET /international-scheduled-payments/{InternationalScheduledPaymentId}</v>
      </c>
      <c r="D2521" s="94" t="s">
        <v>207</v>
      </c>
      <c r="E2521" s="93" t="str">
        <f t="shared" si="118"/>
        <v>PISP</v>
      </c>
      <c r="F2521" s="93" t="str">
        <f t="shared" si="119"/>
        <v>Y</v>
      </c>
      <c r="G2521" s="95">
        <v>25322864.432776321</v>
      </c>
      <c r="H2521" s="102">
        <v>39999.458236780047</v>
      </c>
      <c r="I2521" s="102">
        <v>55.184106758248184</v>
      </c>
      <c r="J2521" s="96"/>
      <c r="K2521" s="96"/>
      <c r="L2521" s="96"/>
      <c r="M2521" s="96"/>
      <c r="N2521" s="96"/>
      <c r="O2521" s="96"/>
      <c r="P2521" s="96"/>
    </row>
    <row r="2522" spans="1:16" ht="15" customHeight="1" x14ac:dyDescent="0.25">
      <c r="A2522" s="100">
        <v>43756</v>
      </c>
      <c r="B2522" s="101">
        <v>49</v>
      </c>
      <c r="C2522" s="92" t="str">
        <f t="shared" si="117"/>
        <v>POST /international-standing-order-consents</v>
      </c>
      <c r="D2522" s="94" t="s">
        <v>207</v>
      </c>
      <c r="E2522" s="93" t="str">
        <f t="shared" si="118"/>
        <v>PISP</v>
      </c>
      <c r="F2522" s="93" t="str">
        <f t="shared" si="119"/>
        <v>N</v>
      </c>
      <c r="G2522" s="95">
        <v>4433070.9217259232</v>
      </c>
      <c r="H2522" s="102">
        <v>12498.748304469053</v>
      </c>
      <c r="I2522" s="102">
        <v>6.5966907439950111</v>
      </c>
      <c r="J2522" s="96"/>
      <c r="K2522" s="96"/>
      <c r="L2522" s="96"/>
      <c r="M2522" s="96"/>
      <c r="N2522" s="96"/>
      <c r="O2522" s="96"/>
      <c r="P2522" s="96"/>
    </row>
    <row r="2523" spans="1:16" ht="15" customHeight="1" x14ac:dyDescent="0.25">
      <c r="A2523" s="100">
        <v>43756</v>
      </c>
      <c r="B2523" s="101">
        <v>50</v>
      </c>
      <c r="C2523" s="92" t="str">
        <f t="shared" si="117"/>
        <v>GET /international-standing-order-consents/{ConsentId}</v>
      </c>
      <c r="D2523" s="94" t="s">
        <v>207</v>
      </c>
      <c r="E2523" s="93" t="str">
        <f t="shared" si="118"/>
        <v>PISP</v>
      </c>
      <c r="F2523" s="93" t="str">
        <f t="shared" si="119"/>
        <v>N</v>
      </c>
      <c r="G2523" s="95">
        <v>22022830.728339497</v>
      </c>
      <c r="H2523" s="102">
        <v>34115.708549843606</v>
      </c>
      <c r="I2523" s="102">
        <v>269.15692408338248</v>
      </c>
      <c r="J2523" s="96"/>
      <c r="K2523" s="96"/>
      <c r="L2523" s="96"/>
      <c r="M2523" s="96"/>
      <c r="N2523" s="96"/>
      <c r="O2523" s="96"/>
      <c r="P2523" s="96"/>
    </row>
    <row r="2524" spans="1:16" ht="15" customHeight="1" x14ac:dyDescent="0.25">
      <c r="A2524" s="100">
        <v>43756</v>
      </c>
      <c r="B2524" s="101">
        <v>51</v>
      </c>
      <c r="C2524" s="92" t="str">
        <f t="shared" si="117"/>
        <v>POST /international-standing-orders</v>
      </c>
      <c r="D2524" s="94" t="s">
        <v>207</v>
      </c>
      <c r="E2524" s="93" t="str">
        <f t="shared" si="118"/>
        <v>PISP</v>
      </c>
      <c r="F2524" s="93" t="str">
        <f t="shared" si="119"/>
        <v>Y</v>
      </c>
      <c r="G2524" s="95">
        <v>17313903.394068267</v>
      </c>
      <c r="H2524" s="102">
        <v>24225.851604606716</v>
      </c>
      <c r="I2524" s="102">
        <v>238.84920390100351</v>
      </c>
      <c r="J2524" s="96"/>
      <c r="K2524" s="96"/>
      <c r="L2524" s="96"/>
      <c r="M2524" s="96"/>
      <c r="N2524" s="96"/>
      <c r="O2524" s="96"/>
      <c r="P2524" s="96"/>
    </row>
    <row r="2525" spans="1:16" ht="15" customHeight="1" x14ac:dyDescent="0.25">
      <c r="A2525" s="100">
        <v>43756</v>
      </c>
      <c r="B2525" s="101">
        <v>52</v>
      </c>
      <c r="C2525" s="92" t="str">
        <f t="shared" si="117"/>
        <v>GET /international-standing-orders/{InternationalStandingOrderPaymentId}</v>
      </c>
      <c r="D2525" s="94" t="s">
        <v>207</v>
      </c>
      <c r="E2525" s="93" t="str">
        <f t="shared" si="118"/>
        <v>PISP</v>
      </c>
      <c r="F2525" s="93" t="str">
        <f t="shared" si="119"/>
        <v>Y</v>
      </c>
      <c r="G2525" s="95">
        <v>6888040.5139602292</v>
      </c>
      <c r="H2525" s="102">
        <v>18983.650909424785</v>
      </c>
      <c r="I2525" s="102">
        <v>81.759753545385379</v>
      </c>
      <c r="J2525" s="96"/>
      <c r="K2525" s="96"/>
      <c r="L2525" s="96"/>
      <c r="M2525" s="96"/>
      <c r="N2525" s="96"/>
      <c r="O2525" s="96"/>
      <c r="P2525" s="96"/>
    </row>
    <row r="2526" spans="1:16" ht="15" customHeight="1" x14ac:dyDescent="0.25">
      <c r="A2526" s="100">
        <v>43756</v>
      </c>
      <c r="B2526" s="101">
        <v>53</v>
      </c>
      <c r="C2526" s="92" t="str">
        <f t="shared" si="117"/>
        <v>POST /file-payment-consents</v>
      </c>
      <c r="D2526" s="94" t="s">
        <v>207</v>
      </c>
      <c r="E2526" s="93" t="str">
        <f t="shared" si="118"/>
        <v>PISP</v>
      </c>
      <c r="F2526" s="93" t="str">
        <f t="shared" si="119"/>
        <v>N</v>
      </c>
      <c r="G2526" s="95">
        <v>12545650.578156821</v>
      </c>
      <c r="H2526" s="102">
        <v>13890.714636709179</v>
      </c>
      <c r="I2526" s="102">
        <v>23.337263614886282</v>
      </c>
      <c r="J2526" s="96"/>
      <c r="K2526" s="96"/>
      <c r="L2526" s="96"/>
      <c r="M2526" s="96"/>
      <c r="N2526" s="96"/>
      <c r="O2526" s="96"/>
      <c r="P2526" s="96"/>
    </row>
    <row r="2527" spans="1:16" ht="15" customHeight="1" x14ac:dyDescent="0.25">
      <c r="A2527" s="100">
        <v>43756</v>
      </c>
      <c r="B2527" s="101">
        <v>54</v>
      </c>
      <c r="C2527" s="92" t="str">
        <f t="shared" si="117"/>
        <v>GET /file-payment-consents/{ConsentId}</v>
      </c>
      <c r="D2527" s="94" t="s">
        <v>207</v>
      </c>
      <c r="E2527" s="93" t="str">
        <f t="shared" si="118"/>
        <v>PISP</v>
      </c>
      <c r="F2527" s="93" t="str">
        <f t="shared" si="119"/>
        <v>N</v>
      </c>
      <c r="G2527" s="95">
        <v>20609959.449798204</v>
      </c>
      <c r="H2527" s="102">
        <v>24915.396839951394</v>
      </c>
      <c r="I2527" s="102">
        <v>206.8263715944579</v>
      </c>
      <c r="J2527" s="96"/>
      <c r="K2527" s="96"/>
      <c r="L2527" s="96"/>
      <c r="M2527" s="96"/>
      <c r="N2527" s="96"/>
      <c r="O2527" s="96"/>
      <c r="P2527" s="96"/>
    </row>
    <row r="2528" spans="1:16" ht="15" customHeight="1" x14ac:dyDescent="0.25">
      <c r="A2528" s="100">
        <v>43756</v>
      </c>
      <c r="B2528" s="101">
        <v>55</v>
      </c>
      <c r="C2528" s="92" t="str">
        <f t="shared" si="117"/>
        <v>POST /file-payment-consents/{ConsentId}/file</v>
      </c>
      <c r="D2528" s="94" t="s">
        <v>207</v>
      </c>
      <c r="E2528" s="93" t="str">
        <f t="shared" si="118"/>
        <v>PISP</v>
      </c>
      <c r="F2528" s="93" t="str">
        <f t="shared" si="119"/>
        <v>N</v>
      </c>
      <c r="G2528" s="95">
        <v>21757346.954435736</v>
      </c>
      <c r="H2528" s="102">
        <v>30663.444003985227</v>
      </c>
      <c r="I2528" s="102">
        <v>70.609234958521242</v>
      </c>
      <c r="J2528" s="96"/>
      <c r="K2528" s="96"/>
      <c r="L2528" s="96"/>
      <c r="M2528" s="96"/>
      <c r="N2528" s="96"/>
      <c r="O2528" s="96"/>
      <c r="P2528" s="96"/>
    </row>
    <row r="2529" spans="1:16" ht="15" customHeight="1" x14ac:dyDescent="0.25">
      <c r="A2529" s="100">
        <v>43756</v>
      </c>
      <c r="B2529" s="101">
        <v>56</v>
      </c>
      <c r="C2529" s="92" t="str">
        <f t="shared" si="117"/>
        <v>GET /file-payment-consents/{ConsentId}/file</v>
      </c>
      <c r="D2529" s="94" t="s">
        <v>207</v>
      </c>
      <c r="E2529" s="93" t="str">
        <f t="shared" si="118"/>
        <v>PISP</v>
      </c>
      <c r="F2529" s="93" t="str">
        <f t="shared" si="119"/>
        <v>N</v>
      </c>
      <c r="G2529" s="95">
        <v>27083029.49327625</v>
      </c>
      <c r="H2529" s="102">
        <v>32706.880793119381</v>
      </c>
      <c r="I2529" s="102">
        <v>47.094847895889039</v>
      </c>
      <c r="J2529" s="96"/>
      <c r="K2529" s="96"/>
      <c r="L2529" s="96"/>
      <c r="M2529" s="96"/>
      <c r="N2529" s="96"/>
      <c r="O2529" s="96"/>
      <c r="P2529" s="96"/>
    </row>
    <row r="2530" spans="1:16" ht="15" customHeight="1" x14ac:dyDescent="0.25">
      <c r="A2530" s="100">
        <v>43756</v>
      </c>
      <c r="B2530" s="101">
        <v>57</v>
      </c>
      <c r="C2530" s="92" t="str">
        <f t="shared" si="117"/>
        <v>POST /file-payments</v>
      </c>
      <c r="D2530" s="94" t="s">
        <v>207</v>
      </c>
      <c r="E2530" s="93" t="str">
        <f t="shared" si="118"/>
        <v>PISP</v>
      </c>
      <c r="F2530" s="93" t="str">
        <f t="shared" si="119"/>
        <v>Y</v>
      </c>
      <c r="G2530" s="95">
        <v>408438889.54219753</v>
      </c>
      <c r="H2530" s="102">
        <v>4393.9411436239079</v>
      </c>
      <c r="I2530" s="102">
        <v>62.381522178799315</v>
      </c>
      <c r="J2530" s="96"/>
      <c r="K2530" s="96"/>
      <c r="L2530" s="96"/>
      <c r="M2530" s="96"/>
      <c r="N2530" s="96"/>
      <c r="O2530" s="96"/>
      <c r="P2530" s="96"/>
    </row>
    <row r="2531" spans="1:16" ht="15" customHeight="1" x14ac:dyDescent="0.25">
      <c r="A2531" s="100">
        <v>43756</v>
      </c>
      <c r="B2531" s="101">
        <v>58</v>
      </c>
      <c r="C2531" s="92" t="str">
        <f t="shared" si="117"/>
        <v>GET /file-payments/{FilePaymentId}</v>
      </c>
      <c r="D2531" s="94" t="s">
        <v>207</v>
      </c>
      <c r="E2531" s="93" t="str">
        <f t="shared" si="118"/>
        <v>PISP</v>
      </c>
      <c r="F2531" s="93" t="str">
        <f t="shared" si="119"/>
        <v>Y</v>
      </c>
      <c r="G2531" s="95">
        <v>83254491.691270649</v>
      </c>
      <c r="H2531" s="102">
        <v>778.34019458952025</v>
      </c>
      <c r="I2531" s="102">
        <v>129.97796972658045</v>
      </c>
      <c r="J2531" s="96"/>
      <c r="K2531" s="96"/>
      <c r="L2531" s="96"/>
      <c r="M2531" s="96"/>
      <c r="N2531" s="96"/>
      <c r="O2531" s="96"/>
      <c r="P2531" s="96"/>
    </row>
    <row r="2532" spans="1:16" ht="15" customHeight="1" x14ac:dyDescent="0.25">
      <c r="A2532" s="100">
        <v>43756</v>
      </c>
      <c r="B2532" s="101">
        <v>59</v>
      </c>
      <c r="C2532" s="92" t="str">
        <f t="shared" si="117"/>
        <v>GET /file-payments/{FilePaymentId}/report-file</v>
      </c>
      <c r="D2532" s="94" t="s">
        <v>207</v>
      </c>
      <c r="E2532" s="93" t="str">
        <f t="shared" si="118"/>
        <v>PISP</v>
      </c>
      <c r="F2532" s="93" t="str">
        <f t="shared" si="119"/>
        <v>Y</v>
      </c>
      <c r="G2532" s="95">
        <v>65538499.458024286</v>
      </c>
      <c r="H2532" s="102">
        <v>2598.4425417717307</v>
      </c>
      <c r="I2532" s="102">
        <v>88.77628391834466</v>
      </c>
      <c r="J2532" s="96"/>
      <c r="K2532" s="96"/>
      <c r="L2532" s="96"/>
      <c r="M2532" s="96"/>
      <c r="N2532" s="96"/>
      <c r="O2532" s="96"/>
      <c r="P2532" s="96"/>
    </row>
    <row r="2533" spans="1:16" ht="15" customHeight="1" x14ac:dyDescent="0.25">
      <c r="A2533" s="100">
        <v>43756</v>
      </c>
      <c r="B2533" s="101">
        <v>60</v>
      </c>
      <c r="C2533" s="92" t="str">
        <f t="shared" si="117"/>
        <v>POST /funds-confirmation-consents</v>
      </c>
      <c r="D2533" s="94" t="s">
        <v>207</v>
      </c>
      <c r="E2533" s="93" t="str">
        <f t="shared" si="118"/>
        <v>CoF</v>
      </c>
      <c r="F2533" s="93" t="str">
        <f t="shared" si="119"/>
        <v>N</v>
      </c>
      <c r="G2533" s="95">
        <v>14381416.638488151</v>
      </c>
      <c r="H2533" s="102">
        <v>16421.905298911937</v>
      </c>
      <c r="I2533" s="102">
        <v>13.071427656561195</v>
      </c>
      <c r="J2533" s="96"/>
      <c r="K2533" s="96"/>
      <c r="L2533" s="96"/>
      <c r="M2533" s="96"/>
      <c r="N2533" s="96"/>
      <c r="O2533" s="96"/>
      <c r="P2533" s="96"/>
    </row>
    <row r="2534" spans="1:16" ht="15" customHeight="1" x14ac:dyDescent="0.25">
      <c r="A2534" s="100">
        <v>43756</v>
      </c>
      <c r="B2534" s="101">
        <v>61</v>
      </c>
      <c r="C2534" s="92" t="str">
        <f t="shared" si="117"/>
        <v>GET /funds-confirmation-consents/{ConsentId}</v>
      </c>
      <c r="D2534" s="94" t="s">
        <v>207</v>
      </c>
      <c r="E2534" s="93" t="str">
        <f t="shared" si="118"/>
        <v>CoF</v>
      </c>
      <c r="F2534" s="93" t="str">
        <f t="shared" si="119"/>
        <v>N</v>
      </c>
      <c r="G2534" s="95">
        <v>23002640.298743527</v>
      </c>
      <c r="H2534" s="102">
        <v>42842.755105241595</v>
      </c>
      <c r="I2534" s="102">
        <v>209.69133741756701</v>
      </c>
      <c r="J2534" s="96"/>
      <c r="K2534" s="96"/>
      <c r="L2534" s="96"/>
      <c r="M2534" s="96"/>
      <c r="N2534" s="96"/>
      <c r="O2534" s="96"/>
      <c r="P2534" s="96"/>
    </row>
    <row r="2535" spans="1:16" ht="15" customHeight="1" x14ac:dyDescent="0.25">
      <c r="A2535" s="100">
        <v>43756</v>
      </c>
      <c r="B2535" s="101">
        <v>62</v>
      </c>
      <c r="C2535" s="92" t="str">
        <f t="shared" si="117"/>
        <v>DELETE /funds-confirmation-consents/{ConsentId}</v>
      </c>
      <c r="D2535" s="94" t="s">
        <v>207</v>
      </c>
      <c r="E2535" s="93" t="str">
        <f t="shared" si="118"/>
        <v>CoF</v>
      </c>
      <c r="F2535" s="93" t="str">
        <f t="shared" si="119"/>
        <v>N</v>
      </c>
      <c r="G2535" s="95">
        <v>7566676.3599798102</v>
      </c>
      <c r="H2535" s="102">
        <v>13222.200173833508</v>
      </c>
      <c r="I2535" s="102">
        <v>136.51080426472888</v>
      </c>
      <c r="J2535" s="96"/>
      <c r="K2535" s="96"/>
      <c r="L2535" s="96"/>
      <c r="M2535" s="96"/>
      <c r="N2535" s="96"/>
      <c r="O2535" s="96"/>
      <c r="P2535" s="96"/>
    </row>
    <row r="2536" spans="1:16" ht="15" customHeight="1" x14ac:dyDescent="0.25">
      <c r="A2536" s="100">
        <v>43756</v>
      </c>
      <c r="B2536" s="101">
        <v>63</v>
      </c>
      <c r="C2536" s="92" t="str">
        <f t="shared" si="117"/>
        <v>POST /funds-confirmations</v>
      </c>
      <c r="D2536" s="94" t="s">
        <v>207</v>
      </c>
      <c r="E2536" s="93" t="str">
        <f t="shared" si="118"/>
        <v>CoF</v>
      </c>
      <c r="F2536" s="93" t="str">
        <f t="shared" si="119"/>
        <v>Y</v>
      </c>
      <c r="G2536" s="95">
        <v>10337841.917158328</v>
      </c>
      <c r="H2536" s="102">
        <v>18335.551658548753</v>
      </c>
      <c r="I2536" s="102">
        <v>233.72520617345756</v>
      </c>
      <c r="J2536" s="96"/>
      <c r="K2536" s="96"/>
      <c r="L2536" s="96"/>
      <c r="M2536" s="96"/>
      <c r="N2536" s="96"/>
      <c r="O2536" s="96"/>
      <c r="P2536" s="96"/>
    </row>
    <row r="2537" spans="1:16" ht="15" customHeight="1" x14ac:dyDescent="0.25">
      <c r="A2537" s="46">
        <v>43756</v>
      </c>
      <c r="B2537" s="101">
        <v>0</v>
      </c>
      <c r="C2537" s="92" t="str">
        <f t="shared" si="117"/>
        <v>OIDC endpoints for token IDs</v>
      </c>
      <c r="D2537" s="94" t="s">
        <v>208</v>
      </c>
      <c r="E2537" s="93" t="str">
        <f t="shared" si="118"/>
        <v>OIDC</v>
      </c>
      <c r="F2537" s="93" t="str">
        <f t="shared" si="119"/>
        <v>N</v>
      </c>
      <c r="G2537" s="112">
        <v>706000149.46042371</v>
      </c>
      <c r="H2537" s="68">
        <v>1731895.1633983848</v>
      </c>
      <c r="I2537" s="68">
        <v>512.61823741121577</v>
      </c>
      <c r="J2537" s="96"/>
      <c r="K2537" s="96"/>
      <c r="L2537" s="96"/>
      <c r="M2537" s="96"/>
      <c r="N2537" s="96"/>
      <c r="O2537" s="96"/>
      <c r="P2537" s="96"/>
    </row>
    <row r="2538" spans="1:16" ht="15" customHeight="1" x14ac:dyDescent="0.25">
      <c r="A2538" s="97">
        <v>43756</v>
      </c>
      <c r="B2538" s="101">
        <v>1</v>
      </c>
      <c r="C2538" s="92" t="str">
        <f t="shared" si="117"/>
        <v>POST /account-access-consents</v>
      </c>
      <c r="D2538" s="94" t="s">
        <v>208</v>
      </c>
      <c r="E2538" s="93" t="str">
        <f t="shared" si="118"/>
        <v>AISP</v>
      </c>
      <c r="F2538" s="93" t="str">
        <f t="shared" si="119"/>
        <v>N</v>
      </c>
      <c r="G2538" s="95">
        <v>576395.93065918726</v>
      </c>
      <c r="H2538" s="99">
        <v>29142.52468670857</v>
      </c>
      <c r="I2538" s="99">
        <v>79.893690857477864</v>
      </c>
      <c r="J2538" s="96"/>
      <c r="K2538" s="96"/>
      <c r="L2538" s="96"/>
      <c r="M2538" s="96"/>
      <c r="N2538" s="96"/>
      <c r="O2538" s="96"/>
      <c r="P2538" s="96"/>
    </row>
    <row r="2539" spans="1:16" ht="15" customHeight="1" x14ac:dyDescent="0.25">
      <c r="A2539" s="97">
        <v>43756</v>
      </c>
      <c r="B2539" s="101">
        <v>2</v>
      </c>
      <c r="C2539" s="92" t="str">
        <f t="shared" si="117"/>
        <v>GET /account-access-consents/{ConsentId}</v>
      </c>
      <c r="D2539" s="94" t="s">
        <v>208</v>
      </c>
      <c r="E2539" s="93" t="str">
        <f t="shared" si="118"/>
        <v>AISP</v>
      </c>
      <c r="F2539" s="93" t="str">
        <f t="shared" si="119"/>
        <v>N</v>
      </c>
      <c r="G2539" s="95">
        <v>1223761.8500086474</v>
      </c>
      <c r="H2539" s="99">
        <v>29422.826643567685</v>
      </c>
      <c r="I2539" s="99">
        <v>35.449646209310721</v>
      </c>
      <c r="J2539" s="96"/>
      <c r="K2539" s="96"/>
      <c r="L2539" s="96"/>
      <c r="M2539" s="96"/>
      <c r="N2539" s="96"/>
      <c r="O2539" s="96"/>
      <c r="P2539" s="96"/>
    </row>
    <row r="2540" spans="1:16" ht="15" customHeight="1" x14ac:dyDescent="0.25">
      <c r="A2540" s="97">
        <v>43756</v>
      </c>
      <c r="B2540" s="101">
        <v>3</v>
      </c>
      <c r="C2540" s="92" t="str">
        <f t="shared" si="117"/>
        <v>DELETE /account-access-consents/{ConsentId}</v>
      </c>
      <c r="D2540" s="94" t="s">
        <v>208</v>
      </c>
      <c r="E2540" s="93" t="str">
        <f t="shared" si="118"/>
        <v>AISP</v>
      </c>
      <c r="F2540" s="93" t="str">
        <f t="shared" si="119"/>
        <v>N</v>
      </c>
      <c r="G2540" s="95">
        <v>570607.67877211492</v>
      </c>
      <c r="H2540" s="99">
        <v>23836.131630618365</v>
      </c>
      <c r="I2540" s="99">
        <v>296.68010002666711</v>
      </c>
      <c r="J2540" s="96"/>
      <c r="K2540" s="96"/>
      <c r="L2540" s="96"/>
      <c r="M2540" s="96"/>
      <c r="N2540" s="96"/>
      <c r="O2540" s="96"/>
      <c r="P2540" s="96"/>
    </row>
    <row r="2541" spans="1:16" ht="15" customHeight="1" x14ac:dyDescent="0.25">
      <c r="A2541" s="97">
        <v>43756</v>
      </c>
      <c r="B2541" s="101">
        <v>4</v>
      </c>
      <c r="C2541" s="92" t="str">
        <f t="shared" si="117"/>
        <v>GET /accounts</v>
      </c>
      <c r="D2541" s="94" t="s">
        <v>208</v>
      </c>
      <c r="E2541" s="93" t="str">
        <f t="shared" si="118"/>
        <v>AISP</v>
      </c>
      <c r="F2541" s="93" t="str">
        <f t="shared" si="119"/>
        <v>Y</v>
      </c>
      <c r="G2541" s="95">
        <v>1564686.5304331526</v>
      </c>
      <c r="H2541" s="99">
        <v>28032.231763515309</v>
      </c>
      <c r="I2541" s="99">
        <v>75.578661046568627</v>
      </c>
      <c r="J2541" s="96"/>
      <c r="K2541" s="96"/>
      <c r="L2541" s="96"/>
      <c r="M2541" s="96"/>
      <c r="N2541" s="96"/>
      <c r="O2541" s="96"/>
      <c r="P2541" s="96"/>
    </row>
    <row r="2542" spans="1:16" ht="15" customHeight="1" x14ac:dyDescent="0.25">
      <c r="A2542" s="97">
        <v>43756</v>
      </c>
      <c r="B2542" s="101">
        <v>5</v>
      </c>
      <c r="C2542" s="92" t="str">
        <f t="shared" si="117"/>
        <v>GET /accounts/{AccountId}</v>
      </c>
      <c r="D2542" s="94" t="s">
        <v>208</v>
      </c>
      <c r="E2542" s="93" t="str">
        <f t="shared" si="118"/>
        <v>AISP</v>
      </c>
      <c r="F2542" s="93" t="str">
        <f t="shared" si="119"/>
        <v>Y</v>
      </c>
      <c r="G2542" s="95">
        <v>2644491.2486813529</v>
      </c>
      <c r="H2542" s="99">
        <v>43867.546249110113</v>
      </c>
      <c r="I2542" s="99">
        <v>94.473774410375</v>
      </c>
      <c r="J2542" s="96"/>
      <c r="K2542" s="96"/>
      <c r="L2542" s="96"/>
      <c r="M2542" s="96"/>
      <c r="N2542" s="96"/>
      <c r="O2542" s="96"/>
      <c r="P2542" s="96"/>
    </row>
    <row r="2543" spans="1:16" ht="15" customHeight="1" x14ac:dyDescent="0.25">
      <c r="A2543" s="97">
        <v>43756</v>
      </c>
      <c r="B2543" s="101">
        <v>6</v>
      </c>
      <c r="C2543" s="92" t="str">
        <f t="shared" si="117"/>
        <v>GET /accounts/{AccountId}/balances</v>
      </c>
      <c r="D2543" s="94" t="s">
        <v>208</v>
      </c>
      <c r="E2543" s="93" t="str">
        <f t="shared" si="118"/>
        <v>AISP</v>
      </c>
      <c r="F2543" s="93" t="str">
        <f t="shared" si="119"/>
        <v>Y</v>
      </c>
      <c r="G2543" s="95">
        <v>1631842.4932445064</v>
      </c>
      <c r="H2543" s="99">
        <v>28421.487681611357</v>
      </c>
      <c r="I2543" s="99">
        <v>147.76676182919758</v>
      </c>
      <c r="J2543" s="96"/>
      <c r="K2543" s="96"/>
      <c r="L2543" s="96"/>
      <c r="M2543" s="96"/>
      <c r="N2543" s="96"/>
      <c r="O2543" s="96"/>
      <c r="P2543" s="96"/>
    </row>
    <row r="2544" spans="1:16" ht="15" customHeight="1" x14ac:dyDescent="0.25">
      <c r="A2544" s="97">
        <v>43756</v>
      </c>
      <c r="B2544" s="101">
        <v>7</v>
      </c>
      <c r="C2544" s="92" t="str">
        <f t="shared" si="117"/>
        <v>GET /balances</v>
      </c>
      <c r="D2544" s="94" t="s">
        <v>208</v>
      </c>
      <c r="E2544" s="93" t="str">
        <f t="shared" si="118"/>
        <v>AISP</v>
      </c>
      <c r="F2544" s="93" t="str">
        <f t="shared" si="119"/>
        <v>Y</v>
      </c>
      <c r="G2544" s="95">
        <v>1064788.8070060897</v>
      </c>
      <c r="H2544" s="99">
        <v>21916.742840438063</v>
      </c>
      <c r="I2544" s="99">
        <v>139.49917181484696</v>
      </c>
      <c r="J2544" s="96"/>
      <c r="K2544" s="96"/>
      <c r="L2544" s="96"/>
      <c r="M2544" s="96"/>
      <c r="N2544" s="96"/>
      <c r="O2544" s="96"/>
      <c r="P2544" s="96"/>
    </row>
    <row r="2545" spans="1:16" ht="15" customHeight="1" x14ac:dyDescent="0.25">
      <c r="A2545" s="97">
        <v>43756</v>
      </c>
      <c r="B2545" s="101">
        <v>8</v>
      </c>
      <c r="C2545" s="92" t="str">
        <f t="shared" si="117"/>
        <v>GET /accounts/{AccountId}/transactions</v>
      </c>
      <c r="D2545" s="94" t="s">
        <v>208</v>
      </c>
      <c r="E2545" s="93" t="str">
        <f t="shared" si="118"/>
        <v>AISP</v>
      </c>
      <c r="F2545" s="93" t="str">
        <f t="shared" si="119"/>
        <v>Y</v>
      </c>
      <c r="G2545" s="95">
        <v>28611057.661474258</v>
      </c>
      <c r="H2545" s="99">
        <v>21369.025754850241</v>
      </c>
      <c r="I2545" s="99">
        <v>161.21401812056553</v>
      </c>
      <c r="J2545" s="96"/>
      <c r="K2545" s="96"/>
      <c r="L2545" s="96"/>
      <c r="M2545" s="96"/>
      <c r="N2545" s="96"/>
      <c r="O2545" s="96"/>
      <c r="P2545" s="96"/>
    </row>
    <row r="2546" spans="1:16" ht="15" customHeight="1" x14ac:dyDescent="0.25">
      <c r="A2546" s="97">
        <v>43756</v>
      </c>
      <c r="B2546" s="101">
        <v>9</v>
      </c>
      <c r="C2546" s="92" t="str">
        <f t="shared" si="117"/>
        <v>GET /transactions</v>
      </c>
      <c r="D2546" s="94" t="s">
        <v>208</v>
      </c>
      <c r="E2546" s="93" t="str">
        <f t="shared" si="118"/>
        <v>AISP</v>
      </c>
      <c r="F2546" s="93" t="str">
        <f t="shared" si="119"/>
        <v>Y</v>
      </c>
      <c r="G2546" s="95">
        <v>295668273.0023855</v>
      </c>
      <c r="H2546" s="99">
        <v>40797.208260581836</v>
      </c>
      <c r="I2546" s="99">
        <v>35.438441376352628</v>
      </c>
      <c r="J2546" s="96"/>
      <c r="K2546" s="96"/>
      <c r="L2546" s="96"/>
      <c r="M2546" s="96"/>
      <c r="N2546" s="96"/>
      <c r="O2546" s="96"/>
      <c r="P2546" s="96"/>
    </row>
    <row r="2547" spans="1:16" ht="15" customHeight="1" x14ac:dyDescent="0.25">
      <c r="A2547" s="97">
        <v>43756</v>
      </c>
      <c r="B2547" s="101">
        <v>10</v>
      </c>
      <c r="C2547" s="92" t="str">
        <f t="shared" si="117"/>
        <v>GET /accounts/{AccountId}/beneficiaries</v>
      </c>
      <c r="D2547" s="94" t="s">
        <v>208</v>
      </c>
      <c r="E2547" s="93" t="str">
        <f t="shared" si="118"/>
        <v>AISP</v>
      </c>
      <c r="F2547" s="93" t="str">
        <f t="shared" si="119"/>
        <v>Y</v>
      </c>
      <c r="G2547" s="95">
        <v>1976310.3597403562</v>
      </c>
      <c r="H2547" s="99">
        <v>28370.907970941345</v>
      </c>
      <c r="I2547" s="99">
        <v>119.34776607091317</v>
      </c>
      <c r="J2547" s="96"/>
      <c r="K2547" s="96"/>
      <c r="L2547" s="96"/>
      <c r="M2547" s="96"/>
      <c r="N2547" s="96"/>
      <c r="O2547" s="96"/>
      <c r="P2547" s="96"/>
    </row>
    <row r="2548" spans="1:16" ht="15" customHeight="1" x14ac:dyDescent="0.25">
      <c r="A2548" s="97">
        <v>43756</v>
      </c>
      <c r="B2548" s="101">
        <v>11</v>
      </c>
      <c r="C2548" s="92" t="str">
        <f t="shared" si="117"/>
        <v>GET /beneficiaries</v>
      </c>
      <c r="D2548" s="94" t="s">
        <v>208</v>
      </c>
      <c r="E2548" s="93" t="str">
        <f t="shared" si="118"/>
        <v>AISP</v>
      </c>
      <c r="F2548" s="93" t="str">
        <f t="shared" si="119"/>
        <v>Y</v>
      </c>
      <c r="G2548" s="95">
        <v>2810750.1300999247</v>
      </c>
      <c r="H2548" s="99">
        <v>37049.575458079831</v>
      </c>
      <c r="I2548" s="99">
        <v>30.241545865907828</v>
      </c>
      <c r="J2548" s="96"/>
      <c r="K2548" s="96"/>
      <c r="L2548" s="96"/>
      <c r="M2548" s="96"/>
      <c r="N2548" s="96"/>
      <c r="O2548" s="96"/>
      <c r="P2548" s="96"/>
    </row>
    <row r="2549" spans="1:16" ht="15" customHeight="1" x14ac:dyDescent="0.25">
      <c r="A2549" s="97">
        <v>43756</v>
      </c>
      <c r="B2549" s="101">
        <v>12</v>
      </c>
      <c r="C2549" s="92" t="str">
        <f t="shared" si="117"/>
        <v>GET /accounts/{AccountId}/direct-debits</v>
      </c>
      <c r="D2549" s="94" t="s">
        <v>208</v>
      </c>
      <c r="E2549" s="93" t="str">
        <f t="shared" si="118"/>
        <v>AISP</v>
      </c>
      <c r="F2549" s="93" t="str">
        <f t="shared" si="119"/>
        <v>Y</v>
      </c>
      <c r="G2549" s="95">
        <v>1770357.1432122113</v>
      </c>
      <c r="H2549" s="99">
        <v>33187.921959555919</v>
      </c>
      <c r="I2549" s="99">
        <v>171.51398093982351</v>
      </c>
      <c r="J2549" s="96"/>
      <c r="K2549" s="96"/>
      <c r="L2549" s="96"/>
      <c r="M2549" s="96"/>
      <c r="N2549" s="96"/>
      <c r="O2549" s="96"/>
      <c r="P2549" s="96"/>
    </row>
    <row r="2550" spans="1:16" ht="15" customHeight="1" x14ac:dyDescent="0.25">
      <c r="A2550" s="97">
        <v>43756</v>
      </c>
      <c r="B2550" s="101">
        <v>13</v>
      </c>
      <c r="C2550" s="92" t="str">
        <f t="shared" si="117"/>
        <v>GET /direct-debits</v>
      </c>
      <c r="D2550" s="94" t="s">
        <v>208</v>
      </c>
      <c r="E2550" s="93" t="str">
        <f t="shared" si="118"/>
        <v>AISP</v>
      </c>
      <c r="F2550" s="93" t="str">
        <f t="shared" si="119"/>
        <v>Y</v>
      </c>
      <c r="G2550" s="95">
        <v>1791969.8159125284</v>
      </c>
      <c r="H2550" s="99">
        <v>22766.09599330807</v>
      </c>
      <c r="I2550" s="99">
        <v>193.68428951345092</v>
      </c>
      <c r="J2550" s="96"/>
      <c r="K2550" s="96"/>
      <c r="L2550" s="96"/>
      <c r="M2550" s="96"/>
      <c r="N2550" s="96"/>
      <c r="O2550" s="96"/>
      <c r="P2550" s="96"/>
    </row>
    <row r="2551" spans="1:16" ht="15" customHeight="1" x14ac:dyDescent="0.25">
      <c r="A2551" s="97">
        <v>43756</v>
      </c>
      <c r="B2551" s="101">
        <v>14</v>
      </c>
      <c r="C2551" s="92" t="str">
        <f t="shared" si="117"/>
        <v>GET /accounts/{AccountId}/standing-orders</v>
      </c>
      <c r="D2551" s="94" t="s">
        <v>208</v>
      </c>
      <c r="E2551" s="93" t="str">
        <f t="shared" si="118"/>
        <v>AISP</v>
      </c>
      <c r="F2551" s="93" t="str">
        <f t="shared" si="119"/>
        <v>Y</v>
      </c>
      <c r="G2551" s="95">
        <v>846640.38348463702</v>
      </c>
      <c r="H2551" s="99">
        <v>16166.768735232146</v>
      </c>
      <c r="I2551" s="99">
        <v>132.14399934850121</v>
      </c>
      <c r="J2551" s="96"/>
      <c r="K2551" s="96"/>
      <c r="L2551" s="96"/>
      <c r="M2551" s="96"/>
      <c r="N2551" s="96"/>
      <c r="O2551" s="96"/>
      <c r="P2551" s="96"/>
    </row>
    <row r="2552" spans="1:16" ht="15" customHeight="1" x14ac:dyDescent="0.25">
      <c r="A2552" s="97">
        <v>43756</v>
      </c>
      <c r="B2552" s="101">
        <v>15</v>
      </c>
      <c r="C2552" s="92" t="str">
        <f t="shared" si="117"/>
        <v>GET /standing-orders</v>
      </c>
      <c r="D2552" s="94" t="s">
        <v>208</v>
      </c>
      <c r="E2552" s="93" t="str">
        <f t="shared" si="118"/>
        <v>AISP</v>
      </c>
      <c r="F2552" s="93" t="str">
        <f t="shared" si="119"/>
        <v>Y</v>
      </c>
      <c r="G2552" s="95">
        <v>1471100.0701929701</v>
      </c>
      <c r="H2552" s="99">
        <v>45725.962918893958</v>
      </c>
      <c r="I2552" s="99">
        <v>145.65050600509488</v>
      </c>
      <c r="J2552" s="96"/>
      <c r="K2552" s="96"/>
      <c r="L2552" s="96"/>
      <c r="M2552" s="96"/>
      <c r="N2552" s="96"/>
      <c r="O2552" s="96"/>
      <c r="P2552" s="96"/>
    </row>
    <row r="2553" spans="1:16" ht="15" customHeight="1" x14ac:dyDescent="0.25">
      <c r="A2553" s="97">
        <v>43756</v>
      </c>
      <c r="B2553" s="101">
        <v>16</v>
      </c>
      <c r="C2553" s="92" t="str">
        <f t="shared" si="117"/>
        <v>GET /accounts/{AccountId}/product</v>
      </c>
      <c r="D2553" s="94" t="s">
        <v>208</v>
      </c>
      <c r="E2553" s="93" t="str">
        <f t="shared" si="118"/>
        <v>AISP</v>
      </c>
      <c r="F2553" s="93" t="str">
        <f t="shared" si="119"/>
        <v>Y</v>
      </c>
      <c r="G2553" s="95">
        <v>379166.8889108295</v>
      </c>
      <c r="H2553" s="99">
        <v>4938.0160023249564</v>
      </c>
      <c r="I2553" s="99">
        <v>162.92655035567554</v>
      </c>
      <c r="J2553" s="96"/>
      <c r="K2553" s="96"/>
      <c r="L2553" s="96"/>
      <c r="M2553" s="96"/>
      <c r="N2553" s="96"/>
      <c r="O2553" s="96"/>
      <c r="P2553" s="96"/>
    </row>
    <row r="2554" spans="1:16" ht="15" customHeight="1" x14ac:dyDescent="0.25">
      <c r="A2554" s="97">
        <v>43756</v>
      </c>
      <c r="B2554" s="101">
        <v>17</v>
      </c>
      <c r="C2554" s="92" t="str">
        <f t="shared" si="117"/>
        <v>GET /products</v>
      </c>
      <c r="D2554" s="94" t="s">
        <v>208</v>
      </c>
      <c r="E2554" s="93" t="str">
        <f t="shared" si="118"/>
        <v>AISP</v>
      </c>
      <c r="F2554" s="93" t="str">
        <f t="shared" si="119"/>
        <v>Y</v>
      </c>
      <c r="G2554" s="95">
        <v>717575.30129902833</v>
      </c>
      <c r="H2554" s="99">
        <v>35573.708662355231</v>
      </c>
      <c r="I2554" s="99">
        <v>206.13816798043646</v>
      </c>
      <c r="J2554" s="96"/>
      <c r="K2554" s="96"/>
      <c r="L2554" s="96"/>
      <c r="M2554" s="96"/>
      <c r="N2554" s="96"/>
      <c r="O2554" s="96"/>
      <c r="P2554" s="96"/>
    </row>
    <row r="2555" spans="1:16" ht="15" customHeight="1" x14ac:dyDescent="0.25">
      <c r="A2555" s="97">
        <v>43756</v>
      </c>
      <c r="B2555" s="101">
        <v>18</v>
      </c>
      <c r="C2555" s="92" t="str">
        <f t="shared" si="117"/>
        <v>GET /accounts/{AccountId}/offers</v>
      </c>
      <c r="D2555" s="94" t="s">
        <v>208</v>
      </c>
      <c r="E2555" s="93" t="str">
        <f t="shared" si="118"/>
        <v>AISP</v>
      </c>
      <c r="F2555" s="93" t="str">
        <f t="shared" si="119"/>
        <v>Y</v>
      </c>
      <c r="G2555" s="95">
        <v>831724.3331803641</v>
      </c>
      <c r="H2555" s="99">
        <v>39383.068572802156</v>
      </c>
      <c r="I2555" s="99">
        <v>247.16596143351777</v>
      </c>
      <c r="J2555" s="96"/>
      <c r="K2555" s="96"/>
      <c r="L2555" s="96"/>
      <c r="M2555" s="96"/>
      <c r="N2555" s="96"/>
      <c r="O2555" s="96"/>
      <c r="P2555" s="96"/>
    </row>
    <row r="2556" spans="1:16" ht="15" customHeight="1" x14ac:dyDescent="0.25">
      <c r="A2556" s="97">
        <v>43756</v>
      </c>
      <c r="B2556" s="101">
        <v>19</v>
      </c>
      <c r="C2556" s="92" t="str">
        <f t="shared" si="117"/>
        <v>GET /offers</v>
      </c>
      <c r="D2556" s="94" t="s">
        <v>208</v>
      </c>
      <c r="E2556" s="93" t="str">
        <f t="shared" si="118"/>
        <v>AISP</v>
      </c>
      <c r="F2556" s="93" t="str">
        <f t="shared" si="119"/>
        <v>Y</v>
      </c>
      <c r="G2556" s="95">
        <v>2814332.1146255545</v>
      </c>
      <c r="H2556" s="99">
        <v>40092.284872998986</v>
      </c>
      <c r="I2556" s="99">
        <v>155.89765255454529</v>
      </c>
      <c r="J2556" s="96"/>
      <c r="K2556" s="96"/>
      <c r="L2556" s="96"/>
      <c r="M2556" s="96"/>
      <c r="N2556" s="96"/>
      <c r="O2556" s="96"/>
      <c r="P2556" s="96"/>
    </row>
    <row r="2557" spans="1:16" ht="15" customHeight="1" x14ac:dyDescent="0.25">
      <c r="A2557" s="97">
        <v>43756</v>
      </c>
      <c r="B2557" s="101">
        <v>20</v>
      </c>
      <c r="C2557" s="92" t="str">
        <f t="shared" si="117"/>
        <v>GET /accounts/{AccountId}/party</v>
      </c>
      <c r="D2557" s="94" t="s">
        <v>208</v>
      </c>
      <c r="E2557" s="93" t="str">
        <f t="shared" si="118"/>
        <v>AISP</v>
      </c>
      <c r="F2557" s="93" t="str">
        <f t="shared" si="119"/>
        <v>Y</v>
      </c>
      <c r="G2557" s="95">
        <v>1143860.5422404211</v>
      </c>
      <c r="H2557" s="99">
        <v>44387.262271736254</v>
      </c>
      <c r="I2557" s="99">
        <v>0</v>
      </c>
      <c r="J2557" s="96"/>
      <c r="K2557" s="96"/>
      <c r="L2557" s="96"/>
      <c r="M2557" s="96"/>
      <c r="N2557" s="96"/>
      <c r="O2557" s="96"/>
      <c r="P2557" s="96"/>
    </row>
    <row r="2558" spans="1:16" ht="15" customHeight="1" x14ac:dyDescent="0.25">
      <c r="A2558" s="97">
        <v>43756</v>
      </c>
      <c r="B2558" s="101">
        <v>21</v>
      </c>
      <c r="C2558" s="92" t="str">
        <f t="shared" si="117"/>
        <v>GET /party</v>
      </c>
      <c r="D2558" s="94" t="s">
        <v>208</v>
      </c>
      <c r="E2558" s="93" t="str">
        <f t="shared" si="118"/>
        <v>AISP</v>
      </c>
      <c r="F2558" s="93" t="str">
        <f t="shared" si="119"/>
        <v>Y</v>
      </c>
      <c r="G2558" s="95">
        <v>793841.55455921974</v>
      </c>
      <c r="H2558" s="99">
        <v>10287.308583326938</v>
      </c>
      <c r="I2558" s="99">
        <v>342.8191658951535</v>
      </c>
      <c r="J2558" s="96"/>
      <c r="K2558" s="96"/>
      <c r="L2558" s="96"/>
      <c r="M2558" s="96"/>
      <c r="N2558" s="96"/>
      <c r="O2558" s="96"/>
      <c r="P2558" s="96"/>
    </row>
    <row r="2559" spans="1:16" ht="15" customHeight="1" x14ac:dyDescent="0.25">
      <c r="A2559" s="97">
        <v>43756</v>
      </c>
      <c r="B2559" s="101">
        <v>22</v>
      </c>
      <c r="C2559" s="92" t="str">
        <f t="shared" si="117"/>
        <v>GET /accounts/{AccountId}/scheduled-payments</v>
      </c>
      <c r="D2559" s="94" t="s">
        <v>208</v>
      </c>
      <c r="E2559" s="93" t="str">
        <f t="shared" si="118"/>
        <v>AISP</v>
      </c>
      <c r="F2559" s="93" t="str">
        <f t="shared" si="119"/>
        <v>Y</v>
      </c>
      <c r="G2559" s="95">
        <v>947979.00985919021</v>
      </c>
      <c r="H2559" s="99">
        <v>32974.480384304195</v>
      </c>
      <c r="I2559" s="99">
        <v>3.1480716788661822</v>
      </c>
      <c r="J2559" s="96"/>
      <c r="K2559" s="96"/>
      <c r="L2559" s="96"/>
      <c r="M2559" s="96"/>
      <c r="N2559" s="96"/>
      <c r="O2559" s="96"/>
      <c r="P2559" s="96"/>
    </row>
    <row r="2560" spans="1:16" ht="15" customHeight="1" x14ac:dyDescent="0.25">
      <c r="A2560" s="97">
        <v>43756</v>
      </c>
      <c r="B2560" s="101">
        <v>23</v>
      </c>
      <c r="C2560" s="92" t="str">
        <f t="shared" si="117"/>
        <v>GET /scheduled-payments</v>
      </c>
      <c r="D2560" s="94" t="s">
        <v>208</v>
      </c>
      <c r="E2560" s="93" t="str">
        <f t="shared" si="118"/>
        <v>AISP</v>
      </c>
      <c r="F2560" s="93" t="str">
        <f t="shared" si="119"/>
        <v>Y</v>
      </c>
      <c r="G2560" s="95">
        <v>1884933.6836180182</v>
      </c>
      <c r="H2560" s="99">
        <v>30063.629734832011</v>
      </c>
      <c r="I2560" s="99">
        <v>78.450133055305031</v>
      </c>
      <c r="J2560" s="96"/>
      <c r="K2560" s="96"/>
      <c r="L2560" s="96"/>
      <c r="M2560" s="96"/>
      <c r="N2560" s="96"/>
      <c r="O2560" s="96"/>
      <c r="P2560" s="96"/>
    </row>
    <row r="2561" spans="1:16" ht="15" customHeight="1" x14ac:dyDescent="0.25">
      <c r="A2561" s="97">
        <v>43756</v>
      </c>
      <c r="B2561" s="101">
        <v>24</v>
      </c>
      <c r="C2561" s="92" t="str">
        <f t="shared" si="117"/>
        <v>GET /accounts/{AccountId}/statements</v>
      </c>
      <c r="D2561" s="94" t="s">
        <v>208</v>
      </c>
      <c r="E2561" s="93" t="str">
        <f t="shared" si="118"/>
        <v>AISP</v>
      </c>
      <c r="F2561" s="93" t="str">
        <f t="shared" si="119"/>
        <v>Y</v>
      </c>
      <c r="G2561" s="95">
        <v>874854.69154139864</v>
      </c>
      <c r="H2561" s="99">
        <v>13715.35191934258</v>
      </c>
      <c r="I2561" s="99">
        <v>136.49488815613819</v>
      </c>
      <c r="J2561" s="96"/>
      <c r="K2561" s="96"/>
      <c r="L2561" s="96"/>
      <c r="M2561" s="96"/>
      <c r="N2561" s="96"/>
      <c r="O2561" s="96"/>
      <c r="P2561" s="96"/>
    </row>
    <row r="2562" spans="1:16" ht="15" customHeight="1" x14ac:dyDescent="0.25">
      <c r="A2562" s="97">
        <v>43756</v>
      </c>
      <c r="B2562" s="101">
        <v>25</v>
      </c>
      <c r="C2562" s="92" t="str">
        <f t="shared" si="117"/>
        <v>GET /accounts/{AccountId}/statements/{StatementId}</v>
      </c>
      <c r="D2562" s="94" t="s">
        <v>208</v>
      </c>
      <c r="E2562" s="93" t="str">
        <f t="shared" si="118"/>
        <v>AISP</v>
      </c>
      <c r="F2562" s="93" t="str">
        <f t="shared" si="119"/>
        <v>Y</v>
      </c>
      <c r="G2562" s="95">
        <v>1159817.1783503783</v>
      </c>
      <c r="H2562" s="99">
        <v>22511.787785477049</v>
      </c>
      <c r="I2562" s="99">
        <v>118.8232345339524</v>
      </c>
      <c r="J2562" s="96"/>
      <c r="K2562" s="96"/>
      <c r="L2562" s="96"/>
      <c r="M2562" s="96"/>
      <c r="N2562" s="96"/>
      <c r="O2562" s="96"/>
      <c r="P2562" s="96"/>
    </row>
    <row r="2563" spans="1:16" ht="15" customHeight="1" x14ac:dyDescent="0.25">
      <c r="A2563" s="97">
        <v>43756</v>
      </c>
      <c r="B2563" s="101">
        <v>26</v>
      </c>
      <c r="C2563" s="92" t="str">
        <f t="shared" si="117"/>
        <v>GET /accounts/{AccountId}/statements/{StatementId}/file</v>
      </c>
      <c r="D2563" s="94" t="s">
        <v>208</v>
      </c>
      <c r="E2563" s="93" t="str">
        <f t="shared" si="118"/>
        <v>AISP</v>
      </c>
      <c r="F2563" s="93" t="str">
        <f t="shared" si="119"/>
        <v>Y</v>
      </c>
      <c r="G2563" s="95">
        <v>1949141.9512164751</v>
      </c>
      <c r="H2563" s="99">
        <v>22867.516564023583</v>
      </c>
      <c r="I2563" s="99">
        <v>89.597381230818939</v>
      </c>
      <c r="J2563" s="96"/>
      <c r="K2563" s="96"/>
      <c r="L2563" s="96"/>
      <c r="M2563" s="96"/>
      <c r="N2563" s="96"/>
      <c r="O2563" s="96"/>
      <c r="P2563" s="96"/>
    </row>
    <row r="2564" spans="1:16" ht="15" customHeight="1" x14ac:dyDescent="0.25">
      <c r="A2564" s="97">
        <v>43756</v>
      </c>
      <c r="B2564" s="101">
        <v>27</v>
      </c>
      <c r="C2564" s="92" t="str">
        <f t="shared" si="117"/>
        <v>GET /accounts/{AccountId}/statements/{StatementId}/transactions</v>
      </c>
      <c r="D2564" s="94" t="s">
        <v>208</v>
      </c>
      <c r="E2564" s="93" t="str">
        <f t="shared" si="118"/>
        <v>AISP</v>
      </c>
      <c r="F2564" s="93" t="str">
        <f t="shared" si="119"/>
        <v>Y</v>
      </c>
      <c r="G2564" s="95">
        <v>28905579.837370984</v>
      </c>
      <c r="H2564" s="99">
        <v>7564.6123705519085</v>
      </c>
      <c r="I2564" s="99">
        <v>286.01264055945228</v>
      </c>
      <c r="J2564" s="96"/>
      <c r="K2564" s="96"/>
      <c r="L2564" s="96"/>
      <c r="M2564" s="96"/>
      <c r="N2564" s="96"/>
      <c r="O2564" s="96"/>
      <c r="P2564" s="96"/>
    </row>
    <row r="2565" spans="1:16" ht="15" customHeight="1" x14ac:dyDescent="0.25">
      <c r="A2565" s="97">
        <v>43756</v>
      </c>
      <c r="B2565" s="101">
        <v>28</v>
      </c>
      <c r="C2565" s="92" t="str">
        <f t="shared" si="117"/>
        <v>GET /statements</v>
      </c>
      <c r="D2565" s="94" t="s">
        <v>208</v>
      </c>
      <c r="E2565" s="93" t="str">
        <f t="shared" si="118"/>
        <v>AISP</v>
      </c>
      <c r="F2565" s="93" t="str">
        <f t="shared" si="119"/>
        <v>Y</v>
      </c>
      <c r="G2565" s="95">
        <v>2946769.1355655608</v>
      </c>
      <c r="H2565" s="99">
        <v>44520.803883356122</v>
      </c>
      <c r="I2565" s="99">
        <v>68.73612044918238</v>
      </c>
      <c r="J2565" s="96"/>
      <c r="K2565" s="96"/>
      <c r="L2565" s="96"/>
      <c r="M2565" s="96"/>
      <c r="N2565" s="96"/>
      <c r="O2565" s="96"/>
      <c r="P2565" s="96"/>
    </row>
    <row r="2566" spans="1:16" ht="15" customHeight="1" x14ac:dyDescent="0.25">
      <c r="A2566" s="97">
        <v>43756</v>
      </c>
      <c r="B2566" s="101">
        <v>29</v>
      </c>
      <c r="C2566" s="92" t="str">
        <f t="shared" si="117"/>
        <v>POST /domestic-payment-consents</v>
      </c>
      <c r="D2566" s="94" t="s">
        <v>208</v>
      </c>
      <c r="E2566" s="93" t="str">
        <f t="shared" si="118"/>
        <v>PISP</v>
      </c>
      <c r="F2566" s="93" t="str">
        <f t="shared" si="119"/>
        <v>N</v>
      </c>
      <c r="G2566" s="95">
        <v>3682346.3079840168</v>
      </c>
      <c r="H2566" s="103">
        <v>9288.298057263255</v>
      </c>
      <c r="I2566" s="103">
        <v>90.975184819995988</v>
      </c>
      <c r="J2566" s="96"/>
      <c r="K2566" s="96"/>
      <c r="L2566" s="96"/>
      <c r="M2566" s="96"/>
      <c r="N2566" s="96"/>
      <c r="O2566" s="96"/>
      <c r="P2566" s="96"/>
    </row>
    <row r="2567" spans="1:16" ht="15" customHeight="1" x14ac:dyDescent="0.25">
      <c r="A2567" s="97">
        <v>43756</v>
      </c>
      <c r="B2567" s="101">
        <v>30</v>
      </c>
      <c r="C2567" s="92" t="str">
        <f t="shared" si="117"/>
        <v>GET /domestic-payment-consents/{ConsentId}</v>
      </c>
      <c r="D2567" s="94" t="s">
        <v>208</v>
      </c>
      <c r="E2567" s="93" t="str">
        <f t="shared" si="118"/>
        <v>PISP</v>
      </c>
      <c r="F2567" s="93" t="str">
        <f t="shared" si="119"/>
        <v>N</v>
      </c>
      <c r="G2567" s="95">
        <v>13115735.038460676</v>
      </c>
      <c r="H2567" s="103">
        <v>18419.554040512801</v>
      </c>
      <c r="I2567" s="103">
        <v>144.26363638119724</v>
      </c>
      <c r="J2567" s="96"/>
      <c r="K2567" s="96"/>
      <c r="L2567" s="96"/>
      <c r="M2567" s="96"/>
      <c r="N2567" s="96"/>
      <c r="O2567" s="96"/>
      <c r="P2567" s="96"/>
    </row>
    <row r="2568" spans="1:16" ht="15" customHeight="1" x14ac:dyDescent="0.25">
      <c r="A2568" s="97">
        <v>43756</v>
      </c>
      <c r="B2568" s="101">
        <v>31</v>
      </c>
      <c r="C2568" s="92" t="str">
        <f t="shared" ref="C2568:C2631" si="120">VLOOKUP($B2568,endpoints,3)</f>
        <v>POST /domestic-payments</v>
      </c>
      <c r="D2568" s="94" t="s">
        <v>208</v>
      </c>
      <c r="E2568" s="93" t="str">
        <f t="shared" ref="E2568:E2631" si="121">VLOOKUP($B2568,endpoints,4)</f>
        <v>PISP</v>
      </c>
      <c r="F2568" s="93" t="str">
        <f t="shared" ref="F2568:F2631" si="122">VLOOKUP($B2568,endpoints,5)</f>
        <v>Y</v>
      </c>
      <c r="G2568" s="95">
        <v>4773493.3015546845</v>
      </c>
      <c r="H2568" s="103">
        <v>15578.88862657903</v>
      </c>
      <c r="I2568" s="103">
        <v>6.167525019458787</v>
      </c>
      <c r="J2568" s="96"/>
      <c r="K2568" s="96"/>
      <c r="L2568" s="96"/>
      <c r="M2568" s="96"/>
      <c r="N2568" s="96"/>
      <c r="O2568" s="96"/>
      <c r="P2568" s="96"/>
    </row>
    <row r="2569" spans="1:16" ht="15" customHeight="1" x14ac:dyDescent="0.25">
      <c r="A2569" s="97">
        <v>43756</v>
      </c>
      <c r="B2569" s="101">
        <v>32</v>
      </c>
      <c r="C2569" s="92" t="str">
        <f t="shared" si="120"/>
        <v>GET /domestic-payments/{DomesticPaymentId}</v>
      </c>
      <c r="D2569" s="94" t="s">
        <v>208</v>
      </c>
      <c r="E2569" s="93" t="str">
        <f t="shared" si="121"/>
        <v>PISP</v>
      </c>
      <c r="F2569" s="93" t="str">
        <f t="shared" si="122"/>
        <v>Y</v>
      </c>
      <c r="G2569" s="95">
        <v>30801166.853030436</v>
      </c>
      <c r="H2569" s="103">
        <v>40202.044586411146</v>
      </c>
      <c r="I2569" s="103">
        <v>72.520885512638685</v>
      </c>
      <c r="J2569" s="96"/>
      <c r="K2569" s="96"/>
      <c r="L2569" s="96"/>
      <c r="M2569" s="96"/>
      <c r="N2569" s="96"/>
      <c r="O2569" s="96"/>
      <c r="P2569" s="96"/>
    </row>
    <row r="2570" spans="1:16" ht="15" customHeight="1" x14ac:dyDescent="0.25">
      <c r="A2570" s="97">
        <v>43756</v>
      </c>
      <c r="B2570" s="101">
        <v>33</v>
      </c>
      <c r="C2570" s="92" t="str">
        <f t="shared" si="120"/>
        <v>POST /domestic-scheduled-payment-consents</v>
      </c>
      <c r="D2570" s="94" t="s">
        <v>208</v>
      </c>
      <c r="E2570" s="93" t="str">
        <f t="shared" si="121"/>
        <v>PISP</v>
      </c>
      <c r="F2570" s="93" t="str">
        <f t="shared" si="122"/>
        <v>N</v>
      </c>
      <c r="G2570" s="95">
        <v>18578674.666378275</v>
      </c>
      <c r="H2570" s="103">
        <v>16991.295354026344</v>
      </c>
      <c r="I2570" s="103">
        <v>109.23492992692813</v>
      </c>
      <c r="J2570" s="96"/>
      <c r="K2570" s="96"/>
      <c r="L2570" s="96"/>
      <c r="M2570" s="96"/>
      <c r="N2570" s="96"/>
      <c r="O2570" s="96"/>
      <c r="P2570" s="96"/>
    </row>
    <row r="2571" spans="1:16" ht="15" customHeight="1" x14ac:dyDescent="0.25">
      <c r="A2571" s="97">
        <v>43756</v>
      </c>
      <c r="B2571" s="101">
        <v>34</v>
      </c>
      <c r="C2571" s="92" t="str">
        <f t="shared" si="120"/>
        <v>GET /domestic-scheduled-payment-consents/{ConsentId}</v>
      </c>
      <c r="D2571" s="94" t="s">
        <v>208</v>
      </c>
      <c r="E2571" s="93" t="str">
        <f t="shared" si="121"/>
        <v>PISP</v>
      </c>
      <c r="F2571" s="93" t="str">
        <f t="shared" si="122"/>
        <v>N</v>
      </c>
      <c r="G2571" s="95">
        <v>11584127.992263647</v>
      </c>
      <c r="H2571" s="103">
        <v>13071.232099914203</v>
      </c>
      <c r="I2571" s="103">
        <v>83.615496763383618</v>
      </c>
      <c r="J2571" s="96"/>
      <c r="K2571" s="96"/>
      <c r="L2571" s="96"/>
      <c r="M2571" s="96"/>
      <c r="N2571" s="96"/>
      <c r="O2571" s="96"/>
      <c r="P2571" s="96"/>
    </row>
    <row r="2572" spans="1:16" ht="15" customHeight="1" x14ac:dyDescent="0.25">
      <c r="A2572" s="97">
        <v>43756</v>
      </c>
      <c r="B2572" s="101">
        <v>35</v>
      </c>
      <c r="C2572" s="92" t="str">
        <f t="shared" si="120"/>
        <v>POST /domestic-scheduled-payments</v>
      </c>
      <c r="D2572" s="94" t="s">
        <v>208</v>
      </c>
      <c r="E2572" s="93" t="str">
        <f t="shared" si="121"/>
        <v>PISP</v>
      </c>
      <c r="F2572" s="93" t="str">
        <f t="shared" si="122"/>
        <v>Y</v>
      </c>
      <c r="G2572" s="95">
        <v>29793894.555766225</v>
      </c>
      <c r="H2572" s="99">
        <v>46018.986331184824</v>
      </c>
      <c r="I2572" s="99">
        <v>159.30442970550479</v>
      </c>
      <c r="J2572" s="96"/>
      <c r="K2572" s="96"/>
      <c r="L2572" s="96"/>
      <c r="M2572" s="96"/>
      <c r="N2572" s="96"/>
      <c r="O2572" s="96"/>
      <c r="P2572" s="96"/>
    </row>
    <row r="2573" spans="1:16" ht="15" customHeight="1" x14ac:dyDescent="0.25">
      <c r="A2573" s="97">
        <v>43756</v>
      </c>
      <c r="B2573" s="101">
        <v>36</v>
      </c>
      <c r="C2573" s="92" t="str">
        <f t="shared" si="120"/>
        <v>GET /domestic-scheduled-payments/{DomesticScheduledPaymentId}</v>
      </c>
      <c r="D2573" s="94" t="s">
        <v>208</v>
      </c>
      <c r="E2573" s="93" t="str">
        <f t="shared" si="121"/>
        <v>PISP</v>
      </c>
      <c r="F2573" s="93" t="str">
        <f t="shared" si="122"/>
        <v>Y</v>
      </c>
      <c r="G2573" s="95">
        <v>12968038.661615163</v>
      </c>
      <c r="H2573" s="99">
        <v>32909.061208243787</v>
      </c>
      <c r="I2573" s="99">
        <v>76.345923263957758</v>
      </c>
      <c r="J2573" s="96"/>
      <c r="K2573" s="96"/>
      <c r="L2573" s="96"/>
      <c r="M2573" s="96"/>
      <c r="N2573" s="96"/>
      <c r="O2573" s="96"/>
      <c r="P2573" s="96"/>
    </row>
    <row r="2574" spans="1:16" ht="15" customHeight="1" x14ac:dyDescent="0.25">
      <c r="A2574" s="97">
        <v>43756</v>
      </c>
      <c r="B2574" s="101">
        <v>37</v>
      </c>
      <c r="C2574" s="92" t="str">
        <f t="shared" si="120"/>
        <v>POST /domestic-standing-order-consents</v>
      </c>
      <c r="D2574" s="94" t="s">
        <v>208</v>
      </c>
      <c r="E2574" s="93" t="str">
        <f t="shared" si="121"/>
        <v>PISP</v>
      </c>
      <c r="F2574" s="93" t="str">
        <f t="shared" si="122"/>
        <v>N</v>
      </c>
      <c r="G2574" s="95">
        <v>24990358.422983479</v>
      </c>
      <c r="H2574" s="99">
        <v>27338.898000869915</v>
      </c>
      <c r="I2574" s="99">
        <v>203.20773771739135</v>
      </c>
      <c r="J2574" s="96"/>
      <c r="K2574" s="96"/>
      <c r="L2574" s="96"/>
      <c r="M2574" s="96"/>
      <c r="N2574" s="96"/>
      <c r="O2574" s="96"/>
      <c r="P2574" s="96"/>
    </row>
    <row r="2575" spans="1:16" ht="15" customHeight="1" x14ac:dyDescent="0.25">
      <c r="A2575" s="97">
        <v>43756</v>
      </c>
      <c r="B2575" s="101">
        <v>38</v>
      </c>
      <c r="C2575" s="92" t="str">
        <f t="shared" si="120"/>
        <v>GET /domestic-standing-order-consents/{ConsentId}</v>
      </c>
      <c r="D2575" s="94" t="s">
        <v>208</v>
      </c>
      <c r="E2575" s="93" t="str">
        <f t="shared" si="121"/>
        <v>PISP</v>
      </c>
      <c r="F2575" s="93" t="str">
        <f t="shared" si="122"/>
        <v>N</v>
      </c>
      <c r="G2575" s="95">
        <v>25589182.22585455</v>
      </c>
      <c r="H2575" s="99">
        <v>32726.883284132942</v>
      </c>
      <c r="I2575" s="99">
        <v>184.16694695353058</v>
      </c>
      <c r="J2575" s="96"/>
      <c r="K2575" s="96"/>
      <c r="L2575" s="96"/>
      <c r="M2575" s="96"/>
      <c r="N2575" s="96"/>
      <c r="O2575" s="96"/>
      <c r="P2575" s="96"/>
    </row>
    <row r="2576" spans="1:16" ht="15" customHeight="1" x14ac:dyDescent="0.25">
      <c r="A2576" s="97">
        <v>43756</v>
      </c>
      <c r="B2576" s="101">
        <v>39</v>
      </c>
      <c r="C2576" s="92" t="str">
        <f t="shared" si="120"/>
        <v>POST /domestic-standing-orders</v>
      </c>
      <c r="D2576" s="94" t="s">
        <v>208</v>
      </c>
      <c r="E2576" s="93" t="str">
        <f t="shared" si="121"/>
        <v>PISP</v>
      </c>
      <c r="F2576" s="93" t="str">
        <f t="shared" si="122"/>
        <v>Y</v>
      </c>
      <c r="G2576" s="95">
        <v>8378458.5137157459</v>
      </c>
      <c r="H2576" s="99">
        <v>17967.705703425414</v>
      </c>
      <c r="I2576" s="99">
        <v>2.1016407920067093</v>
      </c>
      <c r="J2576" s="96"/>
      <c r="K2576" s="96"/>
      <c r="L2576" s="96"/>
      <c r="M2576" s="96"/>
      <c r="N2576" s="96"/>
      <c r="O2576" s="96"/>
      <c r="P2576" s="96"/>
    </row>
    <row r="2577" spans="1:16" ht="15" customHeight="1" x14ac:dyDescent="0.25">
      <c r="A2577" s="97">
        <v>43756</v>
      </c>
      <c r="B2577" s="101">
        <v>40</v>
      </c>
      <c r="C2577" s="92" t="str">
        <f t="shared" si="120"/>
        <v>GET /domestic-standing-orders/{DomesticStandingOrderId}</v>
      </c>
      <c r="D2577" s="94" t="s">
        <v>208</v>
      </c>
      <c r="E2577" s="93" t="str">
        <f t="shared" si="121"/>
        <v>PISP</v>
      </c>
      <c r="F2577" s="93" t="str">
        <f t="shared" si="122"/>
        <v>Y</v>
      </c>
      <c r="G2577" s="95">
        <v>6289624.5475138789</v>
      </c>
      <c r="H2577" s="99">
        <v>8242.4115268758032</v>
      </c>
      <c r="I2577" s="99">
        <v>238.13308680855457</v>
      </c>
      <c r="J2577" s="96"/>
      <c r="K2577" s="96"/>
      <c r="L2577" s="96"/>
      <c r="M2577" s="96"/>
      <c r="N2577" s="96"/>
      <c r="O2577" s="96"/>
      <c r="P2577" s="96"/>
    </row>
    <row r="2578" spans="1:16" ht="15" customHeight="1" x14ac:dyDescent="0.25">
      <c r="A2578" s="97">
        <v>43756</v>
      </c>
      <c r="B2578" s="101">
        <v>41</v>
      </c>
      <c r="C2578" s="92" t="str">
        <f t="shared" si="120"/>
        <v>POST /international-payment-consents</v>
      </c>
      <c r="D2578" s="94" t="s">
        <v>208</v>
      </c>
      <c r="E2578" s="93" t="str">
        <f t="shared" si="121"/>
        <v>PISP</v>
      </c>
      <c r="F2578" s="93" t="str">
        <f t="shared" si="122"/>
        <v>N</v>
      </c>
      <c r="G2578" s="95">
        <v>34013658.591394536</v>
      </c>
      <c r="H2578" s="99">
        <v>43256.963365196767</v>
      </c>
      <c r="I2578" s="99">
        <v>63.962478470442285</v>
      </c>
      <c r="J2578" s="96"/>
      <c r="K2578" s="96"/>
      <c r="L2578" s="96"/>
      <c r="M2578" s="96"/>
      <c r="N2578" s="96"/>
      <c r="O2578" s="96"/>
      <c r="P2578" s="96"/>
    </row>
    <row r="2579" spans="1:16" ht="15" customHeight="1" x14ac:dyDescent="0.25">
      <c r="A2579" s="97">
        <v>43756</v>
      </c>
      <c r="B2579" s="101">
        <v>42</v>
      </c>
      <c r="C2579" s="92" t="str">
        <f t="shared" si="120"/>
        <v>GET /international-payment-consents/{ConsentId}</v>
      </c>
      <c r="D2579" s="94" t="s">
        <v>208</v>
      </c>
      <c r="E2579" s="93" t="str">
        <f t="shared" si="121"/>
        <v>PISP</v>
      </c>
      <c r="F2579" s="93" t="str">
        <f t="shared" si="122"/>
        <v>N</v>
      </c>
      <c r="G2579" s="95">
        <v>29720038.213372208</v>
      </c>
      <c r="H2579" s="99">
        <v>34541.416170134507</v>
      </c>
      <c r="I2579" s="99">
        <v>251.59463764737208</v>
      </c>
      <c r="J2579" s="96"/>
      <c r="K2579" s="96"/>
      <c r="L2579" s="96"/>
      <c r="M2579" s="96"/>
      <c r="N2579" s="96"/>
      <c r="O2579" s="96"/>
      <c r="P2579" s="96"/>
    </row>
    <row r="2580" spans="1:16" ht="15" customHeight="1" x14ac:dyDescent="0.25">
      <c r="A2580" s="97">
        <v>43756</v>
      </c>
      <c r="B2580" s="101">
        <v>43</v>
      </c>
      <c r="C2580" s="92" t="str">
        <f t="shared" si="120"/>
        <v>POST /international-payments</v>
      </c>
      <c r="D2580" s="94" t="s">
        <v>208</v>
      </c>
      <c r="E2580" s="93" t="str">
        <f t="shared" si="121"/>
        <v>PISP</v>
      </c>
      <c r="F2580" s="93" t="str">
        <f t="shared" si="122"/>
        <v>Y</v>
      </c>
      <c r="G2580" s="95">
        <v>32887397.615166362</v>
      </c>
      <c r="H2580" s="99">
        <v>40740.678049354792</v>
      </c>
      <c r="I2580" s="99">
        <v>45.229130286090971</v>
      </c>
      <c r="J2580" s="96"/>
      <c r="K2580" s="96"/>
      <c r="L2580" s="96"/>
      <c r="M2580" s="96"/>
      <c r="N2580" s="96"/>
      <c r="O2580" s="96"/>
      <c r="P2580" s="96"/>
    </row>
    <row r="2581" spans="1:16" ht="15" customHeight="1" x14ac:dyDescent="0.25">
      <c r="A2581" s="97">
        <v>43756</v>
      </c>
      <c r="B2581" s="101">
        <v>44</v>
      </c>
      <c r="C2581" s="92" t="str">
        <f t="shared" si="120"/>
        <v>GET /international-payments/{InternationalPaymentId}</v>
      </c>
      <c r="D2581" s="94" t="s">
        <v>208</v>
      </c>
      <c r="E2581" s="93" t="str">
        <f t="shared" si="121"/>
        <v>PISP</v>
      </c>
      <c r="F2581" s="93" t="str">
        <f t="shared" si="122"/>
        <v>Y</v>
      </c>
      <c r="G2581" s="95">
        <v>12431346.625209086</v>
      </c>
      <c r="H2581" s="99">
        <v>20570.319212486222</v>
      </c>
      <c r="I2581" s="99">
        <v>54.700818015978413</v>
      </c>
      <c r="J2581" s="96"/>
      <c r="K2581" s="96"/>
      <c r="L2581" s="96"/>
      <c r="M2581" s="96"/>
      <c r="N2581" s="96"/>
      <c r="O2581" s="96"/>
      <c r="P2581" s="96"/>
    </row>
    <row r="2582" spans="1:16" ht="15" customHeight="1" x14ac:dyDescent="0.25">
      <c r="A2582" s="97">
        <v>43756</v>
      </c>
      <c r="B2582" s="101">
        <v>45</v>
      </c>
      <c r="C2582" s="92" t="str">
        <f t="shared" si="120"/>
        <v>POST /international-scheduled-payment-consents</v>
      </c>
      <c r="D2582" s="94" t="s">
        <v>208</v>
      </c>
      <c r="E2582" s="93" t="str">
        <f t="shared" si="121"/>
        <v>PISP</v>
      </c>
      <c r="F2582" s="93" t="str">
        <f t="shared" si="122"/>
        <v>N</v>
      </c>
      <c r="G2582" s="95">
        <v>24907317.709796146</v>
      </c>
      <c r="H2582" s="99">
        <v>35896.019500537106</v>
      </c>
      <c r="I2582" s="99">
        <v>14.770345861012091</v>
      </c>
      <c r="J2582" s="96"/>
      <c r="K2582" s="96"/>
      <c r="L2582" s="96"/>
      <c r="M2582" s="96"/>
      <c r="N2582" s="96"/>
      <c r="O2582" s="96"/>
      <c r="P2582" s="96"/>
    </row>
    <row r="2583" spans="1:16" ht="15" customHeight="1" x14ac:dyDescent="0.25">
      <c r="A2583" s="97">
        <v>43756</v>
      </c>
      <c r="B2583" s="101">
        <v>46</v>
      </c>
      <c r="C2583" s="92" t="str">
        <f t="shared" si="120"/>
        <v>GET /international-scheduled-payment-consents/{ConsentId}</v>
      </c>
      <c r="D2583" s="94" t="s">
        <v>208</v>
      </c>
      <c r="E2583" s="93" t="str">
        <f t="shared" si="121"/>
        <v>PISP</v>
      </c>
      <c r="F2583" s="93" t="str">
        <f t="shared" si="122"/>
        <v>N</v>
      </c>
      <c r="G2583" s="95">
        <v>9112462.1128314827</v>
      </c>
      <c r="H2583" s="99">
        <v>26848.385710944858</v>
      </c>
      <c r="I2583" s="99">
        <v>23.581997843896936</v>
      </c>
      <c r="J2583" s="96"/>
      <c r="K2583" s="96"/>
      <c r="L2583" s="96"/>
      <c r="M2583" s="96"/>
      <c r="N2583" s="96"/>
      <c r="O2583" s="96"/>
      <c r="P2583" s="96"/>
    </row>
    <row r="2584" spans="1:16" ht="15" customHeight="1" x14ac:dyDescent="0.25">
      <c r="A2584" s="97">
        <v>43756</v>
      </c>
      <c r="B2584" s="101">
        <v>47</v>
      </c>
      <c r="C2584" s="92" t="str">
        <f t="shared" si="120"/>
        <v>POST /international-scheduled-payments</v>
      </c>
      <c r="D2584" s="94" t="s">
        <v>208</v>
      </c>
      <c r="E2584" s="93" t="str">
        <f t="shared" si="121"/>
        <v>PISP</v>
      </c>
      <c r="F2584" s="93" t="str">
        <f t="shared" si="122"/>
        <v>Y</v>
      </c>
      <c r="G2584" s="95">
        <v>13445606.056345012</v>
      </c>
      <c r="H2584" s="99">
        <v>22169.677643974272</v>
      </c>
      <c r="I2584" s="99">
        <v>66.792490185348584</v>
      </c>
      <c r="J2584" s="96"/>
      <c r="K2584" s="96"/>
      <c r="L2584" s="96"/>
      <c r="M2584" s="96"/>
      <c r="N2584" s="96"/>
      <c r="O2584" s="96"/>
      <c r="P2584" s="96"/>
    </row>
    <row r="2585" spans="1:16" ht="15" customHeight="1" x14ac:dyDescent="0.25">
      <c r="A2585" s="97">
        <v>43756</v>
      </c>
      <c r="B2585" s="101">
        <v>48</v>
      </c>
      <c r="C2585" s="92" t="str">
        <f t="shared" si="120"/>
        <v>GET /international-scheduled-payments/{InternationalScheduledPaymentId}</v>
      </c>
      <c r="D2585" s="94" t="s">
        <v>208</v>
      </c>
      <c r="E2585" s="93" t="str">
        <f t="shared" si="121"/>
        <v>PISP</v>
      </c>
      <c r="F2585" s="93" t="str">
        <f t="shared" si="122"/>
        <v>Y</v>
      </c>
      <c r="G2585" s="95">
        <v>23020785.847978473</v>
      </c>
      <c r="H2585" s="99">
        <v>39215.155134098088</v>
      </c>
      <c r="I2585" s="99">
        <v>50.16736978022562</v>
      </c>
      <c r="J2585" s="96"/>
      <c r="K2585" s="96"/>
      <c r="L2585" s="96"/>
      <c r="M2585" s="96"/>
      <c r="N2585" s="96"/>
      <c r="O2585" s="96"/>
      <c r="P2585" s="96"/>
    </row>
    <row r="2586" spans="1:16" ht="15" customHeight="1" x14ac:dyDescent="0.25">
      <c r="A2586" s="97">
        <v>43756</v>
      </c>
      <c r="B2586" s="101">
        <v>49</v>
      </c>
      <c r="C2586" s="92" t="str">
        <f t="shared" si="120"/>
        <v>POST /international-standing-order-consents</v>
      </c>
      <c r="D2586" s="94" t="s">
        <v>208</v>
      </c>
      <c r="E2586" s="93" t="str">
        <f t="shared" si="121"/>
        <v>PISP</v>
      </c>
      <c r="F2586" s="93" t="str">
        <f t="shared" si="122"/>
        <v>N</v>
      </c>
      <c r="G2586" s="95">
        <v>4030064.4742962937</v>
      </c>
      <c r="H2586" s="99">
        <v>12253.674808302992</v>
      </c>
      <c r="I2586" s="99">
        <v>5.9969915854500098</v>
      </c>
      <c r="J2586" s="96"/>
      <c r="K2586" s="96"/>
      <c r="L2586" s="96"/>
      <c r="M2586" s="96"/>
      <c r="N2586" s="96"/>
      <c r="O2586" s="96"/>
      <c r="P2586" s="96"/>
    </row>
    <row r="2587" spans="1:16" ht="15" customHeight="1" x14ac:dyDescent="0.25">
      <c r="A2587" s="97">
        <v>43756</v>
      </c>
      <c r="B2587" s="101">
        <v>50</v>
      </c>
      <c r="C2587" s="92" t="str">
        <f t="shared" si="120"/>
        <v>GET /international-standing-order-consents/{ConsentId}</v>
      </c>
      <c r="D2587" s="94" t="s">
        <v>208</v>
      </c>
      <c r="E2587" s="93" t="str">
        <f t="shared" si="121"/>
        <v>PISP</v>
      </c>
      <c r="F2587" s="93" t="str">
        <f t="shared" si="122"/>
        <v>N</v>
      </c>
      <c r="G2587" s="95">
        <v>20020755.20758136</v>
      </c>
      <c r="H2587" s="99">
        <v>33446.773088081965</v>
      </c>
      <c r="I2587" s="99">
        <v>244.68811280307497</v>
      </c>
      <c r="J2587" s="96"/>
      <c r="K2587" s="96"/>
      <c r="L2587" s="96"/>
      <c r="M2587" s="96"/>
      <c r="N2587" s="96"/>
      <c r="O2587" s="96"/>
      <c r="P2587" s="96"/>
    </row>
    <row r="2588" spans="1:16" ht="15" customHeight="1" x14ac:dyDescent="0.25">
      <c r="A2588" s="97">
        <v>43756</v>
      </c>
      <c r="B2588" s="101">
        <v>51</v>
      </c>
      <c r="C2588" s="92" t="str">
        <f t="shared" si="120"/>
        <v>POST /international-standing-orders</v>
      </c>
      <c r="D2588" s="94" t="s">
        <v>208</v>
      </c>
      <c r="E2588" s="93" t="str">
        <f t="shared" si="121"/>
        <v>PISP</v>
      </c>
      <c r="F2588" s="93" t="str">
        <f t="shared" si="122"/>
        <v>Y</v>
      </c>
      <c r="G2588" s="95">
        <v>15739912.176425695</v>
      </c>
      <c r="H2588" s="99">
        <v>23750.834906477172</v>
      </c>
      <c r="I2588" s="99">
        <v>217.13563991000316</v>
      </c>
      <c r="J2588" s="96"/>
      <c r="K2588" s="96"/>
      <c r="L2588" s="96"/>
      <c r="M2588" s="96"/>
      <c r="N2588" s="96"/>
      <c r="O2588" s="96"/>
      <c r="P2588" s="96"/>
    </row>
    <row r="2589" spans="1:16" ht="15" customHeight="1" x14ac:dyDescent="0.25">
      <c r="A2589" s="97">
        <v>43756</v>
      </c>
      <c r="B2589" s="101">
        <v>52</v>
      </c>
      <c r="C2589" s="92" t="str">
        <f t="shared" si="120"/>
        <v>GET /international-standing-orders/{InternationalStandingOrderPaymentId}</v>
      </c>
      <c r="D2589" s="94" t="s">
        <v>208</v>
      </c>
      <c r="E2589" s="93" t="str">
        <f t="shared" si="121"/>
        <v>PISP</v>
      </c>
      <c r="F2589" s="93" t="str">
        <f t="shared" si="122"/>
        <v>Y</v>
      </c>
      <c r="G2589" s="95">
        <v>6261855.0126911169</v>
      </c>
      <c r="H2589" s="99">
        <v>18611.422460220376</v>
      </c>
      <c r="I2589" s="99">
        <v>74.327048677623068</v>
      </c>
      <c r="J2589" s="96"/>
      <c r="K2589" s="96"/>
      <c r="L2589" s="96"/>
      <c r="M2589" s="96"/>
      <c r="N2589" s="96"/>
      <c r="O2589" s="96"/>
      <c r="P2589" s="96"/>
    </row>
    <row r="2590" spans="1:16" ht="15" customHeight="1" x14ac:dyDescent="0.25">
      <c r="A2590" s="97">
        <v>43756</v>
      </c>
      <c r="B2590" s="101">
        <v>53</v>
      </c>
      <c r="C2590" s="92" t="str">
        <f t="shared" si="120"/>
        <v>POST /file-payment-consents</v>
      </c>
      <c r="D2590" s="94" t="s">
        <v>208</v>
      </c>
      <c r="E2590" s="93" t="str">
        <f t="shared" si="121"/>
        <v>PISP</v>
      </c>
      <c r="F2590" s="93" t="str">
        <f t="shared" si="122"/>
        <v>N</v>
      </c>
      <c r="G2590" s="95">
        <v>11405136.889233474</v>
      </c>
      <c r="H2590" s="99">
        <v>13618.347683048214</v>
      </c>
      <c r="I2590" s="99">
        <v>21.215694195351166</v>
      </c>
      <c r="J2590" s="96"/>
      <c r="K2590" s="96"/>
      <c r="L2590" s="96"/>
      <c r="M2590" s="96"/>
      <c r="N2590" s="96"/>
      <c r="O2590" s="96"/>
      <c r="P2590" s="96"/>
    </row>
    <row r="2591" spans="1:16" ht="15" customHeight="1" x14ac:dyDescent="0.25">
      <c r="A2591" s="97">
        <v>43756</v>
      </c>
      <c r="B2591" s="101">
        <v>54</v>
      </c>
      <c r="C2591" s="92" t="str">
        <f t="shared" si="120"/>
        <v>GET /file-payment-consents/{ConsentId}</v>
      </c>
      <c r="D2591" s="94" t="s">
        <v>208</v>
      </c>
      <c r="E2591" s="93" t="str">
        <f t="shared" si="121"/>
        <v>PISP</v>
      </c>
      <c r="F2591" s="93" t="str">
        <f t="shared" si="122"/>
        <v>N</v>
      </c>
      <c r="G2591" s="95">
        <v>18736326.772543821</v>
      </c>
      <c r="H2591" s="99">
        <v>24426.85964701117</v>
      </c>
      <c r="I2591" s="99">
        <v>188.02397417677989</v>
      </c>
      <c r="J2591" s="96"/>
      <c r="K2591" s="96"/>
      <c r="L2591" s="96"/>
      <c r="M2591" s="96"/>
      <c r="N2591" s="96"/>
      <c r="O2591" s="96"/>
      <c r="P2591" s="96"/>
    </row>
    <row r="2592" spans="1:16" ht="15" customHeight="1" x14ac:dyDescent="0.25">
      <c r="A2592" s="97">
        <v>43756</v>
      </c>
      <c r="B2592" s="101">
        <v>55</v>
      </c>
      <c r="C2592" s="92" t="str">
        <f t="shared" si="120"/>
        <v>POST /file-payment-consents/{ConsentId}/file</v>
      </c>
      <c r="D2592" s="94" t="s">
        <v>208</v>
      </c>
      <c r="E2592" s="93" t="str">
        <f t="shared" si="121"/>
        <v>PISP</v>
      </c>
      <c r="F2592" s="93" t="str">
        <f t="shared" si="122"/>
        <v>N</v>
      </c>
      <c r="G2592" s="95">
        <v>19779406.322214305</v>
      </c>
      <c r="H2592" s="99">
        <v>30062.200003907084</v>
      </c>
      <c r="I2592" s="99">
        <v>64.190213598655674</v>
      </c>
      <c r="J2592" s="96"/>
      <c r="K2592" s="96"/>
      <c r="L2592" s="96"/>
      <c r="M2592" s="96"/>
      <c r="N2592" s="96"/>
      <c r="O2592" s="96"/>
      <c r="P2592" s="96"/>
    </row>
    <row r="2593" spans="1:16" ht="15" customHeight="1" x14ac:dyDescent="0.25">
      <c r="A2593" s="97">
        <v>43756</v>
      </c>
      <c r="B2593" s="101">
        <v>56</v>
      </c>
      <c r="C2593" s="92" t="str">
        <f t="shared" si="120"/>
        <v>GET /file-payment-consents/{ConsentId}/file</v>
      </c>
      <c r="D2593" s="94" t="s">
        <v>208</v>
      </c>
      <c r="E2593" s="93" t="str">
        <f t="shared" si="121"/>
        <v>PISP</v>
      </c>
      <c r="F2593" s="93" t="str">
        <f t="shared" si="122"/>
        <v>N</v>
      </c>
      <c r="G2593" s="95">
        <v>24620935.902978405</v>
      </c>
      <c r="H2593" s="99">
        <v>32065.569405019</v>
      </c>
      <c r="I2593" s="99">
        <v>42.813498087171851</v>
      </c>
      <c r="J2593" s="96"/>
      <c r="K2593" s="96"/>
      <c r="L2593" s="96"/>
      <c r="M2593" s="96"/>
      <c r="N2593" s="96"/>
      <c r="O2593" s="96"/>
      <c r="P2593" s="96"/>
    </row>
    <row r="2594" spans="1:16" ht="15" customHeight="1" x14ac:dyDescent="0.25">
      <c r="A2594" s="97">
        <v>43756</v>
      </c>
      <c r="B2594" s="101">
        <v>57</v>
      </c>
      <c r="C2594" s="92" t="str">
        <f t="shared" si="120"/>
        <v>POST /file-payments</v>
      </c>
      <c r="D2594" s="94" t="s">
        <v>208</v>
      </c>
      <c r="E2594" s="93" t="str">
        <f t="shared" si="121"/>
        <v>PISP</v>
      </c>
      <c r="F2594" s="93" t="str">
        <f t="shared" si="122"/>
        <v>Y</v>
      </c>
      <c r="G2594" s="95">
        <v>371308081.40199769</v>
      </c>
      <c r="H2594" s="99">
        <v>4307.7854349253994</v>
      </c>
      <c r="I2594" s="99">
        <v>56.710474707999374</v>
      </c>
      <c r="J2594" s="96"/>
      <c r="K2594" s="96"/>
      <c r="L2594" s="96"/>
      <c r="M2594" s="96"/>
      <c r="N2594" s="96"/>
      <c r="O2594" s="96"/>
      <c r="P2594" s="96"/>
    </row>
    <row r="2595" spans="1:16" ht="15" customHeight="1" x14ac:dyDescent="0.25">
      <c r="A2595" s="97">
        <v>43756</v>
      </c>
      <c r="B2595" s="101">
        <v>58</v>
      </c>
      <c r="C2595" s="92" t="str">
        <f t="shared" si="120"/>
        <v>GET /file-payments/{FilePaymentId}</v>
      </c>
      <c r="D2595" s="94" t="s">
        <v>208</v>
      </c>
      <c r="E2595" s="93" t="str">
        <f t="shared" si="121"/>
        <v>PISP</v>
      </c>
      <c r="F2595" s="93" t="str">
        <f t="shared" si="122"/>
        <v>Y</v>
      </c>
      <c r="G2595" s="95">
        <v>75685901.53751877</v>
      </c>
      <c r="H2595" s="99">
        <v>763.07862214658849</v>
      </c>
      <c r="I2595" s="99">
        <v>118.16179066052769</v>
      </c>
      <c r="J2595" s="96"/>
      <c r="K2595" s="96"/>
      <c r="L2595" s="96"/>
      <c r="M2595" s="96"/>
      <c r="N2595" s="96"/>
      <c r="O2595" s="96"/>
      <c r="P2595" s="96"/>
    </row>
    <row r="2596" spans="1:16" ht="15" customHeight="1" x14ac:dyDescent="0.25">
      <c r="A2596" s="97">
        <v>43756</v>
      </c>
      <c r="B2596" s="101">
        <v>59</v>
      </c>
      <c r="C2596" s="92" t="str">
        <f t="shared" si="120"/>
        <v>GET /file-payments/{FilePaymentId}/report-file</v>
      </c>
      <c r="D2596" s="94" t="s">
        <v>208</v>
      </c>
      <c r="E2596" s="93" t="str">
        <f t="shared" si="121"/>
        <v>PISP</v>
      </c>
      <c r="F2596" s="93" t="str">
        <f t="shared" si="122"/>
        <v>Y</v>
      </c>
      <c r="G2596" s="95">
        <v>59580454.052749351</v>
      </c>
      <c r="H2596" s="99">
        <v>2547.4926880115008</v>
      </c>
      <c r="I2596" s="99">
        <v>80.705712653040592</v>
      </c>
      <c r="J2596" s="96"/>
      <c r="K2596" s="96"/>
      <c r="L2596" s="96"/>
      <c r="M2596" s="96"/>
      <c r="N2596" s="96"/>
      <c r="O2596" s="96"/>
      <c r="P2596" s="96"/>
    </row>
    <row r="2597" spans="1:16" ht="15" customHeight="1" x14ac:dyDescent="0.25">
      <c r="A2597" s="97">
        <v>43756</v>
      </c>
      <c r="B2597" s="101">
        <v>60</v>
      </c>
      <c r="C2597" s="92" t="str">
        <f t="shared" si="120"/>
        <v>POST /funds-confirmation-consents</v>
      </c>
      <c r="D2597" s="94" t="s">
        <v>208</v>
      </c>
      <c r="E2597" s="93" t="str">
        <f t="shared" si="121"/>
        <v>CoF</v>
      </c>
      <c r="F2597" s="93" t="str">
        <f t="shared" si="122"/>
        <v>N</v>
      </c>
      <c r="G2597" s="95">
        <v>13074015.125898318</v>
      </c>
      <c r="H2597" s="99">
        <v>16099.907155796018</v>
      </c>
      <c r="I2597" s="99">
        <v>11.883116051419266</v>
      </c>
      <c r="J2597" s="96"/>
      <c r="K2597" s="96"/>
      <c r="L2597" s="96"/>
      <c r="M2597" s="96"/>
      <c r="N2597" s="96"/>
      <c r="O2597" s="96"/>
      <c r="P2597" s="96"/>
    </row>
    <row r="2598" spans="1:16" ht="15" customHeight="1" x14ac:dyDescent="0.25">
      <c r="A2598" s="97">
        <v>43756</v>
      </c>
      <c r="B2598" s="101">
        <v>61</v>
      </c>
      <c r="C2598" s="92" t="str">
        <f t="shared" si="120"/>
        <v>GET /funds-confirmation-consents/{ConsentId}</v>
      </c>
      <c r="D2598" s="94" t="s">
        <v>208</v>
      </c>
      <c r="E2598" s="93" t="str">
        <f t="shared" si="121"/>
        <v>CoF</v>
      </c>
      <c r="F2598" s="93" t="str">
        <f t="shared" si="122"/>
        <v>N</v>
      </c>
      <c r="G2598" s="95">
        <v>20911491.180675931</v>
      </c>
      <c r="H2598" s="99">
        <v>42002.701083570188</v>
      </c>
      <c r="I2598" s="99">
        <v>190.62848856142455</v>
      </c>
      <c r="J2598" s="96"/>
      <c r="K2598" s="96"/>
      <c r="L2598" s="96"/>
      <c r="M2598" s="96"/>
      <c r="N2598" s="96"/>
      <c r="O2598" s="96"/>
      <c r="P2598" s="96"/>
    </row>
    <row r="2599" spans="1:16" ht="15" customHeight="1" x14ac:dyDescent="0.25">
      <c r="A2599" s="97">
        <v>43756</v>
      </c>
      <c r="B2599" s="101">
        <v>62</v>
      </c>
      <c r="C2599" s="92" t="str">
        <f t="shared" si="120"/>
        <v>DELETE /funds-confirmation-consents/{ConsentId}</v>
      </c>
      <c r="D2599" s="94" t="s">
        <v>208</v>
      </c>
      <c r="E2599" s="93" t="str">
        <f t="shared" si="121"/>
        <v>CoF</v>
      </c>
      <c r="F2599" s="93" t="str">
        <f t="shared" si="122"/>
        <v>N</v>
      </c>
      <c r="G2599" s="95">
        <v>6878796.6908907359</v>
      </c>
      <c r="H2599" s="99">
        <v>12962.941346895595</v>
      </c>
      <c r="I2599" s="99">
        <v>124.10073114975351</v>
      </c>
      <c r="J2599" s="96"/>
      <c r="K2599" s="96"/>
      <c r="L2599" s="96"/>
      <c r="M2599" s="96"/>
      <c r="N2599" s="96"/>
      <c r="O2599" s="96"/>
      <c r="P2599" s="96"/>
    </row>
    <row r="2600" spans="1:16" ht="15" customHeight="1" x14ac:dyDescent="0.25">
      <c r="A2600" s="97">
        <v>43756</v>
      </c>
      <c r="B2600" s="101">
        <v>63</v>
      </c>
      <c r="C2600" s="92" t="str">
        <f t="shared" si="120"/>
        <v>POST /funds-confirmations</v>
      </c>
      <c r="D2600" s="94" t="s">
        <v>208</v>
      </c>
      <c r="E2600" s="93" t="str">
        <f t="shared" si="121"/>
        <v>CoF</v>
      </c>
      <c r="F2600" s="93" t="str">
        <f t="shared" si="122"/>
        <v>Y</v>
      </c>
      <c r="G2600" s="95">
        <v>9398038.1065075696</v>
      </c>
      <c r="H2600" s="99">
        <v>17976.031037792894</v>
      </c>
      <c r="I2600" s="99">
        <v>212.47746015768868</v>
      </c>
      <c r="J2600" s="96"/>
      <c r="K2600" s="96"/>
      <c r="L2600" s="96"/>
      <c r="M2600" s="96"/>
      <c r="N2600" s="96"/>
      <c r="O2600" s="96"/>
      <c r="P2600" s="96"/>
    </row>
    <row r="2601" spans="1:16" ht="15" customHeight="1" x14ac:dyDescent="0.25">
      <c r="A2601" s="97">
        <v>43756</v>
      </c>
      <c r="B2601" s="101">
        <v>75</v>
      </c>
      <c r="C2601" s="92" t="str">
        <f t="shared" si="120"/>
        <v>GET /domestic-payment-consents/{ConsentId}/funds-confirmation</v>
      </c>
      <c r="D2601" s="94" t="s">
        <v>208</v>
      </c>
      <c r="E2601" s="93" t="str">
        <f t="shared" si="121"/>
        <v>CoF</v>
      </c>
      <c r="F2601" s="93" t="str">
        <f t="shared" si="122"/>
        <v>Y</v>
      </c>
      <c r="G2601" s="95">
        <v>4249468.3099238751</v>
      </c>
      <c r="H2601" s="103">
        <v>7270.482727849505</v>
      </c>
      <c r="I2601" s="103">
        <v>215.69415898544202</v>
      </c>
      <c r="J2601" s="96"/>
      <c r="K2601" s="96"/>
      <c r="L2601" s="96"/>
      <c r="M2601" s="96"/>
      <c r="N2601" s="96"/>
      <c r="O2601" s="96"/>
      <c r="P2601" s="96"/>
    </row>
    <row r="2602" spans="1:16" ht="15" customHeight="1" x14ac:dyDescent="0.25">
      <c r="A2602" s="97">
        <v>43756</v>
      </c>
      <c r="B2602" s="101">
        <v>76</v>
      </c>
      <c r="C2602" s="92" t="str">
        <f t="shared" si="120"/>
        <v>GET /international-payment-consents/{ConsentId}/funds-confirmation</v>
      </c>
      <c r="D2602" s="94" t="s">
        <v>208</v>
      </c>
      <c r="E2602" s="93" t="str">
        <f t="shared" si="121"/>
        <v>CoF</v>
      </c>
      <c r="F2602" s="93" t="str">
        <f t="shared" si="122"/>
        <v>Y</v>
      </c>
      <c r="G2602" s="95">
        <v>18277674.010372128</v>
      </c>
      <c r="H2602" s="99">
        <v>38252.534583404733</v>
      </c>
      <c r="I2602" s="99">
        <v>88.313059582321571</v>
      </c>
      <c r="J2602" s="96"/>
      <c r="K2602" s="96"/>
      <c r="L2602" s="96"/>
      <c r="M2602" s="96"/>
      <c r="N2602" s="96"/>
      <c r="O2602" s="96"/>
      <c r="P2602" s="96"/>
    </row>
    <row r="2603" spans="1:16" ht="15" customHeight="1" x14ac:dyDescent="0.25">
      <c r="A2603" s="97">
        <v>43756</v>
      </c>
      <c r="B2603" s="101">
        <v>77</v>
      </c>
      <c r="C2603" s="92" t="str">
        <f t="shared" si="120"/>
        <v>GET /international-scheduled-payment-consents/{ConsentId}/funds-confirmation</v>
      </c>
      <c r="D2603" s="94" t="s">
        <v>208</v>
      </c>
      <c r="E2603" s="93" t="str">
        <f t="shared" si="121"/>
        <v>CoF</v>
      </c>
      <c r="F2603" s="93" t="str">
        <f t="shared" si="122"/>
        <v>Y</v>
      </c>
      <c r="G2603" s="95">
        <v>30753556.376520101</v>
      </c>
      <c r="H2603" s="99">
        <v>53236.26465122532</v>
      </c>
      <c r="I2603" s="99">
        <v>9.7448773665989563</v>
      </c>
      <c r="J2603" s="96"/>
      <c r="K2603" s="96"/>
      <c r="L2603" s="96"/>
      <c r="M2603" s="96"/>
      <c r="N2603" s="96"/>
      <c r="O2603" s="96"/>
      <c r="P2603" s="96"/>
    </row>
    <row r="2604" spans="1:16" ht="15" customHeight="1" x14ac:dyDescent="0.25">
      <c r="A2604" s="97">
        <v>43756</v>
      </c>
      <c r="B2604" s="101">
        <v>78</v>
      </c>
      <c r="C2604" s="92" t="str">
        <f t="shared" si="120"/>
        <v>GET /accounts/{AccountId}/parties</v>
      </c>
      <c r="D2604" s="94" t="s">
        <v>208</v>
      </c>
      <c r="E2604" s="93" t="str">
        <f t="shared" si="121"/>
        <v>AISP</v>
      </c>
      <c r="F2604" s="93" t="str">
        <f t="shared" si="122"/>
        <v>Y</v>
      </c>
      <c r="G2604" s="104">
        <v>1201053.5693524419</v>
      </c>
      <c r="H2604" s="99">
        <v>46606.625385323066</v>
      </c>
      <c r="I2604" s="99">
        <v>0</v>
      </c>
      <c r="J2604" s="96"/>
      <c r="K2604" s="96"/>
      <c r="L2604" s="96"/>
      <c r="M2604" s="96"/>
      <c r="N2604" s="96"/>
      <c r="O2604" s="96"/>
      <c r="P2604" s="96"/>
    </row>
    <row r="2605" spans="1:16" ht="15" customHeight="1" x14ac:dyDescent="0.25">
      <c r="A2605" s="97">
        <v>43756</v>
      </c>
      <c r="B2605" s="101">
        <v>79</v>
      </c>
      <c r="C2605" s="92" t="str">
        <f t="shared" si="120"/>
        <v>GET /domestic-payments/{DomesticPaymentId}/payment-details</v>
      </c>
      <c r="D2605" s="94" t="s">
        <v>208</v>
      </c>
      <c r="E2605" s="93" t="str">
        <f t="shared" si="121"/>
        <v>PISP</v>
      </c>
      <c r="F2605" s="93" t="str">
        <f t="shared" si="122"/>
        <v>Y</v>
      </c>
      <c r="G2605" s="104">
        <v>33881283.538333483</v>
      </c>
      <c r="H2605" s="99">
        <v>44222.249045052267</v>
      </c>
      <c r="I2605" s="99">
        <v>79.772974063902566</v>
      </c>
      <c r="J2605" s="96"/>
      <c r="K2605" s="96"/>
      <c r="L2605" s="96"/>
      <c r="M2605" s="96"/>
      <c r="N2605" s="96"/>
      <c r="O2605" s="96"/>
      <c r="P2605" s="96"/>
    </row>
    <row r="2606" spans="1:16" ht="15" customHeight="1" x14ac:dyDescent="0.25">
      <c r="A2606" s="97">
        <v>43756</v>
      </c>
      <c r="B2606" s="101">
        <v>80</v>
      </c>
      <c r="C2606" s="92" t="str">
        <f t="shared" si="120"/>
        <v>GET /domestic-scheduled-payments/{DomesticScheduledPaymentId}/payment-details</v>
      </c>
      <c r="D2606" s="94" t="s">
        <v>208</v>
      </c>
      <c r="E2606" s="93" t="str">
        <f t="shared" si="121"/>
        <v>PISP</v>
      </c>
      <c r="F2606" s="93" t="str">
        <f t="shared" si="122"/>
        <v>Y</v>
      </c>
      <c r="G2606" s="104">
        <v>14264842.527776681</v>
      </c>
      <c r="H2606" s="99">
        <v>36199.967329068168</v>
      </c>
      <c r="I2606" s="99">
        <v>83.980515590353534</v>
      </c>
      <c r="J2606" s="96"/>
      <c r="K2606" s="96"/>
      <c r="L2606" s="96"/>
      <c r="M2606" s="96"/>
      <c r="N2606" s="96"/>
      <c r="O2606" s="96"/>
      <c r="P2606" s="96"/>
    </row>
    <row r="2607" spans="1:16" ht="15" customHeight="1" x14ac:dyDescent="0.25">
      <c r="A2607" s="97">
        <v>43756</v>
      </c>
      <c r="B2607" s="101">
        <v>81</v>
      </c>
      <c r="C2607" s="92" t="str">
        <f t="shared" si="120"/>
        <v>GET /domestic-standing-orders/{DomesticStandingOrderId}/payment-details</v>
      </c>
      <c r="D2607" s="94" t="s">
        <v>208</v>
      </c>
      <c r="E2607" s="93" t="str">
        <f t="shared" si="121"/>
        <v>PISP</v>
      </c>
      <c r="F2607" s="93" t="str">
        <f t="shared" si="122"/>
        <v>Y</v>
      </c>
      <c r="G2607" s="104">
        <v>6918587.0022652671</v>
      </c>
      <c r="H2607" s="99">
        <v>9066.6526795633836</v>
      </c>
      <c r="I2607" s="99">
        <v>261.94639548941007</v>
      </c>
      <c r="J2607" s="96"/>
      <c r="K2607" s="96"/>
      <c r="L2607" s="96"/>
      <c r="M2607" s="96"/>
      <c r="N2607" s="96"/>
      <c r="O2607" s="96"/>
      <c r="P2607" s="96"/>
    </row>
    <row r="2608" spans="1:16" ht="15" customHeight="1" x14ac:dyDescent="0.25">
      <c r="A2608" s="97">
        <v>43756</v>
      </c>
      <c r="B2608" s="101">
        <v>82</v>
      </c>
      <c r="C2608" s="92" t="str">
        <f t="shared" si="120"/>
        <v>GET /international-payments/{InternationalPaymentId}/payment-details</v>
      </c>
      <c r="D2608" s="94" t="s">
        <v>208</v>
      </c>
      <c r="E2608" s="93" t="str">
        <f t="shared" si="121"/>
        <v>PISP</v>
      </c>
      <c r="F2608" s="93" t="str">
        <f t="shared" si="122"/>
        <v>Y</v>
      </c>
      <c r="G2608" s="104">
        <v>13674481.287729995</v>
      </c>
      <c r="H2608" s="99">
        <v>22627.351133734846</v>
      </c>
      <c r="I2608" s="99">
        <v>60.170899817576256</v>
      </c>
      <c r="J2608" s="96"/>
      <c r="K2608" s="96"/>
      <c r="L2608" s="96"/>
      <c r="M2608" s="96"/>
      <c r="N2608" s="96"/>
      <c r="O2608" s="96"/>
      <c r="P2608" s="96"/>
    </row>
    <row r="2609" spans="1:16" ht="15" customHeight="1" x14ac:dyDescent="0.25">
      <c r="A2609" s="97">
        <v>43756</v>
      </c>
      <c r="B2609" s="101">
        <v>83</v>
      </c>
      <c r="C2609" s="92" t="str">
        <f t="shared" si="120"/>
        <v>GET /international-scheduled-payments/{InternationalScheduledPaymentId}/payment-details</v>
      </c>
      <c r="D2609" s="94" t="s">
        <v>208</v>
      </c>
      <c r="E2609" s="93" t="str">
        <f t="shared" si="121"/>
        <v>PISP</v>
      </c>
      <c r="F2609" s="93" t="str">
        <f t="shared" si="122"/>
        <v>Y</v>
      </c>
      <c r="G2609" s="104">
        <v>25322864.432776321</v>
      </c>
      <c r="H2609" s="99">
        <v>43136.670647507897</v>
      </c>
      <c r="I2609" s="99">
        <v>55.184106758248184</v>
      </c>
      <c r="J2609" s="96"/>
      <c r="K2609" s="96"/>
      <c r="L2609" s="96"/>
      <c r="M2609" s="96"/>
      <c r="N2609" s="96"/>
      <c r="O2609" s="96"/>
      <c r="P2609" s="96"/>
    </row>
    <row r="2610" spans="1:16" ht="15" customHeight="1" x14ac:dyDescent="0.25">
      <c r="A2610" s="97">
        <v>43756</v>
      </c>
      <c r="B2610" s="101">
        <v>84</v>
      </c>
      <c r="C2610" s="92" t="str">
        <f t="shared" si="120"/>
        <v>GET /international-standing-orders/{InternationalStandingOrderPaymentId}/payment-details</v>
      </c>
      <c r="D2610" s="94" t="s">
        <v>208</v>
      </c>
      <c r="E2610" s="93" t="str">
        <f t="shared" si="121"/>
        <v>PISP</v>
      </c>
      <c r="F2610" s="93" t="str">
        <f t="shared" si="122"/>
        <v>Y</v>
      </c>
      <c r="G2610" s="104">
        <v>6888040.5139602292</v>
      </c>
      <c r="H2610" s="99">
        <v>20472.564706242414</v>
      </c>
      <c r="I2610" s="99">
        <v>81.759753545385379</v>
      </c>
      <c r="J2610" s="96"/>
      <c r="K2610" s="96"/>
      <c r="L2610" s="96"/>
      <c r="M2610" s="96"/>
      <c r="N2610" s="96"/>
      <c r="O2610" s="96"/>
      <c r="P2610" s="96"/>
    </row>
    <row r="2611" spans="1:16" ht="15" customHeight="1" x14ac:dyDescent="0.25">
      <c r="A2611" s="97">
        <v>43756</v>
      </c>
      <c r="B2611" s="101">
        <v>85</v>
      </c>
      <c r="C2611" s="92" t="str">
        <f t="shared" si="120"/>
        <v>GET /file-payments/{FilePaymentId}/payment-details</v>
      </c>
      <c r="D2611" s="94" t="s">
        <v>208</v>
      </c>
      <c r="E2611" s="93" t="str">
        <f t="shared" si="121"/>
        <v>PISP</v>
      </c>
      <c r="F2611" s="93" t="str">
        <f t="shared" si="122"/>
        <v>Y</v>
      </c>
      <c r="G2611" s="104">
        <v>65538499.458024286</v>
      </c>
      <c r="H2611" s="99">
        <v>2802.2419568126506</v>
      </c>
      <c r="I2611" s="99">
        <v>88.77628391834466</v>
      </c>
      <c r="J2611" s="96"/>
      <c r="K2611" s="96"/>
      <c r="L2611" s="96"/>
      <c r="M2611" s="96"/>
      <c r="N2611" s="96"/>
      <c r="O2611" s="96"/>
      <c r="P2611" s="96"/>
    </row>
    <row r="2612" spans="1:16" ht="15" customHeight="1" x14ac:dyDescent="0.25">
      <c r="A2612" s="97">
        <v>43756</v>
      </c>
      <c r="B2612" s="101">
        <v>86</v>
      </c>
      <c r="C2612" s="92" t="str">
        <f t="shared" si="120"/>
        <v>POST /event-subscriptions</v>
      </c>
      <c r="D2612" s="94" t="s">
        <v>208</v>
      </c>
      <c r="E2612" s="93" t="str">
        <f t="shared" si="121"/>
        <v>Notifications</v>
      </c>
      <c r="F2612" s="93" t="str">
        <f t="shared" si="122"/>
        <v>N</v>
      </c>
      <c r="G2612" s="104">
        <v>11766613.613308487</v>
      </c>
      <c r="H2612" s="99">
        <v>14489.916440216417</v>
      </c>
      <c r="I2612" s="99">
        <v>10.69480444627734</v>
      </c>
      <c r="J2612" s="96"/>
      <c r="K2612" s="96"/>
      <c r="L2612" s="96"/>
      <c r="M2612" s="96"/>
      <c r="N2612" s="96"/>
      <c r="O2612" s="96"/>
      <c r="P2612" s="96"/>
    </row>
    <row r="2613" spans="1:16" ht="15" customHeight="1" x14ac:dyDescent="0.25">
      <c r="A2613" s="97">
        <v>43756</v>
      </c>
      <c r="B2613" s="101">
        <v>87</v>
      </c>
      <c r="C2613" s="92" t="str">
        <f t="shared" si="120"/>
        <v>GET /event-subscriptions</v>
      </c>
      <c r="D2613" s="94" t="s">
        <v>208</v>
      </c>
      <c r="E2613" s="93" t="str">
        <f t="shared" si="121"/>
        <v>Notifications</v>
      </c>
      <c r="F2613" s="93" t="str">
        <f t="shared" si="122"/>
        <v>N</v>
      </c>
      <c r="G2613" s="104">
        <v>18820342.062608339</v>
      </c>
      <c r="H2613" s="99">
        <v>37802.430975213167</v>
      </c>
      <c r="I2613" s="99">
        <v>171.56563970528211</v>
      </c>
      <c r="J2613" s="96"/>
      <c r="K2613" s="96"/>
      <c r="L2613" s="96"/>
      <c r="M2613" s="96"/>
      <c r="N2613" s="96"/>
      <c r="O2613" s="96"/>
      <c r="P2613" s="96"/>
    </row>
    <row r="2614" spans="1:16" ht="15" customHeight="1" x14ac:dyDescent="0.25">
      <c r="A2614" s="97">
        <v>43756</v>
      </c>
      <c r="B2614" s="101">
        <v>88</v>
      </c>
      <c r="C2614" s="92" t="str">
        <f t="shared" si="120"/>
        <v>PUT /event-subscriptions/{EventSubscriptionId}</v>
      </c>
      <c r="D2614" s="94" t="s">
        <v>208</v>
      </c>
      <c r="E2614" s="93" t="str">
        <f t="shared" si="121"/>
        <v>Notifications</v>
      </c>
      <c r="F2614" s="93" t="str">
        <f t="shared" si="122"/>
        <v>N</v>
      </c>
      <c r="G2614" s="104">
        <v>12354944.293973912</v>
      </c>
      <c r="H2614" s="99">
        <v>15214.412262227239</v>
      </c>
      <c r="I2614" s="99">
        <v>11.229544668591208</v>
      </c>
      <c r="J2614" s="96"/>
      <c r="K2614" s="96"/>
      <c r="L2614" s="96"/>
      <c r="M2614" s="96"/>
      <c r="N2614" s="96"/>
      <c r="O2614" s="96"/>
      <c r="P2614" s="96"/>
    </row>
    <row r="2615" spans="1:16" ht="15" customHeight="1" x14ac:dyDescent="0.25">
      <c r="A2615" s="97">
        <v>43756</v>
      </c>
      <c r="B2615" s="101">
        <v>89</v>
      </c>
      <c r="C2615" s="92" t="str">
        <f t="shared" si="120"/>
        <v>DELETE /event-subscriptions/{EventSubscriptionId}</v>
      </c>
      <c r="D2615" s="94" t="s">
        <v>208</v>
      </c>
      <c r="E2615" s="93" t="str">
        <f t="shared" si="121"/>
        <v>Notifications</v>
      </c>
      <c r="F2615" s="93" t="str">
        <f t="shared" si="122"/>
        <v>N</v>
      </c>
      <c r="G2615" s="104">
        <v>7566676.3599798102</v>
      </c>
      <c r="H2615" s="99">
        <v>14259.235481585156</v>
      </c>
      <c r="I2615" s="99">
        <v>136.51080426472888</v>
      </c>
      <c r="J2615" s="96"/>
      <c r="K2615" s="96"/>
      <c r="L2615" s="96"/>
      <c r="M2615" s="96"/>
      <c r="N2615" s="96"/>
      <c r="O2615" s="96"/>
      <c r="P2615" s="96"/>
    </row>
    <row r="2616" spans="1:16" ht="15" customHeight="1" x14ac:dyDescent="0.25">
      <c r="A2616" s="97">
        <v>43756</v>
      </c>
      <c r="B2616" s="101">
        <v>90</v>
      </c>
      <c r="C2616" s="92" t="str">
        <f t="shared" si="120"/>
        <v>POST /event-notifications</v>
      </c>
      <c r="D2616" s="94" t="s">
        <v>208</v>
      </c>
      <c r="E2616" s="93" t="str">
        <f t="shared" si="121"/>
        <v>Notifications</v>
      </c>
      <c r="F2616" s="93" t="str">
        <f t="shared" si="122"/>
        <v>N</v>
      </c>
      <c r="G2616" s="104">
        <v>8928136.2011821903</v>
      </c>
      <c r="H2616" s="99">
        <v>17077.229485903248</v>
      </c>
      <c r="I2616" s="99">
        <v>201.85358714980424</v>
      </c>
      <c r="J2616" s="96"/>
      <c r="K2616" s="96"/>
      <c r="L2616" s="96"/>
      <c r="M2616" s="96"/>
      <c r="N2616" s="96"/>
      <c r="O2616" s="96"/>
      <c r="P2616" s="96"/>
    </row>
    <row r="2617" spans="1:16" ht="15" customHeight="1" x14ac:dyDescent="0.25">
      <c r="A2617" s="97">
        <v>43756</v>
      </c>
      <c r="B2617" s="101">
        <v>91</v>
      </c>
      <c r="C2617" s="92" t="str">
        <f t="shared" si="120"/>
        <v>POST /events</v>
      </c>
      <c r="D2617" s="94" t="s">
        <v>208</v>
      </c>
      <c r="E2617" s="93" t="str">
        <f t="shared" si="121"/>
        <v>Notifications</v>
      </c>
      <c r="F2617" s="93" t="str">
        <f t="shared" si="122"/>
        <v>N</v>
      </c>
      <c r="G2617" s="104">
        <v>6190917.0218016626</v>
      </c>
      <c r="H2617" s="99">
        <v>11666.647212206037</v>
      </c>
      <c r="I2617" s="99">
        <v>111.69065803477817</v>
      </c>
      <c r="J2617" s="96"/>
      <c r="K2617" s="96"/>
      <c r="L2617" s="96"/>
      <c r="M2617" s="96"/>
      <c r="N2617" s="96"/>
      <c r="O2617" s="96"/>
      <c r="P2617" s="96"/>
    </row>
    <row r="2618" spans="1:16" ht="15" customHeight="1" x14ac:dyDescent="0.25">
      <c r="A2618" s="97">
        <v>43757</v>
      </c>
      <c r="B2618" s="101">
        <v>0</v>
      </c>
      <c r="C2618" s="92" t="str">
        <f t="shared" si="120"/>
        <v>OIDC endpoints for token IDs</v>
      </c>
      <c r="D2618" s="94" t="s">
        <v>207</v>
      </c>
      <c r="E2618" s="93" t="str">
        <f t="shared" si="121"/>
        <v>OIDC</v>
      </c>
      <c r="F2618" s="93" t="str">
        <f t="shared" si="122"/>
        <v>N</v>
      </c>
      <c r="G2618" s="111">
        <v>883202462.44657242</v>
      </c>
      <c r="H2618" s="99">
        <v>1809916.3922010371</v>
      </c>
      <c r="I2618" s="99">
        <v>631.252554065911</v>
      </c>
      <c r="J2618" s="96"/>
      <c r="K2618" s="96"/>
      <c r="L2618" s="96"/>
      <c r="M2618" s="96"/>
      <c r="N2618" s="96"/>
      <c r="O2618" s="96"/>
      <c r="P2618" s="96"/>
    </row>
    <row r="2619" spans="1:16" ht="15" customHeight="1" x14ac:dyDescent="0.25">
      <c r="A2619" s="100">
        <v>43757</v>
      </c>
      <c r="B2619" s="101">
        <v>1</v>
      </c>
      <c r="C2619" s="92" t="str">
        <f t="shared" si="120"/>
        <v>POST /account-access-consents</v>
      </c>
      <c r="D2619" s="94" t="s">
        <v>207</v>
      </c>
      <c r="E2619" s="93" t="str">
        <f t="shared" si="121"/>
        <v>AISP</v>
      </c>
      <c r="F2619" s="93" t="str">
        <f t="shared" si="122"/>
        <v>N</v>
      </c>
      <c r="G2619" s="95">
        <v>767007.58679642843</v>
      </c>
      <c r="H2619" s="102">
        <v>29918.980720204709</v>
      </c>
      <c r="I2619" s="102">
        <v>87.433834254254521</v>
      </c>
      <c r="J2619" s="96"/>
      <c r="K2619" s="96"/>
      <c r="L2619" s="96"/>
      <c r="M2619" s="96"/>
      <c r="N2619" s="96"/>
      <c r="O2619" s="96"/>
      <c r="P2619" s="96"/>
    </row>
    <row r="2620" spans="1:16" ht="15" customHeight="1" x14ac:dyDescent="0.25">
      <c r="A2620" s="100">
        <v>43757</v>
      </c>
      <c r="B2620" s="101">
        <v>2</v>
      </c>
      <c r="C2620" s="92" t="str">
        <f t="shared" si="120"/>
        <v>GET /account-access-consents/{ConsentId}</v>
      </c>
      <c r="D2620" s="94" t="s">
        <v>207</v>
      </c>
      <c r="E2620" s="93" t="str">
        <f t="shared" si="121"/>
        <v>AISP</v>
      </c>
      <c r="F2620" s="93" t="str">
        <f t="shared" si="122"/>
        <v>N</v>
      </c>
      <c r="G2620" s="95">
        <v>1460015.0185487003</v>
      </c>
      <c r="H2620" s="102">
        <v>27796.232548289747</v>
      </c>
      <c r="I2620" s="102">
        <v>37.301596959000783</v>
      </c>
      <c r="J2620" s="96"/>
      <c r="K2620" s="96"/>
      <c r="L2620" s="96"/>
      <c r="M2620" s="96"/>
      <c r="N2620" s="96"/>
      <c r="O2620" s="96"/>
      <c r="P2620" s="96"/>
    </row>
    <row r="2621" spans="1:16" ht="15" customHeight="1" x14ac:dyDescent="0.25">
      <c r="A2621" s="100">
        <v>43757</v>
      </c>
      <c r="B2621" s="101">
        <v>3</v>
      </c>
      <c r="C2621" s="92" t="str">
        <f t="shared" si="120"/>
        <v>DELETE /account-access-consents/{ConsentId}</v>
      </c>
      <c r="D2621" s="94" t="s">
        <v>207</v>
      </c>
      <c r="E2621" s="93" t="str">
        <f t="shared" si="121"/>
        <v>AISP</v>
      </c>
      <c r="F2621" s="93" t="str">
        <f t="shared" si="122"/>
        <v>N</v>
      </c>
      <c r="G2621" s="95">
        <v>804442.25864892954</v>
      </c>
      <c r="H2621" s="102">
        <v>23488.509871383507</v>
      </c>
      <c r="I2621" s="102">
        <v>295.17942773364541</v>
      </c>
      <c r="J2621" s="96"/>
      <c r="K2621" s="96"/>
      <c r="L2621" s="96"/>
      <c r="M2621" s="96"/>
      <c r="N2621" s="96"/>
      <c r="O2621" s="96"/>
      <c r="P2621" s="96"/>
    </row>
    <row r="2622" spans="1:16" ht="15" customHeight="1" x14ac:dyDescent="0.25">
      <c r="A2622" s="100">
        <v>43757</v>
      </c>
      <c r="B2622" s="101">
        <v>4</v>
      </c>
      <c r="C2622" s="92" t="str">
        <f t="shared" si="120"/>
        <v>GET /accounts</v>
      </c>
      <c r="D2622" s="94" t="s">
        <v>207</v>
      </c>
      <c r="E2622" s="93" t="str">
        <f t="shared" si="121"/>
        <v>AISP</v>
      </c>
      <c r="F2622" s="93" t="str">
        <f t="shared" si="122"/>
        <v>Y</v>
      </c>
      <c r="G2622" s="95">
        <v>2113976.8162717698</v>
      </c>
      <c r="H2622" s="102">
        <v>31156.982191241725</v>
      </c>
      <c r="I2622" s="102">
        <v>82.437809742245605</v>
      </c>
      <c r="J2622" s="96"/>
      <c r="K2622" s="96"/>
      <c r="L2622" s="96"/>
      <c r="M2622" s="96"/>
      <c r="N2622" s="96"/>
      <c r="O2622" s="96"/>
      <c r="P2622" s="96"/>
    </row>
    <row r="2623" spans="1:16" ht="15" customHeight="1" x14ac:dyDescent="0.25">
      <c r="A2623" s="100">
        <v>43757</v>
      </c>
      <c r="B2623" s="101">
        <v>5</v>
      </c>
      <c r="C2623" s="92" t="str">
        <f t="shared" si="120"/>
        <v>GET /accounts/{AccountId}</v>
      </c>
      <c r="D2623" s="94" t="s">
        <v>207</v>
      </c>
      <c r="E2623" s="93" t="str">
        <f t="shared" si="121"/>
        <v>AISP</v>
      </c>
      <c r="F2623" s="93" t="str">
        <f t="shared" si="122"/>
        <v>Y</v>
      </c>
      <c r="G2623" s="95">
        <v>2927719.6125930594</v>
      </c>
      <c r="H2623" s="102">
        <v>40376.384684338584</v>
      </c>
      <c r="I2623" s="102">
        <v>103.51428413623799</v>
      </c>
      <c r="J2623" s="96"/>
      <c r="K2623" s="96"/>
      <c r="L2623" s="96"/>
      <c r="M2623" s="96"/>
      <c r="N2623" s="96"/>
      <c r="O2623" s="96"/>
      <c r="P2623" s="96"/>
    </row>
    <row r="2624" spans="1:16" ht="15" customHeight="1" x14ac:dyDescent="0.25">
      <c r="A2624" s="100">
        <v>43757</v>
      </c>
      <c r="B2624" s="101">
        <v>6</v>
      </c>
      <c r="C2624" s="92" t="str">
        <f t="shared" si="120"/>
        <v>GET /accounts/{AccountId}/balances</v>
      </c>
      <c r="D2624" s="94" t="s">
        <v>207</v>
      </c>
      <c r="E2624" s="93" t="str">
        <f t="shared" si="121"/>
        <v>AISP</v>
      </c>
      <c r="F2624" s="93" t="str">
        <f t="shared" si="122"/>
        <v>Y</v>
      </c>
      <c r="G2624" s="95">
        <v>1987584.1888139769</v>
      </c>
      <c r="H2624" s="102">
        <v>28053.989599015516</v>
      </c>
      <c r="I2624" s="102">
        <v>153.57801674484173</v>
      </c>
      <c r="J2624" s="96"/>
      <c r="K2624" s="96"/>
      <c r="L2624" s="96"/>
      <c r="M2624" s="96"/>
      <c r="N2624" s="96"/>
      <c r="O2624" s="96"/>
      <c r="P2624" s="96"/>
    </row>
    <row r="2625" spans="1:16" ht="15" customHeight="1" x14ac:dyDescent="0.25">
      <c r="A2625" s="100">
        <v>43757</v>
      </c>
      <c r="B2625" s="101">
        <v>7</v>
      </c>
      <c r="C2625" s="92" t="str">
        <f t="shared" si="120"/>
        <v>GET /balances</v>
      </c>
      <c r="D2625" s="94" t="s">
        <v>207</v>
      </c>
      <c r="E2625" s="93" t="str">
        <f t="shared" si="121"/>
        <v>AISP</v>
      </c>
      <c r="F2625" s="93" t="str">
        <f t="shared" si="122"/>
        <v>Y</v>
      </c>
      <c r="G2625" s="95">
        <v>1407787.1382474897</v>
      </c>
      <c r="H2625" s="102">
        <v>24415.386318857934</v>
      </c>
      <c r="I2625" s="102">
        <v>181.06329492369386</v>
      </c>
      <c r="J2625" s="96"/>
      <c r="K2625" s="96"/>
      <c r="L2625" s="96"/>
      <c r="M2625" s="96"/>
      <c r="N2625" s="96"/>
      <c r="O2625" s="96"/>
      <c r="P2625" s="96"/>
    </row>
    <row r="2626" spans="1:16" ht="15" customHeight="1" x14ac:dyDescent="0.25">
      <c r="A2626" s="100">
        <v>43757</v>
      </c>
      <c r="B2626" s="101">
        <v>8</v>
      </c>
      <c r="C2626" s="92" t="str">
        <f t="shared" si="120"/>
        <v>GET /accounts/{AccountId}/transactions</v>
      </c>
      <c r="D2626" s="94" t="s">
        <v>207</v>
      </c>
      <c r="E2626" s="93" t="str">
        <f t="shared" si="121"/>
        <v>AISP</v>
      </c>
      <c r="F2626" s="93" t="str">
        <f t="shared" si="122"/>
        <v>Y</v>
      </c>
      <c r="G2626" s="95">
        <v>36539960.988337874</v>
      </c>
      <c r="H2626" s="102">
        <v>18755.083770732577</v>
      </c>
      <c r="I2626" s="102">
        <v>200.29309590451365</v>
      </c>
      <c r="J2626" s="96"/>
      <c r="K2626" s="96"/>
      <c r="L2626" s="96"/>
      <c r="M2626" s="96"/>
      <c r="N2626" s="96"/>
      <c r="O2626" s="96"/>
      <c r="P2626" s="96"/>
    </row>
    <row r="2627" spans="1:16" ht="15" customHeight="1" x14ac:dyDescent="0.25">
      <c r="A2627" s="100">
        <v>43757</v>
      </c>
      <c r="B2627" s="101">
        <v>9</v>
      </c>
      <c r="C2627" s="92" t="str">
        <f t="shared" si="120"/>
        <v>GET /transactions</v>
      </c>
      <c r="D2627" s="94" t="s">
        <v>207</v>
      </c>
      <c r="E2627" s="93" t="str">
        <f t="shared" si="121"/>
        <v>AISP</v>
      </c>
      <c r="F2627" s="93" t="str">
        <f t="shared" si="122"/>
        <v>Y</v>
      </c>
      <c r="G2627" s="95">
        <v>370345921.6327306</v>
      </c>
      <c r="H2627" s="102">
        <v>40625.92795432148</v>
      </c>
      <c r="I2627" s="102">
        <v>35.916608830551063</v>
      </c>
      <c r="J2627" s="96"/>
      <c r="K2627" s="96"/>
      <c r="L2627" s="96"/>
      <c r="M2627" s="96"/>
      <c r="N2627" s="96"/>
      <c r="O2627" s="96"/>
      <c r="P2627" s="96"/>
    </row>
    <row r="2628" spans="1:16" ht="15" customHeight="1" x14ac:dyDescent="0.25">
      <c r="A2628" s="100">
        <v>43757</v>
      </c>
      <c r="B2628" s="101">
        <v>10</v>
      </c>
      <c r="C2628" s="92" t="str">
        <f t="shared" si="120"/>
        <v>GET /accounts/{AccountId}/beneficiaries</v>
      </c>
      <c r="D2628" s="94" t="s">
        <v>207</v>
      </c>
      <c r="E2628" s="93" t="str">
        <f t="shared" si="121"/>
        <v>AISP</v>
      </c>
      <c r="F2628" s="93" t="str">
        <f t="shared" si="122"/>
        <v>Y</v>
      </c>
      <c r="G2628" s="95">
        <v>2616252.1654457115</v>
      </c>
      <c r="H2628" s="102">
        <v>30987.777736867625</v>
      </c>
      <c r="I2628" s="102">
        <v>137.896875776109</v>
      </c>
      <c r="J2628" s="96"/>
      <c r="K2628" s="96"/>
      <c r="L2628" s="96"/>
      <c r="M2628" s="96"/>
      <c r="N2628" s="96"/>
      <c r="O2628" s="96"/>
      <c r="P2628" s="96"/>
    </row>
    <row r="2629" spans="1:16" ht="15" customHeight="1" x14ac:dyDescent="0.25">
      <c r="A2629" s="100">
        <v>43757</v>
      </c>
      <c r="B2629" s="101">
        <v>11</v>
      </c>
      <c r="C2629" s="92" t="str">
        <f t="shared" si="120"/>
        <v>GET /beneficiaries</v>
      </c>
      <c r="D2629" s="94" t="s">
        <v>207</v>
      </c>
      <c r="E2629" s="93" t="str">
        <f t="shared" si="121"/>
        <v>AISP</v>
      </c>
      <c r="F2629" s="93" t="str">
        <f t="shared" si="122"/>
        <v>Y</v>
      </c>
      <c r="G2629" s="95">
        <v>3172802.3936662036</v>
      </c>
      <c r="H2629" s="102">
        <v>37574.90997565454</v>
      </c>
      <c r="I2629" s="102">
        <v>34.757931138132228</v>
      </c>
      <c r="J2629" s="96"/>
      <c r="K2629" s="96"/>
      <c r="L2629" s="96"/>
      <c r="M2629" s="96"/>
      <c r="N2629" s="96"/>
      <c r="O2629" s="96"/>
      <c r="P2629" s="96"/>
    </row>
    <row r="2630" spans="1:16" ht="15" customHeight="1" x14ac:dyDescent="0.25">
      <c r="A2630" s="100">
        <v>43757</v>
      </c>
      <c r="B2630" s="101">
        <v>12</v>
      </c>
      <c r="C2630" s="92" t="str">
        <f t="shared" si="120"/>
        <v>GET /accounts/{AccountId}/direct-debits</v>
      </c>
      <c r="D2630" s="94" t="s">
        <v>207</v>
      </c>
      <c r="E2630" s="93" t="str">
        <f t="shared" si="121"/>
        <v>AISP</v>
      </c>
      <c r="F2630" s="93" t="str">
        <f t="shared" si="122"/>
        <v>Y</v>
      </c>
      <c r="G2630" s="95">
        <v>2328556.0264904471</v>
      </c>
      <c r="H2630" s="102">
        <v>36591.805452530709</v>
      </c>
      <c r="I2630" s="102">
        <v>197.009532630568</v>
      </c>
      <c r="J2630" s="96"/>
      <c r="K2630" s="96"/>
      <c r="L2630" s="96"/>
      <c r="M2630" s="96"/>
      <c r="N2630" s="96"/>
      <c r="O2630" s="96"/>
      <c r="P2630" s="96"/>
    </row>
    <row r="2631" spans="1:16" ht="15" customHeight="1" x14ac:dyDescent="0.25">
      <c r="A2631" s="100">
        <v>43757</v>
      </c>
      <c r="B2631" s="101">
        <v>13</v>
      </c>
      <c r="C2631" s="92" t="str">
        <f t="shared" si="120"/>
        <v>GET /direct-debits</v>
      </c>
      <c r="D2631" s="94" t="s">
        <v>207</v>
      </c>
      <c r="E2631" s="93" t="str">
        <f t="shared" si="121"/>
        <v>AISP</v>
      </c>
      <c r="F2631" s="93" t="str">
        <f t="shared" si="122"/>
        <v>Y</v>
      </c>
      <c r="G2631" s="95">
        <v>2101695.2164327456</v>
      </c>
      <c r="H2631" s="102">
        <v>20858.303485023411</v>
      </c>
      <c r="I2631" s="102">
        <v>208.70176088910441</v>
      </c>
      <c r="J2631" s="96"/>
      <c r="K2631" s="96"/>
      <c r="L2631" s="96"/>
      <c r="M2631" s="96"/>
      <c r="N2631" s="96"/>
      <c r="O2631" s="96"/>
      <c r="P2631" s="96"/>
    </row>
    <row r="2632" spans="1:16" ht="15" customHeight="1" x14ac:dyDescent="0.25">
      <c r="A2632" s="100">
        <v>43757</v>
      </c>
      <c r="B2632" s="101">
        <v>14</v>
      </c>
      <c r="C2632" s="92" t="str">
        <f t="shared" ref="C2632:C2695" si="123">VLOOKUP($B2632,endpoints,3)</f>
        <v>GET /accounts/{AccountId}/standing-orders</v>
      </c>
      <c r="D2632" s="94" t="s">
        <v>207</v>
      </c>
      <c r="E2632" s="93" t="str">
        <f t="shared" ref="E2632:E2695" si="124">VLOOKUP($B2632,endpoints,4)</f>
        <v>AISP</v>
      </c>
      <c r="F2632" s="93" t="str">
        <f t="shared" ref="F2632:F2695" si="125">VLOOKUP($B2632,endpoints,5)</f>
        <v>Y</v>
      </c>
      <c r="G2632" s="95">
        <v>1096858.8602619793</v>
      </c>
      <c r="H2632" s="102">
        <v>19342.617321617403</v>
      </c>
      <c r="I2632" s="102">
        <v>140.03995419289114</v>
      </c>
      <c r="J2632" s="96"/>
      <c r="K2632" s="96"/>
      <c r="L2632" s="96"/>
      <c r="M2632" s="96"/>
      <c r="N2632" s="96"/>
      <c r="O2632" s="96"/>
      <c r="P2632" s="96"/>
    </row>
    <row r="2633" spans="1:16" ht="15" customHeight="1" x14ac:dyDescent="0.25">
      <c r="A2633" s="100">
        <v>43757</v>
      </c>
      <c r="B2633" s="101">
        <v>15</v>
      </c>
      <c r="C2633" s="92" t="str">
        <f t="shared" si="123"/>
        <v>GET /standing-orders</v>
      </c>
      <c r="D2633" s="94" t="s">
        <v>207</v>
      </c>
      <c r="E2633" s="93" t="str">
        <f t="shared" si="124"/>
        <v>AISP</v>
      </c>
      <c r="F2633" s="93" t="str">
        <f t="shared" si="125"/>
        <v>Y</v>
      </c>
      <c r="G2633" s="95">
        <v>1817958.1651653405</v>
      </c>
      <c r="H2633" s="102">
        <v>42800.74360431535</v>
      </c>
      <c r="I2633" s="102">
        <v>154.23635956241739</v>
      </c>
      <c r="J2633" s="96"/>
      <c r="K2633" s="96"/>
      <c r="L2633" s="96"/>
      <c r="M2633" s="96"/>
      <c r="N2633" s="96"/>
      <c r="O2633" s="96"/>
      <c r="P2633" s="96"/>
    </row>
    <row r="2634" spans="1:16" ht="15" customHeight="1" x14ac:dyDescent="0.25">
      <c r="A2634" s="100">
        <v>43757</v>
      </c>
      <c r="B2634" s="101">
        <v>16</v>
      </c>
      <c r="C2634" s="92" t="str">
        <f t="shared" si="123"/>
        <v>GET /accounts/{AccountId}/product</v>
      </c>
      <c r="D2634" s="94" t="s">
        <v>207</v>
      </c>
      <c r="E2634" s="93" t="str">
        <f t="shared" si="124"/>
        <v>AISP</v>
      </c>
      <c r="F2634" s="93" t="str">
        <f t="shared" si="125"/>
        <v>Y</v>
      </c>
      <c r="G2634" s="95">
        <v>436498.38718822144</v>
      </c>
      <c r="H2634" s="102">
        <v>5664.9167052211151</v>
      </c>
      <c r="I2634" s="102">
        <v>169.68592151589809</v>
      </c>
      <c r="J2634" s="96"/>
      <c r="K2634" s="96"/>
      <c r="L2634" s="96"/>
      <c r="M2634" s="96"/>
      <c r="N2634" s="96"/>
      <c r="O2634" s="96"/>
      <c r="P2634" s="96"/>
    </row>
    <row r="2635" spans="1:16" ht="15" customHeight="1" x14ac:dyDescent="0.25">
      <c r="A2635" s="100">
        <v>43757</v>
      </c>
      <c r="B2635" s="101">
        <v>17</v>
      </c>
      <c r="C2635" s="92" t="str">
        <f t="shared" si="123"/>
        <v>GET /products</v>
      </c>
      <c r="D2635" s="94" t="s">
        <v>207</v>
      </c>
      <c r="E2635" s="93" t="str">
        <f t="shared" si="124"/>
        <v>AISP</v>
      </c>
      <c r="F2635" s="93" t="str">
        <f t="shared" si="125"/>
        <v>Y</v>
      </c>
      <c r="G2635" s="95">
        <v>896858.12197612261</v>
      </c>
      <c r="H2635" s="102">
        <v>36007.917436050273</v>
      </c>
      <c r="I2635" s="102">
        <v>228.03579198234141</v>
      </c>
      <c r="J2635" s="96"/>
      <c r="K2635" s="96"/>
      <c r="L2635" s="96"/>
      <c r="M2635" s="96"/>
      <c r="N2635" s="96"/>
      <c r="O2635" s="96"/>
      <c r="P2635" s="96"/>
    </row>
    <row r="2636" spans="1:16" ht="15" customHeight="1" x14ac:dyDescent="0.25">
      <c r="A2636" s="100">
        <v>43757</v>
      </c>
      <c r="B2636" s="101">
        <v>18</v>
      </c>
      <c r="C2636" s="92" t="str">
        <f t="shared" si="123"/>
        <v>GET /accounts/{AccountId}/offers</v>
      </c>
      <c r="D2636" s="94" t="s">
        <v>207</v>
      </c>
      <c r="E2636" s="93" t="str">
        <f t="shared" si="124"/>
        <v>AISP</v>
      </c>
      <c r="F2636" s="93" t="str">
        <f t="shared" si="125"/>
        <v>Y</v>
      </c>
      <c r="G2636" s="95">
        <v>936651.06315785903</v>
      </c>
      <c r="H2636" s="102">
        <v>38337.477984473946</v>
      </c>
      <c r="I2636" s="102">
        <v>275.8984407242931</v>
      </c>
      <c r="J2636" s="96"/>
      <c r="K2636" s="96"/>
      <c r="L2636" s="96"/>
      <c r="M2636" s="96"/>
      <c r="N2636" s="96"/>
      <c r="O2636" s="96"/>
      <c r="P2636" s="96"/>
    </row>
    <row r="2637" spans="1:16" ht="15" customHeight="1" x14ac:dyDescent="0.25">
      <c r="A2637" s="100">
        <v>43757</v>
      </c>
      <c r="B2637" s="101">
        <v>19</v>
      </c>
      <c r="C2637" s="92" t="str">
        <f t="shared" si="123"/>
        <v>GET /offers</v>
      </c>
      <c r="D2637" s="94" t="s">
        <v>207</v>
      </c>
      <c r="E2637" s="93" t="str">
        <f t="shared" si="124"/>
        <v>AISP</v>
      </c>
      <c r="F2637" s="93" t="str">
        <f t="shared" si="125"/>
        <v>Y</v>
      </c>
      <c r="G2637" s="95">
        <v>3561509.087939064</v>
      </c>
      <c r="H2637" s="102">
        <v>40010.972960517145</v>
      </c>
      <c r="I2637" s="102">
        <v>175.39870272364726</v>
      </c>
      <c r="J2637" s="96"/>
      <c r="K2637" s="96"/>
      <c r="L2637" s="96"/>
      <c r="M2637" s="96"/>
      <c r="N2637" s="96"/>
      <c r="O2637" s="96"/>
      <c r="P2637" s="96"/>
    </row>
    <row r="2638" spans="1:16" ht="15" customHeight="1" x14ac:dyDescent="0.25">
      <c r="A2638" s="100">
        <v>43757</v>
      </c>
      <c r="B2638" s="101">
        <v>20</v>
      </c>
      <c r="C2638" s="92" t="str">
        <f t="shared" si="123"/>
        <v>GET /accounts/{AccountId}/party</v>
      </c>
      <c r="D2638" s="94" t="s">
        <v>207</v>
      </c>
      <c r="E2638" s="93" t="str">
        <f t="shared" si="124"/>
        <v>AISP</v>
      </c>
      <c r="F2638" s="93" t="str">
        <f t="shared" si="125"/>
        <v>Y</v>
      </c>
      <c r="G2638" s="95">
        <v>1275935.017614533</v>
      </c>
      <c r="H2638" s="102">
        <v>52346.001576571209</v>
      </c>
      <c r="I2638" s="102">
        <v>0</v>
      </c>
      <c r="J2638" s="96"/>
      <c r="K2638" s="96"/>
      <c r="L2638" s="96"/>
      <c r="M2638" s="96"/>
      <c r="N2638" s="96"/>
      <c r="O2638" s="96"/>
      <c r="P2638" s="96"/>
    </row>
    <row r="2639" spans="1:16" ht="15" customHeight="1" x14ac:dyDescent="0.25">
      <c r="A2639" s="100">
        <v>43757</v>
      </c>
      <c r="B2639" s="101">
        <v>21</v>
      </c>
      <c r="C2639" s="92" t="str">
        <f t="shared" si="123"/>
        <v>GET /party</v>
      </c>
      <c r="D2639" s="94" t="s">
        <v>207</v>
      </c>
      <c r="E2639" s="93" t="str">
        <f t="shared" si="124"/>
        <v>AISP</v>
      </c>
      <c r="F2639" s="93" t="str">
        <f t="shared" si="125"/>
        <v>Y</v>
      </c>
      <c r="G2639" s="95">
        <v>923052.04356266244</v>
      </c>
      <c r="H2639" s="102">
        <v>10014.979290398573</v>
      </c>
      <c r="I2639" s="102">
        <v>370.2528554291718</v>
      </c>
      <c r="J2639" s="96"/>
      <c r="K2639" s="96"/>
      <c r="L2639" s="96"/>
      <c r="M2639" s="96"/>
      <c r="N2639" s="96"/>
      <c r="O2639" s="96"/>
      <c r="P2639" s="96"/>
    </row>
    <row r="2640" spans="1:16" ht="15" customHeight="1" x14ac:dyDescent="0.25">
      <c r="A2640" s="100">
        <v>43757</v>
      </c>
      <c r="B2640" s="101">
        <v>22</v>
      </c>
      <c r="C2640" s="92" t="str">
        <f t="shared" si="123"/>
        <v>GET /accounts/{AccountId}/scheduled-payments</v>
      </c>
      <c r="D2640" s="94" t="s">
        <v>207</v>
      </c>
      <c r="E2640" s="93" t="str">
        <f t="shared" si="124"/>
        <v>AISP</v>
      </c>
      <c r="F2640" s="93" t="str">
        <f t="shared" si="125"/>
        <v>Y</v>
      </c>
      <c r="G2640" s="95">
        <v>1034988.3466626557</v>
      </c>
      <c r="H2640" s="102">
        <v>36470.700650998799</v>
      </c>
      <c r="I2640" s="102">
        <v>3.0675502245582678</v>
      </c>
      <c r="J2640" s="96"/>
      <c r="K2640" s="96"/>
      <c r="L2640" s="96"/>
      <c r="M2640" s="96"/>
      <c r="N2640" s="96"/>
      <c r="O2640" s="96"/>
      <c r="P2640" s="96"/>
    </row>
    <row r="2641" spans="1:16" ht="15" customHeight="1" x14ac:dyDescent="0.25">
      <c r="A2641" s="100">
        <v>43757</v>
      </c>
      <c r="B2641" s="101">
        <v>23</v>
      </c>
      <c r="C2641" s="92" t="str">
        <f t="shared" si="123"/>
        <v>GET /scheduled-payments</v>
      </c>
      <c r="D2641" s="94" t="s">
        <v>207</v>
      </c>
      <c r="E2641" s="93" t="str">
        <f t="shared" si="124"/>
        <v>AISP</v>
      </c>
      <c r="F2641" s="93" t="str">
        <f t="shared" si="125"/>
        <v>Y</v>
      </c>
      <c r="G2641" s="95">
        <v>2044049.5246152277</v>
      </c>
      <c r="H2641" s="102">
        <v>33321.536607149566</v>
      </c>
      <c r="I2641" s="102">
        <v>90.390244397684754</v>
      </c>
      <c r="J2641" s="96"/>
      <c r="K2641" s="96"/>
      <c r="L2641" s="96"/>
      <c r="M2641" s="96"/>
      <c r="N2641" s="96"/>
      <c r="O2641" s="96"/>
      <c r="P2641" s="96"/>
    </row>
    <row r="2642" spans="1:16" ht="15" customHeight="1" x14ac:dyDescent="0.25">
      <c r="A2642" s="100">
        <v>43757</v>
      </c>
      <c r="B2642" s="101">
        <v>24</v>
      </c>
      <c r="C2642" s="92" t="str">
        <f t="shared" si="123"/>
        <v>GET /accounts/{AccountId}/statements</v>
      </c>
      <c r="D2642" s="94" t="s">
        <v>207</v>
      </c>
      <c r="E2642" s="93" t="str">
        <f t="shared" si="124"/>
        <v>AISP</v>
      </c>
      <c r="F2642" s="93" t="str">
        <f t="shared" si="125"/>
        <v>Y</v>
      </c>
      <c r="G2642" s="95">
        <v>1088818.3276230625</v>
      </c>
      <c r="H2642" s="102">
        <v>13109.666950209192</v>
      </c>
      <c r="I2642" s="102">
        <v>151.88350327105181</v>
      </c>
      <c r="J2642" s="96"/>
      <c r="K2642" s="96"/>
      <c r="L2642" s="96"/>
      <c r="M2642" s="96"/>
      <c r="N2642" s="96"/>
      <c r="O2642" s="96"/>
      <c r="P2642" s="96"/>
    </row>
    <row r="2643" spans="1:16" ht="15" customHeight="1" x14ac:dyDescent="0.25">
      <c r="A2643" s="100">
        <v>43757</v>
      </c>
      <c r="B2643" s="101">
        <v>25</v>
      </c>
      <c r="C2643" s="92" t="str">
        <f t="shared" si="123"/>
        <v>GET /accounts/{AccountId}/statements/{StatementId}</v>
      </c>
      <c r="D2643" s="94" t="s">
        <v>207</v>
      </c>
      <c r="E2643" s="93" t="str">
        <f t="shared" si="124"/>
        <v>AISP</v>
      </c>
      <c r="F2643" s="93" t="str">
        <f t="shared" si="125"/>
        <v>Y</v>
      </c>
      <c r="G2643" s="95">
        <v>1213697.6000454365</v>
      </c>
      <c r="H2643" s="102">
        <v>25561.967592954101</v>
      </c>
      <c r="I2643" s="102">
        <v>135.81917344963418</v>
      </c>
      <c r="J2643" s="96"/>
      <c r="K2643" s="96"/>
      <c r="L2643" s="96"/>
      <c r="M2643" s="96"/>
      <c r="N2643" s="96"/>
      <c r="O2643" s="96"/>
      <c r="P2643" s="96"/>
    </row>
    <row r="2644" spans="1:16" ht="15" customHeight="1" x14ac:dyDescent="0.25">
      <c r="A2644" s="100">
        <v>43757</v>
      </c>
      <c r="B2644" s="101">
        <v>26</v>
      </c>
      <c r="C2644" s="92" t="str">
        <f t="shared" si="123"/>
        <v>GET /accounts/{AccountId}/statements/{StatementId}/file</v>
      </c>
      <c r="D2644" s="94" t="s">
        <v>207</v>
      </c>
      <c r="E2644" s="93" t="str">
        <f t="shared" si="124"/>
        <v>AISP</v>
      </c>
      <c r="F2644" s="93" t="str">
        <f t="shared" si="125"/>
        <v>Y</v>
      </c>
      <c r="G2644" s="95">
        <v>2282189.370064395</v>
      </c>
      <c r="H2644" s="102">
        <v>26136.659316932131</v>
      </c>
      <c r="I2644" s="102">
        <v>92.44185302014651</v>
      </c>
      <c r="J2644" s="96"/>
      <c r="K2644" s="96"/>
      <c r="L2644" s="96"/>
      <c r="M2644" s="96"/>
      <c r="N2644" s="96"/>
      <c r="O2644" s="96"/>
      <c r="P2644" s="96"/>
    </row>
    <row r="2645" spans="1:16" ht="15" customHeight="1" x14ac:dyDescent="0.25">
      <c r="A2645" s="100">
        <v>43757</v>
      </c>
      <c r="B2645" s="101">
        <v>27</v>
      </c>
      <c r="C2645" s="92" t="str">
        <f t="shared" si="123"/>
        <v>GET /accounts/{AccountId}/statements/{StatementId}/transactions</v>
      </c>
      <c r="D2645" s="94" t="s">
        <v>207</v>
      </c>
      <c r="E2645" s="93" t="str">
        <f t="shared" si="124"/>
        <v>AISP</v>
      </c>
      <c r="F2645" s="93" t="str">
        <f t="shared" si="125"/>
        <v>Y</v>
      </c>
      <c r="G2645" s="95">
        <v>31287550.067713298</v>
      </c>
      <c r="H2645" s="102">
        <v>7617.5840910370234</v>
      </c>
      <c r="I2645" s="102">
        <v>287.51046995518544</v>
      </c>
      <c r="J2645" s="96"/>
      <c r="K2645" s="96"/>
      <c r="L2645" s="96"/>
      <c r="M2645" s="96"/>
      <c r="N2645" s="96"/>
      <c r="O2645" s="96"/>
      <c r="P2645" s="96"/>
    </row>
    <row r="2646" spans="1:16" ht="15" customHeight="1" x14ac:dyDescent="0.25">
      <c r="A2646" s="100">
        <v>43757</v>
      </c>
      <c r="B2646" s="101">
        <v>28</v>
      </c>
      <c r="C2646" s="92" t="str">
        <f t="shared" si="123"/>
        <v>GET /statements</v>
      </c>
      <c r="D2646" s="94" t="s">
        <v>207</v>
      </c>
      <c r="E2646" s="93" t="str">
        <f t="shared" si="124"/>
        <v>AISP</v>
      </c>
      <c r="F2646" s="93" t="str">
        <f t="shared" si="125"/>
        <v>Y</v>
      </c>
      <c r="G2646" s="95">
        <v>4315672.2359005148</v>
      </c>
      <c r="H2646" s="102">
        <v>39213.708056508156</v>
      </c>
      <c r="I2646" s="102">
        <v>73.035689223755526</v>
      </c>
      <c r="J2646" s="96"/>
      <c r="K2646" s="96"/>
      <c r="L2646" s="96"/>
      <c r="M2646" s="96"/>
      <c r="N2646" s="96"/>
      <c r="O2646" s="96"/>
      <c r="P2646" s="96"/>
    </row>
    <row r="2647" spans="1:16" ht="15" customHeight="1" x14ac:dyDescent="0.25">
      <c r="A2647" s="100">
        <v>43757</v>
      </c>
      <c r="B2647" s="101">
        <v>29</v>
      </c>
      <c r="C2647" s="92" t="str">
        <f t="shared" si="123"/>
        <v>POST /domestic-payment-consents</v>
      </c>
      <c r="D2647" s="94" t="s">
        <v>207</v>
      </c>
      <c r="E2647" s="93" t="str">
        <f t="shared" si="124"/>
        <v>PISP</v>
      </c>
      <c r="F2647" s="93" t="str">
        <f t="shared" si="125"/>
        <v>N</v>
      </c>
      <c r="G2647" s="95">
        <v>4063183.2335223304</v>
      </c>
      <c r="H2647" s="102">
        <v>9014.0070637625467</v>
      </c>
      <c r="I2647" s="102">
        <v>92.928979813849779</v>
      </c>
      <c r="J2647" s="96"/>
      <c r="K2647" s="96"/>
      <c r="L2647" s="96"/>
      <c r="M2647" s="96"/>
      <c r="N2647" s="96"/>
      <c r="O2647" s="96"/>
      <c r="P2647" s="96"/>
    </row>
    <row r="2648" spans="1:16" ht="15" customHeight="1" x14ac:dyDescent="0.25">
      <c r="A2648" s="100">
        <v>43757</v>
      </c>
      <c r="B2648" s="101">
        <v>30</v>
      </c>
      <c r="C2648" s="92" t="str">
        <f t="shared" si="123"/>
        <v>GET /domestic-payment-consents/{ConsentId}</v>
      </c>
      <c r="D2648" s="94" t="s">
        <v>207</v>
      </c>
      <c r="E2648" s="93" t="str">
        <f t="shared" si="124"/>
        <v>PISP</v>
      </c>
      <c r="F2648" s="93" t="str">
        <f t="shared" si="125"/>
        <v>N</v>
      </c>
      <c r="G2648" s="95">
        <v>14753619.990995029</v>
      </c>
      <c r="H2648" s="102">
        <v>18628.726123313842</v>
      </c>
      <c r="I2648" s="102">
        <v>154.96470107058971</v>
      </c>
      <c r="J2648" s="96"/>
      <c r="K2648" s="96"/>
      <c r="L2648" s="96"/>
      <c r="M2648" s="96"/>
      <c r="N2648" s="96"/>
      <c r="O2648" s="96"/>
      <c r="P2648" s="96"/>
    </row>
    <row r="2649" spans="1:16" ht="15" customHeight="1" x14ac:dyDescent="0.25">
      <c r="A2649" s="100">
        <v>43757</v>
      </c>
      <c r="B2649" s="101">
        <v>31</v>
      </c>
      <c r="C2649" s="92" t="str">
        <f t="shared" si="123"/>
        <v>POST /domestic-payments</v>
      </c>
      <c r="D2649" s="94" t="s">
        <v>207</v>
      </c>
      <c r="E2649" s="93" t="str">
        <f t="shared" si="124"/>
        <v>PISP</v>
      </c>
      <c r="F2649" s="93" t="str">
        <f t="shared" si="125"/>
        <v>Y</v>
      </c>
      <c r="G2649" s="95">
        <v>5484873.3501594057</v>
      </c>
      <c r="H2649" s="102">
        <v>16414.965484387238</v>
      </c>
      <c r="I2649" s="102">
        <v>7.0816589071869256</v>
      </c>
      <c r="J2649" s="96"/>
      <c r="K2649" s="96"/>
      <c r="L2649" s="96"/>
      <c r="M2649" s="96"/>
      <c r="N2649" s="96"/>
      <c r="O2649" s="96"/>
      <c r="P2649" s="96"/>
    </row>
    <row r="2650" spans="1:16" ht="15" customHeight="1" x14ac:dyDescent="0.25">
      <c r="A2650" s="100">
        <v>43757</v>
      </c>
      <c r="B2650" s="101">
        <v>32</v>
      </c>
      <c r="C2650" s="92" t="str">
        <f t="shared" si="123"/>
        <v>GET /domestic-payments/{DomesticPaymentId}</v>
      </c>
      <c r="D2650" s="94" t="s">
        <v>207</v>
      </c>
      <c r="E2650" s="93" t="str">
        <f t="shared" si="124"/>
        <v>PISP</v>
      </c>
      <c r="F2650" s="93" t="str">
        <f t="shared" si="125"/>
        <v>Y</v>
      </c>
      <c r="G2650" s="95">
        <v>34045518.999051638</v>
      </c>
      <c r="H2650" s="102">
        <v>39379.026327275518</v>
      </c>
      <c r="I2650" s="102">
        <v>73.793092769964503</v>
      </c>
      <c r="J2650" s="96"/>
      <c r="K2650" s="96"/>
      <c r="L2650" s="96"/>
      <c r="M2650" s="96"/>
      <c r="N2650" s="96"/>
      <c r="O2650" s="96"/>
      <c r="P2650" s="96"/>
    </row>
    <row r="2651" spans="1:16" ht="15" customHeight="1" x14ac:dyDescent="0.25">
      <c r="A2651" s="100">
        <v>43757</v>
      </c>
      <c r="B2651" s="101">
        <v>33</v>
      </c>
      <c r="C2651" s="92" t="str">
        <f t="shared" si="123"/>
        <v>POST /domestic-scheduled-payment-consents</v>
      </c>
      <c r="D2651" s="94" t="s">
        <v>207</v>
      </c>
      <c r="E2651" s="93" t="str">
        <f t="shared" si="124"/>
        <v>PISP</v>
      </c>
      <c r="F2651" s="93" t="str">
        <f t="shared" si="125"/>
        <v>N</v>
      </c>
      <c r="G2651" s="95">
        <v>20293237.478729047</v>
      </c>
      <c r="H2651" s="102">
        <v>18004.97465214027</v>
      </c>
      <c r="I2651" s="102">
        <v>102.15608924065575</v>
      </c>
      <c r="J2651" s="96"/>
      <c r="K2651" s="96"/>
      <c r="L2651" s="96"/>
      <c r="M2651" s="96"/>
      <c r="N2651" s="96"/>
      <c r="O2651" s="96"/>
      <c r="P2651" s="96"/>
    </row>
    <row r="2652" spans="1:16" ht="15" customHeight="1" x14ac:dyDescent="0.25">
      <c r="A2652" s="100">
        <v>43757</v>
      </c>
      <c r="B2652" s="101">
        <v>34</v>
      </c>
      <c r="C2652" s="92" t="str">
        <f t="shared" si="123"/>
        <v>GET /domestic-scheduled-payment-consents/{ConsentId}</v>
      </c>
      <c r="D2652" s="94" t="s">
        <v>207</v>
      </c>
      <c r="E2652" s="93" t="str">
        <f t="shared" si="124"/>
        <v>PISP</v>
      </c>
      <c r="F2652" s="93" t="str">
        <f t="shared" si="125"/>
        <v>N</v>
      </c>
      <c r="G2652" s="95">
        <v>13973995.957436956</v>
      </c>
      <c r="H2652" s="102">
        <v>14580.147221674417</v>
      </c>
      <c r="I2652" s="102">
        <v>90.994958710433991</v>
      </c>
      <c r="J2652" s="96"/>
      <c r="K2652" s="96"/>
      <c r="L2652" s="96"/>
      <c r="M2652" s="96"/>
      <c r="N2652" s="96"/>
      <c r="O2652" s="96"/>
      <c r="P2652" s="96"/>
    </row>
    <row r="2653" spans="1:16" ht="15" customHeight="1" x14ac:dyDescent="0.25">
      <c r="A2653" s="100">
        <v>43757</v>
      </c>
      <c r="B2653" s="101">
        <v>35</v>
      </c>
      <c r="C2653" s="92" t="str">
        <f t="shared" si="123"/>
        <v>POST /domestic-scheduled-payments</v>
      </c>
      <c r="D2653" s="94" t="s">
        <v>207</v>
      </c>
      <c r="E2653" s="93" t="str">
        <f t="shared" si="124"/>
        <v>PISP</v>
      </c>
      <c r="F2653" s="93" t="str">
        <f t="shared" si="125"/>
        <v>Y</v>
      </c>
      <c r="G2653" s="95">
        <v>34213535.902572788</v>
      </c>
      <c r="H2653" s="101">
        <v>40350.366390550182</v>
      </c>
      <c r="I2653" s="101">
        <v>176.12983939712822</v>
      </c>
      <c r="J2653" s="96"/>
      <c r="K2653" s="96"/>
      <c r="L2653" s="96"/>
      <c r="M2653" s="96"/>
      <c r="N2653" s="96"/>
      <c r="O2653" s="96"/>
      <c r="P2653" s="96"/>
    </row>
    <row r="2654" spans="1:16" ht="15" customHeight="1" x14ac:dyDescent="0.25">
      <c r="A2654" s="100">
        <v>43757</v>
      </c>
      <c r="B2654" s="101">
        <v>36</v>
      </c>
      <c r="C2654" s="92" t="str">
        <f t="shared" si="123"/>
        <v>GET /domestic-scheduled-payments/{DomesticScheduledPaymentId}</v>
      </c>
      <c r="D2654" s="94" t="s">
        <v>207</v>
      </c>
      <c r="E2654" s="93" t="str">
        <f t="shared" si="124"/>
        <v>PISP</v>
      </c>
      <c r="F2654" s="93" t="str">
        <f t="shared" si="125"/>
        <v>Y</v>
      </c>
      <c r="G2654" s="95">
        <v>16798114.902594607</v>
      </c>
      <c r="H2654" s="101">
        <v>35826.353803797901</v>
      </c>
      <c r="I2654" s="101">
        <v>98.277009360817701</v>
      </c>
      <c r="J2654" s="96"/>
      <c r="K2654" s="96"/>
      <c r="L2654" s="96"/>
      <c r="M2654" s="96"/>
      <c r="N2654" s="96"/>
      <c r="O2654" s="96"/>
      <c r="P2654" s="96"/>
    </row>
    <row r="2655" spans="1:16" ht="15" customHeight="1" x14ac:dyDescent="0.25">
      <c r="A2655" s="100">
        <v>43757</v>
      </c>
      <c r="B2655" s="101">
        <v>37</v>
      </c>
      <c r="C2655" s="92" t="str">
        <f t="shared" si="123"/>
        <v>POST /domestic-standing-order-consents</v>
      </c>
      <c r="D2655" s="94" t="s">
        <v>207</v>
      </c>
      <c r="E2655" s="93" t="str">
        <f t="shared" si="124"/>
        <v>PISP</v>
      </c>
      <c r="F2655" s="93" t="str">
        <f t="shared" si="125"/>
        <v>N</v>
      </c>
      <c r="G2655" s="95">
        <v>28951214.468249857</v>
      </c>
      <c r="H2655" s="101">
        <v>26775.946957237327</v>
      </c>
      <c r="I2655" s="101">
        <v>223.66187577203672</v>
      </c>
      <c r="J2655" s="96"/>
      <c r="K2655" s="96"/>
      <c r="L2655" s="96"/>
      <c r="M2655" s="96"/>
      <c r="N2655" s="96"/>
      <c r="O2655" s="96"/>
      <c r="P2655" s="96"/>
    </row>
    <row r="2656" spans="1:16" ht="15" customHeight="1" x14ac:dyDescent="0.25">
      <c r="A2656" s="100">
        <v>43757</v>
      </c>
      <c r="B2656" s="101">
        <v>38</v>
      </c>
      <c r="C2656" s="92" t="str">
        <f t="shared" si="123"/>
        <v>GET /domestic-standing-order-consents/{ConsentId}</v>
      </c>
      <c r="D2656" s="94" t="s">
        <v>207</v>
      </c>
      <c r="E2656" s="93" t="str">
        <f t="shared" si="124"/>
        <v>PISP</v>
      </c>
      <c r="F2656" s="93" t="str">
        <f t="shared" si="125"/>
        <v>N</v>
      </c>
      <c r="G2656" s="95">
        <v>29504937.42943928</v>
      </c>
      <c r="H2656" s="101">
        <v>32389.5752289296</v>
      </c>
      <c r="I2656" s="101">
        <v>225.66754270882319</v>
      </c>
      <c r="J2656" s="96"/>
      <c r="K2656" s="96"/>
      <c r="L2656" s="96"/>
      <c r="M2656" s="96"/>
      <c r="N2656" s="96"/>
      <c r="O2656" s="96"/>
      <c r="P2656" s="96"/>
    </row>
    <row r="2657" spans="1:16" ht="15" customHeight="1" x14ac:dyDescent="0.25">
      <c r="A2657" s="100">
        <v>43757</v>
      </c>
      <c r="B2657" s="101">
        <v>39</v>
      </c>
      <c r="C2657" s="92" t="str">
        <f t="shared" si="123"/>
        <v>POST /domestic-standing-orders</v>
      </c>
      <c r="D2657" s="94" t="s">
        <v>207</v>
      </c>
      <c r="E2657" s="93" t="str">
        <f t="shared" si="124"/>
        <v>PISP</v>
      </c>
      <c r="F2657" s="93" t="str">
        <f t="shared" si="125"/>
        <v>Y</v>
      </c>
      <c r="G2657" s="95">
        <v>9273264.7734325118</v>
      </c>
      <c r="H2657" s="101">
        <v>18748.583108305174</v>
      </c>
      <c r="I2657" s="101">
        <v>2.0099954714909019</v>
      </c>
      <c r="J2657" s="96"/>
      <c r="K2657" s="96"/>
      <c r="L2657" s="96"/>
      <c r="M2657" s="96"/>
      <c r="N2657" s="96"/>
      <c r="O2657" s="96"/>
      <c r="P2657" s="96"/>
    </row>
    <row r="2658" spans="1:16" ht="15" customHeight="1" x14ac:dyDescent="0.25">
      <c r="A2658" s="100">
        <v>43757</v>
      </c>
      <c r="B2658" s="101">
        <v>40</v>
      </c>
      <c r="C2658" s="92" t="str">
        <f t="shared" si="123"/>
        <v>GET /domestic-standing-orders/{DomesticStandingOrderId}</v>
      </c>
      <c r="D2658" s="94" t="s">
        <v>207</v>
      </c>
      <c r="E2658" s="93" t="str">
        <f t="shared" si="124"/>
        <v>PISP</v>
      </c>
      <c r="F2658" s="93" t="str">
        <f t="shared" si="125"/>
        <v>Y</v>
      </c>
      <c r="G2658" s="95">
        <v>6990242.3884567944</v>
      </c>
      <c r="H2658" s="101">
        <v>7960.1695532661743</v>
      </c>
      <c r="I2658" s="101">
        <v>257.17149390831315</v>
      </c>
      <c r="J2658" s="96"/>
      <c r="K2658" s="96"/>
      <c r="L2658" s="96"/>
      <c r="M2658" s="96"/>
      <c r="N2658" s="96"/>
      <c r="O2658" s="96"/>
      <c r="P2658" s="96"/>
    </row>
    <row r="2659" spans="1:16" ht="15" customHeight="1" x14ac:dyDescent="0.25">
      <c r="A2659" s="100">
        <v>43757</v>
      </c>
      <c r="B2659" s="101">
        <v>41</v>
      </c>
      <c r="C2659" s="92" t="str">
        <f t="shared" si="123"/>
        <v>POST /international-payment-consents</v>
      </c>
      <c r="D2659" s="94" t="s">
        <v>207</v>
      </c>
      <c r="E2659" s="93" t="str">
        <f t="shared" si="124"/>
        <v>PISP</v>
      </c>
      <c r="F2659" s="93" t="str">
        <f t="shared" si="125"/>
        <v>N</v>
      </c>
      <c r="G2659" s="95">
        <v>37876504.103917316</v>
      </c>
      <c r="H2659" s="101">
        <v>45195.724411368341</v>
      </c>
      <c r="I2659" s="101">
        <v>69.231658496480364</v>
      </c>
      <c r="J2659" s="96"/>
      <c r="K2659" s="96"/>
      <c r="L2659" s="96"/>
      <c r="M2659" s="96"/>
      <c r="N2659" s="96"/>
      <c r="O2659" s="96"/>
      <c r="P2659" s="96"/>
    </row>
    <row r="2660" spans="1:16" ht="15" customHeight="1" x14ac:dyDescent="0.25">
      <c r="A2660" s="100">
        <v>43757</v>
      </c>
      <c r="B2660" s="101">
        <v>42</v>
      </c>
      <c r="C2660" s="92" t="str">
        <f t="shared" si="123"/>
        <v>GET /international-payment-consents/{ConsentId}</v>
      </c>
      <c r="D2660" s="94" t="s">
        <v>207</v>
      </c>
      <c r="E2660" s="93" t="str">
        <f t="shared" si="124"/>
        <v>PISP</v>
      </c>
      <c r="F2660" s="93" t="str">
        <f t="shared" si="125"/>
        <v>N</v>
      </c>
      <c r="G2660" s="95">
        <v>31832807.840412691</v>
      </c>
      <c r="H2660" s="101">
        <v>32672.423387052444</v>
      </c>
      <c r="I2660" s="101">
        <v>299.01838704821353</v>
      </c>
      <c r="J2660" s="96"/>
      <c r="K2660" s="96"/>
      <c r="L2660" s="96"/>
      <c r="M2660" s="96"/>
      <c r="N2660" s="96"/>
      <c r="O2660" s="96"/>
      <c r="P2660" s="96"/>
    </row>
    <row r="2661" spans="1:16" ht="15" customHeight="1" x14ac:dyDescent="0.25">
      <c r="A2661" s="100">
        <v>43757</v>
      </c>
      <c r="B2661" s="101">
        <v>43</v>
      </c>
      <c r="C2661" s="92" t="str">
        <f t="shared" si="123"/>
        <v>POST /international-payments</v>
      </c>
      <c r="D2661" s="94" t="s">
        <v>207</v>
      </c>
      <c r="E2661" s="93" t="str">
        <f t="shared" si="124"/>
        <v>PISP</v>
      </c>
      <c r="F2661" s="93" t="str">
        <f t="shared" si="125"/>
        <v>Y</v>
      </c>
      <c r="G2661" s="95">
        <v>42336363.952742234</v>
      </c>
      <c r="H2661" s="101">
        <v>40026.157885330751</v>
      </c>
      <c r="I2661" s="101">
        <v>46.577063007447343</v>
      </c>
      <c r="J2661" s="96"/>
      <c r="K2661" s="96"/>
      <c r="L2661" s="96"/>
      <c r="M2661" s="96"/>
      <c r="N2661" s="96"/>
      <c r="O2661" s="96"/>
      <c r="P2661" s="96"/>
    </row>
    <row r="2662" spans="1:16" ht="15" customHeight="1" x14ac:dyDescent="0.25">
      <c r="A2662" s="100">
        <v>43757</v>
      </c>
      <c r="B2662" s="101">
        <v>44</v>
      </c>
      <c r="C2662" s="92" t="str">
        <f t="shared" si="123"/>
        <v>GET /international-payments/{InternationalPaymentId}</v>
      </c>
      <c r="D2662" s="94" t="s">
        <v>207</v>
      </c>
      <c r="E2662" s="93" t="str">
        <f t="shared" si="124"/>
        <v>PISP</v>
      </c>
      <c r="F2662" s="93" t="str">
        <f t="shared" si="125"/>
        <v>Y</v>
      </c>
      <c r="G2662" s="95">
        <v>14574631.235768069</v>
      </c>
      <c r="H2662" s="101">
        <v>20036.462832289264</v>
      </c>
      <c r="I2662" s="101">
        <v>62.176927719541347</v>
      </c>
      <c r="J2662" s="96"/>
      <c r="K2662" s="96"/>
      <c r="L2662" s="96"/>
      <c r="M2662" s="96"/>
      <c r="N2662" s="96"/>
      <c r="O2662" s="96"/>
      <c r="P2662" s="96"/>
    </row>
    <row r="2663" spans="1:16" ht="15" customHeight="1" x14ac:dyDescent="0.25">
      <c r="A2663" s="100">
        <v>43757</v>
      </c>
      <c r="B2663" s="101">
        <v>45</v>
      </c>
      <c r="C2663" s="92" t="str">
        <f t="shared" si="123"/>
        <v>POST /international-scheduled-payment-consents</v>
      </c>
      <c r="D2663" s="94" t="s">
        <v>207</v>
      </c>
      <c r="E2663" s="93" t="str">
        <f t="shared" si="124"/>
        <v>PISP</v>
      </c>
      <c r="F2663" s="93" t="str">
        <f t="shared" si="125"/>
        <v>N</v>
      </c>
      <c r="G2663" s="95">
        <v>26925988.591892652</v>
      </c>
      <c r="H2663" s="101">
        <v>31067.122723395059</v>
      </c>
      <c r="I2663" s="101">
        <v>15.358045694891693</v>
      </c>
      <c r="J2663" s="96"/>
      <c r="K2663" s="96"/>
      <c r="L2663" s="96"/>
      <c r="M2663" s="96"/>
      <c r="N2663" s="96"/>
      <c r="O2663" s="96"/>
      <c r="P2663" s="96"/>
    </row>
    <row r="2664" spans="1:16" ht="15" customHeight="1" x14ac:dyDescent="0.25">
      <c r="A2664" s="100">
        <v>43757</v>
      </c>
      <c r="B2664" s="101">
        <v>46</v>
      </c>
      <c r="C2664" s="92" t="str">
        <f t="shared" si="123"/>
        <v>GET /international-scheduled-payment-consents/{ConsentId}</v>
      </c>
      <c r="D2664" s="94" t="s">
        <v>207</v>
      </c>
      <c r="E2664" s="93" t="str">
        <f t="shared" si="124"/>
        <v>PISP</v>
      </c>
      <c r="F2664" s="93" t="str">
        <f t="shared" si="125"/>
        <v>N</v>
      </c>
      <c r="G2664" s="95">
        <v>10600649.751770867</v>
      </c>
      <c r="H2664" s="101">
        <v>27019.356827044187</v>
      </c>
      <c r="I2664" s="101">
        <v>30.524168651863985</v>
      </c>
      <c r="J2664" s="96"/>
      <c r="K2664" s="96"/>
      <c r="L2664" s="96"/>
      <c r="M2664" s="96"/>
      <c r="N2664" s="96"/>
      <c r="O2664" s="96"/>
      <c r="P2664" s="96"/>
    </row>
    <row r="2665" spans="1:16" ht="15" customHeight="1" x14ac:dyDescent="0.25">
      <c r="A2665" s="100">
        <v>43757</v>
      </c>
      <c r="B2665" s="101">
        <v>47</v>
      </c>
      <c r="C2665" s="92" t="str">
        <f t="shared" si="123"/>
        <v>POST /international-scheduled-payments</v>
      </c>
      <c r="D2665" s="94" t="s">
        <v>207</v>
      </c>
      <c r="E2665" s="93" t="str">
        <f t="shared" si="124"/>
        <v>PISP</v>
      </c>
      <c r="F2665" s="93" t="str">
        <f t="shared" si="125"/>
        <v>Y</v>
      </c>
      <c r="G2665" s="95">
        <v>14208265.398346964</v>
      </c>
      <c r="H2665" s="102">
        <v>22747.192393673962</v>
      </c>
      <c r="I2665" s="102">
        <v>83.534559713627786</v>
      </c>
      <c r="J2665" s="96"/>
      <c r="K2665" s="96"/>
      <c r="L2665" s="96"/>
      <c r="M2665" s="96"/>
      <c r="N2665" s="96"/>
      <c r="O2665" s="96"/>
      <c r="P2665" s="96"/>
    </row>
    <row r="2666" spans="1:16" ht="15" customHeight="1" x14ac:dyDescent="0.25">
      <c r="A2666" s="100">
        <v>43757</v>
      </c>
      <c r="B2666" s="101">
        <v>48</v>
      </c>
      <c r="C2666" s="92" t="str">
        <f t="shared" si="123"/>
        <v>GET /international-scheduled-payments/{InternationalScheduledPaymentId}</v>
      </c>
      <c r="D2666" s="94" t="s">
        <v>207</v>
      </c>
      <c r="E2666" s="93" t="str">
        <f t="shared" si="124"/>
        <v>PISP</v>
      </c>
      <c r="F2666" s="93" t="str">
        <f t="shared" si="125"/>
        <v>Y</v>
      </c>
      <c r="G2666" s="95">
        <v>22083006.772146221</v>
      </c>
      <c r="H2666" s="102">
        <v>34686.142291375676</v>
      </c>
      <c r="I2666" s="102">
        <v>61.451453656754204</v>
      </c>
      <c r="J2666" s="96"/>
      <c r="K2666" s="96"/>
      <c r="L2666" s="96"/>
      <c r="M2666" s="96"/>
      <c r="N2666" s="96"/>
      <c r="O2666" s="96"/>
      <c r="P2666" s="96"/>
    </row>
    <row r="2667" spans="1:16" ht="15" customHeight="1" x14ac:dyDescent="0.25">
      <c r="A2667" s="100">
        <v>43757</v>
      </c>
      <c r="B2667" s="101">
        <v>49</v>
      </c>
      <c r="C2667" s="92" t="str">
        <f t="shared" si="123"/>
        <v>POST /international-standing-order-consents</v>
      </c>
      <c r="D2667" s="94" t="s">
        <v>207</v>
      </c>
      <c r="E2667" s="93" t="str">
        <f t="shared" si="124"/>
        <v>PISP</v>
      </c>
      <c r="F2667" s="93" t="str">
        <f t="shared" si="125"/>
        <v>N</v>
      </c>
      <c r="G2667" s="95">
        <v>4531493.6724853078</v>
      </c>
      <c r="H2667" s="102">
        <v>12368.745880451133</v>
      </c>
      <c r="I2667" s="102">
        <v>6.7269864718584369</v>
      </c>
      <c r="J2667" s="96"/>
      <c r="K2667" s="96"/>
      <c r="L2667" s="96"/>
      <c r="M2667" s="96"/>
      <c r="N2667" s="96"/>
      <c r="O2667" s="96"/>
      <c r="P2667" s="96"/>
    </row>
    <row r="2668" spans="1:16" ht="15" customHeight="1" x14ac:dyDescent="0.25">
      <c r="A2668" s="100">
        <v>43757</v>
      </c>
      <c r="B2668" s="101">
        <v>50</v>
      </c>
      <c r="C2668" s="92" t="str">
        <f t="shared" si="123"/>
        <v>GET /international-standing-order-consents/{ConsentId}</v>
      </c>
      <c r="D2668" s="94" t="s">
        <v>207</v>
      </c>
      <c r="E2668" s="93" t="str">
        <f t="shared" si="124"/>
        <v>PISP</v>
      </c>
      <c r="F2668" s="93" t="str">
        <f t="shared" si="125"/>
        <v>N</v>
      </c>
      <c r="G2668" s="95">
        <v>20899046.247905433</v>
      </c>
      <c r="H2668" s="102">
        <v>31749.963186459048</v>
      </c>
      <c r="I2668" s="102">
        <v>256.6103593873047</v>
      </c>
      <c r="J2668" s="96"/>
      <c r="K2668" s="96"/>
      <c r="L2668" s="96"/>
      <c r="M2668" s="96"/>
      <c r="N2668" s="96"/>
      <c r="O2668" s="96"/>
      <c r="P2668" s="96"/>
    </row>
    <row r="2669" spans="1:16" ht="15" customHeight="1" x14ac:dyDescent="0.25">
      <c r="A2669" s="100">
        <v>43757</v>
      </c>
      <c r="B2669" s="101">
        <v>51</v>
      </c>
      <c r="C2669" s="92" t="str">
        <f t="shared" si="123"/>
        <v>POST /international-standing-orders</v>
      </c>
      <c r="D2669" s="94" t="s">
        <v>207</v>
      </c>
      <c r="E2669" s="93" t="str">
        <f t="shared" si="124"/>
        <v>PISP</v>
      </c>
      <c r="F2669" s="93" t="str">
        <f t="shared" si="125"/>
        <v>Y</v>
      </c>
      <c r="G2669" s="95">
        <v>15176187.193125805</v>
      </c>
      <c r="H2669" s="102">
        <v>25533.879032390654</v>
      </c>
      <c r="I2669" s="102">
        <v>241.87180525149842</v>
      </c>
      <c r="J2669" s="96"/>
      <c r="K2669" s="96"/>
      <c r="L2669" s="96"/>
      <c r="M2669" s="96"/>
      <c r="N2669" s="96"/>
      <c r="O2669" s="96"/>
      <c r="P2669" s="96"/>
    </row>
    <row r="2670" spans="1:16" ht="15" customHeight="1" x14ac:dyDescent="0.25">
      <c r="A2670" s="100">
        <v>43757</v>
      </c>
      <c r="B2670" s="101">
        <v>52</v>
      </c>
      <c r="C2670" s="92" t="str">
        <f t="shared" si="123"/>
        <v>GET /international-standing-orders/{InternationalStandingOrderPaymentId}</v>
      </c>
      <c r="D2670" s="94" t="s">
        <v>207</v>
      </c>
      <c r="E2670" s="93" t="str">
        <f t="shared" si="124"/>
        <v>PISP</v>
      </c>
      <c r="F2670" s="93" t="str">
        <f t="shared" si="125"/>
        <v>Y</v>
      </c>
      <c r="G2670" s="95">
        <v>6625017.472643014</v>
      </c>
      <c r="H2670" s="102">
        <v>18972.604667202613</v>
      </c>
      <c r="I2670" s="102">
        <v>75.033492880573931</v>
      </c>
      <c r="J2670" s="96"/>
      <c r="K2670" s="96"/>
      <c r="L2670" s="96"/>
      <c r="M2670" s="96"/>
      <c r="N2670" s="96"/>
      <c r="O2670" s="96"/>
      <c r="P2670" s="96"/>
    </row>
    <row r="2671" spans="1:16" ht="15" customHeight="1" x14ac:dyDescent="0.25">
      <c r="A2671" s="100">
        <v>43757</v>
      </c>
      <c r="B2671" s="101">
        <v>53</v>
      </c>
      <c r="C2671" s="92" t="str">
        <f t="shared" si="123"/>
        <v>POST /file-payment-consents</v>
      </c>
      <c r="D2671" s="94" t="s">
        <v>207</v>
      </c>
      <c r="E2671" s="93" t="str">
        <f t="shared" si="124"/>
        <v>PISP</v>
      </c>
      <c r="F2671" s="93" t="str">
        <f t="shared" si="125"/>
        <v>N</v>
      </c>
      <c r="G2671" s="95">
        <v>13709278.95544547</v>
      </c>
      <c r="H2671" s="102">
        <v>14306.26916052163</v>
      </c>
      <c r="I2671" s="102">
        <v>23.067511040832908</v>
      </c>
      <c r="J2671" s="96"/>
      <c r="K2671" s="96"/>
      <c r="L2671" s="96"/>
      <c r="M2671" s="96"/>
      <c r="N2671" s="96"/>
      <c r="O2671" s="96"/>
      <c r="P2671" s="96"/>
    </row>
    <row r="2672" spans="1:16" ht="15" customHeight="1" x14ac:dyDescent="0.25">
      <c r="A2672" s="100">
        <v>43757</v>
      </c>
      <c r="B2672" s="101">
        <v>54</v>
      </c>
      <c r="C2672" s="92" t="str">
        <f t="shared" si="123"/>
        <v>GET /file-payment-consents/{ConsentId}</v>
      </c>
      <c r="D2672" s="94" t="s">
        <v>207</v>
      </c>
      <c r="E2672" s="93" t="str">
        <f t="shared" si="124"/>
        <v>PISP</v>
      </c>
      <c r="F2672" s="93" t="str">
        <f t="shared" si="125"/>
        <v>N</v>
      </c>
      <c r="G2672" s="95">
        <v>21337872.38516593</v>
      </c>
      <c r="H2672" s="102">
        <v>27003.839645034539</v>
      </c>
      <c r="I2672" s="102">
        <v>196.46284802166932</v>
      </c>
      <c r="J2672" s="96"/>
      <c r="K2672" s="96"/>
      <c r="L2672" s="96"/>
      <c r="M2672" s="96"/>
      <c r="N2672" s="96"/>
      <c r="O2672" s="96"/>
      <c r="P2672" s="96"/>
    </row>
    <row r="2673" spans="1:16" ht="15" customHeight="1" x14ac:dyDescent="0.25">
      <c r="A2673" s="100">
        <v>43757</v>
      </c>
      <c r="B2673" s="101">
        <v>55</v>
      </c>
      <c r="C2673" s="92" t="str">
        <f t="shared" si="123"/>
        <v>POST /file-payment-consents/{ConsentId}/file</v>
      </c>
      <c r="D2673" s="94" t="s">
        <v>207</v>
      </c>
      <c r="E2673" s="93" t="str">
        <f t="shared" si="124"/>
        <v>PISP</v>
      </c>
      <c r="F2673" s="93" t="str">
        <f t="shared" si="125"/>
        <v>N</v>
      </c>
      <c r="G2673" s="95">
        <v>20989985.553491447</v>
      </c>
      <c r="H2673" s="102">
        <v>32310.546125212484</v>
      </c>
      <c r="I2673" s="102">
        <v>77.000037521237218</v>
      </c>
      <c r="J2673" s="96"/>
      <c r="K2673" s="96"/>
      <c r="L2673" s="96"/>
      <c r="M2673" s="96"/>
      <c r="N2673" s="96"/>
      <c r="O2673" s="96"/>
      <c r="P2673" s="96"/>
    </row>
    <row r="2674" spans="1:16" ht="15" customHeight="1" x14ac:dyDescent="0.25">
      <c r="A2674" s="100">
        <v>43757</v>
      </c>
      <c r="B2674" s="101">
        <v>56</v>
      </c>
      <c r="C2674" s="92" t="str">
        <f t="shared" si="123"/>
        <v>GET /file-payment-consents/{ConsentId}/file</v>
      </c>
      <c r="D2674" s="94" t="s">
        <v>207</v>
      </c>
      <c r="E2674" s="93" t="str">
        <f t="shared" si="124"/>
        <v>PISP</v>
      </c>
      <c r="F2674" s="93" t="str">
        <f t="shared" si="125"/>
        <v>N</v>
      </c>
      <c r="G2674" s="95">
        <v>25589184.18906828</v>
      </c>
      <c r="H2674" s="102">
        <v>32461.599963324061</v>
      </c>
      <c r="I2674" s="102">
        <v>44.419327174518131</v>
      </c>
      <c r="J2674" s="96"/>
      <c r="K2674" s="96"/>
      <c r="L2674" s="96"/>
      <c r="M2674" s="96"/>
      <c r="N2674" s="96"/>
      <c r="O2674" s="96"/>
      <c r="P2674" s="96"/>
    </row>
    <row r="2675" spans="1:16" ht="15" customHeight="1" x14ac:dyDescent="0.25">
      <c r="A2675" s="100">
        <v>43757</v>
      </c>
      <c r="B2675" s="101">
        <v>57</v>
      </c>
      <c r="C2675" s="92" t="str">
        <f t="shared" si="123"/>
        <v>POST /file-payments</v>
      </c>
      <c r="D2675" s="94" t="s">
        <v>207</v>
      </c>
      <c r="E2675" s="93" t="str">
        <f t="shared" si="124"/>
        <v>PISP</v>
      </c>
      <c r="F2675" s="93" t="str">
        <f t="shared" si="125"/>
        <v>Y</v>
      </c>
      <c r="G2675" s="95">
        <v>412336079.76190972</v>
      </c>
      <c r="H2675" s="102">
        <v>4489.3428197047051</v>
      </c>
      <c r="I2675" s="102">
        <v>66.155748669153112</v>
      </c>
      <c r="J2675" s="96"/>
      <c r="K2675" s="96"/>
      <c r="L2675" s="96"/>
      <c r="M2675" s="96"/>
      <c r="N2675" s="96"/>
      <c r="O2675" s="96"/>
      <c r="P2675" s="96"/>
    </row>
    <row r="2676" spans="1:16" ht="15" customHeight="1" x14ac:dyDescent="0.25">
      <c r="A2676" s="100">
        <v>43757</v>
      </c>
      <c r="B2676" s="101">
        <v>58</v>
      </c>
      <c r="C2676" s="92" t="str">
        <f t="shared" si="123"/>
        <v>GET /file-payments/{FilePaymentId}</v>
      </c>
      <c r="D2676" s="94" t="s">
        <v>207</v>
      </c>
      <c r="E2676" s="93" t="str">
        <f t="shared" si="124"/>
        <v>PISP</v>
      </c>
      <c r="F2676" s="93" t="str">
        <f t="shared" si="125"/>
        <v>Y</v>
      </c>
      <c r="G2676" s="95">
        <v>78516272.69922027</v>
      </c>
      <c r="H2676" s="102">
        <v>846.50280651947048</v>
      </c>
      <c r="I2676" s="102">
        <v>127.91963244359331</v>
      </c>
      <c r="J2676" s="96"/>
      <c r="K2676" s="96"/>
      <c r="L2676" s="96"/>
      <c r="M2676" s="96"/>
      <c r="N2676" s="96"/>
      <c r="O2676" s="96"/>
      <c r="P2676" s="96"/>
    </row>
    <row r="2677" spans="1:16" ht="15" customHeight="1" x14ac:dyDescent="0.25">
      <c r="A2677" s="100">
        <v>43757</v>
      </c>
      <c r="B2677" s="101">
        <v>59</v>
      </c>
      <c r="C2677" s="92" t="str">
        <f t="shared" si="123"/>
        <v>GET /file-payments/{FilePaymentId}/report-file</v>
      </c>
      <c r="D2677" s="94" t="s">
        <v>207</v>
      </c>
      <c r="E2677" s="93" t="str">
        <f t="shared" si="124"/>
        <v>PISP</v>
      </c>
      <c r="F2677" s="93" t="str">
        <f t="shared" si="125"/>
        <v>Y</v>
      </c>
      <c r="G2677" s="95">
        <v>65561481.400187038</v>
      </c>
      <c r="H2677" s="102">
        <v>2473.0029656394754</v>
      </c>
      <c r="I2677" s="102">
        <v>92.848749142213762</v>
      </c>
      <c r="J2677" s="96"/>
      <c r="K2677" s="96"/>
      <c r="L2677" s="96"/>
      <c r="M2677" s="96"/>
      <c r="N2677" s="96"/>
      <c r="O2677" s="96"/>
      <c r="P2677" s="96"/>
    </row>
    <row r="2678" spans="1:16" ht="15" customHeight="1" x14ac:dyDescent="0.25">
      <c r="A2678" s="100">
        <v>43757</v>
      </c>
      <c r="B2678" s="101">
        <v>60</v>
      </c>
      <c r="C2678" s="92" t="str">
        <f t="shared" si="123"/>
        <v>POST /funds-confirmation-consents</v>
      </c>
      <c r="D2678" s="94" t="s">
        <v>207</v>
      </c>
      <c r="E2678" s="93" t="str">
        <f t="shared" si="124"/>
        <v>CoF</v>
      </c>
      <c r="F2678" s="93" t="str">
        <f t="shared" si="125"/>
        <v>N</v>
      </c>
      <c r="G2678" s="95">
        <v>15336816.688812656</v>
      </c>
      <c r="H2678" s="102">
        <v>14381.534772532359</v>
      </c>
      <c r="I2678" s="102">
        <v>15.223827707258389</v>
      </c>
      <c r="J2678" s="96"/>
      <c r="K2678" s="96"/>
      <c r="L2678" s="96"/>
      <c r="M2678" s="96"/>
      <c r="N2678" s="96"/>
      <c r="O2678" s="96"/>
      <c r="P2678" s="96"/>
    </row>
    <row r="2679" spans="1:16" ht="15" customHeight="1" x14ac:dyDescent="0.25">
      <c r="A2679" s="100">
        <v>43757</v>
      </c>
      <c r="B2679" s="101">
        <v>61</v>
      </c>
      <c r="C2679" s="92" t="str">
        <f t="shared" si="123"/>
        <v>GET /funds-confirmation-consents/{ConsentId}</v>
      </c>
      <c r="D2679" s="94" t="s">
        <v>207</v>
      </c>
      <c r="E2679" s="93" t="str">
        <f t="shared" si="124"/>
        <v>CoF</v>
      </c>
      <c r="F2679" s="93" t="str">
        <f t="shared" si="125"/>
        <v>N</v>
      </c>
      <c r="G2679" s="95">
        <v>21308311.336261712</v>
      </c>
      <c r="H2679" s="102">
        <v>41333.949850435602</v>
      </c>
      <c r="I2679" s="102">
        <v>216.5945050936821</v>
      </c>
      <c r="J2679" s="96"/>
      <c r="K2679" s="96"/>
      <c r="L2679" s="96"/>
      <c r="M2679" s="96"/>
      <c r="N2679" s="96"/>
      <c r="O2679" s="96"/>
      <c r="P2679" s="96"/>
    </row>
    <row r="2680" spans="1:16" ht="15" customHeight="1" x14ac:dyDescent="0.25">
      <c r="A2680" s="100">
        <v>43757</v>
      </c>
      <c r="B2680" s="101">
        <v>62</v>
      </c>
      <c r="C2680" s="92" t="str">
        <f t="shared" si="123"/>
        <v>DELETE /funds-confirmation-consents/{ConsentId}</v>
      </c>
      <c r="D2680" s="94" t="s">
        <v>207</v>
      </c>
      <c r="E2680" s="93" t="str">
        <f t="shared" si="124"/>
        <v>CoF</v>
      </c>
      <c r="F2680" s="93" t="str">
        <f t="shared" si="125"/>
        <v>N</v>
      </c>
      <c r="G2680" s="95">
        <v>6930545.3465473792</v>
      </c>
      <c r="H2680" s="102">
        <v>12709.412987593676</v>
      </c>
      <c r="I2680" s="102">
        <v>133.28964092432133</v>
      </c>
      <c r="J2680" s="96"/>
      <c r="K2680" s="96"/>
      <c r="L2680" s="96"/>
      <c r="M2680" s="96"/>
      <c r="N2680" s="96"/>
      <c r="O2680" s="96"/>
      <c r="P2680" s="96"/>
    </row>
    <row r="2681" spans="1:16" ht="15" customHeight="1" x14ac:dyDescent="0.25">
      <c r="A2681" s="100">
        <v>43757</v>
      </c>
      <c r="B2681" s="101">
        <v>63</v>
      </c>
      <c r="C2681" s="92" t="str">
        <f t="shared" si="123"/>
        <v>POST /funds-confirmations</v>
      </c>
      <c r="D2681" s="94" t="s">
        <v>207</v>
      </c>
      <c r="E2681" s="93" t="str">
        <f t="shared" si="124"/>
        <v>CoF</v>
      </c>
      <c r="F2681" s="93" t="str">
        <f t="shared" si="125"/>
        <v>Y</v>
      </c>
      <c r="G2681" s="95">
        <v>9654705.7403267138</v>
      </c>
      <c r="H2681" s="102">
        <v>18589.645498616021</v>
      </c>
      <c r="I2681" s="102">
        <v>250.88788969411127</v>
      </c>
      <c r="J2681" s="96"/>
      <c r="K2681" s="96"/>
      <c r="L2681" s="96"/>
      <c r="M2681" s="96"/>
      <c r="N2681" s="96"/>
      <c r="O2681" s="96"/>
      <c r="P2681" s="96"/>
    </row>
    <row r="2682" spans="1:16" ht="15" customHeight="1" x14ac:dyDescent="0.25">
      <c r="A2682" s="46">
        <v>43757</v>
      </c>
      <c r="B2682" s="101">
        <v>0</v>
      </c>
      <c r="C2682" s="92" t="str">
        <f t="shared" si="123"/>
        <v>OIDC endpoints for token IDs</v>
      </c>
      <c r="D2682" s="94" t="s">
        <v>208</v>
      </c>
      <c r="E2682" s="93" t="str">
        <f t="shared" si="124"/>
        <v>OIDC</v>
      </c>
      <c r="F2682" s="93" t="str">
        <f t="shared" si="125"/>
        <v>N</v>
      </c>
      <c r="G2682" s="112">
        <v>794882216.20191514</v>
      </c>
      <c r="H2682" s="68">
        <v>1628924.7529809335</v>
      </c>
      <c r="I2682" s="68">
        <v>568.12729865931988</v>
      </c>
      <c r="J2682" s="96"/>
      <c r="K2682" s="96"/>
      <c r="L2682" s="96"/>
      <c r="M2682" s="96"/>
      <c r="N2682" s="96"/>
      <c r="O2682" s="96"/>
      <c r="P2682" s="96"/>
    </row>
    <row r="2683" spans="1:16" ht="15" customHeight="1" x14ac:dyDescent="0.25">
      <c r="A2683" s="97">
        <v>43757</v>
      </c>
      <c r="B2683" s="101">
        <v>1</v>
      </c>
      <c r="C2683" s="92" t="str">
        <f t="shared" si="123"/>
        <v>POST /account-access-consents</v>
      </c>
      <c r="D2683" s="94" t="s">
        <v>208</v>
      </c>
      <c r="E2683" s="93" t="str">
        <f t="shared" si="124"/>
        <v>AISP</v>
      </c>
      <c r="F2683" s="93" t="str">
        <f t="shared" si="125"/>
        <v>N</v>
      </c>
      <c r="G2683" s="95">
        <v>627551.66192435054</v>
      </c>
      <c r="H2683" s="99">
        <v>29332.334039416379</v>
      </c>
      <c r="I2683" s="99">
        <v>79.485303867504101</v>
      </c>
      <c r="J2683" s="96"/>
      <c r="K2683" s="96"/>
      <c r="L2683" s="96"/>
      <c r="M2683" s="96"/>
      <c r="N2683" s="96"/>
      <c r="O2683" s="96"/>
      <c r="P2683" s="96"/>
    </row>
    <row r="2684" spans="1:16" ht="15" customHeight="1" x14ac:dyDescent="0.25">
      <c r="A2684" s="97">
        <v>43757</v>
      </c>
      <c r="B2684" s="101">
        <v>2</v>
      </c>
      <c r="C2684" s="92" t="str">
        <f t="shared" si="123"/>
        <v>GET /account-access-consents/{ConsentId}</v>
      </c>
      <c r="D2684" s="94" t="s">
        <v>208</v>
      </c>
      <c r="E2684" s="93" t="str">
        <f t="shared" si="124"/>
        <v>AISP</v>
      </c>
      <c r="F2684" s="93" t="str">
        <f t="shared" si="125"/>
        <v>N</v>
      </c>
      <c r="G2684" s="95">
        <v>1194557.7424489364</v>
      </c>
      <c r="H2684" s="99">
        <v>27251.20838067622</v>
      </c>
      <c r="I2684" s="99">
        <v>33.91054269000071</v>
      </c>
      <c r="J2684" s="96"/>
      <c r="K2684" s="96"/>
      <c r="L2684" s="96"/>
      <c r="M2684" s="96"/>
      <c r="N2684" s="96"/>
      <c r="O2684" s="96"/>
      <c r="P2684" s="96"/>
    </row>
    <row r="2685" spans="1:16" ht="15" customHeight="1" x14ac:dyDescent="0.25">
      <c r="A2685" s="97">
        <v>43757</v>
      </c>
      <c r="B2685" s="101">
        <v>3</v>
      </c>
      <c r="C2685" s="92" t="str">
        <f t="shared" si="123"/>
        <v>DELETE /account-access-consents/{ConsentId}</v>
      </c>
      <c r="D2685" s="94" t="s">
        <v>208</v>
      </c>
      <c r="E2685" s="93" t="str">
        <f t="shared" si="124"/>
        <v>AISP</v>
      </c>
      <c r="F2685" s="93" t="str">
        <f t="shared" si="125"/>
        <v>N</v>
      </c>
      <c r="G2685" s="95">
        <v>658180.02980366955</v>
      </c>
      <c r="H2685" s="99">
        <v>23027.950854297556</v>
      </c>
      <c r="I2685" s="99">
        <v>268.34493430331401</v>
      </c>
      <c r="J2685" s="96"/>
      <c r="K2685" s="96"/>
      <c r="L2685" s="96"/>
      <c r="M2685" s="96"/>
      <c r="N2685" s="96"/>
      <c r="O2685" s="96"/>
      <c r="P2685" s="96"/>
    </row>
    <row r="2686" spans="1:16" ht="15" customHeight="1" x14ac:dyDescent="0.25">
      <c r="A2686" s="97">
        <v>43757</v>
      </c>
      <c r="B2686" s="101">
        <v>4</v>
      </c>
      <c r="C2686" s="92" t="str">
        <f t="shared" si="123"/>
        <v>GET /accounts</v>
      </c>
      <c r="D2686" s="94" t="s">
        <v>208</v>
      </c>
      <c r="E2686" s="93" t="str">
        <f t="shared" si="124"/>
        <v>AISP</v>
      </c>
      <c r="F2686" s="93" t="str">
        <f t="shared" si="125"/>
        <v>Y</v>
      </c>
      <c r="G2686" s="95">
        <v>1729617.3951314483</v>
      </c>
      <c r="H2686" s="99">
        <v>30546.060971805611</v>
      </c>
      <c r="I2686" s="99">
        <v>74.943463402041459</v>
      </c>
      <c r="J2686" s="96"/>
      <c r="K2686" s="96"/>
      <c r="L2686" s="96"/>
      <c r="M2686" s="96"/>
      <c r="N2686" s="96"/>
      <c r="O2686" s="96"/>
      <c r="P2686" s="96"/>
    </row>
    <row r="2687" spans="1:16" ht="15" customHeight="1" x14ac:dyDescent="0.25">
      <c r="A2687" s="97">
        <v>43757</v>
      </c>
      <c r="B2687" s="101">
        <v>5</v>
      </c>
      <c r="C2687" s="92" t="str">
        <f t="shared" si="123"/>
        <v>GET /accounts/{AccountId}</v>
      </c>
      <c r="D2687" s="94" t="s">
        <v>208</v>
      </c>
      <c r="E2687" s="93" t="str">
        <f t="shared" si="124"/>
        <v>AISP</v>
      </c>
      <c r="F2687" s="93" t="str">
        <f t="shared" si="125"/>
        <v>Y</v>
      </c>
      <c r="G2687" s="95">
        <v>2395406.9557579579</v>
      </c>
      <c r="H2687" s="99">
        <v>39584.690866998608</v>
      </c>
      <c r="I2687" s="99">
        <v>94.103894669307252</v>
      </c>
      <c r="J2687" s="96"/>
      <c r="K2687" s="96"/>
      <c r="L2687" s="96"/>
      <c r="M2687" s="96"/>
      <c r="N2687" s="96"/>
      <c r="O2687" s="96"/>
      <c r="P2687" s="96"/>
    </row>
    <row r="2688" spans="1:16" ht="15" customHeight="1" x14ac:dyDescent="0.25">
      <c r="A2688" s="97">
        <v>43757</v>
      </c>
      <c r="B2688" s="101">
        <v>6</v>
      </c>
      <c r="C2688" s="92" t="str">
        <f t="shared" si="123"/>
        <v>GET /accounts/{AccountId}/balances</v>
      </c>
      <c r="D2688" s="94" t="s">
        <v>208</v>
      </c>
      <c r="E2688" s="93" t="str">
        <f t="shared" si="124"/>
        <v>AISP</v>
      </c>
      <c r="F2688" s="93" t="str">
        <f t="shared" si="125"/>
        <v>Y</v>
      </c>
      <c r="G2688" s="95">
        <v>1626205.2453932539</v>
      </c>
      <c r="H2688" s="99">
        <v>27503.911371583839</v>
      </c>
      <c r="I2688" s="99">
        <v>139.61637885894703</v>
      </c>
      <c r="J2688" s="96"/>
      <c r="K2688" s="96"/>
      <c r="L2688" s="96"/>
      <c r="M2688" s="96"/>
      <c r="N2688" s="96"/>
      <c r="O2688" s="96"/>
      <c r="P2688" s="96"/>
    </row>
    <row r="2689" spans="1:16" ht="15" customHeight="1" x14ac:dyDescent="0.25">
      <c r="A2689" s="97">
        <v>43757</v>
      </c>
      <c r="B2689" s="101">
        <v>7</v>
      </c>
      <c r="C2689" s="92" t="str">
        <f t="shared" si="123"/>
        <v>GET /balances</v>
      </c>
      <c r="D2689" s="94" t="s">
        <v>208</v>
      </c>
      <c r="E2689" s="93" t="str">
        <f t="shared" si="124"/>
        <v>AISP</v>
      </c>
      <c r="F2689" s="93" t="str">
        <f t="shared" si="125"/>
        <v>Y</v>
      </c>
      <c r="G2689" s="95">
        <v>1151825.8403843096</v>
      </c>
      <c r="H2689" s="99">
        <v>23936.65325378229</v>
      </c>
      <c r="I2689" s="99">
        <v>164.60299538517623</v>
      </c>
      <c r="J2689" s="96"/>
      <c r="K2689" s="96"/>
      <c r="L2689" s="96"/>
      <c r="M2689" s="96"/>
      <c r="N2689" s="96"/>
      <c r="O2689" s="96"/>
      <c r="P2689" s="96"/>
    </row>
    <row r="2690" spans="1:16" ht="15" customHeight="1" x14ac:dyDescent="0.25">
      <c r="A2690" s="97">
        <v>43757</v>
      </c>
      <c r="B2690" s="101">
        <v>8</v>
      </c>
      <c r="C2690" s="92" t="str">
        <f t="shared" si="123"/>
        <v>GET /accounts/{AccountId}/transactions</v>
      </c>
      <c r="D2690" s="94" t="s">
        <v>208</v>
      </c>
      <c r="E2690" s="93" t="str">
        <f t="shared" si="124"/>
        <v>AISP</v>
      </c>
      <c r="F2690" s="93" t="str">
        <f t="shared" si="125"/>
        <v>Y</v>
      </c>
      <c r="G2690" s="95">
        <v>29896331.717730988</v>
      </c>
      <c r="H2690" s="99">
        <v>18387.337030129976</v>
      </c>
      <c r="I2690" s="99">
        <v>182.08463264046694</v>
      </c>
      <c r="J2690" s="96"/>
      <c r="K2690" s="96"/>
      <c r="L2690" s="96"/>
      <c r="M2690" s="96"/>
      <c r="N2690" s="96"/>
      <c r="O2690" s="96"/>
      <c r="P2690" s="96"/>
    </row>
    <row r="2691" spans="1:16" ht="15" customHeight="1" x14ac:dyDescent="0.25">
      <c r="A2691" s="97">
        <v>43757</v>
      </c>
      <c r="B2691" s="101">
        <v>9</v>
      </c>
      <c r="C2691" s="92" t="str">
        <f t="shared" si="123"/>
        <v>GET /transactions</v>
      </c>
      <c r="D2691" s="94" t="s">
        <v>208</v>
      </c>
      <c r="E2691" s="93" t="str">
        <f t="shared" si="124"/>
        <v>AISP</v>
      </c>
      <c r="F2691" s="93" t="str">
        <f t="shared" si="125"/>
        <v>Y</v>
      </c>
      <c r="G2691" s="95">
        <v>303010299.51768863</v>
      </c>
      <c r="H2691" s="99">
        <v>39829.341131687725</v>
      </c>
      <c r="I2691" s="99">
        <v>32.651462573228237</v>
      </c>
      <c r="J2691" s="96"/>
      <c r="K2691" s="96"/>
      <c r="L2691" s="96"/>
      <c r="M2691" s="96"/>
      <c r="N2691" s="96"/>
      <c r="O2691" s="96"/>
      <c r="P2691" s="96"/>
    </row>
    <row r="2692" spans="1:16" ht="15" customHeight="1" x14ac:dyDescent="0.25">
      <c r="A2692" s="97">
        <v>43757</v>
      </c>
      <c r="B2692" s="101">
        <v>10</v>
      </c>
      <c r="C2692" s="92" t="str">
        <f t="shared" si="123"/>
        <v>GET /accounts/{AccountId}/beneficiaries</v>
      </c>
      <c r="D2692" s="94" t="s">
        <v>208</v>
      </c>
      <c r="E2692" s="93" t="str">
        <f t="shared" si="124"/>
        <v>AISP</v>
      </c>
      <c r="F2692" s="93" t="str">
        <f t="shared" si="125"/>
        <v>Y</v>
      </c>
      <c r="G2692" s="95">
        <v>2140569.953546491</v>
      </c>
      <c r="H2692" s="99">
        <v>30380.174251831006</v>
      </c>
      <c r="I2692" s="99">
        <v>125.36079616009907</v>
      </c>
      <c r="J2692" s="96"/>
      <c r="K2692" s="96"/>
      <c r="L2692" s="96"/>
      <c r="M2692" s="96"/>
      <c r="N2692" s="96"/>
      <c r="O2692" s="96"/>
      <c r="P2692" s="96"/>
    </row>
    <row r="2693" spans="1:16" ht="15" customHeight="1" x14ac:dyDescent="0.25">
      <c r="A2693" s="97">
        <v>43757</v>
      </c>
      <c r="B2693" s="101">
        <v>11</v>
      </c>
      <c r="C2693" s="92" t="str">
        <f t="shared" si="123"/>
        <v>GET /beneficiaries</v>
      </c>
      <c r="D2693" s="94" t="s">
        <v>208</v>
      </c>
      <c r="E2693" s="93" t="str">
        <f t="shared" si="124"/>
        <v>AISP</v>
      </c>
      <c r="F2693" s="93" t="str">
        <f t="shared" si="125"/>
        <v>Y</v>
      </c>
      <c r="G2693" s="95">
        <v>2595929.231181439</v>
      </c>
      <c r="H2693" s="99">
        <v>36838.147034955429</v>
      </c>
      <c r="I2693" s="99">
        <v>31.598119216483841</v>
      </c>
      <c r="J2693" s="96"/>
      <c r="K2693" s="96"/>
      <c r="L2693" s="96"/>
      <c r="M2693" s="96"/>
      <c r="N2693" s="96"/>
      <c r="O2693" s="96"/>
      <c r="P2693" s="96"/>
    </row>
    <row r="2694" spans="1:16" ht="15" customHeight="1" x14ac:dyDescent="0.25">
      <c r="A2694" s="97">
        <v>43757</v>
      </c>
      <c r="B2694" s="101">
        <v>12</v>
      </c>
      <c r="C2694" s="92" t="str">
        <f t="shared" si="123"/>
        <v>GET /accounts/{AccountId}/direct-debits</v>
      </c>
      <c r="D2694" s="94" t="s">
        <v>208</v>
      </c>
      <c r="E2694" s="93" t="str">
        <f t="shared" si="124"/>
        <v>AISP</v>
      </c>
      <c r="F2694" s="93" t="str">
        <f t="shared" si="125"/>
        <v>Y</v>
      </c>
      <c r="G2694" s="95">
        <v>1905182.2034921842</v>
      </c>
      <c r="H2694" s="99">
        <v>35874.319071108541</v>
      </c>
      <c r="I2694" s="99">
        <v>179.09957511869817</v>
      </c>
      <c r="J2694" s="96"/>
      <c r="K2694" s="96"/>
      <c r="L2694" s="96"/>
      <c r="M2694" s="96"/>
      <c r="N2694" s="96"/>
      <c r="O2694" s="96"/>
      <c r="P2694" s="96"/>
    </row>
    <row r="2695" spans="1:16" ht="15" customHeight="1" x14ac:dyDescent="0.25">
      <c r="A2695" s="97">
        <v>43757</v>
      </c>
      <c r="B2695" s="101">
        <v>13</v>
      </c>
      <c r="C2695" s="92" t="str">
        <f t="shared" si="123"/>
        <v>GET /direct-debits</v>
      </c>
      <c r="D2695" s="94" t="s">
        <v>208</v>
      </c>
      <c r="E2695" s="93" t="str">
        <f t="shared" si="124"/>
        <v>AISP</v>
      </c>
      <c r="F2695" s="93" t="str">
        <f t="shared" si="125"/>
        <v>Y</v>
      </c>
      <c r="G2695" s="95">
        <v>1719568.8134449734</v>
      </c>
      <c r="H2695" s="99">
        <v>20449.317142179814</v>
      </c>
      <c r="I2695" s="99">
        <v>189.72887353554944</v>
      </c>
      <c r="J2695" s="96"/>
      <c r="K2695" s="96"/>
      <c r="L2695" s="96"/>
      <c r="M2695" s="96"/>
      <c r="N2695" s="96"/>
      <c r="O2695" s="96"/>
      <c r="P2695" s="96"/>
    </row>
    <row r="2696" spans="1:16" ht="15" customHeight="1" x14ac:dyDescent="0.25">
      <c r="A2696" s="97">
        <v>43757</v>
      </c>
      <c r="B2696" s="101">
        <v>14</v>
      </c>
      <c r="C2696" s="92" t="str">
        <f t="shared" ref="C2696:C2759" si="126">VLOOKUP($B2696,endpoints,3)</f>
        <v>GET /accounts/{AccountId}/standing-orders</v>
      </c>
      <c r="D2696" s="94" t="s">
        <v>208</v>
      </c>
      <c r="E2696" s="93" t="str">
        <f t="shared" ref="E2696:E2759" si="127">VLOOKUP($B2696,endpoints,4)</f>
        <v>AISP</v>
      </c>
      <c r="F2696" s="93" t="str">
        <f t="shared" ref="F2696:F2759" si="128">VLOOKUP($B2696,endpoints,5)</f>
        <v>Y</v>
      </c>
      <c r="G2696" s="95">
        <v>897429.976577983</v>
      </c>
      <c r="H2696" s="99">
        <v>18963.350315311178</v>
      </c>
      <c r="I2696" s="99">
        <v>127.30904926626467</v>
      </c>
      <c r="J2696" s="96"/>
      <c r="K2696" s="96"/>
      <c r="L2696" s="96"/>
      <c r="M2696" s="96"/>
      <c r="N2696" s="96"/>
      <c r="O2696" s="96"/>
      <c r="P2696" s="96"/>
    </row>
    <row r="2697" spans="1:16" ht="15" customHeight="1" x14ac:dyDescent="0.25">
      <c r="A2697" s="97">
        <v>43757</v>
      </c>
      <c r="B2697" s="101">
        <v>15</v>
      </c>
      <c r="C2697" s="92" t="str">
        <f t="shared" si="126"/>
        <v>GET /standing-orders</v>
      </c>
      <c r="D2697" s="94" t="s">
        <v>208</v>
      </c>
      <c r="E2697" s="93" t="str">
        <f t="shared" si="127"/>
        <v>AISP</v>
      </c>
      <c r="F2697" s="93" t="str">
        <f t="shared" si="128"/>
        <v>Y</v>
      </c>
      <c r="G2697" s="95">
        <v>1487420.3169534605</v>
      </c>
      <c r="H2697" s="99">
        <v>41961.513337564065</v>
      </c>
      <c r="I2697" s="99">
        <v>140.21487232947035</v>
      </c>
      <c r="J2697" s="96"/>
      <c r="K2697" s="96"/>
      <c r="L2697" s="96"/>
      <c r="M2697" s="96"/>
      <c r="N2697" s="96"/>
      <c r="O2697" s="96"/>
      <c r="P2697" s="96"/>
    </row>
    <row r="2698" spans="1:16" ht="15" customHeight="1" x14ac:dyDescent="0.25">
      <c r="A2698" s="97">
        <v>43757</v>
      </c>
      <c r="B2698" s="101">
        <v>16</v>
      </c>
      <c r="C2698" s="92" t="str">
        <f t="shared" si="126"/>
        <v>GET /accounts/{AccountId}/product</v>
      </c>
      <c r="D2698" s="94" t="s">
        <v>208</v>
      </c>
      <c r="E2698" s="93" t="str">
        <f t="shared" si="127"/>
        <v>AISP</v>
      </c>
      <c r="F2698" s="93" t="str">
        <f t="shared" si="128"/>
        <v>Y</v>
      </c>
      <c r="G2698" s="95">
        <v>357135.04406309029</v>
      </c>
      <c r="H2698" s="99">
        <v>5553.8399070795249</v>
      </c>
      <c r="I2698" s="99">
        <v>154.25992865081642</v>
      </c>
      <c r="J2698" s="96"/>
      <c r="K2698" s="96"/>
      <c r="L2698" s="96"/>
      <c r="M2698" s="96"/>
      <c r="N2698" s="96"/>
      <c r="O2698" s="96"/>
      <c r="P2698" s="96"/>
    </row>
    <row r="2699" spans="1:16" ht="15" customHeight="1" x14ac:dyDescent="0.25">
      <c r="A2699" s="97">
        <v>43757</v>
      </c>
      <c r="B2699" s="101">
        <v>17</v>
      </c>
      <c r="C2699" s="92" t="str">
        <f t="shared" si="126"/>
        <v>GET /products</v>
      </c>
      <c r="D2699" s="94" t="s">
        <v>208</v>
      </c>
      <c r="E2699" s="93" t="str">
        <f t="shared" si="127"/>
        <v>AISP</v>
      </c>
      <c r="F2699" s="93" t="str">
        <f t="shared" si="128"/>
        <v>Y</v>
      </c>
      <c r="G2699" s="95">
        <v>733793.00888955488</v>
      </c>
      <c r="H2699" s="99">
        <v>35301.87983926497</v>
      </c>
      <c r="I2699" s="99">
        <v>207.30526543849217</v>
      </c>
      <c r="J2699" s="96"/>
      <c r="K2699" s="96"/>
      <c r="L2699" s="96"/>
      <c r="M2699" s="96"/>
      <c r="N2699" s="96"/>
      <c r="O2699" s="96"/>
      <c r="P2699" s="96"/>
    </row>
    <row r="2700" spans="1:16" ht="15" customHeight="1" x14ac:dyDescent="0.25">
      <c r="A2700" s="97">
        <v>43757</v>
      </c>
      <c r="B2700" s="101">
        <v>18</v>
      </c>
      <c r="C2700" s="92" t="str">
        <f t="shared" si="126"/>
        <v>GET /accounts/{AccountId}/offers</v>
      </c>
      <c r="D2700" s="94" t="s">
        <v>208</v>
      </c>
      <c r="E2700" s="93" t="str">
        <f t="shared" si="127"/>
        <v>AISP</v>
      </c>
      <c r="F2700" s="93" t="str">
        <f t="shared" si="128"/>
        <v>Y</v>
      </c>
      <c r="G2700" s="95">
        <v>766350.8698564301</v>
      </c>
      <c r="H2700" s="99">
        <v>37585.76272987642</v>
      </c>
      <c r="I2700" s="99">
        <v>250.81676429481186</v>
      </c>
      <c r="J2700" s="96"/>
      <c r="K2700" s="96"/>
      <c r="L2700" s="96"/>
      <c r="M2700" s="96"/>
      <c r="N2700" s="96"/>
      <c r="O2700" s="96"/>
      <c r="P2700" s="96"/>
    </row>
    <row r="2701" spans="1:16" ht="15" customHeight="1" x14ac:dyDescent="0.25">
      <c r="A2701" s="97">
        <v>43757</v>
      </c>
      <c r="B2701" s="101">
        <v>19</v>
      </c>
      <c r="C2701" s="92" t="str">
        <f t="shared" si="126"/>
        <v>GET /offers</v>
      </c>
      <c r="D2701" s="94" t="s">
        <v>208</v>
      </c>
      <c r="E2701" s="93" t="str">
        <f t="shared" si="127"/>
        <v>AISP</v>
      </c>
      <c r="F2701" s="93" t="str">
        <f t="shared" si="128"/>
        <v>Y</v>
      </c>
      <c r="G2701" s="95">
        <v>2913961.9810410524</v>
      </c>
      <c r="H2701" s="99">
        <v>39226.444078938373</v>
      </c>
      <c r="I2701" s="99">
        <v>159.4533661124066</v>
      </c>
      <c r="J2701" s="96"/>
      <c r="K2701" s="96"/>
      <c r="L2701" s="96"/>
      <c r="M2701" s="96"/>
      <c r="N2701" s="96"/>
      <c r="O2701" s="96"/>
      <c r="P2701" s="96"/>
    </row>
    <row r="2702" spans="1:16" ht="15" customHeight="1" x14ac:dyDescent="0.25">
      <c r="A2702" s="97">
        <v>43757</v>
      </c>
      <c r="B2702" s="101">
        <v>20</v>
      </c>
      <c r="C2702" s="92" t="str">
        <f t="shared" si="126"/>
        <v>GET /accounts/{AccountId}/party</v>
      </c>
      <c r="D2702" s="94" t="s">
        <v>208</v>
      </c>
      <c r="E2702" s="93" t="str">
        <f t="shared" si="127"/>
        <v>AISP</v>
      </c>
      <c r="F2702" s="93" t="str">
        <f t="shared" si="128"/>
        <v>Y</v>
      </c>
      <c r="G2702" s="95">
        <v>1043946.8325937086</v>
      </c>
      <c r="H2702" s="99">
        <v>51319.609388795303</v>
      </c>
      <c r="I2702" s="99">
        <v>0</v>
      </c>
      <c r="J2702" s="96"/>
      <c r="K2702" s="96"/>
      <c r="L2702" s="96"/>
      <c r="M2702" s="96"/>
      <c r="N2702" s="96"/>
      <c r="O2702" s="96"/>
      <c r="P2702" s="96"/>
    </row>
    <row r="2703" spans="1:16" ht="15" customHeight="1" x14ac:dyDescent="0.25">
      <c r="A2703" s="97">
        <v>43757</v>
      </c>
      <c r="B2703" s="101">
        <v>21</v>
      </c>
      <c r="C2703" s="92" t="str">
        <f t="shared" si="126"/>
        <v>GET /party</v>
      </c>
      <c r="D2703" s="94" t="s">
        <v>208</v>
      </c>
      <c r="E2703" s="93" t="str">
        <f t="shared" si="127"/>
        <v>AISP</v>
      </c>
      <c r="F2703" s="93" t="str">
        <f t="shared" si="128"/>
        <v>Y</v>
      </c>
      <c r="G2703" s="95">
        <v>755224.39927854203</v>
      </c>
      <c r="H2703" s="99">
        <v>9818.6071474495802</v>
      </c>
      <c r="I2703" s="99">
        <v>336.59350493561072</v>
      </c>
      <c r="J2703" s="96"/>
      <c r="K2703" s="96"/>
      <c r="L2703" s="96"/>
      <c r="M2703" s="96"/>
      <c r="N2703" s="96"/>
      <c r="O2703" s="96"/>
      <c r="P2703" s="96"/>
    </row>
    <row r="2704" spans="1:16" ht="15" customHeight="1" x14ac:dyDescent="0.25">
      <c r="A2704" s="97">
        <v>43757</v>
      </c>
      <c r="B2704" s="101">
        <v>22</v>
      </c>
      <c r="C2704" s="92" t="str">
        <f t="shared" si="126"/>
        <v>GET /accounts/{AccountId}/scheduled-payments</v>
      </c>
      <c r="D2704" s="94" t="s">
        <v>208</v>
      </c>
      <c r="E2704" s="93" t="str">
        <f t="shared" si="127"/>
        <v>AISP</v>
      </c>
      <c r="F2704" s="93" t="str">
        <f t="shared" si="128"/>
        <v>Y</v>
      </c>
      <c r="G2704" s="95">
        <v>846808.64726944559</v>
      </c>
      <c r="H2704" s="99">
        <v>35755.588873528235</v>
      </c>
      <c r="I2704" s="99">
        <v>2.7886820223256978</v>
      </c>
      <c r="J2704" s="96"/>
      <c r="K2704" s="96"/>
      <c r="L2704" s="96"/>
      <c r="M2704" s="96"/>
      <c r="N2704" s="96"/>
      <c r="O2704" s="96"/>
      <c r="P2704" s="96"/>
    </row>
    <row r="2705" spans="1:16" ht="15" customHeight="1" x14ac:dyDescent="0.25">
      <c r="A2705" s="97">
        <v>43757</v>
      </c>
      <c r="B2705" s="101">
        <v>23</v>
      </c>
      <c r="C2705" s="92" t="str">
        <f t="shared" si="126"/>
        <v>GET /scheduled-payments</v>
      </c>
      <c r="D2705" s="94" t="s">
        <v>208</v>
      </c>
      <c r="E2705" s="93" t="str">
        <f t="shared" si="127"/>
        <v>AISP</v>
      </c>
      <c r="F2705" s="93" t="str">
        <f t="shared" si="128"/>
        <v>Y</v>
      </c>
      <c r="G2705" s="95">
        <v>1672404.1565033679</v>
      </c>
      <c r="H2705" s="99">
        <v>32668.173144264278</v>
      </c>
      <c r="I2705" s="99">
        <v>82.172949452440676</v>
      </c>
      <c r="J2705" s="96"/>
      <c r="K2705" s="96"/>
      <c r="L2705" s="96"/>
      <c r="M2705" s="96"/>
      <c r="N2705" s="96"/>
      <c r="O2705" s="96"/>
      <c r="P2705" s="96"/>
    </row>
    <row r="2706" spans="1:16" ht="15" customHeight="1" x14ac:dyDescent="0.25">
      <c r="A2706" s="97">
        <v>43757</v>
      </c>
      <c r="B2706" s="101">
        <v>24</v>
      </c>
      <c r="C2706" s="92" t="str">
        <f t="shared" si="126"/>
        <v>GET /accounts/{AccountId}/statements</v>
      </c>
      <c r="D2706" s="94" t="s">
        <v>208</v>
      </c>
      <c r="E2706" s="93" t="str">
        <f t="shared" si="127"/>
        <v>AISP</v>
      </c>
      <c r="F2706" s="93" t="str">
        <f t="shared" si="128"/>
        <v>Y</v>
      </c>
      <c r="G2706" s="95">
        <v>890851.35896432388</v>
      </c>
      <c r="H2706" s="99">
        <v>12852.614657067836</v>
      </c>
      <c r="I2706" s="99">
        <v>138.07591206459253</v>
      </c>
      <c r="J2706" s="96"/>
      <c r="K2706" s="96"/>
      <c r="L2706" s="96"/>
      <c r="M2706" s="96"/>
      <c r="N2706" s="96"/>
      <c r="O2706" s="96"/>
      <c r="P2706" s="96"/>
    </row>
    <row r="2707" spans="1:16" ht="15" customHeight="1" x14ac:dyDescent="0.25">
      <c r="A2707" s="97">
        <v>43757</v>
      </c>
      <c r="B2707" s="101">
        <v>25</v>
      </c>
      <c r="C2707" s="92" t="str">
        <f t="shared" si="126"/>
        <v>GET /accounts/{AccountId}/statements/{StatementId}</v>
      </c>
      <c r="D2707" s="94" t="s">
        <v>208</v>
      </c>
      <c r="E2707" s="93" t="str">
        <f t="shared" si="127"/>
        <v>AISP</v>
      </c>
      <c r="F2707" s="93" t="str">
        <f t="shared" si="128"/>
        <v>Y</v>
      </c>
      <c r="G2707" s="95">
        <v>993025.30912808457</v>
      </c>
      <c r="H2707" s="99">
        <v>25060.752542111863</v>
      </c>
      <c r="I2707" s="99">
        <v>123.4719758633038</v>
      </c>
      <c r="J2707" s="96"/>
      <c r="K2707" s="96"/>
      <c r="L2707" s="96"/>
      <c r="M2707" s="96"/>
      <c r="N2707" s="96"/>
      <c r="O2707" s="96"/>
      <c r="P2707" s="96"/>
    </row>
    <row r="2708" spans="1:16" ht="15" customHeight="1" x14ac:dyDescent="0.25">
      <c r="A2708" s="97">
        <v>43757</v>
      </c>
      <c r="B2708" s="101">
        <v>26</v>
      </c>
      <c r="C2708" s="92" t="str">
        <f t="shared" si="126"/>
        <v>GET /accounts/{AccountId}/statements/{StatementId}/file</v>
      </c>
      <c r="D2708" s="94" t="s">
        <v>208</v>
      </c>
      <c r="E2708" s="93" t="str">
        <f t="shared" si="127"/>
        <v>AISP</v>
      </c>
      <c r="F2708" s="93" t="str">
        <f t="shared" si="128"/>
        <v>Y</v>
      </c>
      <c r="G2708" s="95">
        <v>1867245.8482345047</v>
      </c>
      <c r="H2708" s="99">
        <v>25624.175800913854</v>
      </c>
      <c r="I2708" s="99">
        <v>84.03804820013319</v>
      </c>
      <c r="J2708" s="96"/>
      <c r="K2708" s="96"/>
      <c r="L2708" s="96"/>
      <c r="M2708" s="96"/>
      <c r="N2708" s="96"/>
      <c r="O2708" s="96"/>
      <c r="P2708" s="96"/>
    </row>
    <row r="2709" spans="1:16" ht="15" customHeight="1" x14ac:dyDescent="0.25">
      <c r="A2709" s="97">
        <v>43757</v>
      </c>
      <c r="B2709" s="101">
        <v>27</v>
      </c>
      <c r="C2709" s="92" t="str">
        <f t="shared" si="126"/>
        <v>GET /accounts/{AccountId}/statements/{StatementId}/transactions</v>
      </c>
      <c r="D2709" s="94" t="s">
        <v>208</v>
      </c>
      <c r="E2709" s="93" t="str">
        <f t="shared" si="127"/>
        <v>AISP</v>
      </c>
      <c r="F2709" s="93" t="str">
        <f t="shared" si="128"/>
        <v>Y</v>
      </c>
      <c r="G2709" s="95">
        <v>25598904.60085633</v>
      </c>
      <c r="H2709" s="99">
        <v>7468.2196970951209</v>
      </c>
      <c r="I2709" s="99">
        <v>261.37315450471402</v>
      </c>
      <c r="J2709" s="96"/>
      <c r="K2709" s="96"/>
      <c r="L2709" s="96"/>
      <c r="M2709" s="96"/>
      <c r="N2709" s="96"/>
      <c r="O2709" s="96"/>
      <c r="P2709" s="96"/>
    </row>
    <row r="2710" spans="1:16" ht="15" customHeight="1" x14ac:dyDescent="0.25">
      <c r="A2710" s="97">
        <v>43757</v>
      </c>
      <c r="B2710" s="101">
        <v>28</v>
      </c>
      <c r="C2710" s="92" t="str">
        <f t="shared" si="126"/>
        <v>GET /statements</v>
      </c>
      <c r="D2710" s="94" t="s">
        <v>208</v>
      </c>
      <c r="E2710" s="93" t="str">
        <f t="shared" si="127"/>
        <v>AISP</v>
      </c>
      <c r="F2710" s="93" t="str">
        <f t="shared" si="128"/>
        <v>Y</v>
      </c>
      <c r="G2710" s="95">
        <v>3531004.5566458753</v>
      </c>
      <c r="H2710" s="99">
        <v>38444.811820106035</v>
      </c>
      <c r="I2710" s="99">
        <v>66.396081112505016</v>
      </c>
      <c r="J2710" s="96"/>
      <c r="K2710" s="96"/>
      <c r="L2710" s="96"/>
      <c r="M2710" s="96"/>
      <c r="N2710" s="96"/>
      <c r="O2710" s="96"/>
      <c r="P2710" s="96"/>
    </row>
    <row r="2711" spans="1:16" ht="15" customHeight="1" x14ac:dyDescent="0.25">
      <c r="A2711" s="97">
        <v>43757</v>
      </c>
      <c r="B2711" s="101">
        <v>29</v>
      </c>
      <c r="C2711" s="92" t="str">
        <f t="shared" si="126"/>
        <v>POST /domestic-payment-consents</v>
      </c>
      <c r="D2711" s="94" t="s">
        <v>208</v>
      </c>
      <c r="E2711" s="93" t="str">
        <f t="shared" si="127"/>
        <v>PISP</v>
      </c>
      <c r="F2711" s="93" t="str">
        <f t="shared" si="128"/>
        <v>N</v>
      </c>
      <c r="G2711" s="95">
        <v>3693802.9395657545</v>
      </c>
      <c r="H2711" s="99">
        <v>8837.2618272181826</v>
      </c>
      <c r="I2711" s="99">
        <v>84.480890739863426</v>
      </c>
      <c r="J2711" s="96"/>
      <c r="K2711" s="96"/>
      <c r="L2711" s="96"/>
      <c r="M2711" s="96"/>
      <c r="N2711" s="96"/>
      <c r="O2711" s="96"/>
      <c r="P2711" s="96"/>
    </row>
    <row r="2712" spans="1:16" ht="15" customHeight="1" x14ac:dyDescent="0.25">
      <c r="A2712" s="97">
        <v>43757</v>
      </c>
      <c r="B2712" s="101">
        <v>30</v>
      </c>
      <c r="C2712" s="92" t="str">
        <f t="shared" si="126"/>
        <v>GET /domestic-payment-consents/{ConsentId}</v>
      </c>
      <c r="D2712" s="94" t="s">
        <v>208</v>
      </c>
      <c r="E2712" s="93" t="str">
        <f t="shared" si="127"/>
        <v>PISP</v>
      </c>
      <c r="F2712" s="93" t="str">
        <f t="shared" si="128"/>
        <v>N</v>
      </c>
      <c r="G2712" s="95">
        <v>13412381.80999548</v>
      </c>
      <c r="H2712" s="99">
        <v>18263.456983641019</v>
      </c>
      <c r="I2712" s="99">
        <v>140.87700097326336</v>
      </c>
      <c r="J2712" s="96"/>
      <c r="K2712" s="96"/>
      <c r="L2712" s="96"/>
      <c r="M2712" s="96"/>
      <c r="N2712" s="96"/>
      <c r="O2712" s="96"/>
      <c r="P2712" s="96"/>
    </row>
    <row r="2713" spans="1:16" ht="15" customHeight="1" x14ac:dyDescent="0.25">
      <c r="A2713" s="97">
        <v>43757</v>
      </c>
      <c r="B2713" s="101">
        <v>31</v>
      </c>
      <c r="C2713" s="92" t="str">
        <f t="shared" si="126"/>
        <v>POST /domestic-payments</v>
      </c>
      <c r="D2713" s="94" t="s">
        <v>208</v>
      </c>
      <c r="E2713" s="93" t="str">
        <f t="shared" si="127"/>
        <v>PISP</v>
      </c>
      <c r="F2713" s="93" t="str">
        <f t="shared" si="128"/>
        <v>Y</v>
      </c>
      <c r="G2713" s="95">
        <v>4986248.5001449138</v>
      </c>
      <c r="H2713" s="99">
        <v>16093.103416065918</v>
      </c>
      <c r="I2713" s="99">
        <v>6.4378717338062952</v>
      </c>
      <c r="J2713" s="96"/>
      <c r="K2713" s="96"/>
      <c r="L2713" s="96"/>
      <c r="M2713" s="96"/>
      <c r="N2713" s="96"/>
      <c r="O2713" s="96"/>
      <c r="P2713" s="96"/>
    </row>
    <row r="2714" spans="1:16" ht="15" customHeight="1" x14ac:dyDescent="0.25">
      <c r="A2714" s="97">
        <v>43757</v>
      </c>
      <c r="B2714" s="101">
        <v>32</v>
      </c>
      <c r="C2714" s="92" t="str">
        <f t="shared" si="126"/>
        <v>GET /domestic-payments/{DomesticPaymentId}</v>
      </c>
      <c r="D2714" s="94" t="s">
        <v>208</v>
      </c>
      <c r="E2714" s="93" t="str">
        <f t="shared" si="127"/>
        <v>PISP</v>
      </c>
      <c r="F2714" s="93" t="str">
        <f t="shared" si="128"/>
        <v>Y</v>
      </c>
      <c r="G2714" s="95">
        <v>30950471.817319665</v>
      </c>
      <c r="H2714" s="99">
        <v>38606.888556152466</v>
      </c>
      <c r="I2714" s="99">
        <v>67.084629790876818</v>
      </c>
      <c r="J2714" s="96"/>
      <c r="K2714" s="96"/>
      <c r="L2714" s="96"/>
      <c r="M2714" s="96"/>
      <c r="N2714" s="96"/>
      <c r="O2714" s="96"/>
      <c r="P2714" s="96"/>
    </row>
    <row r="2715" spans="1:16" ht="15" customHeight="1" x14ac:dyDescent="0.25">
      <c r="A2715" s="97">
        <v>43757</v>
      </c>
      <c r="B2715" s="101">
        <v>33</v>
      </c>
      <c r="C2715" s="92" t="str">
        <f t="shared" si="126"/>
        <v>POST /domestic-scheduled-payment-consents</v>
      </c>
      <c r="D2715" s="94" t="s">
        <v>208</v>
      </c>
      <c r="E2715" s="93" t="str">
        <f t="shared" si="127"/>
        <v>PISP</v>
      </c>
      <c r="F2715" s="93" t="str">
        <f t="shared" si="128"/>
        <v>N</v>
      </c>
      <c r="G2715" s="95">
        <v>18448397.707935497</v>
      </c>
      <c r="H2715" s="99">
        <v>17651.935933470853</v>
      </c>
      <c r="I2715" s="99">
        <v>92.869172036959768</v>
      </c>
      <c r="J2715" s="96"/>
      <c r="K2715" s="96"/>
      <c r="L2715" s="96"/>
      <c r="M2715" s="96"/>
      <c r="N2715" s="96"/>
      <c r="O2715" s="96"/>
      <c r="P2715" s="96"/>
    </row>
    <row r="2716" spans="1:16" ht="15" customHeight="1" x14ac:dyDescent="0.25">
      <c r="A2716" s="97">
        <v>43757</v>
      </c>
      <c r="B2716" s="101">
        <v>34</v>
      </c>
      <c r="C2716" s="92" t="str">
        <f t="shared" si="126"/>
        <v>GET /domestic-scheduled-payment-consents/{ConsentId}</v>
      </c>
      <c r="D2716" s="94" t="s">
        <v>208</v>
      </c>
      <c r="E2716" s="93" t="str">
        <f t="shared" si="127"/>
        <v>PISP</v>
      </c>
      <c r="F2716" s="93" t="str">
        <f t="shared" si="128"/>
        <v>N</v>
      </c>
      <c r="G2716" s="95">
        <v>12703632.688579051</v>
      </c>
      <c r="H2716" s="99">
        <v>14294.261982033742</v>
      </c>
      <c r="I2716" s="99">
        <v>82.72268973675817</v>
      </c>
      <c r="J2716" s="96"/>
      <c r="K2716" s="96"/>
      <c r="L2716" s="96"/>
      <c r="M2716" s="96"/>
      <c r="N2716" s="96"/>
      <c r="O2716" s="96"/>
      <c r="P2716" s="96"/>
    </row>
    <row r="2717" spans="1:16" ht="15" customHeight="1" x14ac:dyDescent="0.25">
      <c r="A2717" s="97">
        <v>43757</v>
      </c>
      <c r="B2717" s="101">
        <v>35</v>
      </c>
      <c r="C2717" s="92" t="str">
        <f t="shared" si="126"/>
        <v>POST /domestic-scheduled-payments</v>
      </c>
      <c r="D2717" s="94" t="s">
        <v>208</v>
      </c>
      <c r="E2717" s="93" t="str">
        <f t="shared" si="127"/>
        <v>PISP</v>
      </c>
      <c r="F2717" s="93" t="str">
        <f t="shared" si="128"/>
        <v>Y</v>
      </c>
      <c r="G2717" s="95">
        <v>31103214.456884351</v>
      </c>
      <c r="H2717" s="103">
        <v>39559.182735833514</v>
      </c>
      <c r="I2717" s="103">
        <v>160.11803581557109</v>
      </c>
      <c r="J2717" s="96"/>
      <c r="K2717" s="96"/>
      <c r="L2717" s="96"/>
      <c r="M2717" s="96"/>
      <c r="N2717" s="96"/>
      <c r="O2717" s="96"/>
      <c r="P2717" s="96"/>
    </row>
    <row r="2718" spans="1:16" ht="15" customHeight="1" x14ac:dyDescent="0.25">
      <c r="A2718" s="97">
        <v>43757</v>
      </c>
      <c r="B2718" s="101">
        <v>36</v>
      </c>
      <c r="C2718" s="92" t="str">
        <f t="shared" si="126"/>
        <v>GET /domestic-scheduled-payments/{DomesticScheduledPaymentId}</v>
      </c>
      <c r="D2718" s="94" t="s">
        <v>208</v>
      </c>
      <c r="E2718" s="93" t="str">
        <f t="shared" si="127"/>
        <v>PISP</v>
      </c>
      <c r="F2718" s="93" t="str">
        <f t="shared" si="128"/>
        <v>Y</v>
      </c>
      <c r="G2718" s="95">
        <v>15271013.54781328</v>
      </c>
      <c r="H2718" s="103">
        <v>35123.876278233234</v>
      </c>
      <c r="I2718" s="103">
        <v>89.342735782561533</v>
      </c>
      <c r="J2718" s="96"/>
      <c r="K2718" s="96"/>
      <c r="L2718" s="96"/>
      <c r="M2718" s="96"/>
      <c r="N2718" s="96"/>
      <c r="O2718" s="96"/>
      <c r="P2718" s="96"/>
    </row>
    <row r="2719" spans="1:16" ht="15" customHeight="1" x14ac:dyDescent="0.25">
      <c r="A2719" s="97">
        <v>43757</v>
      </c>
      <c r="B2719" s="101">
        <v>37</v>
      </c>
      <c r="C2719" s="92" t="str">
        <f t="shared" si="126"/>
        <v>POST /domestic-standing-order-consents</v>
      </c>
      <c r="D2719" s="94" t="s">
        <v>208</v>
      </c>
      <c r="E2719" s="93" t="str">
        <f t="shared" si="127"/>
        <v>PISP</v>
      </c>
      <c r="F2719" s="93" t="str">
        <f t="shared" si="128"/>
        <v>N</v>
      </c>
      <c r="G2719" s="95">
        <v>26319285.880227141</v>
      </c>
      <c r="H2719" s="103">
        <v>26250.92838944836</v>
      </c>
      <c r="I2719" s="103">
        <v>203.32897797457883</v>
      </c>
      <c r="J2719" s="96"/>
      <c r="K2719" s="96"/>
      <c r="L2719" s="96"/>
      <c r="M2719" s="96"/>
      <c r="N2719" s="96"/>
      <c r="O2719" s="96"/>
      <c r="P2719" s="96"/>
    </row>
    <row r="2720" spans="1:16" ht="15" customHeight="1" x14ac:dyDescent="0.25">
      <c r="A2720" s="97">
        <v>43757</v>
      </c>
      <c r="B2720" s="101">
        <v>38</v>
      </c>
      <c r="C2720" s="92" t="str">
        <f t="shared" si="126"/>
        <v>GET /domestic-standing-order-consents/{ConsentId}</v>
      </c>
      <c r="D2720" s="94" t="s">
        <v>208</v>
      </c>
      <c r="E2720" s="93" t="str">
        <f t="shared" si="127"/>
        <v>PISP</v>
      </c>
      <c r="F2720" s="93" t="str">
        <f t="shared" si="128"/>
        <v>N</v>
      </c>
      <c r="G2720" s="95">
        <v>26822670.390399344</v>
      </c>
      <c r="H2720" s="103">
        <v>31754.485518558431</v>
      </c>
      <c r="I2720" s="103">
        <v>205.15231155347561</v>
      </c>
      <c r="J2720" s="96"/>
      <c r="K2720" s="96"/>
      <c r="L2720" s="96"/>
      <c r="M2720" s="96"/>
      <c r="N2720" s="96"/>
      <c r="O2720" s="96"/>
      <c r="P2720" s="96"/>
    </row>
    <row r="2721" spans="1:16" ht="15" customHeight="1" x14ac:dyDescent="0.25">
      <c r="A2721" s="97">
        <v>43757</v>
      </c>
      <c r="B2721" s="101">
        <v>39</v>
      </c>
      <c r="C2721" s="92" t="str">
        <f t="shared" si="126"/>
        <v>POST /domestic-standing-orders</v>
      </c>
      <c r="D2721" s="94" t="s">
        <v>208</v>
      </c>
      <c r="E2721" s="93" t="str">
        <f t="shared" si="127"/>
        <v>PISP</v>
      </c>
      <c r="F2721" s="93" t="str">
        <f t="shared" si="128"/>
        <v>Y</v>
      </c>
      <c r="G2721" s="95">
        <v>8430240.7031204645</v>
      </c>
      <c r="H2721" s="103">
        <v>18380.963831671739</v>
      </c>
      <c r="I2721" s="103">
        <v>1.8272686104462743</v>
      </c>
      <c r="J2721" s="96"/>
      <c r="K2721" s="96"/>
      <c r="L2721" s="96"/>
      <c r="M2721" s="96"/>
      <c r="N2721" s="96"/>
      <c r="O2721" s="96"/>
      <c r="P2721" s="96"/>
    </row>
    <row r="2722" spans="1:16" ht="15" customHeight="1" x14ac:dyDescent="0.25">
      <c r="A2722" s="97">
        <v>43757</v>
      </c>
      <c r="B2722" s="101">
        <v>40</v>
      </c>
      <c r="C2722" s="92" t="str">
        <f t="shared" si="126"/>
        <v>GET /domestic-standing-orders/{DomesticStandingOrderId}</v>
      </c>
      <c r="D2722" s="94" t="s">
        <v>208</v>
      </c>
      <c r="E2722" s="93" t="str">
        <f t="shared" si="127"/>
        <v>PISP</v>
      </c>
      <c r="F2722" s="93" t="str">
        <f t="shared" si="128"/>
        <v>Y</v>
      </c>
      <c r="G2722" s="95">
        <v>6354765.8076879941</v>
      </c>
      <c r="H2722" s="103">
        <v>7804.0877973197785</v>
      </c>
      <c r="I2722" s="103">
        <v>233.79226718937559</v>
      </c>
      <c r="J2722" s="96"/>
      <c r="K2722" s="96"/>
      <c r="L2722" s="96"/>
      <c r="M2722" s="96"/>
      <c r="N2722" s="96"/>
      <c r="O2722" s="96"/>
      <c r="P2722" s="96"/>
    </row>
    <row r="2723" spans="1:16" ht="15" customHeight="1" x14ac:dyDescent="0.25">
      <c r="A2723" s="97">
        <v>43757</v>
      </c>
      <c r="B2723" s="101">
        <v>41</v>
      </c>
      <c r="C2723" s="92" t="str">
        <f t="shared" si="126"/>
        <v>POST /international-payment-consents</v>
      </c>
      <c r="D2723" s="94" t="s">
        <v>208</v>
      </c>
      <c r="E2723" s="93" t="str">
        <f t="shared" si="127"/>
        <v>PISP</v>
      </c>
      <c r="F2723" s="93" t="str">
        <f t="shared" si="128"/>
        <v>N</v>
      </c>
      <c r="G2723" s="95">
        <v>34433185.549015738</v>
      </c>
      <c r="H2723" s="103">
        <v>44309.533736635625</v>
      </c>
      <c r="I2723" s="103">
        <v>62.937871360436695</v>
      </c>
      <c r="J2723" s="96"/>
      <c r="K2723" s="96"/>
      <c r="L2723" s="96"/>
      <c r="M2723" s="96"/>
      <c r="N2723" s="96"/>
      <c r="O2723" s="96"/>
      <c r="P2723" s="96"/>
    </row>
    <row r="2724" spans="1:16" ht="15" customHeight="1" x14ac:dyDescent="0.25">
      <c r="A2724" s="97">
        <v>43757</v>
      </c>
      <c r="B2724" s="101">
        <v>42</v>
      </c>
      <c r="C2724" s="92" t="str">
        <f t="shared" si="126"/>
        <v>GET /international-payment-consents/{ConsentId}</v>
      </c>
      <c r="D2724" s="94" t="s">
        <v>208</v>
      </c>
      <c r="E2724" s="93" t="str">
        <f t="shared" si="127"/>
        <v>PISP</v>
      </c>
      <c r="F2724" s="93" t="str">
        <f t="shared" si="128"/>
        <v>N</v>
      </c>
      <c r="G2724" s="95">
        <v>28938916.218556989</v>
      </c>
      <c r="H2724" s="103">
        <v>32031.787634365141</v>
      </c>
      <c r="I2724" s="103">
        <v>271.83489731655771</v>
      </c>
      <c r="J2724" s="96"/>
      <c r="K2724" s="96"/>
      <c r="L2724" s="96"/>
      <c r="M2724" s="96"/>
      <c r="N2724" s="96"/>
      <c r="O2724" s="96"/>
      <c r="P2724" s="96"/>
    </row>
    <row r="2725" spans="1:16" ht="15" customHeight="1" x14ac:dyDescent="0.25">
      <c r="A2725" s="97">
        <v>43757</v>
      </c>
      <c r="B2725" s="101">
        <v>43</v>
      </c>
      <c r="C2725" s="92" t="str">
        <f t="shared" si="126"/>
        <v>POST /international-payments</v>
      </c>
      <c r="D2725" s="94" t="s">
        <v>208</v>
      </c>
      <c r="E2725" s="93" t="str">
        <f t="shared" si="127"/>
        <v>PISP</v>
      </c>
      <c r="F2725" s="93" t="str">
        <f t="shared" si="128"/>
        <v>Y</v>
      </c>
      <c r="G2725" s="95">
        <v>38487603.593402028</v>
      </c>
      <c r="H2725" s="103">
        <v>39241.331260128187</v>
      </c>
      <c r="I2725" s="103">
        <v>42.342784552224856</v>
      </c>
      <c r="J2725" s="96"/>
      <c r="K2725" s="96"/>
      <c r="L2725" s="96"/>
      <c r="M2725" s="96"/>
      <c r="N2725" s="96"/>
      <c r="O2725" s="96"/>
      <c r="P2725" s="96"/>
    </row>
    <row r="2726" spans="1:16" ht="15" customHeight="1" x14ac:dyDescent="0.25">
      <c r="A2726" s="97">
        <v>43757</v>
      </c>
      <c r="B2726" s="101">
        <v>44</v>
      </c>
      <c r="C2726" s="92" t="str">
        <f t="shared" si="126"/>
        <v>GET /international-payments/{InternationalPaymentId}</v>
      </c>
      <c r="D2726" s="94" t="s">
        <v>208</v>
      </c>
      <c r="E2726" s="93" t="str">
        <f t="shared" si="127"/>
        <v>PISP</v>
      </c>
      <c r="F2726" s="93" t="str">
        <f t="shared" si="128"/>
        <v>Y</v>
      </c>
      <c r="G2726" s="95">
        <v>13249664.759789152</v>
      </c>
      <c r="H2726" s="103">
        <v>19643.591012048299</v>
      </c>
      <c r="I2726" s="103">
        <v>56.524479745037581</v>
      </c>
      <c r="J2726" s="96"/>
      <c r="K2726" s="96"/>
      <c r="L2726" s="96"/>
      <c r="M2726" s="96"/>
      <c r="N2726" s="96"/>
      <c r="O2726" s="96"/>
      <c r="P2726" s="96"/>
    </row>
    <row r="2727" spans="1:16" ht="15" customHeight="1" x14ac:dyDescent="0.25">
      <c r="A2727" s="97">
        <v>43757</v>
      </c>
      <c r="B2727" s="101">
        <v>45</v>
      </c>
      <c r="C2727" s="92" t="str">
        <f t="shared" si="126"/>
        <v>POST /international-scheduled-payment-consents</v>
      </c>
      <c r="D2727" s="94" t="s">
        <v>208</v>
      </c>
      <c r="E2727" s="93" t="str">
        <f t="shared" si="127"/>
        <v>PISP</v>
      </c>
      <c r="F2727" s="93" t="str">
        <f t="shared" si="128"/>
        <v>N</v>
      </c>
      <c r="G2727" s="95">
        <v>24478171.447175138</v>
      </c>
      <c r="H2727" s="103">
        <v>30457.96345430888</v>
      </c>
      <c r="I2727" s="103">
        <v>13.961859722628811</v>
      </c>
      <c r="J2727" s="96"/>
      <c r="K2727" s="96"/>
      <c r="L2727" s="96"/>
      <c r="M2727" s="96"/>
      <c r="N2727" s="96"/>
      <c r="O2727" s="96"/>
      <c r="P2727" s="96"/>
    </row>
    <row r="2728" spans="1:16" ht="15" customHeight="1" x14ac:dyDescent="0.25">
      <c r="A2728" s="97">
        <v>43757</v>
      </c>
      <c r="B2728" s="101">
        <v>46</v>
      </c>
      <c r="C2728" s="92" t="str">
        <f t="shared" si="126"/>
        <v>GET /international-scheduled-payment-consents/{ConsentId}</v>
      </c>
      <c r="D2728" s="94" t="s">
        <v>208</v>
      </c>
      <c r="E2728" s="93" t="str">
        <f t="shared" si="127"/>
        <v>PISP</v>
      </c>
      <c r="F2728" s="93" t="str">
        <f t="shared" si="128"/>
        <v>N</v>
      </c>
      <c r="G2728" s="95">
        <v>9636954.319791697</v>
      </c>
      <c r="H2728" s="103">
        <v>26489.565516709987</v>
      </c>
      <c r="I2728" s="103">
        <v>27.749244228967257</v>
      </c>
      <c r="J2728" s="96"/>
      <c r="K2728" s="96"/>
      <c r="L2728" s="96"/>
      <c r="M2728" s="96"/>
      <c r="N2728" s="96"/>
      <c r="O2728" s="96"/>
      <c r="P2728" s="96"/>
    </row>
    <row r="2729" spans="1:16" ht="15" customHeight="1" x14ac:dyDescent="0.25">
      <c r="A2729" s="97">
        <v>43757</v>
      </c>
      <c r="B2729" s="101">
        <v>47</v>
      </c>
      <c r="C2729" s="92" t="str">
        <f t="shared" si="126"/>
        <v>POST /international-scheduled-payments</v>
      </c>
      <c r="D2729" s="94" t="s">
        <v>208</v>
      </c>
      <c r="E2729" s="93" t="str">
        <f t="shared" si="127"/>
        <v>PISP</v>
      </c>
      <c r="F2729" s="93" t="str">
        <f t="shared" si="128"/>
        <v>Y</v>
      </c>
      <c r="G2729" s="95">
        <v>12916604.907588148</v>
      </c>
      <c r="H2729" s="99">
        <v>22301.169013405844</v>
      </c>
      <c r="I2729" s="99">
        <v>75.940508830570707</v>
      </c>
      <c r="J2729" s="96"/>
      <c r="K2729" s="96"/>
      <c r="L2729" s="96"/>
      <c r="M2729" s="96"/>
      <c r="N2729" s="96"/>
      <c r="O2729" s="96"/>
      <c r="P2729" s="96"/>
    </row>
    <row r="2730" spans="1:16" ht="15" customHeight="1" x14ac:dyDescent="0.25">
      <c r="A2730" s="97">
        <v>43757</v>
      </c>
      <c r="B2730" s="101">
        <v>48</v>
      </c>
      <c r="C2730" s="92" t="str">
        <f t="shared" si="126"/>
        <v>GET /international-scheduled-payments/{InternationalScheduledPaymentId}</v>
      </c>
      <c r="D2730" s="94" t="s">
        <v>208</v>
      </c>
      <c r="E2730" s="93" t="str">
        <f t="shared" si="127"/>
        <v>PISP</v>
      </c>
      <c r="F2730" s="93" t="str">
        <f t="shared" si="128"/>
        <v>Y</v>
      </c>
      <c r="G2730" s="95">
        <v>20075460.701951109</v>
      </c>
      <c r="H2730" s="99">
        <v>34006.02185428988</v>
      </c>
      <c r="I2730" s="99">
        <v>55.864957869776546</v>
      </c>
      <c r="J2730" s="96"/>
      <c r="K2730" s="96"/>
      <c r="L2730" s="96"/>
      <c r="M2730" s="96"/>
      <c r="N2730" s="96"/>
      <c r="O2730" s="96"/>
      <c r="P2730" s="96"/>
    </row>
    <row r="2731" spans="1:16" ht="15" customHeight="1" x14ac:dyDescent="0.25">
      <c r="A2731" s="97">
        <v>43757</v>
      </c>
      <c r="B2731" s="101">
        <v>49</v>
      </c>
      <c r="C2731" s="92" t="str">
        <f t="shared" si="126"/>
        <v>POST /international-standing-order-consents</v>
      </c>
      <c r="D2731" s="94" t="s">
        <v>208</v>
      </c>
      <c r="E2731" s="93" t="str">
        <f t="shared" si="127"/>
        <v>PISP</v>
      </c>
      <c r="F2731" s="93" t="str">
        <f t="shared" si="128"/>
        <v>N</v>
      </c>
      <c r="G2731" s="95">
        <v>4119539.7022593701</v>
      </c>
      <c r="H2731" s="99">
        <v>12126.22145142268</v>
      </c>
      <c r="I2731" s="99">
        <v>6.1154422471440331</v>
      </c>
      <c r="J2731" s="96"/>
      <c r="K2731" s="96"/>
      <c r="L2731" s="96"/>
      <c r="M2731" s="96"/>
      <c r="N2731" s="96"/>
      <c r="O2731" s="96"/>
      <c r="P2731" s="96"/>
    </row>
    <row r="2732" spans="1:16" ht="15" customHeight="1" x14ac:dyDescent="0.25">
      <c r="A2732" s="97">
        <v>43757</v>
      </c>
      <c r="B2732" s="101">
        <v>50</v>
      </c>
      <c r="C2732" s="92" t="str">
        <f t="shared" si="126"/>
        <v>GET /international-standing-order-consents/{ConsentId}</v>
      </c>
      <c r="D2732" s="94" t="s">
        <v>208</v>
      </c>
      <c r="E2732" s="93" t="str">
        <f t="shared" si="127"/>
        <v>PISP</v>
      </c>
      <c r="F2732" s="93" t="str">
        <f t="shared" si="128"/>
        <v>N</v>
      </c>
      <c r="G2732" s="95">
        <v>18999132.952641301</v>
      </c>
      <c r="H2732" s="99">
        <v>31127.41488868534</v>
      </c>
      <c r="I2732" s="99">
        <v>233.28214489754973</v>
      </c>
      <c r="J2732" s="96"/>
      <c r="K2732" s="96"/>
      <c r="L2732" s="96"/>
      <c r="M2732" s="96"/>
      <c r="N2732" s="96"/>
      <c r="O2732" s="96"/>
      <c r="P2732" s="96"/>
    </row>
    <row r="2733" spans="1:16" ht="15" customHeight="1" x14ac:dyDescent="0.25">
      <c r="A2733" s="97">
        <v>43757</v>
      </c>
      <c r="B2733" s="101">
        <v>51</v>
      </c>
      <c r="C2733" s="92" t="str">
        <f t="shared" si="126"/>
        <v>POST /international-standing-orders</v>
      </c>
      <c r="D2733" s="94" t="s">
        <v>208</v>
      </c>
      <c r="E2733" s="93" t="str">
        <f t="shared" si="127"/>
        <v>PISP</v>
      </c>
      <c r="F2733" s="93" t="str">
        <f t="shared" si="128"/>
        <v>Y</v>
      </c>
      <c r="G2733" s="95">
        <v>13796533.811932549</v>
      </c>
      <c r="H2733" s="99">
        <v>25033.214737637896</v>
      </c>
      <c r="I2733" s="99">
        <v>219.88345931954399</v>
      </c>
      <c r="J2733" s="96"/>
      <c r="K2733" s="96"/>
      <c r="L2733" s="96"/>
      <c r="M2733" s="96"/>
      <c r="N2733" s="96"/>
      <c r="O2733" s="96"/>
      <c r="P2733" s="96"/>
    </row>
    <row r="2734" spans="1:16" ht="15" customHeight="1" x14ac:dyDescent="0.25">
      <c r="A2734" s="97">
        <v>43757</v>
      </c>
      <c r="B2734" s="101">
        <v>52</v>
      </c>
      <c r="C2734" s="92" t="str">
        <f t="shared" si="126"/>
        <v>GET /international-standing-orders/{InternationalStandingOrderPaymentId}</v>
      </c>
      <c r="D2734" s="94" t="s">
        <v>208</v>
      </c>
      <c r="E2734" s="93" t="str">
        <f t="shared" si="127"/>
        <v>PISP</v>
      </c>
      <c r="F2734" s="93" t="str">
        <f t="shared" si="128"/>
        <v>Y</v>
      </c>
      <c r="G2734" s="95">
        <v>6022743.1569481939</v>
      </c>
      <c r="H2734" s="99">
        <v>18600.592810982955</v>
      </c>
      <c r="I2734" s="99">
        <v>68.212266255067206</v>
      </c>
      <c r="J2734" s="96"/>
      <c r="K2734" s="96"/>
      <c r="L2734" s="96"/>
      <c r="M2734" s="96"/>
      <c r="N2734" s="96"/>
      <c r="O2734" s="96"/>
      <c r="P2734" s="96"/>
    </row>
    <row r="2735" spans="1:16" ht="15" customHeight="1" x14ac:dyDescent="0.25">
      <c r="A2735" s="97">
        <v>43757</v>
      </c>
      <c r="B2735" s="101">
        <v>53</v>
      </c>
      <c r="C2735" s="92" t="str">
        <f t="shared" si="126"/>
        <v>POST /file-payment-consents</v>
      </c>
      <c r="D2735" s="94" t="s">
        <v>208</v>
      </c>
      <c r="E2735" s="93" t="str">
        <f t="shared" si="127"/>
        <v>PISP</v>
      </c>
      <c r="F2735" s="93" t="str">
        <f t="shared" si="128"/>
        <v>N</v>
      </c>
      <c r="G2735" s="95">
        <v>12462980.86858679</v>
      </c>
      <c r="H2735" s="99">
        <v>14025.754078942773</v>
      </c>
      <c r="I2735" s="99">
        <v>20.970464582575371</v>
      </c>
      <c r="J2735" s="96"/>
      <c r="K2735" s="96"/>
      <c r="L2735" s="96"/>
      <c r="M2735" s="96"/>
      <c r="N2735" s="96"/>
      <c r="O2735" s="96"/>
      <c r="P2735" s="96"/>
    </row>
    <row r="2736" spans="1:16" ht="15" customHeight="1" x14ac:dyDescent="0.25">
      <c r="A2736" s="97">
        <v>43757</v>
      </c>
      <c r="B2736" s="101">
        <v>54</v>
      </c>
      <c r="C2736" s="92" t="str">
        <f t="shared" si="126"/>
        <v>GET /file-payment-consents/{ConsentId}</v>
      </c>
      <c r="D2736" s="94" t="s">
        <v>208</v>
      </c>
      <c r="E2736" s="93" t="str">
        <f t="shared" si="127"/>
        <v>PISP</v>
      </c>
      <c r="F2736" s="93" t="str">
        <f t="shared" si="128"/>
        <v>N</v>
      </c>
      <c r="G2736" s="95">
        <v>19398065.804696299</v>
      </c>
      <c r="H2736" s="99">
        <v>26474.352593171116</v>
      </c>
      <c r="I2736" s="99">
        <v>178.60258911060845</v>
      </c>
      <c r="J2736" s="96"/>
      <c r="K2736" s="96"/>
      <c r="L2736" s="96"/>
      <c r="M2736" s="96"/>
      <c r="N2736" s="96"/>
      <c r="O2736" s="96"/>
      <c r="P2736" s="96"/>
    </row>
    <row r="2737" spans="1:16" ht="15" customHeight="1" x14ac:dyDescent="0.25">
      <c r="A2737" s="97">
        <v>43757</v>
      </c>
      <c r="B2737" s="101">
        <v>55</v>
      </c>
      <c r="C2737" s="92" t="str">
        <f t="shared" si="126"/>
        <v>POST /file-payment-consents/{ConsentId}/file</v>
      </c>
      <c r="D2737" s="94" t="s">
        <v>208</v>
      </c>
      <c r="E2737" s="93" t="str">
        <f t="shared" si="127"/>
        <v>PISP</v>
      </c>
      <c r="F2737" s="93" t="str">
        <f t="shared" si="128"/>
        <v>N</v>
      </c>
      <c r="G2737" s="95">
        <v>19081805.048628587</v>
      </c>
      <c r="H2737" s="99">
        <v>31677.006005110277</v>
      </c>
      <c r="I2737" s="99">
        <v>70.000034110215651</v>
      </c>
      <c r="J2737" s="96"/>
      <c r="K2737" s="96"/>
      <c r="L2737" s="96"/>
      <c r="M2737" s="96"/>
      <c r="N2737" s="96"/>
      <c r="O2737" s="96"/>
      <c r="P2737" s="96"/>
    </row>
    <row r="2738" spans="1:16" ht="15" customHeight="1" x14ac:dyDescent="0.25">
      <c r="A2738" s="97">
        <v>43757</v>
      </c>
      <c r="B2738" s="101">
        <v>56</v>
      </c>
      <c r="C2738" s="92" t="str">
        <f t="shared" si="126"/>
        <v>GET /file-payment-consents/{ConsentId}/file</v>
      </c>
      <c r="D2738" s="94" t="s">
        <v>208</v>
      </c>
      <c r="E2738" s="93" t="str">
        <f t="shared" si="127"/>
        <v>PISP</v>
      </c>
      <c r="F2738" s="93" t="str">
        <f t="shared" si="128"/>
        <v>N</v>
      </c>
      <c r="G2738" s="95">
        <v>23262894.717334799</v>
      </c>
      <c r="H2738" s="99">
        <v>31825.098003258881</v>
      </c>
      <c r="I2738" s="99">
        <v>40.381206522289204</v>
      </c>
      <c r="J2738" s="96"/>
      <c r="K2738" s="96"/>
      <c r="L2738" s="96"/>
      <c r="M2738" s="96"/>
      <c r="N2738" s="96"/>
      <c r="O2738" s="96"/>
      <c r="P2738" s="96"/>
    </row>
    <row r="2739" spans="1:16" ht="15" customHeight="1" x14ac:dyDescent="0.25">
      <c r="A2739" s="97">
        <v>43757</v>
      </c>
      <c r="B2739" s="101">
        <v>57</v>
      </c>
      <c r="C2739" s="92" t="str">
        <f t="shared" si="126"/>
        <v>POST /file-payments</v>
      </c>
      <c r="D2739" s="94" t="s">
        <v>208</v>
      </c>
      <c r="E2739" s="93" t="str">
        <f t="shared" si="127"/>
        <v>PISP</v>
      </c>
      <c r="F2739" s="93" t="str">
        <f t="shared" si="128"/>
        <v>Y</v>
      </c>
      <c r="G2739" s="95">
        <v>374850981.60173607</v>
      </c>
      <c r="H2739" s="99">
        <v>4401.3164899065741</v>
      </c>
      <c r="I2739" s="99">
        <v>60.141589699230103</v>
      </c>
      <c r="J2739" s="96"/>
      <c r="K2739" s="96"/>
      <c r="L2739" s="96"/>
      <c r="M2739" s="96"/>
      <c r="N2739" s="96"/>
      <c r="O2739" s="96"/>
      <c r="P2739" s="96"/>
    </row>
    <row r="2740" spans="1:16" ht="15" customHeight="1" x14ac:dyDescent="0.25">
      <c r="A2740" s="97">
        <v>43757</v>
      </c>
      <c r="B2740" s="101">
        <v>58</v>
      </c>
      <c r="C2740" s="92" t="str">
        <f t="shared" si="126"/>
        <v>GET /file-payments/{FilePaymentId}</v>
      </c>
      <c r="D2740" s="94" t="s">
        <v>208</v>
      </c>
      <c r="E2740" s="93" t="str">
        <f t="shared" si="127"/>
        <v>PISP</v>
      </c>
      <c r="F2740" s="93" t="str">
        <f t="shared" si="128"/>
        <v>Y</v>
      </c>
      <c r="G2740" s="95">
        <v>71378429.726563886</v>
      </c>
      <c r="H2740" s="99">
        <v>829.90471227399064</v>
      </c>
      <c r="I2740" s="99">
        <v>116.29057494872119</v>
      </c>
      <c r="J2740" s="96"/>
      <c r="K2740" s="96"/>
      <c r="L2740" s="96"/>
      <c r="M2740" s="96"/>
      <c r="N2740" s="96"/>
      <c r="O2740" s="96"/>
      <c r="P2740" s="96"/>
    </row>
    <row r="2741" spans="1:16" ht="15" customHeight="1" x14ac:dyDescent="0.25">
      <c r="A2741" s="97">
        <v>43757</v>
      </c>
      <c r="B2741" s="101">
        <v>59</v>
      </c>
      <c r="C2741" s="92" t="str">
        <f t="shared" si="126"/>
        <v>GET /file-payments/{FilePaymentId}/report-file</v>
      </c>
      <c r="D2741" s="94" t="s">
        <v>208</v>
      </c>
      <c r="E2741" s="93" t="str">
        <f t="shared" si="127"/>
        <v>PISP</v>
      </c>
      <c r="F2741" s="93" t="str">
        <f t="shared" si="128"/>
        <v>Y</v>
      </c>
      <c r="G2741" s="95">
        <v>59601346.727442756</v>
      </c>
      <c r="H2741" s="99">
        <v>2424.5127114112506</v>
      </c>
      <c r="I2741" s="99">
        <v>84.40795376564887</v>
      </c>
      <c r="J2741" s="96"/>
      <c r="K2741" s="96"/>
      <c r="L2741" s="96"/>
      <c r="M2741" s="96"/>
      <c r="N2741" s="96"/>
      <c r="O2741" s="96"/>
      <c r="P2741" s="96"/>
    </row>
    <row r="2742" spans="1:16" ht="15" customHeight="1" x14ac:dyDescent="0.25">
      <c r="A2742" s="97">
        <v>43757</v>
      </c>
      <c r="B2742" s="101">
        <v>60</v>
      </c>
      <c r="C2742" s="92" t="str">
        <f t="shared" si="126"/>
        <v>POST /funds-confirmation-consents</v>
      </c>
      <c r="D2742" s="94" t="s">
        <v>208</v>
      </c>
      <c r="E2742" s="93" t="str">
        <f t="shared" si="127"/>
        <v>CoF</v>
      </c>
      <c r="F2742" s="93" t="str">
        <f t="shared" si="128"/>
        <v>N</v>
      </c>
      <c r="G2742" s="95">
        <v>13942560.626193322</v>
      </c>
      <c r="H2742" s="99">
        <v>14099.543894639568</v>
      </c>
      <c r="I2742" s="99">
        <v>13.839843370234897</v>
      </c>
      <c r="J2742" s="96"/>
      <c r="K2742" s="96"/>
      <c r="L2742" s="96"/>
      <c r="M2742" s="96"/>
      <c r="N2742" s="96"/>
      <c r="O2742" s="96"/>
      <c r="P2742" s="96"/>
    </row>
    <row r="2743" spans="1:16" ht="15" customHeight="1" x14ac:dyDescent="0.25">
      <c r="A2743" s="97">
        <v>43757</v>
      </c>
      <c r="B2743" s="101">
        <v>61</v>
      </c>
      <c r="C2743" s="92" t="str">
        <f t="shared" si="126"/>
        <v>GET /funds-confirmation-consents/{ConsentId}</v>
      </c>
      <c r="D2743" s="94" t="s">
        <v>208</v>
      </c>
      <c r="E2743" s="93" t="str">
        <f t="shared" si="127"/>
        <v>CoF</v>
      </c>
      <c r="F2743" s="93" t="str">
        <f t="shared" si="128"/>
        <v>N</v>
      </c>
      <c r="G2743" s="95">
        <v>19371192.123874281</v>
      </c>
      <c r="H2743" s="99">
        <v>40523.480245525097</v>
      </c>
      <c r="I2743" s="99">
        <v>196.90409553971099</v>
      </c>
      <c r="J2743" s="96"/>
      <c r="K2743" s="96"/>
      <c r="L2743" s="96"/>
      <c r="M2743" s="96"/>
      <c r="N2743" s="96"/>
      <c r="O2743" s="96"/>
      <c r="P2743" s="96"/>
    </row>
    <row r="2744" spans="1:16" ht="15" customHeight="1" x14ac:dyDescent="0.25">
      <c r="A2744" s="97">
        <v>43757</v>
      </c>
      <c r="B2744" s="101">
        <v>62</v>
      </c>
      <c r="C2744" s="92" t="str">
        <f t="shared" si="126"/>
        <v>DELETE /funds-confirmation-consents/{ConsentId}</v>
      </c>
      <c r="D2744" s="94" t="s">
        <v>208</v>
      </c>
      <c r="E2744" s="93" t="str">
        <f t="shared" si="127"/>
        <v>CoF</v>
      </c>
      <c r="F2744" s="93" t="str">
        <f t="shared" si="128"/>
        <v>N</v>
      </c>
      <c r="G2744" s="95">
        <v>6300495.7695885263</v>
      </c>
      <c r="H2744" s="99">
        <v>12460.208811366349</v>
      </c>
      <c r="I2744" s="99">
        <v>121.17240084029211</v>
      </c>
      <c r="J2744" s="96"/>
      <c r="K2744" s="96"/>
      <c r="L2744" s="96"/>
      <c r="M2744" s="96"/>
      <c r="N2744" s="96"/>
      <c r="O2744" s="96"/>
      <c r="P2744" s="96"/>
    </row>
    <row r="2745" spans="1:16" ht="15" customHeight="1" x14ac:dyDescent="0.25">
      <c r="A2745" s="97">
        <v>43757</v>
      </c>
      <c r="B2745" s="101">
        <v>63</v>
      </c>
      <c r="C2745" s="92" t="str">
        <f t="shared" si="126"/>
        <v>POST /funds-confirmations</v>
      </c>
      <c r="D2745" s="94" t="s">
        <v>208</v>
      </c>
      <c r="E2745" s="93" t="str">
        <f t="shared" si="127"/>
        <v>CoF</v>
      </c>
      <c r="F2745" s="93" t="str">
        <f t="shared" si="128"/>
        <v>Y</v>
      </c>
      <c r="G2745" s="95">
        <v>8777005.2184788305</v>
      </c>
      <c r="H2745" s="99">
        <v>18225.142645701981</v>
      </c>
      <c r="I2745" s="99">
        <v>228.0798997219193</v>
      </c>
      <c r="J2745" s="96"/>
      <c r="K2745" s="96"/>
      <c r="L2745" s="96"/>
      <c r="M2745" s="96"/>
      <c r="N2745" s="96"/>
      <c r="O2745" s="96"/>
      <c r="P2745" s="96"/>
    </row>
    <row r="2746" spans="1:16" ht="15" customHeight="1" x14ac:dyDescent="0.25">
      <c r="A2746" s="97">
        <v>43757</v>
      </c>
      <c r="B2746" s="101">
        <v>75</v>
      </c>
      <c r="C2746" s="92" t="str">
        <f t="shared" si="126"/>
        <v>GET /domestic-payment-consents/{ConsentId}/funds-confirmation</v>
      </c>
      <c r="D2746" s="94" t="s">
        <v>208</v>
      </c>
      <c r="E2746" s="93" t="str">
        <f t="shared" si="127"/>
        <v>CoF</v>
      </c>
      <c r="F2746" s="93" t="str">
        <f t="shared" si="128"/>
        <v>Y</v>
      </c>
      <c r="G2746" s="95">
        <v>4322938.278942571</v>
      </c>
      <c r="H2746" s="99">
        <v>6138.666608326701</v>
      </c>
      <c r="I2746" s="99">
        <v>214.10470207980751</v>
      </c>
      <c r="J2746" s="96"/>
      <c r="K2746" s="96"/>
      <c r="L2746" s="96"/>
      <c r="M2746" s="96"/>
      <c r="N2746" s="96"/>
      <c r="O2746" s="96"/>
      <c r="P2746" s="96"/>
    </row>
    <row r="2747" spans="1:16" ht="15" customHeight="1" x14ac:dyDescent="0.25">
      <c r="A2747" s="97">
        <v>43757</v>
      </c>
      <c r="B2747" s="101">
        <v>76</v>
      </c>
      <c r="C2747" s="92" t="str">
        <f t="shared" si="126"/>
        <v>GET /international-payment-consents/{ConsentId}/funds-confirmation</v>
      </c>
      <c r="D2747" s="94" t="s">
        <v>208</v>
      </c>
      <c r="E2747" s="93" t="str">
        <f t="shared" si="127"/>
        <v>CoF</v>
      </c>
      <c r="F2747" s="93" t="str">
        <f t="shared" si="128"/>
        <v>Y</v>
      </c>
      <c r="G2747" s="95">
        <v>16997680.160031348</v>
      </c>
      <c r="H2747" s="103">
        <v>38713.863194065198</v>
      </c>
      <c r="I2747" s="103">
        <v>96.19047921275164</v>
      </c>
      <c r="J2747" s="96"/>
      <c r="K2747" s="96"/>
      <c r="L2747" s="96"/>
      <c r="M2747" s="96"/>
      <c r="N2747" s="96"/>
      <c r="O2747" s="96"/>
      <c r="P2747" s="96"/>
    </row>
    <row r="2748" spans="1:16" ht="15" customHeight="1" x14ac:dyDescent="0.25">
      <c r="A2748" s="97">
        <v>43757</v>
      </c>
      <c r="B2748" s="101">
        <v>77</v>
      </c>
      <c r="C2748" s="92" t="str">
        <f t="shared" si="126"/>
        <v>GET /international-scheduled-payment-consents/{ConsentId}/funds-confirmation</v>
      </c>
      <c r="D2748" s="94" t="s">
        <v>208</v>
      </c>
      <c r="E2748" s="93" t="str">
        <f t="shared" si="127"/>
        <v>CoF</v>
      </c>
      <c r="F2748" s="93" t="str">
        <f t="shared" si="128"/>
        <v>Y</v>
      </c>
      <c r="G2748" s="95">
        <v>31098339.092237629</v>
      </c>
      <c r="H2748" s="103">
        <v>53148.389401965069</v>
      </c>
      <c r="I2748" s="103">
        <v>8.4936430489716539</v>
      </c>
      <c r="J2748" s="96"/>
      <c r="K2748" s="96"/>
      <c r="L2748" s="96"/>
      <c r="M2748" s="96"/>
      <c r="N2748" s="96"/>
      <c r="O2748" s="96"/>
      <c r="P2748" s="96"/>
    </row>
    <row r="2749" spans="1:16" ht="15" customHeight="1" x14ac:dyDescent="0.25">
      <c r="A2749" s="97">
        <v>43757</v>
      </c>
      <c r="B2749" s="101">
        <v>78</v>
      </c>
      <c r="C2749" s="92" t="str">
        <f t="shared" si="126"/>
        <v>GET /accounts/{AccountId}/parties</v>
      </c>
      <c r="D2749" s="94" t="s">
        <v>208</v>
      </c>
      <c r="E2749" s="93" t="str">
        <f t="shared" si="127"/>
        <v>AISP</v>
      </c>
      <c r="F2749" s="93" t="str">
        <f t="shared" si="128"/>
        <v>Y</v>
      </c>
      <c r="G2749" s="104">
        <v>1096144.1742233944</v>
      </c>
      <c r="H2749" s="99">
        <v>53885.589858235071</v>
      </c>
      <c r="I2749" s="99">
        <v>0</v>
      </c>
      <c r="J2749" s="96"/>
      <c r="K2749" s="96"/>
      <c r="L2749" s="96"/>
      <c r="M2749" s="96"/>
      <c r="N2749" s="96"/>
      <c r="O2749" s="96"/>
      <c r="P2749" s="96"/>
    </row>
    <row r="2750" spans="1:16" ht="15" customHeight="1" x14ac:dyDescent="0.25">
      <c r="A2750" s="97">
        <v>43757</v>
      </c>
      <c r="B2750" s="101">
        <v>79</v>
      </c>
      <c r="C2750" s="92" t="str">
        <f t="shared" si="126"/>
        <v>GET /domestic-payments/{DomesticPaymentId}/payment-details</v>
      </c>
      <c r="D2750" s="94" t="s">
        <v>208</v>
      </c>
      <c r="E2750" s="93" t="str">
        <f t="shared" si="127"/>
        <v>PISP</v>
      </c>
      <c r="F2750" s="93" t="str">
        <f t="shared" si="128"/>
        <v>Y</v>
      </c>
      <c r="G2750" s="104">
        <v>34045518.999051638</v>
      </c>
      <c r="H2750" s="99">
        <v>42467.577411767714</v>
      </c>
      <c r="I2750" s="99">
        <v>73.793092769964503</v>
      </c>
      <c r="J2750" s="96"/>
      <c r="K2750" s="96"/>
      <c r="L2750" s="96"/>
      <c r="M2750" s="96"/>
      <c r="N2750" s="96"/>
      <c r="O2750" s="96"/>
      <c r="P2750" s="96"/>
    </row>
    <row r="2751" spans="1:16" ht="15" customHeight="1" x14ac:dyDescent="0.25">
      <c r="A2751" s="97">
        <v>43757</v>
      </c>
      <c r="B2751" s="101">
        <v>80</v>
      </c>
      <c r="C2751" s="92" t="str">
        <f t="shared" si="126"/>
        <v>GET /domestic-scheduled-payments/{DomesticScheduledPaymentId}/payment-details</v>
      </c>
      <c r="D2751" s="94" t="s">
        <v>208</v>
      </c>
      <c r="E2751" s="93" t="str">
        <f t="shared" si="127"/>
        <v>PISP</v>
      </c>
      <c r="F2751" s="93" t="str">
        <f t="shared" si="128"/>
        <v>Y</v>
      </c>
      <c r="G2751" s="104">
        <v>16798114.902594607</v>
      </c>
      <c r="H2751" s="99">
        <v>38636.263906056563</v>
      </c>
      <c r="I2751" s="99">
        <v>98.277009360817701</v>
      </c>
      <c r="J2751" s="96"/>
      <c r="K2751" s="96"/>
      <c r="L2751" s="96"/>
      <c r="M2751" s="96"/>
      <c r="N2751" s="96"/>
      <c r="O2751" s="96"/>
      <c r="P2751" s="96"/>
    </row>
    <row r="2752" spans="1:16" ht="15" customHeight="1" x14ac:dyDescent="0.25">
      <c r="A2752" s="97">
        <v>43757</v>
      </c>
      <c r="B2752" s="101">
        <v>81</v>
      </c>
      <c r="C2752" s="92" t="str">
        <f t="shared" si="126"/>
        <v>GET /domestic-standing-orders/{DomesticStandingOrderId}/payment-details</v>
      </c>
      <c r="D2752" s="94" t="s">
        <v>208</v>
      </c>
      <c r="E2752" s="93" t="str">
        <f t="shared" si="127"/>
        <v>PISP</v>
      </c>
      <c r="F2752" s="93" t="str">
        <f t="shared" si="128"/>
        <v>Y</v>
      </c>
      <c r="G2752" s="104">
        <v>6990242.3884567944</v>
      </c>
      <c r="H2752" s="99">
        <v>8584.4965770517574</v>
      </c>
      <c r="I2752" s="99">
        <v>257.17149390831315</v>
      </c>
      <c r="J2752" s="96"/>
      <c r="K2752" s="96"/>
      <c r="L2752" s="96"/>
      <c r="M2752" s="96"/>
      <c r="N2752" s="96"/>
      <c r="O2752" s="96"/>
      <c r="P2752" s="96"/>
    </row>
    <row r="2753" spans="1:16" ht="15" customHeight="1" x14ac:dyDescent="0.25">
      <c r="A2753" s="97">
        <v>43757</v>
      </c>
      <c r="B2753" s="101">
        <v>82</v>
      </c>
      <c r="C2753" s="92" t="str">
        <f t="shared" si="126"/>
        <v>GET /international-payments/{InternationalPaymentId}/payment-details</v>
      </c>
      <c r="D2753" s="94" t="s">
        <v>208</v>
      </c>
      <c r="E2753" s="93" t="str">
        <f t="shared" si="127"/>
        <v>PISP</v>
      </c>
      <c r="F2753" s="93" t="str">
        <f t="shared" si="128"/>
        <v>Y</v>
      </c>
      <c r="G2753" s="104">
        <v>14574631.235768069</v>
      </c>
      <c r="H2753" s="99">
        <v>21607.95011325313</v>
      </c>
      <c r="I2753" s="99">
        <v>62.176927719541347</v>
      </c>
      <c r="J2753" s="96"/>
      <c r="K2753" s="96"/>
      <c r="L2753" s="96"/>
      <c r="M2753" s="96"/>
      <c r="N2753" s="96"/>
      <c r="O2753" s="96"/>
      <c r="P2753" s="96"/>
    </row>
    <row r="2754" spans="1:16" ht="15" customHeight="1" x14ac:dyDescent="0.25">
      <c r="A2754" s="97">
        <v>43757</v>
      </c>
      <c r="B2754" s="101">
        <v>83</v>
      </c>
      <c r="C2754" s="92" t="str">
        <f t="shared" si="126"/>
        <v>GET /international-scheduled-payments/{InternationalScheduledPaymentId}/payment-details</v>
      </c>
      <c r="D2754" s="94" t="s">
        <v>208</v>
      </c>
      <c r="E2754" s="93" t="str">
        <f t="shared" si="127"/>
        <v>PISP</v>
      </c>
      <c r="F2754" s="93" t="str">
        <f t="shared" si="128"/>
        <v>Y</v>
      </c>
      <c r="G2754" s="104">
        <v>22083006.772146221</v>
      </c>
      <c r="H2754" s="99">
        <v>37406.624039718874</v>
      </c>
      <c r="I2754" s="99">
        <v>61.451453656754204</v>
      </c>
      <c r="J2754" s="96"/>
      <c r="K2754" s="96"/>
      <c r="L2754" s="96"/>
      <c r="M2754" s="96"/>
      <c r="N2754" s="96"/>
      <c r="O2754" s="96"/>
      <c r="P2754" s="96"/>
    </row>
    <row r="2755" spans="1:16" ht="15" customHeight="1" x14ac:dyDescent="0.25">
      <c r="A2755" s="97">
        <v>43757</v>
      </c>
      <c r="B2755" s="101">
        <v>84</v>
      </c>
      <c r="C2755" s="92" t="str">
        <f t="shared" si="126"/>
        <v>GET /international-standing-orders/{InternationalStandingOrderPaymentId}/payment-details</v>
      </c>
      <c r="D2755" s="94" t="s">
        <v>208</v>
      </c>
      <c r="E2755" s="93" t="str">
        <f t="shared" si="127"/>
        <v>PISP</v>
      </c>
      <c r="F2755" s="93" t="str">
        <f t="shared" si="128"/>
        <v>Y</v>
      </c>
      <c r="G2755" s="104">
        <v>6625017.472643014</v>
      </c>
      <c r="H2755" s="99">
        <v>20460.652092081251</v>
      </c>
      <c r="I2755" s="99">
        <v>75.033492880573931</v>
      </c>
      <c r="J2755" s="96"/>
      <c r="K2755" s="96"/>
      <c r="L2755" s="96"/>
      <c r="M2755" s="96"/>
      <c r="N2755" s="96"/>
      <c r="O2755" s="96"/>
      <c r="P2755" s="96"/>
    </row>
    <row r="2756" spans="1:16" ht="15" customHeight="1" x14ac:dyDescent="0.25">
      <c r="A2756" s="97">
        <v>43757</v>
      </c>
      <c r="B2756" s="101">
        <v>85</v>
      </c>
      <c r="C2756" s="92" t="str">
        <f t="shared" si="126"/>
        <v>GET /file-payments/{FilePaymentId}/payment-details</v>
      </c>
      <c r="D2756" s="94" t="s">
        <v>208</v>
      </c>
      <c r="E2756" s="93" t="str">
        <f t="shared" si="127"/>
        <v>PISP</v>
      </c>
      <c r="F2756" s="93" t="str">
        <f t="shared" si="128"/>
        <v>Y</v>
      </c>
      <c r="G2756" s="104">
        <v>65561481.400187038</v>
      </c>
      <c r="H2756" s="99">
        <v>2666.9639825523759</v>
      </c>
      <c r="I2756" s="99">
        <v>92.848749142213762</v>
      </c>
      <c r="J2756" s="96"/>
      <c r="K2756" s="96"/>
      <c r="L2756" s="96"/>
      <c r="M2756" s="96"/>
      <c r="N2756" s="96"/>
      <c r="O2756" s="96"/>
      <c r="P2756" s="96"/>
    </row>
    <row r="2757" spans="1:16" ht="15" customHeight="1" x14ac:dyDescent="0.25">
      <c r="A2757" s="97">
        <v>43757</v>
      </c>
      <c r="B2757" s="101">
        <v>86</v>
      </c>
      <c r="C2757" s="92" t="str">
        <f t="shared" si="126"/>
        <v>POST /event-subscriptions</v>
      </c>
      <c r="D2757" s="94" t="s">
        <v>208</v>
      </c>
      <c r="E2757" s="93" t="str">
        <f t="shared" si="127"/>
        <v>Notifications</v>
      </c>
      <c r="F2757" s="93" t="str">
        <f t="shared" si="128"/>
        <v>N</v>
      </c>
      <c r="G2757" s="104">
        <v>12548304.56357399</v>
      </c>
      <c r="H2757" s="99">
        <v>12689.589505175611</v>
      </c>
      <c r="I2757" s="99">
        <v>12.455859033211407</v>
      </c>
      <c r="J2757" s="96"/>
      <c r="K2757" s="96"/>
      <c r="L2757" s="96"/>
      <c r="M2757" s="96"/>
      <c r="N2757" s="96"/>
      <c r="O2757" s="96"/>
      <c r="P2757" s="96"/>
    </row>
    <row r="2758" spans="1:16" ht="15" customHeight="1" x14ac:dyDescent="0.25">
      <c r="A2758" s="97">
        <v>43757</v>
      </c>
      <c r="B2758" s="101">
        <v>87</v>
      </c>
      <c r="C2758" s="92" t="str">
        <f t="shared" si="126"/>
        <v>GET /event-subscriptions</v>
      </c>
      <c r="D2758" s="94" t="s">
        <v>208</v>
      </c>
      <c r="E2758" s="93" t="str">
        <f t="shared" si="127"/>
        <v>Notifications</v>
      </c>
      <c r="F2758" s="93" t="str">
        <f t="shared" si="128"/>
        <v>N</v>
      </c>
      <c r="G2758" s="104">
        <v>17434072.911486853</v>
      </c>
      <c r="H2758" s="99">
        <v>36471.132220972591</v>
      </c>
      <c r="I2758" s="99">
        <v>177.21368598573989</v>
      </c>
      <c r="J2758" s="96"/>
      <c r="K2758" s="96"/>
      <c r="L2758" s="96"/>
      <c r="M2758" s="96"/>
      <c r="N2758" s="96"/>
      <c r="O2758" s="96"/>
      <c r="P2758" s="96"/>
    </row>
    <row r="2759" spans="1:16" ht="15" customHeight="1" x14ac:dyDescent="0.25">
      <c r="A2759" s="97">
        <v>43757</v>
      </c>
      <c r="B2759" s="101">
        <v>88</v>
      </c>
      <c r="C2759" s="92" t="str">
        <f t="shared" si="126"/>
        <v>PUT /event-subscriptions/{EventSubscriptionId}</v>
      </c>
      <c r="D2759" s="94" t="s">
        <v>208</v>
      </c>
      <c r="E2759" s="93" t="str">
        <f t="shared" si="127"/>
        <v>Notifications</v>
      </c>
      <c r="F2759" s="93" t="str">
        <f t="shared" si="128"/>
        <v>N</v>
      </c>
      <c r="G2759" s="104">
        <v>13175719.79175269</v>
      </c>
      <c r="H2759" s="99">
        <v>13324.068980434391</v>
      </c>
      <c r="I2759" s="99">
        <v>13.078651984871978</v>
      </c>
      <c r="J2759" s="96"/>
      <c r="K2759" s="96"/>
      <c r="L2759" s="96"/>
      <c r="M2759" s="96"/>
      <c r="N2759" s="96"/>
      <c r="O2759" s="96"/>
      <c r="P2759" s="96"/>
    </row>
    <row r="2760" spans="1:16" ht="15" customHeight="1" x14ac:dyDescent="0.25">
      <c r="A2760" s="97">
        <v>43757</v>
      </c>
      <c r="B2760" s="101">
        <v>89</v>
      </c>
      <c r="C2760" s="92" t="str">
        <f t="shared" ref="C2760:C2823" si="129">VLOOKUP($B2760,endpoints,3)</f>
        <v>DELETE /event-subscriptions/{EventSubscriptionId}</v>
      </c>
      <c r="D2760" s="94" t="s">
        <v>208</v>
      </c>
      <c r="E2760" s="93" t="str">
        <f t="shared" ref="E2760:E2823" si="130">VLOOKUP($B2760,endpoints,4)</f>
        <v>Notifications</v>
      </c>
      <c r="F2760" s="93" t="str">
        <f t="shared" ref="F2760:F2823" si="131">VLOOKUP($B2760,endpoints,5)</f>
        <v>N</v>
      </c>
      <c r="G2760" s="104">
        <v>6930545.3465473792</v>
      </c>
      <c r="H2760" s="99">
        <v>13706.229692502984</v>
      </c>
      <c r="I2760" s="99">
        <v>133.28964092432133</v>
      </c>
      <c r="J2760" s="96"/>
      <c r="K2760" s="96"/>
      <c r="L2760" s="96"/>
      <c r="M2760" s="96"/>
      <c r="N2760" s="96"/>
      <c r="O2760" s="96"/>
      <c r="P2760" s="96"/>
    </row>
    <row r="2761" spans="1:16" ht="15" customHeight="1" x14ac:dyDescent="0.25">
      <c r="A2761" s="97">
        <v>43757</v>
      </c>
      <c r="B2761" s="101">
        <v>90</v>
      </c>
      <c r="C2761" s="92" t="str">
        <f t="shared" si="129"/>
        <v>POST /event-notifications</v>
      </c>
      <c r="D2761" s="94" t="s">
        <v>208</v>
      </c>
      <c r="E2761" s="93" t="str">
        <f t="shared" si="130"/>
        <v>Notifications</v>
      </c>
      <c r="F2761" s="93" t="str">
        <f t="shared" si="131"/>
        <v>N</v>
      </c>
      <c r="G2761" s="104">
        <v>8338154.9575548889</v>
      </c>
      <c r="H2761" s="99">
        <v>17313.885513416881</v>
      </c>
      <c r="I2761" s="99">
        <v>216.67590473582334</v>
      </c>
      <c r="J2761" s="96"/>
      <c r="K2761" s="96"/>
      <c r="L2761" s="96"/>
      <c r="M2761" s="96"/>
      <c r="N2761" s="96"/>
      <c r="O2761" s="96"/>
      <c r="P2761" s="96"/>
    </row>
    <row r="2762" spans="1:16" ht="15" customHeight="1" x14ac:dyDescent="0.25">
      <c r="A2762" s="97">
        <v>43757</v>
      </c>
      <c r="B2762" s="101">
        <v>91</v>
      </c>
      <c r="C2762" s="92" t="str">
        <f t="shared" si="129"/>
        <v>POST /events</v>
      </c>
      <c r="D2762" s="94" t="s">
        <v>208</v>
      </c>
      <c r="E2762" s="93" t="str">
        <f t="shared" si="130"/>
        <v>Notifications</v>
      </c>
      <c r="F2762" s="93" t="str">
        <f t="shared" si="131"/>
        <v>N</v>
      </c>
      <c r="G2762" s="104">
        <v>5670446.1926296735</v>
      </c>
      <c r="H2762" s="99">
        <v>11214.187930229715</v>
      </c>
      <c r="I2762" s="99">
        <v>109.05516075626291</v>
      </c>
      <c r="J2762" s="96"/>
      <c r="K2762" s="96"/>
      <c r="L2762" s="96"/>
      <c r="M2762" s="96"/>
      <c r="N2762" s="96"/>
      <c r="O2762" s="96"/>
      <c r="P2762" s="96"/>
    </row>
    <row r="2763" spans="1:16" ht="15" customHeight="1" x14ac:dyDescent="0.25">
      <c r="A2763" s="97">
        <v>43758</v>
      </c>
      <c r="B2763" s="101">
        <v>0</v>
      </c>
      <c r="C2763" s="92" t="str">
        <f t="shared" si="129"/>
        <v>OIDC endpoints for token IDs</v>
      </c>
      <c r="D2763" s="94" t="s">
        <v>207</v>
      </c>
      <c r="E2763" s="93" t="str">
        <f t="shared" si="130"/>
        <v>OIDC</v>
      </c>
      <c r="F2763" s="93" t="str">
        <f t="shared" si="131"/>
        <v>N</v>
      </c>
      <c r="G2763" s="111">
        <v>888309502.78159428</v>
      </c>
      <c r="H2763" s="99">
        <v>1775960.4090054538</v>
      </c>
      <c r="I2763" s="99">
        <v>601.52086971750487</v>
      </c>
      <c r="J2763" s="96"/>
      <c r="K2763" s="96"/>
      <c r="L2763" s="96"/>
      <c r="M2763" s="96"/>
      <c r="N2763" s="96"/>
      <c r="O2763" s="96"/>
      <c r="P2763" s="96"/>
    </row>
    <row r="2764" spans="1:16" ht="15" customHeight="1" x14ac:dyDescent="0.25">
      <c r="A2764" s="100">
        <v>43758</v>
      </c>
      <c r="B2764" s="101">
        <v>1</v>
      </c>
      <c r="C2764" s="92" t="str">
        <f t="shared" si="129"/>
        <v>POST /account-access-consents</v>
      </c>
      <c r="D2764" s="94" t="s">
        <v>207</v>
      </c>
      <c r="E2764" s="93" t="str">
        <f t="shared" si="130"/>
        <v>AISP</v>
      </c>
      <c r="F2764" s="93" t="str">
        <f t="shared" si="131"/>
        <v>N</v>
      </c>
      <c r="G2764" s="95">
        <v>748852.07854524883</v>
      </c>
      <c r="H2764" s="101">
        <v>30022.693234575938</v>
      </c>
      <c r="I2764" s="101">
        <v>101.54254091566031</v>
      </c>
      <c r="J2764" s="96"/>
      <c r="K2764" s="96"/>
      <c r="L2764" s="96"/>
      <c r="M2764" s="96"/>
      <c r="N2764" s="96"/>
      <c r="O2764" s="96"/>
      <c r="P2764" s="96"/>
    </row>
    <row r="2765" spans="1:16" ht="15" customHeight="1" x14ac:dyDescent="0.25">
      <c r="A2765" s="100">
        <v>43758</v>
      </c>
      <c r="B2765" s="101">
        <v>2</v>
      </c>
      <c r="C2765" s="92" t="str">
        <f t="shared" si="129"/>
        <v>GET /account-access-consents/{ConsentId}</v>
      </c>
      <c r="D2765" s="94" t="s">
        <v>207</v>
      </c>
      <c r="E2765" s="93" t="str">
        <f t="shared" si="130"/>
        <v>AISP</v>
      </c>
      <c r="F2765" s="93" t="str">
        <f t="shared" si="131"/>
        <v>N</v>
      </c>
      <c r="G2765" s="95">
        <v>1533234.0051188394</v>
      </c>
      <c r="H2765" s="102">
        <v>27602.889101623728</v>
      </c>
      <c r="I2765" s="102">
        <v>36.191152719591081</v>
      </c>
      <c r="J2765" s="96"/>
      <c r="K2765" s="96"/>
      <c r="L2765" s="96"/>
      <c r="M2765" s="96"/>
      <c r="N2765" s="96"/>
      <c r="O2765" s="96"/>
      <c r="P2765" s="96"/>
    </row>
    <row r="2766" spans="1:16" ht="15" customHeight="1" x14ac:dyDescent="0.25">
      <c r="A2766" s="100">
        <v>43758</v>
      </c>
      <c r="B2766" s="101">
        <v>3</v>
      </c>
      <c r="C2766" s="92" t="str">
        <f t="shared" si="129"/>
        <v>DELETE /account-access-consents/{ConsentId}</v>
      </c>
      <c r="D2766" s="94" t="s">
        <v>207</v>
      </c>
      <c r="E2766" s="93" t="str">
        <f t="shared" si="130"/>
        <v>AISP</v>
      </c>
      <c r="F2766" s="93" t="str">
        <f t="shared" si="131"/>
        <v>N</v>
      </c>
      <c r="G2766" s="95">
        <v>694356.24025458505</v>
      </c>
      <c r="H2766" s="102">
        <v>27849.755047118539</v>
      </c>
      <c r="I2766" s="102">
        <v>282.26382708523505</v>
      </c>
      <c r="J2766" s="96"/>
      <c r="K2766" s="96"/>
      <c r="L2766" s="96"/>
      <c r="M2766" s="96"/>
      <c r="N2766" s="96"/>
      <c r="O2766" s="96"/>
      <c r="P2766" s="96"/>
    </row>
    <row r="2767" spans="1:16" ht="15" customHeight="1" x14ac:dyDescent="0.25">
      <c r="A2767" s="100">
        <v>43758</v>
      </c>
      <c r="B2767" s="101">
        <v>4</v>
      </c>
      <c r="C2767" s="92" t="str">
        <f t="shared" si="129"/>
        <v>GET /accounts</v>
      </c>
      <c r="D2767" s="94" t="s">
        <v>207</v>
      </c>
      <c r="E2767" s="93" t="str">
        <f t="shared" si="130"/>
        <v>AISP</v>
      </c>
      <c r="F2767" s="93" t="str">
        <f t="shared" si="131"/>
        <v>Y</v>
      </c>
      <c r="G2767" s="95">
        <v>2095213.4926159654</v>
      </c>
      <c r="H2767" s="102">
        <v>31996.461410577187</v>
      </c>
      <c r="I2767" s="102">
        <v>72.163474405376277</v>
      </c>
      <c r="J2767" s="96"/>
      <c r="K2767" s="96"/>
      <c r="L2767" s="96"/>
      <c r="M2767" s="96"/>
      <c r="N2767" s="96"/>
      <c r="O2767" s="96"/>
      <c r="P2767" s="96"/>
    </row>
    <row r="2768" spans="1:16" ht="15" customHeight="1" x14ac:dyDescent="0.25">
      <c r="A2768" s="100">
        <v>43758</v>
      </c>
      <c r="B2768" s="101">
        <v>5</v>
      </c>
      <c r="C2768" s="92" t="str">
        <f t="shared" si="129"/>
        <v>GET /accounts/{AccountId}</v>
      </c>
      <c r="D2768" s="94" t="s">
        <v>207</v>
      </c>
      <c r="E2768" s="93" t="str">
        <f t="shared" si="130"/>
        <v>AISP</v>
      </c>
      <c r="F2768" s="93" t="str">
        <f t="shared" si="131"/>
        <v>Y</v>
      </c>
      <c r="G2768" s="95">
        <v>3296154.5124830143</v>
      </c>
      <c r="H2768" s="102">
        <v>39868.690054827544</v>
      </c>
      <c r="I2768" s="102">
        <v>102.49518727734517</v>
      </c>
      <c r="J2768" s="96"/>
      <c r="K2768" s="96"/>
      <c r="L2768" s="96"/>
      <c r="M2768" s="96"/>
      <c r="N2768" s="96"/>
      <c r="O2768" s="96"/>
      <c r="P2768" s="96"/>
    </row>
    <row r="2769" spans="1:16" ht="15" customHeight="1" x14ac:dyDescent="0.25">
      <c r="A2769" s="100">
        <v>43758</v>
      </c>
      <c r="B2769" s="101">
        <v>6</v>
      </c>
      <c r="C2769" s="92" t="str">
        <f t="shared" si="129"/>
        <v>GET /accounts/{AccountId}/balances</v>
      </c>
      <c r="D2769" s="94" t="s">
        <v>207</v>
      </c>
      <c r="E2769" s="93" t="str">
        <f t="shared" si="130"/>
        <v>AISP</v>
      </c>
      <c r="F2769" s="93" t="str">
        <f t="shared" si="131"/>
        <v>Y</v>
      </c>
      <c r="G2769" s="95">
        <v>2258095.4966569911</v>
      </c>
      <c r="H2769" s="102">
        <v>28761.980217903099</v>
      </c>
      <c r="I2769" s="102">
        <v>151.30905705889376</v>
      </c>
      <c r="J2769" s="96"/>
      <c r="K2769" s="96"/>
      <c r="L2769" s="96"/>
      <c r="M2769" s="96"/>
      <c r="N2769" s="96"/>
      <c r="O2769" s="96"/>
      <c r="P2769" s="96"/>
    </row>
    <row r="2770" spans="1:16" ht="15" customHeight="1" x14ac:dyDescent="0.25">
      <c r="A2770" s="100">
        <v>43758</v>
      </c>
      <c r="B2770" s="101">
        <v>7</v>
      </c>
      <c r="C2770" s="92" t="str">
        <f t="shared" si="129"/>
        <v>GET /balances</v>
      </c>
      <c r="D2770" s="94" t="s">
        <v>207</v>
      </c>
      <c r="E2770" s="93" t="str">
        <f t="shared" si="130"/>
        <v>AISP</v>
      </c>
      <c r="F2770" s="93" t="str">
        <f t="shared" si="131"/>
        <v>Y</v>
      </c>
      <c r="G2770" s="95">
        <v>1308695.050491398</v>
      </c>
      <c r="H2770" s="102">
        <v>21166.660955553722</v>
      </c>
      <c r="I2770" s="102">
        <v>175.77692982967949</v>
      </c>
      <c r="J2770" s="96"/>
      <c r="K2770" s="96"/>
      <c r="L2770" s="96"/>
      <c r="M2770" s="96"/>
      <c r="N2770" s="96"/>
      <c r="O2770" s="96"/>
      <c r="P2770" s="96"/>
    </row>
    <row r="2771" spans="1:16" ht="15" customHeight="1" x14ac:dyDescent="0.25">
      <c r="A2771" s="100">
        <v>43758</v>
      </c>
      <c r="B2771" s="101">
        <v>8</v>
      </c>
      <c r="C2771" s="92" t="str">
        <f t="shared" si="129"/>
        <v>GET /accounts/{AccountId}/transactions</v>
      </c>
      <c r="D2771" s="94" t="s">
        <v>207</v>
      </c>
      <c r="E2771" s="93" t="str">
        <f t="shared" si="130"/>
        <v>AISP</v>
      </c>
      <c r="F2771" s="93" t="str">
        <f t="shared" si="131"/>
        <v>Y</v>
      </c>
      <c r="G2771" s="95">
        <v>35745881.982771046</v>
      </c>
      <c r="H2771" s="102">
        <v>22157.532117026753</v>
      </c>
      <c r="I2771" s="102">
        <v>203.10718681935867</v>
      </c>
      <c r="J2771" s="96"/>
      <c r="K2771" s="96"/>
      <c r="L2771" s="96"/>
      <c r="M2771" s="96"/>
      <c r="N2771" s="96"/>
      <c r="O2771" s="96"/>
      <c r="P2771" s="96"/>
    </row>
    <row r="2772" spans="1:16" ht="15" customHeight="1" x14ac:dyDescent="0.25">
      <c r="A2772" s="100">
        <v>43758</v>
      </c>
      <c r="B2772" s="101">
        <v>9</v>
      </c>
      <c r="C2772" s="92" t="str">
        <f t="shared" si="129"/>
        <v>GET /transactions</v>
      </c>
      <c r="D2772" s="94" t="s">
        <v>207</v>
      </c>
      <c r="E2772" s="93" t="str">
        <f t="shared" si="130"/>
        <v>AISP</v>
      </c>
      <c r="F2772" s="93" t="str">
        <f t="shared" si="131"/>
        <v>Y</v>
      </c>
      <c r="G2772" s="95">
        <v>360960226.36320502</v>
      </c>
      <c r="H2772" s="102">
        <v>44438.720004120492</v>
      </c>
      <c r="I2772" s="102">
        <v>39.167701206178528</v>
      </c>
      <c r="J2772" s="96"/>
      <c r="K2772" s="96"/>
      <c r="L2772" s="96"/>
      <c r="M2772" s="96"/>
      <c r="N2772" s="96"/>
      <c r="O2772" s="96"/>
      <c r="P2772" s="96"/>
    </row>
    <row r="2773" spans="1:16" ht="15" customHeight="1" x14ac:dyDescent="0.25">
      <c r="A2773" s="100">
        <v>43758</v>
      </c>
      <c r="B2773" s="101">
        <v>10</v>
      </c>
      <c r="C2773" s="92" t="str">
        <f t="shared" si="129"/>
        <v>GET /accounts/{AccountId}/beneficiaries</v>
      </c>
      <c r="D2773" s="94" t="s">
        <v>207</v>
      </c>
      <c r="E2773" s="93" t="str">
        <f t="shared" si="130"/>
        <v>AISP</v>
      </c>
      <c r="F2773" s="93" t="str">
        <f t="shared" si="131"/>
        <v>Y</v>
      </c>
      <c r="G2773" s="95">
        <v>2586525.3233764595</v>
      </c>
      <c r="H2773" s="102">
        <v>29154.063068296517</v>
      </c>
      <c r="I2773" s="102">
        <v>134.00463644842392</v>
      </c>
      <c r="J2773" s="96"/>
      <c r="K2773" s="96"/>
      <c r="L2773" s="96"/>
      <c r="M2773" s="96"/>
      <c r="N2773" s="96"/>
      <c r="O2773" s="96"/>
      <c r="P2773" s="96"/>
    </row>
    <row r="2774" spans="1:16" ht="15" customHeight="1" x14ac:dyDescent="0.25">
      <c r="A2774" s="100">
        <v>43758</v>
      </c>
      <c r="B2774" s="101">
        <v>11</v>
      </c>
      <c r="C2774" s="92" t="str">
        <f t="shared" si="129"/>
        <v>GET /beneficiaries</v>
      </c>
      <c r="D2774" s="94" t="s">
        <v>207</v>
      </c>
      <c r="E2774" s="93" t="str">
        <f t="shared" si="130"/>
        <v>AISP</v>
      </c>
      <c r="F2774" s="93" t="str">
        <f t="shared" si="131"/>
        <v>Y</v>
      </c>
      <c r="G2774" s="95">
        <v>3083373.324576525</v>
      </c>
      <c r="H2774" s="102">
        <v>40905.801448965343</v>
      </c>
      <c r="I2774" s="102">
        <v>35.632891461418673</v>
      </c>
      <c r="J2774" s="96"/>
      <c r="K2774" s="96"/>
      <c r="L2774" s="96"/>
      <c r="M2774" s="96"/>
      <c r="N2774" s="96"/>
      <c r="O2774" s="96"/>
      <c r="P2774" s="96"/>
    </row>
    <row r="2775" spans="1:16" ht="15" customHeight="1" x14ac:dyDescent="0.25">
      <c r="A2775" s="100">
        <v>43758</v>
      </c>
      <c r="B2775" s="101">
        <v>12</v>
      </c>
      <c r="C2775" s="92" t="str">
        <f t="shared" si="129"/>
        <v>GET /accounts/{AccountId}/direct-debits</v>
      </c>
      <c r="D2775" s="94" t="s">
        <v>207</v>
      </c>
      <c r="E2775" s="93" t="str">
        <f t="shared" si="130"/>
        <v>AISP</v>
      </c>
      <c r="F2775" s="93" t="str">
        <f t="shared" si="131"/>
        <v>Y</v>
      </c>
      <c r="G2775" s="95">
        <v>2090449.0988054555</v>
      </c>
      <c r="H2775" s="102">
        <v>37708.229565141803</v>
      </c>
      <c r="I2775" s="102">
        <v>186.4788197447312</v>
      </c>
      <c r="J2775" s="96"/>
      <c r="K2775" s="96"/>
      <c r="L2775" s="96"/>
      <c r="M2775" s="96"/>
      <c r="N2775" s="96"/>
      <c r="O2775" s="96"/>
      <c r="P2775" s="96"/>
    </row>
    <row r="2776" spans="1:16" ht="15" customHeight="1" x14ac:dyDescent="0.25">
      <c r="A2776" s="100">
        <v>43758</v>
      </c>
      <c r="B2776" s="101">
        <v>13</v>
      </c>
      <c r="C2776" s="92" t="str">
        <f t="shared" si="129"/>
        <v>GET /direct-debits</v>
      </c>
      <c r="D2776" s="94" t="s">
        <v>207</v>
      </c>
      <c r="E2776" s="93" t="str">
        <f t="shared" si="130"/>
        <v>AISP</v>
      </c>
      <c r="F2776" s="93" t="str">
        <f t="shared" si="131"/>
        <v>Y</v>
      </c>
      <c r="G2776" s="95">
        <v>2223279.7495189128</v>
      </c>
      <c r="H2776" s="102">
        <v>24411.392376930497</v>
      </c>
      <c r="I2776" s="102">
        <v>226.01732174150516</v>
      </c>
      <c r="J2776" s="96"/>
      <c r="K2776" s="96"/>
      <c r="L2776" s="96"/>
      <c r="M2776" s="96"/>
      <c r="N2776" s="96"/>
      <c r="O2776" s="96"/>
      <c r="P2776" s="96"/>
    </row>
    <row r="2777" spans="1:16" ht="15" customHeight="1" x14ac:dyDescent="0.25">
      <c r="A2777" s="100">
        <v>43758</v>
      </c>
      <c r="B2777" s="101">
        <v>14</v>
      </c>
      <c r="C2777" s="92" t="str">
        <f t="shared" si="129"/>
        <v>GET /accounts/{AccountId}/standing-orders</v>
      </c>
      <c r="D2777" s="94" t="s">
        <v>207</v>
      </c>
      <c r="E2777" s="93" t="str">
        <f t="shared" si="130"/>
        <v>AISP</v>
      </c>
      <c r="F2777" s="93" t="str">
        <f t="shared" si="131"/>
        <v>Y</v>
      </c>
      <c r="G2777" s="95">
        <v>1075247.8196202696</v>
      </c>
      <c r="H2777" s="102">
        <v>18254.024411008009</v>
      </c>
      <c r="I2777" s="102">
        <v>153.72513125207672</v>
      </c>
      <c r="J2777" s="96"/>
      <c r="K2777" s="96"/>
      <c r="L2777" s="96"/>
      <c r="M2777" s="96"/>
      <c r="N2777" s="96"/>
      <c r="O2777" s="96"/>
      <c r="P2777" s="96"/>
    </row>
    <row r="2778" spans="1:16" ht="15" customHeight="1" x14ac:dyDescent="0.25">
      <c r="A2778" s="100">
        <v>43758</v>
      </c>
      <c r="B2778" s="101">
        <v>15</v>
      </c>
      <c r="C2778" s="92" t="str">
        <f t="shared" si="129"/>
        <v>GET /standing-orders</v>
      </c>
      <c r="D2778" s="94" t="s">
        <v>207</v>
      </c>
      <c r="E2778" s="93" t="str">
        <f t="shared" si="130"/>
        <v>AISP</v>
      </c>
      <c r="F2778" s="93" t="str">
        <f t="shared" si="131"/>
        <v>Y</v>
      </c>
      <c r="G2778" s="95">
        <v>1801039.736756457</v>
      </c>
      <c r="H2778" s="102">
        <v>42227.132317051008</v>
      </c>
      <c r="I2778" s="102">
        <v>169.37245257502533</v>
      </c>
      <c r="J2778" s="96"/>
      <c r="K2778" s="96"/>
      <c r="L2778" s="96"/>
      <c r="M2778" s="96"/>
      <c r="N2778" s="96"/>
      <c r="O2778" s="96"/>
      <c r="P2778" s="96"/>
    </row>
    <row r="2779" spans="1:16" ht="15" customHeight="1" x14ac:dyDescent="0.25">
      <c r="A2779" s="100">
        <v>43758</v>
      </c>
      <c r="B2779" s="101">
        <v>16</v>
      </c>
      <c r="C2779" s="92" t="str">
        <f t="shared" si="129"/>
        <v>GET /accounts/{AccountId}/product</v>
      </c>
      <c r="D2779" s="94" t="s">
        <v>207</v>
      </c>
      <c r="E2779" s="93" t="str">
        <f t="shared" si="130"/>
        <v>AISP</v>
      </c>
      <c r="F2779" s="93" t="str">
        <f t="shared" si="131"/>
        <v>Y</v>
      </c>
      <c r="G2779" s="95">
        <v>462721.71118489013</v>
      </c>
      <c r="H2779" s="102">
        <v>5229.4083049105038</v>
      </c>
      <c r="I2779" s="102">
        <v>171.02933911037823</v>
      </c>
      <c r="J2779" s="96"/>
      <c r="K2779" s="96"/>
      <c r="L2779" s="96"/>
      <c r="M2779" s="96"/>
      <c r="N2779" s="96"/>
      <c r="O2779" s="96"/>
      <c r="P2779" s="96"/>
    </row>
    <row r="2780" spans="1:16" ht="15" customHeight="1" x14ac:dyDescent="0.25">
      <c r="A2780" s="100">
        <v>43758</v>
      </c>
      <c r="B2780" s="101">
        <v>17</v>
      </c>
      <c r="C2780" s="92" t="str">
        <f t="shared" si="129"/>
        <v>GET /products</v>
      </c>
      <c r="D2780" s="94" t="s">
        <v>207</v>
      </c>
      <c r="E2780" s="93" t="str">
        <f t="shared" si="130"/>
        <v>AISP</v>
      </c>
      <c r="F2780" s="93" t="str">
        <f t="shared" si="131"/>
        <v>Y</v>
      </c>
      <c r="G2780" s="95">
        <v>1027379.8986832749</v>
      </c>
      <c r="H2780" s="102">
        <v>33181.106630817769</v>
      </c>
      <c r="I2780" s="102">
        <v>222.25397455726039</v>
      </c>
      <c r="J2780" s="96"/>
      <c r="K2780" s="96"/>
      <c r="L2780" s="96"/>
      <c r="M2780" s="96"/>
      <c r="N2780" s="96"/>
      <c r="O2780" s="96"/>
      <c r="P2780" s="96"/>
    </row>
    <row r="2781" spans="1:16" ht="15" customHeight="1" x14ac:dyDescent="0.25">
      <c r="A2781" s="100">
        <v>43758</v>
      </c>
      <c r="B2781" s="101">
        <v>18</v>
      </c>
      <c r="C2781" s="92" t="str">
        <f t="shared" si="129"/>
        <v>GET /accounts/{AccountId}/offers</v>
      </c>
      <c r="D2781" s="94" t="s">
        <v>207</v>
      </c>
      <c r="E2781" s="93" t="str">
        <f t="shared" si="130"/>
        <v>AISP</v>
      </c>
      <c r="F2781" s="93" t="str">
        <f t="shared" si="131"/>
        <v>Y</v>
      </c>
      <c r="G2781" s="95">
        <v>953336.15599421912</v>
      </c>
      <c r="H2781" s="102">
        <v>42092.459805784929</v>
      </c>
      <c r="I2781" s="102">
        <v>299.30843109273405</v>
      </c>
      <c r="J2781" s="96"/>
      <c r="K2781" s="96"/>
      <c r="L2781" s="96"/>
      <c r="M2781" s="96"/>
      <c r="N2781" s="96"/>
      <c r="O2781" s="96"/>
      <c r="P2781" s="96"/>
    </row>
    <row r="2782" spans="1:16" ht="15" customHeight="1" x14ac:dyDescent="0.25">
      <c r="A2782" s="100">
        <v>43758</v>
      </c>
      <c r="B2782" s="101">
        <v>19</v>
      </c>
      <c r="C2782" s="92" t="str">
        <f t="shared" si="129"/>
        <v>GET /offers</v>
      </c>
      <c r="D2782" s="94" t="s">
        <v>207</v>
      </c>
      <c r="E2782" s="93" t="str">
        <f t="shared" si="130"/>
        <v>AISP</v>
      </c>
      <c r="F2782" s="93" t="str">
        <f t="shared" si="131"/>
        <v>Y</v>
      </c>
      <c r="G2782" s="95">
        <v>3687904.7294282219</v>
      </c>
      <c r="H2782" s="102">
        <v>40554.364457951597</v>
      </c>
      <c r="I2782" s="102">
        <v>168.65177435491867</v>
      </c>
      <c r="J2782" s="96"/>
      <c r="K2782" s="96"/>
      <c r="L2782" s="96"/>
      <c r="M2782" s="96"/>
      <c r="N2782" s="96"/>
      <c r="O2782" s="96"/>
      <c r="P2782" s="96"/>
    </row>
    <row r="2783" spans="1:16" ht="15" customHeight="1" x14ac:dyDescent="0.25">
      <c r="A2783" s="100">
        <v>43758</v>
      </c>
      <c r="B2783" s="101">
        <v>20</v>
      </c>
      <c r="C2783" s="92" t="str">
        <f t="shared" si="129"/>
        <v>GET /accounts/{AccountId}/party</v>
      </c>
      <c r="D2783" s="94" t="s">
        <v>207</v>
      </c>
      <c r="E2783" s="93" t="str">
        <f t="shared" si="130"/>
        <v>AISP</v>
      </c>
      <c r="F2783" s="93" t="str">
        <f t="shared" si="131"/>
        <v>Y</v>
      </c>
      <c r="G2783" s="95">
        <v>1363177.8581856375</v>
      </c>
      <c r="H2783" s="102">
        <v>48170.331698882423</v>
      </c>
      <c r="I2783" s="102">
        <v>0</v>
      </c>
      <c r="J2783" s="96"/>
      <c r="K2783" s="96"/>
      <c r="L2783" s="96"/>
      <c r="M2783" s="96"/>
      <c r="N2783" s="96"/>
      <c r="O2783" s="96"/>
      <c r="P2783" s="96"/>
    </row>
    <row r="2784" spans="1:16" ht="15" customHeight="1" x14ac:dyDescent="0.25">
      <c r="A2784" s="100">
        <v>43758</v>
      </c>
      <c r="B2784" s="101">
        <v>21</v>
      </c>
      <c r="C2784" s="92" t="str">
        <f t="shared" si="129"/>
        <v>GET /party</v>
      </c>
      <c r="D2784" s="94" t="s">
        <v>207</v>
      </c>
      <c r="E2784" s="93" t="str">
        <f t="shared" si="130"/>
        <v>AISP</v>
      </c>
      <c r="F2784" s="93" t="str">
        <f t="shared" si="131"/>
        <v>Y</v>
      </c>
      <c r="G2784" s="95">
        <v>897344.54055529577</v>
      </c>
      <c r="H2784" s="102">
        <v>11045.170054647155</v>
      </c>
      <c r="I2784" s="102">
        <v>405.42020252511645</v>
      </c>
      <c r="J2784" s="96"/>
      <c r="K2784" s="96"/>
      <c r="L2784" s="96"/>
      <c r="M2784" s="96"/>
      <c r="N2784" s="96"/>
      <c r="O2784" s="96"/>
      <c r="P2784" s="96"/>
    </row>
    <row r="2785" spans="1:16" ht="15" customHeight="1" x14ac:dyDescent="0.25">
      <c r="A2785" s="100">
        <v>43758</v>
      </c>
      <c r="B2785" s="101">
        <v>22</v>
      </c>
      <c r="C2785" s="92" t="str">
        <f t="shared" si="129"/>
        <v>GET /accounts/{AccountId}/scheduled-payments</v>
      </c>
      <c r="D2785" s="94" t="s">
        <v>207</v>
      </c>
      <c r="E2785" s="93" t="str">
        <f t="shared" si="130"/>
        <v>AISP</v>
      </c>
      <c r="F2785" s="93" t="str">
        <f t="shared" si="131"/>
        <v>Y</v>
      </c>
      <c r="G2785" s="95">
        <v>1057393.9886390595</v>
      </c>
      <c r="H2785" s="102">
        <v>34903.900161297555</v>
      </c>
      <c r="I2785" s="102">
        <v>2.9816580411752298</v>
      </c>
      <c r="J2785" s="96"/>
      <c r="K2785" s="96"/>
      <c r="L2785" s="96"/>
      <c r="M2785" s="96"/>
      <c r="N2785" s="96"/>
      <c r="O2785" s="96"/>
      <c r="P2785" s="96"/>
    </row>
    <row r="2786" spans="1:16" ht="15" customHeight="1" x14ac:dyDescent="0.25">
      <c r="A2786" s="100">
        <v>43758</v>
      </c>
      <c r="B2786" s="101">
        <v>23</v>
      </c>
      <c r="C2786" s="92" t="str">
        <f t="shared" si="129"/>
        <v>GET /scheduled-payments</v>
      </c>
      <c r="D2786" s="94" t="s">
        <v>207</v>
      </c>
      <c r="E2786" s="93" t="str">
        <f t="shared" si="130"/>
        <v>AISP</v>
      </c>
      <c r="F2786" s="93" t="str">
        <f t="shared" si="131"/>
        <v>Y</v>
      </c>
      <c r="G2786" s="95">
        <v>2411896.0732393661</v>
      </c>
      <c r="H2786" s="102">
        <v>29820.893118566513</v>
      </c>
      <c r="I2786" s="102">
        <v>94.555043928563322</v>
      </c>
      <c r="J2786" s="96"/>
      <c r="K2786" s="96"/>
      <c r="L2786" s="96"/>
      <c r="M2786" s="96"/>
      <c r="N2786" s="96"/>
      <c r="O2786" s="96"/>
      <c r="P2786" s="96"/>
    </row>
    <row r="2787" spans="1:16" ht="15" customHeight="1" x14ac:dyDescent="0.25">
      <c r="A2787" s="100">
        <v>43758</v>
      </c>
      <c r="B2787" s="101">
        <v>24</v>
      </c>
      <c r="C2787" s="92" t="str">
        <f t="shared" si="129"/>
        <v>GET /accounts/{AccountId}/statements</v>
      </c>
      <c r="D2787" s="94" t="s">
        <v>207</v>
      </c>
      <c r="E2787" s="93" t="str">
        <f t="shared" si="130"/>
        <v>AISP</v>
      </c>
      <c r="F2787" s="93" t="str">
        <f t="shared" si="131"/>
        <v>Y</v>
      </c>
      <c r="G2787" s="95">
        <v>1005691.7676912553</v>
      </c>
      <c r="H2787" s="102">
        <v>15035.297725129038</v>
      </c>
      <c r="I2787" s="102">
        <v>159.76730812593283</v>
      </c>
      <c r="J2787" s="96"/>
      <c r="K2787" s="96"/>
      <c r="L2787" s="96"/>
      <c r="M2787" s="96"/>
      <c r="N2787" s="96"/>
      <c r="O2787" s="96"/>
      <c r="P2787" s="96"/>
    </row>
    <row r="2788" spans="1:16" ht="15" customHeight="1" x14ac:dyDescent="0.25">
      <c r="A2788" s="100">
        <v>43758</v>
      </c>
      <c r="B2788" s="101">
        <v>25</v>
      </c>
      <c r="C2788" s="92" t="str">
        <f t="shared" si="129"/>
        <v>GET /accounts/{AccountId}/statements/{StatementId}</v>
      </c>
      <c r="D2788" s="94" t="s">
        <v>207</v>
      </c>
      <c r="E2788" s="93" t="str">
        <f t="shared" si="130"/>
        <v>AISP</v>
      </c>
      <c r="F2788" s="93" t="str">
        <f t="shared" si="131"/>
        <v>Y</v>
      </c>
      <c r="G2788" s="95">
        <v>1370393.0714913425</v>
      </c>
      <c r="H2788" s="102">
        <v>23440.527680248953</v>
      </c>
      <c r="I2788" s="102">
        <v>132.60885704925877</v>
      </c>
      <c r="J2788" s="96"/>
      <c r="K2788" s="96"/>
      <c r="L2788" s="96"/>
      <c r="M2788" s="96"/>
      <c r="N2788" s="96"/>
      <c r="O2788" s="96"/>
      <c r="P2788" s="96"/>
    </row>
    <row r="2789" spans="1:16" ht="15" customHeight="1" x14ac:dyDescent="0.25">
      <c r="A2789" s="100">
        <v>43758</v>
      </c>
      <c r="B2789" s="101">
        <v>26</v>
      </c>
      <c r="C2789" s="92" t="str">
        <f t="shared" si="129"/>
        <v>GET /accounts/{AccountId}/statements/{StatementId}/file</v>
      </c>
      <c r="D2789" s="94" t="s">
        <v>207</v>
      </c>
      <c r="E2789" s="93" t="str">
        <f t="shared" si="130"/>
        <v>AISP</v>
      </c>
      <c r="F2789" s="93" t="str">
        <f t="shared" si="131"/>
        <v>Y</v>
      </c>
      <c r="G2789" s="95">
        <v>2769046.6744250031</v>
      </c>
      <c r="H2789" s="102">
        <v>24635.295111851607</v>
      </c>
      <c r="I2789" s="102">
        <v>105.68601771739768</v>
      </c>
      <c r="J2789" s="96"/>
      <c r="K2789" s="96"/>
      <c r="L2789" s="96"/>
      <c r="M2789" s="96"/>
      <c r="N2789" s="96"/>
      <c r="O2789" s="96"/>
      <c r="P2789" s="96"/>
    </row>
    <row r="2790" spans="1:16" ht="15" customHeight="1" x14ac:dyDescent="0.25">
      <c r="A2790" s="100">
        <v>43758</v>
      </c>
      <c r="B2790" s="101">
        <v>27</v>
      </c>
      <c r="C2790" s="92" t="str">
        <f t="shared" si="129"/>
        <v>GET /accounts/{AccountId}/statements/{StatementId}/transactions</v>
      </c>
      <c r="D2790" s="94" t="s">
        <v>207</v>
      </c>
      <c r="E2790" s="93" t="str">
        <f t="shared" si="130"/>
        <v>AISP</v>
      </c>
      <c r="F2790" s="93" t="str">
        <f t="shared" si="131"/>
        <v>Y</v>
      </c>
      <c r="G2790" s="95">
        <v>36127668.451249018</v>
      </c>
      <c r="H2790" s="102">
        <v>7541.9888865008697</v>
      </c>
      <c r="I2790" s="102">
        <v>299.5005167156981</v>
      </c>
      <c r="J2790" s="96"/>
      <c r="K2790" s="96"/>
      <c r="L2790" s="96"/>
      <c r="M2790" s="96"/>
      <c r="N2790" s="96"/>
      <c r="O2790" s="96"/>
      <c r="P2790" s="96"/>
    </row>
    <row r="2791" spans="1:16" ht="15" customHeight="1" x14ac:dyDescent="0.25">
      <c r="A2791" s="100">
        <v>43758</v>
      </c>
      <c r="B2791" s="101">
        <v>28</v>
      </c>
      <c r="C2791" s="92" t="str">
        <f t="shared" si="129"/>
        <v>GET /statements</v>
      </c>
      <c r="D2791" s="94" t="s">
        <v>207</v>
      </c>
      <c r="E2791" s="93" t="str">
        <f t="shared" si="130"/>
        <v>AISP</v>
      </c>
      <c r="F2791" s="93" t="str">
        <f t="shared" si="131"/>
        <v>Y</v>
      </c>
      <c r="G2791" s="95">
        <v>3728615.7323501846</v>
      </c>
      <c r="H2791" s="102">
        <v>40377.911384369421</v>
      </c>
      <c r="I2791" s="102">
        <v>79.640164443321225</v>
      </c>
      <c r="J2791" s="96"/>
      <c r="K2791" s="96"/>
      <c r="L2791" s="96"/>
      <c r="M2791" s="96"/>
      <c r="N2791" s="96"/>
      <c r="O2791" s="96"/>
      <c r="P2791" s="96"/>
    </row>
    <row r="2792" spans="1:16" ht="15" customHeight="1" x14ac:dyDescent="0.25">
      <c r="A2792" s="100">
        <v>43758</v>
      </c>
      <c r="B2792" s="101">
        <v>29</v>
      </c>
      <c r="C2792" s="92" t="str">
        <f t="shared" si="129"/>
        <v>POST /domestic-payment-consents</v>
      </c>
      <c r="D2792" s="94" t="s">
        <v>207</v>
      </c>
      <c r="E2792" s="93" t="str">
        <f t="shared" si="130"/>
        <v>PISP</v>
      </c>
      <c r="F2792" s="93" t="str">
        <f t="shared" si="131"/>
        <v>N</v>
      </c>
      <c r="G2792" s="95">
        <v>3586863.3706286438</v>
      </c>
      <c r="H2792" s="102">
        <v>8958.5315510676955</v>
      </c>
      <c r="I2792" s="102">
        <v>95.333069016794624</v>
      </c>
      <c r="J2792" s="96"/>
      <c r="K2792" s="96"/>
      <c r="L2792" s="96"/>
      <c r="M2792" s="96"/>
      <c r="N2792" s="96"/>
      <c r="O2792" s="96"/>
      <c r="P2792" s="96"/>
    </row>
    <row r="2793" spans="1:16" ht="15" customHeight="1" x14ac:dyDescent="0.25">
      <c r="A2793" s="100">
        <v>43758</v>
      </c>
      <c r="B2793" s="101">
        <v>30</v>
      </c>
      <c r="C2793" s="92" t="str">
        <f t="shared" si="129"/>
        <v>GET /domestic-payment-consents/{ConsentId}</v>
      </c>
      <c r="D2793" s="94" t="s">
        <v>207</v>
      </c>
      <c r="E2793" s="93" t="str">
        <f t="shared" si="130"/>
        <v>PISP</v>
      </c>
      <c r="F2793" s="93" t="str">
        <f t="shared" si="131"/>
        <v>N</v>
      </c>
      <c r="G2793" s="95">
        <v>14188690.6995652</v>
      </c>
      <c r="H2793" s="102">
        <v>19783.35426848309</v>
      </c>
      <c r="I2793" s="102">
        <v>146.27638492529698</v>
      </c>
      <c r="J2793" s="96"/>
      <c r="K2793" s="96"/>
      <c r="L2793" s="96"/>
      <c r="M2793" s="96"/>
      <c r="N2793" s="96"/>
      <c r="O2793" s="96"/>
      <c r="P2793" s="96"/>
    </row>
    <row r="2794" spans="1:16" ht="15" customHeight="1" x14ac:dyDescent="0.25">
      <c r="A2794" s="100">
        <v>43758</v>
      </c>
      <c r="B2794" s="101">
        <v>31</v>
      </c>
      <c r="C2794" s="92" t="str">
        <f t="shared" si="129"/>
        <v>POST /domestic-payments</v>
      </c>
      <c r="D2794" s="94" t="s">
        <v>207</v>
      </c>
      <c r="E2794" s="93" t="str">
        <f t="shared" si="130"/>
        <v>PISP</v>
      </c>
      <c r="F2794" s="93" t="str">
        <f t="shared" si="131"/>
        <v>Y</v>
      </c>
      <c r="G2794" s="95">
        <v>5747653.7136538997</v>
      </c>
      <c r="H2794" s="102">
        <v>16317.302086631658</v>
      </c>
      <c r="I2794" s="102">
        <v>7.2164255578839009</v>
      </c>
      <c r="J2794" s="96"/>
      <c r="K2794" s="96"/>
      <c r="L2794" s="96"/>
      <c r="M2794" s="96"/>
      <c r="N2794" s="96"/>
      <c r="O2794" s="96"/>
      <c r="P2794" s="96"/>
    </row>
    <row r="2795" spans="1:16" ht="15" customHeight="1" x14ac:dyDescent="0.25">
      <c r="A2795" s="100">
        <v>43758</v>
      </c>
      <c r="B2795" s="101">
        <v>32</v>
      </c>
      <c r="C2795" s="92" t="str">
        <f t="shared" si="129"/>
        <v>GET /domestic-payments/{DomesticPaymentId}</v>
      </c>
      <c r="D2795" s="94" t="s">
        <v>207</v>
      </c>
      <c r="E2795" s="93" t="str">
        <f t="shared" si="130"/>
        <v>PISP</v>
      </c>
      <c r="F2795" s="93" t="str">
        <f t="shared" si="131"/>
        <v>Y</v>
      </c>
      <c r="G2795" s="95">
        <v>38316532.675928473</v>
      </c>
      <c r="H2795" s="102">
        <v>37356.85952171102</v>
      </c>
      <c r="I2795" s="102">
        <v>81.211968094770768</v>
      </c>
      <c r="J2795" s="96"/>
      <c r="K2795" s="96"/>
      <c r="L2795" s="96"/>
      <c r="M2795" s="96"/>
      <c r="N2795" s="96"/>
      <c r="O2795" s="96"/>
      <c r="P2795" s="96"/>
    </row>
    <row r="2796" spans="1:16" ht="15" customHeight="1" x14ac:dyDescent="0.25">
      <c r="A2796" s="100">
        <v>43758</v>
      </c>
      <c r="B2796" s="101">
        <v>33</v>
      </c>
      <c r="C2796" s="92" t="str">
        <f t="shared" si="129"/>
        <v>POST /domestic-scheduled-payment-consents</v>
      </c>
      <c r="D2796" s="94" t="s">
        <v>207</v>
      </c>
      <c r="E2796" s="93" t="str">
        <f t="shared" si="130"/>
        <v>PISP</v>
      </c>
      <c r="F2796" s="93" t="str">
        <f t="shared" si="131"/>
        <v>N</v>
      </c>
      <c r="G2796" s="95">
        <v>19460169.606394157</v>
      </c>
      <c r="H2796" s="102">
        <v>20353.496489938789</v>
      </c>
      <c r="I2796" s="102">
        <v>109.19333475501226</v>
      </c>
      <c r="J2796" s="96"/>
      <c r="K2796" s="96"/>
      <c r="L2796" s="96"/>
      <c r="M2796" s="96"/>
      <c r="N2796" s="96"/>
      <c r="O2796" s="96"/>
      <c r="P2796" s="96"/>
    </row>
    <row r="2797" spans="1:16" ht="15" customHeight="1" x14ac:dyDescent="0.25">
      <c r="A2797" s="100">
        <v>43758</v>
      </c>
      <c r="B2797" s="101">
        <v>34</v>
      </c>
      <c r="C2797" s="92" t="str">
        <f t="shared" si="129"/>
        <v>GET /domestic-scheduled-payment-consents/{ConsentId}</v>
      </c>
      <c r="D2797" s="94" t="s">
        <v>207</v>
      </c>
      <c r="E2797" s="93" t="str">
        <f t="shared" si="130"/>
        <v>PISP</v>
      </c>
      <c r="F2797" s="93" t="str">
        <f t="shared" si="131"/>
        <v>N</v>
      </c>
      <c r="G2797" s="95">
        <v>12078865.979102289</v>
      </c>
      <c r="H2797" s="102">
        <v>13531.093982062757</v>
      </c>
      <c r="I2797" s="102">
        <v>84.279468455280067</v>
      </c>
      <c r="J2797" s="96"/>
      <c r="K2797" s="96"/>
      <c r="L2797" s="96"/>
      <c r="M2797" s="96"/>
      <c r="N2797" s="96"/>
      <c r="O2797" s="96"/>
      <c r="P2797" s="96"/>
    </row>
    <row r="2798" spans="1:16" ht="15" customHeight="1" x14ac:dyDescent="0.25">
      <c r="A2798" s="100">
        <v>43758</v>
      </c>
      <c r="B2798" s="101">
        <v>35</v>
      </c>
      <c r="C2798" s="92" t="str">
        <f t="shared" si="129"/>
        <v>POST /domestic-scheduled-payments</v>
      </c>
      <c r="D2798" s="94" t="s">
        <v>207</v>
      </c>
      <c r="E2798" s="93" t="str">
        <f t="shared" si="130"/>
        <v>PISP</v>
      </c>
      <c r="F2798" s="93" t="str">
        <f t="shared" si="131"/>
        <v>Y</v>
      </c>
      <c r="G2798" s="95">
        <v>34854989.319672689</v>
      </c>
      <c r="H2798" s="102">
        <v>44046.777907598924</v>
      </c>
      <c r="I2798" s="102">
        <v>178.58935775654976</v>
      </c>
      <c r="J2798" s="96"/>
      <c r="K2798" s="96"/>
      <c r="L2798" s="96"/>
      <c r="M2798" s="96"/>
      <c r="N2798" s="96"/>
      <c r="O2798" s="96"/>
      <c r="P2798" s="96"/>
    </row>
    <row r="2799" spans="1:16" ht="15" customHeight="1" x14ac:dyDescent="0.25">
      <c r="A2799" s="100">
        <v>43758</v>
      </c>
      <c r="B2799" s="101">
        <v>36</v>
      </c>
      <c r="C2799" s="92" t="str">
        <f t="shared" si="129"/>
        <v>GET /domestic-scheduled-payments/{DomesticScheduledPaymentId}</v>
      </c>
      <c r="D2799" s="94" t="s">
        <v>207</v>
      </c>
      <c r="E2799" s="93" t="str">
        <f t="shared" si="130"/>
        <v>PISP</v>
      </c>
      <c r="F2799" s="93" t="str">
        <f t="shared" si="131"/>
        <v>Y</v>
      </c>
      <c r="G2799" s="95">
        <v>13876331.954037908</v>
      </c>
      <c r="H2799" s="102">
        <v>31742.36905985574</v>
      </c>
      <c r="I2799" s="102">
        <v>94.831104568602299</v>
      </c>
      <c r="J2799" s="96"/>
      <c r="K2799" s="96"/>
      <c r="L2799" s="96"/>
      <c r="M2799" s="96"/>
      <c r="N2799" s="96"/>
      <c r="O2799" s="96"/>
      <c r="P2799" s="96"/>
    </row>
    <row r="2800" spans="1:16" ht="15" customHeight="1" x14ac:dyDescent="0.25">
      <c r="A2800" s="100">
        <v>43758</v>
      </c>
      <c r="B2800" s="101">
        <v>37</v>
      </c>
      <c r="C2800" s="92" t="str">
        <f t="shared" si="129"/>
        <v>POST /domestic-standing-order-consents</v>
      </c>
      <c r="D2800" s="94" t="s">
        <v>207</v>
      </c>
      <c r="E2800" s="93" t="str">
        <f t="shared" si="130"/>
        <v>PISP</v>
      </c>
      <c r="F2800" s="93" t="str">
        <f t="shared" si="131"/>
        <v>N</v>
      </c>
      <c r="G2800" s="95">
        <v>26066051.99511759</v>
      </c>
      <c r="H2800" s="102">
        <v>24176.941964503098</v>
      </c>
      <c r="I2800" s="102">
        <v>239.06629423220141</v>
      </c>
      <c r="J2800" s="96"/>
      <c r="K2800" s="96"/>
      <c r="L2800" s="96"/>
      <c r="M2800" s="96"/>
      <c r="N2800" s="96"/>
      <c r="O2800" s="96"/>
      <c r="P2800" s="96"/>
    </row>
    <row r="2801" spans="1:16" ht="15" customHeight="1" x14ac:dyDescent="0.25">
      <c r="A2801" s="100">
        <v>43758</v>
      </c>
      <c r="B2801" s="101">
        <v>38</v>
      </c>
      <c r="C2801" s="92" t="str">
        <f t="shared" si="129"/>
        <v>GET /domestic-standing-order-consents/{ConsentId}</v>
      </c>
      <c r="D2801" s="94" t="s">
        <v>207</v>
      </c>
      <c r="E2801" s="93" t="str">
        <f t="shared" si="130"/>
        <v>PISP</v>
      </c>
      <c r="F2801" s="93" t="str">
        <f t="shared" si="131"/>
        <v>N</v>
      </c>
      <c r="G2801" s="95">
        <v>25792380.853457186</v>
      </c>
      <c r="H2801" s="102">
        <v>31495.149671060688</v>
      </c>
      <c r="I2801" s="102">
        <v>229.36502581622537</v>
      </c>
      <c r="J2801" s="96"/>
      <c r="K2801" s="96"/>
      <c r="L2801" s="96"/>
      <c r="M2801" s="96"/>
      <c r="N2801" s="96"/>
      <c r="O2801" s="96"/>
      <c r="P2801" s="96"/>
    </row>
    <row r="2802" spans="1:16" ht="15" customHeight="1" x14ac:dyDescent="0.25">
      <c r="A2802" s="100">
        <v>43758</v>
      </c>
      <c r="B2802" s="101">
        <v>39</v>
      </c>
      <c r="C2802" s="92" t="str">
        <f t="shared" si="129"/>
        <v>POST /domestic-standing-orders</v>
      </c>
      <c r="D2802" s="94" t="s">
        <v>207</v>
      </c>
      <c r="E2802" s="93" t="str">
        <f t="shared" si="130"/>
        <v>PISP</v>
      </c>
      <c r="F2802" s="93" t="str">
        <f t="shared" si="131"/>
        <v>Y</v>
      </c>
      <c r="G2802" s="95">
        <v>8207471.1852842811</v>
      </c>
      <c r="H2802" s="102">
        <v>18647.893063021958</v>
      </c>
      <c r="I2802" s="102">
        <v>1.9900147886776001</v>
      </c>
      <c r="J2802" s="96"/>
      <c r="K2802" s="96"/>
      <c r="L2802" s="96"/>
      <c r="M2802" s="96"/>
      <c r="N2802" s="96"/>
      <c r="O2802" s="96"/>
      <c r="P2802" s="96"/>
    </row>
    <row r="2803" spans="1:16" ht="15" customHeight="1" x14ac:dyDescent="0.25">
      <c r="A2803" s="100">
        <v>43758</v>
      </c>
      <c r="B2803" s="101">
        <v>40</v>
      </c>
      <c r="C2803" s="92" t="str">
        <f t="shared" si="129"/>
        <v>GET /domestic-standing-orders/{DomesticStandingOrderId}</v>
      </c>
      <c r="D2803" s="94" t="s">
        <v>207</v>
      </c>
      <c r="E2803" s="93" t="str">
        <f t="shared" si="130"/>
        <v>PISP</v>
      </c>
      <c r="F2803" s="93" t="str">
        <f t="shared" si="131"/>
        <v>Y</v>
      </c>
      <c r="G2803" s="95">
        <v>6892357.8095916519</v>
      </c>
      <c r="H2803" s="102">
        <v>9204.5440758200566</v>
      </c>
      <c r="I2803" s="102">
        <v>251.57346316469182</v>
      </c>
      <c r="J2803" s="96"/>
      <c r="K2803" s="96"/>
      <c r="L2803" s="96"/>
      <c r="M2803" s="96"/>
      <c r="N2803" s="96"/>
      <c r="O2803" s="96"/>
      <c r="P2803" s="96"/>
    </row>
    <row r="2804" spans="1:16" ht="15" customHeight="1" x14ac:dyDescent="0.25">
      <c r="A2804" s="100">
        <v>43758</v>
      </c>
      <c r="B2804" s="101">
        <v>41</v>
      </c>
      <c r="C2804" s="92" t="str">
        <f t="shared" si="129"/>
        <v>POST /international-payment-consents</v>
      </c>
      <c r="D2804" s="94" t="s">
        <v>207</v>
      </c>
      <c r="E2804" s="93" t="str">
        <f t="shared" si="130"/>
        <v>PISP</v>
      </c>
      <c r="F2804" s="93" t="str">
        <f t="shared" si="131"/>
        <v>N</v>
      </c>
      <c r="G2804" s="95">
        <v>32675617.111077566</v>
      </c>
      <c r="H2804" s="102">
        <v>47215.947417526622</v>
      </c>
      <c r="I2804" s="102">
        <v>70.205923470773811</v>
      </c>
      <c r="J2804" s="96"/>
      <c r="K2804" s="96"/>
      <c r="L2804" s="96"/>
      <c r="M2804" s="96"/>
      <c r="N2804" s="96"/>
      <c r="O2804" s="96"/>
      <c r="P2804" s="96"/>
    </row>
    <row r="2805" spans="1:16" ht="15" customHeight="1" x14ac:dyDescent="0.25">
      <c r="A2805" s="100">
        <v>43758</v>
      </c>
      <c r="B2805" s="101">
        <v>42</v>
      </c>
      <c r="C2805" s="92" t="str">
        <f t="shared" si="129"/>
        <v>GET /international-payment-consents/{ConsentId}</v>
      </c>
      <c r="D2805" s="94" t="s">
        <v>207</v>
      </c>
      <c r="E2805" s="93" t="str">
        <f t="shared" si="130"/>
        <v>PISP</v>
      </c>
      <c r="F2805" s="93" t="str">
        <f t="shared" si="131"/>
        <v>N</v>
      </c>
      <c r="G2805" s="95">
        <v>32750423.472859502</v>
      </c>
      <c r="H2805" s="102">
        <v>30705.767034172688</v>
      </c>
      <c r="I2805" s="102">
        <v>308.14081026140371</v>
      </c>
      <c r="J2805" s="96"/>
      <c r="K2805" s="96"/>
      <c r="L2805" s="96"/>
      <c r="M2805" s="96"/>
      <c r="N2805" s="96"/>
      <c r="O2805" s="96"/>
      <c r="P2805" s="96"/>
    </row>
    <row r="2806" spans="1:16" ht="15" customHeight="1" x14ac:dyDescent="0.25">
      <c r="A2806" s="100">
        <v>43758</v>
      </c>
      <c r="B2806" s="101">
        <v>43</v>
      </c>
      <c r="C2806" s="92" t="str">
        <f t="shared" si="129"/>
        <v>POST /international-payments</v>
      </c>
      <c r="D2806" s="94" t="s">
        <v>207</v>
      </c>
      <c r="E2806" s="93" t="str">
        <f t="shared" si="130"/>
        <v>PISP</v>
      </c>
      <c r="F2806" s="93" t="str">
        <f t="shared" si="131"/>
        <v>Y</v>
      </c>
      <c r="G2806" s="95">
        <v>42180618.508898623</v>
      </c>
      <c r="H2806" s="102">
        <v>42689.938238000541</v>
      </c>
      <c r="I2806" s="102">
        <v>50.971910362720124</v>
      </c>
      <c r="J2806" s="96"/>
      <c r="K2806" s="96"/>
      <c r="L2806" s="96"/>
      <c r="M2806" s="96"/>
      <c r="N2806" s="96"/>
      <c r="O2806" s="96"/>
      <c r="P2806" s="96"/>
    </row>
    <row r="2807" spans="1:16" ht="15" customHeight="1" x14ac:dyDescent="0.25">
      <c r="A2807" s="100">
        <v>43758</v>
      </c>
      <c r="B2807" s="101">
        <v>44</v>
      </c>
      <c r="C2807" s="92" t="str">
        <f t="shared" si="129"/>
        <v>GET /international-payments/{InternationalPaymentId}</v>
      </c>
      <c r="D2807" s="94" t="s">
        <v>207</v>
      </c>
      <c r="E2807" s="93" t="str">
        <f t="shared" si="130"/>
        <v>PISP</v>
      </c>
      <c r="F2807" s="93" t="str">
        <f t="shared" si="131"/>
        <v>Y</v>
      </c>
      <c r="G2807" s="95">
        <v>13236872.540622221</v>
      </c>
      <c r="H2807" s="102">
        <v>18896.983912213935</v>
      </c>
      <c r="I2807" s="102">
        <v>66.890321497498448</v>
      </c>
      <c r="J2807" s="96"/>
      <c r="K2807" s="96"/>
      <c r="L2807" s="96"/>
      <c r="M2807" s="96"/>
      <c r="N2807" s="96"/>
      <c r="O2807" s="96"/>
      <c r="P2807" s="96"/>
    </row>
    <row r="2808" spans="1:16" ht="15" customHeight="1" x14ac:dyDescent="0.25">
      <c r="A2808" s="100">
        <v>43758</v>
      </c>
      <c r="B2808" s="101">
        <v>45</v>
      </c>
      <c r="C2808" s="92" t="str">
        <f t="shared" si="129"/>
        <v>POST /international-scheduled-payment-consents</v>
      </c>
      <c r="D2808" s="94" t="s">
        <v>207</v>
      </c>
      <c r="E2808" s="93" t="str">
        <f t="shared" si="130"/>
        <v>PISP</v>
      </c>
      <c r="F2808" s="93" t="str">
        <f t="shared" si="131"/>
        <v>N</v>
      </c>
      <c r="G2808" s="95">
        <v>28244557.766669638</v>
      </c>
      <c r="H2808" s="102">
        <v>34416.728335002961</v>
      </c>
      <c r="I2808" s="102">
        <v>14.913805336858818</v>
      </c>
      <c r="J2808" s="96"/>
      <c r="K2808" s="96"/>
      <c r="L2808" s="96"/>
      <c r="M2808" s="96"/>
      <c r="N2808" s="96"/>
      <c r="O2808" s="96"/>
      <c r="P2808" s="96"/>
    </row>
    <row r="2809" spans="1:16" ht="15" customHeight="1" x14ac:dyDescent="0.25">
      <c r="A2809" s="100">
        <v>43758</v>
      </c>
      <c r="B2809" s="101">
        <v>46</v>
      </c>
      <c r="C2809" s="92" t="str">
        <f t="shared" si="129"/>
        <v>GET /international-scheduled-payment-consents/{ConsentId}</v>
      </c>
      <c r="D2809" s="94" t="s">
        <v>207</v>
      </c>
      <c r="E2809" s="93" t="str">
        <f t="shared" si="130"/>
        <v>PISP</v>
      </c>
      <c r="F2809" s="93" t="str">
        <f t="shared" si="131"/>
        <v>N</v>
      </c>
      <c r="G2809" s="95">
        <v>10206934.499098325</v>
      </c>
      <c r="H2809" s="102">
        <v>30748.058139647663</v>
      </c>
      <c r="I2809" s="102">
        <v>27.430070288978335</v>
      </c>
      <c r="J2809" s="96"/>
      <c r="K2809" s="96"/>
      <c r="L2809" s="96"/>
      <c r="M2809" s="96"/>
      <c r="N2809" s="96"/>
      <c r="O2809" s="96"/>
      <c r="P2809" s="96"/>
    </row>
    <row r="2810" spans="1:16" ht="15" customHeight="1" x14ac:dyDescent="0.25">
      <c r="A2810" s="100">
        <v>43758</v>
      </c>
      <c r="B2810" s="101">
        <v>47</v>
      </c>
      <c r="C2810" s="92" t="str">
        <f t="shared" si="129"/>
        <v>POST /international-scheduled-payments</v>
      </c>
      <c r="D2810" s="94" t="s">
        <v>207</v>
      </c>
      <c r="E2810" s="93" t="str">
        <f t="shared" si="130"/>
        <v>PISP</v>
      </c>
      <c r="F2810" s="93" t="str">
        <f t="shared" si="131"/>
        <v>Y</v>
      </c>
      <c r="G2810" s="95">
        <v>16301758.916588776</v>
      </c>
      <c r="H2810" s="101">
        <v>22766.40144202696</v>
      </c>
      <c r="I2810" s="101">
        <v>73.722234817785875</v>
      </c>
      <c r="J2810" s="96"/>
      <c r="K2810" s="96"/>
      <c r="L2810" s="96"/>
      <c r="M2810" s="96"/>
      <c r="N2810" s="96"/>
      <c r="O2810" s="96"/>
      <c r="P2810" s="96"/>
    </row>
    <row r="2811" spans="1:16" ht="15" customHeight="1" x14ac:dyDescent="0.25">
      <c r="A2811" s="100">
        <v>43758</v>
      </c>
      <c r="B2811" s="101">
        <v>48</v>
      </c>
      <c r="C2811" s="92" t="str">
        <f t="shared" si="129"/>
        <v>GET /international-scheduled-payments/{InternationalScheduledPaymentId}</v>
      </c>
      <c r="D2811" s="94" t="s">
        <v>207</v>
      </c>
      <c r="E2811" s="93" t="str">
        <f t="shared" si="130"/>
        <v>PISP</v>
      </c>
      <c r="F2811" s="93" t="str">
        <f t="shared" si="131"/>
        <v>Y</v>
      </c>
      <c r="G2811" s="95">
        <v>21167997.620563593</v>
      </c>
      <c r="H2811" s="101">
        <v>40952.573966601136</v>
      </c>
      <c r="I2811" s="101">
        <v>64.856728878284102</v>
      </c>
      <c r="J2811" s="96"/>
      <c r="K2811" s="96"/>
      <c r="L2811" s="96"/>
      <c r="M2811" s="96"/>
      <c r="N2811" s="96"/>
      <c r="O2811" s="96"/>
      <c r="P2811" s="96"/>
    </row>
    <row r="2812" spans="1:16" ht="15" customHeight="1" x14ac:dyDescent="0.25">
      <c r="A2812" s="100">
        <v>43758</v>
      </c>
      <c r="B2812" s="101">
        <v>49</v>
      </c>
      <c r="C2812" s="92" t="str">
        <f t="shared" si="129"/>
        <v>POST /international-standing-order-consents</v>
      </c>
      <c r="D2812" s="94" t="s">
        <v>207</v>
      </c>
      <c r="E2812" s="93" t="str">
        <f t="shared" si="130"/>
        <v>PISP</v>
      </c>
      <c r="F2812" s="93" t="str">
        <f t="shared" si="131"/>
        <v>N</v>
      </c>
      <c r="G2812" s="95">
        <v>4305220.914985857</v>
      </c>
      <c r="H2812" s="101">
        <v>11510.04676289163</v>
      </c>
      <c r="I2812" s="101">
        <v>6.4944790081121875</v>
      </c>
      <c r="J2812" s="96"/>
      <c r="K2812" s="96"/>
      <c r="L2812" s="96"/>
      <c r="M2812" s="96"/>
      <c r="N2812" s="96"/>
      <c r="O2812" s="96"/>
      <c r="P2812" s="96"/>
    </row>
    <row r="2813" spans="1:16" ht="15" customHeight="1" x14ac:dyDescent="0.25">
      <c r="A2813" s="100">
        <v>43758</v>
      </c>
      <c r="B2813" s="101">
        <v>50</v>
      </c>
      <c r="C2813" s="92" t="str">
        <f t="shared" si="129"/>
        <v>GET /international-standing-order-consents/{ConsentId}</v>
      </c>
      <c r="D2813" s="94" t="s">
        <v>207</v>
      </c>
      <c r="E2813" s="93" t="str">
        <f t="shared" si="130"/>
        <v>PISP</v>
      </c>
      <c r="F2813" s="93" t="str">
        <f t="shared" si="131"/>
        <v>N</v>
      </c>
      <c r="G2813" s="95">
        <v>19913732.94455009</v>
      </c>
      <c r="H2813" s="101">
        <v>33402.91314818184</v>
      </c>
      <c r="I2813" s="101">
        <v>253.90017715964453</v>
      </c>
      <c r="J2813" s="96"/>
      <c r="K2813" s="96"/>
      <c r="L2813" s="96"/>
      <c r="M2813" s="96"/>
      <c r="N2813" s="96"/>
      <c r="O2813" s="96"/>
      <c r="P2813" s="96"/>
    </row>
    <row r="2814" spans="1:16" ht="15" customHeight="1" x14ac:dyDescent="0.25">
      <c r="A2814" s="100">
        <v>43758</v>
      </c>
      <c r="B2814" s="101">
        <v>51</v>
      </c>
      <c r="C2814" s="92" t="str">
        <f t="shared" si="129"/>
        <v>POST /international-standing-orders</v>
      </c>
      <c r="D2814" s="94" t="s">
        <v>207</v>
      </c>
      <c r="E2814" s="93" t="str">
        <f t="shared" si="130"/>
        <v>PISP</v>
      </c>
      <c r="F2814" s="93" t="str">
        <f t="shared" si="131"/>
        <v>Y</v>
      </c>
      <c r="G2814" s="95">
        <v>14596049.36916608</v>
      </c>
      <c r="H2814" s="101">
        <v>23388.491298687237</v>
      </c>
      <c r="I2814" s="101">
        <v>249.08834709702947</v>
      </c>
      <c r="J2814" s="96"/>
      <c r="K2814" s="96"/>
      <c r="L2814" s="96"/>
      <c r="M2814" s="96"/>
      <c r="N2814" s="96"/>
      <c r="O2814" s="96"/>
      <c r="P2814" s="96"/>
    </row>
    <row r="2815" spans="1:16" ht="15" customHeight="1" x14ac:dyDescent="0.25">
      <c r="A2815" s="100">
        <v>43758</v>
      </c>
      <c r="B2815" s="101">
        <v>52</v>
      </c>
      <c r="C2815" s="92" t="str">
        <f t="shared" si="129"/>
        <v>GET /international-standing-orders/{InternationalStandingOrderPaymentId}</v>
      </c>
      <c r="D2815" s="94" t="s">
        <v>207</v>
      </c>
      <c r="E2815" s="93" t="str">
        <f t="shared" si="130"/>
        <v>PISP</v>
      </c>
      <c r="F2815" s="93" t="str">
        <f t="shared" si="131"/>
        <v>Y</v>
      </c>
      <c r="G2815" s="95">
        <v>6732895.4534004182</v>
      </c>
      <c r="H2815" s="101">
        <v>17514.569616640423</v>
      </c>
      <c r="I2815" s="101">
        <v>73.437457297268168</v>
      </c>
      <c r="J2815" s="96"/>
      <c r="K2815" s="96"/>
      <c r="L2815" s="96"/>
      <c r="M2815" s="96"/>
      <c r="N2815" s="96"/>
      <c r="O2815" s="96"/>
      <c r="P2815" s="96"/>
    </row>
    <row r="2816" spans="1:16" ht="15" customHeight="1" x14ac:dyDescent="0.25">
      <c r="A2816" s="100">
        <v>43758</v>
      </c>
      <c r="B2816" s="101">
        <v>53</v>
      </c>
      <c r="C2816" s="92" t="str">
        <f t="shared" si="129"/>
        <v>POST /file-payment-consents</v>
      </c>
      <c r="D2816" s="94" t="s">
        <v>207</v>
      </c>
      <c r="E2816" s="93" t="str">
        <f t="shared" si="130"/>
        <v>PISP</v>
      </c>
      <c r="F2816" s="93" t="str">
        <f t="shared" si="131"/>
        <v>N</v>
      </c>
      <c r="G2816" s="95">
        <v>13738430.359707545</v>
      </c>
      <c r="H2816" s="101">
        <v>13666.497252628795</v>
      </c>
      <c r="I2816" s="101">
        <v>21.898493543649629</v>
      </c>
      <c r="J2816" s="96"/>
      <c r="K2816" s="96"/>
      <c r="L2816" s="96"/>
      <c r="M2816" s="96"/>
      <c r="N2816" s="96"/>
      <c r="O2816" s="96"/>
      <c r="P2816" s="96"/>
    </row>
    <row r="2817" spans="1:16" ht="15" customHeight="1" x14ac:dyDescent="0.25">
      <c r="A2817" s="100">
        <v>43758</v>
      </c>
      <c r="B2817" s="101">
        <v>54</v>
      </c>
      <c r="C2817" s="92" t="str">
        <f t="shared" si="129"/>
        <v>GET /file-payment-consents/{ConsentId}</v>
      </c>
      <c r="D2817" s="94" t="s">
        <v>207</v>
      </c>
      <c r="E2817" s="93" t="str">
        <f t="shared" si="130"/>
        <v>PISP</v>
      </c>
      <c r="F2817" s="93" t="str">
        <f t="shared" si="131"/>
        <v>N</v>
      </c>
      <c r="G2817" s="95">
        <v>22521576.623278599</v>
      </c>
      <c r="H2817" s="101">
        <v>25174.79283214526</v>
      </c>
      <c r="I2817" s="101">
        <v>231.45872455502766</v>
      </c>
      <c r="J2817" s="96"/>
      <c r="K2817" s="96"/>
      <c r="L2817" s="96"/>
      <c r="M2817" s="96"/>
      <c r="N2817" s="96"/>
      <c r="O2817" s="96"/>
      <c r="P2817" s="96"/>
    </row>
    <row r="2818" spans="1:16" ht="15" customHeight="1" x14ac:dyDescent="0.25">
      <c r="A2818" s="100">
        <v>43758</v>
      </c>
      <c r="B2818" s="101">
        <v>55</v>
      </c>
      <c r="C2818" s="92" t="str">
        <f t="shared" si="129"/>
        <v>POST /file-payment-consents/{ConsentId}/file</v>
      </c>
      <c r="D2818" s="94" t="s">
        <v>207</v>
      </c>
      <c r="E2818" s="93" t="str">
        <f t="shared" si="130"/>
        <v>PISP</v>
      </c>
      <c r="F2818" s="93" t="str">
        <f t="shared" si="131"/>
        <v>N</v>
      </c>
      <c r="G2818" s="95">
        <v>21208447.005836304</v>
      </c>
      <c r="H2818" s="101">
        <v>31334.426810429657</v>
      </c>
      <c r="I2818" s="101">
        <v>70.673521431370759</v>
      </c>
      <c r="J2818" s="96"/>
      <c r="K2818" s="96"/>
      <c r="L2818" s="96"/>
      <c r="M2818" s="96"/>
      <c r="N2818" s="96"/>
      <c r="O2818" s="96"/>
      <c r="P2818" s="96"/>
    </row>
    <row r="2819" spans="1:16" ht="15" customHeight="1" x14ac:dyDescent="0.25">
      <c r="A2819" s="100">
        <v>43758</v>
      </c>
      <c r="B2819" s="101">
        <v>56</v>
      </c>
      <c r="C2819" s="92" t="str">
        <f t="shared" si="129"/>
        <v>GET /file-payment-consents/{ConsentId}/file</v>
      </c>
      <c r="D2819" s="94" t="s">
        <v>207</v>
      </c>
      <c r="E2819" s="93" t="str">
        <f t="shared" si="130"/>
        <v>PISP</v>
      </c>
      <c r="F2819" s="93" t="str">
        <f t="shared" si="131"/>
        <v>N</v>
      </c>
      <c r="G2819" s="95">
        <v>23981124.799284339</v>
      </c>
      <c r="H2819" s="101">
        <v>33251.856792453334</v>
      </c>
      <c r="I2819" s="101">
        <v>46.549620591211173</v>
      </c>
      <c r="J2819" s="96"/>
      <c r="K2819" s="96"/>
      <c r="L2819" s="96"/>
      <c r="M2819" s="96"/>
      <c r="N2819" s="96"/>
      <c r="O2819" s="96"/>
      <c r="P2819" s="96"/>
    </row>
    <row r="2820" spans="1:16" ht="15" customHeight="1" x14ac:dyDescent="0.25">
      <c r="A2820" s="100">
        <v>43758</v>
      </c>
      <c r="B2820" s="101">
        <v>57</v>
      </c>
      <c r="C2820" s="92" t="str">
        <f t="shared" si="129"/>
        <v>POST /file-payments</v>
      </c>
      <c r="D2820" s="94" t="s">
        <v>207</v>
      </c>
      <c r="E2820" s="93" t="str">
        <f t="shared" si="130"/>
        <v>PISP</v>
      </c>
      <c r="F2820" s="93" t="str">
        <f t="shared" si="131"/>
        <v>Y</v>
      </c>
      <c r="G2820" s="95">
        <v>376025786.15559071</v>
      </c>
      <c r="H2820" s="101">
        <v>4536.5775937888047</v>
      </c>
      <c r="I2820" s="101">
        <v>63.188938312171615</v>
      </c>
      <c r="J2820" s="96"/>
      <c r="K2820" s="96"/>
      <c r="L2820" s="96"/>
      <c r="M2820" s="96"/>
      <c r="N2820" s="96"/>
      <c r="O2820" s="96"/>
      <c r="P2820" s="96"/>
    </row>
    <row r="2821" spans="1:16" ht="15" customHeight="1" x14ac:dyDescent="0.25">
      <c r="A2821" s="100">
        <v>43758</v>
      </c>
      <c r="B2821" s="101">
        <v>58</v>
      </c>
      <c r="C2821" s="92" t="str">
        <f t="shared" si="129"/>
        <v>GET /file-payments/{FilePaymentId}</v>
      </c>
      <c r="D2821" s="94" t="s">
        <v>207</v>
      </c>
      <c r="E2821" s="93" t="str">
        <f t="shared" si="130"/>
        <v>PISP</v>
      </c>
      <c r="F2821" s="93" t="str">
        <f t="shared" si="131"/>
        <v>Y</v>
      </c>
      <c r="G2821" s="95">
        <v>73005815.059913203</v>
      </c>
      <c r="H2821" s="101">
        <v>849.9822819042854</v>
      </c>
      <c r="I2821" s="101">
        <v>150.1641406793365</v>
      </c>
      <c r="J2821" s="96"/>
      <c r="K2821" s="96"/>
      <c r="L2821" s="96"/>
      <c r="M2821" s="96"/>
      <c r="N2821" s="96"/>
      <c r="O2821" s="96"/>
      <c r="P2821" s="96"/>
    </row>
    <row r="2822" spans="1:16" ht="15" customHeight="1" x14ac:dyDescent="0.25">
      <c r="A2822" s="100">
        <v>43758</v>
      </c>
      <c r="B2822" s="101">
        <v>59</v>
      </c>
      <c r="C2822" s="92" t="str">
        <f t="shared" si="129"/>
        <v>GET /file-payments/{FilePaymentId}/report-file</v>
      </c>
      <c r="D2822" s="94" t="s">
        <v>207</v>
      </c>
      <c r="E2822" s="93" t="str">
        <f t="shared" si="130"/>
        <v>PISP</v>
      </c>
      <c r="F2822" s="93" t="str">
        <f t="shared" si="131"/>
        <v>Y</v>
      </c>
      <c r="G2822" s="95">
        <v>68906093.222892463</v>
      </c>
      <c r="H2822" s="101">
        <v>2591.4768810040287</v>
      </c>
      <c r="I2822" s="101">
        <v>97.315174385703116</v>
      </c>
      <c r="J2822" s="96"/>
      <c r="K2822" s="96"/>
      <c r="L2822" s="96"/>
      <c r="M2822" s="96"/>
      <c r="N2822" s="96"/>
      <c r="O2822" s="96"/>
      <c r="P2822" s="96"/>
    </row>
    <row r="2823" spans="1:16" ht="15" customHeight="1" x14ac:dyDescent="0.25">
      <c r="A2823" s="100">
        <v>43758</v>
      </c>
      <c r="B2823" s="101">
        <v>60</v>
      </c>
      <c r="C2823" s="92" t="str">
        <f t="shared" si="129"/>
        <v>POST /funds-confirmation-consents</v>
      </c>
      <c r="D2823" s="94" t="s">
        <v>207</v>
      </c>
      <c r="E2823" s="93" t="str">
        <f t="shared" si="130"/>
        <v>CoF</v>
      </c>
      <c r="F2823" s="93" t="str">
        <f t="shared" si="131"/>
        <v>N</v>
      </c>
      <c r="G2823" s="95">
        <v>14791106.004999828</v>
      </c>
      <c r="H2823" s="102">
        <v>14402.637231827988</v>
      </c>
      <c r="I2823" s="102">
        <v>13.971491336241712</v>
      </c>
      <c r="J2823" s="96"/>
      <c r="K2823" s="96"/>
      <c r="L2823" s="96"/>
      <c r="M2823" s="96"/>
      <c r="N2823" s="96"/>
      <c r="O2823" s="96"/>
      <c r="P2823" s="96"/>
    </row>
    <row r="2824" spans="1:16" ht="15" customHeight="1" x14ac:dyDescent="0.25">
      <c r="A2824" s="100">
        <v>43758</v>
      </c>
      <c r="B2824" s="101">
        <v>61</v>
      </c>
      <c r="C2824" s="92" t="str">
        <f t="shared" ref="C2824:C2887" si="132">VLOOKUP($B2824,endpoints,3)</f>
        <v>GET /funds-confirmation-consents/{ConsentId}</v>
      </c>
      <c r="D2824" s="94" t="s">
        <v>207</v>
      </c>
      <c r="E2824" s="93" t="str">
        <f t="shared" ref="E2824:E2887" si="133">VLOOKUP($B2824,endpoints,4)</f>
        <v>CoF</v>
      </c>
      <c r="F2824" s="93" t="str">
        <f t="shared" ref="F2824:F2887" si="134">VLOOKUP($B2824,endpoints,5)</f>
        <v>N</v>
      </c>
      <c r="G2824" s="95">
        <v>21460816.116360396</v>
      </c>
      <c r="H2824" s="102">
        <v>39379.633316417086</v>
      </c>
      <c r="I2824" s="102">
        <v>203.11811423723032</v>
      </c>
      <c r="J2824" s="96"/>
      <c r="K2824" s="96"/>
      <c r="L2824" s="96"/>
      <c r="M2824" s="96"/>
      <c r="N2824" s="96"/>
      <c r="O2824" s="96"/>
      <c r="P2824" s="96"/>
    </row>
    <row r="2825" spans="1:16" ht="15" customHeight="1" x14ac:dyDescent="0.25">
      <c r="A2825" s="100">
        <v>43758</v>
      </c>
      <c r="B2825" s="101">
        <v>62</v>
      </c>
      <c r="C2825" s="92" t="str">
        <f t="shared" si="132"/>
        <v>DELETE /funds-confirmation-consents/{ConsentId}</v>
      </c>
      <c r="D2825" s="94" t="s">
        <v>207</v>
      </c>
      <c r="E2825" s="93" t="str">
        <f t="shared" si="133"/>
        <v>CoF</v>
      </c>
      <c r="F2825" s="93" t="str">
        <f t="shared" si="134"/>
        <v>N</v>
      </c>
      <c r="G2825" s="95">
        <v>7356366.0446037566</v>
      </c>
      <c r="H2825" s="102">
        <v>13206.016744896693</v>
      </c>
      <c r="I2825" s="102">
        <v>116.29431832584996</v>
      </c>
      <c r="J2825" s="96"/>
      <c r="K2825" s="96"/>
      <c r="L2825" s="96"/>
      <c r="M2825" s="96"/>
      <c r="N2825" s="96"/>
      <c r="O2825" s="96"/>
      <c r="P2825" s="96"/>
    </row>
    <row r="2826" spans="1:16" ht="15" customHeight="1" x14ac:dyDescent="0.25">
      <c r="A2826" s="100">
        <v>43758</v>
      </c>
      <c r="B2826" s="101">
        <v>63</v>
      </c>
      <c r="C2826" s="92" t="str">
        <f t="shared" si="132"/>
        <v>POST /funds-confirmations</v>
      </c>
      <c r="D2826" s="94" t="s">
        <v>207</v>
      </c>
      <c r="E2826" s="93" t="str">
        <f t="shared" si="133"/>
        <v>CoF</v>
      </c>
      <c r="F2826" s="93" t="str">
        <f t="shared" si="134"/>
        <v>Y</v>
      </c>
      <c r="G2826" s="95">
        <v>9288380.0716674309</v>
      </c>
      <c r="H2826" s="102">
        <v>19184.425076839485</v>
      </c>
      <c r="I2826" s="102">
        <v>257.27527754753697</v>
      </c>
      <c r="J2826" s="96"/>
      <c r="K2826" s="96"/>
      <c r="L2826" s="96"/>
      <c r="M2826" s="96"/>
      <c r="N2826" s="96"/>
      <c r="O2826" s="96"/>
      <c r="P2826" s="96"/>
    </row>
    <row r="2827" spans="1:16" ht="15" customHeight="1" x14ac:dyDescent="0.25">
      <c r="A2827" s="46">
        <v>43758</v>
      </c>
      <c r="B2827" s="101">
        <v>0</v>
      </c>
      <c r="C2827" s="92" t="str">
        <f t="shared" si="132"/>
        <v>OIDC endpoints for token IDs</v>
      </c>
      <c r="D2827" s="94" t="s">
        <v>208</v>
      </c>
      <c r="E2827" s="93" t="str">
        <f t="shared" si="133"/>
        <v>OIDC</v>
      </c>
      <c r="F2827" s="93" t="str">
        <f t="shared" si="134"/>
        <v>N</v>
      </c>
      <c r="G2827" s="112">
        <v>799478552.5034349</v>
      </c>
      <c r="H2827" s="68">
        <v>1598364.3681049084</v>
      </c>
      <c r="I2827" s="68">
        <v>541.3687827457544</v>
      </c>
      <c r="J2827" s="96"/>
      <c r="K2827" s="96"/>
      <c r="L2827" s="96"/>
      <c r="M2827" s="96"/>
      <c r="N2827" s="96"/>
      <c r="O2827" s="96"/>
      <c r="P2827" s="96"/>
    </row>
    <row r="2828" spans="1:16" ht="15" customHeight="1" x14ac:dyDescent="0.25">
      <c r="A2828" s="97">
        <v>43758</v>
      </c>
      <c r="B2828" s="101">
        <v>1</v>
      </c>
      <c r="C2828" s="92" t="str">
        <f t="shared" si="132"/>
        <v>POST /account-access-consents</v>
      </c>
      <c r="D2828" s="94" t="s">
        <v>208</v>
      </c>
      <c r="E2828" s="93" t="str">
        <f t="shared" si="133"/>
        <v>AISP</v>
      </c>
      <c r="F2828" s="93" t="str">
        <f t="shared" si="134"/>
        <v>N</v>
      </c>
      <c r="G2828" s="95">
        <v>612697.1551733854</v>
      </c>
      <c r="H2828" s="103">
        <v>29434.012975074449</v>
      </c>
      <c r="I2828" s="103">
        <v>92.311400832418457</v>
      </c>
      <c r="J2828" s="96"/>
      <c r="K2828" s="96"/>
      <c r="L2828" s="96"/>
      <c r="M2828" s="96"/>
      <c r="N2828" s="96"/>
      <c r="O2828" s="96"/>
      <c r="P2828" s="96"/>
    </row>
    <row r="2829" spans="1:16" ht="15" customHeight="1" x14ac:dyDescent="0.25">
      <c r="A2829" s="97">
        <v>43758</v>
      </c>
      <c r="B2829" s="101">
        <v>2</v>
      </c>
      <c r="C2829" s="92" t="str">
        <f t="shared" si="132"/>
        <v>GET /account-access-consents/{ConsentId}</v>
      </c>
      <c r="D2829" s="94" t="s">
        <v>208</v>
      </c>
      <c r="E2829" s="93" t="str">
        <f t="shared" si="133"/>
        <v>AISP</v>
      </c>
      <c r="F2829" s="93" t="str">
        <f t="shared" si="134"/>
        <v>N</v>
      </c>
      <c r="G2829" s="95">
        <v>1254464.1860063232</v>
      </c>
      <c r="H2829" s="99">
        <v>27061.655981984048</v>
      </c>
      <c r="I2829" s="99">
        <v>32.901047926900979</v>
      </c>
      <c r="J2829" s="96"/>
      <c r="K2829" s="96"/>
      <c r="L2829" s="96"/>
      <c r="M2829" s="96"/>
      <c r="N2829" s="96"/>
      <c r="O2829" s="96"/>
      <c r="P2829" s="96"/>
    </row>
    <row r="2830" spans="1:16" ht="15" customHeight="1" x14ac:dyDescent="0.25">
      <c r="A2830" s="97">
        <v>43758</v>
      </c>
      <c r="B2830" s="101">
        <v>3</v>
      </c>
      <c r="C2830" s="92" t="str">
        <f t="shared" si="132"/>
        <v>DELETE /account-access-consents/{ConsentId}</v>
      </c>
      <c r="D2830" s="94" t="s">
        <v>208</v>
      </c>
      <c r="E2830" s="93" t="str">
        <f t="shared" si="133"/>
        <v>AISP</v>
      </c>
      <c r="F2830" s="93" t="str">
        <f t="shared" si="134"/>
        <v>N</v>
      </c>
      <c r="G2830" s="95">
        <v>568109.65111738769</v>
      </c>
      <c r="H2830" s="99">
        <v>27303.681418743665</v>
      </c>
      <c r="I2830" s="99">
        <v>256.60347916839549</v>
      </c>
      <c r="J2830" s="96"/>
      <c r="K2830" s="96"/>
      <c r="L2830" s="96"/>
      <c r="M2830" s="96"/>
      <c r="N2830" s="96"/>
      <c r="O2830" s="96"/>
      <c r="P2830" s="96"/>
    </row>
    <row r="2831" spans="1:16" ht="15" customHeight="1" x14ac:dyDescent="0.25">
      <c r="A2831" s="97">
        <v>43758</v>
      </c>
      <c r="B2831" s="101">
        <v>4</v>
      </c>
      <c r="C2831" s="92" t="str">
        <f t="shared" si="132"/>
        <v>GET /accounts</v>
      </c>
      <c r="D2831" s="94" t="s">
        <v>208</v>
      </c>
      <c r="E2831" s="93" t="str">
        <f t="shared" si="133"/>
        <v>AISP</v>
      </c>
      <c r="F2831" s="93" t="str">
        <f t="shared" si="134"/>
        <v>Y</v>
      </c>
      <c r="G2831" s="95">
        <v>1714265.5848676078</v>
      </c>
      <c r="H2831" s="99">
        <v>31369.079814291359</v>
      </c>
      <c r="I2831" s="99">
        <v>65.603158550342059</v>
      </c>
      <c r="J2831" s="96"/>
      <c r="K2831" s="96"/>
      <c r="L2831" s="96"/>
      <c r="M2831" s="96"/>
      <c r="N2831" s="96"/>
      <c r="O2831" s="96"/>
      <c r="P2831" s="96"/>
    </row>
    <row r="2832" spans="1:16" ht="15" customHeight="1" x14ac:dyDescent="0.25">
      <c r="A2832" s="97">
        <v>43758</v>
      </c>
      <c r="B2832" s="101">
        <v>5</v>
      </c>
      <c r="C2832" s="92" t="str">
        <f t="shared" si="132"/>
        <v>GET /accounts/{AccountId}</v>
      </c>
      <c r="D2832" s="94" t="s">
        <v>208</v>
      </c>
      <c r="E2832" s="93" t="str">
        <f t="shared" si="133"/>
        <v>AISP</v>
      </c>
      <c r="F2832" s="93" t="str">
        <f t="shared" si="134"/>
        <v>Y</v>
      </c>
      <c r="G2832" s="95">
        <v>2696853.6920315567</v>
      </c>
      <c r="H2832" s="99">
        <v>39086.951034144651</v>
      </c>
      <c r="I2832" s="99">
        <v>93.177442979404688</v>
      </c>
      <c r="J2832" s="96"/>
      <c r="K2832" s="96"/>
      <c r="L2832" s="96"/>
      <c r="M2832" s="96"/>
      <c r="N2832" s="96"/>
      <c r="O2832" s="96"/>
      <c r="P2832" s="96"/>
    </row>
    <row r="2833" spans="1:16" ht="15" customHeight="1" x14ac:dyDescent="0.25">
      <c r="A2833" s="97">
        <v>43758</v>
      </c>
      <c r="B2833" s="101">
        <v>6</v>
      </c>
      <c r="C2833" s="92" t="str">
        <f t="shared" si="132"/>
        <v>GET /accounts/{AccountId}/balances</v>
      </c>
      <c r="D2833" s="94" t="s">
        <v>208</v>
      </c>
      <c r="E2833" s="93" t="str">
        <f t="shared" si="133"/>
        <v>AISP</v>
      </c>
      <c r="F2833" s="93" t="str">
        <f t="shared" si="134"/>
        <v>Y</v>
      </c>
      <c r="G2833" s="95">
        <v>1847532.6790829927</v>
      </c>
      <c r="H2833" s="99">
        <v>28198.019821473627</v>
      </c>
      <c r="I2833" s="99">
        <v>137.55368823535795</v>
      </c>
      <c r="J2833" s="96"/>
      <c r="K2833" s="96"/>
      <c r="L2833" s="96"/>
      <c r="M2833" s="96"/>
      <c r="N2833" s="96"/>
      <c r="O2833" s="96"/>
      <c r="P2833" s="96"/>
    </row>
    <row r="2834" spans="1:16" ht="15" customHeight="1" x14ac:dyDescent="0.25">
      <c r="A2834" s="97">
        <v>43758</v>
      </c>
      <c r="B2834" s="101">
        <v>7</v>
      </c>
      <c r="C2834" s="92" t="str">
        <f t="shared" si="132"/>
        <v>GET /balances</v>
      </c>
      <c r="D2834" s="94" t="s">
        <v>208</v>
      </c>
      <c r="E2834" s="93" t="str">
        <f t="shared" si="133"/>
        <v>AISP</v>
      </c>
      <c r="F2834" s="93" t="str">
        <f t="shared" si="134"/>
        <v>Y</v>
      </c>
      <c r="G2834" s="95">
        <v>1070750.4958565983</v>
      </c>
      <c r="H2834" s="99">
        <v>20751.628387797766</v>
      </c>
      <c r="I2834" s="99">
        <v>159.79720893607225</v>
      </c>
      <c r="J2834" s="96"/>
      <c r="K2834" s="96"/>
      <c r="L2834" s="96"/>
      <c r="M2834" s="96"/>
      <c r="N2834" s="96"/>
      <c r="O2834" s="96"/>
      <c r="P2834" s="96"/>
    </row>
    <row r="2835" spans="1:16" ht="15" customHeight="1" x14ac:dyDescent="0.25">
      <c r="A2835" s="97">
        <v>43758</v>
      </c>
      <c r="B2835" s="101">
        <v>8</v>
      </c>
      <c r="C2835" s="92" t="str">
        <f t="shared" si="132"/>
        <v>GET /accounts/{AccountId}/transactions</v>
      </c>
      <c r="D2835" s="94" t="s">
        <v>208</v>
      </c>
      <c r="E2835" s="93" t="str">
        <f t="shared" si="133"/>
        <v>AISP</v>
      </c>
      <c r="F2835" s="93" t="str">
        <f t="shared" si="134"/>
        <v>Y</v>
      </c>
      <c r="G2835" s="95">
        <v>29246630.713176306</v>
      </c>
      <c r="H2835" s="99">
        <v>21723.070702967405</v>
      </c>
      <c r="I2835" s="99">
        <v>184.64289710850787</v>
      </c>
      <c r="J2835" s="96"/>
      <c r="K2835" s="96"/>
      <c r="L2835" s="96"/>
      <c r="M2835" s="96"/>
      <c r="N2835" s="96"/>
      <c r="O2835" s="96"/>
      <c r="P2835" s="96"/>
    </row>
    <row r="2836" spans="1:16" ht="15" customHeight="1" x14ac:dyDescent="0.25">
      <c r="A2836" s="97">
        <v>43758</v>
      </c>
      <c r="B2836" s="101">
        <v>9</v>
      </c>
      <c r="C2836" s="92" t="str">
        <f t="shared" si="132"/>
        <v>GET /transactions</v>
      </c>
      <c r="D2836" s="94" t="s">
        <v>208</v>
      </c>
      <c r="E2836" s="93" t="str">
        <f t="shared" si="133"/>
        <v>AISP</v>
      </c>
      <c r="F2836" s="93" t="str">
        <f t="shared" si="134"/>
        <v>Y</v>
      </c>
      <c r="G2836" s="95">
        <v>295331094.29716766</v>
      </c>
      <c r="H2836" s="99">
        <v>43567.372553059307</v>
      </c>
      <c r="I2836" s="99">
        <v>35.607001096525934</v>
      </c>
      <c r="J2836" s="96"/>
      <c r="K2836" s="96"/>
      <c r="L2836" s="96"/>
      <c r="M2836" s="96"/>
      <c r="N2836" s="96"/>
      <c r="O2836" s="96"/>
      <c r="P2836" s="96"/>
    </row>
    <row r="2837" spans="1:16" ht="15" customHeight="1" x14ac:dyDescent="0.25">
      <c r="A2837" s="97">
        <v>43758</v>
      </c>
      <c r="B2837" s="101">
        <v>10</v>
      </c>
      <c r="C2837" s="92" t="str">
        <f t="shared" si="132"/>
        <v>GET /accounts/{AccountId}/beneficiaries</v>
      </c>
      <c r="D2837" s="94" t="s">
        <v>208</v>
      </c>
      <c r="E2837" s="93" t="str">
        <f t="shared" si="133"/>
        <v>AISP</v>
      </c>
      <c r="F2837" s="93" t="str">
        <f t="shared" si="134"/>
        <v>Y</v>
      </c>
      <c r="G2837" s="95">
        <v>2116247.9918534667</v>
      </c>
      <c r="H2837" s="99">
        <v>28582.414772839722</v>
      </c>
      <c r="I2837" s="99">
        <v>121.82239677129448</v>
      </c>
      <c r="J2837" s="96"/>
      <c r="K2837" s="96"/>
      <c r="L2837" s="96"/>
      <c r="M2837" s="96"/>
      <c r="N2837" s="96"/>
      <c r="O2837" s="96"/>
      <c r="P2837" s="96"/>
    </row>
    <row r="2838" spans="1:16" ht="15" customHeight="1" x14ac:dyDescent="0.25">
      <c r="A2838" s="97">
        <v>43758</v>
      </c>
      <c r="B2838" s="101">
        <v>11</v>
      </c>
      <c r="C2838" s="92" t="str">
        <f t="shared" si="132"/>
        <v>GET /beneficiaries</v>
      </c>
      <c r="D2838" s="94" t="s">
        <v>208</v>
      </c>
      <c r="E2838" s="93" t="str">
        <f t="shared" si="133"/>
        <v>AISP</v>
      </c>
      <c r="F2838" s="93" t="str">
        <f t="shared" si="134"/>
        <v>Y</v>
      </c>
      <c r="G2838" s="95">
        <v>2522759.9928353387</v>
      </c>
      <c r="H2838" s="99">
        <v>40103.726910750338</v>
      </c>
      <c r="I2838" s="99">
        <v>32.393537692198791</v>
      </c>
      <c r="J2838" s="96"/>
      <c r="K2838" s="96"/>
      <c r="L2838" s="96"/>
      <c r="M2838" s="96"/>
      <c r="N2838" s="96"/>
      <c r="O2838" s="96"/>
      <c r="P2838" s="96"/>
    </row>
    <row r="2839" spans="1:16" ht="15" customHeight="1" x14ac:dyDescent="0.25">
      <c r="A2839" s="97">
        <v>43758</v>
      </c>
      <c r="B2839" s="101">
        <v>12</v>
      </c>
      <c r="C2839" s="92" t="str">
        <f t="shared" si="132"/>
        <v>GET /accounts/{AccountId}/direct-debits</v>
      </c>
      <c r="D2839" s="94" t="s">
        <v>208</v>
      </c>
      <c r="E2839" s="93" t="str">
        <f t="shared" si="133"/>
        <v>AISP</v>
      </c>
      <c r="F2839" s="93" t="str">
        <f t="shared" si="134"/>
        <v>Y</v>
      </c>
      <c r="G2839" s="95">
        <v>1710367.4444771907</v>
      </c>
      <c r="H2839" s="99">
        <v>36968.852514844904</v>
      </c>
      <c r="I2839" s="99">
        <v>169.52619976793744</v>
      </c>
      <c r="J2839" s="96"/>
      <c r="K2839" s="96"/>
      <c r="L2839" s="96"/>
      <c r="M2839" s="96"/>
      <c r="N2839" s="96"/>
      <c r="O2839" s="96"/>
      <c r="P2839" s="96"/>
    </row>
    <row r="2840" spans="1:16" ht="15" customHeight="1" x14ac:dyDescent="0.25">
      <c r="A2840" s="97">
        <v>43758</v>
      </c>
      <c r="B2840" s="101">
        <v>13</v>
      </c>
      <c r="C2840" s="92" t="str">
        <f t="shared" si="132"/>
        <v>GET /direct-debits</v>
      </c>
      <c r="D2840" s="94" t="s">
        <v>208</v>
      </c>
      <c r="E2840" s="93" t="str">
        <f t="shared" si="133"/>
        <v>AISP</v>
      </c>
      <c r="F2840" s="93" t="str">
        <f t="shared" si="134"/>
        <v>Y</v>
      </c>
      <c r="G2840" s="95">
        <v>1819047.0677882012</v>
      </c>
      <c r="H2840" s="99">
        <v>23932.737624441663</v>
      </c>
      <c r="I2840" s="99">
        <v>205.47029249227739</v>
      </c>
      <c r="J2840" s="96"/>
      <c r="K2840" s="96"/>
      <c r="L2840" s="96"/>
      <c r="M2840" s="96"/>
      <c r="N2840" s="96"/>
      <c r="O2840" s="96"/>
      <c r="P2840" s="96"/>
    </row>
    <row r="2841" spans="1:16" ht="15" customHeight="1" x14ac:dyDescent="0.25">
      <c r="A2841" s="97">
        <v>43758</v>
      </c>
      <c r="B2841" s="101">
        <v>14</v>
      </c>
      <c r="C2841" s="92" t="str">
        <f t="shared" si="132"/>
        <v>GET /accounts/{AccountId}/standing-orders</v>
      </c>
      <c r="D2841" s="94" t="s">
        <v>208</v>
      </c>
      <c r="E2841" s="93" t="str">
        <f t="shared" si="133"/>
        <v>AISP</v>
      </c>
      <c r="F2841" s="93" t="str">
        <f t="shared" si="134"/>
        <v>Y</v>
      </c>
      <c r="G2841" s="95">
        <v>879748.21605294768</v>
      </c>
      <c r="H2841" s="99">
        <v>17896.102363733342</v>
      </c>
      <c r="I2841" s="99">
        <v>139.75011932006973</v>
      </c>
      <c r="J2841" s="96"/>
      <c r="K2841" s="96"/>
      <c r="L2841" s="96"/>
      <c r="M2841" s="96"/>
      <c r="N2841" s="96"/>
      <c r="O2841" s="96"/>
      <c r="P2841" s="96"/>
    </row>
    <row r="2842" spans="1:16" ht="15" customHeight="1" x14ac:dyDescent="0.25">
      <c r="A2842" s="97">
        <v>43758</v>
      </c>
      <c r="B2842" s="101">
        <v>15</v>
      </c>
      <c r="C2842" s="92" t="str">
        <f t="shared" si="132"/>
        <v>GET /standing-orders</v>
      </c>
      <c r="D2842" s="94" t="s">
        <v>208</v>
      </c>
      <c r="E2842" s="93" t="str">
        <f t="shared" si="133"/>
        <v>AISP</v>
      </c>
      <c r="F2842" s="93" t="str">
        <f t="shared" si="134"/>
        <v>Y</v>
      </c>
      <c r="G2842" s="95">
        <v>1473577.9664371009</v>
      </c>
      <c r="H2842" s="99">
        <v>41399.14933044216</v>
      </c>
      <c r="I2842" s="99">
        <v>153.97495688638665</v>
      </c>
      <c r="J2842" s="96"/>
      <c r="K2842" s="96"/>
      <c r="L2842" s="96"/>
      <c r="M2842" s="96"/>
      <c r="N2842" s="96"/>
      <c r="O2842" s="96"/>
      <c r="P2842" s="96"/>
    </row>
    <row r="2843" spans="1:16" ht="15" customHeight="1" x14ac:dyDescent="0.25">
      <c r="A2843" s="97">
        <v>43758</v>
      </c>
      <c r="B2843" s="101">
        <v>16</v>
      </c>
      <c r="C2843" s="92" t="str">
        <f t="shared" si="132"/>
        <v>GET /accounts/{AccountId}/product</v>
      </c>
      <c r="D2843" s="94" t="s">
        <v>208</v>
      </c>
      <c r="E2843" s="93" t="str">
        <f t="shared" si="133"/>
        <v>AISP</v>
      </c>
      <c r="F2843" s="93" t="str">
        <f t="shared" si="134"/>
        <v>Y</v>
      </c>
      <c r="G2843" s="95">
        <v>378590.49096945551</v>
      </c>
      <c r="H2843" s="99">
        <v>5126.8708871671606</v>
      </c>
      <c r="I2843" s="99">
        <v>155.4812173730711</v>
      </c>
      <c r="J2843" s="96"/>
      <c r="K2843" s="96"/>
      <c r="L2843" s="96"/>
      <c r="M2843" s="96"/>
      <c r="N2843" s="96"/>
      <c r="O2843" s="96"/>
      <c r="P2843" s="96"/>
    </row>
    <row r="2844" spans="1:16" ht="15" customHeight="1" x14ac:dyDescent="0.25">
      <c r="A2844" s="97">
        <v>43758</v>
      </c>
      <c r="B2844" s="101">
        <v>17</v>
      </c>
      <c r="C2844" s="92" t="str">
        <f t="shared" si="132"/>
        <v>GET /products</v>
      </c>
      <c r="D2844" s="94" t="s">
        <v>208</v>
      </c>
      <c r="E2844" s="93" t="str">
        <f t="shared" si="133"/>
        <v>AISP</v>
      </c>
      <c r="F2844" s="93" t="str">
        <f t="shared" si="134"/>
        <v>Y</v>
      </c>
      <c r="G2844" s="95">
        <v>840583.55346813402</v>
      </c>
      <c r="H2844" s="99">
        <v>32530.496696880167</v>
      </c>
      <c r="I2844" s="99">
        <v>202.0490677793276</v>
      </c>
      <c r="J2844" s="96"/>
      <c r="K2844" s="96"/>
      <c r="L2844" s="96"/>
      <c r="M2844" s="96"/>
      <c r="N2844" s="96"/>
      <c r="O2844" s="96"/>
      <c r="P2844" s="96"/>
    </row>
    <row r="2845" spans="1:16" ht="15" customHeight="1" x14ac:dyDescent="0.25">
      <c r="A2845" s="97">
        <v>43758</v>
      </c>
      <c r="B2845" s="101">
        <v>18</v>
      </c>
      <c r="C2845" s="92" t="str">
        <f t="shared" si="132"/>
        <v>GET /accounts/{AccountId}/offers</v>
      </c>
      <c r="D2845" s="94" t="s">
        <v>208</v>
      </c>
      <c r="E2845" s="93" t="str">
        <f t="shared" si="133"/>
        <v>AISP</v>
      </c>
      <c r="F2845" s="93" t="str">
        <f t="shared" si="134"/>
        <v>Y</v>
      </c>
      <c r="G2845" s="95">
        <v>780002.30944981566</v>
      </c>
      <c r="H2845" s="99">
        <v>41267.117456651889</v>
      </c>
      <c r="I2845" s="99">
        <v>272.09857372066728</v>
      </c>
      <c r="J2845" s="96"/>
      <c r="K2845" s="96"/>
      <c r="L2845" s="96"/>
      <c r="M2845" s="96"/>
      <c r="N2845" s="96"/>
      <c r="O2845" s="96"/>
      <c r="P2845" s="96"/>
    </row>
    <row r="2846" spans="1:16" ht="15" customHeight="1" x14ac:dyDescent="0.25">
      <c r="A2846" s="97">
        <v>43758</v>
      </c>
      <c r="B2846" s="101">
        <v>19</v>
      </c>
      <c r="C2846" s="92" t="str">
        <f t="shared" si="132"/>
        <v>GET /offers</v>
      </c>
      <c r="D2846" s="94" t="s">
        <v>208</v>
      </c>
      <c r="E2846" s="93" t="str">
        <f t="shared" si="133"/>
        <v>AISP</v>
      </c>
      <c r="F2846" s="93" t="str">
        <f t="shared" si="134"/>
        <v>Y</v>
      </c>
      <c r="G2846" s="95">
        <v>3017376.5968049085</v>
      </c>
      <c r="H2846" s="99">
        <v>39759.180841129019</v>
      </c>
      <c r="I2846" s="99">
        <v>153.31979486810786</v>
      </c>
      <c r="J2846" s="96"/>
      <c r="K2846" s="96"/>
      <c r="L2846" s="96"/>
      <c r="M2846" s="96"/>
      <c r="N2846" s="96"/>
      <c r="O2846" s="96"/>
      <c r="P2846" s="96"/>
    </row>
    <row r="2847" spans="1:16" ht="15" customHeight="1" x14ac:dyDescent="0.25">
      <c r="A2847" s="97">
        <v>43758</v>
      </c>
      <c r="B2847" s="101">
        <v>20</v>
      </c>
      <c r="C2847" s="92" t="str">
        <f t="shared" si="132"/>
        <v>GET /accounts/{AccountId}/party</v>
      </c>
      <c r="D2847" s="94" t="s">
        <v>208</v>
      </c>
      <c r="E2847" s="93" t="str">
        <f t="shared" si="133"/>
        <v>AISP</v>
      </c>
      <c r="F2847" s="93" t="str">
        <f t="shared" si="134"/>
        <v>Y</v>
      </c>
      <c r="G2847" s="95">
        <v>1115327.3385155215</v>
      </c>
      <c r="H2847" s="99">
        <v>47225.815391061195</v>
      </c>
      <c r="I2847" s="99">
        <v>0</v>
      </c>
      <c r="J2847" s="96"/>
      <c r="K2847" s="96"/>
      <c r="L2847" s="96"/>
      <c r="M2847" s="96"/>
      <c r="N2847" s="96"/>
      <c r="O2847" s="96"/>
      <c r="P2847" s="96"/>
    </row>
    <row r="2848" spans="1:16" ht="15" customHeight="1" x14ac:dyDescent="0.25">
      <c r="A2848" s="97">
        <v>43758</v>
      </c>
      <c r="B2848" s="101">
        <v>21</v>
      </c>
      <c r="C2848" s="92" t="str">
        <f t="shared" si="132"/>
        <v>GET /party</v>
      </c>
      <c r="D2848" s="94" t="s">
        <v>208</v>
      </c>
      <c r="E2848" s="93" t="str">
        <f t="shared" si="133"/>
        <v>AISP</v>
      </c>
      <c r="F2848" s="93" t="str">
        <f t="shared" si="134"/>
        <v>Y</v>
      </c>
      <c r="G2848" s="95">
        <v>734190.98772706022</v>
      </c>
      <c r="H2848" s="99">
        <v>10828.598092791328</v>
      </c>
      <c r="I2848" s="99">
        <v>368.56382047737856</v>
      </c>
      <c r="J2848" s="96"/>
      <c r="K2848" s="96"/>
      <c r="L2848" s="96"/>
      <c r="M2848" s="96"/>
      <c r="N2848" s="96"/>
      <c r="O2848" s="96"/>
      <c r="P2848" s="96"/>
    </row>
    <row r="2849" spans="1:16" ht="15" customHeight="1" x14ac:dyDescent="0.25">
      <c r="A2849" s="97">
        <v>43758</v>
      </c>
      <c r="B2849" s="101">
        <v>22</v>
      </c>
      <c r="C2849" s="92" t="str">
        <f t="shared" si="132"/>
        <v>GET /accounts/{AccountId}/scheduled-payments</v>
      </c>
      <c r="D2849" s="94" t="s">
        <v>208</v>
      </c>
      <c r="E2849" s="93" t="str">
        <f t="shared" si="133"/>
        <v>AISP</v>
      </c>
      <c r="F2849" s="93" t="str">
        <f t="shared" si="134"/>
        <v>Y</v>
      </c>
      <c r="G2849" s="95">
        <v>865140.5361592304</v>
      </c>
      <c r="H2849" s="99">
        <v>34219.509962056429</v>
      </c>
      <c r="I2849" s="99">
        <v>2.7105982192502087</v>
      </c>
      <c r="J2849" s="96"/>
      <c r="K2849" s="96"/>
      <c r="L2849" s="96"/>
      <c r="M2849" s="96"/>
      <c r="N2849" s="96"/>
      <c r="O2849" s="96"/>
      <c r="P2849" s="96"/>
    </row>
    <row r="2850" spans="1:16" ht="15" customHeight="1" x14ac:dyDescent="0.25">
      <c r="A2850" s="97">
        <v>43758</v>
      </c>
      <c r="B2850" s="101">
        <v>23</v>
      </c>
      <c r="C2850" s="92" t="str">
        <f t="shared" si="132"/>
        <v>GET /scheduled-payments</v>
      </c>
      <c r="D2850" s="94" t="s">
        <v>208</v>
      </c>
      <c r="E2850" s="93" t="str">
        <f t="shared" si="133"/>
        <v>AISP</v>
      </c>
      <c r="F2850" s="93" t="str">
        <f t="shared" si="134"/>
        <v>Y</v>
      </c>
      <c r="G2850" s="95">
        <v>1973369.5144685721</v>
      </c>
      <c r="H2850" s="99">
        <v>29236.169724084815</v>
      </c>
      <c r="I2850" s="99">
        <v>85.959130844148461</v>
      </c>
      <c r="J2850" s="96"/>
      <c r="K2850" s="96"/>
      <c r="L2850" s="96"/>
      <c r="M2850" s="96"/>
      <c r="N2850" s="96"/>
      <c r="O2850" s="96"/>
      <c r="P2850" s="96"/>
    </row>
    <row r="2851" spans="1:16" ht="15" customHeight="1" x14ac:dyDescent="0.25">
      <c r="A2851" s="97">
        <v>43758</v>
      </c>
      <c r="B2851" s="101">
        <v>24</v>
      </c>
      <c r="C2851" s="92" t="str">
        <f t="shared" si="132"/>
        <v>GET /accounts/{AccountId}/statements</v>
      </c>
      <c r="D2851" s="94" t="s">
        <v>208</v>
      </c>
      <c r="E2851" s="93" t="str">
        <f t="shared" si="133"/>
        <v>AISP</v>
      </c>
      <c r="F2851" s="93" t="str">
        <f t="shared" si="134"/>
        <v>Y</v>
      </c>
      <c r="G2851" s="95">
        <v>822838.71902011789</v>
      </c>
      <c r="H2851" s="99">
        <v>14740.487965812781</v>
      </c>
      <c r="I2851" s="99">
        <v>145.24300738721166</v>
      </c>
      <c r="J2851" s="96"/>
      <c r="K2851" s="96"/>
      <c r="L2851" s="96"/>
      <c r="M2851" s="96"/>
      <c r="N2851" s="96"/>
      <c r="O2851" s="96"/>
      <c r="P2851" s="96"/>
    </row>
    <row r="2852" spans="1:16" ht="15" customHeight="1" x14ac:dyDescent="0.25">
      <c r="A2852" s="97">
        <v>43758</v>
      </c>
      <c r="B2852" s="101">
        <v>25</v>
      </c>
      <c r="C2852" s="92" t="str">
        <f t="shared" si="132"/>
        <v>GET /accounts/{AccountId}/statements/{StatementId}</v>
      </c>
      <c r="D2852" s="94" t="s">
        <v>208</v>
      </c>
      <c r="E2852" s="93" t="str">
        <f t="shared" si="133"/>
        <v>AISP</v>
      </c>
      <c r="F2852" s="93" t="str">
        <f t="shared" si="134"/>
        <v>Y</v>
      </c>
      <c r="G2852" s="95">
        <v>1121230.6948565529</v>
      </c>
      <c r="H2852" s="99">
        <v>22980.90949044015</v>
      </c>
      <c r="I2852" s="99">
        <v>120.55350640841705</v>
      </c>
      <c r="J2852" s="96"/>
      <c r="K2852" s="96"/>
      <c r="L2852" s="96"/>
      <c r="M2852" s="96"/>
      <c r="N2852" s="96"/>
      <c r="O2852" s="96"/>
      <c r="P2852" s="96"/>
    </row>
    <row r="2853" spans="1:16" ht="15" customHeight="1" x14ac:dyDescent="0.25">
      <c r="A2853" s="97">
        <v>43758</v>
      </c>
      <c r="B2853" s="101">
        <v>26</v>
      </c>
      <c r="C2853" s="92" t="str">
        <f t="shared" si="132"/>
        <v>GET /accounts/{AccountId}/statements/{StatementId}/file</v>
      </c>
      <c r="D2853" s="94" t="s">
        <v>208</v>
      </c>
      <c r="E2853" s="93" t="str">
        <f t="shared" si="133"/>
        <v>AISP</v>
      </c>
      <c r="F2853" s="93" t="str">
        <f t="shared" si="134"/>
        <v>Y</v>
      </c>
      <c r="G2853" s="95">
        <v>2265583.6427113661</v>
      </c>
      <c r="H2853" s="99">
        <v>24152.250109658438</v>
      </c>
      <c r="I2853" s="99">
        <v>96.078197924906974</v>
      </c>
      <c r="J2853" s="96"/>
      <c r="K2853" s="96"/>
      <c r="L2853" s="96"/>
      <c r="M2853" s="96"/>
      <c r="N2853" s="96"/>
      <c r="O2853" s="96"/>
      <c r="P2853" s="96"/>
    </row>
    <row r="2854" spans="1:16" ht="15" customHeight="1" x14ac:dyDescent="0.25">
      <c r="A2854" s="97">
        <v>43758</v>
      </c>
      <c r="B2854" s="101">
        <v>27</v>
      </c>
      <c r="C2854" s="92" t="str">
        <f t="shared" si="132"/>
        <v>GET /accounts/{AccountId}/statements/{StatementId}/transactions</v>
      </c>
      <c r="D2854" s="94" t="s">
        <v>208</v>
      </c>
      <c r="E2854" s="93" t="str">
        <f t="shared" si="133"/>
        <v>AISP</v>
      </c>
      <c r="F2854" s="93" t="str">
        <f t="shared" si="134"/>
        <v>Y</v>
      </c>
      <c r="G2854" s="95">
        <v>29559001.460112825</v>
      </c>
      <c r="H2854" s="99">
        <v>7394.1067514714405</v>
      </c>
      <c r="I2854" s="99">
        <v>272.27319701427098</v>
      </c>
      <c r="J2854" s="96"/>
      <c r="K2854" s="96"/>
      <c r="L2854" s="96"/>
      <c r="M2854" s="96"/>
      <c r="N2854" s="96"/>
      <c r="O2854" s="96"/>
      <c r="P2854" s="96"/>
    </row>
    <row r="2855" spans="1:16" ht="15" customHeight="1" x14ac:dyDescent="0.25">
      <c r="A2855" s="97">
        <v>43758</v>
      </c>
      <c r="B2855" s="101">
        <v>28</v>
      </c>
      <c r="C2855" s="92" t="str">
        <f t="shared" si="132"/>
        <v>GET /statements</v>
      </c>
      <c r="D2855" s="94" t="s">
        <v>208</v>
      </c>
      <c r="E2855" s="93" t="str">
        <f t="shared" si="133"/>
        <v>AISP</v>
      </c>
      <c r="F2855" s="93" t="str">
        <f t="shared" si="134"/>
        <v>Y</v>
      </c>
      <c r="G2855" s="95">
        <v>3050685.5991956056</v>
      </c>
      <c r="H2855" s="99">
        <v>39586.187631734727</v>
      </c>
      <c r="I2855" s="99">
        <v>72.400149493928382</v>
      </c>
      <c r="J2855" s="96"/>
      <c r="K2855" s="96"/>
      <c r="L2855" s="96"/>
      <c r="M2855" s="96"/>
      <c r="N2855" s="96"/>
      <c r="O2855" s="96"/>
      <c r="P2855" s="96"/>
    </row>
    <row r="2856" spans="1:16" ht="15" customHeight="1" x14ac:dyDescent="0.25">
      <c r="A2856" s="97">
        <v>43758</v>
      </c>
      <c r="B2856" s="101">
        <v>29</v>
      </c>
      <c r="C2856" s="92" t="str">
        <f t="shared" si="132"/>
        <v>POST /domestic-payment-consents</v>
      </c>
      <c r="D2856" s="94" t="s">
        <v>208</v>
      </c>
      <c r="E2856" s="93" t="str">
        <f t="shared" si="133"/>
        <v>PISP</v>
      </c>
      <c r="F2856" s="93" t="str">
        <f t="shared" si="134"/>
        <v>N</v>
      </c>
      <c r="G2856" s="95">
        <v>3260784.8823896758</v>
      </c>
      <c r="H2856" s="99">
        <v>8782.8740696742116</v>
      </c>
      <c r="I2856" s="99">
        <v>86.666426378904191</v>
      </c>
      <c r="J2856" s="96"/>
      <c r="K2856" s="96"/>
      <c r="L2856" s="96"/>
      <c r="M2856" s="96"/>
      <c r="N2856" s="96"/>
      <c r="O2856" s="96"/>
      <c r="P2856" s="96"/>
    </row>
    <row r="2857" spans="1:16" ht="15" customHeight="1" x14ac:dyDescent="0.25">
      <c r="A2857" s="97">
        <v>43758</v>
      </c>
      <c r="B2857" s="101">
        <v>30</v>
      </c>
      <c r="C2857" s="92" t="str">
        <f t="shared" si="132"/>
        <v>GET /domestic-payment-consents/{ConsentId}</v>
      </c>
      <c r="D2857" s="94" t="s">
        <v>208</v>
      </c>
      <c r="E2857" s="93" t="str">
        <f t="shared" si="133"/>
        <v>PISP</v>
      </c>
      <c r="F2857" s="93" t="str">
        <f t="shared" si="134"/>
        <v>N</v>
      </c>
      <c r="G2857" s="95">
        <v>12898809.726877453</v>
      </c>
      <c r="H2857" s="99">
        <v>19395.445361257931</v>
      </c>
      <c r="I2857" s="99">
        <v>132.97853175026998</v>
      </c>
      <c r="J2857" s="96"/>
      <c r="K2857" s="96"/>
      <c r="L2857" s="96"/>
      <c r="M2857" s="96"/>
      <c r="N2857" s="96"/>
      <c r="O2857" s="96"/>
      <c r="P2857" s="96"/>
    </row>
    <row r="2858" spans="1:16" ht="15" customHeight="1" x14ac:dyDescent="0.25">
      <c r="A2858" s="97">
        <v>43758</v>
      </c>
      <c r="B2858" s="101">
        <v>31</v>
      </c>
      <c r="C2858" s="92" t="str">
        <f t="shared" si="132"/>
        <v>POST /domestic-payments</v>
      </c>
      <c r="D2858" s="94" t="s">
        <v>208</v>
      </c>
      <c r="E2858" s="93" t="str">
        <f t="shared" si="133"/>
        <v>PISP</v>
      </c>
      <c r="F2858" s="93" t="str">
        <f t="shared" si="134"/>
        <v>Y</v>
      </c>
      <c r="G2858" s="95">
        <v>5225139.7396853631</v>
      </c>
      <c r="H2858" s="99">
        <v>15997.354986893783</v>
      </c>
      <c r="I2858" s="99">
        <v>6.560386870803546</v>
      </c>
      <c r="J2858" s="96"/>
      <c r="K2858" s="96"/>
      <c r="L2858" s="96"/>
      <c r="M2858" s="96"/>
      <c r="N2858" s="96"/>
      <c r="O2858" s="96"/>
      <c r="P2858" s="96"/>
    </row>
    <row r="2859" spans="1:16" ht="15" customHeight="1" x14ac:dyDescent="0.25">
      <c r="A2859" s="97">
        <v>43758</v>
      </c>
      <c r="B2859" s="101">
        <v>32</v>
      </c>
      <c r="C2859" s="92" t="str">
        <f t="shared" si="132"/>
        <v>GET /domestic-payments/{DomesticPaymentId}</v>
      </c>
      <c r="D2859" s="94" t="s">
        <v>208</v>
      </c>
      <c r="E2859" s="93" t="str">
        <f t="shared" si="133"/>
        <v>PISP</v>
      </c>
      <c r="F2859" s="93" t="str">
        <f t="shared" si="134"/>
        <v>Y</v>
      </c>
      <c r="G2859" s="95">
        <v>34833211.523571335</v>
      </c>
      <c r="H2859" s="99">
        <v>36624.372080108842</v>
      </c>
      <c r="I2859" s="99">
        <v>73.829061904337053</v>
      </c>
      <c r="J2859" s="96"/>
      <c r="K2859" s="96"/>
      <c r="L2859" s="96"/>
      <c r="M2859" s="96"/>
      <c r="N2859" s="96"/>
      <c r="O2859" s="96"/>
      <c r="P2859" s="96"/>
    </row>
    <row r="2860" spans="1:16" ht="15" customHeight="1" x14ac:dyDescent="0.25">
      <c r="A2860" s="97">
        <v>43758</v>
      </c>
      <c r="B2860" s="101">
        <v>33</v>
      </c>
      <c r="C2860" s="92" t="str">
        <f t="shared" si="132"/>
        <v>POST /domestic-scheduled-payment-consents</v>
      </c>
      <c r="D2860" s="94" t="s">
        <v>208</v>
      </c>
      <c r="E2860" s="93" t="str">
        <f t="shared" si="133"/>
        <v>PISP</v>
      </c>
      <c r="F2860" s="93" t="str">
        <f t="shared" si="134"/>
        <v>N</v>
      </c>
      <c r="G2860" s="95">
        <v>17691063.278540142</v>
      </c>
      <c r="H2860" s="99">
        <v>19954.408323469401</v>
      </c>
      <c r="I2860" s="99">
        <v>99.266667959102051</v>
      </c>
      <c r="J2860" s="96"/>
      <c r="K2860" s="96"/>
      <c r="L2860" s="96"/>
      <c r="M2860" s="96"/>
      <c r="N2860" s="96"/>
      <c r="O2860" s="96"/>
      <c r="P2860" s="96"/>
    </row>
    <row r="2861" spans="1:16" ht="15" customHeight="1" x14ac:dyDescent="0.25">
      <c r="A2861" s="97">
        <v>43758</v>
      </c>
      <c r="B2861" s="101">
        <v>34</v>
      </c>
      <c r="C2861" s="92" t="str">
        <f t="shared" si="132"/>
        <v>GET /domestic-scheduled-payment-consents/{ConsentId}</v>
      </c>
      <c r="D2861" s="94" t="s">
        <v>208</v>
      </c>
      <c r="E2861" s="93" t="str">
        <f t="shared" si="133"/>
        <v>PISP</v>
      </c>
      <c r="F2861" s="93" t="str">
        <f t="shared" si="134"/>
        <v>N</v>
      </c>
      <c r="G2861" s="95">
        <v>10980787.253729353</v>
      </c>
      <c r="H2861" s="99">
        <v>13265.778413787017</v>
      </c>
      <c r="I2861" s="99">
        <v>76.617698595709143</v>
      </c>
      <c r="J2861" s="96"/>
      <c r="K2861" s="96"/>
      <c r="L2861" s="96"/>
      <c r="M2861" s="96"/>
      <c r="N2861" s="96"/>
      <c r="O2861" s="96"/>
      <c r="P2861" s="96"/>
    </row>
    <row r="2862" spans="1:16" ht="15" customHeight="1" x14ac:dyDescent="0.25">
      <c r="A2862" s="97">
        <v>43758</v>
      </c>
      <c r="B2862" s="101">
        <v>35</v>
      </c>
      <c r="C2862" s="92" t="str">
        <f t="shared" si="132"/>
        <v>POST /domestic-scheduled-payments</v>
      </c>
      <c r="D2862" s="94" t="s">
        <v>208</v>
      </c>
      <c r="E2862" s="93" t="str">
        <f t="shared" si="133"/>
        <v>PISP</v>
      </c>
      <c r="F2862" s="93" t="str">
        <f t="shared" si="134"/>
        <v>Y</v>
      </c>
      <c r="G2862" s="95">
        <v>31686353.926975172</v>
      </c>
      <c r="H2862" s="99">
        <v>43183.115595685216</v>
      </c>
      <c r="I2862" s="99">
        <v>162.3539615968634</v>
      </c>
      <c r="J2862" s="96"/>
      <c r="K2862" s="96"/>
      <c r="L2862" s="96"/>
      <c r="M2862" s="96"/>
      <c r="N2862" s="96"/>
      <c r="O2862" s="96"/>
      <c r="P2862" s="96"/>
    </row>
    <row r="2863" spans="1:16" ht="15" customHeight="1" x14ac:dyDescent="0.25">
      <c r="A2863" s="97">
        <v>43758</v>
      </c>
      <c r="B2863" s="101">
        <v>36</v>
      </c>
      <c r="C2863" s="92" t="str">
        <f t="shared" si="132"/>
        <v>GET /domestic-scheduled-payments/{DomesticScheduledPaymentId}</v>
      </c>
      <c r="D2863" s="94" t="s">
        <v>208</v>
      </c>
      <c r="E2863" s="93" t="str">
        <f t="shared" si="133"/>
        <v>PISP</v>
      </c>
      <c r="F2863" s="93" t="str">
        <f t="shared" si="134"/>
        <v>Y</v>
      </c>
      <c r="G2863" s="95">
        <v>12614847.230943551</v>
      </c>
      <c r="H2863" s="99">
        <v>31119.969666525234</v>
      </c>
      <c r="I2863" s="99">
        <v>86.210095062365724</v>
      </c>
      <c r="J2863" s="96"/>
      <c r="K2863" s="96"/>
      <c r="L2863" s="96"/>
      <c r="M2863" s="96"/>
      <c r="N2863" s="96"/>
      <c r="O2863" s="96"/>
      <c r="P2863" s="96"/>
    </row>
    <row r="2864" spans="1:16" ht="15" customHeight="1" x14ac:dyDescent="0.25">
      <c r="A2864" s="97">
        <v>43758</v>
      </c>
      <c r="B2864" s="101">
        <v>37</v>
      </c>
      <c r="C2864" s="92" t="str">
        <f t="shared" si="132"/>
        <v>POST /domestic-standing-order-consents</v>
      </c>
      <c r="D2864" s="94" t="s">
        <v>208</v>
      </c>
      <c r="E2864" s="93" t="str">
        <f t="shared" si="133"/>
        <v>PISP</v>
      </c>
      <c r="F2864" s="93" t="str">
        <f t="shared" si="134"/>
        <v>N</v>
      </c>
      <c r="G2864" s="95">
        <v>23696410.904652353</v>
      </c>
      <c r="H2864" s="99">
        <v>23702.884278924605</v>
      </c>
      <c r="I2864" s="99">
        <v>217.33299475654673</v>
      </c>
      <c r="J2864" s="96"/>
      <c r="K2864" s="96"/>
      <c r="L2864" s="96"/>
      <c r="M2864" s="96"/>
      <c r="N2864" s="96"/>
      <c r="O2864" s="96"/>
      <c r="P2864" s="96"/>
    </row>
    <row r="2865" spans="1:16" ht="15" customHeight="1" x14ac:dyDescent="0.25">
      <c r="A2865" s="97">
        <v>43758</v>
      </c>
      <c r="B2865" s="101">
        <v>38</v>
      </c>
      <c r="C2865" s="92" t="str">
        <f t="shared" si="132"/>
        <v>GET /domestic-standing-order-consents/{ConsentId}</v>
      </c>
      <c r="D2865" s="94" t="s">
        <v>208</v>
      </c>
      <c r="E2865" s="93" t="str">
        <f t="shared" si="133"/>
        <v>PISP</v>
      </c>
      <c r="F2865" s="93" t="str">
        <f t="shared" si="134"/>
        <v>N</v>
      </c>
      <c r="G2865" s="95">
        <v>23447618.95768835</v>
      </c>
      <c r="H2865" s="99">
        <v>30877.597716726163</v>
      </c>
      <c r="I2865" s="99">
        <v>208.51365983293215</v>
      </c>
      <c r="J2865" s="96"/>
      <c r="K2865" s="96"/>
      <c r="L2865" s="96"/>
      <c r="M2865" s="96"/>
      <c r="N2865" s="96"/>
      <c r="O2865" s="96"/>
      <c r="P2865" s="96"/>
    </row>
    <row r="2866" spans="1:16" ht="15" customHeight="1" x14ac:dyDescent="0.25">
      <c r="A2866" s="97">
        <v>43758</v>
      </c>
      <c r="B2866" s="101">
        <v>39</v>
      </c>
      <c r="C2866" s="92" t="str">
        <f t="shared" si="132"/>
        <v>POST /domestic-standing-orders</v>
      </c>
      <c r="D2866" s="94" t="s">
        <v>208</v>
      </c>
      <c r="E2866" s="93" t="str">
        <f t="shared" si="133"/>
        <v>PISP</v>
      </c>
      <c r="F2866" s="93" t="str">
        <f t="shared" si="134"/>
        <v>Y</v>
      </c>
      <c r="G2866" s="95">
        <v>7461337.4411675278</v>
      </c>
      <c r="H2866" s="99">
        <v>18282.248101001918</v>
      </c>
      <c r="I2866" s="99">
        <v>1.8091043533432727</v>
      </c>
      <c r="J2866" s="96"/>
      <c r="K2866" s="96"/>
      <c r="L2866" s="96"/>
      <c r="M2866" s="96"/>
      <c r="N2866" s="96"/>
      <c r="O2866" s="96"/>
      <c r="P2866" s="96"/>
    </row>
    <row r="2867" spans="1:16" ht="15" customHeight="1" x14ac:dyDescent="0.25">
      <c r="A2867" s="97">
        <v>43758</v>
      </c>
      <c r="B2867" s="101">
        <v>40</v>
      </c>
      <c r="C2867" s="92" t="str">
        <f t="shared" si="132"/>
        <v>GET /domestic-standing-orders/{DomesticStandingOrderId}</v>
      </c>
      <c r="D2867" s="94" t="s">
        <v>208</v>
      </c>
      <c r="E2867" s="93" t="str">
        <f t="shared" si="133"/>
        <v>PISP</v>
      </c>
      <c r="F2867" s="93" t="str">
        <f t="shared" si="134"/>
        <v>Y</v>
      </c>
      <c r="G2867" s="95">
        <v>6265779.826901501</v>
      </c>
      <c r="H2867" s="99">
        <v>9024.0628194314286</v>
      </c>
      <c r="I2867" s="99">
        <v>228.70314833153799</v>
      </c>
      <c r="J2867" s="96"/>
      <c r="K2867" s="96"/>
      <c r="L2867" s="96"/>
      <c r="M2867" s="96"/>
      <c r="N2867" s="96"/>
      <c r="O2867" s="96"/>
      <c r="P2867" s="96"/>
    </row>
    <row r="2868" spans="1:16" ht="15" customHeight="1" x14ac:dyDescent="0.25">
      <c r="A2868" s="97">
        <v>43758</v>
      </c>
      <c r="B2868" s="101">
        <v>41</v>
      </c>
      <c r="C2868" s="92" t="str">
        <f t="shared" si="132"/>
        <v>POST /international-payment-consents</v>
      </c>
      <c r="D2868" s="94" t="s">
        <v>208</v>
      </c>
      <c r="E2868" s="93" t="str">
        <f t="shared" si="133"/>
        <v>PISP</v>
      </c>
      <c r="F2868" s="93" t="str">
        <f t="shared" si="134"/>
        <v>N</v>
      </c>
      <c r="G2868" s="95">
        <v>29705106.464615967</v>
      </c>
      <c r="H2868" s="99">
        <v>46290.144526986885</v>
      </c>
      <c r="I2868" s="99">
        <v>63.823566791612556</v>
      </c>
      <c r="J2868" s="96"/>
      <c r="K2868" s="96"/>
      <c r="L2868" s="96"/>
      <c r="M2868" s="96"/>
      <c r="N2868" s="96"/>
      <c r="O2868" s="96"/>
      <c r="P2868" s="96"/>
    </row>
    <row r="2869" spans="1:16" ht="15" customHeight="1" x14ac:dyDescent="0.25">
      <c r="A2869" s="97">
        <v>43758</v>
      </c>
      <c r="B2869" s="101">
        <v>42</v>
      </c>
      <c r="C2869" s="92" t="str">
        <f t="shared" si="132"/>
        <v>GET /international-payment-consents/{ConsentId}</v>
      </c>
      <c r="D2869" s="94" t="s">
        <v>208</v>
      </c>
      <c r="E2869" s="93" t="str">
        <f t="shared" si="133"/>
        <v>PISP</v>
      </c>
      <c r="F2869" s="93" t="str">
        <f t="shared" si="134"/>
        <v>N</v>
      </c>
      <c r="G2869" s="95">
        <v>29773112.248054091</v>
      </c>
      <c r="H2869" s="99">
        <v>30103.693170757535</v>
      </c>
      <c r="I2869" s="99">
        <v>280.12800932854879</v>
      </c>
      <c r="J2869" s="96"/>
      <c r="K2869" s="96"/>
      <c r="L2869" s="96"/>
      <c r="M2869" s="96"/>
      <c r="N2869" s="96"/>
      <c r="O2869" s="96"/>
      <c r="P2869" s="96"/>
    </row>
    <row r="2870" spans="1:16" ht="15" customHeight="1" x14ac:dyDescent="0.25">
      <c r="A2870" s="97">
        <v>43758</v>
      </c>
      <c r="B2870" s="101">
        <v>43</v>
      </c>
      <c r="C2870" s="92" t="str">
        <f t="shared" si="132"/>
        <v>POST /international-payments</v>
      </c>
      <c r="D2870" s="94" t="s">
        <v>208</v>
      </c>
      <c r="E2870" s="93" t="str">
        <f t="shared" si="133"/>
        <v>PISP</v>
      </c>
      <c r="F2870" s="93" t="str">
        <f t="shared" si="134"/>
        <v>Y</v>
      </c>
      <c r="G2870" s="95">
        <v>38346016.826271474</v>
      </c>
      <c r="H2870" s="99">
        <v>41852.880625490725</v>
      </c>
      <c r="I2870" s="99">
        <v>46.338100329745565</v>
      </c>
      <c r="J2870" s="96"/>
      <c r="K2870" s="96"/>
      <c r="L2870" s="96"/>
      <c r="M2870" s="96"/>
      <c r="N2870" s="96"/>
      <c r="O2870" s="96"/>
      <c r="P2870" s="96"/>
    </row>
    <row r="2871" spans="1:16" ht="15" customHeight="1" x14ac:dyDescent="0.25">
      <c r="A2871" s="97">
        <v>43758</v>
      </c>
      <c r="B2871" s="101">
        <v>44</v>
      </c>
      <c r="C2871" s="92" t="str">
        <f t="shared" si="132"/>
        <v>GET /international-payments/{InternationalPaymentId}</v>
      </c>
      <c r="D2871" s="94" t="s">
        <v>208</v>
      </c>
      <c r="E2871" s="93" t="str">
        <f t="shared" si="133"/>
        <v>PISP</v>
      </c>
      <c r="F2871" s="93" t="str">
        <f t="shared" si="134"/>
        <v>Y</v>
      </c>
      <c r="G2871" s="95">
        <v>12033520.491474746</v>
      </c>
      <c r="H2871" s="99">
        <v>18526.454815896013</v>
      </c>
      <c r="I2871" s="99">
        <v>60.809383179544042</v>
      </c>
      <c r="J2871" s="96"/>
      <c r="K2871" s="96"/>
      <c r="L2871" s="96"/>
      <c r="M2871" s="96"/>
      <c r="N2871" s="96"/>
      <c r="O2871" s="96"/>
      <c r="P2871" s="96"/>
    </row>
    <row r="2872" spans="1:16" ht="15" customHeight="1" x14ac:dyDescent="0.25">
      <c r="A2872" s="97">
        <v>43758</v>
      </c>
      <c r="B2872" s="101">
        <v>45</v>
      </c>
      <c r="C2872" s="92" t="str">
        <f t="shared" si="132"/>
        <v>POST /international-scheduled-payment-consents</v>
      </c>
      <c r="D2872" s="94" t="s">
        <v>208</v>
      </c>
      <c r="E2872" s="93" t="str">
        <f t="shared" si="133"/>
        <v>PISP</v>
      </c>
      <c r="F2872" s="93" t="str">
        <f t="shared" si="134"/>
        <v>N</v>
      </c>
      <c r="G2872" s="95">
        <v>25676870.696972396</v>
      </c>
      <c r="H2872" s="99">
        <v>33741.89052451271</v>
      </c>
      <c r="I2872" s="99">
        <v>13.558004851689834</v>
      </c>
      <c r="J2872" s="96"/>
      <c r="K2872" s="96"/>
      <c r="L2872" s="96"/>
      <c r="M2872" s="96"/>
      <c r="N2872" s="96"/>
      <c r="O2872" s="96"/>
      <c r="P2872" s="96"/>
    </row>
    <row r="2873" spans="1:16" ht="15" customHeight="1" x14ac:dyDescent="0.25">
      <c r="A2873" s="97">
        <v>43758</v>
      </c>
      <c r="B2873" s="101">
        <v>46</v>
      </c>
      <c r="C2873" s="92" t="str">
        <f t="shared" si="132"/>
        <v>GET /international-scheduled-payment-consents/{ConsentId}</v>
      </c>
      <c r="D2873" s="94" t="s">
        <v>208</v>
      </c>
      <c r="E2873" s="93" t="str">
        <f t="shared" si="133"/>
        <v>PISP</v>
      </c>
      <c r="F2873" s="93" t="str">
        <f t="shared" si="134"/>
        <v>N</v>
      </c>
      <c r="G2873" s="95">
        <v>9279031.3628166579</v>
      </c>
      <c r="H2873" s="99">
        <v>30145.155038870256</v>
      </c>
      <c r="I2873" s="99">
        <v>24.936427535434849</v>
      </c>
      <c r="J2873" s="96"/>
      <c r="K2873" s="96"/>
      <c r="L2873" s="96"/>
      <c r="M2873" s="96"/>
      <c r="N2873" s="96"/>
      <c r="O2873" s="96"/>
      <c r="P2873" s="96"/>
    </row>
    <row r="2874" spans="1:16" ht="15" customHeight="1" x14ac:dyDescent="0.25">
      <c r="A2874" s="97">
        <v>43758</v>
      </c>
      <c r="B2874" s="101">
        <v>47</v>
      </c>
      <c r="C2874" s="92" t="str">
        <f t="shared" si="132"/>
        <v>POST /international-scheduled-payments</v>
      </c>
      <c r="D2874" s="94" t="s">
        <v>208</v>
      </c>
      <c r="E2874" s="93" t="str">
        <f t="shared" si="133"/>
        <v>PISP</v>
      </c>
      <c r="F2874" s="93" t="str">
        <f t="shared" si="134"/>
        <v>Y</v>
      </c>
      <c r="G2874" s="95">
        <v>14819780.833262522</v>
      </c>
      <c r="H2874" s="103">
        <v>22320.001413751921</v>
      </c>
      <c r="I2874" s="103">
        <v>67.020213470714424</v>
      </c>
      <c r="J2874" s="96"/>
      <c r="K2874" s="96"/>
      <c r="L2874" s="96"/>
      <c r="M2874" s="96"/>
      <c r="N2874" s="96"/>
      <c r="O2874" s="96"/>
      <c r="P2874" s="96"/>
    </row>
    <row r="2875" spans="1:16" ht="15" customHeight="1" x14ac:dyDescent="0.25">
      <c r="A2875" s="97">
        <v>43758</v>
      </c>
      <c r="B2875" s="101">
        <v>48</v>
      </c>
      <c r="C2875" s="92" t="str">
        <f t="shared" si="132"/>
        <v>GET /international-scheduled-payments/{InternationalScheduledPaymentId}</v>
      </c>
      <c r="D2875" s="94" t="s">
        <v>208</v>
      </c>
      <c r="E2875" s="93" t="str">
        <f t="shared" si="133"/>
        <v>PISP</v>
      </c>
      <c r="F2875" s="93" t="str">
        <f t="shared" si="134"/>
        <v>Y</v>
      </c>
      <c r="G2875" s="95">
        <v>19243634.200512357</v>
      </c>
      <c r="H2875" s="103">
        <v>40149.582320197194</v>
      </c>
      <c r="I2875" s="103">
        <v>58.96066261662191</v>
      </c>
      <c r="J2875" s="96"/>
      <c r="K2875" s="96"/>
      <c r="L2875" s="96"/>
      <c r="M2875" s="96"/>
      <c r="N2875" s="96"/>
      <c r="O2875" s="96"/>
      <c r="P2875" s="96"/>
    </row>
    <row r="2876" spans="1:16" ht="15" customHeight="1" x14ac:dyDescent="0.25">
      <c r="A2876" s="97">
        <v>43758</v>
      </c>
      <c r="B2876" s="101">
        <v>49</v>
      </c>
      <c r="C2876" s="92" t="str">
        <f t="shared" si="132"/>
        <v>POST /international-standing-order-consents</v>
      </c>
      <c r="D2876" s="94" t="s">
        <v>208</v>
      </c>
      <c r="E2876" s="93" t="str">
        <f t="shared" si="133"/>
        <v>PISP</v>
      </c>
      <c r="F2876" s="93" t="str">
        <f t="shared" si="134"/>
        <v>N</v>
      </c>
      <c r="G2876" s="95">
        <v>3913837.1954416879</v>
      </c>
      <c r="H2876" s="103">
        <v>11284.359571462383</v>
      </c>
      <c r="I2876" s="103">
        <v>5.9040718255565334</v>
      </c>
      <c r="J2876" s="96"/>
      <c r="K2876" s="96"/>
      <c r="L2876" s="96"/>
      <c r="M2876" s="96"/>
      <c r="N2876" s="96"/>
      <c r="O2876" s="96"/>
      <c r="P2876" s="96"/>
    </row>
    <row r="2877" spans="1:16" ht="15" customHeight="1" x14ac:dyDescent="0.25">
      <c r="A2877" s="97">
        <v>43758</v>
      </c>
      <c r="B2877" s="101">
        <v>50</v>
      </c>
      <c r="C2877" s="92" t="str">
        <f t="shared" si="132"/>
        <v>GET /international-standing-order-consents/{ConsentId}</v>
      </c>
      <c r="D2877" s="94" t="s">
        <v>208</v>
      </c>
      <c r="E2877" s="93" t="str">
        <f t="shared" si="133"/>
        <v>PISP</v>
      </c>
      <c r="F2877" s="93" t="str">
        <f t="shared" si="134"/>
        <v>N</v>
      </c>
      <c r="G2877" s="95">
        <v>18103393.585954625</v>
      </c>
      <c r="H2877" s="103">
        <v>32747.954066844941</v>
      </c>
      <c r="I2877" s="103">
        <v>230.81834287240409</v>
      </c>
      <c r="J2877" s="96"/>
      <c r="K2877" s="96"/>
      <c r="L2877" s="96"/>
      <c r="M2877" s="96"/>
      <c r="N2877" s="96"/>
      <c r="O2877" s="96"/>
      <c r="P2877" s="96"/>
    </row>
    <row r="2878" spans="1:16" ht="15" customHeight="1" x14ac:dyDescent="0.25">
      <c r="A2878" s="97">
        <v>43758</v>
      </c>
      <c r="B2878" s="101">
        <v>51</v>
      </c>
      <c r="C2878" s="92" t="str">
        <f t="shared" si="132"/>
        <v>POST /international-standing-orders</v>
      </c>
      <c r="D2878" s="94" t="s">
        <v>208</v>
      </c>
      <c r="E2878" s="93" t="str">
        <f t="shared" si="133"/>
        <v>PISP</v>
      </c>
      <c r="F2878" s="93" t="str">
        <f t="shared" si="134"/>
        <v>Y</v>
      </c>
      <c r="G2878" s="95">
        <v>13269135.790150981</v>
      </c>
      <c r="H2878" s="103">
        <v>22929.893430085525</v>
      </c>
      <c r="I2878" s="103">
        <v>226.4439519063904</v>
      </c>
      <c r="J2878" s="96"/>
      <c r="K2878" s="96"/>
      <c r="L2878" s="96"/>
      <c r="M2878" s="96"/>
      <c r="N2878" s="96"/>
      <c r="O2878" s="96"/>
      <c r="P2878" s="96"/>
    </row>
    <row r="2879" spans="1:16" ht="15" customHeight="1" x14ac:dyDescent="0.25">
      <c r="A2879" s="97">
        <v>43758</v>
      </c>
      <c r="B2879" s="101">
        <v>52</v>
      </c>
      <c r="C2879" s="92" t="str">
        <f t="shared" si="132"/>
        <v>GET /international-standing-orders/{InternationalStandingOrderPaymentId}</v>
      </c>
      <c r="D2879" s="94" t="s">
        <v>208</v>
      </c>
      <c r="E2879" s="93" t="str">
        <f t="shared" si="133"/>
        <v>PISP</v>
      </c>
      <c r="F2879" s="93" t="str">
        <f t="shared" si="134"/>
        <v>Y</v>
      </c>
      <c r="G2879" s="95">
        <v>6120814.0485458346</v>
      </c>
      <c r="H2879" s="103">
        <v>17171.146682980805</v>
      </c>
      <c r="I2879" s="103">
        <v>66.76132481569833</v>
      </c>
      <c r="J2879" s="96"/>
      <c r="K2879" s="96"/>
      <c r="L2879" s="96"/>
      <c r="M2879" s="96"/>
      <c r="N2879" s="96"/>
      <c r="O2879" s="96"/>
      <c r="P2879" s="96"/>
    </row>
    <row r="2880" spans="1:16" ht="15" customHeight="1" x14ac:dyDescent="0.25">
      <c r="A2880" s="97">
        <v>43758</v>
      </c>
      <c r="B2880" s="101">
        <v>53</v>
      </c>
      <c r="C2880" s="92" t="str">
        <f t="shared" si="132"/>
        <v>POST /file-payment-consents</v>
      </c>
      <c r="D2880" s="94" t="s">
        <v>208</v>
      </c>
      <c r="E2880" s="93" t="str">
        <f t="shared" si="133"/>
        <v>PISP</v>
      </c>
      <c r="F2880" s="93" t="str">
        <f t="shared" si="134"/>
        <v>N</v>
      </c>
      <c r="G2880" s="95">
        <v>12489482.145188676</v>
      </c>
      <c r="H2880" s="103">
        <v>13398.526718263523</v>
      </c>
      <c r="I2880" s="103">
        <v>19.907721403317844</v>
      </c>
      <c r="J2880" s="96"/>
      <c r="K2880" s="96"/>
      <c r="L2880" s="96"/>
      <c r="M2880" s="96"/>
      <c r="N2880" s="96"/>
      <c r="O2880" s="96"/>
      <c r="P2880" s="96"/>
    </row>
    <row r="2881" spans="1:16" ht="15" customHeight="1" x14ac:dyDescent="0.25">
      <c r="A2881" s="97">
        <v>43758</v>
      </c>
      <c r="B2881" s="101">
        <v>54</v>
      </c>
      <c r="C2881" s="92" t="str">
        <f t="shared" si="132"/>
        <v>GET /file-payment-consents/{ConsentId}</v>
      </c>
      <c r="D2881" s="94" t="s">
        <v>208</v>
      </c>
      <c r="E2881" s="93" t="str">
        <f t="shared" si="133"/>
        <v>PISP</v>
      </c>
      <c r="F2881" s="93" t="str">
        <f t="shared" si="134"/>
        <v>N</v>
      </c>
      <c r="G2881" s="95">
        <v>20474160.566616908</v>
      </c>
      <c r="H2881" s="103">
        <v>24681.169443279665</v>
      </c>
      <c r="I2881" s="103">
        <v>210.41702232275239</v>
      </c>
      <c r="J2881" s="96"/>
      <c r="K2881" s="96"/>
      <c r="L2881" s="96"/>
      <c r="M2881" s="96"/>
      <c r="N2881" s="96"/>
      <c r="O2881" s="96"/>
      <c r="P2881" s="96"/>
    </row>
    <row r="2882" spans="1:16" ht="15" customHeight="1" x14ac:dyDescent="0.25">
      <c r="A2882" s="97">
        <v>43758</v>
      </c>
      <c r="B2882" s="101">
        <v>55</v>
      </c>
      <c r="C2882" s="92" t="str">
        <f t="shared" si="132"/>
        <v>POST /file-payment-consents/{ConsentId}/file</v>
      </c>
      <c r="D2882" s="94" t="s">
        <v>208</v>
      </c>
      <c r="E2882" s="93" t="str">
        <f t="shared" si="133"/>
        <v>PISP</v>
      </c>
      <c r="F2882" s="93" t="str">
        <f t="shared" si="134"/>
        <v>N</v>
      </c>
      <c r="G2882" s="95">
        <v>19280406.368942093</v>
      </c>
      <c r="H2882" s="103">
        <v>30720.026284734959</v>
      </c>
      <c r="I2882" s="103">
        <v>64.248655846700686</v>
      </c>
      <c r="J2882" s="96"/>
      <c r="K2882" s="96"/>
      <c r="L2882" s="96"/>
      <c r="M2882" s="96"/>
      <c r="N2882" s="96"/>
      <c r="O2882" s="96"/>
      <c r="P2882" s="96"/>
    </row>
    <row r="2883" spans="1:16" ht="15" customHeight="1" x14ac:dyDescent="0.25">
      <c r="A2883" s="97">
        <v>43758</v>
      </c>
      <c r="B2883" s="101">
        <v>56</v>
      </c>
      <c r="C2883" s="92" t="str">
        <f t="shared" si="132"/>
        <v>GET /file-payment-consents/{ConsentId}/file</v>
      </c>
      <c r="D2883" s="94" t="s">
        <v>208</v>
      </c>
      <c r="E2883" s="93" t="str">
        <f t="shared" si="133"/>
        <v>PISP</v>
      </c>
      <c r="F2883" s="93" t="str">
        <f t="shared" si="134"/>
        <v>N</v>
      </c>
      <c r="G2883" s="95">
        <v>21801022.544803943</v>
      </c>
      <c r="H2883" s="103">
        <v>32599.859600444448</v>
      </c>
      <c r="I2883" s="103">
        <v>42.31783690110106</v>
      </c>
      <c r="J2883" s="96"/>
      <c r="K2883" s="96"/>
      <c r="L2883" s="96"/>
      <c r="M2883" s="96"/>
      <c r="N2883" s="96"/>
      <c r="O2883" s="96"/>
      <c r="P2883" s="96"/>
    </row>
    <row r="2884" spans="1:16" ht="15" customHeight="1" x14ac:dyDescent="0.25">
      <c r="A2884" s="97">
        <v>43758</v>
      </c>
      <c r="B2884" s="101">
        <v>57</v>
      </c>
      <c r="C2884" s="92" t="str">
        <f t="shared" si="132"/>
        <v>POST /file-payments</v>
      </c>
      <c r="D2884" s="94" t="s">
        <v>208</v>
      </c>
      <c r="E2884" s="93" t="str">
        <f t="shared" si="133"/>
        <v>PISP</v>
      </c>
      <c r="F2884" s="93" t="str">
        <f t="shared" si="134"/>
        <v>Y</v>
      </c>
      <c r="G2884" s="95">
        <v>341841623.77780974</v>
      </c>
      <c r="H2884" s="103">
        <v>4447.6250919498079</v>
      </c>
      <c r="I2884" s="103">
        <v>57.444489374701462</v>
      </c>
      <c r="J2884" s="96"/>
      <c r="K2884" s="96"/>
      <c r="L2884" s="96"/>
      <c r="M2884" s="96"/>
      <c r="N2884" s="96"/>
      <c r="O2884" s="96"/>
      <c r="P2884" s="96"/>
    </row>
    <row r="2885" spans="1:16" ht="15" customHeight="1" x14ac:dyDescent="0.25">
      <c r="A2885" s="97">
        <v>43758</v>
      </c>
      <c r="B2885" s="101">
        <v>58</v>
      </c>
      <c r="C2885" s="92" t="str">
        <f t="shared" si="132"/>
        <v>GET /file-payments/{FilePaymentId}</v>
      </c>
      <c r="D2885" s="94" t="s">
        <v>208</v>
      </c>
      <c r="E2885" s="93" t="str">
        <f t="shared" si="133"/>
        <v>PISP</v>
      </c>
      <c r="F2885" s="93" t="str">
        <f t="shared" si="134"/>
        <v>Y</v>
      </c>
      <c r="G2885" s="95">
        <v>66368922.781739272</v>
      </c>
      <c r="H2885" s="103">
        <v>833.31596265126029</v>
      </c>
      <c r="I2885" s="103">
        <v>136.51285516303318</v>
      </c>
      <c r="J2885" s="96"/>
      <c r="K2885" s="96"/>
      <c r="L2885" s="96"/>
      <c r="M2885" s="96"/>
      <c r="N2885" s="96"/>
      <c r="O2885" s="96"/>
      <c r="P2885" s="96"/>
    </row>
    <row r="2886" spans="1:16" ht="15" customHeight="1" x14ac:dyDescent="0.25">
      <c r="A2886" s="97">
        <v>43758</v>
      </c>
      <c r="B2886" s="101">
        <v>59</v>
      </c>
      <c r="C2886" s="92" t="str">
        <f t="shared" si="132"/>
        <v>GET /file-payments/{FilePaymentId}/report-file</v>
      </c>
      <c r="D2886" s="94" t="s">
        <v>208</v>
      </c>
      <c r="E2886" s="93" t="str">
        <f t="shared" si="133"/>
        <v>PISP</v>
      </c>
      <c r="F2886" s="93" t="str">
        <f t="shared" si="134"/>
        <v>Y</v>
      </c>
      <c r="G2886" s="95">
        <v>62641902.929902233</v>
      </c>
      <c r="H2886" s="103">
        <v>2540.663608827479</v>
      </c>
      <c r="I2886" s="103">
        <v>88.468340350639195</v>
      </c>
      <c r="J2886" s="96"/>
      <c r="K2886" s="96"/>
      <c r="L2886" s="96"/>
      <c r="M2886" s="96"/>
      <c r="N2886" s="96"/>
      <c r="O2886" s="96"/>
      <c r="P2886" s="96"/>
    </row>
    <row r="2887" spans="1:16" ht="15" customHeight="1" x14ac:dyDescent="0.25">
      <c r="A2887" s="97">
        <v>43758</v>
      </c>
      <c r="B2887" s="101">
        <v>60</v>
      </c>
      <c r="C2887" s="92" t="str">
        <f t="shared" si="132"/>
        <v>POST /funds-confirmation-consents</v>
      </c>
      <c r="D2887" s="94" t="s">
        <v>208</v>
      </c>
      <c r="E2887" s="93" t="str">
        <f t="shared" si="133"/>
        <v>CoF</v>
      </c>
      <c r="F2887" s="93" t="str">
        <f t="shared" si="134"/>
        <v>N</v>
      </c>
      <c r="G2887" s="95">
        <v>13446460.004545297</v>
      </c>
      <c r="H2887" s="99">
        <v>14120.232580223517</v>
      </c>
      <c r="I2887" s="99">
        <v>12.701355760219737</v>
      </c>
      <c r="J2887" s="96"/>
      <c r="K2887" s="96"/>
      <c r="L2887" s="96"/>
      <c r="M2887" s="96"/>
      <c r="N2887" s="96"/>
      <c r="O2887" s="96"/>
      <c r="P2887" s="96"/>
    </row>
    <row r="2888" spans="1:16" ht="15" customHeight="1" x14ac:dyDescent="0.25">
      <c r="A2888" s="97">
        <v>43758</v>
      </c>
      <c r="B2888" s="101">
        <v>61</v>
      </c>
      <c r="C2888" s="92" t="str">
        <f t="shared" ref="C2888:C2951" si="135">VLOOKUP($B2888,endpoints,3)</f>
        <v>GET /funds-confirmation-consents/{ConsentId}</v>
      </c>
      <c r="D2888" s="94" t="s">
        <v>208</v>
      </c>
      <c r="E2888" s="93" t="str">
        <f t="shared" ref="E2888:E2951" si="136">VLOOKUP($B2888,endpoints,4)</f>
        <v>CoF</v>
      </c>
      <c r="F2888" s="93" t="str">
        <f t="shared" ref="F2888:F2951" si="137">VLOOKUP($B2888,endpoints,5)</f>
        <v>N</v>
      </c>
      <c r="G2888" s="95">
        <v>19509832.833054904</v>
      </c>
      <c r="H2888" s="99">
        <v>38607.483643546162</v>
      </c>
      <c r="I2888" s="99">
        <v>184.65283112475481</v>
      </c>
      <c r="J2888" s="96"/>
      <c r="K2888" s="96"/>
      <c r="L2888" s="96"/>
      <c r="M2888" s="96"/>
      <c r="N2888" s="96"/>
      <c r="O2888" s="96"/>
      <c r="P2888" s="96"/>
    </row>
    <row r="2889" spans="1:16" ht="15" customHeight="1" x14ac:dyDescent="0.25">
      <c r="A2889" s="97">
        <v>43758</v>
      </c>
      <c r="B2889" s="101">
        <v>62</v>
      </c>
      <c r="C2889" s="92" t="str">
        <f t="shared" si="135"/>
        <v>DELETE /funds-confirmation-consents/{ConsentId}</v>
      </c>
      <c r="D2889" s="94" t="s">
        <v>208</v>
      </c>
      <c r="E2889" s="93" t="str">
        <f t="shared" si="136"/>
        <v>CoF</v>
      </c>
      <c r="F2889" s="93" t="str">
        <f t="shared" si="137"/>
        <v>N</v>
      </c>
      <c r="G2889" s="95">
        <v>6687605.4950943235</v>
      </c>
      <c r="H2889" s="99">
        <v>12947.075240094797</v>
      </c>
      <c r="I2889" s="99">
        <v>105.7221075689545</v>
      </c>
      <c r="J2889" s="96"/>
      <c r="K2889" s="96"/>
      <c r="L2889" s="96"/>
      <c r="M2889" s="96"/>
      <c r="N2889" s="96"/>
      <c r="O2889" s="96"/>
      <c r="P2889" s="96"/>
    </row>
    <row r="2890" spans="1:16" ht="15" customHeight="1" x14ac:dyDescent="0.25">
      <c r="A2890" s="97">
        <v>43758</v>
      </c>
      <c r="B2890" s="101">
        <v>63</v>
      </c>
      <c r="C2890" s="92" t="str">
        <f t="shared" si="135"/>
        <v>POST /funds-confirmations</v>
      </c>
      <c r="D2890" s="94" t="s">
        <v>208</v>
      </c>
      <c r="E2890" s="93" t="str">
        <f t="shared" si="136"/>
        <v>CoF</v>
      </c>
      <c r="F2890" s="93" t="str">
        <f t="shared" si="137"/>
        <v>Y</v>
      </c>
      <c r="G2890" s="95">
        <v>8443981.8833340276</v>
      </c>
      <c r="H2890" s="99">
        <v>18808.259879254398</v>
      </c>
      <c r="I2890" s="99">
        <v>233.8866159523063</v>
      </c>
      <c r="J2890" s="96"/>
      <c r="K2890" s="96"/>
      <c r="L2890" s="96"/>
      <c r="M2890" s="96"/>
      <c r="N2890" s="96"/>
      <c r="O2890" s="96"/>
      <c r="P2890" s="96"/>
    </row>
    <row r="2891" spans="1:16" ht="15" customHeight="1" x14ac:dyDescent="0.25">
      <c r="A2891" s="97">
        <v>43758</v>
      </c>
      <c r="B2891" s="101">
        <v>75</v>
      </c>
      <c r="C2891" s="92" t="str">
        <f t="shared" si="135"/>
        <v>GET /domestic-payment-consents/{ConsentId}/funds-confirmation</v>
      </c>
      <c r="D2891" s="94" t="s">
        <v>208</v>
      </c>
      <c r="E2891" s="93" t="str">
        <f t="shared" si="136"/>
        <v>CoF</v>
      </c>
      <c r="F2891" s="93" t="str">
        <f t="shared" si="137"/>
        <v>Y</v>
      </c>
      <c r="G2891" s="95">
        <v>4564355.819365331</v>
      </c>
      <c r="H2891" s="99">
        <v>6236.9833168218529</v>
      </c>
      <c r="I2891" s="99">
        <v>227.07735490778569</v>
      </c>
      <c r="J2891" s="96"/>
      <c r="K2891" s="96"/>
      <c r="L2891" s="96"/>
      <c r="M2891" s="96"/>
      <c r="N2891" s="96"/>
      <c r="O2891" s="96"/>
      <c r="P2891" s="96"/>
    </row>
    <row r="2892" spans="1:16" ht="15" customHeight="1" x14ac:dyDescent="0.25">
      <c r="A2892" s="97">
        <v>43758</v>
      </c>
      <c r="B2892" s="101">
        <v>76</v>
      </c>
      <c r="C2892" s="92" t="str">
        <f t="shared" si="135"/>
        <v>GET /international-payment-consents/{ConsentId}/funds-confirmation</v>
      </c>
      <c r="D2892" s="94" t="s">
        <v>208</v>
      </c>
      <c r="E2892" s="93" t="str">
        <f t="shared" si="136"/>
        <v>CoF</v>
      </c>
      <c r="F2892" s="93" t="str">
        <f t="shared" si="137"/>
        <v>Y</v>
      </c>
      <c r="G2892" s="95">
        <v>15708049.092584092</v>
      </c>
      <c r="H2892" s="99">
        <v>46476.738522673382</v>
      </c>
      <c r="I2892" s="99">
        <v>99.215016697168551</v>
      </c>
      <c r="J2892" s="96"/>
      <c r="K2892" s="96"/>
      <c r="L2892" s="96"/>
      <c r="M2892" s="96"/>
      <c r="N2892" s="96"/>
      <c r="O2892" s="96"/>
      <c r="P2892" s="96"/>
    </row>
    <row r="2893" spans="1:16" ht="15" customHeight="1" x14ac:dyDescent="0.25">
      <c r="A2893" s="97">
        <v>43758</v>
      </c>
      <c r="B2893" s="101">
        <v>77</v>
      </c>
      <c r="C2893" s="92" t="str">
        <f t="shared" si="135"/>
        <v>GET /international-scheduled-payment-consents/{ConsentId}/funds-confirmation</v>
      </c>
      <c r="D2893" s="94" t="s">
        <v>208</v>
      </c>
      <c r="E2893" s="93" t="str">
        <f t="shared" si="136"/>
        <v>CoF</v>
      </c>
      <c r="F2893" s="93" t="str">
        <f t="shared" si="137"/>
        <v>Y</v>
      </c>
      <c r="G2893" s="95">
        <v>34131843.528979152</v>
      </c>
      <c r="H2893" s="99">
        <v>54572.070310956748</v>
      </c>
      <c r="I2893" s="99">
        <v>9.5320874980746346</v>
      </c>
      <c r="J2893" s="96"/>
      <c r="K2893" s="96"/>
      <c r="L2893" s="96"/>
      <c r="M2893" s="96"/>
      <c r="N2893" s="96"/>
      <c r="O2893" s="96"/>
      <c r="P2893" s="96"/>
    </row>
    <row r="2894" spans="1:16" ht="15" customHeight="1" x14ac:dyDescent="0.25">
      <c r="A2894" s="97">
        <v>43758</v>
      </c>
      <c r="B2894" s="101">
        <v>78</v>
      </c>
      <c r="C2894" s="92" t="str">
        <f t="shared" si="135"/>
        <v>GET /accounts/{AccountId}/parties</v>
      </c>
      <c r="D2894" s="94" t="s">
        <v>208</v>
      </c>
      <c r="E2894" s="93" t="str">
        <f t="shared" si="136"/>
        <v>AISP</v>
      </c>
      <c r="F2894" s="93" t="str">
        <f t="shared" si="137"/>
        <v>Y</v>
      </c>
      <c r="G2894" s="104">
        <v>1171093.7054412977</v>
      </c>
      <c r="H2894" s="99">
        <v>49587.106160614254</v>
      </c>
      <c r="I2894" s="99">
        <v>0</v>
      </c>
      <c r="J2894" s="96"/>
      <c r="K2894" s="96"/>
      <c r="L2894" s="96"/>
      <c r="M2894" s="96"/>
      <c r="N2894" s="96"/>
      <c r="O2894" s="96"/>
      <c r="P2894" s="96"/>
    </row>
    <row r="2895" spans="1:16" ht="15" customHeight="1" x14ac:dyDescent="0.25">
      <c r="A2895" s="97">
        <v>43758</v>
      </c>
      <c r="B2895" s="101">
        <v>79</v>
      </c>
      <c r="C2895" s="92" t="str">
        <f t="shared" si="135"/>
        <v>GET /domestic-payments/{DomesticPaymentId}/payment-details</v>
      </c>
      <c r="D2895" s="94" t="s">
        <v>208</v>
      </c>
      <c r="E2895" s="93" t="str">
        <f t="shared" si="136"/>
        <v>PISP</v>
      </c>
      <c r="F2895" s="93" t="str">
        <f t="shared" si="137"/>
        <v>Y</v>
      </c>
      <c r="G2895" s="104">
        <v>38316532.675928473</v>
      </c>
      <c r="H2895" s="99">
        <v>40286.80928811973</v>
      </c>
      <c r="I2895" s="99">
        <v>81.211968094770768</v>
      </c>
      <c r="J2895" s="96"/>
      <c r="K2895" s="96"/>
      <c r="L2895" s="96"/>
      <c r="M2895" s="96"/>
      <c r="N2895" s="96"/>
      <c r="O2895" s="96"/>
      <c r="P2895" s="96"/>
    </row>
    <row r="2896" spans="1:16" ht="15" customHeight="1" x14ac:dyDescent="0.25">
      <c r="A2896" s="97">
        <v>43758</v>
      </c>
      <c r="B2896" s="101">
        <v>80</v>
      </c>
      <c r="C2896" s="92" t="str">
        <f t="shared" si="135"/>
        <v>GET /domestic-scheduled-payments/{DomesticScheduledPaymentId}/payment-details</v>
      </c>
      <c r="D2896" s="94" t="s">
        <v>208</v>
      </c>
      <c r="E2896" s="93" t="str">
        <f t="shared" si="136"/>
        <v>PISP</v>
      </c>
      <c r="F2896" s="93" t="str">
        <f t="shared" si="137"/>
        <v>Y</v>
      </c>
      <c r="G2896" s="104">
        <v>13876331.954037908</v>
      </c>
      <c r="H2896" s="99">
        <v>34231.966633177763</v>
      </c>
      <c r="I2896" s="99">
        <v>94.831104568602299</v>
      </c>
      <c r="J2896" s="96"/>
      <c r="K2896" s="96"/>
      <c r="L2896" s="96"/>
      <c r="M2896" s="96"/>
      <c r="N2896" s="96"/>
      <c r="O2896" s="96"/>
      <c r="P2896" s="96"/>
    </row>
    <row r="2897" spans="1:16" ht="15" customHeight="1" x14ac:dyDescent="0.25">
      <c r="A2897" s="97">
        <v>43758</v>
      </c>
      <c r="B2897" s="101">
        <v>81</v>
      </c>
      <c r="C2897" s="92" t="str">
        <f t="shared" si="135"/>
        <v>GET /domestic-standing-orders/{DomesticStandingOrderId}/payment-details</v>
      </c>
      <c r="D2897" s="94" t="s">
        <v>208</v>
      </c>
      <c r="E2897" s="93" t="str">
        <f t="shared" si="136"/>
        <v>PISP</v>
      </c>
      <c r="F2897" s="93" t="str">
        <f t="shared" si="137"/>
        <v>Y</v>
      </c>
      <c r="G2897" s="104">
        <v>6892357.8095916519</v>
      </c>
      <c r="H2897" s="99">
        <v>9926.4691013745723</v>
      </c>
      <c r="I2897" s="99">
        <v>251.57346316469182</v>
      </c>
      <c r="J2897" s="96"/>
      <c r="K2897" s="96"/>
      <c r="L2897" s="96"/>
      <c r="M2897" s="96"/>
      <c r="N2897" s="96"/>
      <c r="O2897" s="96"/>
      <c r="P2897" s="96"/>
    </row>
    <row r="2898" spans="1:16" ht="15" customHeight="1" x14ac:dyDescent="0.25">
      <c r="A2898" s="97">
        <v>43758</v>
      </c>
      <c r="B2898" s="101">
        <v>82</v>
      </c>
      <c r="C2898" s="92" t="str">
        <f t="shared" si="135"/>
        <v>GET /international-payments/{InternationalPaymentId}/payment-details</v>
      </c>
      <c r="D2898" s="94" t="s">
        <v>208</v>
      </c>
      <c r="E2898" s="93" t="str">
        <f t="shared" si="136"/>
        <v>PISP</v>
      </c>
      <c r="F2898" s="93" t="str">
        <f t="shared" si="137"/>
        <v>Y</v>
      </c>
      <c r="G2898" s="104">
        <v>13236872.540622221</v>
      </c>
      <c r="H2898" s="99">
        <v>20379.100297485616</v>
      </c>
      <c r="I2898" s="99">
        <v>66.890321497498448</v>
      </c>
      <c r="J2898" s="96"/>
      <c r="K2898" s="96"/>
      <c r="L2898" s="96"/>
      <c r="M2898" s="96"/>
      <c r="N2898" s="96"/>
      <c r="O2898" s="96"/>
      <c r="P2898" s="96"/>
    </row>
    <row r="2899" spans="1:16" ht="15" customHeight="1" x14ac:dyDescent="0.25">
      <c r="A2899" s="97">
        <v>43758</v>
      </c>
      <c r="B2899" s="101">
        <v>83</v>
      </c>
      <c r="C2899" s="92" t="str">
        <f t="shared" si="135"/>
        <v>GET /international-scheduled-payments/{InternationalScheduledPaymentId}/payment-details</v>
      </c>
      <c r="D2899" s="94" t="s">
        <v>208</v>
      </c>
      <c r="E2899" s="93" t="str">
        <f t="shared" si="136"/>
        <v>PISP</v>
      </c>
      <c r="F2899" s="93" t="str">
        <f t="shared" si="137"/>
        <v>Y</v>
      </c>
      <c r="G2899" s="104">
        <v>21167997.620563593</v>
      </c>
      <c r="H2899" s="99">
        <v>44164.540552216917</v>
      </c>
      <c r="I2899" s="99">
        <v>64.856728878284102</v>
      </c>
      <c r="J2899" s="96"/>
      <c r="K2899" s="96"/>
      <c r="L2899" s="96"/>
      <c r="M2899" s="96"/>
      <c r="N2899" s="96"/>
      <c r="O2899" s="96"/>
      <c r="P2899" s="96"/>
    </row>
    <row r="2900" spans="1:16" ht="15" customHeight="1" x14ac:dyDescent="0.25">
      <c r="A2900" s="97">
        <v>43758</v>
      </c>
      <c r="B2900" s="101">
        <v>84</v>
      </c>
      <c r="C2900" s="92" t="str">
        <f t="shared" si="135"/>
        <v>GET /international-standing-orders/{InternationalStandingOrderPaymentId}/payment-details</v>
      </c>
      <c r="D2900" s="94" t="s">
        <v>208</v>
      </c>
      <c r="E2900" s="93" t="str">
        <f t="shared" si="136"/>
        <v>PISP</v>
      </c>
      <c r="F2900" s="93" t="str">
        <f t="shared" si="137"/>
        <v>Y</v>
      </c>
      <c r="G2900" s="104">
        <v>6732895.4534004182</v>
      </c>
      <c r="H2900" s="99">
        <v>18888.261351278888</v>
      </c>
      <c r="I2900" s="99">
        <v>73.437457297268168</v>
      </c>
      <c r="J2900" s="96"/>
      <c r="K2900" s="96"/>
      <c r="L2900" s="96"/>
      <c r="M2900" s="96"/>
      <c r="N2900" s="96"/>
      <c r="O2900" s="96"/>
      <c r="P2900" s="96"/>
    </row>
    <row r="2901" spans="1:16" ht="15" customHeight="1" x14ac:dyDescent="0.25">
      <c r="A2901" s="97">
        <v>43758</v>
      </c>
      <c r="B2901" s="101">
        <v>85</v>
      </c>
      <c r="C2901" s="92" t="str">
        <f t="shared" si="135"/>
        <v>GET /file-payments/{FilePaymentId}/payment-details</v>
      </c>
      <c r="D2901" s="94" t="s">
        <v>208</v>
      </c>
      <c r="E2901" s="93" t="str">
        <f t="shared" si="136"/>
        <v>PISP</v>
      </c>
      <c r="F2901" s="93" t="str">
        <f t="shared" si="137"/>
        <v>Y</v>
      </c>
      <c r="G2901" s="104">
        <v>68906093.222892463</v>
      </c>
      <c r="H2901" s="99">
        <v>2794.7299697102271</v>
      </c>
      <c r="I2901" s="99">
        <v>97.315174385703116</v>
      </c>
      <c r="J2901" s="96"/>
      <c r="K2901" s="96"/>
      <c r="L2901" s="96"/>
      <c r="M2901" s="96"/>
      <c r="N2901" s="96"/>
      <c r="O2901" s="96"/>
      <c r="P2901" s="96"/>
    </row>
    <row r="2902" spans="1:16" ht="15" customHeight="1" x14ac:dyDescent="0.25">
      <c r="A2902" s="97">
        <v>43758</v>
      </c>
      <c r="B2902" s="101">
        <v>86</v>
      </c>
      <c r="C2902" s="92" t="str">
        <f t="shared" si="135"/>
        <v>POST /event-subscriptions</v>
      </c>
      <c r="D2902" s="94" t="s">
        <v>208</v>
      </c>
      <c r="E2902" s="93" t="str">
        <f t="shared" si="136"/>
        <v>Notifications</v>
      </c>
      <c r="F2902" s="93" t="str">
        <f t="shared" si="137"/>
        <v>N</v>
      </c>
      <c r="G2902" s="104">
        <v>12101814.004090767</v>
      </c>
      <c r="H2902" s="99">
        <v>12708.209322201166</v>
      </c>
      <c r="I2902" s="99">
        <v>11.431220184197764</v>
      </c>
      <c r="J2902" s="96"/>
      <c r="K2902" s="96"/>
      <c r="L2902" s="96"/>
      <c r="M2902" s="96"/>
      <c r="N2902" s="96"/>
      <c r="O2902" s="96"/>
      <c r="P2902" s="96"/>
    </row>
    <row r="2903" spans="1:16" ht="15" customHeight="1" x14ac:dyDescent="0.25">
      <c r="A2903" s="97">
        <v>43758</v>
      </c>
      <c r="B2903" s="101">
        <v>87</v>
      </c>
      <c r="C2903" s="92" t="str">
        <f t="shared" si="135"/>
        <v>GET /event-subscriptions</v>
      </c>
      <c r="D2903" s="94" t="s">
        <v>208</v>
      </c>
      <c r="E2903" s="93" t="str">
        <f t="shared" si="136"/>
        <v>Notifications</v>
      </c>
      <c r="F2903" s="93" t="str">
        <f t="shared" si="137"/>
        <v>N</v>
      </c>
      <c r="G2903" s="104">
        <v>17558849.549749415</v>
      </c>
      <c r="H2903" s="99">
        <v>34746.735279191547</v>
      </c>
      <c r="I2903" s="99">
        <v>166.18754801227934</v>
      </c>
      <c r="J2903" s="96"/>
      <c r="K2903" s="96"/>
      <c r="L2903" s="96"/>
      <c r="M2903" s="96"/>
      <c r="N2903" s="96"/>
      <c r="O2903" s="96"/>
      <c r="P2903" s="96"/>
    </row>
    <row r="2904" spans="1:16" ht="15" customHeight="1" x14ac:dyDescent="0.25">
      <c r="A2904" s="97">
        <v>43758</v>
      </c>
      <c r="B2904" s="101">
        <v>88</v>
      </c>
      <c r="C2904" s="92" t="str">
        <f t="shared" si="135"/>
        <v>PUT /event-subscriptions/{EventSubscriptionId}</v>
      </c>
      <c r="D2904" s="94" t="s">
        <v>208</v>
      </c>
      <c r="E2904" s="93" t="str">
        <f t="shared" si="136"/>
        <v>Notifications</v>
      </c>
      <c r="F2904" s="93" t="str">
        <f t="shared" si="137"/>
        <v>N</v>
      </c>
      <c r="G2904" s="104">
        <v>12706904.704295306</v>
      </c>
      <c r="H2904" s="99">
        <v>13343.619788311225</v>
      </c>
      <c r="I2904" s="99">
        <v>12.002781193407653</v>
      </c>
      <c r="J2904" s="96"/>
      <c r="K2904" s="96"/>
      <c r="L2904" s="96"/>
      <c r="M2904" s="96"/>
      <c r="N2904" s="96"/>
      <c r="O2904" s="96"/>
      <c r="P2904" s="96"/>
    </row>
    <row r="2905" spans="1:16" ht="15" customHeight="1" x14ac:dyDescent="0.25">
      <c r="A2905" s="97">
        <v>43758</v>
      </c>
      <c r="B2905" s="101">
        <v>89</v>
      </c>
      <c r="C2905" s="92" t="str">
        <f t="shared" si="135"/>
        <v>DELETE /event-subscriptions/{EventSubscriptionId}</v>
      </c>
      <c r="D2905" s="94" t="s">
        <v>208</v>
      </c>
      <c r="E2905" s="93" t="str">
        <f t="shared" si="136"/>
        <v>Notifications</v>
      </c>
      <c r="F2905" s="93" t="str">
        <f t="shared" si="137"/>
        <v>N</v>
      </c>
      <c r="G2905" s="104">
        <v>7356366.0446037566</v>
      </c>
      <c r="H2905" s="99">
        <v>14241.782764104277</v>
      </c>
      <c r="I2905" s="99">
        <v>116.29431832584996</v>
      </c>
      <c r="J2905" s="96"/>
      <c r="K2905" s="96"/>
      <c r="L2905" s="96"/>
      <c r="M2905" s="96"/>
      <c r="N2905" s="96"/>
      <c r="O2905" s="96"/>
      <c r="P2905" s="96"/>
    </row>
    <row r="2906" spans="1:16" ht="15" customHeight="1" x14ac:dyDescent="0.25">
      <c r="A2906" s="97">
        <v>43758</v>
      </c>
      <c r="B2906" s="101">
        <v>90</v>
      </c>
      <c r="C2906" s="92" t="str">
        <f t="shared" si="135"/>
        <v>POST /event-notifications</v>
      </c>
      <c r="D2906" s="94" t="s">
        <v>208</v>
      </c>
      <c r="E2906" s="93" t="str">
        <f t="shared" si="136"/>
        <v>Notifications</v>
      </c>
      <c r="F2906" s="93" t="str">
        <f t="shared" si="137"/>
        <v>N</v>
      </c>
      <c r="G2906" s="104">
        <v>8021782.7891673259</v>
      </c>
      <c r="H2906" s="99">
        <v>17867.846885291678</v>
      </c>
      <c r="I2906" s="99">
        <v>222.19228515469098</v>
      </c>
      <c r="J2906" s="96"/>
      <c r="K2906" s="96"/>
      <c r="L2906" s="96"/>
      <c r="M2906" s="96"/>
      <c r="N2906" s="96"/>
      <c r="O2906" s="96"/>
      <c r="P2906" s="96"/>
    </row>
    <row r="2907" spans="1:16" ht="15" customHeight="1" x14ac:dyDescent="0.25">
      <c r="A2907" s="97">
        <v>43758</v>
      </c>
      <c r="B2907" s="101">
        <v>91</v>
      </c>
      <c r="C2907" s="92" t="str">
        <f t="shared" si="135"/>
        <v>POST /events</v>
      </c>
      <c r="D2907" s="94" t="s">
        <v>208</v>
      </c>
      <c r="E2907" s="93" t="str">
        <f t="shared" si="136"/>
        <v>Notifications</v>
      </c>
      <c r="F2907" s="93" t="str">
        <f t="shared" si="137"/>
        <v>N</v>
      </c>
      <c r="G2907" s="104">
        <v>6018844.9455848914</v>
      </c>
      <c r="H2907" s="99">
        <v>11652.367716085317</v>
      </c>
      <c r="I2907" s="99">
        <v>95.149896812059055</v>
      </c>
      <c r="J2907" s="96"/>
      <c r="K2907" s="96"/>
      <c r="L2907" s="96"/>
      <c r="M2907" s="96"/>
      <c r="N2907" s="96"/>
      <c r="O2907" s="96"/>
      <c r="P2907" s="96"/>
    </row>
    <row r="2908" spans="1:16" ht="15" customHeight="1" x14ac:dyDescent="0.25">
      <c r="A2908" s="97">
        <v>43759</v>
      </c>
      <c r="B2908" s="101">
        <v>0</v>
      </c>
      <c r="C2908" s="92" t="str">
        <f t="shared" si="135"/>
        <v>OIDC endpoints for token IDs</v>
      </c>
      <c r="D2908" s="94" t="s">
        <v>207</v>
      </c>
      <c r="E2908" s="93" t="str">
        <f t="shared" si="136"/>
        <v>OIDC</v>
      </c>
      <c r="F2908" s="93" t="str">
        <f t="shared" si="137"/>
        <v>N</v>
      </c>
      <c r="G2908" s="111">
        <v>796220798.30689526</v>
      </c>
      <c r="H2908" s="99">
        <v>1779764.5593419978</v>
      </c>
      <c r="I2908" s="99">
        <v>595.16152262299192</v>
      </c>
      <c r="J2908" s="96"/>
      <c r="K2908" s="96"/>
      <c r="L2908" s="96"/>
      <c r="M2908" s="96"/>
      <c r="N2908" s="96"/>
      <c r="O2908" s="96"/>
      <c r="P2908" s="96"/>
    </row>
    <row r="2909" spans="1:16" ht="15" customHeight="1" x14ac:dyDescent="0.25">
      <c r="A2909" s="100">
        <v>43759</v>
      </c>
      <c r="B2909" s="101">
        <v>1</v>
      </c>
      <c r="C2909" s="92" t="str">
        <f t="shared" si="135"/>
        <v>POST /account-access-consents</v>
      </c>
      <c r="D2909" s="94" t="s">
        <v>207</v>
      </c>
      <c r="E2909" s="93" t="str">
        <f t="shared" si="136"/>
        <v>AISP</v>
      </c>
      <c r="F2909" s="93" t="str">
        <f t="shared" si="137"/>
        <v>N</v>
      </c>
      <c r="G2909" s="95">
        <v>696143.35475440416</v>
      </c>
      <c r="H2909" s="102">
        <v>29713.65997163218</v>
      </c>
      <c r="I2909" s="102">
        <v>93.903142650881406</v>
      </c>
      <c r="J2909" s="96"/>
      <c r="K2909" s="96"/>
      <c r="L2909" s="96"/>
      <c r="M2909" s="96"/>
      <c r="N2909" s="96"/>
      <c r="O2909" s="96"/>
      <c r="P2909" s="96"/>
    </row>
    <row r="2910" spans="1:16" ht="15" customHeight="1" x14ac:dyDescent="0.25">
      <c r="A2910" s="100">
        <v>43759</v>
      </c>
      <c r="B2910" s="101">
        <v>2</v>
      </c>
      <c r="C2910" s="92" t="str">
        <f t="shared" si="135"/>
        <v>GET /account-access-consents/{ConsentId}</v>
      </c>
      <c r="D2910" s="94" t="s">
        <v>207</v>
      </c>
      <c r="E2910" s="93" t="str">
        <f t="shared" si="136"/>
        <v>AISP</v>
      </c>
      <c r="F2910" s="93" t="str">
        <f t="shared" si="137"/>
        <v>N</v>
      </c>
      <c r="G2910" s="95">
        <v>1497990.0251310256</v>
      </c>
      <c r="H2910" s="101">
        <v>27062.503455349215</v>
      </c>
      <c r="I2910" s="101">
        <v>37.791697305376644</v>
      </c>
      <c r="J2910" s="96"/>
      <c r="K2910" s="96"/>
      <c r="L2910" s="96"/>
      <c r="M2910" s="96"/>
      <c r="N2910" s="96"/>
      <c r="O2910" s="96"/>
      <c r="P2910" s="96"/>
    </row>
    <row r="2911" spans="1:16" ht="15" customHeight="1" x14ac:dyDescent="0.25">
      <c r="A2911" s="100">
        <v>43759</v>
      </c>
      <c r="B2911" s="101">
        <v>3</v>
      </c>
      <c r="C2911" s="92" t="str">
        <f t="shared" si="135"/>
        <v>DELETE /account-access-consents/{ConsentId}</v>
      </c>
      <c r="D2911" s="94" t="s">
        <v>207</v>
      </c>
      <c r="E2911" s="93" t="str">
        <f t="shared" si="136"/>
        <v>AISP</v>
      </c>
      <c r="F2911" s="93" t="str">
        <f t="shared" si="137"/>
        <v>N</v>
      </c>
      <c r="G2911" s="95">
        <v>736642.78781080327</v>
      </c>
      <c r="H2911" s="101">
        <v>26717.892580079795</v>
      </c>
      <c r="I2911" s="101">
        <v>275.32271023373369</v>
      </c>
      <c r="J2911" s="96"/>
      <c r="K2911" s="96"/>
      <c r="L2911" s="96"/>
      <c r="M2911" s="96"/>
      <c r="N2911" s="96"/>
      <c r="O2911" s="96"/>
      <c r="P2911" s="96"/>
    </row>
    <row r="2912" spans="1:16" ht="15" customHeight="1" x14ac:dyDescent="0.25">
      <c r="A2912" s="100">
        <v>43759</v>
      </c>
      <c r="B2912" s="101">
        <v>4</v>
      </c>
      <c r="C2912" s="92" t="str">
        <f t="shared" si="135"/>
        <v>GET /accounts</v>
      </c>
      <c r="D2912" s="94" t="s">
        <v>207</v>
      </c>
      <c r="E2912" s="93" t="str">
        <f t="shared" si="136"/>
        <v>AISP</v>
      </c>
      <c r="F2912" s="93" t="str">
        <f t="shared" si="137"/>
        <v>Y</v>
      </c>
      <c r="G2912" s="95">
        <v>1786021.2449034553</v>
      </c>
      <c r="H2912" s="101">
        <v>28309.589185717257</v>
      </c>
      <c r="I2912" s="101">
        <v>77.074389440043106</v>
      </c>
      <c r="J2912" s="96"/>
      <c r="K2912" s="96"/>
      <c r="L2912" s="96"/>
      <c r="M2912" s="96"/>
      <c r="N2912" s="96"/>
      <c r="O2912" s="96"/>
      <c r="P2912" s="96"/>
    </row>
    <row r="2913" spans="1:16" ht="15" customHeight="1" x14ac:dyDescent="0.25">
      <c r="A2913" s="100">
        <v>43759</v>
      </c>
      <c r="B2913" s="101">
        <v>5</v>
      </c>
      <c r="C2913" s="92" t="str">
        <f t="shared" si="135"/>
        <v>GET /accounts/{AccountId}</v>
      </c>
      <c r="D2913" s="94" t="s">
        <v>207</v>
      </c>
      <c r="E2913" s="93" t="str">
        <f t="shared" si="136"/>
        <v>AISP</v>
      </c>
      <c r="F2913" s="93" t="str">
        <f t="shared" si="137"/>
        <v>Y</v>
      </c>
      <c r="G2913" s="95">
        <v>2822354.9750824133</v>
      </c>
      <c r="H2913" s="101">
        <v>43322.534666678963</v>
      </c>
      <c r="I2913" s="101">
        <v>95.732851964059762</v>
      </c>
      <c r="J2913" s="96"/>
      <c r="K2913" s="96"/>
      <c r="L2913" s="96"/>
      <c r="M2913" s="96"/>
      <c r="N2913" s="96"/>
      <c r="O2913" s="96"/>
      <c r="P2913" s="96"/>
    </row>
    <row r="2914" spans="1:16" ht="15" customHeight="1" x14ac:dyDescent="0.25">
      <c r="A2914" s="100">
        <v>43759</v>
      </c>
      <c r="B2914" s="101">
        <v>6</v>
      </c>
      <c r="C2914" s="92" t="str">
        <f t="shared" si="135"/>
        <v>GET /accounts/{AccountId}/balances</v>
      </c>
      <c r="D2914" s="94" t="s">
        <v>207</v>
      </c>
      <c r="E2914" s="93" t="str">
        <f t="shared" si="136"/>
        <v>AISP</v>
      </c>
      <c r="F2914" s="93" t="str">
        <f t="shared" si="137"/>
        <v>Y</v>
      </c>
      <c r="G2914" s="95">
        <v>2208319.8968978273</v>
      </c>
      <c r="H2914" s="101">
        <v>26982.380972214352</v>
      </c>
      <c r="I2914" s="101">
        <v>148.11118094698176</v>
      </c>
      <c r="J2914" s="96"/>
      <c r="K2914" s="96"/>
      <c r="L2914" s="96"/>
      <c r="M2914" s="96"/>
      <c r="N2914" s="96"/>
      <c r="O2914" s="96"/>
      <c r="P2914" s="96"/>
    </row>
    <row r="2915" spans="1:16" ht="15" customHeight="1" x14ac:dyDescent="0.25">
      <c r="A2915" s="100">
        <v>43759</v>
      </c>
      <c r="B2915" s="101">
        <v>7</v>
      </c>
      <c r="C2915" s="92" t="str">
        <f t="shared" si="135"/>
        <v>GET /balances</v>
      </c>
      <c r="D2915" s="94" t="s">
        <v>207</v>
      </c>
      <c r="E2915" s="93" t="str">
        <f t="shared" si="136"/>
        <v>AISP</v>
      </c>
      <c r="F2915" s="93" t="str">
        <f t="shared" si="137"/>
        <v>Y</v>
      </c>
      <c r="G2915" s="95">
        <v>1260260.7244449491</v>
      </c>
      <c r="H2915" s="101">
        <v>22362.729937032374</v>
      </c>
      <c r="I2915" s="101">
        <v>156.07508555364907</v>
      </c>
      <c r="J2915" s="96"/>
      <c r="K2915" s="96"/>
      <c r="L2915" s="96"/>
      <c r="M2915" s="96"/>
      <c r="N2915" s="96"/>
      <c r="O2915" s="96"/>
      <c r="P2915" s="96"/>
    </row>
    <row r="2916" spans="1:16" ht="15" customHeight="1" x14ac:dyDescent="0.25">
      <c r="A2916" s="100">
        <v>43759</v>
      </c>
      <c r="B2916" s="101">
        <v>8</v>
      </c>
      <c r="C2916" s="92" t="str">
        <f t="shared" si="135"/>
        <v>GET /accounts/{AccountId}/transactions</v>
      </c>
      <c r="D2916" s="94" t="s">
        <v>207</v>
      </c>
      <c r="E2916" s="93" t="str">
        <f t="shared" si="136"/>
        <v>AISP</v>
      </c>
      <c r="F2916" s="93" t="str">
        <f t="shared" si="137"/>
        <v>Y</v>
      </c>
      <c r="G2916" s="95">
        <v>41023434.980176613</v>
      </c>
      <c r="H2916" s="101">
        <v>21930.371889492428</v>
      </c>
      <c r="I2916" s="101">
        <v>187.23190160284423</v>
      </c>
      <c r="J2916" s="96"/>
      <c r="K2916" s="96"/>
      <c r="L2916" s="96"/>
      <c r="M2916" s="96"/>
      <c r="N2916" s="96"/>
      <c r="O2916" s="96"/>
      <c r="P2916" s="96"/>
    </row>
    <row r="2917" spans="1:16" ht="15" customHeight="1" x14ac:dyDescent="0.25">
      <c r="A2917" s="100">
        <v>43759</v>
      </c>
      <c r="B2917" s="101">
        <v>9</v>
      </c>
      <c r="C2917" s="92" t="str">
        <f t="shared" si="135"/>
        <v>GET /transactions</v>
      </c>
      <c r="D2917" s="94" t="s">
        <v>207</v>
      </c>
      <c r="E2917" s="93" t="str">
        <f t="shared" si="136"/>
        <v>AISP</v>
      </c>
      <c r="F2917" s="93" t="str">
        <f t="shared" si="137"/>
        <v>Y</v>
      </c>
      <c r="G2917" s="95">
        <v>395560834.64499867</v>
      </c>
      <c r="H2917" s="101">
        <v>46063.901353461442</v>
      </c>
      <c r="I2917" s="101">
        <v>33.397821339016694</v>
      </c>
      <c r="J2917" s="96"/>
      <c r="K2917" s="96"/>
      <c r="L2917" s="96"/>
      <c r="M2917" s="96"/>
      <c r="N2917" s="96"/>
      <c r="O2917" s="96"/>
      <c r="P2917" s="96"/>
    </row>
    <row r="2918" spans="1:16" ht="15" customHeight="1" x14ac:dyDescent="0.25">
      <c r="A2918" s="100">
        <v>43759</v>
      </c>
      <c r="B2918" s="101">
        <v>10</v>
      </c>
      <c r="C2918" s="92" t="str">
        <f t="shared" si="135"/>
        <v>GET /accounts/{AccountId}/beneficiaries</v>
      </c>
      <c r="D2918" s="94" t="s">
        <v>207</v>
      </c>
      <c r="E2918" s="93" t="str">
        <f t="shared" si="136"/>
        <v>AISP</v>
      </c>
      <c r="F2918" s="93" t="str">
        <f t="shared" si="137"/>
        <v>Y</v>
      </c>
      <c r="G2918" s="95">
        <v>2630559.7930557951</v>
      </c>
      <c r="H2918" s="101">
        <v>29888.358100978054</v>
      </c>
      <c r="I2918" s="101">
        <v>133.89592037548996</v>
      </c>
      <c r="J2918" s="96"/>
      <c r="K2918" s="96"/>
      <c r="L2918" s="96"/>
      <c r="M2918" s="96"/>
      <c r="N2918" s="96"/>
      <c r="O2918" s="96"/>
      <c r="P2918" s="96"/>
    </row>
    <row r="2919" spans="1:16" ht="15" customHeight="1" x14ac:dyDescent="0.25">
      <c r="A2919" s="100">
        <v>43759</v>
      </c>
      <c r="B2919" s="101">
        <v>11</v>
      </c>
      <c r="C2919" s="92" t="str">
        <f t="shared" si="135"/>
        <v>GET /beneficiaries</v>
      </c>
      <c r="D2919" s="94" t="s">
        <v>207</v>
      </c>
      <c r="E2919" s="93" t="str">
        <f t="shared" si="136"/>
        <v>AISP</v>
      </c>
      <c r="F2919" s="93" t="str">
        <f t="shared" si="137"/>
        <v>Y</v>
      </c>
      <c r="G2919" s="95">
        <v>3006806.1204816443</v>
      </c>
      <c r="H2919" s="101">
        <v>37760.544923833695</v>
      </c>
      <c r="I2919" s="101">
        <v>35.508109385551286</v>
      </c>
      <c r="J2919" s="96"/>
      <c r="K2919" s="96"/>
      <c r="L2919" s="96"/>
      <c r="M2919" s="96"/>
      <c r="N2919" s="96"/>
      <c r="O2919" s="96"/>
      <c r="P2919" s="96"/>
    </row>
    <row r="2920" spans="1:16" ht="15" customHeight="1" x14ac:dyDescent="0.25">
      <c r="A2920" s="100">
        <v>43759</v>
      </c>
      <c r="B2920" s="101">
        <v>12</v>
      </c>
      <c r="C2920" s="92" t="str">
        <f t="shared" si="135"/>
        <v>GET /accounts/{AccountId}/direct-debits</v>
      </c>
      <c r="D2920" s="94" t="s">
        <v>207</v>
      </c>
      <c r="E2920" s="93" t="str">
        <f t="shared" si="136"/>
        <v>AISP</v>
      </c>
      <c r="F2920" s="93" t="str">
        <f t="shared" si="137"/>
        <v>Y</v>
      </c>
      <c r="G2920" s="95">
        <v>2163988.5646532681</v>
      </c>
      <c r="H2920" s="101">
        <v>35401.126814150841</v>
      </c>
      <c r="I2920" s="101">
        <v>191.10238655701332</v>
      </c>
      <c r="J2920" s="96"/>
      <c r="K2920" s="96"/>
      <c r="L2920" s="96"/>
      <c r="M2920" s="96"/>
      <c r="N2920" s="96"/>
      <c r="O2920" s="96"/>
      <c r="P2920" s="96"/>
    </row>
    <row r="2921" spans="1:16" ht="15" customHeight="1" x14ac:dyDescent="0.25">
      <c r="A2921" s="100">
        <v>43759</v>
      </c>
      <c r="B2921" s="101">
        <v>13</v>
      </c>
      <c r="C2921" s="92" t="str">
        <f t="shared" si="135"/>
        <v>GET /direct-debits</v>
      </c>
      <c r="D2921" s="94" t="s">
        <v>207</v>
      </c>
      <c r="E2921" s="93" t="str">
        <f t="shared" si="136"/>
        <v>AISP</v>
      </c>
      <c r="F2921" s="93" t="str">
        <f t="shared" si="137"/>
        <v>Y</v>
      </c>
      <c r="G2921" s="95">
        <v>2132889.3492846778</v>
      </c>
      <c r="H2921" s="101">
        <v>21226.09983622509</v>
      </c>
      <c r="I2921" s="101">
        <v>239.01688741785344</v>
      </c>
      <c r="J2921" s="96"/>
      <c r="K2921" s="96"/>
      <c r="L2921" s="96"/>
      <c r="M2921" s="96"/>
      <c r="N2921" s="96"/>
      <c r="O2921" s="96"/>
      <c r="P2921" s="96"/>
    </row>
    <row r="2922" spans="1:16" ht="15" customHeight="1" x14ac:dyDescent="0.25">
      <c r="A2922" s="100">
        <v>43759</v>
      </c>
      <c r="B2922" s="101">
        <v>14</v>
      </c>
      <c r="C2922" s="92" t="str">
        <f t="shared" si="135"/>
        <v>GET /accounts/{AccountId}/standing-orders</v>
      </c>
      <c r="D2922" s="94" t="s">
        <v>207</v>
      </c>
      <c r="E2922" s="93" t="str">
        <f t="shared" si="136"/>
        <v>AISP</v>
      </c>
      <c r="F2922" s="93" t="str">
        <f t="shared" si="137"/>
        <v>Y</v>
      </c>
      <c r="G2922" s="95">
        <v>1152057.9473087643</v>
      </c>
      <c r="H2922" s="101">
        <v>19763.751215731427</v>
      </c>
      <c r="I2922" s="101">
        <v>132.28636737890031</v>
      </c>
      <c r="J2922" s="96"/>
      <c r="K2922" s="96"/>
      <c r="L2922" s="96"/>
      <c r="M2922" s="96"/>
      <c r="N2922" s="96"/>
      <c r="O2922" s="96"/>
      <c r="P2922" s="96"/>
    </row>
    <row r="2923" spans="1:16" ht="15" customHeight="1" x14ac:dyDescent="0.25">
      <c r="A2923" s="100">
        <v>43759</v>
      </c>
      <c r="B2923" s="101">
        <v>15</v>
      </c>
      <c r="C2923" s="92" t="str">
        <f t="shared" si="135"/>
        <v>GET /standing-orders</v>
      </c>
      <c r="D2923" s="94" t="s">
        <v>207</v>
      </c>
      <c r="E2923" s="93" t="str">
        <f t="shared" si="136"/>
        <v>AISP</v>
      </c>
      <c r="F2923" s="93" t="str">
        <f t="shared" si="137"/>
        <v>Y</v>
      </c>
      <c r="G2923" s="95">
        <v>1551471.6543361056</v>
      </c>
      <c r="H2923" s="101">
        <v>43946.070607974078</v>
      </c>
      <c r="I2923" s="101">
        <v>167.32110448831804</v>
      </c>
      <c r="J2923" s="96"/>
      <c r="K2923" s="96"/>
      <c r="L2923" s="96"/>
      <c r="M2923" s="96"/>
      <c r="N2923" s="96"/>
      <c r="O2923" s="96"/>
      <c r="P2923" s="96"/>
    </row>
    <row r="2924" spans="1:16" ht="15" customHeight="1" x14ac:dyDescent="0.25">
      <c r="A2924" s="100">
        <v>43759</v>
      </c>
      <c r="B2924" s="101">
        <v>16</v>
      </c>
      <c r="C2924" s="92" t="str">
        <f t="shared" si="135"/>
        <v>GET /accounts/{AccountId}/product</v>
      </c>
      <c r="D2924" s="94" t="s">
        <v>207</v>
      </c>
      <c r="E2924" s="93" t="str">
        <f t="shared" si="136"/>
        <v>AISP</v>
      </c>
      <c r="F2924" s="93" t="str">
        <f t="shared" si="137"/>
        <v>Y</v>
      </c>
      <c r="G2924" s="95">
        <v>441088.86073929881</v>
      </c>
      <c r="H2924" s="102">
        <v>5222.7709450202019</v>
      </c>
      <c r="I2924" s="102">
        <v>197.32629353495594</v>
      </c>
      <c r="J2924" s="96"/>
      <c r="K2924" s="96"/>
      <c r="L2924" s="96"/>
      <c r="M2924" s="96"/>
      <c r="N2924" s="96"/>
      <c r="O2924" s="96"/>
      <c r="P2924" s="96"/>
    </row>
    <row r="2925" spans="1:16" ht="15" customHeight="1" x14ac:dyDescent="0.25">
      <c r="A2925" s="100">
        <v>43759</v>
      </c>
      <c r="B2925" s="101">
        <v>17</v>
      </c>
      <c r="C2925" s="92" t="str">
        <f t="shared" si="135"/>
        <v>GET /products</v>
      </c>
      <c r="D2925" s="94" t="s">
        <v>207</v>
      </c>
      <c r="E2925" s="93" t="str">
        <f t="shared" si="136"/>
        <v>AISP</v>
      </c>
      <c r="F2925" s="93" t="str">
        <f t="shared" si="137"/>
        <v>Y</v>
      </c>
      <c r="G2925" s="95">
        <v>976699.51149985264</v>
      </c>
      <c r="H2925" s="102">
        <v>31697.651800751428</v>
      </c>
      <c r="I2925" s="102">
        <v>259.24677804094625</v>
      </c>
      <c r="J2925" s="96"/>
      <c r="K2925" s="96"/>
      <c r="L2925" s="96"/>
      <c r="M2925" s="96"/>
      <c r="N2925" s="96"/>
      <c r="O2925" s="96"/>
      <c r="P2925" s="96"/>
    </row>
    <row r="2926" spans="1:16" ht="15" customHeight="1" x14ac:dyDescent="0.25">
      <c r="A2926" s="100">
        <v>43759</v>
      </c>
      <c r="B2926" s="101">
        <v>18</v>
      </c>
      <c r="C2926" s="92" t="str">
        <f t="shared" si="135"/>
        <v>GET /accounts/{AccountId}/offers</v>
      </c>
      <c r="D2926" s="94" t="s">
        <v>207</v>
      </c>
      <c r="E2926" s="93" t="str">
        <f t="shared" si="136"/>
        <v>AISP</v>
      </c>
      <c r="F2926" s="93" t="str">
        <f t="shared" si="137"/>
        <v>Y</v>
      </c>
      <c r="G2926" s="95">
        <v>899512.59384000336</v>
      </c>
      <c r="H2926" s="102">
        <v>38750.059057356106</v>
      </c>
      <c r="I2926" s="102">
        <v>285.99686968873135</v>
      </c>
      <c r="J2926" s="96"/>
      <c r="K2926" s="96"/>
      <c r="L2926" s="96"/>
      <c r="M2926" s="96"/>
      <c r="N2926" s="96"/>
      <c r="O2926" s="96"/>
      <c r="P2926" s="96"/>
    </row>
    <row r="2927" spans="1:16" ht="15" customHeight="1" x14ac:dyDescent="0.25">
      <c r="A2927" s="100">
        <v>43759</v>
      </c>
      <c r="B2927" s="101">
        <v>19</v>
      </c>
      <c r="C2927" s="92" t="str">
        <f t="shared" si="135"/>
        <v>GET /offers</v>
      </c>
      <c r="D2927" s="94" t="s">
        <v>207</v>
      </c>
      <c r="E2927" s="93" t="str">
        <f t="shared" si="136"/>
        <v>AISP</v>
      </c>
      <c r="F2927" s="93" t="str">
        <f t="shared" si="137"/>
        <v>Y</v>
      </c>
      <c r="G2927" s="95">
        <v>3808020.1563063497</v>
      </c>
      <c r="H2927" s="102">
        <v>43821.499364035299</v>
      </c>
      <c r="I2927" s="102">
        <v>167.06499746376622</v>
      </c>
      <c r="J2927" s="96"/>
      <c r="K2927" s="96"/>
      <c r="L2927" s="96"/>
      <c r="M2927" s="96"/>
      <c r="N2927" s="96"/>
      <c r="O2927" s="96"/>
      <c r="P2927" s="96"/>
    </row>
    <row r="2928" spans="1:16" ht="15" customHeight="1" x14ac:dyDescent="0.25">
      <c r="A2928" s="100">
        <v>43759</v>
      </c>
      <c r="B2928" s="101">
        <v>20</v>
      </c>
      <c r="C2928" s="92" t="str">
        <f t="shared" si="135"/>
        <v>GET /accounts/{AccountId}/party</v>
      </c>
      <c r="D2928" s="94" t="s">
        <v>207</v>
      </c>
      <c r="E2928" s="93" t="str">
        <f t="shared" si="136"/>
        <v>AISP</v>
      </c>
      <c r="F2928" s="93" t="str">
        <f t="shared" si="137"/>
        <v>Y</v>
      </c>
      <c r="G2928" s="95">
        <v>1441633.9762590155</v>
      </c>
      <c r="H2928" s="102">
        <v>46520.321790797134</v>
      </c>
      <c r="I2928" s="102">
        <v>0</v>
      </c>
      <c r="J2928" s="96"/>
      <c r="K2928" s="96"/>
      <c r="L2928" s="96"/>
      <c r="M2928" s="96"/>
      <c r="N2928" s="96"/>
      <c r="O2928" s="96"/>
      <c r="P2928" s="96"/>
    </row>
    <row r="2929" spans="1:16" ht="15" customHeight="1" x14ac:dyDescent="0.25">
      <c r="A2929" s="100">
        <v>43759</v>
      </c>
      <c r="B2929" s="101">
        <v>21</v>
      </c>
      <c r="C2929" s="92" t="str">
        <f t="shared" si="135"/>
        <v>GET /party</v>
      </c>
      <c r="D2929" s="94" t="s">
        <v>207</v>
      </c>
      <c r="E2929" s="93" t="str">
        <f t="shared" si="136"/>
        <v>AISP</v>
      </c>
      <c r="F2929" s="93" t="str">
        <f t="shared" si="137"/>
        <v>Y</v>
      </c>
      <c r="G2929" s="95">
        <v>969925.82395724137</v>
      </c>
      <c r="H2929" s="102">
        <v>11298.630302719665</v>
      </c>
      <c r="I2929" s="102">
        <v>406.39165998599458</v>
      </c>
      <c r="J2929" s="96"/>
      <c r="K2929" s="96"/>
      <c r="L2929" s="96"/>
      <c r="M2929" s="96"/>
      <c r="N2929" s="96"/>
      <c r="O2929" s="96"/>
      <c r="P2929" s="96"/>
    </row>
    <row r="2930" spans="1:16" ht="15" customHeight="1" x14ac:dyDescent="0.25">
      <c r="A2930" s="100">
        <v>43759</v>
      </c>
      <c r="B2930" s="101">
        <v>22</v>
      </c>
      <c r="C2930" s="92" t="str">
        <f t="shared" si="135"/>
        <v>GET /accounts/{AccountId}/scheduled-payments</v>
      </c>
      <c r="D2930" s="94" t="s">
        <v>207</v>
      </c>
      <c r="E2930" s="93" t="str">
        <f t="shared" si="136"/>
        <v>AISP</v>
      </c>
      <c r="F2930" s="93" t="str">
        <f t="shared" si="137"/>
        <v>Y</v>
      </c>
      <c r="G2930" s="95">
        <v>1164086.0628349979</v>
      </c>
      <c r="H2930" s="102">
        <v>34406.213194277938</v>
      </c>
      <c r="I2930" s="102">
        <v>3.4692027912739549</v>
      </c>
      <c r="J2930" s="96"/>
      <c r="K2930" s="96"/>
      <c r="L2930" s="96"/>
      <c r="M2930" s="96"/>
      <c r="N2930" s="96"/>
      <c r="O2930" s="96"/>
      <c r="P2930" s="96"/>
    </row>
    <row r="2931" spans="1:16" ht="15" customHeight="1" x14ac:dyDescent="0.25">
      <c r="A2931" s="100">
        <v>43759</v>
      </c>
      <c r="B2931" s="101">
        <v>23</v>
      </c>
      <c r="C2931" s="92" t="str">
        <f t="shared" si="135"/>
        <v>GET /scheduled-payments</v>
      </c>
      <c r="D2931" s="94" t="s">
        <v>207</v>
      </c>
      <c r="E2931" s="93" t="str">
        <f t="shared" si="136"/>
        <v>AISP</v>
      </c>
      <c r="F2931" s="93" t="str">
        <f t="shared" si="137"/>
        <v>Y</v>
      </c>
      <c r="G2931" s="95">
        <v>2284921.4812331642</v>
      </c>
      <c r="H2931" s="102">
        <v>30879.53245398017</v>
      </c>
      <c r="I2931" s="102">
        <v>93.73640279097765</v>
      </c>
      <c r="J2931" s="96"/>
      <c r="K2931" s="96"/>
      <c r="L2931" s="96"/>
      <c r="M2931" s="96"/>
      <c r="N2931" s="96"/>
      <c r="O2931" s="96"/>
      <c r="P2931" s="96"/>
    </row>
    <row r="2932" spans="1:16" ht="15" customHeight="1" x14ac:dyDescent="0.25">
      <c r="A2932" s="100">
        <v>43759</v>
      </c>
      <c r="B2932" s="101">
        <v>24</v>
      </c>
      <c r="C2932" s="92" t="str">
        <f t="shared" si="135"/>
        <v>GET /accounts/{AccountId}/statements</v>
      </c>
      <c r="D2932" s="94" t="s">
        <v>207</v>
      </c>
      <c r="E2932" s="93" t="str">
        <f t="shared" si="136"/>
        <v>AISP</v>
      </c>
      <c r="F2932" s="93" t="str">
        <f t="shared" si="137"/>
        <v>Y</v>
      </c>
      <c r="G2932" s="95">
        <v>1145428.0438957135</v>
      </c>
      <c r="H2932" s="102">
        <v>13159.879758721136</v>
      </c>
      <c r="I2932" s="102">
        <v>138.7904453338995</v>
      </c>
      <c r="J2932" s="96"/>
      <c r="K2932" s="96"/>
      <c r="L2932" s="96"/>
      <c r="M2932" s="96"/>
      <c r="N2932" s="96"/>
      <c r="O2932" s="96"/>
      <c r="P2932" s="96"/>
    </row>
    <row r="2933" spans="1:16" ht="15" customHeight="1" x14ac:dyDescent="0.25">
      <c r="A2933" s="100">
        <v>43759</v>
      </c>
      <c r="B2933" s="101">
        <v>25</v>
      </c>
      <c r="C2933" s="92" t="str">
        <f t="shared" si="135"/>
        <v>GET /accounts/{AccountId}/statements/{StatementId}</v>
      </c>
      <c r="D2933" s="94" t="s">
        <v>207</v>
      </c>
      <c r="E2933" s="93" t="str">
        <f t="shared" si="136"/>
        <v>AISP</v>
      </c>
      <c r="F2933" s="93" t="str">
        <f t="shared" si="137"/>
        <v>Y</v>
      </c>
      <c r="G2933" s="95">
        <v>1457530.5847970755</v>
      </c>
      <c r="H2933" s="102">
        <v>25003.2167370026</v>
      </c>
      <c r="I2933" s="102">
        <v>121.07070564236132</v>
      </c>
      <c r="J2933" s="96"/>
      <c r="K2933" s="96"/>
      <c r="L2933" s="96"/>
      <c r="M2933" s="96"/>
      <c r="N2933" s="96"/>
      <c r="O2933" s="96"/>
      <c r="P2933" s="96"/>
    </row>
    <row r="2934" spans="1:16" ht="15" customHeight="1" x14ac:dyDescent="0.25">
      <c r="A2934" s="100">
        <v>43759</v>
      </c>
      <c r="B2934" s="101">
        <v>26</v>
      </c>
      <c r="C2934" s="92" t="str">
        <f t="shared" si="135"/>
        <v>GET /accounts/{AccountId}/statements/{StatementId}/file</v>
      </c>
      <c r="D2934" s="94" t="s">
        <v>207</v>
      </c>
      <c r="E2934" s="93" t="str">
        <f t="shared" si="136"/>
        <v>AISP</v>
      </c>
      <c r="F2934" s="93" t="str">
        <f t="shared" si="137"/>
        <v>Y</v>
      </c>
      <c r="G2934" s="95">
        <v>2615053.8346880875</v>
      </c>
      <c r="H2934" s="102">
        <v>23728.213058242436</v>
      </c>
      <c r="I2934" s="102">
        <v>106.03874688934403</v>
      </c>
      <c r="J2934" s="96"/>
      <c r="K2934" s="96"/>
      <c r="L2934" s="96"/>
      <c r="M2934" s="96"/>
      <c r="N2934" s="96"/>
      <c r="O2934" s="96"/>
      <c r="P2934" s="96"/>
    </row>
    <row r="2935" spans="1:16" ht="15" customHeight="1" x14ac:dyDescent="0.25">
      <c r="A2935" s="100">
        <v>43759</v>
      </c>
      <c r="B2935" s="101">
        <v>27</v>
      </c>
      <c r="C2935" s="92" t="str">
        <f t="shared" si="135"/>
        <v>GET /accounts/{AccountId}/statements/{StatementId}/transactions</v>
      </c>
      <c r="D2935" s="94" t="s">
        <v>207</v>
      </c>
      <c r="E2935" s="93" t="str">
        <f t="shared" si="136"/>
        <v>AISP</v>
      </c>
      <c r="F2935" s="93" t="str">
        <f t="shared" si="137"/>
        <v>Y</v>
      </c>
      <c r="G2935" s="95">
        <v>33543895.1570899</v>
      </c>
      <c r="H2935" s="102">
        <v>7155.8922358509844</v>
      </c>
      <c r="I2935" s="102">
        <v>269.11598775303651</v>
      </c>
      <c r="J2935" s="96"/>
      <c r="K2935" s="96"/>
      <c r="L2935" s="96"/>
      <c r="M2935" s="96"/>
      <c r="N2935" s="96"/>
      <c r="O2935" s="96"/>
      <c r="P2935" s="96"/>
    </row>
    <row r="2936" spans="1:16" ht="15" customHeight="1" x14ac:dyDescent="0.25">
      <c r="A2936" s="100">
        <v>43759</v>
      </c>
      <c r="B2936" s="101">
        <v>28</v>
      </c>
      <c r="C2936" s="92" t="str">
        <f t="shared" si="135"/>
        <v>GET /statements</v>
      </c>
      <c r="D2936" s="94" t="s">
        <v>207</v>
      </c>
      <c r="E2936" s="93" t="str">
        <f t="shared" si="136"/>
        <v>AISP</v>
      </c>
      <c r="F2936" s="93" t="str">
        <f t="shared" si="137"/>
        <v>Y</v>
      </c>
      <c r="G2936" s="95">
        <v>3855274.1453576675</v>
      </c>
      <c r="H2936" s="102">
        <v>42642.600309281981</v>
      </c>
      <c r="I2936" s="102">
        <v>74.336075875603171</v>
      </c>
      <c r="J2936" s="96"/>
      <c r="K2936" s="96"/>
      <c r="L2936" s="96"/>
      <c r="M2936" s="96"/>
      <c r="N2936" s="96"/>
      <c r="O2936" s="96"/>
      <c r="P2936" s="96"/>
    </row>
    <row r="2937" spans="1:16" ht="15" customHeight="1" x14ac:dyDescent="0.25">
      <c r="A2937" s="100">
        <v>43759</v>
      </c>
      <c r="B2937" s="101">
        <v>29</v>
      </c>
      <c r="C2937" s="92" t="str">
        <f t="shared" si="135"/>
        <v>POST /domestic-payment-consents</v>
      </c>
      <c r="D2937" s="94" t="s">
        <v>207</v>
      </c>
      <c r="E2937" s="93" t="str">
        <f t="shared" si="136"/>
        <v>PISP</v>
      </c>
      <c r="F2937" s="93" t="str">
        <f t="shared" si="137"/>
        <v>N</v>
      </c>
      <c r="G2937" s="95">
        <v>3613904.5916143069</v>
      </c>
      <c r="H2937" s="102">
        <v>9093.3688737577941</v>
      </c>
      <c r="I2937" s="102">
        <v>94.514805454282993</v>
      </c>
      <c r="J2937" s="96"/>
      <c r="K2937" s="96"/>
      <c r="L2937" s="96"/>
      <c r="M2937" s="96"/>
      <c r="N2937" s="96"/>
      <c r="O2937" s="96"/>
      <c r="P2937" s="96"/>
    </row>
    <row r="2938" spans="1:16" ht="15" customHeight="1" x14ac:dyDescent="0.25">
      <c r="A2938" s="100">
        <v>43759</v>
      </c>
      <c r="B2938" s="101">
        <v>30</v>
      </c>
      <c r="C2938" s="92" t="str">
        <f t="shared" si="135"/>
        <v>GET /domestic-payment-consents/{ConsentId}</v>
      </c>
      <c r="D2938" s="94" t="s">
        <v>207</v>
      </c>
      <c r="E2938" s="93" t="str">
        <f t="shared" si="136"/>
        <v>PISP</v>
      </c>
      <c r="F2938" s="93" t="str">
        <f t="shared" si="137"/>
        <v>N</v>
      </c>
      <c r="G2938" s="95">
        <v>14352745.839630764</v>
      </c>
      <c r="H2938" s="102">
        <v>18909.995936847943</v>
      </c>
      <c r="I2938" s="102">
        <v>147.90817688412969</v>
      </c>
      <c r="J2938" s="96"/>
      <c r="K2938" s="96"/>
      <c r="L2938" s="96"/>
      <c r="M2938" s="96"/>
      <c r="N2938" s="96"/>
      <c r="O2938" s="96"/>
      <c r="P2938" s="96"/>
    </row>
    <row r="2939" spans="1:16" ht="15" customHeight="1" x14ac:dyDescent="0.25">
      <c r="A2939" s="100">
        <v>43759</v>
      </c>
      <c r="B2939" s="101">
        <v>31</v>
      </c>
      <c r="C2939" s="92" t="str">
        <f t="shared" si="135"/>
        <v>POST /domestic-payments</v>
      </c>
      <c r="D2939" s="94" t="s">
        <v>207</v>
      </c>
      <c r="E2939" s="93" t="str">
        <f t="shared" si="136"/>
        <v>PISP</v>
      </c>
      <c r="F2939" s="93" t="str">
        <f t="shared" si="137"/>
        <v>Y</v>
      </c>
      <c r="G2939" s="95">
        <v>4958096.9360788669</v>
      </c>
      <c r="H2939" s="102">
        <v>14883.995536091248</v>
      </c>
      <c r="I2939" s="102">
        <v>7.0831498245424926</v>
      </c>
      <c r="J2939" s="96"/>
      <c r="K2939" s="96"/>
      <c r="L2939" s="96"/>
      <c r="M2939" s="96"/>
      <c r="N2939" s="96"/>
      <c r="O2939" s="96"/>
      <c r="P2939" s="96"/>
    </row>
    <row r="2940" spans="1:16" ht="15" customHeight="1" x14ac:dyDescent="0.25">
      <c r="A2940" s="100">
        <v>43759</v>
      </c>
      <c r="B2940" s="101">
        <v>32</v>
      </c>
      <c r="C2940" s="92" t="str">
        <f t="shared" si="135"/>
        <v>GET /domestic-payments/{DomesticPaymentId}</v>
      </c>
      <c r="D2940" s="94" t="s">
        <v>207</v>
      </c>
      <c r="E2940" s="93" t="str">
        <f t="shared" si="136"/>
        <v>PISP</v>
      </c>
      <c r="F2940" s="93" t="str">
        <f t="shared" si="137"/>
        <v>Y</v>
      </c>
      <c r="G2940" s="95">
        <v>37496956.171779878</v>
      </c>
      <c r="H2940" s="102">
        <v>44281.388224616239</v>
      </c>
      <c r="I2940" s="102">
        <v>78.350985553648584</v>
      </c>
      <c r="J2940" s="96"/>
      <c r="K2940" s="96"/>
      <c r="L2940" s="96"/>
      <c r="M2940" s="96"/>
      <c r="N2940" s="96"/>
      <c r="O2940" s="96"/>
      <c r="P2940" s="96"/>
    </row>
    <row r="2941" spans="1:16" ht="15" customHeight="1" x14ac:dyDescent="0.25">
      <c r="A2941" s="100">
        <v>43759</v>
      </c>
      <c r="B2941" s="101">
        <v>33</v>
      </c>
      <c r="C2941" s="92" t="str">
        <f t="shared" si="135"/>
        <v>POST /domestic-scheduled-payment-consents</v>
      </c>
      <c r="D2941" s="94" t="s">
        <v>207</v>
      </c>
      <c r="E2941" s="93" t="str">
        <f t="shared" si="136"/>
        <v>PISP</v>
      </c>
      <c r="F2941" s="93" t="str">
        <f t="shared" si="137"/>
        <v>N</v>
      </c>
      <c r="G2941" s="95">
        <v>19581969.359248936</v>
      </c>
      <c r="H2941" s="102">
        <v>17812.533373726164</v>
      </c>
      <c r="I2941" s="102">
        <v>102.84699269705945</v>
      </c>
      <c r="J2941" s="96"/>
      <c r="K2941" s="96"/>
      <c r="L2941" s="96"/>
      <c r="M2941" s="96"/>
      <c r="N2941" s="96"/>
      <c r="O2941" s="96"/>
      <c r="P2941" s="96"/>
    </row>
    <row r="2942" spans="1:16" ht="15" customHeight="1" x14ac:dyDescent="0.25">
      <c r="A2942" s="100">
        <v>43759</v>
      </c>
      <c r="B2942" s="101">
        <v>34</v>
      </c>
      <c r="C2942" s="92" t="str">
        <f t="shared" si="135"/>
        <v>GET /domestic-scheduled-payment-consents/{ConsentId}</v>
      </c>
      <c r="D2942" s="94" t="s">
        <v>207</v>
      </c>
      <c r="E2942" s="93" t="str">
        <f t="shared" si="136"/>
        <v>PISP</v>
      </c>
      <c r="F2942" s="93" t="str">
        <f t="shared" si="137"/>
        <v>N</v>
      </c>
      <c r="G2942" s="95">
        <v>13293938.498411164</v>
      </c>
      <c r="H2942" s="102">
        <v>13664.676738614973</v>
      </c>
      <c r="I2942" s="102">
        <v>89.216127583540398</v>
      </c>
      <c r="J2942" s="96"/>
      <c r="K2942" s="96"/>
      <c r="L2942" s="96"/>
      <c r="M2942" s="96"/>
      <c r="N2942" s="96"/>
      <c r="O2942" s="96"/>
      <c r="P2942" s="96"/>
    </row>
    <row r="2943" spans="1:16" ht="15" customHeight="1" x14ac:dyDescent="0.25">
      <c r="A2943" s="100">
        <v>43759</v>
      </c>
      <c r="B2943" s="101">
        <v>35</v>
      </c>
      <c r="C2943" s="92" t="str">
        <f t="shared" si="135"/>
        <v>POST /domestic-scheduled-payments</v>
      </c>
      <c r="D2943" s="94" t="s">
        <v>207</v>
      </c>
      <c r="E2943" s="93" t="str">
        <f t="shared" si="136"/>
        <v>PISP</v>
      </c>
      <c r="F2943" s="93" t="str">
        <f t="shared" si="137"/>
        <v>Y</v>
      </c>
      <c r="G2943" s="95">
        <v>30620698.282041382</v>
      </c>
      <c r="H2943" s="102">
        <v>40054.898893731181</v>
      </c>
      <c r="I2943" s="102">
        <v>189.25617985067649</v>
      </c>
      <c r="J2943" s="96"/>
      <c r="K2943" s="96"/>
      <c r="L2943" s="96"/>
      <c r="M2943" s="96"/>
      <c r="N2943" s="96"/>
      <c r="O2943" s="96"/>
      <c r="P2943" s="96"/>
    </row>
    <row r="2944" spans="1:16" ht="15" customHeight="1" x14ac:dyDescent="0.25">
      <c r="A2944" s="100">
        <v>43759</v>
      </c>
      <c r="B2944" s="101">
        <v>36</v>
      </c>
      <c r="C2944" s="92" t="str">
        <f t="shared" si="135"/>
        <v>GET /domestic-scheduled-payments/{DomesticScheduledPaymentId}</v>
      </c>
      <c r="D2944" s="94" t="s">
        <v>207</v>
      </c>
      <c r="E2944" s="93" t="str">
        <f t="shared" si="136"/>
        <v>PISP</v>
      </c>
      <c r="F2944" s="93" t="str">
        <f t="shared" si="137"/>
        <v>Y</v>
      </c>
      <c r="G2944" s="95">
        <v>14227800.978544874</v>
      </c>
      <c r="H2944" s="102">
        <v>32221.311257595247</v>
      </c>
      <c r="I2944" s="102">
        <v>88.199416339669071</v>
      </c>
      <c r="J2944" s="96"/>
      <c r="K2944" s="96"/>
      <c r="L2944" s="96"/>
      <c r="M2944" s="96"/>
      <c r="N2944" s="96"/>
      <c r="O2944" s="96"/>
      <c r="P2944" s="96"/>
    </row>
    <row r="2945" spans="1:16" ht="15" customHeight="1" x14ac:dyDescent="0.25">
      <c r="A2945" s="100">
        <v>43759</v>
      </c>
      <c r="B2945" s="101">
        <v>37</v>
      </c>
      <c r="C2945" s="92" t="str">
        <f t="shared" si="135"/>
        <v>POST /domestic-standing-order-consents</v>
      </c>
      <c r="D2945" s="94" t="s">
        <v>207</v>
      </c>
      <c r="E2945" s="93" t="str">
        <f t="shared" si="136"/>
        <v>PISP</v>
      </c>
      <c r="F2945" s="93" t="str">
        <f t="shared" si="137"/>
        <v>N</v>
      </c>
      <c r="G2945" s="95">
        <v>29823345.599122435</v>
      </c>
      <c r="H2945" s="102">
        <v>26746.034183543034</v>
      </c>
      <c r="I2945" s="102">
        <v>233.41119201385544</v>
      </c>
      <c r="J2945" s="96"/>
      <c r="K2945" s="96"/>
      <c r="L2945" s="96"/>
      <c r="M2945" s="96"/>
      <c r="N2945" s="96"/>
      <c r="O2945" s="96"/>
      <c r="P2945" s="96"/>
    </row>
    <row r="2946" spans="1:16" ht="15" customHeight="1" x14ac:dyDescent="0.25">
      <c r="A2946" s="100">
        <v>43759</v>
      </c>
      <c r="B2946" s="101">
        <v>38</v>
      </c>
      <c r="C2946" s="92" t="str">
        <f t="shared" si="135"/>
        <v>GET /domestic-standing-order-consents/{ConsentId}</v>
      </c>
      <c r="D2946" s="94" t="s">
        <v>207</v>
      </c>
      <c r="E2946" s="93" t="str">
        <f t="shared" si="136"/>
        <v>PISP</v>
      </c>
      <c r="F2946" s="93" t="str">
        <f t="shared" si="137"/>
        <v>N</v>
      </c>
      <c r="G2946" s="95">
        <v>28251310.659789767</v>
      </c>
      <c r="H2946" s="102">
        <v>28765.845445730385</v>
      </c>
      <c r="I2946" s="102">
        <v>229.67959157814985</v>
      </c>
      <c r="J2946" s="96"/>
      <c r="K2946" s="96"/>
      <c r="L2946" s="96"/>
      <c r="M2946" s="96"/>
      <c r="N2946" s="96"/>
      <c r="O2946" s="96"/>
      <c r="P2946" s="96"/>
    </row>
    <row r="2947" spans="1:16" ht="15" customHeight="1" x14ac:dyDescent="0.25">
      <c r="A2947" s="100">
        <v>43759</v>
      </c>
      <c r="B2947" s="101">
        <v>39</v>
      </c>
      <c r="C2947" s="92" t="str">
        <f t="shared" si="135"/>
        <v>POST /domestic-standing-orders</v>
      </c>
      <c r="D2947" s="94" t="s">
        <v>207</v>
      </c>
      <c r="E2947" s="93" t="str">
        <f t="shared" si="136"/>
        <v>PISP</v>
      </c>
      <c r="F2947" s="93" t="str">
        <f t="shared" si="137"/>
        <v>Y</v>
      </c>
      <c r="G2947" s="95">
        <v>8571152.9108083099</v>
      </c>
      <c r="H2947" s="102">
        <v>21201.776686448375</v>
      </c>
      <c r="I2947" s="102">
        <v>2.0319188722342219</v>
      </c>
      <c r="J2947" s="96"/>
      <c r="K2947" s="96"/>
      <c r="L2947" s="96"/>
      <c r="M2947" s="96"/>
      <c r="N2947" s="96"/>
      <c r="O2947" s="96"/>
      <c r="P2947" s="96"/>
    </row>
    <row r="2948" spans="1:16" ht="15" customHeight="1" x14ac:dyDescent="0.25">
      <c r="A2948" s="100">
        <v>43759</v>
      </c>
      <c r="B2948" s="101">
        <v>40</v>
      </c>
      <c r="C2948" s="92" t="str">
        <f t="shared" si="135"/>
        <v>GET /domestic-standing-orders/{DomesticStandingOrderId}</v>
      </c>
      <c r="D2948" s="94" t="s">
        <v>207</v>
      </c>
      <c r="E2948" s="93" t="str">
        <f t="shared" si="136"/>
        <v>PISP</v>
      </c>
      <c r="F2948" s="93" t="str">
        <f t="shared" si="137"/>
        <v>Y</v>
      </c>
      <c r="G2948" s="95">
        <v>6323539.1285710596</v>
      </c>
      <c r="H2948" s="102">
        <v>9037.5547987349328</v>
      </c>
      <c r="I2948" s="102">
        <v>274.22838960397303</v>
      </c>
      <c r="J2948" s="96"/>
      <c r="K2948" s="96"/>
      <c r="L2948" s="96"/>
      <c r="M2948" s="96"/>
      <c r="N2948" s="96"/>
      <c r="O2948" s="96"/>
      <c r="P2948" s="96"/>
    </row>
    <row r="2949" spans="1:16" ht="15" customHeight="1" x14ac:dyDescent="0.25">
      <c r="A2949" s="100">
        <v>43759</v>
      </c>
      <c r="B2949" s="101">
        <v>41</v>
      </c>
      <c r="C2949" s="92" t="str">
        <f t="shared" si="135"/>
        <v>POST /international-payment-consents</v>
      </c>
      <c r="D2949" s="94" t="s">
        <v>207</v>
      </c>
      <c r="E2949" s="93" t="str">
        <f t="shared" si="136"/>
        <v>PISP</v>
      </c>
      <c r="F2949" s="93" t="str">
        <f t="shared" si="137"/>
        <v>N</v>
      </c>
      <c r="G2949" s="95">
        <v>33129476.088549469</v>
      </c>
      <c r="H2949" s="102">
        <v>45691.793745334595</v>
      </c>
      <c r="I2949" s="102">
        <v>75.887382648827995</v>
      </c>
      <c r="J2949" s="96"/>
      <c r="K2949" s="96"/>
      <c r="L2949" s="96"/>
      <c r="M2949" s="96"/>
      <c r="N2949" s="96"/>
      <c r="O2949" s="96"/>
      <c r="P2949" s="96"/>
    </row>
    <row r="2950" spans="1:16" ht="15" customHeight="1" x14ac:dyDescent="0.25">
      <c r="A2950" s="100">
        <v>43759</v>
      </c>
      <c r="B2950" s="101">
        <v>42</v>
      </c>
      <c r="C2950" s="92" t="str">
        <f t="shared" si="135"/>
        <v>GET /international-payment-consents/{ConsentId}</v>
      </c>
      <c r="D2950" s="94" t="s">
        <v>207</v>
      </c>
      <c r="E2950" s="93" t="str">
        <f t="shared" si="136"/>
        <v>PISP</v>
      </c>
      <c r="F2950" s="93" t="str">
        <f t="shared" si="137"/>
        <v>N</v>
      </c>
      <c r="G2950" s="95">
        <v>31623136.066998158</v>
      </c>
      <c r="H2950" s="102">
        <v>34458.20168673851</v>
      </c>
      <c r="I2950" s="102">
        <v>285.84859135586504</v>
      </c>
      <c r="J2950" s="96"/>
      <c r="K2950" s="96"/>
      <c r="L2950" s="96"/>
      <c r="M2950" s="96"/>
      <c r="N2950" s="96"/>
      <c r="O2950" s="96"/>
      <c r="P2950" s="96"/>
    </row>
    <row r="2951" spans="1:16" ht="15" customHeight="1" x14ac:dyDescent="0.25">
      <c r="A2951" s="100">
        <v>43759</v>
      </c>
      <c r="B2951" s="101">
        <v>43</v>
      </c>
      <c r="C2951" s="92" t="str">
        <f t="shared" si="135"/>
        <v>POST /international-payments</v>
      </c>
      <c r="D2951" s="94" t="s">
        <v>207</v>
      </c>
      <c r="E2951" s="93" t="str">
        <f t="shared" si="136"/>
        <v>PISP</v>
      </c>
      <c r="F2951" s="93" t="str">
        <f t="shared" si="137"/>
        <v>Y</v>
      </c>
      <c r="G2951" s="95">
        <v>41878721.119662553</v>
      </c>
      <c r="H2951" s="102">
        <v>39346.594472569835</v>
      </c>
      <c r="I2951" s="102">
        <v>50.414159936354771</v>
      </c>
      <c r="J2951" s="96"/>
      <c r="K2951" s="96"/>
      <c r="L2951" s="96"/>
      <c r="M2951" s="96"/>
      <c r="N2951" s="96"/>
      <c r="O2951" s="96"/>
      <c r="P2951" s="96"/>
    </row>
    <row r="2952" spans="1:16" ht="15" customHeight="1" x14ac:dyDescent="0.25">
      <c r="A2952" s="100">
        <v>43759</v>
      </c>
      <c r="B2952" s="101">
        <v>44</v>
      </c>
      <c r="C2952" s="92" t="str">
        <f t="shared" ref="C2952:C3015" si="138">VLOOKUP($B2952,endpoints,3)</f>
        <v>GET /international-payments/{InternationalPaymentId}</v>
      </c>
      <c r="D2952" s="94" t="s">
        <v>207</v>
      </c>
      <c r="E2952" s="93" t="str">
        <f t="shared" ref="E2952:E3015" si="139">VLOOKUP($B2952,endpoints,4)</f>
        <v>PISP</v>
      </c>
      <c r="F2952" s="93" t="str">
        <f t="shared" ref="F2952:F3015" si="140">VLOOKUP($B2952,endpoints,5)</f>
        <v>Y</v>
      </c>
      <c r="G2952" s="95">
        <v>14183744.372895587</v>
      </c>
      <c r="H2952" s="102">
        <v>19845.29069746942</v>
      </c>
      <c r="I2952" s="102">
        <v>69.337079899211815</v>
      </c>
      <c r="J2952" s="96"/>
      <c r="K2952" s="96"/>
      <c r="L2952" s="96"/>
      <c r="M2952" s="96"/>
      <c r="N2952" s="96"/>
      <c r="O2952" s="96"/>
      <c r="P2952" s="96"/>
    </row>
    <row r="2953" spans="1:16" ht="15" customHeight="1" x14ac:dyDescent="0.25">
      <c r="A2953" s="100">
        <v>43759</v>
      </c>
      <c r="B2953" s="101">
        <v>45</v>
      </c>
      <c r="C2953" s="92" t="str">
        <f t="shared" si="138"/>
        <v>POST /international-scheduled-payment-consents</v>
      </c>
      <c r="D2953" s="94" t="s">
        <v>207</v>
      </c>
      <c r="E2953" s="93" t="str">
        <f t="shared" si="139"/>
        <v>PISP</v>
      </c>
      <c r="F2953" s="93" t="str">
        <f t="shared" si="140"/>
        <v>N</v>
      </c>
      <c r="G2953" s="95">
        <v>28932270.504206959</v>
      </c>
      <c r="H2953" s="102">
        <v>32976.068420244555</v>
      </c>
      <c r="I2953" s="102">
        <v>15.026440473363419</v>
      </c>
      <c r="J2953" s="96"/>
      <c r="K2953" s="96"/>
      <c r="L2953" s="96"/>
      <c r="M2953" s="96"/>
      <c r="N2953" s="96"/>
      <c r="O2953" s="96"/>
      <c r="P2953" s="96"/>
    </row>
    <row r="2954" spans="1:16" ht="15" customHeight="1" x14ac:dyDescent="0.25">
      <c r="A2954" s="100">
        <v>43759</v>
      </c>
      <c r="B2954" s="101">
        <v>46</v>
      </c>
      <c r="C2954" s="92" t="str">
        <f t="shared" si="138"/>
        <v>GET /international-scheduled-payment-consents/{ConsentId}</v>
      </c>
      <c r="D2954" s="94" t="s">
        <v>207</v>
      </c>
      <c r="E2954" s="93" t="str">
        <f t="shared" si="139"/>
        <v>PISP</v>
      </c>
      <c r="F2954" s="93" t="str">
        <f t="shared" si="140"/>
        <v>N</v>
      </c>
      <c r="G2954" s="95">
        <v>10357970.32378801</v>
      </c>
      <c r="H2954" s="102">
        <v>28760.870257740506</v>
      </c>
      <c r="I2954" s="102">
        <v>30.079452664444748</v>
      </c>
      <c r="J2954" s="96"/>
      <c r="K2954" s="96"/>
      <c r="L2954" s="96"/>
      <c r="M2954" s="96"/>
      <c r="N2954" s="96"/>
      <c r="O2954" s="96"/>
      <c r="P2954" s="96"/>
    </row>
    <row r="2955" spans="1:16" ht="15" customHeight="1" x14ac:dyDescent="0.25">
      <c r="A2955" s="100">
        <v>43759</v>
      </c>
      <c r="B2955" s="101">
        <v>47</v>
      </c>
      <c r="C2955" s="92" t="str">
        <f t="shared" si="138"/>
        <v>POST /international-scheduled-payments</v>
      </c>
      <c r="D2955" s="94" t="s">
        <v>207</v>
      </c>
      <c r="E2955" s="93" t="str">
        <f t="shared" si="139"/>
        <v>PISP</v>
      </c>
      <c r="F2955" s="93" t="str">
        <f t="shared" si="140"/>
        <v>Y</v>
      </c>
      <c r="G2955" s="95">
        <v>15818999.749329235</v>
      </c>
      <c r="H2955" s="102">
        <v>22481.304274828908</v>
      </c>
      <c r="I2955" s="102">
        <v>74.058379823831743</v>
      </c>
      <c r="J2955" s="96"/>
      <c r="K2955" s="96"/>
      <c r="L2955" s="96"/>
      <c r="M2955" s="96"/>
      <c r="N2955" s="96"/>
      <c r="O2955" s="96"/>
      <c r="P2955" s="96"/>
    </row>
    <row r="2956" spans="1:16" ht="15" customHeight="1" x14ac:dyDescent="0.25">
      <c r="A2956" s="100">
        <v>43759</v>
      </c>
      <c r="B2956" s="101">
        <v>48</v>
      </c>
      <c r="C2956" s="92" t="str">
        <f t="shared" si="138"/>
        <v>GET /international-scheduled-payments/{InternationalScheduledPaymentId}</v>
      </c>
      <c r="D2956" s="94" t="s">
        <v>207</v>
      </c>
      <c r="E2956" s="93" t="str">
        <f t="shared" si="139"/>
        <v>PISP</v>
      </c>
      <c r="F2956" s="93" t="str">
        <f t="shared" si="140"/>
        <v>Y</v>
      </c>
      <c r="G2956" s="95">
        <v>22843554.961545959</v>
      </c>
      <c r="H2956" s="102">
        <v>34749.607232812567</v>
      </c>
      <c r="I2956" s="102">
        <v>64.826733662231717</v>
      </c>
      <c r="J2956" s="96"/>
      <c r="K2956" s="96"/>
      <c r="L2956" s="96"/>
      <c r="M2956" s="96"/>
      <c r="N2956" s="96"/>
      <c r="O2956" s="96"/>
      <c r="P2956" s="96"/>
    </row>
    <row r="2957" spans="1:16" ht="15" customHeight="1" x14ac:dyDescent="0.25">
      <c r="A2957" s="100">
        <v>43759</v>
      </c>
      <c r="B2957" s="101">
        <v>49</v>
      </c>
      <c r="C2957" s="92" t="str">
        <f t="shared" si="138"/>
        <v>POST /international-standing-order-consents</v>
      </c>
      <c r="D2957" s="94" t="s">
        <v>207</v>
      </c>
      <c r="E2957" s="93" t="str">
        <f t="shared" si="139"/>
        <v>PISP</v>
      </c>
      <c r="F2957" s="93" t="str">
        <f t="shared" si="140"/>
        <v>N</v>
      </c>
      <c r="G2957" s="95">
        <v>4093497.026150668</v>
      </c>
      <c r="H2957" s="102">
        <v>12808.019929472883</v>
      </c>
      <c r="I2957" s="102">
        <v>6.6358463103465546</v>
      </c>
      <c r="J2957" s="96"/>
      <c r="K2957" s="96"/>
      <c r="L2957" s="96"/>
      <c r="M2957" s="96"/>
      <c r="N2957" s="96"/>
      <c r="O2957" s="96"/>
      <c r="P2957" s="96"/>
    </row>
    <row r="2958" spans="1:16" ht="15" customHeight="1" x14ac:dyDescent="0.25">
      <c r="A2958" s="100">
        <v>43759</v>
      </c>
      <c r="B2958" s="101">
        <v>50</v>
      </c>
      <c r="C2958" s="92" t="str">
        <f t="shared" si="138"/>
        <v>GET /international-standing-order-consents/{ConsentId}</v>
      </c>
      <c r="D2958" s="94" t="s">
        <v>207</v>
      </c>
      <c r="E2958" s="93" t="str">
        <f t="shared" si="139"/>
        <v>PISP</v>
      </c>
      <c r="F2958" s="93" t="str">
        <f t="shared" si="140"/>
        <v>N</v>
      </c>
      <c r="G2958" s="95">
        <v>22256371.595150191</v>
      </c>
      <c r="H2958" s="102">
        <v>33045.500018327613</v>
      </c>
      <c r="I2958" s="102">
        <v>308.23945697505934</v>
      </c>
      <c r="J2958" s="96"/>
      <c r="K2958" s="96"/>
      <c r="L2958" s="96"/>
      <c r="M2958" s="96"/>
      <c r="N2958" s="96"/>
      <c r="O2958" s="96"/>
      <c r="P2958" s="96"/>
    </row>
    <row r="2959" spans="1:16" ht="15" customHeight="1" x14ac:dyDescent="0.25">
      <c r="A2959" s="100">
        <v>43759</v>
      </c>
      <c r="B2959" s="101">
        <v>51</v>
      </c>
      <c r="C2959" s="92" t="str">
        <f t="shared" si="138"/>
        <v>POST /international-standing-orders</v>
      </c>
      <c r="D2959" s="94" t="s">
        <v>207</v>
      </c>
      <c r="E2959" s="93" t="str">
        <f t="shared" si="139"/>
        <v>PISP</v>
      </c>
      <c r="F2959" s="93" t="str">
        <f t="shared" si="140"/>
        <v>Y</v>
      </c>
      <c r="G2959" s="95">
        <v>14851900.441349933</v>
      </c>
      <c r="H2959" s="102">
        <v>25927.171541911404</v>
      </c>
      <c r="I2959" s="102">
        <v>225.9345871067631</v>
      </c>
      <c r="J2959" s="96"/>
      <c r="K2959" s="96"/>
      <c r="L2959" s="96"/>
      <c r="M2959" s="96"/>
      <c r="N2959" s="96"/>
      <c r="O2959" s="96"/>
      <c r="P2959" s="96"/>
    </row>
    <row r="2960" spans="1:16" ht="15" customHeight="1" x14ac:dyDescent="0.25">
      <c r="A2960" s="100">
        <v>43759</v>
      </c>
      <c r="B2960" s="101">
        <v>52</v>
      </c>
      <c r="C2960" s="92" t="str">
        <f t="shared" si="138"/>
        <v>GET /international-standing-orders/{InternationalStandingOrderPaymentId}</v>
      </c>
      <c r="D2960" s="94" t="s">
        <v>207</v>
      </c>
      <c r="E2960" s="93" t="str">
        <f t="shared" si="139"/>
        <v>PISP</v>
      </c>
      <c r="F2960" s="93" t="str">
        <f t="shared" si="140"/>
        <v>Y</v>
      </c>
      <c r="G2960" s="95">
        <v>6446216.6325708469</v>
      </c>
      <c r="H2960" s="102">
        <v>16322.53763265427</v>
      </c>
      <c r="I2960" s="102">
        <v>74.880083425149749</v>
      </c>
      <c r="J2960" s="96"/>
      <c r="K2960" s="96"/>
      <c r="L2960" s="96"/>
      <c r="M2960" s="96"/>
      <c r="N2960" s="96"/>
      <c r="O2960" s="96"/>
      <c r="P2960" s="96"/>
    </row>
    <row r="2961" spans="1:16" ht="15" customHeight="1" x14ac:dyDescent="0.25">
      <c r="A2961" s="100">
        <v>43759</v>
      </c>
      <c r="B2961" s="101">
        <v>53</v>
      </c>
      <c r="C2961" s="92" t="str">
        <f t="shared" si="138"/>
        <v>POST /file-payment-consents</v>
      </c>
      <c r="D2961" s="94" t="s">
        <v>207</v>
      </c>
      <c r="E2961" s="93" t="str">
        <f t="shared" si="139"/>
        <v>PISP</v>
      </c>
      <c r="F2961" s="93" t="str">
        <f t="shared" si="140"/>
        <v>N</v>
      </c>
      <c r="G2961" s="95">
        <v>13499315.976542495</v>
      </c>
      <c r="H2961" s="102">
        <v>15819.377312339018</v>
      </c>
      <c r="I2961" s="102">
        <v>24.852526177155099</v>
      </c>
      <c r="J2961" s="96"/>
      <c r="K2961" s="96"/>
      <c r="L2961" s="96"/>
      <c r="M2961" s="96"/>
      <c r="N2961" s="96"/>
      <c r="O2961" s="96"/>
      <c r="P2961" s="96"/>
    </row>
    <row r="2962" spans="1:16" ht="15" customHeight="1" x14ac:dyDescent="0.25">
      <c r="A2962" s="100">
        <v>43759</v>
      </c>
      <c r="B2962" s="101">
        <v>54</v>
      </c>
      <c r="C2962" s="92" t="str">
        <f t="shared" si="138"/>
        <v>GET /file-payment-consents/{ConsentId}</v>
      </c>
      <c r="D2962" s="94" t="s">
        <v>207</v>
      </c>
      <c r="E2962" s="93" t="str">
        <f t="shared" si="139"/>
        <v>PISP</v>
      </c>
      <c r="F2962" s="93" t="str">
        <f t="shared" si="140"/>
        <v>N</v>
      </c>
      <c r="G2962" s="95">
        <v>20528961.715809304</v>
      </c>
      <c r="H2962" s="102">
        <v>26711.39276531716</v>
      </c>
      <c r="I2962" s="102">
        <v>202.44371834087752</v>
      </c>
      <c r="J2962" s="96"/>
      <c r="K2962" s="96"/>
      <c r="L2962" s="96"/>
      <c r="M2962" s="96"/>
      <c r="N2962" s="96"/>
      <c r="O2962" s="96"/>
      <c r="P2962" s="96"/>
    </row>
    <row r="2963" spans="1:16" ht="15" customHeight="1" x14ac:dyDescent="0.25">
      <c r="A2963" s="100">
        <v>43759</v>
      </c>
      <c r="B2963" s="101">
        <v>55</v>
      </c>
      <c r="C2963" s="92" t="str">
        <f t="shared" si="138"/>
        <v>POST /file-payment-consents/{ConsentId}/file</v>
      </c>
      <c r="D2963" s="94" t="s">
        <v>207</v>
      </c>
      <c r="E2963" s="93" t="str">
        <f t="shared" si="139"/>
        <v>PISP</v>
      </c>
      <c r="F2963" s="93" t="str">
        <f t="shared" si="140"/>
        <v>N</v>
      </c>
      <c r="G2963" s="95">
        <v>24541123.424155224</v>
      </c>
      <c r="H2963" s="102">
        <v>32426.877354646924</v>
      </c>
      <c r="I2963" s="102">
        <v>72.25505326251411</v>
      </c>
      <c r="J2963" s="96"/>
      <c r="K2963" s="96"/>
      <c r="L2963" s="96"/>
      <c r="M2963" s="96"/>
      <c r="N2963" s="96"/>
      <c r="O2963" s="96"/>
      <c r="P2963" s="96"/>
    </row>
    <row r="2964" spans="1:16" ht="15" customHeight="1" x14ac:dyDescent="0.25">
      <c r="A2964" s="100">
        <v>43759</v>
      </c>
      <c r="B2964" s="101">
        <v>56</v>
      </c>
      <c r="C2964" s="92" t="str">
        <f t="shared" si="138"/>
        <v>GET /file-payment-consents/{ConsentId}/file</v>
      </c>
      <c r="D2964" s="94" t="s">
        <v>207</v>
      </c>
      <c r="E2964" s="93" t="str">
        <f t="shared" si="139"/>
        <v>PISP</v>
      </c>
      <c r="F2964" s="93" t="str">
        <f t="shared" si="140"/>
        <v>N</v>
      </c>
      <c r="G2964" s="95">
        <v>23123658.534340493</v>
      </c>
      <c r="H2964" s="102">
        <v>32685.030785291172</v>
      </c>
      <c r="I2964" s="102">
        <v>43.979925481599793</v>
      </c>
      <c r="J2964" s="96"/>
      <c r="K2964" s="96"/>
      <c r="L2964" s="96"/>
      <c r="M2964" s="96"/>
      <c r="N2964" s="96"/>
      <c r="O2964" s="96"/>
      <c r="P2964" s="96"/>
    </row>
    <row r="2965" spans="1:16" ht="15" customHeight="1" x14ac:dyDescent="0.25">
      <c r="A2965" s="100">
        <v>43759</v>
      </c>
      <c r="B2965" s="101">
        <v>57</v>
      </c>
      <c r="C2965" s="92" t="str">
        <f t="shared" si="138"/>
        <v>POST /file-payments</v>
      </c>
      <c r="D2965" s="94" t="s">
        <v>207</v>
      </c>
      <c r="E2965" s="93" t="str">
        <f t="shared" si="139"/>
        <v>PISP</v>
      </c>
      <c r="F2965" s="93" t="str">
        <f t="shared" si="140"/>
        <v>Y</v>
      </c>
      <c r="G2965" s="95">
        <v>433779744.56028748</v>
      </c>
      <c r="H2965" s="102">
        <v>3863.3859467470952</v>
      </c>
      <c r="I2965" s="102">
        <v>70.926576366205708</v>
      </c>
      <c r="J2965" s="96"/>
      <c r="K2965" s="96"/>
      <c r="L2965" s="96"/>
      <c r="M2965" s="96"/>
      <c r="N2965" s="96"/>
      <c r="O2965" s="96"/>
      <c r="P2965" s="96"/>
    </row>
    <row r="2966" spans="1:16" ht="15" customHeight="1" x14ac:dyDescent="0.25">
      <c r="A2966" s="100">
        <v>43759</v>
      </c>
      <c r="B2966" s="101">
        <v>58</v>
      </c>
      <c r="C2966" s="92" t="str">
        <f t="shared" si="138"/>
        <v>GET /file-payments/{FilePaymentId}</v>
      </c>
      <c r="D2966" s="94" t="s">
        <v>207</v>
      </c>
      <c r="E2966" s="93" t="str">
        <f t="shared" si="139"/>
        <v>PISP</v>
      </c>
      <c r="F2966" s="93" t="str">
        <f t="shared" si="140"/>
        <v>Y</v>
      </c>
      <c r="G2966" s="95">
        <v>76808119.354047909</v>
      </c>
      <c r="H2966" s="102">
        <v>768.04335056964339</v>
      </c>
      <c r="I2966" s="102">
        <v>129.30038220856639</v>
      </c>
      <c r="J2966" s="96"/>
      <c r="K2966" s="96"/>
      <c r="L2966" s="96"/>
      <c r="M2966" s="96"/>
      <c r="N2966" s="96"/>
      <c r="O2966" s="96"/>
      <c r="P2966" s="96"/>
    </row>
    <row r="2967" spans="1:16" ht="15" customHeight="1" x14ac:dyDescent="0.25">
      <c r="A2967" s="100">
        <v>43759</v>
      </c>
      <c r="B2967" s="101">
        <v>59</v>
      </c>
      <c r="C2967" s="92" t="str">
        <f t="shared" si="138"/>
        <v>GET /file-payments/{FilePaymentId}/report-file</v>
      </c>
      <c r="D2967" s="94" t="s">
        <v>207</v>
      </c>
      <c r="E2967" s="93" t="str">
        <f t="shared" si="139"/>
        <v>PISP</v>
      </c>
      <c r="F2967" s="93" t="str">
        <f t="shared" si="140"/>
        <v>Y</v>
      </c>
      <c r="G2967" s="95">
        <v>67914717.204797238</v>
      </c>
      <c r="H2967" s="102">
        <v>2629.4208018226554</v>
      </c>
      <c r="I2967" s="102">
        <v>83.780960241056761</v>
      </c>
      <c r="J2967" s="96"/>
      <c r="K2967" s="96"/>
      <c r="L2967" s="96"/>
      <c r="M2967" s="96"/>
      <c r="N2967" s="96"/>
      <c r="O2967" s="96"/>
      <c r="P2967" s="96"/>
    </row>
    <row r="2968" spans="1:16" ht="15" customHeight="1" x14ac:dyDescent="0.25">
      <c r="A2968" s="100">
        <v>43759</v>
      </c>
      <c r="B2968" s="101">
        <v>60</v>
      </c>
      <c r="C2968" s="92" t="str">
        <f t="shared" si="138"/>
        <v>POST /funds-confirmation-consents</v>
      </c>
      <c r="D2968" s="94" t="s">
        <v>207</v>
      </c>
      <c r="E2968" s="93" t="str">
        <f t="shared" si="139"/>
        <v>CoF</v>
      </c>
      <c r="F2968" s="93" t="str">
        <f t="shared" si="140"/>
        <v>N</v>
      </c>
      <c r="G2968" s="95">
        <v>14987973.291924033</v>
      </c>
      <c r="H2968" s="102">
        <v>15184.42002222574</v>
      </c>
      <c r="I2968" s="102">
        <v>14.496470667473139</v>
      </c>
      <c r="J2968" s="96"/>
      <c r="K2968" s="96"/>
      <c r="L2968" s="96"/>
      <c r="M2968" s="96"/>
      <c r="N2968" s="96"/>
      <c r="O2968" s="96"/>
      <c r="P2968" s="96"/>
    </row>
    <row r="2969" spans="1:16" ht="15" customHeight="1" x14ac:dyDescent="0.25">
      <c r="A2969" s="100">
        <v>43759</v>
      </c>
      <c r="B2969" s="101">
        <v>61</v>
      </c>
      <c r="C2969" s="92" t="str">
        <f t="shared" si="138"/>
        <v>GET /funds-confirmation-consents/{ConsentId}</v>
      </c>
      <c r="D2969" s="94" t="s">
        <v>207</v>
      </c>
      <c r="E2969" s="93" t="str">
        <f t="shared" si="139"/>
        <v>CoF</v>
      </c>
      <c r="F2969" s="93" t="str">
        <f t="shared" si="140"/>
        <v>N</v>
      </c>
      <c r="G2969" s="95">
        <v>21976390.421876881</v>
      </c>
      <c r="H2969" s="102">
        <v>40425.474947853465</v>
      </c>
      <c r="I2969" s="102">
        <v>201.00158659237869</v>
      </c>
      <c r="J2969" s="96"/>
      <c r="K2969" s="96"/>
      <c r="L2969" s="96"/>
      <c r="M2969" s="96"/>
      <c r="N2969" s="96"/>
      <c r="O2969" s="96"/>
      <c r="P2969" s="96"/>
    </row>
    <row r="2970" spans="1:16" ht="15" customHeight="1" x14ac:dyDescent="0.25">
      <c r="A2970" s="100">
        <v>43759</v>
      </c>
      <c r="B2970" s="101">
        <v>62</v>
      </c>
      <c r="C2970" s="92" t="str">
        <f t="shared" si="138"/>
        <v>DELETE /funds-confirmation-consents/{ConsentId}</v>
      </c>
      <c r="D2970" s="94" t="s">
        <v>207</v>
      </c>
      <c r="E2970" s="93" t="str">
        <f t="shared" si="139"/>
        <v>CoF</v>
      </c>
      <c r="F2970" s="93" t="str">
        <f t="shared" si="140"/>
        <v>N</v>
      </c>
      <c r="G2970" s="95">
        <v>6593663.6426566709</v>
      </c>
      <c r="H2970" s="102">
        <v>13812.531412501357</v>
      </c>
      <c r="I2970" s="102">
        <v>127.42805036745021</v>
      </c>
      <c r="J2970" s="96"/>
      <c r="K2970" s="96"/>
      <c r="L2970" s="96"/>
      <c r="M2970" s="96"/>
      <c r="N2970" s="96"/>
      <c r="O2970" s="96"/>
      <c r="P2970" s="96"/>
    </row>
    <row r="2971" spans="1:16" ht="15" customHeight="1" x14ac:dyDescent="0.25">
      <c r="A2971" s="100">
        <v>43759</v>
      </c>
      <c r="B2971" s="101">
        <v>63</v>
      </c>
      <c r="C2971" s="92" t="str">
        <f t="shared" si="138"/>
        <v>POST /funds-confirmations</v>
      </c>
      <c r="D2971" s="94" t="s">
        <v>207</v>
      </c>
      <c r="E2971" s="93" t="str">
        <f t="shared" si="139"/>
        <v>CoF</v>
      </c>
      <c r="F2971" s="93" t="str">
        <f t="shared" si="140"/>
        <v>Y</v>
      </c>
      <c r="G2971" s="95">
        <v>10371852.120192874</v>
      </c>
      <c r="H2971" s="102">
        <v>17546.351044689505</v>
      </c>
      <c r="I2971" s="102">
        <v>217.80034551385489</v>
      </c>
      <c r="J2971" s="96"/>
      <c r="K2971" s="96"/>
      <c r="L2971" s="96"/>
      <c r="M2971" s="96"/>
      <c r="N2971" s="96"/>
      <c r="O2971" s="96"/>
      <c r="P2971" s="96"/>
    </row>
    <row r="2972" spans="1:16" ht="15" customHeight="1" x14ac:dyDescent="0.25">
      <c r="A2972" s="46">
        <v>43759</v>
      </c>
      <c r="B2972" s="101">
        <v>0</v>
      </c>
      <c r="C2972" s="92" t="str">
        <f t="shared" si="138"/>
        <v>OIDC endpoints for token IDs</v>
      </c>
      <c r="D2972" s="94" t="s">
        <v>208</v>
      </c>
      <c r="E2972" s="93" t="str">
        <f t="shared" si="139"/>
        <v>OIDC</v>
      </c>
      <c r="F2972" s="93" t="str">
        <f t="shared" si="140"/>
        <v>N</v>
      </c>
      <c r="G2972" s="112">
        <v>716598718.47620571</v>
      </c>
      <c r="H2972" s="68">
        <v>1601788.1034077981</v>
      </c>
      <c r="I2972" s="68">
        <v>535.64537036069271</v>
      </c>
      <c r="J2972" s="96"/>
      <c r="K2972" s="96"/>
      <c r="L2972" s="96"/>
      <c r="M2972" s="96"/>
      <c r="N2972" s="96"/>
      <c r="O2972" s="96"/>
      <c r="P2972" s="96"/>
    </row>
    <row r="2973" spans="1:16" ht="15" customHeight="1" x14ac:dyDescent="0.25">
      <c r="A2973" s="97">
        <v>43759</v>
      </c>
      <c r="B2973" s="101">
        <v>1</v>
      </c>
      <c r="C2973" s="92" t="str">
        <f t="shared" si="138"/>
        <v>POST /account-access-consents</v>
      </c>
      <c r="D2973" s="94" t="s">
        <v>208</v>
      </c>
      <c r="E2973" s="93" t="str">
        <f t="shared" si="139"/>
        <v>AISP</v>
      </c>
      <c r="F2973" s="93" t="str">
        <f t="shared" si="140"/>
        <v>N</v>
      </c>
      <c r="G2973" s="95">
        <v>569571.83570814889</v>
      </c>
      <c r="H2973" s="99">
        <v>29131.039187874685</v>
      </c>
      <c r="I2973" s="99">
        <v>85.366493318983089</v>
      </c>
      <c r="J2973" s="96"/>
      <c r="K2973" s="96"/>
      <c r="L2973" s="96"/>
      <c r="M2973" s="96"/>
      <c r="N2973" s="96"/>
      <c r="O2973" s="96"/>
      <c r="P2973" s="96"/>
    </row>
    <row r="2974" spans="1:16" ht="15" customHeight="1" x14ac:dyDescent="0.25">
      <c r="A2974" s="97">
        <v>43759</v>
      </c>
      <c r="B2974" s="101">
        <v>2</v>
      </c>
      <c r="C2974" s="92" t="str">
        <f t="shared" si="138"/>
        <v>GET /account-access-consents/{ConsentId}</v>
      </c>
      <c r="D2974" s="94" t="s">
        <v>208</v>
      </c>
      <c r="E2974" s="93" t="str">
        <f t="shared" si="139"/>
        <v>AISP</v>
      </c>
      <c r="F2974" s="93" t="str">
        <f t="shared" si="140"/>
        <v>N</v>
      </c>
      <c r="G2974" s="95">
        <v>1225628.2023799298</v>
      </c>
      <c r="H2974" s="103">
        <v>26531.866132695308</v>
      </c>
      <c r="I2974" s="103">
        <v>34.356088459433309</v>
      </c>
      <c r="J2974" s="96"/>
      <c r="K2974" s="96"/>
      <c r="L2974" s="96"/>
      <c r="M2974" s="96"/>
      <c r="N2974" s="96"/>
      <c r="O2974" s="96"/>
      <c r="P2974" s="96"/>
    </row>
    <row r="2975" spans="1:16" ht="15" customHeight="1" x14ac:dyDescent="0.25">
      <c r="A2975" s="97">
        <v>43759</v>
      </c>
      <c r="B2975" s="101">
        <v>3</v>
      </c>
      <c r="C2975" s="92" t="str">
        <f t="shared" si="138"/>
        <v>DELETE /account-access-consents/{ConsentId}</v>
      </c>
      <c r="D2975" s="94" t="s">
        <v>208</v>
      </c>
      <c r="E2975" s="93" t="str">
        <f t="shared" si="139"/>
        <v>AISP</v>
      </c>
      <c r="F2975" s="93" t="str">
        <f t="shared" si="140"/>
        <v>N</v>
      </c>
      <c r="G2975" s="95">
        <v>602707.7354815664</v>
      </c>
      <c r="H2975" s="103">
        <v>26194.012333411563</v>
      </c>
      <c r="I2975" s="103">
        <v>250.29337293975789</v>
      </c>
      <c r="J2975" s="96"/>
      <c r="K2975" s="96"/>
      <c r="L2975" s="96"/>
      <c r="M2975" s="96"/>
      <c r="N2975" s="96"/>
      <c r="O2975" s="96"/>
      <c r="P2975" s="96"/>
    </row>
    <row r="2976" spans="1:16" ht="15" customHeight="1" x14ac:dyDescent="0.25">
      <c r="A2976" s="97">
        <v>43759</v>
      </c>
      <c r="B2976" s="101">
        <v>4</v>
      </c>
      <c r="C2976" s="92" t="str">
        <f t="shared" si="138"/>
        <v>GET /accounts</v>
      </c>
      <c r="D2976" s="94" t="s">
        <v>208</v>
      </c>
      <c r="E2976" s="93" t="str">
        <f t="shared" si="139"/>
        <v>AISP</v>
      </c>
      <c r="F2976" s="93" t="str">
        <f t="shared" si="140"/>
        <v>Y</v>
      </c>
      <c r="G2976" s="95">
        <v>1461290.1094664636</v>
      </c>
      <c r="H2976" s="103">
        <v>27754.499201683586</v>
      </c>
      <c r="I2976" s="103">
        <v>70.067626763675548</v>
      </c>
      <c r="J2976" s="96"/>
      <c r="K2976" s="96"/>
      <c r="L2976" s="96"/>
      <c r="M2976" s="96"/>
      <c r="N2976" s="96"/>
      <c r="O2976" s="96"/>
      <c r="P2976" s="96"/>
    </row>
    <row r="2977" spans="1:16" ht="15" customHeight="1" x14ac:dyDescent="0.25">
      <c r="A2977" s="97">
        <v>43759</v>
      </c>
      <c r="B2977" s="101">
        <v>5</v>
      </c>
      <c r="C2977" s="92" t="str">
        <f t="shared" si="138"/>
        <v>GET /accounts/{AccountId}</v>
      </c>
      <c r="D2977" s="94" t="s">
        <v>208</v>
      </c>
      <c r="E2977" s="93" t="str">
        <f t="shared" si="139"/>
        <v>AISP</v>
      </c>
      <c r="F2977" s="93" t="str">
        <f t="shared" si="140"/>
        <v>Y</v>
      </c>
      <c r="G2977" s="95">
        <v>2309199.5250674286</v>
      </c>
      <c r="H2977" s="103">
        <v>42473.07320262643</v>
      </c>
      <c r="I2977" s="103">
        <v>87.029865421872501</v>
      </c>
      <c r="J2977" s="96"/>
      <c r="K2977" s="96"/>
      <c r="L2977" s="96"/>
      <c r="M2977" s="96"/>
      <c r="N2977" s="96"/>
      <c r="O2977" s="96"/>
      <c r="P2977" s="96"/>
    </row>
    <row r="2978" spans="1:16" ht="15" customHeight="1" x14ac:dyDescent="0.25">
      <c r="A2978" s="97">
        <v>43759</v>
      </c>
      <c r="B2978" s="101">
        <v>6</v>
      </c>
      <c r="C2978" s="92" t="str">
        <f t="shared" si="138"/>
        <v>GET /accounts/{AccountId}/balances</v>
      </c>
      <c r="D2978" s="94" t="s">
        <v>208</v>
      </c>
      <c r="E2978" s="93" t="str">
        <f t="shared" si="139"/>
        <v>AISP</v>
      </c>
      <c r="F2978" s="93" t="str">
        <f t="shared" si="140"/>
        <v>Y</v>
      </c>
      <c r="G2978" s="95">
        <v>1806807.1883709496</v>
      </c>
      <c r="H2978" s="103">
        <v>26453.31467864152</v>
      </c>
      <c r="I2978" s="103">
        <v>134.64652813361977</v>
      </c>
      <c r="J2978" s="96"/>
      <c r="K2978" s="96"/>
      <c r="L2978" s="96"/>
      <c r="M2978" s="96"/>
      <c r="N2978" s="96"/>
      <c r="O2978" s="96"/>
      <c r="P2978" s="96"/>
    </row>
    <row r="2979" spans="1:16" ht="15" customHeight="1" x14ac:dyDescent="0.25">
      <c r="A2979" s="97">
        <v>43759</v>
      </c>
      <c r="B2979" s="101">
        <v>7</v>
      </c>
      <c r="C2979" s="92" t="str">
        <f t="shared" si="138"/>
        <v>GET /balances</v>
      </c>
      <c r="D2979" s="94" t="s">
        <v>208</v>
      </c>
      <c r="E2979" s="93" t="str">
        <f t="shared" si="139"/>
        <v>AISP</v>
      </c>
      <c r="F2979" s="93" t="str">
        <f t="shared" si="140"/>
        <v>Y</v>
      </c>
      <c r="G2979" s="95">
        <v>1031122.4109095038</v>
      </c>
      <c r="H2979" s="103">
        <v>21924.245036306249</v>
      </c>
      <c r="I2979" s="103">
        <v>141.88644141240823</v>
      </c>
      <c r="J2979" s="96"/>
      <c r="K2979" s="96"/>
      <c r="L2979" s="96"/>
      <c r="M2979" s="96"/>
      <c r="N2979" s="96"/>
      <c r="O2979" s="96"/>
      <c r="P2979" s="96"/>
    </row>
    <row r="2980" spans="1:16" ht="15" customHeight="1" x14ac:dyDescent="0.25">
      <c r="A2980" s="97">
        <v>43759</v>
      </c>
      <c r="B2980" s="101">
        <v>8</v>
      </c>
      <c r="C2980" s="92" t="str">
        <f t="shared" si="138"/>
        <v>GET /accounts/{AccountId}/transactions</v>
      </c>
      <c r="D2980" s="94" t="s">
        <v>208</v>
      </c>
      <c r="E2980" s="93" t="str">
        <f t="shared" si="139"/>
        <v>AISP</v>
      </c>
      <c r="F2980" s="93" t="str">
        <f t="shared" si="140"/>
        <v>Y</v>
      </c>
      <c r="G2980" s="95">
        <v>33564628.620144501</v>
      </c>
      <c r="H2980" s="103">
        <v>21500.364597541597</v>
      </c>
      <c r="I2980" s="103">
        <v>170.21081963894929</v>
      </c>
      <c r="J2980" s="96"/>
      <c r="K2980" s="96"/>
      <c r="L2980" s="96"/>
      <c r="M2980" s="96"/>
      <c r="N2980" s="96"/>
      <c r="O2980" s="96"/>
      <c r="P2980" s="96"/>
    </row>
    <row r="2981" spans="1:16" ht="15" customHeight="1" x14ac:dyDescent="0.25">
      <c r="A2981" s="97">
        <v>43759</v>
      </c>
      <c r="B2981" s="101">
        <v>9</v>
      </c>
      <c r="C2981" s="92" t="str">
        <f t="shared" si="138"/>
        <v>GET /transactions</v>
      </c>
      <c r="D2981" s="94" t="s">
        <v>208</v>
      </c>
      <c r="E2981" s="93" t="str">
        <f t="shared" si="139"/>
        <v>AISP</v>
      </c>
      <c r="F2981" s="93" t="str">
        <f t="shared" si="140"/>
        <v>Y</v>
      </c>
      <c r="G2981" s="95">
        <v>323640682.89136255</v>
      </c>
      <c r="H2981" s="103">
        <v>45160.687601432786</v>
      </c>
      <c r="I2981" s="103">
        <v>30.361655762742444</v>
      </c>
      <c r="J2981" s="96"/>
      <c r="K2981" s="96"/>
      <c r="L2981" s="96"/>
      <c r="M2981" s="96"/>
      <c r="N2981" s="96"/>
      <c r="O2981" s="96"/>
      <c r="P2981" s="96"/>
    </row>
    <row r="2982" spans="1:16" ht="15" customHeight="1" x14ac:dyDescent="0.25">
      <c r="A2982" s="97">
        <v>43759</v>
      </c>
      <c r="B2982" s="101">
        <v>10</v>
      </c>
      <c r="C2982" s="92" t="str">
        <f t="shared" si="138"/>
        <v>GET /accounts/{AccountId}/beneficiaries</v>
      </c>
      <c r="D2982" s="94" t="s">
        <v>208</v>
      </c>
      <c r="E2982" s="93" t="str">
        <f t="shared" si="139"/>
        <v>AISP</v>
      </c>
      <c r="F2982" s="93" t="str">
        <f t="shared" si="140"/>
        <v>Y</v>
      </c>
      <c r="G2982" s="95">
        <v>2152276.1943183779</v>
      </c>
      <c r="H2982" s="103">
        <v>29302.311863703973</v>
      </c>
      <c r="I2982" s="103">
        <v>121.72356397771814</v>
      </c>
      <c r="J2982" s="96"/>
      <c r="K2982" s="96"/>
      <c r="L2982" s="96"/>
      <c r="M2982" s="96"/>
      <c r="N2982" s="96"/>
      <c r="O2982" s="96"/>
      <c r="P2982" s="96"/>
    </row>
    <row r="2983" spans="1:16" ht="15" customHeight="1" x14ac:dyDescent="0.25">
      <c r="A2983" s="97">
        <v>43759</v>
      </c>
      <c r="B2983" s="101">
        <v>11</v>
      </c>
      <c r="C2983" s="92" t="str">
        <f t="shared" si="138"/>
        <v>GET /beneficiaries</v>
      </c>
      <c r="D2983" s="94" t="s">
        <v>208</v>
      </c>
      <c r="E2983" s="93" t="str">
        <f t="shared" si="139"/>
        <v>AISP</v>
      </c>
      <c r="F2983" s="93" t="str">
        <f t="shared" si="140"/>
        <v>Y</v>
      </c>
      <c r="G2983" s="95">
        <v>2460114.0985758905</v>
      </c>
      <c r="H2983" s="103">
        <v>37020.142082189894</v>
      </c>
      <c r="I2983" s="103">
        <v>32.280099441410258</v>
      </c>
      <c r="J2983" s="96"/>
      <c r="K2983" s="96"/>
      <c r="L2983" s="96"/>
      <c r="M2983" s="96"/>
      <c r="N2983" s="96"/>
      <c r="O2983" s="96"/>
      <c r="P2983" s="96"/>
    </row>
    <row r="2984" spans="1:16" ht="15" customHeight="1" x14ac:dyDescent="0.25">
      <c r="A2984" s="97">
        <v>43759</v>
      </c>
      <c r="B2984" s="101">
        <v>12</v>
      </c>
      <c r="C2984" s="92" t="str">
        <f t="shared" si="138"/>
        <v>GET /accounts/{AccountId}/direct-debits</v>
      </c>
      <c r="D2984" s="94" t="s">
        <v>208</v>
      </c>
      <c r="E2984" s="93" t="str">
        <f t="shared" si="139"/>
        <v>AISP</v>
      </c>
      <c r="F2984" s="93" t="str">
        <f t="shared" si="140"/>
        <v>Y</v>
      </c>
      <c r="G2984" s="95">
        <v>1770536.0983526737</v>
      </c>
      <c r="H2984" s="103">
        <v>34706.987072696902</v>
      </c>
      <c r="I2984" s="103">
        <v>173.72944232455754</v>
      </c>
      <c r="J2984" s="96"/>
      <c r="K2984" s="96"/>
      <c r="L2984" s="96"/>
      <c r="M2984" s="96"/>
      <c r="N2984" s="96"/>
      <c r="O2984" s="96"/>
      <c r="P2984" s="96"/>
    </row>
    <row r="2985" spans="1:16" ht="15" customHeight="1" x14ac:dyDescent="0.25">
      <c r="A2985" s="97">
        <v>43759</v>
      </c>
      <c r="B2985" s="101">
        <v>13</v>
      </c>
      <c r="C2985" s="92" t="str">
        <f t="shared" si="138"/>
        <v>GET /direct-debits</v>
      </c>
      <c r="D2985" s="94" t="s">
        <v>208</v>
      </c>
      <c r="E2985" s="93" t="str">
        <f t="shared" si="139"/>
        <v>AISP</v>
      </c>
      <c r="F2985" s="93" t="str">
        <f t="shared" si="140"/>
        <v>Y</v>
      </c>
      <c r="G2985" s="95">
        <v>1745091.2857783728</v>
      </c>
      <c r="H2985" s="103">
        <v>20809.901800220676</v>
      </c>
      <c r="I2985" s="103">
        <v>217.28807947077584</v>
      </c>
      <c r="J2985" s="96"/>
      <c r="K2985" s="96"/>
      <c r="L2985" s="96"/>
      <c r="M2985" s="96"/>
      <c r="N2985" s="96"/>
      <c r="O2985" s="96"/>
      <c r="P2985" s="96"/>
    </row>
    <row r="2986" spans="1:16" ht="15" customHeight="1" x14ac:dyDescent="0.25">
      <c r="A2986" s="97">
        <v>43759</v>
      </c>
      <c r="B2986" s="101">
        <v>14</v>
      </c>
      <c r="C2986" s="92" t="str">
        <f t="shared" si="138"/>
        <v>GET /accounts/{AccountId}/standing-orders</v>
      </c>
      <c r="D2986" s="94" t="s">
        <v>208</v>
      </c>
      <c r="E2986" s="93" t="str">
        <f t="shared" si="139"/>
        <v>AISP</v>
      </c>
      <c r="F2986" s="93" t="str">
        <f t="shared" si="140"/>
        <v>Y</v>
      </c>
      <c r="G2986" s="95">
        <v>942592.86597989814</v>
      </c>
      <c r="H2986" s="103">
        <v>19376.226682089633</v>
      </c>
      <c r="I2986" s="103">
        <v>120.26033398081844</v>
      </c>
      <c r="J2986" s="96"/>
      <c r="K2986" s="96"/>
      <c r="L2986" s="96"/>
      <c r="M2986" s="96"/>
      <c r="N2986" s="96"/>
      <c r="O2986" s="96"/>
      <c r="P2986" s="96"/>
    </row>
    <row r="2987" spans="1:16" ht="15" customHeight="1" x14ac:dyDescent="0.25">
      <c r="A2987" s="97">
        <v>43759</v>
      </c>
      <c r="B2987" s="101">
        <v>15</v>
      </c>
      <c r="C2987" s="92" t="str">
        <f t="shared" si="138"/>
        <v>GET /standing-orders</v>
      </c>
      <c r="D2987" s="94" t="s">
        <v>208</v>
      </c>
      <c r="E2987" s="93" t="str">
        <f t="shared" si="139"/>
        <v>AISP</v>
      </c>
      <c r="F2987" s="93" t="str">
        <f t="shared" si="140"/>
        <v>Y</v>
      </c>
      <c r="G2987" s="95">
        <v>1269385.8990022682</v>
      </c>
      <c r="H2987" s="103">
        <v>43084.382948994193</v>
      </c>
      <c r="I2987" s="103">
        <v>152.11009498938003</v>
      </c>
      <c r="J2987" s="96"/>
      <c r="K2987" s="96"/>
      <c r="L2987" s="96"/>
      <c r="M2987" s="96"/>
      <c r="N2987" s="96"/>
      <c r="O2987" s="96"/>
      <c r="P2987" s="96"/>
    </row>
    <row r="2988" spans="1:16" ht="15" customHeight="1" x14ac:dyDescent="0.25">
      <c r="A2988" s="97">
        <v>43759</v>
      </c>
      <c r="B2988" s="101">
        <v>16</v>
      </c>
      <c r="C2988" s="92" t="str">
        <f t="shared" si="138"/>
        <v>GET /accounts/{AccountId}/product</v>
      </c>
      <c r="D2988" s="94" t="s">
        <v>208</v>
      </c>
      <c r="E2988" s="93" t="str">
        <f t="shared" si="139"/>
        <v>AISP</v>
      </c>
      <c r="F2988" s="93" t="str">
        <f t="shared" si="140"/>
        <v>Y</v>
      </c>
      <c r="G2988" s="95">
        <v>360890.8860594263</v>
      </c>
      <c r="H2988" s="99">
        <v>5120.3636715884331</v>
      </c>
      <c r="I2988" s="99">
        <v>179.38753957723264</v>
      </c>
      <c r="J2988" s="96"/>
      <c r="K2988" s="96"/>
      <c r="L2988" s="96"/>
      <c r="M2988" s="96"/>
      <c r="N2988" s="96"/>
      <c r="O2988" s="96"/>
      <c r="P2988" s="96"/>
    </row>
    <row r="2989" spans="1:16" ht="15" customHeight="1" x14ac:dyDescent="0.25">
      <c r="A2989" s="97">
        <v>43759</v>
      </c>
      <c r="B2989" s="101">
        <v>17</v>
      </c>
      <c r="C2989" s="92" t="str">
        <f t="shared" si="138"/>
        <v>GET /products</v>
      </c>
      <c r="D2989" s="94" t="s">
        <v>208</v>
      </c>
      <c r="E2989" s="93" t="str">
        <f t="shared" si="139"/>
        <v>AISP</v>
      </c>
      <c r="F2989" s="93" t="str">
        <f t="shared" si="140"/>
        <v>Y</v>
      </c>
      <c r="G2989" s="95">
        <v>799117.78213624295</v>
      </c>
      <c r="H2989" s="99">
        <v>31076.129216422967</v>
      </c>
      <c r="I2989" s="99">
        <v>235.67888912813294</v>
      </c>
      <c r="J2989" s="96"/>
      <c r="K2989" s="96"/>
      <c r="L2989" s="96"/>
      <c r="M2989" s="96"/>
      <c r="N2989" s="96"/>
      <c r="O2989" s="96"/>
      <c r="P2989" s="96"/>
    </row>
    <row r="2990" spans="1:16" ht="15" customHeight="1" x14ac:dyDescent="0.25">
      <c r="A2990" s="97">
        <v>43759</v>
      </c>
      <c r="B2990" s="101">
        <v>18</v>
      </c>
      <c r="C2990" s="92" t="str">
        <f t="shared" si="138"/>
        <v>GET /accounts/{AccountId}/offers</v>
      </c>
      <c r="D2990" s="94" t="s">
        <v>208</v>
      </c>
      <c r="E2990" s="93" t="str">
        <f t="shared" si="139"/>
        <v>AISP</v>
      </c>
      <c r="F2990" s="93" t="str">
        <f t="shared" si="140"/>
        <v>Y</v>
      </c>
      <c r="G2990" s="95">
        <v>735964.84950545733</v>
      </c>
      <c r="H2990" s="99">
        <v>37990.253977800101</v>
      </c>
      <c r="I2990" s="99">
        <v>259.99715426248304</v>
      </c>
      <c r="J2990" s="96"/>
      <c r="K2990" s="96"/>
      <c r="L2990" s="96"/>
      <c r="M2990" s="96"/>
      <c r="N2990" s="96"/>
      <c r="O2990" s="96"/>
      <c r="P2990" s="96"/>
    </row>
    <row r="2991" spans="1:16" ht="15" customHeight="1" x14ac:dyDescent="0.25">
      <c r="A2991" s="97">
        <v>43759</v>
      </c>
      <c r="B2991" s="101">
        <v>19</v>
      </c>
      <c r="C2991" s="92" t="str">
        <f t="shared" si="138"/>
        <v>GET /offers</v>
      </c>
      <c r="D2991" s="94" t="s">
        <v>208</v>
      </c>
      <c r="E2991" s="93" t="str">
        <f t="shared" si="139"/>
        <v>AISP</v>
      </c>
      <c r="F2991" s="93" t="str">
        <f t="shared" si="140"/>
        <v>Y</v>
      </c>
      <c r="G2991" s="95">
        <v>3115652.85515974</v>
      </c>
      <c r="H2991" s="99">
        <v>42962.254278465982</v>
      </c>
      <c r="I2991" s="99">
        <v>151.87727042160563</v>
      </c>
      <c r="J2991" s="96"/>
      <c r="K2991" s="96"/>
      <c r="L2991" s="96"/>
      <c r="M2991" s="96"/>
      <c r="N2991" s="96"/>
      <c r="O2991" s="96"/>
      <c r="P2991" s="96"/>
    </row>
    <row r="2992" spans="1:16" ht="15" customHeight="1" x14ac:dyDescent="0.25">
      <c r="A2992" s="97">
        <v>43759</v>
      </c>
      <c r="B2992" s="101">
        <v>20</v>
      </c>
      <c r="C2992" s="92" t="str">
        <f t="shared" si="138"/>
        <v>GET /accounts/{AccountId}/party</v>
      </c>
      <c r="D2992" s="94" t="s">
        <v>208</v>
      </c>
      <c r="E2992" s="93" t="str">
        <f t="shared" si="139"/>
        <v>AISP</v>
      </c>
      <c r="F2992" s="93" t="str">
        <f t="shared" si="140"/>
        <v>Y</v>
      </c>
      <c r="G2992" s="95">
        <v>1179518.7078482853</v>
      </c>
      <c r="H2992" s="99">
        <v>45608.158618428562</v>
      </c>
      <c r="I2992" s="99">
        <v>0</v>
      </c>
      <c r="J2992" s="96"/>
      <c r="K2992" s="96"/>
      <c r="L2992" s="96"/>
      <c r="M2992" s="96"/>
      <c r="N2992" s="96"/>
      <c r="O2992" s="96"/>
      <c r="P2992" s="96"/>
    </row>
    <row r="2993" spans="1:16" ht="15" customHeight="1" x14ac:dyDescent="0.25">
      <c r="A2993" s="97">
        <v>43759</v>
      </c>
      <c r="B2993" s="101">
        <v>21</v>
      </c>
      <c r="C2993" s="92" t="str">
        <f t="shared" si="138"/>
        <v>GET /party</v>
      </c>
      <c r="D2993" s="94" t="s">
        <v>208</v>
      </c>
      <c r="E2993" s="93" t="str">
        <f t="shared" si="139"/>
        <v>AISP</v>
      </c>
      <c r="F2993" s="93" t="str">
        <f t="shared" si="140"/>
        <v>Y</v>
      </c>
      <c r="G2993" s="95">
        <v>793575.67414683371</v>
      </c>
      <c r="H2993" s="99">
        <v>11077.088532078102</v>
      </c>
      <c r="I2993" s="99">
        <v>369.4469636236314</v>
      </c>
      <c r="J2993" s="96"/>
      <c r="K2993" s="96"/>
      <c r="L2993" s="96"/>
      <c r="M2993" s="96"/>
      <c r="N2993" s="96"/>
      <c r="O2993" s="96"/>
      <c r="P2993" s="96"/>
    </row>
    <row r="2994" spans="1:16" ht="15" customHeight="1" x14ac:dyDescent="0.25">
      <c r="A2994" s="97">
        <v>43759</v>
      </c>
      <c r="B2994" s="101">
        <v>22</v>
      </c>
      <c r="C2994" s="92" t="str">
        <f t="shared" si="138"/>
        <v>GET /accounts/{AccountId}/scheduled-payments</v>
      </c>
      <c r="D2994" s="94" t="s">
        <v>208</v>
      </c>
      <c r="E2994" s="93" t="str">
        <f t="shared" si="139"/>
        <v>AISP</v>
      </c>
      <c r="F2994" s="93" t="str">
        <f t="shared" si="140"/>
        <v>Y</v>
      </c>
      <c r="G2994" s="95">
        <v>952434.05141045281</v>
      </c>
      <c r="H2994" s="99">
        <v>33731.581563017586</v>
      </c>
      <c r="I2994" s="99">
        <v>3.1538207193399588</v>
      </c>
      <c r="J2994" s="96"/>
      <c r="K2994" s="96"/>
      <c r="L2994" s="96"/>
      <c r="M2994" s="96"/>
      <c r="N2994" s="96"/>
      <c r="O2994" s="96"/>
      <c r="P2994" s="96"/>
    </row>
    <row r="2995" spans="1:16" ht="15" customHeight="1" x14ac:dyDescent="0.25">
      <c r="A2995" s="97">
        <v>43759</v>
      </c>
      <c r="B2995" s="101">
        <v>23</v>
      </c>
      <c r="C2995" s="92" t="str">
        <f t="shared" si="138"/>
        <v>GET /scheduled-payments</v>
      </c>
      <c r="D2995" s="94" t="s">
        <v>208</v>
      </c>
      <c r="E2995" s="93" t="str">
        <f t="shared" si="139"/>
        <v>AISP</v>
      </c>
      <c r="F2995" s="93" t="str">
        <f t="shared" si="140"/>
        <v>Y</v>
      </c>
      <c r="G2995" s="95">
        <v>1869481.2119180432</v>
      </c>
      <c r="H2995" s="99">
        <v>30274.051425470752</v>
      </c>
      <c r="I2995" s="99">
        <v>85.214911628161488</v>
      </c>
      <c r="J2995" s="96"/>
      <c r="K2995" s="96"/>
      <c r="L2995" s="96"/>
      <c r="M2995" s="96"/>
      <c r="N2995" s="96"/>
      <c r="O2995" s="96"/>
      <c r="P2995" s="96"/>
    </row>
    <row r="2996" spans="1:16" ht="15" customHeight="1" x14ac:dyDescent="0.25">
      <c r="A2996" s="97">
        <v>43759</v>
      </c>
      <c r="B2996" s="101">
        <v>24</v>
      </c>
      <c r="C2996" s="92" t="str">
        <f t="shared" si="138"/>
        <v>GET /accounts/{AccountId}/statements</v>
      </c>
      <c r="D2996" s="94" t="s">
        <v>208</v>
      </c>
      <c r="E2996" s="93" t="str">
        <f t="shared" si="139"/>
        <v>AISP</v>
      </c>
      <c r="F2996" s="93" t="str">
        <f t="shared" si="140"/>
        <v>Y</v>
      </c>
      <c r="G2996" s="95">
        <v>937168.39955103828</v>
      </c>
      <c r="H2996" s="99">
        <v>12901.842900706995</v>
      </c>
      <c r="I2996" s="99">
        <v>126.17313212172681</v>
      </c>
      <c r="J2996" s="96"/>
      <c r="K2996" s="96"/>
      <c r="L2996" s="96"/>
      <c r="M2996" s="96"/>
      <c r="N2996" s="96"/>
      <c r="O2996" s="96"/>
      <c r="P2996" s="96"/>
    </row>
    <row r="2997" spans="1:16" ht="15" customHeight="1" x14ac:dyDescent="0.25">
      <c r="A2997" s="97">
        <v>43759</v>
      </c>
      <c r="B2997" s="101">
        <v>25</v>
      </c>
      <c r="C2997" s="92" t="str">
        <f t="shared" si="138"/>
        <v>GET /accounts/{AccountId}/statements/{StatementId}</v>
      </c>
      <c r="D2997" s="94" t="s">
        <v>208</v>
      </c>
      <c r="E2997" s="93" t="str">
        <f t="shared" si="139"/>
        <v>AISP</v>
      </c>
      <c r="F2997" s="93" t="str">
        <f t="shared" si="140"/>
        <v>Y</v>
      </c>
      <c r="G2997" s="95">
        <v>1192525.02392488</v>
      </c>
      <c r="H2997" s="99">
        <v>24512.957585296666</v>
      </c>
      <c r="I2997" s="99">
        <v>110.0642778566921</v>
      </c>
      <c r="J2997" s="96"/>
      <c r="K2997" s="96"/>
      <c r="L2997" s="96"/>
      <c r="M2997" s="96"/>
      <c r="N2997" s="96"/>
      <c r="O2997" s="96"/>
      <c r="P2997" s="96"/>
    </row>
    <row r="2998" spans="1:16" ht="15" customHeight="1" x14ac:dyDescent="0.25">
      <c r="A2998" s="97">
        <v>43759</v>
      </c>
      <c r="B2998" s="101">
        <v>26</v>
      </c>
      <c r="C2998" s="92" t="str">
        <f t="shared" si="138"/>
        <v>GET /accounts/{AccountId}/statements/{StatementId}/file</v>
      </c>
      <c r="D2998" s="94" t="s">
        <v>208</v>
      </c>
      <c r="E2998" s="93" t="str">
        <f t="shared" si="139"/>
        <v>AISP</v>
      </c>
      <c r="F2998" s="93" t="str">
        <f t="shared" si="140"/>
        <v>Y</v>
      </c>
      <c r="G2998" s="95">
        <v>2139589.501108435</v>
      </c>
      <c r="H2998" s="99">
        <v>23262.953978669055</v>
      </c>
      <c r="I2998" s="99">
        <v>96.398860808494561</v>
      </c>
      <c r="J2998" s="96"/>
      <c r="K2998" s="96"/>
      <c r="L2998" s="96"/>
      <c r="M2998" s="96"/>
      <c r="N2998" s="96"/>
      <c r="O2998" s="96"/>
      <c r="P2998" s="96"/>
    </row>
    <row r="2999" spans="1:16" ht="15" customHeight="1" x14ac:dyDescent="0.25">
      <c r="A2999" s="97">
        <v>43759</v>
      </c>
      <c r="B2999" s="101">
        <v>27</v>
      </c>
      <c r="C2999" s="92" t="str">
        <f t="shared" si="138"/>
        <v>GET /accounts/{AccountId}/statements/{StatementId}/transactions</v>
      </c>
      <c r="D2999" s="94" t="s">
        <v>208</v>
      </c>
      <c r="E2999" s="93" t="str">
        <f t="shared" si="139"/>
        <v>AISP</v>
      </c>
      <c r="F2999" s="93" t="str">
        <f t="shared" si="140"/>
        <v>Y</v>
      </c>
      <c r="G2999" s="95">
        <v>27445005.128528096</v>
      </c>
      <c r="H2999" s="99">
        <v>7015.5806233833182</v>
      </c>
      <c r="I2999" s="99">
        <v>244.65089795730589</v>
      </c>
      <c r="J2999" s="96"/>
      <c r="K2999" s="96"/>
      <c r="L2999" s="96"/>
      <c r="M2999" s="96"/>
      <c r="N2999" s="96"/>
      <c r="O2999" s="96"/>
      <c r="P2999" s="96"/>
    </row>
    <row r="3000" spans="1:16" ht="15" customHeight="1" x14ac:dyDescent="0.25">
      <c r="A3000" s="97">
        <v>43759</v>
      </c>
      <c r="B3000" s="101">
        <v>28</v>
      </c>
      <c r="C3000" s="92" t="str">
        <f t="shared" si="138"/>
        <v>GET /statements</v>
      </c>
      <c r="D3000" s="94" t="s">
        <v>208</v>
      </c>
      <c r="E3000" s="93" t="str">
        <f t="shared" si="139"/>
        <v>AISP</v>
      </c>
      <c r="F3000" s="93" t="str">
        <f t="shared" si="140"/>
        <v>Y</v>
      </c>
      <c r="G3000" s="95">
        <v>3154315.2098380914</v>
      </c>
      <c r="H3000" s="99">
        <v>41806.470891452918</v>
      </c>
      <c r="I3000" s="99">
        <v>67.578250796002877</v>
      </c>
      <c r="J3000" s="96"/>
      <c r="K3000" s="96"/>
      <c r="L3000" s="96"/>
      <c r="M3000" s="96"/>
      <c r="N3000" s="96"/>
      <c r="O3000" s="96"/>
      <c r="P3000" s="96"/>
    </row>
    <row r="3001" spans="1:16" ht="15" customHeight="1" x14ac:dyDescent="0.25">
      <c r="A3001" s="97">
        <v>43759</v>
      </c>
      <c r="B3001" s="101">
        <v>29</v>
      </c>
      <c r="C3001" s="92" t="str">
        <f t="shared" si="138"/>
        <v>POST /domestic-payment-consents</v>
      </c>
      <c r="D3001" s="94" t="s">
        <v>208</v>
      </c>
      <c r="E3001" s="93" t="str">
        <f t="shared" si="139"/>
        <v>PISP</v>
      </c>
      <c r="F3001" s="93" t="str">
        <f t="shared" si="140"/>
        <v>N</v>
      </c>
      <c r="G3001" s="95">
        <v>3285367.8105584607</v>
      </c>
      <c r="H3001" s="99">
        <v>8915.0675232919548</v>
      </c>
      <c r="I3001" s="99">
        <v>85.922550412984535</v>
      </c>
      <c r="J3001" s="96"/>
      <c r="K3001" s="96"/>
      <c r="L3001" s="96"/>
      <c r="M3001" s="96"/>
      <c r="N3001" s="96"/>
      <c r="O3001" s="96"/>
      <c r="P3001" s="96"/>
    </row>
    <row r="3002" spans="1:16" ht="15" customHeight="1" x14ac:dyDescent="0.25">
      <c r="A3002" s="97">
        <v>43759</v>
      </c>
      <c r="B3002" s="101">
        <v>30</v>
      </c>
      <c r="C3002" s="92" t="str">
        <f t="shared" si="138"/>
        <v>GET /domestic-payment-consents/{ConsentId}</v>
      </c>
      <c r="D3002" s="94" t="s">
        <v>208</v>
      </c>
      <c r="E3002" s="93" t="str">
        <f t="shared" si="139"/>
        <v>PISP</v>
      </c>
      <c r="F3002" s="93" t="str">
        <f t="shared" si="140"/>
        <v>N</v>
      </c>
      <c r="G3002" s="95">
        <v>13047950.763300693</v>
      </c>
      <c r="H3002" s="99">
        <v>18539.211702792101</v>
      </c>
      <c r="I3002" s="99">
        <v>134.46197898557244</v>
      </c>
      <c r="J3002" s="96"/>
      <c r="K3002" s="96"/>
      <c r="L3002" s="96"/>
      <c r="M3002" s="96"/>
      <c r="N3002" s="96"/>
      <c r="O3002" s="96"/>
      <c r="P3002" s="96"/>
    </row>
    <row r="3003" spans="1:16" ht="15" customHeight="1" x14ac:dyDescent="0.25">
      <c r="A3003" s="97">
        <v>43759</v>
      </c>
      <c r="B3003" s="101">
        <v>31</v>
      </c>
      <c r="C3003" s="92" t="str">
        <f t="shared" si="138"/>
        <v>POST /domestic-payments</v>
      </c>
      <c r="D3003" s="94" t="s">
        <v>208</v>
      </c>
      <c r="E3003" s="93" t="str">
        <f t="shared" si="139"/>
        <v>PISP</v>
      </c>
      <c r="F3003" s="93" t="str">
        <f t="shared" si="140"/>
        <v>Y</v>
      </c>
      <c r="G3003" s="95">
        <v>4507360.8509807875</v>
      </c>
      <c r="H3003" s="99">
        <v>14592.152486363968</v>
      </c>
      <c r="I3003" s="99">
        <v>6.4392271132204471</v>
      </c>
      <c r="J3003" s="96"/>
      <c r="K3003" s="96"/>
      <c r="L3003" s="96"/>
      <c r="M3003" s="96"/>
      <c r="N3003" s="96"/>
      <c r="O3003" s="96"/>
      <c r="P3003" s="96"/>
    </row>
    <row r="3004" spans="1:16" ht="15" customHeight="1" x14ac:dyDescent="0.25">
      <c r="A3004" s="97">
        <v>43759</v>
      </c>
      <c r="B3004" s="101">
        <v>32</v>
      </c>
      <c r="C3004" s="92" t="str">
        <f t="shared" si="138"/>
        <v>GET /domestic-payments/{DomesticPaymentId}</v>
      </c>
      <c r="D3004" s="94" t="s">
        <v>208</v>
      </c>
      <c r="E3004" s="93" t="str">
        <f t="shared" si="139"/>
        <v>PISP</v>
      </c>
      <c r="F3004" s="93" t="str">
        <f t="shared" si="140"/>
        <v>Y</v>
      </c>
      <c r="G3004" s="95">
        <v>34088141.974345341</v>
      </c>
      <c r="H3004" s="99">
        <v>43413.12571040808</v>
      </c>
      <c r="I3004" s="99">
        <v>71.228168685135074</v>
      </c>
      <c r="J3004" s="96"/>
      <c r="K3004" s="96"/>
      <c r="L3004" s="96"/>
      <c r="M3004" s="96"/>
      <c r="N3004" s="96"/>
      <c r="O3004" s="96"/>
      <c r="P3004" s="96"/>
    </row>
    <row r="3005" spans="1:16" ht="15" customHeight="1" x14ac:dyDescent="0.25">
      <c r="A3005" s="97">
        <v>43759</v>
      </c>
      <c r="B3005" s="101">
        <v>33</v>
      </c>
      <c r="C3005" s="92" t="str">
        <f t="shared" si="138"/>
        <v>POST /domestic-scheduled-payment-consents</v>
      </c>
      <c r="D3005" s="94" t="s">
        <v>208</v>
      </c>
      <c r="E3005" s="93" t="str">
        <f t="shared" si="139"/>
        <v>PISP</v>
      </c>
      <c r="F3005" s="93" t="str">
        <f t="shared" si="140"/>
        <v>N</v>
      </c>
      <c r="G3005" s="95">
        <v>17801790.326589942</v>
      </c>
      <c r="H3005" s="99">
        <v>17463.268013457022</v>
      </c>
      <c r="I3005" s="99">
        <v>93.497266088235861</v>
      </c>
      <c r="J3005" s="96"/>
      <c r="K3005" s="96"/>
      <c r="L3005" s="96"/>
      <c r="M3005" s="96"/>
      <c r="N3005" s="96"/>
      <c r="O3005" s="96"/>
      <c r="P3005" s="96"/>
    </row>
    <row r="3006" spans="1:16" ht="15" customHeight="1" x14ac:dyDescent="0.25">
      <c r="A3006" s="97">
        <v>43759</v>
      </c>
      <c r="B3006" s="101">
        <v>34</v>
      </c>
      <c r="C3006" s="92" t="str">
        <f t="shared" si="138"/>
        <v>GET /domestic-scheduled-payment-consents/{ConsentId}</v>
      </c>
      <c r="D3006" s="94" t="s">
        <v>208</v>
      </c>
      <c r="E3006" s="93" t="str">
        <f t="shared" si="139"/>
        <v>PISP</v>
      </c>
      <c r="F3006" s="93" t="str">
        <f t="shared" si="140"/>
        <v>N</v>
      </c>
      <c r="G3006" s="95">
        <v>12085398.634919239</v>
      </c>
      <c r="H3006" s="99">
        <v>13396.741900602914</v>
      </c>
      <c r="I3006" s="99">
        <v>81.105570530491264</v>
      </c>
      <c r="J3006" s="96"/>
      <c r="K3006" s="96"/>
      <c r="L3006" s="96"/>
      <c r="M3006" s="96"/>
      <c r="N3006" s="96"/>
      <c r="O3006" s="96"/>
      <c r="P3006" s="96"/>
    </row>
    <row r="3007" spans="1:16" ht="15" customHeight="1" x14ac:dyDescent="0.25">
      <c r="A3007" s="97">
        <v>43759</v>
      </c>
      <c r="B3007" s="101">
        <v>35</v>
      </c>
      <c r="C3007" s="92" t="str">
        <f t="shared" si="138"/>
        <v>POST /domestic-scheduled-payments</v>
      </c>
      <c r="D3007" s="94" t="s">
        <v>208</v>
      </c>
      <c r="E3007" s="93" t="str">
        <f t="shared" si="139"/>
        <v>PISP</v>
      </c>
      <c r="F3007" s="93" t="str">
        <f t="shared" si="140"/>
        <v>Y</v>
      </c>
      <c r="G3007" s="95">
        <v>27836998.438219436</v>
      </c>
      <c r="H3007" s="99">
        <v>39269.508719344296</v>
      </c>
      <c r="I3007" s="99">
        <v>172.05107259152408</v>
      </c>
      <c r="J3007" s="96"/>
      <c r="K3007" s="96"/>
      <c r="L3007" s="96"/>
      <c r="M3007" s="96"/>
      <c r="N3007" s="96"/>
      <c r="O3007" s="96"/>
      <c r="P3007" s="96"/>
    </row>
    <row r="3008" spans="1:16" ht="15" customHeight="1" x14ac:dyDescent="0.25">
      <c r="A3008" s="97">
        <v>43759</v>
      </c>
      <c r="B3008" s="101">
        <v>36</v>
      </c>
      <c r="C3008" s="92" t="str">
        <f t="shared" si="138"/>
        <v>GET /domestic-scheduled-payments/{DomesticScheduledPaymentId}</v>
      </c>
      <c r="D3008" s="94" t="s">
        <v>208</v>
      </c>
      <c r="E3008" s="93" t="str">
        <f t="shared" si="139"/>
        <v>PISP</v>
      </c>
      <c r="F3008" s="93" t="str">
        <f t="shared" si="140"/>
        <v>Y</v>
      </c>
      <c r="G3008" s="95">
        <v>12934364.525949884</v>
      </c>
      <c r="H3008" s="99">
        <v>31589.520840779653</v>
      </c>
      <c r="I3008" s="99">
        <v>80.181287581517324</v>
      </c>
      <c r="J3008" s="96"/>
      <c r="K3008" s="96"/>
      <c r="L3008" s="96"/>
      <c r="M3008" s="96"/>
      <c r="N3008" s="96"/>
      <c r="O3008" s="96"/>
      <c r="P3008" s="96"/>
    </row>
    <row r="3009" spans="1:16" ht="15" customHeight="1" x14ac:dyDescent="0.25">
      <c r="A3009" s="97">
        <v>43759</v>
      </c>
      <c r="B3009" s="101">
        <v>37</v>
      </c>
      <c r="C3009" s="92" t="str">
        <f t="shared" si="138"/>
        <v>POST /domestic-standing-order-consents</v>
      </c>
      <c r="D3009" s="94" t="s">
        <v>208</v>
      </c>
      <c r="E3009" s="93" t="str">
        <f t="shared" si="139"/>
        <v>PISP</v>
      </c>
      <c r="F3009" s="93" t="str">
        <f t="shared" si="140"/>
        <v>N</v>
      </c>
      <c r="G3009" s="95">
        <v>27112132.362838574</v>
      </c>
      <c r="H3009" s="99">
        <v>26221.602140728464</v>
      </c>
      <c r="I3009" s="99">
        <v>212.19199273986857</v>
      </c>
      <c r="J3009" s="96"/>
      <c r="K3009" s="96"/>
      <c r="L3009" s="96"/>
      <c r="M3009" s="96"/>
      <c r="N3009" s="96"/>
      <c r="O3009" s="96"/>
      <c r="P3009" s="96"/>
    </row>
    <row r="3010" spans="1:16" ht="15" customHeight="1" x14ac:dyDescent="0.25">
      <c r="A3010" s="97">
        <v>43759</v>
      </c>
      <c r="B3010" s="101">
        <v>38</v>
      </c>
      <c r="C3010" s="92" t="str">
        <f t="shared" si="138"/>
        <v>GET /domestic-standing-order-consents/{ConsentId}</v>
      </c>
      <c r="D3010" s="94" t="s">
        <v>208</v>
      </c>
      <c r="E3010" s="93" t="str">
        <f t="shared" si="139"/>
        <v>PISP</v>
      </c>
      <c r="F3010" s="93" t="str">
        <f t="shared" si="140"/>
        <v>N</v>
      </c>
      <c r="G3010" s="95">
        <v>25683009.690717969</v>
      </c>
      <c r="H3010" s="99">
        <v>28201.809260519985</v>
      </c>
      <c r="I3010" s="99">
        <v>208.79962870740894</v>
      </c>
      <c r="J3010" s="96"/>
      <c r="K3010" s="96"/>
      <c r="L3010" s="96"/>
      <c r="M3010" s="96"/>
      <c r="N3010" s="96"/>
      <c r="O3010" s="96"/>
      <c r="P3010" s="96"/>
    </row>
    <row r="3011" spans="1:16" ht="15" customHeight="1" x14ac:dyDescent="0.25">
      <c r="A3011" s="97">
        <v>43759</v>
      </c>
      <c r="B3011" s="101">
        <v>39</v>
      </c>
      <c r="C3011" s="92" t="str">
        <f t="shared" si="138"/>
        <v>POST /domestic-standing-orders</v>
      </c>
      <c r="D3011" s="94" t="s">
        <v>208</v>
      </c>
      <c r="E3011" s="93" t="str">
        <f t="shared" si="139"/>
        <v>PISP</v>
      </c>
      <c r="F3011" s="93" t="str">
        <f t="shared" si="140"/>
        <v>Y</v>
      </c>
      <c r="G3011" s="95">
        <v>7791957.1916439179</v>
      </c>
      <c r="H3011" s="99">
        <v>20786.055574949387</v>
      </c>
      <c r="I3011" s="99">
        <v>1.8471989747583832</v>
      </c>
      <c r="J3011" s="96"/>
      <c r="K3011" s="96"/>
      <c r="L3011" s="96"/>
      <c r="M3011" s="96"/>
      <c r="N3011" s="96"/>
      <c r="O3011" s="96"/>
      <c r="P3011" s="96"/>
    </row>
    <row r="3012" spans="1:16" ht="15" customHeight="1" x14ac:dyDescent="0.25">
      <c r="A3012" s="97">
        <v>43759</v>
      </c>
      <c r="B3012" s="101">
        <v>40</v>
      </c>
      <c r="C3012" s="92" t="str">
        <f t="shared" si="138"/>
        <v>GET /domestic-standing-orders/{DomesticStandingOrderId}</v>
      </c>
      <c r="D3012" s="94" t="s">
        <v>208</v>
      </c>
      <c r="E3012" s="93" t="str">
        <f t="shared" si="139"/>
        <v>PISP</v>
      </c>
      <c r="F3012" s="93" t="str">
        <f t="shared" si="140"/>
        <v>Y</v>
      </c>
      <c r="G3012" s="95">
        <v>5748671.9350645989</v>
      </c>
      <c r="H3012" s="99">
        <v>8860.3478418969935</v>
      </c>
      <c r="I3012" s="99">
        <v>249.29853600361184</v>
      </c>
      <c r="J3012" s="96"/>
      <c r="K3012" s="96"/>
      <c r="L3012" s="96"/>
      <c r="M3012" s="96"/>
      <c r="N3012" s="96"/>
      <c r="O3012" s="96"/>
      <c r="P3012" s="96"/>
    </row>
    <row r="3013" spans="1:16" ht="15" customHeight="1" x14ac:dyDescent="0.25">
      <c r="A3013" s="97">
        <v>43759</v>
      </c>
      <c r="B3013" s="101">
        <v>41</v>
      </c>
      <c r="C3013" s="92" t="str">
        <f t="shared" si="138"/>
        <v>POST /international-payment-consents</v>
      </c>
      <c r="D3013" s="94" t="s">
        <v>208</v>
      </c>
      <c r="E3013" s="93" t="str">
        <f t="shared" si="139"/>
        <v>PISP</v>
      </c>
      <c r="F3013" s="93" t="str">
        <f t="shared" si="140"/>
        <v>N</v>
      </c>
      <c r="G3013" s="95">
        <v>30117705.535044968</v>
      </c>
      <c r="H3013" s="99">
        <v>44795.876220916267</v>
      </c>
      <c r="I3013" s="99">
        <v>68.98852968075272</v>
      </c>
      <c r="J3013" s="96"/>
      <c r="K3013" s="96"/>
      <c r="L3013" s="96"/>
      <c r="M3013" s="96"/>
      <c r="N3013" s="96"/>
      <c r="O3013" s="96"/>
      <c r="P3013" s="96"/>
    </row>
    <row r="3014" spans="1:16" ht="15" customHeight="1" x14ac:dyDescent="0.25">
      <c r="A3014" s="97">
        <v>43759</v>
      </c>
      <c r="B3014" s="101">
        <v>42</v>
      </c>
      <c r="C3014" s="92" t="str">
        <f t="shared" si="138"/>
        <v>GET /international-payment-consents/{ConsentId}</v>
      </c>
      <c r="D3014" s="94" t="s">
        <v>208</v>
      </c>
      <c r="E3014" s="93" t="str">
        <f t="shared" si="139"/>
        <v>PISP</v>
      </c>
      <c r="F3014" s="93" t="str">
        <f t="shared" si="140"/>
        <v>N</v>
      </c>
      <c r="G3014" s="95">
        <v>28748305.515452869</v>
      </c>
      <c r="H3014" s="99">
        <v>33782.55067327305</v>
      </c>
      <c r="I3014" s="99">
        <v>259.86235577805911</v>
      </c>
      <c r="J3014" s="96"/>
      <c r="K3014" s="96"/>
      <c r="L3014" s="96"/>
      <c r="M3014" s="96"/>
      <c r="N3014" s="96"/>
      <c r="O3014" s="96"/>
      <c r="P3014" s="96"/>
    </row>
    <row r="3015" spans="1:16" ht="15" customHeight="1" x14ac:dyDescent="0.25">
      <c r="A3015" s="97">
        <v>43759</v>
      </c>
      <c r="B3015" s="101">
        <v>43</v>
      </c>
      <c r="C3015" s="92" t="str">
        <f t="shared" si="138"/>
        <v>POST /international-payments</v>
      </c>
      <c r="D3015" s="94" t="s">
        <v>208</v>
      </c>
      <c r="E3015" s="93" t="str">
        <f t="shared" si="139"/>
        <v>PISP</v>
      </c>
      <c r="F3015" s="93" t="str">
        <f t="shared" si="140"/>
        <v>Y</v>
      </c>
      <c r="G3015" s="95">
        <v>38071564.654238679</v>
      </c>
      <c r="H3015" s="99">
        <v>38575.092620166506</v>
      </c>
      <c r="I3015" s="99">
        <v>45.831054487595246</v>
      </c>
      <c r="J3015" s="96"/>
      <c r="K3015" s="96"/>
      <c r="L3015" s="96"/>
      <c r="M3015" s="96"/>
      <c r="N3015" s="96"/>
      <c r="O3015" s="96"/>
      <c r="P3015" s="96"/>
    </row>
    <row r="3016" spans="1:16" ht="15" customHeight="1" x14ac:dyDescent="0.25">
      <c r="A3016" s="97">
        <v>43759</v>
      </c>
      <c r="B3016" s="101">
        <v>44</v>
      </c>
      <c r="C3016" s="92" t="str">
        <f t="shared" ref="C3016:C3079" si="141">VLOOKUP($B3016,endpoints,3)</f>
        <v>GET /international-payments/{InternationalPaymentId}</v>
      </c>
      <c r="D3016" s="94" t="s">
        <v>208</v>
      </c>
      <c r="E3016" s="93" t="str">
        <f t="shared" ref="E3016:E3079" si="142">VLOOKUP($B3016,endpoints,4)</f>
        <v>PISP</v>
      </c>
      <c r="F3016" s="93" t="str">
        <f t="shared" ref="F3016:F3079" si="143">VLOOKUP($B3016,endpoints,5)</f>
        <v>Y</v>
      </c>
      <c r="G3016" s="95">
        <v>12894313.066268714</v>
      </c>
      <c r="H3016" s="99">
        <v>19456.167350460215</v>
      </c>
      <c r="I3016" s="99">
        <v>63.033708999283462</v>
      </c>
      <c r="J3016" s="96"/>
      <c r="K3016" s="96"/>
      <c r="L3016" s="96"/>
      <c r="M3016" s="96"/>
      <c r="N3016" s="96"/>
      <c r="O3016" s="96"/>
      <c r="P3016" s="96"/>
    </row>
    <row r="3017" spans="1:16" ht="15" customHeight="1" x14ac:dyDescent="0.25">
      <c r="A3017" s="97">
        <v>43759</v>
      </c>
      <c r="B3017" s="101">
        <v>45</v>
      </c>
      <c r="C3017" s="92" t="str">
        <f t="shared" si="141"/>
        <v>POST /international-scheduled-payment-consents</v>
      </c>
      <c r="D3017" s="94" t="s">
        <v>208</v>
      </c>
      <c r="E3017" s="93" t="str">
        <f t="shared" si="142"/>
        <v>PISP</v>
      </c>
      <c r="F3017" s="93" t="str">
        <f t="shared" si="143"/>
        <v>N</v>
      </c>
      <c r="G3017" s="95">
        <v>26302064.094733596</v>
      </c>
      <c r="H3017" s="99">
        <v>32329.478843377012</v>
      </c>
      <c r="I3017" s="99">
        <v>13.66040043033038</v>
      </c>
      <c r="J3017" s="96"/>
      <c r="K3017" s="96"/>
      <c r="L3017" s="96"/>
      <c r="M3017" s="96"/>
      <c r="N3017" s="96"/>
      <c r="O3017" s="96"/>
      <c r="P3017" s="96"/>
    </row>
    <row r="3018" spans="1:16" ht="15" customHeight="1" x14ac:dyDescent="0.25">
      <c r="A3018" s="97">
        <v>43759</v>
      </c>
      <c r="B3018" s="101">
        <v>46</v>
      </c>
      <c r="C3018" s="92" t="str">
        <f t="shared" si="141"/>
        <v>GET /international-scheduled-payment-consents/{ConsentId}</v>
      </c>
      <c r="D3018" s="94" t="s">
        <v>208</v>
      </c>
      <c r="E3018" s="93" t="str">
        <f t="shared" si="142"/>
        <v>PISP</v>
      </c>
      <c r="F3018" s="93" t="str">
        <f t="shared" si="143"/>
        <v>N</v>
      </c>
      <c r="G3018" s="95">
        <v>9416336.6579890996</v>
      </c>
      <c r="H3018" s="99">
        <v>28196.931625235789</v>
      </c>
      <c r="I3018" s="99">
        <v>27.344956967677042</v>
      </c>
      <c r="J3018" s="96"/>
      <c r="K3018" s="96"/>
      <c r="L3018" s="96"/>
      <c r="M3018" s="96"/>
      <c r="N3018" s="96"/>
      <c r="O3018" s="96"/>
      <c r="P3018" s="96"/>
    </row>
    <row r="3019" spans="1:16" ht="15" customHeight="1" x14ac:dyDescent="0.25">
      <c r="A3019" s="97">
        <v>43759</v>
      </c>
      <c r="B3019" s="101">
        <v>47</v>
      </c>
      <c r="C3019" s="92" t="str">
        <f t="shared" si="141"/>
        <v>POST /international-scheduled-payments</v>
      </c>
      <c r="D3019" s="94" t="s">
        <v>208</v>
      </c>
      <c r="E3019" s="93" t="str">
        <f t="shared" si="142"/>
        <v>PISP</v>
      </c>
      <c r="F3019" s="93" t="str">
        <f t="shared" si="143"/>
        <v>Y</v>
      </c>
      <c r="G3019" s="95">
        <v>14380908.863026576</v>
      </c>
      <c r="H3019" s="99">
        <v>22040.494387087165</v>
      </c>
      <c r="I3019" s="99">
        <v>67.325799839847036</v>
      </c>
      <c r="J3019" s="96"/>
      <c r="K3019" s="96"/>
      <c r="L3019" s="96"/>
      <c r="M3019" s="96"/>
      <c r="N3019" s="96"/>
      <c r="O3019" s="96"/>
      <c r="P3019" s="96"/>
    </row>
    <row r="3020" spans="1:16" ht="15" customHeight="1" x14ac:dyDescent="0.25">
      <c r="A3020" s="97">
        <v>43759</v>
      </c>
      <c r="B3020" s="101">
        <v>48</v>
      </c>
      <c r="C3020" s="92" t="str">
        <f t="shared" si="141"/>
        <v>GET /international-scheduled-payments/{InternationalScheduledPaymentId}</v>
      </c>
      <c r="D3020" s="94" t="s">
        <v>208</v>
      </c>
      <c r="E3020" s="93" t="str">
        <f t="shared" si="142"/>
        <v>PISP</v>
      </c>
      <c r="F3020" s="93" t="str">
        <f t="shared" si="143"/>
        <v>Y</v>
      </c>
      <c r="G3020" s="95">
        <v>20766868.146859962</v>
      </c>
      <c r="H3020" s="99">
        <v>34068.242385110359</v>
      </c>
      <c r="I3020" s="99">
        <v>58.933394238392466</v>
      </c>
      <c r="J3020" s="96"/>
      <c r="K3020" s="96"/>
      <c r="L3020" s="96"/>
      <c r="M3020" s="96"/>
      <c r="N3020" s="96"/>
      <c r="O3020" s="96"/>
      <c r="P3020" s="96"/>
    </row>
    <row r="3021" spans="1:16" ht="15" customHeight="1" x14ac:dyDescent="0.25">
      <c r="A3021" s="97">
        <v>43759</v>
      </c>
      <c r="B3021" s="101">
        <v>49</v>
      </c>
      <c r="C3021" s="92" t="str">
        <f t="shared" si="141"/>
        <v>POST /international-standing-order-consents</v>
      </c>
      <c r="D3021" s="94" t="s">
        <v>208</v>
      </c>
      <c r="E3021" s="93" t="str">
        <f t="shared" si="142"/>
        <v>PISP</v>
      </c>
      <c r="F3021" s="93" t="str">
        <f t="shared" si="143"/>
        <v>N</v>
      </c>
      <c r="G3021" s="95">
        <v>3721360.9328642432</v>
      </c>
      <c r="H3021" s="99">
        <v>12556.882283796944</v>
      </c>
      <c r="I3021" s="99">
        <v>6.0325875548605037</v>
      </c>
      <c r="J3021" s="96"/>
      <c r="K3021" s="96"/>
      <c r="L3021" s="96"/>
      <c r="M3021" s="96"/>
      <c r="N3021" s="96"/>
      <c r="O3021" s="96"/>
      <c r="P3021" s="96"/>
    </row>
    <row r="3022" spans="1:16" ht="15" customHeight="1" x14ac:dyDescent="0.25">
      <c r="A3022" s="97">
        <v>43759</v>
      </c>
      <c r="B3022" s="101">
        <v>50</v>
      </c>
      <c r="C3022" s="92" t="str">
        <f t="shared" si="141"/>
        <v>GET /international-standing-order-consents/{ConsentId}</v>
      </c>
      <c r="D3022" s="94" t="s">
        <v>208</v>
      </c>
      <c r="E3022" s="93" t="str">
        <f t="shared" si="142"/>
        <v>PISP</v>
      </c>
      <c r="F3022" s="93" t="str">
        <f t="shared" si="143"/>
        <v>N</v>
      </c>
      <c r="G3022" s="95">
        <v>20233065.086500172</v>
      </c>
      <c r="H3022" s="99">
        <v>32397.549037576089</v>
      </c>
      <c r="I3022" s="99">
        <v>280.21768815914481</v>
      </c>
      <c r="J3022" s="96"/>
      <c r="K3022" s="96"/>
      <c r="L3022" s="96"/>
      <c r="M3022" s="96"/>
      <c r="N3022" s="96"/>
      <c r="O3022" s="96"/>
      <c r="P3022" s="96"/>
    </row>
    <row r="3023" spans="1:16" ht="15" customHeight="1" x14ac:dyDescent="0.25">
      <c r="A3023" s="97">
        <v>43759</v>
      </c>
      <c r="B3023" s="101">
        <v>51</v>
      </c>
      <c r="C3023" s="92" t="str">
        <f t="shared" si="141"/>
        <v>POST /international-standing-orders</v>
      </c>
      <c r="D3023" s="94" t="s">
        <v>208</v>
      </c>
      <c r="E3023" s="93" t="str">
        <f t="shared" si="142"/>
        <v>PISP</v>
      </c>
      <c r="F3023" s="93" t="str">
        <f t="shared" si="143"/>
        <v>Y</v>
      </c>
      <c r="G3023" s="95">
        <v>13501727.673954483</v>
      </c>
      <c r="H3023" s="99">
        <v>25418.795629324904</v>
      </c>
      <c r="I3023" s="99">
        <v>205.39507918796645</v>
      </c>
      <c r="J3023" s="96"/>
      <c r="K3023" s="96"/>
      <c r="L3023" s="96"/>
      <c r="M3023" s="96"/>
      <c r="N3023" s="96"/>
      <c r="O3023" s="96"/>
      <c r="P3023" s="96"/>
    </row>
    <row r="3024" spans="1:16" ht="15" customHeight="1" x14ac:dyDescent="0.25">
      <c r="A3024" s="97">
        <v>43759</v>
      </c>
      <c r="B3024" s="101">
        <v>52</v>
      </c>
      <c r="C3024" s="92" t="str">
        <f t="shared" si="141"/>
        <v>GET /international-standing-orders/{InternationalStandingOrderPaymentId}</v>
      </c>
      <c r="D3024" s="94" t="s">
        <v>208</v>
      </c>
      <c r="E3024" s="93" t="str">
        <f t="shared" si="142"/>
        <v>PISP</v>
      </c>
      <c r="F3024" s="93" t="str">
        <f t="shared" si="143"/>
        <v>Y</v>
      </c>
      <c r="G3024" s="95">
        <v>5860196.9387007691</v>
      </c>
      <c r="H3024" s="99">
        <v>16002.487875151244</v>
      </c>
      <c r="I3024" s="99">
        <v>68.072803113772494</v>
      </c>
      <c r="J3024" s="96"/>
      <c r="K3024" s="96"/>
      <c r="L3024" s="96"/>
      <c r="M3024" s="96"/>
      <c r="N3024" s="96"/>
      <c r="O3024" s="96"/>
      <c r="P3024" s="96"/>
    </row>
    <row r="3025" spans="1:16" ht="15" customHeight="1" x14ac:dyDescent="0.25">
      <c r="A3025" s="97">
        <v>43759</v>
      </c>
      <c r="B3025" s="101">
        <v>53</v>
      </c>
      <c r="C3025" s="92" t="str">
        <f t="shared" si="141"/>
        <v>POST /file-payment-consents</v>
      </c>
      <c r="D3025" s="94" t="s">
        <v>208</v>
      </c>
      <c r="E3025" s="93" t="str">
        <f t="shared" si="142"/>
        <v>PISP</v>
      </c>
      <c r="F3025" s="93" t="str">
        <f t="shared" si="143"/>
        <v>N</v>
      </c>
      <c r="G3025" s="95">
        <v>12272105.43322045</v>
      </c>
      <c r="H3025" s="99">
        <v>15509.193443469625</v>
      </c>
      <c r="I3025" s="99">
        <v>22.593205615595544</v>
      </c>
      <c r="J3025" s="96"/>
      <c r="K3025" s="96"/>
      <c r="L3025" s="96"/>
      <c r="M3025" s="96"/>
      <c r="N3025" s="96"/>
      <c r="O3025" s="96"/>
      <c r="P3025" s="96"/>
    </row>
    <row r="3026" spans="1:16" ht="15" customHeight="1" x14ac:dyDescent="0.25">
      <c r="A3026" s="97">
        <v>43759</v>
      </c>
      <c r="B3026" s="101">
        <v>54</v>
      </c>
      <c r="C3026" s="92" t="str">
        <f t="shared" si="141"/>
        <v>GET /file-payment-consents/{ConsentId}</v>
      </c>
      <c r="D3026" s="94" t="s">
        <v>208</v>
      </c>
      <c r="E3026" s="93" t="str">
        <f t="shared" si="142"/>
        <v>PISP</v>
      </c>
      <c r="F3026" s="93" t="str">
        <f t="shared" si="143"/>
        <v>N</v>
      </c>
      <c r="G3026" s="95">
        <v>18662692.468917549</v>
      </c>
      <c r="H3026" s="99">
        <v>26187.639965997216</v>
      </c>
      <c r="I3026" s="99">
        <v>184.03974394625229</v>
      </c>
      <c r="J3026" s="96"/>
      <c r="K3026" s="96"/>
      <c r="L3026" s="96"/>
      <c r="M3026" s="96"/>
      <c r="N3026" s="96"/>
      <c r="O3026" s="96"/>
      <c r="P3026" s="96"/>
    </row>
    <row r="3027" spans="1:16" ht="15" customHeight="1" x14ac:dyDescent="0.25">
      <c r="A3027" s="97">
        <v>43759</v>
      </c>
      <c r="B3027" s="101">
        <v>55</v>
      </c>
      <c r="C3027" s="92" t="str">
        <f t="shared" si="141"/>
        <v>POST /file-payment-consents/{ConsentId}/file</v>
      </c>
      <c r="D3027" s="94" t="s">
        <v>208</v>
      </c>
      <c r="E3027" s="93" t="str">
        <f t="shared" si="142"/>
        <v>PISP</v>
      </c>
      <c r="F3027" s="93" t="str">
        <f t="shared" si="143"/>
        <v>N</v>
      </c>
      <c r="G3027" s="95">
        <v>22310112.203777473</v>
      </c>
      <c r="H3027" s="99">
        <v>31791.056230046004</v>
      </c>
      <c r="I3027" s="99">
        <v>65.686412056831003</v>
      </c>
      <c r="J3027" s="96"/>
      <c r="K3027" s="96"/>
      <c r="L3027" s="96"/>
      <c r="M3027" s="96"/>
      <c r="N3027" s="96"/>
      <c r="O3027" s="96"/>
      <c r="P3027" s="96"/>
    </row>
    <row r="3028" spans="1:16" ht="15" customHeight="1" x14ac:dyDescent="0.25">
      <c r="A3028" s="97">
        <v>43759</v>
      </c>
      <c r="B3028" s="101">
        <v>56</v>
      </c>
      <c r="C3028" s="92" t="str">
        <f t="shared" si="141"/>
        <v>GET /file-payment-consents/{ConsentId}/file</v>
      </c>
      <c r="D3028" s="94" t="s">
        <v>208</v>
      </c>
      <c r="E3028" s="93" t="str">
        <f t="shared" si="142"/>
        <v>PISP</v>
      </c>
      <c r="F3028" s="93" t="str">
        <f t="shared" si="143"/>
        <v>N</v>
      </c>
      <c r="G3028" s="95">
        <v>21021507.758491356</v>
      </c>
      <c r="H3028" s="99">
        <v>32044.147828716836</v>
      </c>
      <c r="I3028" s="99">
        <v>39.981750437817993</v>
      </c>
      <c r="J3028" s="96"/>
      <c r="K3028" s="96"/>
      <c r="L3028" s="96"/>
      <c r="M3028" s="96"/>
      <c r="N3028" s="96"/>
      <c r="O3028" s="96"/>
      <c r="P3028" s="96"/>
    </row>
    <row r="3029" spans="1:16" ht="15" customHeight="1" x14ac:dyDescent="0.25">
      <c r="A3029" s="97">
        <v>43759</v>
      </c>
      <c r="B3029" s="101">
        <v>57</v>
      </c>
      <c r="C3029" s="92" t="str">
        <f t="shared" si="141"/>
        <v>POST /file-payments</v>
      </c>
      <c r="D3029" s="94" t="s">
        <v>208</v>
      </c>
      <c r="E3029" s="93" t="str">
        <f t="shared" si="142"/>
        <v>PISP</v>
      </c>
      <c r="F3029" s="93" t="str">
        <f t="shared" si="143"/>
        <v>Y</v>
      </c>
      <c r="G3029" s="95">
        <v>394345222.32753402</v>
      </c>
      <c r="H3029" s="99">
        <v>3787.6332811246029</v>
      </c>
      <c r="I3029" s="99">
        <v>64.478705787459731</v>
      </c>
      <c r="J3029" s="96"/>
      <c r="K3029" s="96"/>
      <c r="L3029" s="96"/>
      <c r="M3029" s="96"/>
      <c r="N3029" s="96"/>
      <c r="O3029" s="96"/>
      <c r="P3029" s="96"/>
    </row>
    <row r="3030" spans="1:16" ht="15" customHeight="1" x14ac:dyDescent="0.25">
      <c r="A3030" s="97">
        <v>43759</v>
      </c>
      <c r="B3030" s="101">
        <v>58</v>
      </c>
      <c r="C3030" s="92" t="str">
        <f t="shared" si="141"/>
        <v>GET /file-payments/{FilePaymentId}</v>
      </c>
      <c r="D3030" s="94" t="s">
        <v>208</v>
      </c>
      <c r="E3030" s="93" t="str">
        <f t="shared" si="142"/>
        <v>PISP</v>
      </c>
      <c r="F3030" s="93" t="str">
        <f t="shared" si="143"/>
        <v>Y</v>
      </c>
      <c r="G3030" s="95">
        <v>69825563.049134463</v>
      </c>
      <c r="H3030" s="99">
        <v>752.98367702906205</v>
      </c>
      <c r="I3030" s="99">
        <v>117.54580200778763</v>
      </c>
      <c r="J3030" s="96"/>
      <c r="K3030" s="96"/>
      <c r="L3030" s="96"/>
      <c r="M3030" s="96"/>
      <c r="N3030" s="96"/>
      <c r="O3030" s="96"/>
      <c r="P3030" s="96"/>
    </row>
    <row r="3031" spans="1:16" ht="15" customHeight="1" x14ac:dyDescent="0.25">
      <c r="A3031" s="97">
        <v>43759</v>
      </c>
      <c r="B3031" s="101">
        <v>59</v>
      </c>
      <c r="C3031" s="92" t="str">
        <f t="shared" si="141"/>
        <v>GET /file-payments/{FilePaymentId}/report-file</v>
      </c>
      <c r="D3031" s="94" t="s">
        <v>208</v>
      </c>
      <c r="E3031" s="93" t="str">
        <f t="shared" si="142"/>
        <v>PISP</v>
      </c>
      <c r="F3031" s="93" t="str">
        <f t="shared" si="143"/>
        <v>Y</v>
      </c>
      <c r="G3031" s="95">
        <v>61740652.004361115</v>
      </c>
      <c r="H3031" s="99">
        <v>2577.8635311986814</v>
      </c>
      <c r="I3031" s="99">
        <v>76.164509310051599</v>
      </c>
      <c r="J3031" s="96"/>
      <c r="K3031" s="96"/>
      <c r="L3031" s="96"/>
      <c r="M3031" s="96"/>
      <c r="N3031" s="96"/>
      <c r="O3031" s="96"/>
      <c r="P3031" s="96"/>
    </row>
    <row r="3032" spans="1:16" ht="15" customHeight="1" x14ac:dyDescent="0.25">
      <c r="A3032" s="97">
        <v>43759</v>
      </c>
      <c r="B3032" s="101">
        <v>60</v>
      </c>
      <c r="C3032" s="92" t="str">
        <f t="shared" si="141"/>
        <v>POST /funds-confirmation-consents</v>
      </c>
      <c r="D3032" s="94" t="s">
        <v>208</v>
      </c>
      <c r="E3032" s="93" t="str">
        <f t="shared" si="142"/>
        <v>CoF</v>
      </c>
      <c r="F3032" s="93" t="str">
        <f t="shared" si="143"/>
        <v>N</v>
      </c>
      <c r="G3032" s="95">
        <v>13625430.265385484</v>
      </c>
      <c r="H3032" s="99">
        <v>14886.686296299746</v>
      </c>
      <c r="I3032" s="99">
        <v>13.178609697702852</v>
      </c>
      <c r="J3032" s="96"/>
      <c r="K3032" s="96"/>
      <c r="L3032" s="96"/>
      <c r="M3032" s="96"/>
      <c r="N3032" s="96"/>
      <c r="O3032" s="96"/>
      <c r="P3032" s="96"/>
    </row>
    <row r="3033" spans="1:16" ht="15" customHeight="1" x14ac:dyDescent="0.25">
      <c r="A3033" s="97">
        <v>43759</v>
      </c>
      <c r="B3033" s="101">
        <v>61</v>
      </c>
      <c r="C3033" s="92" t="str">
        <f t="shared" si="141"/>
        <v>GET /funds-confirmation-consents/{ConsentId}</v>
      </c>
      <c r="D3033" s="94" t="s">
        <v>208</v>
      </c>
      <c r="E3033" s="93" t="str">
        <f t="shared" si="142"/>
        <v>CoF</v>
      </c>
      <c r="F3033" s="93" t="str">
        <f t="shared" si="143"/>
        <v>N</v>
      </c>
      <c r="G3033" s="95">
        <v>19978536.7471608</v>
      </c>
      <c r="H3033" s="99">
        <v>39632.818576326928</v>
      </c>
      <c r="I3033" s="99">
        <v>182.7287150839806</v>
      </c>
      <c r="J3033" s="96"/>
      <c r="K3033" s="96"/>
      <c r="L3033" s="96"/>
      <c r="M3033" s="96"/>
      <c r="N3033" s="96"/>
      <c r="O3033" s="96"/>
      <c r="P3033" s="96"/>
    </row>
    <row r="3034" spans="1:16" ht="15" customHeight="1" x14ac:dyDescent="0.25">
      <c r="A3034" s="97">
        <v>43759</v>
      </c>
      <c r="B3034" s="101">
        <v>62</v>
      </c>
      <c r="C3034" s="92" t="str">
        <f t="shared" si="141"/>
        <v>DELETE /funds-confirmation-consents/{ConsentId}</v>
      </c>
      <c r="D3034" s="94" t="s">
        <v>208</v>
      </c>
      <c r="E3034" s="93" t="str">
        <f t="shared" si="142"/>
        <v>CoF</v>
      </c>
      <c r="F3034" s="93" t="str">
        <f t="shared" si="143"/>
        <v>N</v>
      </c>
      <c r="G3034" s="95">
        <v>5994239.6751424279</v>
      </c>
      <c r="H3034" s="99">
        <v>13541.697463236625</v>
      </c>
      <c r="I3034" s="99">
        <v>115.84368215222746</v>
      </c>
      <c r="J3034" s="96"/>
      <c r="K3034" s="96"/>
      <c r="L3034" s="96"/>
      <c r="M3034" s="96"/>
      <c r="N3034" s="96"/>
      <c r="O3034" s="96"/>
      <c r="P3034" s="96"/>
    </row>
    <row r="3035" spans="1:16" ht="15" customHeight="1" x14ac:dyDescent="0.25">
      <c r="A3035" s="97">
        <v>43759</v>
      </c>
      <c r="B3035" s="101">
        <v>63</v>
      </c>
      <c r="C3035" s="92" t="str">
        <f t="shared" si="141"/>
        <v>POST /funds-confirmations</v>
      </c>
      <c r="D3035" s="94" t="s">
        <v>208</v>
      </c>
      <c r="E3035" s="93" t="str">
        <f t="shared" si="142"/>
        <v>CoF</v>
      </c>
      <c r="F3035" s="93" t="str">
        <f t="shared" si="143"/>
        <v>Y</v>
      </c>
      <c r="G3035" s="95">
        <v>9428956.4729026128</v>
      </c>
      <c r="H3035" s="99">
        <v>17202.304945774024</v>
      </c>
      <c r="I3035" s="99">
        <v>198.00031410350442</v>
      </c>
      <c r="J3035" s="96"/>
      <c r="K3035" s="96"/>
      <c r="L3035" s="96"/>
      <c r="M3035" s="96"/>
      <c r="N3035" s="96"/>
      <c r="O3035" s="96"/>
      <c r="P3035" s="96"/>
    </row>
    <row r="3036" spans="1:16" ht="15" customHeight="1" x14ac:dyDescent="0.25">
      <c r="A3036" s="97">
        <v>43759</v>
      </c>
      <c r="B3036" s="101">
        <v>75</v>
      </c>
      <c r="C3036" s="92" t="str">
        <f t="shared" si="141"/>
        <v>GET /domestic-payment-consents/{ConsentId}/funds-confirmation</v>
      </c>
      <c r="D3036" s="94" t="s">
        <v>208</v>
      </c>
      <c r="E3036" s="93" t="str">
        <f t="shared" si="142"/>
        <v>CoF</v>
      </c>
      <c r="F3036" s="93" t="str">
        <f t="shared" si="143"/>
        <v>Y</v>
      </c>
      <c r="G3036" s="95">
        <v>4171409.7078120094</v>
      </c>
      <c r="H3036" s="99">
        <v>6557.9173064922852</v>
      </c>
      <c r="I3036" s="99">
        <v>205.75863048649683</v>
      </c>
      <c r="J3036" s="96"/>
      <c r="K3036" s="96"/>
      <c r="L3036" s="96"/>
      <c r="M3036" s="96"/>
      <c r="N3036" s="96"/>
      <c r="O3036" s="96"/>
      <c r="P3036" s="96"/>
    </row>
    <row r="3037" spans="1:16" ht="15" customHeight="1" x14ac:dyDescent="0.25">
      <c r="A3037" s="97">
        <v>43759</v>
      </c>
      <c r="B3037" s="101">
        <v>76</v>
      </c>
      <c r="C3037" s="92" t="str">
        <f t="shared" si="141"/>
        <v>GET /international-payment-consents/{ConsentId}/funds-confirmation</v>
      </c>
      <c r="D3037" s="94" t="s">
        <v>208</v>
      </c>
      <c r="E3037" s="93" t="str">
        <f t="shared" si="142"/>
        <v>CoF</v>
      </c>
      <c r="F3037" s="93" t="str">
        <f t="shared" si="143"/>
        <v>Y</v>
      </c>
      <c r="G3037" s="95">
        <v>18158678.86133185</v>
      </c>
      <c r="H3037" s="99">
        <v>42325.242089822714</v>
      </c>
      <c r="I3037" s="99">
        <v>89.680779888003698</v>
      </c>
      <c r="J3037" s="96"/>
      <c r="K3037" s="96"/>
      <c r="L3037" s="96"/>
      <c r="M3037" s="96"/>
      <c r="N3037" s="96"/>
      <c r="O3037" s="96"/>
      <c r="P3037" s="96"/>
    </row>
    <row r="3038" spans="1:16" ht="15" customHeight="1" x14ac:dyDescent="0.25">
      <c r="A3038" s="97">
        <v>43759</v>
      </c>
      <c r="B3038" s="101">
        <v>77</v>
      </c>
      <c r="C3038" s="92" t="str">
        <f t="shared" si="141"/>
        <v>GET /international-scheduled-payment-consents/{ConsentId}/funds-confirmation</v>
      </c>
      <c r="D3038" s="94" t="s">
        <v>208</v>
      </c>
      <c r="E3038" s="93" t="str">
        <f t="shared" si="142"/>
        <v>CoF</v>
      </c>
      <c r="F3038" s="93" t="str">
        <f t="shared" si="143"/>
        <v>Y</v>
      </c>
      <c r="G3038" s="95">
        <v>30900704.032008868</v>
      </c>
      <c r="H3038" s="99">
        <v>51058.613704757605</v>
      </c>
      <c r="I3038" s="99">
        <v>9.3829197642499214</v>
      </c>
      <c r="J3038" s="96"/>
      <c r="K3038" s="96"/>
      <c r="L3038" s="96"/>
      <c r="M3038" s="96"/>
      <c r="N3038" s="96"/>
      <c r="O3038" s="96"/>
      <c r="P3038" s="96"/>
    </row>
    <row r="3039" spans="1:16" ht="15" customHeight="1" x14ac:dyDescent="0.25">
      <c r="A3039" s="97">
        <v>43759</v>
      </c>
      <c r="B3039" s="101">
        <v>78</v>
      </c>
      <c r="C3039" s="92" t="str">
        <f t="shared" si="141"/>
        <v>GET /accounts/{AccountId}/parties</v>
      </c>
      <c r="D3039" s="94" t="s">
        <v>208</v>
      </c>
      <c r="E3039" s="93" t="str">
        <f t="shared" si="142"/>
        <v>AISP</v>
      </c>
      <c r="F3039" s="93" t="str">
        <f t="shared" si="143"/>
        <v>Y</v>
      </c>
      <c r="G3039" s="104">
        <v>1238494.6432406998</v>
      </c>
      <c r="H3039" s="99">
        <v>47888.566549349991</v>
      </c>
      <c r="I3039" s="99">
        <v>0</v>
      </c>
      <c r="J3039" s="96"/>
      <c r="K3039" s="96"/>
      <c r="L3039" s="96"/>
      <c r="M3039" s="96"/>
      <c r="N3039" s="96"/>
      <c r="O3039" s="96"/>
      <c r="P3039" s="96"/>
    </row>
    <row r="3040" spans="1:16" ht="15" customHeight="1" x14ac:dyDescent="0.25">
      <c r="A3040" s="97">
        <v>43759</v>
      </c>
      <c r="B3040" s="101">
        <v>79</v>
      </c>
      <c r="C3040" s="92" t="str">
        <f t="shared" si="141"/>
        <v>GET /domestic-payments/{DomesticPaymentId}/payment-details</v>
      </c>
      <c r="D3040" s="94" t="s">
        <v>208</v>
      </c>
      <c r="E3040" s="93" t="str">
        <f t="shared" si="142"/>
        <v>PISP</v>
      </c>
      <c r="F3040" s="93" t="str">
        <f t="shared" si="143"/>
        <v>Y</v>
      </c>
      <c r="G3040" s="104">
        <v>37496956.171779878</v>
      </c>
      <c r="H3040" s="99">
        <v>47754.438281448893</v>
      </c>
      <c r="I3040" s="99">
        <v>78.350985553648584</v>
      </c>
      <c r="J3040" s="96"/>
      <c r="K3040" s="96"/>
      <c r="L3040" s="96"/>
      <c r="M3040" s="96"/>
      <c r="N3040" s="96"/>
      <c r="O3040" s="96"/>
      <c r="P3040" s="96"/>
    </row>
    <row r="3041" spans="1:16" ht="15" customHeight="1" x14ac:dyDescent="0.25">
      <c r="A3041" s="97">
        <v>43759</v>
      </c>
      <c r="B3041" s="101">
        <v>80</v>
      </c>
      <c r="C3041" s="92" t="str">
        <f t="shared" si="141"/>
        <v>GET /domestic-scheduled-payments/{DomesticScheduledPaymentId}/payment-details</v>
      </c>
      <c r="D3041" s="94" t="s">
        <v>208</v>
      </c>
      <c r="E3041" s="93" t="str">
        <f t="shared" si="142"/>
        <v>PISP</v>
      </c>
      <c r="F3041" s="93" t="str">
        <f t="shared" si="143"/>
        <v>Y</v>
      </c>
      <c r="G3041" s="104">
        <v>14227800.978544874</v>
      </c>
      <c r="H3041" s="99">
        <v>34748.472924857619</v>
      </c>
      <c r="I3041" s="99">
        <v>88.199416339669071</v>
      </c>
      <c r="J3041" s="96"/>
      <c r="K3041" s="96"/>
      <c r="L3041" s="96"/>
      <c r="M3041" s="96"/>
      <c r="N3041" s="96"/>
      <c r="O3041" s="96"/>
      <c r="P3041" s="96"/>
    </row>
    <row r="3042" spans="1:16" ht="15" customHeight="1" x14ac:dyDescent="0.25">
      <c r="A3042" s="97">
        <v>43759</v>
      </c>
      <c r="B3042" s="101">
        <v>81</v>
      </c>
      <c r="C3042" s="92" t="str">
        <f t="shared" si="141"/>
        <v>GET /domestic-standing-orders/{DomesticStandingOrderId}/payment-details</v>
      </c>
      <c r="D3042" s="94" t="s">
        <v>208</v>
      </c>
      <c r="E3042" s="93" t="str">
        <f t="shared" si="142"/>
        <v>PISP</v>
      </c>
      <c r="F3042" s="93" t="str">
        <f t="shared" si="143"/>
        <v>Y</v>
      </c>
      <c r="G3042" s="104">
        <v>6323539.1285710596</v>
      </c>
      <c r="H3042" s="99">
        <v>9746.3826260866936</v>
      </c>
      <c r="I3042" s="99">
        <v>274.22838960397303</v>
      </c>
      <c r="J3042" s="96"/>
      <c r="K3042" s="96"/>
      <c r="L3042" s="96"/>
      <c r="M3042" s="96"/>
      <c r="N3042" s="96"/>
      <c r="O3042" s="96"/>
      <c r="P3042" s="96"/>
    </row>
    <row r="3043" spans="1:16" ht="15" customHeight="1" x14ac:dyDescent="0.25">
      <c r="A3043" s="97">
        <v>43759</v>
      </c>
      <c r="B3043" s="101">
        <v>82</v>
      </c>
      <c r="C3043" s="92" t="str">
        <f t="shared" si="141"/>
        <v>GET /international-payments/{InternationalPaymentId}/payment-details</v>
      </c>
      <c r="D3043" s="94" t="s">
        <v>208</v>
      </c>
      <c r="E3043" s="93" t="str">
        <f t="shared" si="142"/>
        <v>PISP</v>
      </c>
      <c r="F3043" s="93" t="str">
        <f t="shared" si="143"/>
        <v>Y</v>
      </c>
      <c r="G3043" s="104">
        <v>14183744.372895587</v>
      </c>
      <c r="H3043" s="99">
        <v>21401.784085506239</v>
      </c>
      <c r="I3043" s="99">
        <v>69.337079899211815</v>
      </c>
      <c r="J3043" s="96"/>
      <c r="K3043" s="96"/>
      <c r="L3043" s="96"/>
      <c r="M3043" s="96"/>
      <c r="N3043" s="96"/>
      <c r="O3043" s="96"/>
      <c r="P3043" s="96"/>
    </row>
    <row r="3044" spans="1:16" ht="15" customHeight="1" x14ac:dyDescent="0.25">
      <c r="A3044" s="97">
        <v>43759</v>
      </c>
      <c r="B3044" s="101">
        <v>83</v>
      </c>
      <c r="C3044" s="92" t="str">
        <f t="shared" si="141"/>
        <v>GET /international-scheduled-payments/{InternationalScheduledPaymentId}/payment-details</v>
      </c>
      <c r="D3044" s="94" t="s">
        <v>208</v>
      </c>
      <c r="E3044" s="93" t="str">
        <f t="shared" si="142"/>
        <v>PISP</v>
      </c>
      <c r="F3044" s="93" t="str">
        <f t="shared" si="143"/>
        <v>Y</v>
      </c>
      <c r="G3044" s="104">
        <v>22843554.961545959</v>
      </c>
      <c r="H3044" s="99">
        <v>37475.066623621402</v>
      </c>
      <c r="I3044" s="99">
        <v>64.826733662231717</v>
      </c>
      <c r="J3044" s="96"/>
      <c r="K3044" s="96"/>
      <c r="L3044" s="96"/>
      <c r="M3044" s="96"/>
      <c r="N3044" s="96"/>
      <c r="O3044" s="96"/>
      <c r="P3044" s="96"/>
    </row>
    <row r="3045" spans="1:16" ht="15" customHeight="1" x14ac:dyDescent="0.25">
      <c r="A3045" s="97">
        <v>43759</v>
      </c>
      <c r="B3045" s="101">
        <v>84</v>
      </c>
      <c r="C3045" s="92" t="str">
        <f t="shared" si="141"/>
        <v>GET /international-standing-orders/{InternationalStandingOrderPaymentId}/payment-details</v>
      </c>
      <c r="D3045" s="94" t="s">
        <v>208</v>
      </c>
      <c r="E3045" s="93" t="str">
        <f t="shared" si="142"/>
        <v>PISP</v>
      </c>
      <c r="F3045" s="93" t="str">
        <f t="shared" si="143"/>
        <v>Y</v>
      </c>
      <c r="G3045" s="104">
        <v>6446216.6325708469</v>
      </c>
      <c r="H3045" s="99">
        <v>17602.736662666372</v>
      </c>
      <c r="I3045" s="99">
        <v>74.880083425149749</v>
      </c>
      <c r="J3045" s="96"/>
      <c r="K3045" s="96"/>
      <c r="L3045" s="96"/>
      <c r="M3045" s="96"/>
      <c r="N3045" s="96"/>
      <c r="O3045" s="96"/>
      <c r="P3045" s="96"/>
    </row>
    <row r="3046" spans="1:16" ht="15" customHeight="1" x14ac:dyDescent="0.25">
      <c r="A3046" s="97">
        <v>43759</v>
      </c>
      <c r="B3046" s="101">
        <v>85</v>
      </c>
      <c r="C3046" s="92" t="str">
        <f t="shared" si="141"/>
        <v>GET /file-payments/{FilePaymentId}/payment-details</v>
      </c>
      <c r="D3046" s="94" t="s">
        <v>208</v>
      </c>
      <c r="E3046" s="93" t="str">
        <f t="shared" si="142"/>
        <v>PISP</v>
      </c>
      <c r="F3046" s="93" t="str">
        <f t="shared" si="143"/>
        <v>Y</v>
      </c>
      <c r="G3046" s="104">
        <v>67914717.204797238</v>
      </c>
      <c r="H3046" s="99">
        <v>2835.64988431855</v>
      </c>
      <c r="I3046" s="99">
        <v>83.780960241056761</v>
      </c>
      <c r="J3046" s="96"/>
      <c r="K3046" s="96"/>
      <c r="L3046" s="96"/>
      <c r="M3046" s="96"/>
      <c r="N3046" s="96"/>
      <c r="O3046" s="96"/>
      <c r="P3046" s="96"/>
    </row>
    <row r="3047" spans="1:16" ht="15" customHeight="1" x14ac:dyDescent="0.25">
      <c r="A3047" s="97">
        <v>43759</v>
      </c>
      <c r="B3047" s="101">
        <v>86</v>
      </c>
      <c r="C3047" s="92" t="str">
        <f t="shared" si="141"/>
        <v>POST /event-subscriptions</v>
      </c>
      <c r="D3047" s="94" t="s">
        <v>208</v>
      </c>
      <c r="E3047" s="93" t="str">
        <f t="shared" si="142"/>
        <v>Notifications</v>
      </c>
      <c r="F3047" s="93" t="str">
        <f t="shared" si="143"/>
        <v>N</v>
      </c>
      <c r="G3047" s="104">
        <v>12262887.238846935</v>
      </c>
      <c r="H3047" s="99">
        <v>13398.017666669772</v>
      </c>
      <c r="I3047" s="99">
        <v>11.860748727932567</v>
      </c>
      <c r="J3047" s="96"/>
      <c r="K3047" s="96"/>
      <c r="L3047" s="96"/>
      <c r="M3047" s="96"/>
      <c r="N3047" s="96"/>
      <c r="O3047" s="96"/>
      <c r="P3047" s="96"/>
    </row>
    <row r="3048" spans="1:16" ht="15" customHeight="1" x14ac:dyDescent="0.25">
      <c r="A3048" s="97">
        <v>43759</v>
      </c>
      <c r="B3048" s="101">
        <v>87</v>
      </c>
      <c r="C3048" s="92" t="str">
        <f t="shared" si="141"/>
        <v>GET /event-subscriptions</v>
      </c>
      <c r="D3048" s="94" t="s">
        <v>208</v>
      </c>
      <c r="E3048" s="93" t="str">
        <f t="shared" si="142"/>
        <v>Notifications</v>
      </c>
      <c r="F3048" s="93" t="str">
        <f t="shared" si="143"/>
        <v>N</v>
      </c>
      <c r="G3048" s="104">
        <v>17980683.072444722</v>
      </c>
      <c r="H3048" s="99">
        <v>35669.536718694239</v>
      </c>
      <c r="I3048" s="99">
        <v>164.45584357558255</v>
      </c>
      <c r="J3048" s="96"/>
      <c r="K3048" s="96"/>
      <c r="L3048" s="96"/>
      <c r="M3048" s="96"/>
      <c r="N3048" s="96"/>
      <c r="O3048" s="96"/>
      <c r="P3048" s="96"/>
    </row>
    <row r="3049" spans="1:16" ht="15" customHeight="1" x14ac:dyDescent="0.25">
      <c r="A3049" s="97">
        <v>43759</v>
      </c>
      <c r="B3049" s="101">
        <v>88</v>
      </c>
      <c r="C3049" s="92" t="str">
        <f t="shared" si="141"/>
        <v>PUT /event-subscriptions/{EventSubscriptionId}</v>
      </c>
      <c r="D3049" s="94" t="s">
        <v>208</v>
      </c>
      <c r="E3049" s="93" t="str">
        <f t="shared" si="142"/>
        <v>Notifications</v>
      </c>
      <c r="F3049" s="93" t="str">
        <f t="shared" si="143"/>
        <v>N</v>
      </c>
      <c r="G3049" s="104">
        <v>12876031.600789282</v>
      </c>
      <c r="H3049" s="99">
        <v>14067.91855000326</v>
      </c>
      <c r="I3049" s="99">
        <v>12.453786164329195</v>
      </c>
      <c r="J3049" s="96"/>
      <c r="K3049" s="96"/>
      <c r="L3049" s="96"/>
      <c r="M3049" s="96"/>
      <c r="N3049" s="96"/>
      <c r="O3049" s="96"/>
      <c r="P3049" s="96"/>
    </row>
    <row r="3050" spans="1:16" ht="15" customHeight="1" x14ac:dyDescent="0.25">
      <c r="A3050" s="97">
        <v>43759</v>
      </c>
      <c r="B3050" s="101">
        <v>89</v>
      </c>
      <c r="C3050" s="92" t="str">
        <f t="shared" si="141"/>
        <v>DELETE /event-subscriptions/{EventSubscriptionId}</v>
      </c>
      <c r="D3050" s="94" t="s">
        <v>208</v>
      </c>
      <c r="E3050" s="93" t="str">
        <f t="shared" si="142"/>
        <v>Notifications</v>
      </c>
      <c r="F3050" s="93" t="str">
        <f t="shared" si="143"/>
        <v>N</v>
      </c>
      <c r="G3050" s="104">
        <v>6593663.6426566709</v>
      </c>
      <c r="H3050" s="99">
        <v>14895.867209560289</v>
      </c>
      <c r="I3050" s="99">
        <v>127.42805036745021</v>
      </c>
      <c r="J3050" s="96"/>
      <c r="K3050" s="96"/>
      <c r="L3050" s="96"/>
      <c r="M3050" s="96"/>
      <c r="N3050" s="96"/>
      <c r="O3050" s="96"/>
      <c r="P3050" s="96"/>
    </row>
    <row r="3051" spans="1:16" ht="15" customHeight="1" x14ac:dyDescent="0.25">
      <c r="A3051" s="97">
        <v>43759</v>
      </c>
      <c r="B3051" s="101">
        <v>90</v>
      </c>
      <c r="C3051" s="92" t="str">
        <f t="shared" si="141"/>
        <v>POST /event-notifications</v>
      </c>
      <c r="D3051" s="94" t="s">
        <v>208</v>
      </c>
      <c r="E3051" s="93" t="str">
        <f t="shared" si="142"/>
        <v>Notifications</v>
      </c>
      <c r="F3051" s="93" t="str">
        <f t="shared" si="143"/>
        <v>N</v>
      </c>
      <c r="G3051" s="104">
        <v>8957508.6492574811</v>
      </c>
      <c r="H3051" s="99">
        <v>16342.189698485321</v>
      </c>
      <c r="I3051" s="99">
        <v>188.10029839832919</v>
      </c>
      <c r="J3051" s="96"/>
      <c r="K3051" s="96"/>
      <c r="L3051" s="96"/>
      <c r="M3051" s="96"/>
      <c r="N3051" s="96"/>
      <c r="O3051" s="96"/>
      <c r="P3051" s="96"/>
    </row>
    <row r="3052" spans="1:16" ht="15" customHeight="1" x14ac:dyDescent="0.25">
      <c r="A3052" s="97">
        <v>43759</v>
      </c>
      <c r="B3052" s="101">
        <v>91</v>
      </c>
      <c r="C3052" s="92" t="str">
        <f t="shared" si="141"/>
        <v>POST /events</v>
      </c>
      <c r="D3052" s="94" t="s">
        <v>208</v>
      </c>
      <c r="E3052" s="93" t="str">
        <f t="shared" si="142"/>
        <v>Notifications</v>
      </c>
      <c r="F3052" s="93" t="str">
        <f t="shared" si="143"/>
        <v>N</v>
      </c>
      <c r="G3052" s="104">
        <v>5394815.7076281849</v>
      </c>
      <c r="H3052" s="99">
        <v>12187.527716912964</v>
      </c>
      <c r="I3052" s="99">
        <v>104.25931393700472</v>
      </c>
      <c r="J3052" s="96"/>
      <c r="K3052" s="96"/>
      <c r="L3052" s="96"/>
      <c r="M3052" s="96"/>
      <c r="N3052" s="96"/>
      <c r="O3052" s="96"/>
      <c r="P3052" s="96"/>
    </row>
    <row r="3053" spans="1:16" ht="15" customHeight="1" x14ac:dyDescent="0.25">
      <c r="A3053" s="97">
        <v>43760</v>
      </c>
      <c r="B3053" s="101">
        <v>0</v>
      </c>
      <c r="C3053" s="92" t="str">
        <f t="shared" si="141"/>
        <v>OIDC endpoints for token IDs</v>
      </c>
      <c r="D3053" s="94" t="s">
        <v>207</v>
      </c>
      <c r="E3053" s="93" t="str">
        <f t="shared" si="142"/>
        <v>OIDC</v>
      </c>
      <c r="F3053" s="93" t="str">
        <f t="shared" si="143"/>
        <v>N</v>
      </c>
      <c r="G3053" s="111">
        <v>845664721.06670582</v>
      </c>
      <c r="H3053" s="99">
        <v>1803962.0999245944</v>
      </c>
      <c r="I3053" s="99">
        <v>573.90641769250556</v>
      </c>
      <c r="J3053" s="96"/>
      <c r="K3053" s="96"/>
      <c r="L3053" s="96"/>
      <c r="M3053" s="96"/>
      <c r="N3053" s="96"/>
      <c r="O3053" s="96"/>
      <c r="P3053" s="96"/>
    </row>
    <row r="3054" spans="1:16" ht="15" customHeight="1" x14ac:dyDescent="0.25">
      <c r="A3054" s="100">
        <v>43760</v>
      </c>
      <c r="B3054" s="101">
        <v>1</v>
      </c>
      <c r="C3054" s="92" t="str">
        <f t="shared" si="141"/>
        <v>POST /account-access-consents</v>
      </c>
      <c r="D3054" s="94" t="s">
        <v>207</v>
      </c>
      <c r="E3054" s="93" t="str">
        <f t="shared" si="142"/>
        <v>AISP</v>
      </c>
      <c r="F3054" s="93" t="str">
        <f t="shared" si="143"/>
        <v>N</v>
      </c>
      <c r="G3054" s="95">
        <v>767781.72889449645</v>
      </c>
      <c r="H3054" s="102">
        <v>30676.407142355896</v>
      </c>
      <c r="I3054" s="102">
        <v>92.066688884702003</v>
      </c>
      <c r="J3054" s="96"/>
      <c r="K3054" s="96"/>
      <c r="L3054" s="96"/>
      <c r="M3054" s="96"/>
      <c r="N3054" s="96"/>
      <c r="O3054" s="96"/>
      <c r="P3054" s="96"/>
    </row>
    <row r="3055" spans="1:16" ht="15" customHeight="1" x14ac:dyDescent="0.25">
      <c r="A3055" s="100">
        <v>43760</v>
      </c>
      <c r="B3055" s="101">
        <v>2</v>
      </c>
      <c r="C3055" s="92" t="str">
        <f t="shared" si="141"/>
        <v>GET /account-access-consents/{ConsentId}</v>
      </c>
      <c r="D3055" s="94" t="s">
        <v>207</v>
      </c>
      <c r="E3055" s="93" t="str">
        <f t="shared" si="142"/>
        <v>AISP</v>
      </c>
      <c r="F3055" s="93" t="str">
        <f t="shared" si="143"/>
        <v>N</v>
      </c>
      <c r="G3055" s="95">
        <v>1592900.7619090201</v>
      </c>
      <c r="H3055" s="102">
        <v>30803.104436840269</v>
      </c>
      <c r="I3055" s="102">
        <v>39.514121828494332</v>
      </c>
      <c r="J3055" s="96"/>
      <c r="K3055" s="96"/>
      <c r="L3055" s="96"/>
      <c r="M3055" s="96"/>
      <c r="N3055" s="96"/>
      <c r="O3055" s="96"/>
      <c r="P3055" s="96"/>
    </row>
    <row r="3056" spans="1:16" ht="15" customHeight="1" x14ac:dyDescent="0.25">
      <c r="A3056" s="100">
        <v>43760</v>
      </c>
      <c r="B3056" s="101">
        <v>3</v>
      </c>
      <c r="C3056" s="92" t="str">
        <f t="shared" si="141"/>
        <v>DELETE /account-access-consents/{ConsentId}</v>
      </c>
      <c r="D3056" s="94" t="s">
        <v>207</v>
      </c>
      <c r="E3056" s="93" t="str">
        <f t="shared" si="142"/>
        <v>AISP</v>
      </c>
      <c r="F3056" s="93" t="str">
        <f t="shared" si="143"/>
        <v>N</v>
      </c>
      <c r="G3056" s="95">
        <v>773760.65521088254</v>
      </c>
      <c r="H3056" s="102">
        <v>24912.902499263608</v>
      </c>
      <c r="I3056" s="102">
        <v>307.18748197790126</v>
      </c>
      <c r="J3056" s="96"/>
      <c r="K3056" s="96"/>
      <c r="L3056" s="96"/>
      <c r="M3056" s="96"/>
      <c r="N3056" s="96"/>
      <c r="O3056" s="96"/>
      <c r="P3056" s="96"/>
    </row>
    <row r="3057" spans="1:16" ht="15" customHeight="1" x14ac:dyDescent="0.25">
      <c r="A3057" s="100">
        <v>43760</v>
      </c>
      <c r="B3057" s="101">
        <v>4</v>
      </c>
      <c r="C3057" s="92" t="str">
        <f t="shared" si="141"/>
        <v>GET /accounts</v>
      </c>
      <c r="D3057" s="94" t="s">
        <v>207</v>
      </c>
      <c r="E3057" s="93" t="str">
        <f t="shared" si="142"/>
        <v>AISP</v>
      </c>
      <c r="F3057" s="93" t="str">
        <f t="shared" si="143"/>
        <v>Y</v>
      </c>
      <c r="G3057" s="95">
        <v>1778768.1194678687</v>
      </c>
      <c r="H3057" s="102">
        <v>29955.729815438084</v>
      </c>
      <c r="I3057" s="102">
        <v>73.443250652836412</v>
      </c>
      <c r="J3057" s="96"/>
      <c r="K3057" s="96"/>
      <c r="L3057" s="96"/>
      <c r="M3057" s="96"/>
      <c r="N3057" s="96"/>
      <c r="O3057" s="96"/>
      <c r="P3057" s="96"/>
    </row>
    <row r="3058" spans="1:16" ht="15" customHeight="1" x14ac:dyDescent="0.25">
      <c r="A3058" s="100">
        <v>43760</v>
      </c>
      <c r="B3058" s="101">
        <v>5</v>
      </c>
      <c r="C3058" s="92" t="str">
        <f t="shared" si="141"/>
        <v>GET /accounts/{AccountId}</v>
      </c>
      <c r="D3058" s="94" t="s">
        <v>207</v>
      </c>
      <c r="E3058" s="93" t="str">
        <f t="shared" si="142"/>
        <v>AISP</v>
      </c>
      <c r="F3058" s="93" t="str">
        <f t="shared" si="143"/>
        <v>Y</v>
      </c>
      <c r="G3058" s="95">
        <v>3142424.0888536638</v>
      </c>
      <c r="H3058" s="102">
        <v>38728.367138669288</v>
      </c>
      <c r="I3058" s="102">
        <v>105.25934826935898</v>
      </c>
      <c r="J3058" s="96"/>
      <c r="K3058" s="96"/>
      <c r="L3058" s="96"/>
      <c r="M3058" s="96"/>
      <c r="N3058" s="96"/>
      <c r="O3058" s="96"/>
      <c r="P3058" s="96"/>
    </row>
    <row r="3059" spans="1:16" ht="15" customHeight="1" x14ac:dyDescent="0.25">
      <c r="A3059" s="100">
        <v>43760</v>
      </c>
      <c r="B3059" s="101">
        <v>6</v>
      </c>
      <c r="C3059" s="92" t="str">
        <f t="shared" si="141"/>
        <v>GET /accounts/{AccountId}/balances</v>
      </c>
      <c r="D3059" s="94" t="s">
        <v>207</v>
      </c>
      <c r="E3059" s="93" t="str">
        <f t="shared" si="142"/>
        <v>AISP</v>
      </c>
      <c r="F3059" s="93" t="str">
        <f t="shared" si="143"/>
        <v>Y</v>
      </c>
      <c r="G3059" s="95">
        <v>2055671.2223693586</v>
      </c>
      <c r="H3059" s="102">
        <v>27758.057137993666</v>
      </c>
      <c r="I3059" s="102">
        <v>146.17480222305446</v>
      </c>
      <c r="J3059" s="96"/>
      <c r="K3059" s="96"/>
      <c r="L3059" s="96"/>
      <c r="M3059" s="96"/>
      <c r="N3059" s="96"/>
      <c r="O3059" s="96"/>
      <c r="P3059" s="96"/>
    </row>
    <row r="3060" spans="1:16" ht="15" customHeight="1" x14ac:dyDescent="0.25">
      <c r="A3060" s="100">
        <v>43760</v>
      </c>
      <c r="B3060" s="101">
        <v>7</v>
      </c>
      <c r="C3060" s="92" t="str">
        <f t="shared" si="141"/>
        <v>GET /balances</v>
      </c>
      <c r="D3060" s="94" t="s">
        <v>207</v>
      </c>
      <c r="E3060" s="93" t="str">
        <f t="shared" si="142"/>
        <v>AISP</v>
      </c>
      <c r="F3060" s="93" t="str">
        <f t="shared" si="143"/>
        <v>Y</v>
      </c>
      <c r="G3060" s="95">
        <v>1333323.4422300204</v>
      </c>
      <c r="H3060" s="102">
        <v>24755.077824694512</v>
      </c>
      <c r="I3060" s="102">
        <v>164.80279405713136</v>
      </c>
      <c r="J3060" s="96"/>
      <c r="K3060" s="96"/>
      <c r="L3060" s="96"/>
      <c r="M3060" s="96"/>
      <c r="N3060" s="96"/>
      <c r="O3060" s="96"/>
      <c r="P3060" s="96"/>
    </row>
    <row r="3061" spans="1:16" ht="15" customHeight="1" x14ac:dyDescent="0.25">
      <c r="A3061" s="100">
        <v>43760</v>
      </c>
      <c r="B3061" s="101">
        <v>8</v>
      </c>
      <c r="C3061" s="92" t="str">
        <f t="shared" si="141"/>
        <v>GET /accounts/{AccountId}/transactions</v>
      </c>
      <c r="D3061" s="94" t="s">
        <v>207</v>
      </c>
      <c r="E3061" s="93" t="str">
        <f t="shared" si="142"/>
        <v>AISP</v>
      </c>
      <c r="F3061" s="93" t="str">
        <f t="shared" si="143"/>
        <v>Y</v>
      </c>
      <c r="G3061" s="95">
        <v>35457322.001149192</v>
      </c>
      <c r="H3061" s="102">
        <v>21331.558375720564</v>
      </c>
      <c r="I3061" s="102">
        <v>179.41954000303497</v>
      </c>
      <c r="J3061" s="96"/>
      <c r="K3061" s="96"/>
      <c r="L3061" s="96"/>
      <c r="M3061" s="96"/>
      <c r="N3061" s="96"/>
      <c r="O3061" s="96"/>
      <c r="P3061" s="96"/>
    </row>
    <row r="3062" spans="1:16" ht="15" customHeight="1" x14ac:dyDescent="0.25">
      <c r="A3062" s="100">
        <v>43760</v>
      </c>
      <c r="B3062" s="101">
        <v>9</v>
      </c>
      <c r="C3062" s="92" t="str">
        <f t="shared" si="141"/>
        <v>GET /transactions</v>
      </c>
      <c r="D3062" s="94" t="s">
        <v>207</v>
      </c>
      <c r="E3062" s="93" t="str">
        <f t="shared" si="142"/>
        <v>AISP</v>
      </c>
      <c r="F3062" s="93" t="str">
        <f t="shared" si="143"/>
        <v>Y</v>
      </c>
      <c r="G3062" s="95">
        <v>349463011.36091483</v>
      </c>
      <c r="H3062" s="102">
        <v>43323.909746509613</v>
      </c>
      <c r="I3062" s="102">
        <v>38.651744297030241</v>
      </c>
      <c r="J3062" s="96"/>
      <c r="K3062" s="96"/>
      <c r="L3062" s="96"/>
      <c r="M3062" s="96"/>
      <c r="N3062" s="96"/>
      <c r="O3062" s="96"/>
      <c r="P3062" s="96"/>
    </row>
    <row r="3063" spans="1:16" ht="15" customHeight="1" x14ac:dyDescent="0.25">
      <c r="A3063" s="100">
        <v>43760</v>
      </c>
      <c r="B3063" s="101">
        <v>10</v>
      </c>
      <c r="C3063" s="92" t="str">
        <f t="shared" si="141"/>
        <v>GET /accounts/{AccountId}/beneficiaries</v>
      </c>
      <c r="D3063" s="94" t="s">
        <v>207</v>
      </c>
      <c r="E3063" s="93" t="str">
        <f t="shared" si="142"/>
        <v>AISP</v>
      </c>
      <c r="F3063" s="93" t="str">
        <f t="shared" si="143"/>
        <v>Y</v>
      </c>
      <c r="G3063" s="95">
        <v>2240475.173488901</v>
      </c>
      <c r="H3063" s="102">
        <v>27892.280441327959</v>
      </c>
      <c r="I3063" s="102">
        <v>136.13461214735801</v>
      </c>
      <c r="J3063" s="96"/>
      <c r="K3063" s="96"/>
      <c r="L3063" s="96"/>
      <c r="M3063" s="96"/>
      <c r="N3063" s="96"/>
      <c r="O3063" s="96"/>
      <c r="P3063" s="96"/>
    </row>
    <row r="3064" spans="1:16" ht="15" customHeight="1" x14ac:dyDescent="0.25">
      <c r="A3064" s="100">
        <v>43760</v>
      </c>
      <c r="B3064" s="101">
        <v>11</v>
      </c>
      <c r="C3064" s="92" t="str">
        <f t="shared" si="141"/>
        <v>GET /beneficiaries</v>
      </c>
      <c r="D3064" s="94" t="s">
        <v>207</v>
      </c>
      <c r="E3064" s="93" t="str">
        <f t="shared" si="142"/>
        <v>AISP</v>
      </c>
      <c r="F3064" s="93" t="str">
        <f t="shared" si="143"/>
        <v>Y</v>
      </c>
      <c r="G3064" s="95">
        <v>3110373.0216094493</v>
      </c>
      <c r="H3064" s="102">
        <v>35883.704365334081</v>
      </c>
      <c r="I3064" s="102">
        <v>34.790443100188611</v>
      </c>
      <c r="J3064" s="96"/>
      <c r="K3064" s="96"/>
      <c r="L3064" s="96"/>
      <c r="M3064" s="96"/>
      <c r="N3064" s="96"/>
      <c r="O3064" s="96"/>
      <c r="P3064" s="96"/>
    </row>
    <row r="3065" spans="1:16" ht="15" customHeight="1" x14ac:dyDescent="0.25">
      <c r="A3065" s="100">
        <v>43760</v>
      </c>
      <c r="B3065" s="101">
        <v>12</v>
      </c>
      <c r="C3065" s="92" t="str">
        <f t="shared" si="141"/>
        <v>GET /accounts/{AccountId}/direct-debits</v>
      </c>
      <c r="D3065" s="94" t="s">
        <v>207</v>
      </c>
      <c r="E3065" s="93" t="str">
        <f t="shared" si="142"/>
        <v>AISP</v>
      </c>
      <c r="F3065" s="93" t="str">
        <f t="shared" si="143"/>
        <v>Y</v>
      </c>
      <c r="G3065" s="95">
        <v>2064761.7252492353</v>
      </c>
      <c r="H3065" s="102">
        <v>36737.856767589656</v>
      </c>
      <c r="I3065" s="102">
        <v>176.32933947045717</v>
      </c>
      <c r="J3065" s="96"/>
      <c r="K3065" s="96"/>
      <c r="L3065" s="96"/>
      <c r="M3065" s="96"/>
      <c r="N3065" s="96"/>
      <c r="O3065" s="96"/>
      <c r="P3065" s="96"/>
    </row>
    <row r="3066" spans="1:16" ht="15" customHeight="1" x14ac:dyDescent="0.25">
      <c r="A3066" s="100">
        <v>43760</v>
      </c>
      <c r="B3066" s="101">
        <v>13</v>
      </c>
      <c r="C3066" s="92" t="str">
        <f t="shared" si="141"/>
        <v>GET /direct-debits</v>
      </c>
      <c r="D3066" s="94" t="s">
        <v>207</v>
      </c>
      <c r="E3066" s="93" t="str">
        <f t="shared" si="142"/>
        <v>AISP</v>
      </c>
      <c r="F3066" s="93" t="str">
        <f t="shared" si="143"/>
        <v>Y</v>
      </c>
      <c r="G3066" s="95">
        <v>1986824.494498231</v>
      </c>
      <c r="H3066" s="102">
        <v>21000.583684399786</v>
      </c>
      <c r="I3066" s="102">
        <v>242.76678125981593</v>
      </c>
      <c r="J3066" s="96"/>
      <c r="K3066" s="96"/>
      <c r="L3066" s="96"/>
      <c r="M3066" s="96"/>
      <c r="N3066" s="96"/>
      <c r="O3066" s="96"/>
      <c r="P3066" s="96"/>
    </row>
    <row r="3067" spans="1:16" ht="15" customHeight="1" x14ac:dyDescent="0.25">
      <c r="A3067" s="100">
        <v>43760</v>
      </c>
      <c r="B3067" s="101">
        <v>14</v>
      </c>
      <c r="C3067" s="92" t="str">
        <f t="shared" si="141"/>
        <v>GET /accounts/{AccountId}/standing-orders</v>
      </c>
      <c r="D3067" s="94" t="s">
        <v>207</v>
      </c>
      <c r="E3067" s="93" t="str">
        <f t="shared" si="142"/>
        <v>AISP</v>
      </c>
      <c r="F3067" s="93" t="str">
        <f t="shared" si="143"/>
        <v>Y</v>
      </c>
      <c r="G3067" s="95">
        <v>1175443.3849373786</v>
      </c>
      <c r="H3067" s="102">
        <v>18092.874636952667</v>
      </c>
      <c r="I3067" s="102">
        <v>135.98740067714539</v>
      </c>
      <c r="J3067" s="96"/>
      <c r="K3067" s="96"/>
      <c r="L3067" s="96"/>
      <c r="M3067" s="96"/>
      <c r="N3067" s="96"/>
      <c r="O3067" s="96"/>
      <c r="P3067" s="96"/>
    </row>
    <row r="3068" spans="1:16" ht="15" customHeight="1" x14ac:dyDescent="0.25">
      <c r="A3068" s="100">
        <v>43760</v>
      </c>
      <c r="B3068" s="101">
        <v>15</v>
      </c>
      <c r="C3068" s="92" t="str">
        <f t="shared" si="141"/>
        <v>GET /standing-orders</v>
      </c>
      <c r="D3068" s="94" t="s">
        <v>207</v>
      </c>
      <c r="E3068" s="93" t="str">
        <f t="shared" si="142"/>
        <v>AISP</v>
      </c>
      <c r="F3068" s="93" t="str">
        <f t="shared" si="143"/>
        <v>Y</v>
      </c>
      <c r="G3068" s="95">
        <v>1561196.3525626922</v>
      </c>
      <c r="H3068" s="102">
        <v>42914.889407723043</v>
      </c>
      <c r="I3068" s="102">
        <v>155.61708347969446</v>
      </c>
      <c r="J3068" s="96"/>
      <c r="K3068" s="96"/>
      <c r="L3068" s="96"/>
      <c r="M3068" s="96"/>
      <c r="N3068" s="96"/>
      <c r="O3068" s="96"/>
      <c r="P3068" s="96"/>
    </row>
    <row r="3069" spans="1:16" ht="15" customHeight="1" x14ac:dyDescent="0.25">
      <c r="A3069" s="100">
        <v>43760</v>
      </c>
      <c r="B3069" s="101">
        <v>16</v>
      </c>
      <c r="C3069" s="92" t="str">
        <f t="shared" si="141"/>
        <v>GET /accounts/{AccountId}/product</v>
      </c>
      <c r="D3069" s="94" t="s">
        <v>207</v>
      </c>
      <c r="E3069" s="93" t="str">
        <f t="shared" si="142"/>
        <v>AISP</v>
      </c>
      <c r="F3069" s="93" t="str">
        <f t="shared" si="143"/>
        <v>Y</v>
      </c>
      <c r="G3069" s="95">
        <v>419513.5278737027</v>
      </c>
      <c r="H3069" s="101">
        <v>5335.6540007940348</v>
      </c>
      <c r="I3069" s="101">
        <v>184.96369233232684</v>
      </c>
      <c r="J3069" s="96"/>
      <c r="K3069" s="96"/>
      <c r="L3069" s="96"/>
      <c r="M3069" s="96"/>
      <c r="N3069" s="96"/>
      <c r="O3069" s="96"/>
      <c r="P3069" s="96"/>
    </row>
    <row r="3070" spans="1:16" ht="15" customHeight="1" x14ac:dyDescent="0.25">
      <c r="A3070" s="100">
        <v>43760</v>
      </c>
      <c r="B3070" s="101">
        <v>17</v>
      </c>
      <c r="C3070" s="92" t="str">
        <f t="shared" si="141"/>
        <v>GET /products</v>
      </c>
      <c r="D3070" s="94" t="s">
        <v>207</v>
      </c>
      <c r="E3070" s="93" t="str">
        <f t="shared" si="142"/>
        <v>AISP</v>
      </c>
      <c r="F3070" s="93" t="str">
        <f t="shared" si="143"/>
        <v>Y</v>
      </c>
      <c r="G3070" s="95">
        <v>955425.44293698703</v>
      </c>
      <c r="H3070" s="101">
        <v>30921.882263689287</v>
      </c>
      <c r="I3070" s="101">
        <v>238.97032831062359</v>
      </c>
      <c r="J3070" s="96"/>
      <c r="K3070" s="96"/>
      <c r="L3070" s="96"/>
      <c r="M3070" s="96"/>
      <c r="N3070" s="96"/>
      <c r="O3070" s="96"/>
      <c r="P3070" s="96"/>
    </row>
    <row r="3071" spans="1:16" ht="15" customHeight="1" x14ac:dyDescent="0.25">
      <c r="A3071" s="100">
        <v>43760</v>
      </c>
      <c r="B3071" s="101">
        <v>18</v>
      </c>
      <c r="C3071" s="92" t="str">
        <f t="shared" si="141"/>
        <v>GET /accounts/{AccountId}/offers</v>
      </c>
      <c r="D3071" s="94" t="s">
        <v>207</v>
      </c>
      <c r="E3071" s="93" t="str">
        <f t="shared" si="142"/>
        <v>AISP</v>
      </c>
      <c r="F3071" s="93" t="str">
        <f t="shared" si="143"/>
        <v>Y</v>
      </c>
      <c r="G3071" s="95">
        <v>1066557.8015243229</v>
      </c>
      <c r="H3071" s="101">
        <v>42536.005394764979</v>
      </c>
      <c r="I3071" s="101">
        <v>261.18416491005672</v>
      </c>
      <c r="J3071" s="96"/>
      <c r="K3071" s="96"/>
      <c r="L3071" s="96"/>
      <c r="M3071" s="96"/>
      <c r="N3071" s="96"/>
      <c r="O3071" s="96"/>
      <c r="P3071" s="96"/>
    </row>
    <row r="3072" spans="1:16" ht="15" customHeight="1" x14ac:dyDescent="0.25">
      <c r="A3072" s="100">
        <v>43760</v>
      </c>
      <c r="B3072" s="101">
        <v>19</v>
      </c>
      <c r="C3072" s="92" t="str">
        <f t="shared" si="141"/>
        <v>GET /offers</v>
      </c>
      <c r="D3072" s="94" t="s">
        <v>207</v>
      </c>
      <c r="E3072" s="93" t="str">
        <f t="shared" si="142"/>
        <v>AISP</v>
      </c>
      <c r="F3072" s="93" t="str">
        <f t="shared" si="143"/>
        <v>Y</v>
      </c>
      <c r="G3072" s="95">
        <v>3495032.7437760727</v>
      </c>
      <c r="H3072" s="101">
        <v>41420.911011525364</v>
      </c>
      <c r="I3072" s="101">
        <v>164.91546110205638</v>
      </c>
      <c r="J3072" s="96"/>
      <c r="K3072" s="96"/>
      <c r="L3072" s="96"/>
      <c r="M3072" s="96"/>
      <c r="N3072" s="96"/>
      <c r="O3072" s="96"/>
      <c r="P3072" s="96"/>
    </row>
    <row r="3073" spans="1:16" ht="15" customHeight="1" x14ac:dyDescent="0.25">
      <c r="A3073" s="100">
        <v>43760</v>
      </c>
      <c r="B3073" s="101">
        <v>20</v>
      </c>
      <c r="C3073" s="92" t="str">
        <f t="shared" si="141"/>
        <v>GET /accounts/{AccountId}/party</v>
      </c>
      <c r="D3073" s="94" t="s">
        <v>207</v>
      </c>
      <c r="E3073" s="93" t="str">
        <f t="shared" si="142"/>
        <v>AISP</v>
      </c>
      <c r="F3073" s="93" t="str">
        <f t="shared" si="143"/>
        <v>Y</v>
      </c>
      <c r="G3073" s="95">
        <v>1270618.4933375772</v>
      </c>
      <c r="H3073" s="101">
        <v>53345.389418626641</v>
      </c>
      <c r="I3073" s="101">
        <v>0</v>
      </c>
      <c r="J3073" s="96"/>
      <c r="K3073" s="96"/>
      <c r="L3073" s="96"/>
      <c r="M3073" s="96"/>
      <c r="N3073" s="96"/>
      <c r="O3073" s="96"/>
      <c r="P3073" s="96"/>
    </row>
    <row r="3074" spans="1:16" ht="15" customHeight="1" x14ac:dyDescent="0.25">
      <c r="A3074" s="100">
        <v>43760</v>
      </c>
      <c r="B3074" s="101">
        <v>21</v>
      </c>
      <c r="C3074" s="92" t="str">
        <f t="shared" si="141"/>
        <v>GET /party</v>
      </c>
      <c r="D3074" s="94" t="s">
        <v>207</v>
      </c>
      <c r="E3074" s="93" t="str">
        <f t="shared" si="142"/>
        <v>AISP</v>
      </c>
      <c r="F3074" s="93" t="str">
        <f t="shared" si="143"/>
        <v>Y</v>
      </c>
      <c r="G3074" s="95">
        <v>1011489.9548087899</v>
      </c>
      <c r="H3074" s="101">
        <v>10271.783833265374</v>
      </c>
      <c r="I3074" s="101">
        <v>373.20552299245531</v>
      </c>
      <c r="J3074" s="96"/>
      <c r="K3074" s="96"/>
      <c r="L3074" s="96"/>
      <c r="M3074" s="96"/>
      <c r="N3074" s="96"/>
      <c r="O3074" s="96"/>
      <c r="P3074" s="96"/>
    </row>
    <row r="3075" spans="1:16" ht="15" customHeight="1" x14ac:dyDescent="0.25">
      <c r="A3075" s="100">
        <v>43760</v>
      </c>
      <c r="B3075" s="101">
        <v>22</v>
      </c>
      <c r="C3075" s="92" t="str">
        <f t="shared" si="141"/>
        <v>GET /accounts/{AccountId}/scheduled-payments</v>
      </c>
      <c r="D3075" s="94" t="s">
        <v>207</v>
      </c>
      <c r="E3075" s="93" t="str">
        <f t="shared" si="142"/>
        <v>AISP</v>
      </c>
      <c r="F3075" s="93" t="str">
        <f t="shared" si="143"/>
        <v>Y</v>
      </c>
      <c r="G3075" s="95">
        <v>1121022.891503863</v>
      </c>
      <c r="H3075" s="101">
        <v>36344.590245514133</v>
      </c>
      <c r="I3075" s="101">
        <v>3.2851769250271872</v>
      </c>
      <c r="J3075" s="96"/>
      <c r="K3075" s="96"/>
      <c r="L3075" s="96"/>
      <c r="M3075" s="96"/>
      <c r="N3075" s="96"/>
      <c r="O3075" s="96"/>
      <c r="P3075" s="96"/>
    </row>
    <row r="3076" spans="1:16" ht="15" customHeight="1" x14ac:dyDescent="0.25">
      <c r="A3076" s="100">
        <v>43760</v>
      </c>
      <c r="B3076" s="101">
        <v>23</v>
      </c>
      <c r="C3076" s="92" t="str">
        <f t="shared" si="141"/>
        <v>GET /scheduled-payments</v>
      </c>
      <c r="D3076" s="94" t="s">
        <v>207</v>
      </c>
      <c r="E3076" s="93" t="str">
        <f t="shared" si="142"/>
        <v>AISP</v>
      </c>
      <c r="F3076" s="93" t="str">
        <f t="shared" si="143"/>
        <v>Y</v>
      </c>
      <c r="G3076" s="95">
        <v>2291216.0690008807</v>
      </c>
      <c r="H3076" s="101">
        <v>31517.860227808236</v>
      </c>
      <c r="I3076" s="101">
        <v>96.718010559374363</v>
      </c>
      <c r="J3076" s="96"/>
      <c r="K3076" s="96"/>
      <c r="L3076" s="96"/>
      <c r="M3076" s="96"/>
      <c r="N3076" s="96"/>
      <c r="O3076" s="96"/>
      <c r="P3076" s="96"/>
    </row>
    <row r="3077" spans="1:16" ht="15" customHeight="1" x14ac:dyDescent="0.25">
      <c r="A3077" s="100">
        <v>43760</v>
      </c>
      <c r="B3077" s="101">
        <v>24</v>
      </c>
      <c r="C3077" s="92" t="str">
        <f t="shared" si="141"/>
        <v>GET /accounts/{AccountId}/statements</v>
      </c>
      <c r="D3077" s="94" t="s">
        <v>207</v>
      </c>
      <c r="E3077" s="93" t="str">
        <f t="shared" si="142"/>
        <v>AISP</v>
      </c>
      <c r="F3077" s="93" t="str">
        <f t="shared" si="143"/>
        <v>Y</v>
      </c>
      <c r="G3077" s="95">
        <v>1018678.4421148265</v>
      </c>
      <c r="H3077" s="101">
        <v>14372.223406820165</v>
      </c>
      <c r="I3077" s="101">
        <v>161.53514280228558</v>
      </c>
      <c r="J3077" s="96"/>
      <c r="K3077" s="96"/>
      <c r="L3077" s="96"/>
      <c r="M3077" s="96"/>
      <c r="N3077" s="96"/>
      <c r="O3077" s="96"/>
      <c r="P3077" s="96"/>
    </row>
    <row r="3078" spans="1:16" ht="15" customHeight="1" x14ac:dyDescent="0.25">
      <c r="A3078" s="100">
        <v>43760</v>
      </c>
      <c r="B3078" s="101">
        <v>25</v>
      </c>
      <c r="C3078" s="92" t="str">
        <f t="shared" si="141"/>
        <v>GET /accounts/{AccountId}/statements/{StatementId}</v>
      </c>
      <c r="D3078" s="94" t="s">
        <v>207</v>
      </c>
      <c r="E3078" s="93" t="str">
        <f t="shared" si="142"/>
        <v>AISP</v>
      </c>
      <c r="F3078" s="93" t="str">
        <f t="shared" si="143"/>
        <v>Y</v>
      </c>
      <c r="G3078" s="95">
        <v>1313527.4074158384</v>
      </c>
      <c r="H3078" s="101">
        <v>26180.980967280884</v>
      </c>
      <c r="I3078" s="101">
        <v>126.04699409572703</v>
      </c>
      <c r="J3078" s="96"/>
      <c r="K3078" s="96"/>
      <c r="L3078" s="96"/>
      <c r="M3078" s="96"/>
      <c r="N3078" s="96"/>
      <c r="O3078" s="96"/>
      <c r="P3078" s="96"/>
    </row>
    <row r="3079" spans="1:16" ht="15" customHeight="1" x14ac:dyDescent="0.25">
      <c r="A3079" s="100">
        <v>43760</v>
      </c>
      <c r="B3079" s="101">
        <v>26</v>
      </c>
      <c r="C3079" s="92" t="str">
        <f t="shared" si="141"/>
        <v>GET /accounts/{AccountId}/statements/{StatementId}/file</v>
      </c>
      <c r="D3079" s="94" t="s">
        <v>207</v>
      </c>
      <c r="E3079" s="93" t="str">
        <f t="shared" si="142"/>
        <v>AISP</v>
      </c>
      <c r="F3079" s="93" t="str">
        <f t="shared" si="143"/>
        <v>Y</v>
      </c>
      <c r="G3079" s="95">
        <v>2666471.219784881</v>
      </c>
      <c r="H3079" s="101">
        <v>24612.146817554134</v>
      </c>
      <c r="I3079" s="101">
        <v>91.473124011260978</v>
      </c>
      <c r="J3079" s="96"/>
      <c r="K3079" s="96"/>
      <c r="L3079" s="96"/>
      <c r="M3079" s="96"/>
      <c r="N3079" s="96"/>
      <c r="O3079" s="96"/>
      <c r="P3079" s="96"/>
    </row>
    <row r="3080" spans="1:16" ht="15" customHeight="1" x14ac:dyDescent="0.25">
      <c r="A3080" s="100">
        <v>43760</v>
      </c>
      <c r="B3080" s="101">
        <v>27</v>
      </c>
      <c r="C3080" s="92" t="str">
        <f t="shared" ref="C3080:C3143" si="144">VLOOKUP($B3080,endpoints,3)</f>
        <v>GET /accounts/{AccountId}/statements/{StatementId}/transactions</v>
      </c>
      <c r="D3080" s="94" t="s">
        <v>207</v>
      </c>
      <c r="E3080" s="93" t="str">
        <f t="shared" ref="E3080:E3143" si="145">VLOOKUP($B3080,endpoints,4)</f>
        <v>AISP</v>
      </c>
      <c r="F3080" s="93" t="str">
        <f t="shared" ref="F3080:F3143" si="146">VLOOKUP($B3080,endpoints,5)</f>
        <v>Y</v>
      </c>
      <c r="G3080" s="95">
        <v>32874837.804180998</v>
      </c>
      <c r="H3080" s="101">
        <v>6910.6108082907303</v>
      </c>
      <c r="I3080" s="101">
        <v>304.27634659663244</v>
      </c>
      <c r="J3080" s="96"/>
      <c r="K3080" s="96"/>
      <c r="L3080" s="96"/>
      <c r="M3080" s="96"/>
      <c r="N3080" s="96"/>
      <c r="O3080" s="96"/>
      <c r="P3080" s="96"/>
    </row>
    <row r="3081" spans="1:16" ht="15" customHeight="1" x14ac:dyDescent="0.25">
      <c r="A3081" s="100">
        <v>43760</v>
      </c>
      <c r="B3081" s="101">
        <v>28</v>
      </c>
      <c r="C3081" s="92" t="str">
        <f t="shared" si="144"/>
        <v>GET /statements</v>
      </c>
      <c r="D3081" s="94" t="s">
        <v>207</v>
      </c>
      <c r="E3081" s="93" t="str">
        <f t="shared" si="145"/>
        <v>AISP</v>
      </c>
      <c r="F3081" s="93" t="str">
        <f t="shared" si="146"/>
        <v>Y</v>
      </c>
      <c r="G3081" s="95">
        <v>4321266.2948654965</v>
      </c>
      <c r="H3081" s="101">
        <v>41022.336049551901</v>
      </c>
      <c r="I3081" s="101">
        <v>80.099642281340877</v>
      </c>
      <c r="J3081" s="96"/>
      <c r="K3081" s="96"/>
      <c r="L3081" s="96"/>
      <c r="M3081" s="96"/>
      <c r="N3081" s="96"/>
      <c r="O3081" s="96"/>
      <c r="P3081" s="96"/>
    </row>
    <row r="3082" spans="1:16" ht="15" customHeight="1" x14ac:dyDescent="0.25">
      <c r="A3082" s="100">
        <v>43760</v>
      </c>
      <c r="B3082" s="101">
        <v>29</v>
      </c>
      <c r="C3082" s="92" t="str">
        <f t="shared" si="144"/>
        <v>POST /domestic-payment-consents</v>
      </c>
      <c r="D3082" s="94" t="s">
        <v>207</v>
      </c>
      <c r="E3082" s="93" t="str">
        <f t="shared" si="145"/>
        <v>PISP</v>
      </c>
      <c r="F3082" s="93" t="str">
        <f t="shared" si="146"/>
        <v>N</v>
      </c>
      <c r="G3082" s="95">
        <v>4108669.9088759893</v>
      </c>
      <c r="H3082" s="102">
        <v>9463.7990849087619</v>
      </c>
      <c r="I3082" s="102">
        <v>97.413132438520663</v>
      </c>
      <c r="J3082" s="96"/>
      <c r="K3082" s="96"/>
      <c r="L3082" s="96"/>
      <c r="M3082" s="96"/>
      <c r="N3082" s="96"/>
      <c r="O3082" s="96"/>
      <c r="P3082" s="96"/>
    </row>
    <row r="3083" spans="1:16" ht="15" customHeight="1" x14ac:dyDescent="0.25">
      <c r="A3083" s="100">
        <v>43760</v>
      </c>
      <c r="B3083" s="101">
        <v>30</v>
      </c>
      <c r="C3083" s="92" t="str">
        <f t="shared" si="144"/>
        <v>GET /domestic-payment-consents/{ConsentId}</v>
      </c>
      <c r="D3083" s="94" t="s">
        <v>207</v>
      </c>
      <c r="E3083" s="93" t="str">
        <f t="shared" si="145"/>
        <v>PISP</v>
      </c>
      <c r="F3083" s="93" t="str">
        <f t="shared" si="146"/>
        <v>N</v>
      </c>
      <c r="G3083" s="95">
        <v>14439802.240597045</v>
      </c>
      <c r="H3083" s="102">
        <v>20087.430858454245</v>
      </c>
      <c r="I3083" s="102">
        <v>167.29236759482191</v>
      </c>
      <c r="J3083" s="96"/>
      <c r="K3083" s="96"/>
      <c r="L3083" s="96"/>
      <c r="M3083" s="96"/>
      <c r="N3083" s="96"/>
      <c r="O3083" s="96"/>
      <c r="P3083" s="96"/>
    </row>
    <row r="3084" spans="1:16" ht="15" customHeight="1" x14ac:dyDescent="0.25">
      <c r="A3084" s="100">
        <v>43760</v>
      </c>
      <c r="B3084" s="101">
        <v>31</v>
      </c>
      <c r="C3084" s="92" t="str">
        <f t="shared" si="144"/>
        <v>POST /domestic-payments</v>
      </c>
      <c r="D3084" s="94" t="s">
        <v>207</v>
      </c>
      <c r="E3084" s="93" t="str">
        <f t="shared" si="145"/>
        <v>PISP</v>
      </c>
      <c r="F3084" s="93" t="str">
        <f t="shared" si="146"/>
        <v>Y</v>
      </c>
      <c r="G3084" s="95">
        <v>4938197.8484939318</v>
      </c>
      <c r="H3084" s="102">
        <v>16148.985782226255</v>
      </c>
      <c r="I3084" s="102">
        <v>6.4870557951002432</v>
      </c>
      <c r="J3084" s="96"/>
      <c r="K3084" s="96"/>
      <c r="L3084" s="96"/>
      <c r="M3084" s="96"/>
      <c r="N3084" s="96"/>
      <c r="O3084" s="96"/>
      <c r="P3084" s="96"/>
    </row>
    <row r="3085" spans="1:16" ht="15" customHeight="1" x14ac:dyDescent="0.25">
      <c r="A3085" s="100">
        <v>43760</v>
      </c>
      <c r="B3085" s="101">
        <v>32</v>
      </c>
      <c r="C3085" s="92" t="str">
        <f t="shared" si="144"/>
        <v>GET /domestic-payments/{DomesticPaymentId}</v>
      </c>
      <c r="D3085" s="94" t="s">
        <v>207</v>
      </c>
      <c r="E3085" s="93" t="str">
        <f t="shared" si="145"/>
        <v>PISP</v>
      </c>
      <c r="F3085" s="93" t="str">
        <f t="shared" si="146"/>
        <v>Y</v>
      </c>
      <c r="G3085" s="95">
        <v>37292032.246909164</v>
      </c>
      <c r="H3085" s="102">
        <v>41918.177153367884</v>
      </c>
      <c r="I3085" s="102">
        <v>74.602522434412464</v>
      </c>
      <c r="J3085" s="96"/>
      <c r="K3085" s="96"/>
      <c r="L3085" s="96"/>
      <c r="M3085" s="96"/>
      <c r="N3085" s="96"/>
      <c r="O3085" s="96"/>
      <c r="P3085" s="96"/>
    </row>
    <row r="3086" spans="1:16" ht="15" customHeight="1" x14ac:dyDescent="0.25">
      <c r="A3086" s="100">
        <v>43760</v>
      </c>
      <c r="B3086" s="101">
        <v>33</v>
      </c>
      <c r="C3086" s="92" t="str">
        <f t="shared" si="144"/>
        <v>POST /domestic-scheduled-payment-consents</v>
      </c>
      <c r="D3086" s="94" t="s">
        <v>207</v>
      </c>
      <c r="E3086" s="93" t="str">
        <f t="shared" si="145"/>
        <v>PISP</v>
      </c>
      <c r="F3086" s="93" t="str">
        <f t="shared" si="146"/>
        <v>N</v>
      </c>
      <c r="G3086" s="95">
        <v>20851781.014634114</v>
      </c>
      <c r="H3086" s="102">
        <v>19933.689525808262</v>
      </c>
      <c r="I3086" s="102">
        <v>119.78189746663527</v>
      </c>
      <c r="J3086" s="96"/>
      <c r="K3086" s="96"/>
      <c r="L3086" s="96"/>
      <c r="M3086" s="96"/>
      <c r="N3086" s="96"/>
      <c r="O3086" s="96"/>
      <c r="P3086" s="96"/>
    </row>
    <row r="3087" spans="1:16" ht="15" customHeight="1" x14ac:dyDescent="0.25">
      <c r="A3087" s="100">
        <v>43760</v>
      </c>
      <c r="B3087" s="101">
        <v>34</v>
      </c>
      <c r="C3087" s="92" t="str">
        <f t="shared" si="144"/>
        <v>GET /domestic-scheduled-payment-consents/{ConsentId}</v>
      </c>
      <c r="D3087" s="94" t="s">
        <v>207</v>
      </c>
      <c r="E3087" s="93" t="str">
        <f t="shared" si="145"/>
        <v>PISP</v>
      </c>
      <c r="F3087" s="93" t="str">
        <f t="shared" si="146"/>
        <v>N</v>
      </c>
      <c r="G3087" s="95">
        <v>11683673.445991203</v>
      </c>
      <c r="H3087" s="102">
        <v>13182.725324249963</v>
      </c>
      <c r="I3087" s="102">
        <v>83.147301494229652</v>
      </c>
      <c r="J3087" s="96"/>
      <c r="K3087" s="96"/>
      <c r="L3087" s="96"/>
      <c r="M3087" s="96"/>
      <c r="N3087" s="96"/>
      <c r="O3087" s="96"/>
      <c r="P3087" s="96"/>
    </row>
    <row r="3088" spans="1:16" ht="15" customHeight="1" x14ac:dyDescent="0.25">
      <c r="A3088" s="100">
        <v>43760</v>
      </c>
      <c r="B3088" s="101">
        <v>35</v>
      </c>
      <c r="C3088" s="92" t="str">
        <f t="shared" si="144"/>
        <v>POST /domestic-scheduled-payments</v>
      </c>
      <c r="D3088" s="94" t="s">
        <v>207</v>
      </c>
      <c r="E3088" s="93" t="str">
        <f t="shared" si="145"/>
        <v>PISP</v>
      </c>
      <c r="F3088" s="93" t="str">
        <f t="shared" si="146"/>
        <v>Y</v>
      </c>
      <c r="G3088" s="95">
        <v>34122185.439325459</v>
      </c>
      <c r="H3088" s="102">
        <v>47527.926953754868</v>
      </c>
      <c r="I3088" s="102">
        <v>166.64823895179342</v>
      </c>
      <c r="J3088" s="96"/>
      <c r="K3088" s="96"/>
      <c r="L3088" s="96"/>
      <c r="M3088" s="96"/>
      <c r="N3088" s="96"/>
      <c r="O3088" s="96"/>
      <c r="P3088" s="96"/>
    </row>
    <row r="3089" spans="1:16" ht="15" customHeight="1" x14ac:dyDescent="0.25">
      <c r="A3089" s="100">
        <v>43760</v>
      </c>
      <c r="B3089" s="101">
        <v>36</v>
      </c>
      <c r="C3089" s="92" t="str">
        <f t="shared" si="144"/>
        <v>GET /domestic-scheduled-payments/{DomesticScheduledPaymentId}</v>
      </c>
      <c r="D3089" s="94" t="s">
        <v>207</v>
      </c>
      <c r="E3089" s="93" t="str">
        <f t="shared" si="145"/>
        <v>PISP</v>
      </c>
      <c r="F3089" s="93" t="str">
        <f t="shared" si="146"/>
        <v>Y</v>
      </c>
      <c r="G3089" s="95">
        <v>16873793.577760145</v>
      </c>
      <c r="H3089" s="102">
        <v>33911.135883729563</v>
      </c>
      <c r="I3089" s="102">
        <v>98.12769085579508</v>
      </c>
      <c r="J3089" s="96"/>
      <c r="K3089" s="96"/>
      <c r="L3089" s="96"/>
      <c r="M3089" s="96"/>
      <c r="N3089" s="96"/>
      <c r="O3089" s="96"/>
      <c r="P3089" s="96"/>
    </row>
    <row r="3090" spans="1:16" ht="15" customHeight="1" x14ac:dyDescent="0.25">
      <c r="A3090" s="100">
        <v>43760</v>
      </c>
      <c r="B3090" s="101">
        <v>37</v>
      </c>
      <c r="C3090" s="92" t="str">
        <f t="shared" si="144"/>
        <v>POST /domestic-standing-order-consents</v>
      </c>
      <c r="D3090" s="94" t="s">
        <v>207</v>
      </c>
      <c r="E3090" s="93" t="str">
        <f t="shared" si="145"/>
        <v>PISP</v>
      </c>
      <c r="F3090" s="93" t="str">
        <f t="shared" si="146"/>
        <v>N</v>
      </c>
      <c r="G3090" s="95">
        <v>26421875.910790846</v>
      </c>
      <c r="H3090" s="102">
        <v>25924.166144294119</v>
      </c>
      <c r="I3090" s="102">
        <v>240.71828051523266</v>
      </c>
      <c r="J3090" s="96"/>
      <c r="K3090" s="96"/>
      <c r="L3090" s="96"/>
      <c r="M3090" s="96"/>
      <c r="N3090" s="96"/>
      <c r="O3090" s="96"/>
      <c r="P3090" s="96"/>
    </row>
    <row r="3091" spans="1:16" ht="15" customHeight="1" x14ac:dyDescent="0.25">
      <c r="A3091" s="100">
        <v>43760</v>
      </c>
      <c r="B3091" s="101">
        <v>38</v>
      </c>
      <c r="C3091" s="92" t="str">
        <f t="shared" si="144"/>
        <v>GET /domestic-standing-order-consents/{ConsentId}</v>
      </c>
      <c r="D3091" s="94" t="s">
        <v>207</v>
      </c>
      <c r="E3091" s="93" t="str">
        <f t="shared" si="145"/>
        <v>PISP</v>
      </c>
      <c r="F3091" s="93" t="str">
        <f t="shared" si="146"/>
        <v>N</v>
      </c>
      <c r="G3091" s="95">
        <v>27506737.837935057</v>
      </c>
      <c r="H3091" s="102">
        <v>33283.604089939246</v>
      </c>
      <c r="I3091" s="102">
        <v>202.9540746639654</v>
      </c>
      <c r="J3091" s="96"/>
      <c r="K3091" s="96"/>
      <c r="L3091" s="96"/>
      <c r="M3091" s="96"/>
      <c r="N3091" s="96"/>
      <c r="O3091" s="96"/>
      <c r="P3091" s="96"/>
    </row>
    <row r="3092" spans="1:16" ht="15" customHeight="1" x14ac:dyDescent="0.25">
      <c r="A3092" s="100">
        <v>43760</v>
      </c>
      <c r="B3092" s="101">
        <v>39</v>
      </c>
      <c r="C3092" s="92" t="str">
        <f t="shared" si="144"/>
        <v>POST /domestic-standing-orders</v>
      </c>
      <c r="D3092" s="94" t="s">
        <v>207</v>
      </c>
      <c r="E3092" s="93" t="str">
        <f t="shared" si="145"/>
        <v>PISP</v>
      </c>
      <c r="F3092" s="93" t="str">
        <f t="shared" si="146"/>
        <v>Y</v>
      </c>
      <c r="G3092" s="95">
        <v>9119006.7338763867</v>
      </c>
      <c r="H3092" s="102">
        <v>20841.035066997763</v>
      </c>
      <c r="I3092" s="102">
        <v>2.0540591914635153</v>
      </c>
      <c r="J3092" s="96"/>
      <c r="K3092" s="96"/>
      <c r="L3092" s="96"/>
      <c r="M3092" s="96"/>
      <c r="N3092" s="96"/>
      <c r="O3092" s="96"/>
      <c r="P3092" s="96"/>
    </row>
    <row r="3093" spans="1:16" ht="15" customHeight="1" x14ac:dyDescent="0.25">
      <c r="A3093" s="100">
        <v>43760</v>
      </c>
      <c r="B3093" s="101">
        <v>40</v>
      </c>
      <c r="C3093" s="92" t="str">
        <f t="shared" si="144"/>
        <v>GET /domestic-standing-orders/{DomesticStandingOrderId}</v>
      </c>
      <c r="D3093" s="94" t="s">
        <v>207</v>
      </c>
      <c r="E3093" s="93" t="str">
        <f t="shared" si="145"/>
        <v>PISP</v>
      </c>
      <c r="F3093" s="93" t="str">
        <f t="shared" si="146"/>
        <v>Y</v>
      </c>
      <c r="G3093" s="95">
        <v>6001303.9097493952</v>
      </c>
      <c r="H3093" s="102">
        <v>8676.0439224047514</v>
      </c>
      <c r="I3093" s="102">
        <v>238.10813843223809</v>
      </c>
      <c r="J3093" s="96"/>
      <c r="K3093" s="96"/>
      <c r="L3093" s="96"/>
      <c r="M3093" s="96"/>
      <c r="N3093" s="96"/>
      <c r="O3093" s="96"/>
      <c r="P3093" s="96"/>
    </row>
    <row r="3094" spans="1:16" ht="15" customHeight="1" x14ac:dyDescent="0.25">
      <c r="A3094" s="100">
        <v>43760</v>
      </c>
      <c r="B3094" s="101">
        <v>41</v>
      </c>
      <c r="C3094" s="92" t="str">
        <f t="shared" si="144"/>
        <v>POST /international-payment-consents</v>
      </c>
      <c r="D3094" s="94" t="s">
        <v>207</v>
      </c>
      <c r="E3094" s="93" t="str">
        <f t="shared" si="145"/>
        <v>PISP</v>
      </c>
      <c r="F3094" s="93" t="str">
        <f t="shared" si="146"/>
        <v>N</v>
      </c>
      <c r="G3094" s="95">
        <v>37633387.120289542</v>
      </c>
      <c r="H3094" s="102">
        <v>48142.232117504114</v>
      </c>
      <c r="I3094" s="102">
        <v>71.816529908044231</v>
      </c>
      <c r="J3094" s="96"/>
      <c r="K3094" s="96"/>
      <c r="L3094" s="96"/>
      <c r="M3094" s="96"/>
      <c r="N3094" s="96"/>
      <c r="O3094" s="96"/>
      <c r="P3094" s="96"/>
    </row>
    <row r="3095" spans="1:16" ht="15" customHeight="1" x14ac:dyDescent="0.25">
      <c r="A3095" s="100">
        <v>43760</v>
      </c>
      <c r="B3095" s="101">
        <v>42</v>
      </c>
      <c r="C3095" s="92" t="str">
        <f t="shared" si="144"/>
        <v>GET /international-payment-consents/{ConsentId}</v>
      </c>
      <c r="D3095" s="94" t="s">
        <v>207</v>
      </c>
      <c r="E3095" s="93" t="str">
        <f t="shared" si="145"/>
        <v>PISP</v>
      </c>
      <c r="F3095" s="93" t="str">
        <f t="shared" si="146"/>
        <v>N</v>
      </c>
      <c r="G3095" s="95">
        <v>32814744.009681959</v>
      </c>
      <c r="H3095" s="102">
        <v>32196.291946140129</v>
      </c>
      <c r="I3095" s="102">
        <v>264.97250541508856</v>
      </c>
      <c r="J3095" s="96"/>
      <c r="K3095" s="96"/>
      <c r="L3095" s="96"/>
      <c r="M3095" s="96"/>
      <c r="N3095" s="96"/>
      <c r="O3095" s="96"/>
      <c r="P3095" s="96"/>
    </row>
    <row r="3096" spans="1:16" ht="15" customHeight="1" x14ac:dyDescent="0.25">
      <c r="A3096" s="100">
        <v>43760</v>
      </c>
      <c r="B3096" s="101">
        <v>43</v>
      </c>
      <c r="C3096" s="92" t="str">
        <f t="shared" si="144"/>
        <v>POST /international-payments</v>
      </c>
      <c r="D3096" s="94" t="s">
        <v>207</v>
      </c>
      <c r="E3096" s="93" t="str">
        <f t="shared" si="145"/>
        <v>PISP</v>
      </c>
      <c r="F3096" s="93" t="str">
        <f t="shared" si="146"/>
        <v>Y</v>
      </c>
      <c r="G3096" s="95">
        <v>38582627.898424163</v>
      </c>
      <c r="H3096" s="102">
        <v>40412.442589314582</v>
      </c>
      <c r="I3096" s="102">
        <v>43.101853683286059</v>
      </c>
      <c r="J3096" s="96"/>
      <c r="K3096" s="96"/>
      <c r="L3096" s="96"/>
      <c r="M3096" s="96"/>
      <c r="N3096" s="96"/>
      <c r="O3096" s="96"/>
      <c r="P3096" s="96"/>
    </row>
    <row r="3097" spans="1:16" ht="15" customHeight="1" x14ac:dyDescent="0.25">
      <c r="A3097" s="100">
        <v>43760</v>
      </c>
      <c r="B3097" s="101">
        <v>44</v>
      </c>
      <c r="C3097" s="92" t="str">
        <f t="shared" si="144"/>
        <v>GET /international-payments/{InternationalPaymentId}</v>
      </c>
      <c r="D3097" s="94" t="s">
        <v>207</v>
      </c>
      <c r="E3097" s="93" t="str">
        <f t="shared" si="145"/>
        <v>PISP</v>
      </c>
      <c r="F3097" s="93" t="str">
        <f t="shared" si="146"/>
        <v>Y</v>
      </c>
      <c r="G3097" s="95">
        <v>14189735.25759856</v>
      </c>
      <c r="H3097" s="102">
        <v>18006.551601077896</v>
      </c>
      <c r="I3097" s="102">
        <v>60.121966382672611</v>
      </c>
      <c r="J3097" s="96"/>
      <c r="K3097" s="96"/>
      <c r="L3097" s="96"/>
      <c r="M3097" s="96"/>
      <c r="N3097" s="96"/>
      <c r="O3097" s="96"/>
      <c r="P3097" s="96"/>
    </row>
    <row r="3098" spans="1:16" ht="15" customHeight="1" x14ac:dyDescent="0.25">
      <c r="A3098" s="100">
        <v>43760</v>
      </c>
      <c r="B3098" s="101">
        <v>45</v>
      </c>
      <c r="C3098" s="92" t="str">
        <f t="shared" si="144"/>
        <v>POST /international-scheduled-payment-consents</v>
      </c>
      <c r="D3098" s="94" t="s">
        <v>207</v>
      </c>
      <c r="E3098" s="93" t="str">
        <f t="shared" si="145"/>
        <v>PISP</v>
      </c>
      <c r="F3098" s="93" t="str">
        <f t="shared" si="146"/>
        <v>N</v>
      </c>
      <c r="G3098" s="95">
        <v>26930684.652598571</v>
      </c>
      <c r="H3098" s="102">
        <v>37116.72376787346</v>
      </c>
      <c r="I3098" s="102">
        <v>15.156207773181267</v>
      </c>
      <c r="J3098" s="96"/>
      <c r="K3098" s="96"/>
      <c r="L3098" s="96"/>
      <c r="M3098" s="96"/>
      <c r="N3098" s="96"/>
      <c r="O3098" s="96"/>
      <c r="P3098" s="96"/>
    </row>
    <row r="3099" spans="1:16" ht="15" customHeight="1" x14ac:dyDescent="0.25">
      <c r="A3099" s="100">
        <v>43760</v>
      </c>
      <c r="B3099" s="101">
        <v>46</v>
      </c>
      <c r="C3099" s="92" t="str">
        <f t="shared" si="144"/>
        <v>GET /international-scheduled-payment-consents/{ConsentId}</v>
      </c>
      <c r="D3099" s="94" t="s">
        <v>207</v>
      </c>
      <c r="E3099" s="93" t="str">
        <f t="shared" si="145"/>
        <v>PISP</v>
      </c>
      <c r="F3099" s="93" t="str">
        <f t="shared" si="146"/>
        <v>N</v>
      </c>
      <c r="G3099" s="95">
        <v>9404135.3601807635</v>
      </c>
      <c r="H3099" s="102">
        <v>31604.660262371664</v>
      </c>
      <c r="I3099" s="102">
        <v>31.094388156646602</v>
      </c>
      <c r="J3099" s="96"/>
      <c r="K3099" s="96"/>
      <c r="L3099" s="96"/>
      <c r="M3099" s="96"/>
      <c r="N3099" s="96"/>
      <c r="O3099" s="96"/>
      <c r="P3099" s="96"/>
    </row>
    <row r="3100" spans="1:16" ht="15" customHeight="1" x14ac:dyDescent="0.25">
      <c r="A3100" s="100">
        <v>43760</v>
      </c>
      <c r="B3100" s="101">
        <v>47</v>
      </c>
      <c r="C3100" s="92" t="str">
        <f t="shared" si="144"/>
        <v>POST /international-scheduled-payments</v>
      </c>
      <c r="D3100" s="94" t="s">
        <v>207</v>
      </c>
      <c r="E3100" s="93" t="str">
        <f t="shared" si="145"/>
        <v>PISP</v>
      </c>
      <c r="F3100" s="93" t="str">
        <f t="shared" si="146"/>
        <v>Y</v>
      </c>
      <c r="G3100" s="95">
        <v>14684254.252655607</v>
      </c>
      <c r="H3100" s="102">
        <v>23762.648084937875</v>
      </c>
      <c r="I3100" s="102">
        <v>75.014289241428102</v>
      </c>
      <c r="J3100" s="96"/>
      <c r="K3100" s="96"/>
      <c r="L3100" s="96"/>
      <c r="M3100" s="96"/>
      <c r="N3100" s="96"/>
      <c r="O3100" s="96"/>
      <c r="P3100" s="96"/>
    </row>
    <row r="3101" spans="1:16" ht="15" customHeight="1" x14ac:dyDescent="0.25">
      <c r="A3101" s="100">
        <v>43760</v>
      </c>
      <c r="B3101" s="101">
        <v>48</v>
      </c>
      <c r="C3101" s="92" t="str">
        <f t="shared" si="144"/>
        <v>GET /international-scheduled-payments/{InternationalScheduledPaymentId}</v>
      </c>
      <c r="D3101" s="94" t="s">
        <v>207</v>
      </c>
      <c r="E3101" s="93" t="str">
        <f t="shared" si="145"/>
        <v>PISP</v>
      </c>
      <c r="F3101" s="93" t="str">
        <f t="shared" si="146"/>
        <v>Y</v>
      </c>
      <c r="G3101" s="95">
        <v>22201068.847121041</v>
      </c>
      <c r="H3101" s="102">
        <v>39326.069758877697</v>
      </c>
      <c r="I3101" s="102">
        <v>55.743280130621692</v>
      </c>
      <c r="J3101" s="96"/>
      <c r="K3101" s="96"/>
      <c r="L3101" s="96"/>
      <c r="M3101" s="96"/>
      <c r="N3101" s="96"/>
      <c r="O3101" s="96"/>
      <c r="P3101" s="96"/>
    </row>
    <row r="3102" spans="1:16" ht="15" customHeight="1" x14ac:dyDescent="0.25">
      <c r="A3102" s="100">
        <v>43760</v>
      </c>
      <c r="B3102" s="101">
        <v>49</v>
      </c>
      <c r="C3102" s="92" t="str">
        <f t="shared" si="144"/>
        <v>POST /international-standing-order-consents</v>
      </c>
      <c r="D3102" s="94" t="s">
        <v>207</v>
      </c>
      <c r="E3102" s="93" t="str">
        <f t="shared" si="145"/>
        <v>PISP</v>
      </c>
      <c r="F3102" s="93" t="str">
        <f t="shared" si="146"/>
        <v>N</v>
      </c>
      <c r="G3102" s="95">
        <v>3899906.6156136962</v>
      </c>
      <c r="H3102" s="102">
        <v>12793.85163940545</v>
      </c>
      <c r="I3102" s="102">
        <v>6.6571541572045119</v>
      </c>
      <c r="J3102" s="96"/>
      <c r="K3102" s="96"/>
      <c r="L3102" s="96"/>
      <c r="M3102" s="96"/>
      <c r="N3102" s="96"/>
      <c r="O3102" s="96"/>
      <c r="P3102" s="96"/>
    </row>
    <row r="3103" spans="1:16" ht="15" customHeight="1" x14ac:dyDescent="0.25">
      <c r="A3103" s="100">
        <v>43760</v>
      </c>
      <c r="B3103" s="101">
        <v>50</v>
      </c>
      <c r="C3103" s="92" t="str">
        <f t="shared" si="144"/>
        <v>GET /international-standing-order-consents/{ConsentId}</v>
      </c>
      <c r="D3103" s="94" t="s">
        <v>207</v>
      </c>
      <c r="E3103" s="93" t="str">
        <f t="shared" si="145"/>
        <v>PISP</v>
      </c>
      <c r="F3103" s="93" t="str">
        <f t="shared" si="146"/>
        <v>N</v>
      </c>
      <c r="G3103" s="95">
        <v>20844035.20021636</v>
      </c>
      <c r="H3103" s="102">
        <v>33500.648005493182</v>
      </c>
      <c r="I3103" s="102">
        <v>289.38990728563374</v>
      </c>
      <c r="J3103" s="96"/>
      <c r="K3103" s="96"/>
      <c r="L3103" s="96"/>
      <c r="M3103" s="96"/>
      <c r="N3103" s="96"/>
      <c r="O3103" s="96"/>
      <c r="P3103" s="96"/>
    </row>
    <row r="3104" spans="1:16" ht="15" customHeight="1" x14ac:dyDescent="0.25">
      <c r="A3104" s="100">
        <v>43760</v>
      </c>
      <c r="B3104" s="101">
        <v>51</v>
      </c>
      <c r="C3104" s="92" t="str">
        <f t="shared" si="144"/>
        <v>POST /international-standing-orders</v>
      </c>
      <c r="D3104" s="94" t="s">
        <v>207</v>
      </c>
      <c r="E3104" s="93" t="str">
        <f t="shared" si="145"/>
        <v>PISP</v>
      </c>
      <c r="F3104" s="93" t="str">
        <f t="shared" si="146"/>
        <v>Y</v>
      </c>
      <c r="G3104" s="95">
        <v>16314022.450212715</v>
      </c>
      <c r="H3104" s="102">
        <v>27451.886369551856</v>
      </c>
      <c r="I3104" s="102">
        <v>229.87076662640649</v>
      </c>
      <c r="J3104" s="96"/>
      <c r="K3104" s="96"/>
      <c r="L3104" s="96"/>
      <c r="M3104" s="96"/>
      <c r="N3104" s="96"/>
      <c r="O3104" s="96"/>
      <c r="P3104" s="96"/>
    </row>
    <row r="3105" spans="1:16" ht="15" customHeight="1" x14ac:dyDescent="0.25">
      <c r="A3105" s="100">
        <v>43760</v>
      </c>
      <c r="B3105" s="101">
        <v>52</v>
      </c>
      <c r="C3105" s="92" t="str">
        <f t="shared" si="144"/>
        <v>GET /international-standing-orders/{InternationalStandingOrderPaymentId}</v>
      </c>
      <c r="D3105" s="94" t="s">
        <v>207</v>
      </c>
      <c r="E3105" s="93" t="str">
        <f t="shared" si="145"/>
        <v>PISP</v>
      </c>
      <c r="F3105" s="93" t="str">
        <f t="shared" si="146"/>
        <v>Y</v>
      </c>
      <c r="G3105" s="95">
        <v>6566656.7832820667</v>
      </c>
      <c r="H3105" s="102">
        <v>17574.484726381699</v>
      </c>
      <c r="I3105" s="102">
        <v>81.902483033384556</v>
      </c>
      <c r="J3105" s="96"/>
      <c r="K3105" s="96"/>
      <c r="L3105" s="96"/>
      <c r="M3105" s="96"/>
      <c r="N3105" s="96"/>
      <c r="O3105" s="96"/>
      <c r="P3105" s="96"/>
    </row>
    <row r="3106" spans="1:16" ht="15" customHeight="1" x14ac:dyDescent="0.25">
      <c r="A3106" s="100">
        <v>43760</v>
      </c>
      <c r="B3106" s="101">
        <v>53</v>
      </c>
      <c r="C3106" s="92" t="str">
        <f t="shared" si="144"/>
        <v>POST /file-payment-consents</v>
      </c>
      <c r="D3106" s="94" t="s">
        <v>207</v>
      </c>
      <c r="E3106" s="93" t="str">
        <f t="shared" si="145"/>
        <v>PISP</v>
      </c>
      <c r="F3106" s="93" t="str">
        <f t="shared" si="146"/>
        <v>N</v>
      </c>
      <c r="G3106" s="95">
        <v>11976579.347823547</v>
      </c>
      <c r="H3106" s="102">
        <v>13199.747518962995</v>
      </c>
      <c r="I3106" s="102">
        <v>24.137268675867176</v>
      </c>
      <c r="J3106" s="96"/>
      <c r="K3106" s="96"/>
      <c r="L3106" s="96"/>
      <c r="M3106" s="96"/>
      <c r="N3106" s="96"/>
      <c r="O3106" s="96"/>
      <c r="P3106" s="96"/>
    </row>
    <row r="3107" spans="1:16" ht="15" customHeight="1" x14ac:dyDescent="0.25">
      <c r="A3107" s="100">
        <v>43760</v>
      </c>
      <c r="B3107" s="101">
        <v>54</v>
      </c>
      <c r="C3107" s="92" t="str">
        <f t="shared" si="144"/>
        <v>GET /file-payment-consents/{ConsentId}</v>
      </c>
      <c r="D3107" s="94" t="s">
        <v>207</v>
      </c>
      <c r="E3107" s="93" t="str">
        <f t="shared" si="145"/>
        <v>PISP</v>
      </c>
      <c r="F3107" s="93" t="str">
        <f t="shared" si="146"/>
        <v>N</v>
      </c>
      <c r="G3107" s="95">
        <v>21400270.470630389</v>
      </c>
      <c r="H3107" s="102">
        <v>24404.451887894862</v>
      </c>
      <c r="I3107" s="102">
        <v>194.51338697085072</v>
      </c>
      <c r="J3107" s="96"/>
      <c r="K3107" s="96"/>
      <c r="L3107" s="96"/>
      <c r="M3107" s="96"/>
      <c r="N3107" s="96"/>
      <c r="O3107" s="96"/>
      <c r="P3107" s="96"/>
    </row>
    <row r="3108" spans="1:16" ht="15" customHeight="1" x14ac:dyDescent="0.25">
      <c r="A3108" s="100">
        <v>43760</v>
      </c>
      <c r="B3108" s="101">
        <v>55</v>
      </c>
      <c r="C3108" s="92" t="str">
        <f t="shared" si="144"/>
        <v>POST /file-payment-consents/{ConsentId}/file</v>
      </c>
      <c r="D3108" s="94" t="s">
        <v>207</v>
      </c>
      <c r="E3108" s="93" t="str">
        <f t="shared" si="145"/>
        <v>PISP</v>
      </c>
      <c r="F3108" s="93" t="str">
        <f t="shared" si="146"/>
        <v>N</v>
      </c>
      <c r="G3108" s="95">
        <v>23170387.549414039</v>
      </c>
      <c r="H3108" s="102">
        <v>33601.978526399704</v>
      </c>
      <c r="I3108" s="102">
        <v>75.825870184756013</v>
      </c>
      <c r="J3108" s="96"/>
      <c r="K3108" s="96"/>
      <c r="L3108" s="96"/>
      <c r="M3108" s="96"/>
      <c r="N3108" s="96"/>
      <c r="O3108" s="96"/>
      <c r="P3108" s="96"/>
    </row>
    <row r="3109" spans="1:16" ht="15" customHeight="1" x14ac:dyDescent="0.25">
      <c r="A3109" s="100">
        <v>43760</v>
      </c>
      <c r="B3109" s="101">
        <v>56</v>
      </c>
      <c r="C3109" s="92" t="str">
        <f t="shared" si="144"/>
        <v>GET /file-payment-consents/{ConsentId}/file</v>
      </c>
      <c r="D3109" s="94" t="s">
        <v>207</v>
      </c>
      <c r="E3109" s="93" t="str">
        <f t="shared" si="145"/>
        <v>PISP</v>
      </c>
      <c r="F3109" s="93" t="str">
        <f t="shared" si="146"/>
        <v>N</v>
      </c>
      <c r="G3109" s="95">
        <v>22805825.618369255</v>
      </c>
      <c r="H3109" s="102">
        <v>30708.25560116905</v>
      </c>
      <c r="I3109" s="102">
        <v>47.971209699838077</v>
      </c>
      <c r="J3109" s="96"/>
      <c r="K3109" s="96"/>
      <c r="L3109" s="96"/>
      <c r="M3109" s="96"/>
      <c r="N3109" s="96"/>
      <c r="O3109" s="96"/>
      <c r="P3109" s="96"/>
    </row>
    <row r="3110" spans="1:16" ht="15" customHeight="1" x14ac:dyDescent="0.25">
      <c r="A3110" s="100">
        <v>43760</v>
      </c>
      <c r="B3110" s="101">
        <v>57</v>
      </c>
      <c r="C3110" s="92" t="str">
        <f t="shared" si="144"/>
        <v>POST /file-payments</v>
      </c>
      <c r="D3110" s="94" t="s">
        <v>207</v>
      </c>
      <c r="E3110" s="93" t="str">
        <f t="shared" si="145"/>
        <v>PISP</v>
      </c>
      <c r="F3110" s="93" t="str">
        <f t="shared" si="146"/>
        <v>Y</v>
      </c>
      <c r="G3110" s="95">
        <v>401942775.20551533</v>
      </c>
      <c r="H3110" s="102">
        <v>4475.9728592232532</v>
      </c>
      <c r="I3110" s="102">
        <v>69.759922400579669</v>
      </c>
      <c r="J3110" s="96"/>
      <c r="K3110" s="96"/>
      <c r="L3110" s="96"/>
      <c r="M3110" s="96"/>
      <c r="N3110" s="96"/>
      <c r="O3110" s="96"/>
      <c r="P3110" s="96"/>
    </row>
    <row r="3111" spans="1:16" ht="15" customHeight="1" x14ac:dyDescent="0.25">
      <c r="A3111" s="100">
        <v>43760</v>
      </c>
      <c r="B3111" s="101">
        <v>58</v>
      </c>
      <c r="C3111" s="92" t="str">
        <f t="shared" si="144"/>
        <v>GET /file-payments/{FilePaymentId}</v>
      </c>
      <c r="D3111" s="94" t="s">
        <v>207</v>
      </c>
      <c r="E3111" s="93" t="str">
        <f t="shared" si="145"/>
        <v>PISP</v>
      </c>
      <c r="F3111" s="93" t="str">
        <f t="shared" si="146"/>
        <v>Y</v>
      </c>
      <c r="G3111" s="95">
        <v>74713639.821219534</v>
      </c>
      <c r="H3111" s="102">
        <v>884.70690087087587</v>
      </c>
      <c r="I3111" s="102">
        <v>133.59479295874087</v>
      </c>
      <c r="J3111" s="96"/>
      <c r="K3111" s="96"/>
      <c r="L3111" s="96"/>
      <c r="M3111" s="96"/>
      <c r="N3111" s="96"/>
      <c r="O3111" s="96"/>
      <c r="P3111" s="96"/>
    </row>
    <row r="3112" spans="1:16" ht="15" customHeight="1" x14ac:dyDescent="0.25">
      <c r="A3112" s="100">
        <v>43760</v>
      </c>
      <c r="B3112" s="101">
        <v>59</v>
      </c>
      <c r="C3112" s="92" t="str">
        <f t="shared" si="144"/>
        <v>GET /file-payments/{FilePaymentId}/report-file</v>
      </c>
      <c r="D3112" s="94" t="s">
        <v>207</v>
      </c>
      <c r="E3112" s="93" t="str">
        <f t="shared" si="145"/>
        <v>PISP</v>
      </c>
      <c r="F3112" s="93" t="str">
        <f t="shared" si="146"/>
        <v>Y</v>
      </c>
      <c r="G3112" s="95">
        <v>69496242.07165359</v>
      </c>
      <c r="H3112" s="102">
        <v>2435.9273425356637</v>
      </c>
      <c r="I3112" s="102">
        <v>96.248186543735059</v>
      </c>
      <c r="J3112" s="96"/>
      <c r="K3112" s="96"/>
      <c r="L3112" s="96"/>
      <c r="M3112" s="96"/>
      <c r="N3112" s="96"/>
      <c r="O3112" s="96"/>
      <c r="P3112" s="96"/>
    </row>
    <row r="3113" spans="1:16" ht="15" customHeight="1" x14ac:dyDescent="0.25">
      <c r="A3113" s="100">
        <v>43760</v>
      </c>
      <c r="B3113" s="101">
        <v>60</v>
      </c>
      <c r="C3113" s="92" t="str">
        <f t="shared" si="144"/>
        <v>POST /funds-confirmation-consents</v>
      </c>
      <c r="D3113" s="94" t="s">
        <v>207</v>
      </c>
      <c r="E3113" s="93" t="str">
        <f t="shared" si="145"/>
        <v>CoF</v>
      </c>
      <c r="F3113" s="93" t="str">
        <f t="shared" si="146"/>
        <v>N</v>
      </c>
      <c r="G3113" s="95">
        <v>13827951.569426693</v>
      </c>
      <c r="H3113" s="101">
        <v>13996.02974331748</v>
      </c>
      <c r="I3113" s="101">
        <v>14.697363923113777</v>
      </c>
      <c r="J3113" s="96"/>
      <c r="K3113" s="96"/>
      <c r="L3113" s="96"/>
      <c r="M3113" s="96"/>
      <c r="N3113" s="96"/>
      <c r="O3113" s="96"/>
      <c r="P3113" s="96"/>
    </row>
    <row r="3114" spans="1:16" ht="15" customHeight="1" x14ac:dyDescent="0.25">
      <c r="A3114" s="100">
        <v>43760</v>
      </c>
      <c r="B3114" s="101">
        <v>61</v>
      </c>
      <c r="C3114" s="92" t="str">
        <f t="shared" si="144"/>
        <v>GET /funds-confirmation-consents/{ConsentId}</v>
      </c>
      <c r="D3114" s="94" t="s">
        <v>207</v>
      </c>
      <c r="E3114" s="93" t="str">
        <f t="shared" si="145"/>
        <v>CoF</v>
      </c>
      <c r="F3114" s="93" t="str">
        <f t="shared" si="146"/>
        <v>N</v>
      </c>
      <c r="G3114" s="95">
        <v>22459347.693151563</v>
      </c>
      <c r="H3114" s="102">
        <v>38665.890087276945</v>
      </c>
      <c r="I3114" s="102">
        <v>220.2909070961843</v>
      </c>
      <c r="J3114" s="96"/>
      <c r="K3114" s="96"/>
      <c r="L3114" s="96"/>
      <c r="M3114" s="96"/>
      <c r="N3114" s="96"/>
      <c r="O3114" s="96"/>
      <c r="P3114" s="96"/>
    </row>
    <row r="3115" spans="1:16" ht="15" customHeight="1" x14ac:dyDescent="0.25">
      <c r="A3115" s="100">
        <v>43760</v>
      </c>
      <c r="B3115" s="101">
        <v>62</v>
      </c>
      <c r="C3115" s="92" t="str">
        <f t="shared" si="144"/>
        <v>DELETE /funds-confirmation-consents/{ConsentId}</v>
      </c>
      <c r="D3115" s="94" t="s">
        <v>207</v>
      </c>
      <c r="E3115" s="93" t="str">
        <f t="shared" si="145"/>
        <v>CoF</v>
      </c>
      <c r="F3115" s="93" t="str">
        <f t="shared" si="146"/>
        <v>N</v>
      </c>
      <c r="G3115" s="95">
        <v>6856354.6596394423</v>
      </c>
      <c r="H3115" s="102">
        <v>14117.134754551502</v>
      </c>
      <c r="I3115" s="102">
        <v>131.80301579698914</v>
      </c>
      <c r="J3115" s="96"/>
      <c r="K3115" s="96"/>
      <c r="L3115" s="96"/>
      <c r="M3115" s="96"/>
      <c r="N3115" s="96"/>
      <c r="O3115" s="96"/>
      <c r="P3115" s="96"/>
    </row>
    <row r="3116" spans="1:16" ht="15" customHeight="1" x14ac:dyDescent="0.25">
      <c r="A3116" s="100">
        <v>43760</v>
      </c>
      <c r="B3116" s="101">
        <v>63</v>
      </c>
      <c r="C3116" s="92" t="str">
        <f t="shared" si="144"/>
        <v>POST /funds-confirmations</v>
      </c>
      <c r="D3116" s="94" t="s">
        <v>207</v>
      </c>
      <c r="E3116" s="93" t="str">
        <f t="shared" si="145"/>
        <v>CoF</v>
      </c>
      <c r="F3116" s="93" t="str">
        <f t="shared" si="146"/>
        <v>Y</v>
      </c>
      <c r="G3116" s="95">
        <v>10199203.107401017</v>
      </c>
      <c r="H3116" s="102">
        <v>19278.834676556911</v>
      </c>
      <c r="I3116" s="102">
        <v>264.88626840534261</v>
      </c>
      <c r="J3116" s="96"/>
      <c r="K3116" s="96"/>
      <c r="L3116" s="96"/>
      <c r="M3116" s="96"/>
      <c r="N3116" s="96"/>
      <c r="O3116" s="96"/>
      <c r="P3116" s="96"/>
    </row>
    <row r="3117" spans="1:16" ht="15" customHeight="1" x14ac:dyDescent="0.25">
      <c r="A3117" s="46">
        <v>43760</v>
      </c>
      <c r="B3117" s="101">
        <v>0</v>
      </c>
      <c r="C3117" s="92" t="str">
        <f t="shared" si="144"/>
        <v>OIDC endpoints for token IDs</v>
      </c>
      <c r="D3117" s="94" t="s">
        <v>208</v>
      </c>
      <c r="E3117" s="93" t="str">
        <f t="shared" si="145"/>
        <v>OIDC</v>
      </c>
      <c r="F3117" s="93" t="str">
        <f t="shared" si="146"/>
        <v>N</v>
      </c>
      <c r="G3117" s="112">
        <v>761098248.9600352</v>
      </c>
      <c r="H3117" s="68">
        <v>1623565.8899321349</v>
      </c>
      <c r="I3117" s="68">
        <v>516.51577592325498</v>
      </c>
      <c r="J3117" s="96"/>
      <c r="K3117" s="96"/>
      <c r="L3117" s="96"/>
      <c r="M3117" s="96"/>
      <c r="N3117" s="96"/>
      <c r="O3117" s="96"/>
      <c r="P3117" s="96"/>
    </row>
    <row r="3118" spans="1:16" ht="15" customHeight="1" x14ac:dyDescent="0.25">
      <c r="A3118" s="97">
        <v>43760</v>
      </c>
      <c r="B3118" s="101">
        <v>1</v>
      </c>
      <c r="C3118" s="92" t="str">
        <f t="shared" si="144"/>
        <v>POST /account-access-consents</v>
      </c>
      <c r="D3118" s="94" t="s">
        <v>208</v>
      </c>
      <c r="E3118" s="93" t="str">
        <f t="shared" si="145"/>
        <v>AISP</v>
      </c>
      <c r="F3118" s="93" t="str">
        <f t="shared" si="146"/>
        <v>N</v>
      </c>
      <c r="G3118" s="95">
        <v>628185.05091367895</v>
      </c>
      <c r="H3118" s="99">
        <v>30074.908963094014</v>
      </c>
      <c r="I3118" s="99">
        <v>83.696989895183634</v>
      </c>
      <c r="J3118" s="96"/>
      <c r="K3118" s="96"/>
      <c r="L3118" s="96"/>
      <c r="M3118" s="96"/>
      <c r="N3118" s="96"/>
      <c r="O3118" s="96"/>
      <c r="P3118" s="96"/>
    </row>
    <row r="3119" spans="1:16" ht="15" customHeight="1" x14ac:dyDescent="0.25">
      <c r="A3119" s="97">
        <v>43760</v>
      </c>
      <c r="B3119" s="101">
        <v>2</v>
      </c>
      <c r="C3119" s="92" t="str">
        <f t="shared" si="144"/>
        <v>GET /account-access-consents/{ConsentId}</v>
      </c>
      <c r="D3119" s="94" t="s">
        <v>208</v>
      </c>
      <c r="E3119" s="93" t="str">
        <f t="shared" si="145"/>
        <v>AISP</v>
      </c>
      <c r="F3119" s="93" t="str">
        <f t="shared" si="146"/>
        <v>N</v>
      </c>
      <c r="G3119" s="95">
        <v>1303282.4415619255</v>
      </c>
      <c r="H3119" s="99">
        <v>30199.121996902224</v>
      </c>
      <c r="I3119" s="99">
        <v>35.921928934994845</v>
      </c>
      <c r="J3119" s="96"/>
      <c r="K3119" s="96"/>
      <c r="L3119" s="96"/>
      <c r="M3119" s="96"/>
      <c r="N3119" s="96"/>
      <c r="O3119" s="96"/>
      <c r="P3119" s="96"/>
    </row>
    <row r="3120" spans="1:16" ht="15" customHeight="1" x14ac:dyDescent="0.25">
      <c r="A3120" s="97">
        <v>43760</v>
      </c>
      <c r="B3120" s="101">
        <v>3</v>
      </c>
      <c r="C3120" s="92" t="str">
        <f t="shared" si="144"/>
        <v>DELETE /account-access-consents/{ConsentId}</v>
      </c>
      <c r="D3120" s="94" t="s">
        <v>208</v>
      </c>
      <c r="E3120" s="93" t="str">
        <f t="shared" si="145"/>
        <v>AISP</v>
      </c>
      <c r="F3120" s="93" t="str">
        <f t="shared" si="146"/>
        <v>N</v>
      </c>
      <c r="G3120" s="95">
        <v>633076.89971799473</v>
      </c>
      <c r="H3120" s="99">
        <v>24424.414214964319</v>
      </c>
      <c r="I3120" s="99">
        <v>279.26134725263751</v>
      </c>
      <c r="J3120" s="96"/>
      <c r="K3120" s="96"/>
      <c r="L3120" s="96"/>
      <c r="M3120" s="96"/>
      <c r="N3120" s="96"/>
      <c r="O3120" s="96"/>
      <c r="P3120" s="96"/>
    </row>
    <row r="3121" spans="1:16" ht="15" customHeight="1" x14ac:dyDescent="0.25">
      <c r="A3121" s="97">
        <v>43760</v>
      </c>
      <c r="B3121" s="101">
        <v>4</v>
      </c>
      <c r="C3121" s="92" t="str">
        <f t="shared" si="144"/>
        <v>GET /accounts</v>
      </c>
      <c r="D3121" s="94" t="s">
        <v>208</v>
      </c>
      <c r="E3121" s="93" t="str">
        <f t="shared" si="145"/>
        <v>AISP</v>
      </c>
      <c r="F3121" s="93" t="str">
        <f t="shared" si="146"/>
        <v>Y</v>
      </c>
      <c r="G3121" s="95">
        <v>1455355.7341100741</v>
      </c>
      <c r="H3121" s="99">
        <v>29368.362564154984</v>
      </c>
      <c r="I3121" s="99">
        <v>66.766591502578549</v>
      </c>
      <c r="J3121" s="96"/>
      <c r="K3121" s="96"/>
      <c r="L3121" s="96"/>
      <c r="M3121" s="96"/>
      <c r="N3121" s="96"/>
      <c r="O3121" s="96"/>
      <c r="P3121" s="96"/>
    </row>
    <row r="3122" spans="1:16" ht="15" customHeight="1" x14ac:dyDescent="0.25">
      <c r="A3122" s="97">
        <v>43760</v>
      </c>
      <c r="B3122" s="101">
        <v>5</v>
      </c>
      <c r="C3122" s="92" t="str">
        <f t="shared" si="144"/>
        <v>GET /accounts/{AccountId}</v>
      </c>
      <c r="D3122" s="94" t="s">
        <v>208</v>
      </c>
      <c r="E3122" s="93" t="str">
        <f t="shared" si="145"/>
        <v>AISP</v>
      </c>
      <c r="F3122" s="93" t="str">
        <f t="shared" si="146"/>
        <v>Y</v>
      </c>
      <c r="G3122" s="95">
        <v>2571074.2545166342</v>
      </c>
      <c r="H3122" s="99">
        <v>37968.987390852242</v>
      </c>
      <c r="I3122" s="99">
        <v>95.690316608508155</v>
      </c>
      <c r="J3122" s="96"/>
      <c r="K3122" s="96"/>
      <c r="L3122" s="96"/>
      <c r="M3122" s="96"/>
      <c r="N3122" s="96"/>
      <c r="O3122" s="96"/>
      <c r="P3122" s="96"/>
    </row>
    <row r="3123" spans="1:16" ht="15" customHeight="1" x14ac:dyDescent="0.25">
      <c r="A3123" s="97">
        <v>43760</v>
      </c>
      <c r="B3123" s="101">
        <v>6</v>
      </c>
      <c r="C3123" s="92" t="str">
        <f t="shared" si="144"/>
        <v>GET /accounts/{AccountId}/balances</v>
      </c>
      <c r="D3123" s="94" t="s">
        <v>208</v>
      </c>
      <c r="E3123" s="93" t="str">
        <f t="shared" si="145"/>
        <v>AISP</v>
      </c>
      <c r="F3123" s="93" t="str">
        <f t="shared" si="146"/>
        <v>Y</v>
      </c>
      <c r="G3123" s="95">
        <v>1681912.8183022025</v>
      </c>
      <c r="H3123" s="99">
        <v>27213.781507836928</v>
      </c>
      <c r="I3123" s="99">
        <v>132.88618383914041</v>
      </c>
      <c r="J3123" s="96"/>
      <c r="K3123" s="96"/>
      <c r="L3123" s="96"/>
      <c r="M3123" s="96"/>
      <c r="N3123" s="96"/>
      <c r="O3123" s="96"/>
      <c r="P3123" s="96"/>
    </row>
    <row r="3124" spans="1:16" ht="15" customHeight="1" x14ac:dyDescent="0.25">
      <c r="A3124" s="97">
        <v>43760</v>
      </c>
      <c r="B3124" s="101">
        <v>7</v>
      </c>
      <c r="C3124" s="92" t="str">
        <f t="shared" si="144"/>
        <v>GET /balances</v>
      </c>
      <c r="D3124" s="94" t="s">
        <v>208</v>
      </c>
      <c r="E3124" s="93" t="str">
        <f t="shared" si="145"/>
        <v>AISP</v>
      </c>
      <c r="F3124" s="93" t="str">
        <f t="shared" si="146"/>
        <v>Y</v>
      </c>
      <c r="G3124" s="95">
        <v>1090900.9981881985</v>
      </c>
      <c r="H3124" s="99">
        <v>24269.684141857364</v>
      </c>
      <c r="I3124" s="99">
        <v>149.8207218701194</v>
      </c>
      <c r="J3124" s="96"/>
      <c r="K3124" s="96"/>
      <c r="L3124" s="96"/>
      <c r="M3124" s="96"/>
      <c r="N3124" s="96"/>
      <c r="O3124" s="96"/>
      <c r="P3124" s="96"/>
    </row>
    <row r="3125" spans="1:16" ht="15" customHeight="1" x14ac:dyDescent="0.25">
      <c r="A3125" s="97">
        <v>43760</v>
      </c>
      <c r="B3125" s="101">
        <v>8</v>
      </c>
      <c r="C3125" s="92" t="str">
        <f t="shared" si="144"/>
        <v>GET /accounts/{AccountId}/transactions</v>
      </c>
      <c r="D3125" s="94" t="s">
        <v>208</v>
      </c>
      <c r="E3125" s="93" t="str">
        <f t="shared" si="145"/>
        <v>AISP</v>
      </c>
      <c r="F3125" s="93" t="str">
        <f t="shared" si="146"/>
        <v>Y</v>
      </c>
      <c r="G3125" s="95">
        <v>29010536.182758428</v>
      </c>
      <c r="H3125" s="99">
        <v>20913.292525216239</v>
      </c>
      <c r="I3125" s="99">
        <v>163.10867273003177</v>
      </c>
      <c r="J3125" s="96"/>
      <c r="K3125" s="96"/>
      <c r="L3125" s="96"/>
      <c r="M3125" s="96"/>
      <c r="N3125" s="96"/>
      <c r="O3125" s="96"/>
      <c r="P3125" s="96"/>
    </row>
    <row r="3126" spans="1:16" ht="15" customHeight="1" x14ac:dyDescent="0.25">
      <c r="A3126" s="97">
        <v>43760</v>
      </c>
      <c r="B3126" s="101">
        <v>9</v>
      </c>
      <c r="C3126" s="92" t="str">
        <f t="shared" si="144"/>
        <v>GET /transactions</v>
      </c>
      <c r="D3126" s="94" t="s">
        <v>208</v>
      </c>
      <c r="E3126" s="93" t="str">
        <f t="shared" si="145"/>
        <v>AISP</v>
      </c>
      <c r="F3126" s="93" t="str">
        <f t="shared" si="146"/>
        <v>Y</v>
      </c>
      <c r="G3126" s="95">
        <v>285924282.02256662</v>
      </c>
      <c r="H3126" s="99">
        <v>42474.42132010746</v>
      </c>
      <c r="I3126" s="99">
        <v>35.137949360936581</v>
      </c>
      <c r="J3126" s="96"/>
      <c r="K3126" s="96"/>
      <c r="L3126" s="96"/>
      <c r="M3126" s="96"/>
      <c r="N3126" s="96"/>
      <c r="O3126" s="96"/>
      <c r="P3126" s="96"/>
    </row>
    <row r="3127" spans="1:16" ht="15" customHeight="1" x14ac:dyDescent="0.25">
      <c r="A3127" s="97">
        <v>43760</v>
      </c>
      <c r="B3127" s="101">
        <v>10</v>
      </c>
      <c r="C3127" s="92" t="str">
        <f t="shared" si="144"/>
        <v>GET /accounts/{AccountId}/beneficiaries</v>
      </c>
      <c r="D3127" s="94" t="s">
        <v>208</v>
      </c>
      <c r="E3127" s="93" t="str">
        <f t="shared" si="145"/>
        <v>AISP</v>
      </c>
      <c r="F3127" s="93" t="str">
        <f t="shared" si="146"/>
        <v>Y</v>
      </c>
      <c r="G3127" s="95">
        <v>1833116.0510363732</v>
      </c>
      <c r="H3127" s="99">
        <v>27345.372981694076</v>
      </c>
      <c r="I3127" s="99">
        <v>123.75873831578001</v>
      </c>
      <c r="J3127" s="96"/>
      <c r="K3127" s="96"/>
      <c r="L3127" s="96"/>
      <c r="M3127" s="96"/>
      <c r="N3127" s="96"/>
      <c r="O3127" s="96"/>
      <c r="P3127" s="96"/>
    </row>
    <row r="3128" spans="1:16" ht="15" customHeight="1" x14ac:dyDescent="0.25">
      <c r="A3128" s="97">
        <v>43760</v>
      </c>
      <c r="B3128" s="101">
        <v>11</v>
      </c>
      <c r="C3128" s="92" t="str">
        <f t="shared" si="144"/>
        <v>GET /beneficiaries</v>
      </c>
      <c r="D3128" s="94" t="s">
        <v>208</v>
      </c>
      <c r="E3128" s="93" t="str">
        <f t="shared" si="145"/>
        <v>AISP</v>
      </c>
      <c r="F3128" s="93" t="str">
        <f t="shared" si="146"/>
        <v>Y</v>
      </c>
      <c r="G3128" s="95">
        <v>2544850.654044095</v>
      </c>
      <c r="H3128" s="99">
        <v>35180.102318954981</v>
      </c>
      <c r="I3128" s="99">
        <v>31.627675545626005</v>
      </c>
      <c r="J3128" s="96"/>
      <c r="K3128" s="96"/>
      <c r="L3128" s="96"/>
      <c r="M3128" s="96"/>
      <c r="N3128" s="96"/>
      <c r="O3128" s="96"/>
      <c r="P3128" s="96"/>
    </row>
    <row r="3129" spans="1:16" ht="15" customHeight="1" x14ac:dyDescent="0.25">
      <c r="A3129" s="97">
        <v>43760</v>
      </c>
      <c r="B3129" s="101">
        <v>12</v>
      </c>
      <c r="C3129" s="92" t="str">
        <f t="shared" si="144"/>
        <v>GET /accounts/{AccountId}/direct-debits</v>
      </c>
      <c r="D3129" s="94" t="s">
        <v>208</v>
      </c>
      <c r="E3129" s="93" t="str">
        <f t="shared" si="145"/>
        <v>AISP</v>
      </c>
      <c r="F3129" s="93" t="str">
        <f t="shared" si="146"/>
        <v>Y</v>
      </c>
      <c r="G3129" s="95">
        <v>1689350.502476647</v>
      </c>
      <c r="H3129" s="99">
        <v>36017.506634891819</v>
      </c>
      <c r="I3129" s="99">
        <v>160.29939951859743</v>
      </c>
      <c r="J3129" s="96"/>
      <c r="K3129" s="96"/>
      <c r="L3129" s="96"/>
      <c r="M3129" s="96"/>
      <c r="N3129" s="96"/>
      <c r="O3129" s="96"/>
      <c r="P3129" s="96"/>
    </row>
    <row r="3130" spans="1:16" ht="15" customHeight="1" x14ac:dyDescent="0.25">
      <c r="A3130" s="97">
        <v>43760</v>
      </c>
      <c r="B3130" s="101">
        <v>13</v>
      </c>
      <c r="C3130" s="92" t="str">
        <f t="shared" si="144"/>
        <v>GET /direct-debits</v>
      </c>
      <c r="D3130" s="94" t="s">
        <v>208</v>
      </c>
      <c r="E3130" s="93" t="str">
        <f t="shared" si="145"/>
        <v>AISP</v>
      </c>
      <c r="F3130" s="93" t="str">
        <f t="shared" si="146"/>
        <v>Y</v>
      </c>
      <c r="G3130" s="95">
        <v>1625583.6773167341</v>
      </c>
      <c r="H3130" s="99">
        <v>20588.807533725281</v>
      </c>
      <c r="I3130" s="99">
        <v>220.69707387255991</v>
      </c>
      <c r="J3130" s="96"/>
      <c r="K3130" s="96"/>
      <c r="L3130" s="96"/>
      <c r="M3130" s="96"/>
      <c r="N3130" s="96"/>
      <c r="O3130" s="96"/>
      <c r="P3130" s="96"/>
    </row>
    <row r="3131" spans="1:16" ht="15" customHeight="1" x14ac:dyDescent="0.25">
      <c r="A3131" s="97">
        <v>43760</v>
      </c>
      <c r="B3131" s="101">
        <v>14</v>
      </c>
      <c r="C3131" s="92" t="str">
        <f t="shared" si="144"/>
        <v>GET /accounts/{AccountId}/standing-orders</v>
      </c>
      <c r="D3131" s="94" t="s">
        <v>208</v>
      </c>
      <c r="E3131" s="93" t="str">
        <f t="shared" si="145"/>
        <v>AISP</v>
      </c>
      <c r="F3131" s="93" t="str">
        <f t="shared" si="146"/>
        <v>Y</v>
      </c>
      <c r="G3131" s="95">
        <v>961726.4058578551</v>
      </c>
      <c r="H3131" s="99">
        <v>17738.112389169281</v>
      </c>
      <c r="I3131" s="99">
        <v>123.6249097064958</v>
      </c>
      <c r="J3131" s="96"/>
      <c r="K3131" s="96"/>
      <c r="L3131" s="96"/>
      <c r="M3131" s="96"/>
      <c r="N3131" s="96"/>
      <c r="O3131" s="96"/>
      <c r="P3131" s="96"/>
    </row>
    <row r="3132" spans="1:16" ht="15" customHeight="1" x14ac:dyDescent="0.25">
      <c r="A3132" s="97">
        <v>43760</v>
      </c>
      <c r="B3132" s="101">
        <v>15</v>
      </c>
      <c r="C3132" s="92" t="str">
        <f t="shared" si="144"/>
        <v>GET /standing-orders</v>
      </c>
      <c r="D3132" s="94" t="s">
        <v>208</v>
      </c>
      <c r="E3132" s="93" t="str">
        <f t="shared" si="145"/>
        <v>AISP</v>
      </c>
      <c r="F3132" s="93" t="str">
        <f t="shared" si="146"/>
        <v>Y</v>
      </c>
      <c r="G3132" s="95">
        <v>1277342.4702785662</v>
      </c>
      <c r="H3132" s="99">
        <v>42073.420987963764</v>
      </c>
      <c r="I3132" s="99">
        <v>141.47007589063131</v>
      </c>
      <c r="J3132" s="96"/>
      <c r="K3132" s="96"/>
      <c r="L3132" s="96"/>
      <c r="M3132" s="96"/>
      <c r="N3132" s="96"/>
      <c r="O3132" s="96"/>
      <c r="P3132" s="96"/>
    </row>
    <row r="3133" spans="1:16" ht="15" customHeight="1" x14ac:dyDescent="0.25">
      <c r="A3133" s="97">
        <v>43760</v>
      </c>
      <c r="B3133" s="101">
        <v>16</v>
      </c>
      <c r="C3133" s="92" t="str">
        <f t="shared" si="144"/>
        <v>GET /accounts/{AccountId}/product</v>
      </c>
      <c r="D3133" s="94" t="s">
        <v>208</v>
      </c>
      <c r="E3133" s="93" t="str">
        <f t="shared" si="145"/>
        <v>AISP</v>
      </c>
      <c r="F3133" s="93" t="str">
        <f t="shared" si="146"/>
        <v>Y</v>
      </c>
      <c r="G3133" s="95">
        <v>343238.34098757495</v>
      </c>
      <c r="H3133" s="103">
        <v>5231.0333341117985</v>
      </c>
      <c r="I3133" s="103">
        <v>168.14881121120621</v>
      </c>
      <c r="J3133" s="96"/>
      <c r="K3133" s="96"/>
      <c r="L3133" s="96"/>
      <c r="M3133" s="96"/>
      <c r="N3133" s="96"/>
      <c r="O3133" s="96"/>
      <c r="P3133" s="96"/>
    </row>
    <row r="3134" spans="1:16" ht="15" customHeight="1" x14ac:dyDescent="0.25">
      <c r="A3134" s="97">
        <v>43760</v>
      </c>
      <c r="B3134" s="101">
        <v>17</v>
      </c>
      <c r="C3134" s="92" t="str">
        <f t="shared" si="144"/>
        <v>GET /products</v>
      </c>
      <c r="D3134" s="94" t="s">
        <v>208</v>
      </c>
      <c r="E3134" s="93" t="str">
        <f t="shared" si="145"/>
        <v>AISP</v>
      </c>
      <c r="F3134" s="93" t="str">
        <f t="shared" si="146"/>
        <v>Y</v>
      </c>
      <c r="G3134" s="95">
        <v>781711.72603935306</v>
      </c>
      <c r="H3134" s="103">
        <v>30315.570846754203</v>
      </c>
      <c r="I3134" s="103">
        <v>217.24575300965779</v>
      </c>
      <c r="J3134" s="96"/>
      <c r="K3134" s="96"/>
      <c r="L3134" s="96"/>
      <c r="M3134" s="96"/>
      <c r="N3134" s="96"/>
      <c r="O3134" s="96"/>
      <c r="P3134" s="96"/>
    </row>
    <row r="3135" spans="1:16" ht="15" customHeight="1" x14ac:dyDescent="0.25">
      <c r="A3135" s="97">
        <v>43760</v>
      </c>
      <c r="B3135" s="101">
        <v>18</v>
      </c>
      <c r="C3135" s="92" t="str">
        <f t="shared" si="144"/>
        <v>GET /accounts/{AccountId}/offers</v>
      </c>
      <c r="D3135" s="94" t="s">
        <v>208</v>
      </c>
      <c r="E3135" s="93" t="str">
        <f t="shared" si="145"/>
        <v>AISP</v>
      </c>
      <c r="F3135" s="93" t="str">
        <f t="shared" si="146"/>
        <v>Y</v>
      </c>
      <c r="G3135" s="95">
        <v>872638.20124717336</v>
      </c>
      <c r="H3135" s="103">
        <v>41701.966073299001</v>
      </c>
      <c r="I3135" s="103">
        <v>237.44014991823335</v>
      </c>
      <c r="J3135" s="96"/>
      <c r="K3135" s="96"/>
      <c r="L3135" s="96"/>
      <c r="M3135" s="96"/>
      <c r="N3135" s="96"/>
      <c r="O3135" s="96"/>
      <c r="P3135" s="96"/>
    </row>
    <row r="3136" spans="1:16" ht="15" customHeight="1" x14ac:dyDescent="0.25">
      <c r="A3136" s="97">
        <v>43760</v>
      </c>
      <c r="B3136" s="101">
        <v>19</v>
      </c>
      <c r="C3136" s="92" t="str">
        <f t="shared" si="144"/>
        <v>GET /offers</v>
      </c>
      <c r="D3136" s="94" t="s">
        <v>208</v>
      </c>
      <c r="E3136" s="93" t="str">
        <f t="shared" si="145"/>
        <v>AISP</v>
      </c>
      <c r="F3136" s="93" t="str">
        <f t="shared" si="146"/>
        <v>Y</v>
      </c>
      <c r="G3136" s="95">
        <v>2859572.2449076953</v>
      </c>
      <c r="H3136" s="103">
        <v>40608.73628580918</v>
      </c>
      <c r="I3136" s="103">
        <v>149.92314645641488</v>
      </c>
      <c r="J3136" s="96"/>
      <c r="K3136" s="96"/>
      <c r="L3136" s="96"/>
      <c r="M3136" s="96"/>
      <c r="N3136" s="96"/>
      <c r="O3136" s="96"/>
      <c r="P3136" s="96"/>
    </row>
    <row r="3137" spans="1:16" ht="15" customHeight="1" x14ac:dyDescent="0.25">
      <c r="A3137" s="97">
        <v>43760</v>
      </c>
      <c r="B3137" s="101">
        <v>20</v>
      </c>
      <c r="C3137" s="92" t="str">
        <f t="shared" si="144"/>
        <v>GET /accounts/{AccountId}/party</v>
      </c>
      <c r="D3137" s="94" t="s">
        <v>208</v>
      </c>
      <c r="E3137" s="93" t="str">
        <f t="shared" si="145"/>
        <v>AISP</v>
      </c>
      <c r="F3137" s="93" t="str">
        <f t="shared" si="146"/>
        <v>Y</v>
      </c>
      <c r="G3137" s="95">
        <v>1039596.9490943813</v>
      </c>
      <c r="H3137" s="103">
        <v>52299.401390810432</v>
      </c>
      <c r="I3137" s="103">
        <v>0</v>
      </c>
      <c r="J3137" s="96"/>
      <c r="K3137" s="96"/>
      <c r="L3137" s="96"/>
      <c r="M3137" s="96"/>
      <c r="N3137" s="96"/>
      <c r="O3137" s="96"/>
      <c r="P3137" s="96"/>
    </row>
    <row r="3138" spans="1:16" ht="15" customHeight="1" x14ac:dyDescent="0.25">
      <c r="A3138" s="97">
        <v>43760</v>
      </c>
      <c r="B3138" s="101">
        <v>21</v>
      </c>
      <c r="C3138" s="92" t="str">
        <f t="shared" si="144"/>
        <v>GET /party</v>
      </c>
      <c r="D3138" s="94" t="s">
        <v>208</v>
      </c>
      <c r="E3138" s="93" t="str">
        <f t="shared" si="145"/>
        <v>AISP</v>
      </c>
      <c r="F3138" s="93" t="str">
        <f t="shared" si="146"/>
        <v>Y</v>
      </c>
      <c r="G3138" s="95">
        <v>827582.6902981007</v>
      </c>
      <c r="H3138" s="103">
        <v>10070.376307122915</v>
      </c>
      <c r="I3138" s="103">
        <v>339.27774817495936</v>
      </c>
      <c r="J3138" s="96"/>
      <c r="K3138" s="96"/>
      <c r="L3138" s="96"/>
      <c r="M3138" s="96"/>
      <c r="N3138" s="96"/>
      <c r="O3138" s="96"/>
      <c r="P3138" s="96"/>
    </row>
    <row r="3139" spans="1:16" ht="15" customHeight="1" x14ac:dyDescent="0.25">
      <c r="A3139" s="97">
        <v>43760</v>
      </c>
      <c r="B3139" s="101">
        <v>22</v>
      </c>
      <c r="C3139" s="92" t="str">
        <f t="shared" si="144"/>
        <v>GET /accounts/{AccountId}/scheduled-payments</v>
      </c>
      <c r="D3139" s="94" t="s">
        <v>208</v>
      </c>
      <c r="E3139" s="93" t="str">
        <f t="shared" si="145"/>
        <v>AISP</v>
      </c>
      <c r="F3139" s="93" t="str">
        <f t="shared" si="146"/>
        <v>Y</v>
      </c>
      <c r="G3139" s="95">
        <v>917200.54759406974</v>
      </c>
      <c r="H3139" s="103">
        <v>35631.951221092284</v>
      </c>
      <c r="I3139" s="103">
        <v>2.9865244772974426</v>
      </c>
      <c r="J3139" s="96"/>
      <c r="K3139" s="96"/>
      <c r="L3139" s="96"/>
      <c r="M3139" s="96"/>
      <c r="N3139" s="96"/>
      <c r="O3139" s="96"/>
      <c r="P3139" s="96"/>
    </row>
    <row r="3140" spans="1:16" ht="15" customHeight="1" x14ac:dyDescent="0.25">
      <c r="A3140" s="97">
        <v>43760</v>
      </c>
      <c r="B3140" s="101">
        <v>23</v>
      </c>
      <c r="C3140" s="92" t="str">
        <f t="shared" si="144"/>
        <v>GET /scheduled-payments</v>
      </c>
      <c r="D3140" s="94" t="s">
        <v>208</v>
      </c>
      <c r="E3140" s="93" t="str">
        <f t="shared" si="145"/>
        <v>AISP</v>
      </c>
      <c r="F3140" s="93" t="str">
        <f t="shared" si="146"/>
        <v>Y</v>
      </c>
      <c r="G3140" s="95">
        <v>1874631.3291825387</v>
      </c>
      <c r="H3140" s="103">
        <v>30899.862968439447</v>
      </c>
      <c r="I3140" s="103">
        <v>87.92546414488578</v>
      </c>
      <c r="J3140" s="96"/>
      <c r="K3140" s="96"/>
      <c r="L3140" s="96"/>
      <c r="M3140" s="96"/>
      <c r="N3140" s="96"/>
      <c r="O3140" s="96"/>
      <c r="P3140" s="96"/>
    </row>
    <row r="3141" spans="1:16" ht="15" customHeight="1" x14ac:dyDescent="0.25">
      <c r="A3141" s="97">
        <v>43760</v>
      </c>
      <c r="B3141" s="101">
        <v>24</v>
      </c>
      <c r="C3141" s="92" t="str">
        <f t="shared" si="144"/>
        <v>GET /accounts/{AccountId}/statements</v>
      </c>
      <c r="D3141" s="94" t="s">
        <v>208</v>
      </c>
      <c r="E3141" s="93" t="str">
        <f t="shared" si="145"/>
        <v>AISP</v>
      </c>
      <c r="F3141" s="93" t="str">
        <f t="shared" si="146"/>
        <v>Y</v>
      </c>
      <c r="G3141" s="95">
        <v>833464.1799121307</v>
      </c>
      <c r="H3141" s="103">
        <v>14090.415104725651</v>
      </c>
      <c r="I3141" s="103">
        <v>146.85012982025961</v>
      </c>
      <c r="J3141" s="96"/>
      <c r="K3141" s="96"/>
      <c r="L3141" s="96"/>
      <c r="M3141" s="96"/>
      <c r="N3141" s="96"/>
      <c r="O3141" s="96"/>
      <c r="P3141" s="96"/>
    </row>
    <row r="3142" spans="1:16" ht="15" customHeight="1" x14ac:dyDescent="0.25">
      <c r="A3142" s="97">
        <v>43760</v>
      </c>
      <c r="B3142" s="101">
        <v>25</v>
      </c>
      <c r="C3142" s="92" t="str">
        <f t="shared" si="144"/>
        <v>GET /accounts/{AccountId}/statements/{StatementId}</v>
      </c>
      <c r="D3142" s="94" t="s">
        <v>208</v>
      </c>
      <c r="E3142" s="93" t="str">
        <f t="shared" si="145"/>
        <v>AISP</v>
      </c>
      <c r="F3142" s="93" t="str">
        <f t="shared" si="146"/>
        <v>Y</v>
      </c>
      <c r="G3142" s="95">
        <v>1074704.2424311405</v>
      </c>
      <c r="H3142" s="103">
        <v>25667.628399294983</v>
      </c>
      <c r="I3142" s="103">
        <v>114.58817645066092</v>
      </c>
      <c r="J3142" s="96"/>
      <c r="K3142" s="96"/>
      <c r="L3142" s="96"/>
      <c r="M3142" s="96"/>
      <c r="N3142" s="96"/>
      <c r="O3142" s="96"/>
      <c r="P3142" s="96"/>
    </row>
    <row r="3143" spans="1:16" ht="15" customHeight="1" x14ac:dyDescent="0.25">
      <c r="A3143" s="97">
        <v>43760</v>
      </c>
      <c r="B3143" s="101">
        <v>26</v>
      </c>
      <c r="C3143" s="92" t="str">
        <f t="shared" si="144"/>
        <v>GET /accounts/{AccountId}/statements/{StatementId}/file</v>
      </c>
      <c r="D3143" s="94" t="s">
        <v>208</v>
      </c>
      <c r="E3143" s="93" t="str">
        <f t="shared" si="145"/>
        <v>AISP</v>
      </c>
      <c r="F3143" s="93" t="str">
        <f t="shared" si="146"/>
        <v>Y</v>
      </c>
      <c r="G3143" s="95">
        <v>2181658.2707330841</v>
      </c>
      <c r="H3143" s="103">
        <v>24129.555703484446</v>
      </c>
      <c r="I3143" s="103">
        <v>83.157385464782706</v>
      </c>
      <c r="J3143" s="96"/>
      <c r="K3143" s="96"/>
      <c r="L3143" s="96"/>
      <c r="M3143" s="96"/>
      <c r="N3143" s="96"/>
      <c r="O3143" s="96"/>
      <c r="P3143" s="96"/>
    </row>
    <row r="3144" spans="1:16" ht="15" customHeight="1" x14ac:dyDescent="0.25">
      <c r="A3144" s="97">
        <v>43760</v>
      </c>
      <c r="B3144" s="101">
        <v>27</v>
      </c>
      <c r="C3144" s="92" t="str">
        <f t="shared" ref="C3144:C3207" si="147">VLOOKUP($B3144,endpoints,3)</f>
        <v>GET /accounts/{AccountId}/statements/{StatementId}/transactions</v>
      </c>
      <c r="D3144" s="94" t="s">
        <v>208</v>
      </c>
      <c r="E3144" s="93" t="str">
        <f t="shared" ref="E3144:E3207" si="148">VLOOKUP($B3144,endpoints,4)</f>
        <v>AISP</v>
      </c>
      <c r="F3144" s="93" t="str">
        <f t="shared" ref="F3144:F3207" si="149">VLOOKUP($B3144,endpoints,5)</f>
        <v>Y</v>
      </c>
      <c r="G3144" s="95">
        <v>26897594.567057177</v>
      </c>
      <c r="H3144" s="103">
        <v>6775.1086355791476</v>
      </c>
      <c r="I3144" s="103">
        <v>276.6148605423931</v>
      </c>
      <c r="J3144" s="96"/>
      <c r="K3144" s="96"/>
      <c r="L3144" s="96"/>
      <c r="M3144" s="96"/>
      <c r="N3144" s="96"/>
      <c r="O3144" s="96"/>
      <c r="P3144" s="96"/>
    </row>
    <row r="3145" spans="1:16" ht="15" customHeight="1" x14ac:dyDescent="0.25">
      <c r="A3145" s="97">
        <v>43760</v>
      </c>
      <c r="B3145" s="101">
        <v>28</v>
      </c>
      <c r="C3145" s="92" t="str">
        <f t="shared" si="147"/>
        <v>GET /statements</v>
      </c>
      <c r="D3145" s="94" t="s">
        <v>208</v>
      </c>
      <c r="E3145" s="93" t="str">
        <f t="shared" si="148"/>
        <v>AISP</v>
      </c>
      <c r="F3145" s="93" t="str">
        <f t="shared" si="149"/>
        <v>Y</v>
      </c>
      <c r="G3145" s="95">
        <v>3535581.5139808604</v>
      </c>
      <c r="H3145" s="103">
        <v>40217.976519168529</v>
      </c>
      <c r="I3145" s="103">
        <v>72.817856619400786</v>
      </c>
      <c r="J3145" s="96"/>
      <c r="K3145" s="96"/>
      <c r="L3145" s="96"/>
      <c r="M3145" s="96"/>
      <c r="N3145" s="96"/>
      <c r="O3145" s="96"/>
      <c r="P3145" s="96"/>
    </row>
    <row r="3146" spans="1:16" ht="15" customHeight="1" x14ac:dyDescent="0.25">
      <c r="A3146" s="97">
        <v>43760</v>
      </c>
      <c r="B3146" s="101">
        <v>29</v>
      </c>
      <c r="C3146" s="92" t="str">
        <f t="shared" si="147"/>
        <v>POST /domestic-payment-consents</v>
      </c>
      <c r="D3146" s="94" t="s">
        <v>208</v>
      </c>
      <c r="E3146" s="93" t="str">
        <f t="shared" si="148"/>
        <v>PISP</v>
      </c>
      <c r="F3146" s="93" t="str">
        <f t="shared" si="149"/>
        <v>N</v>
      </c>
      <c r="G3146" s="95">
        <v>3735154.4626145354</v>
      </c>
      <c r="H3146" s="99">
        <v>9278.2343969693738</v>
      </c>
      <c r="I3146" s="99">
        <v>88.557393125927874</v>
      </c>
      <c r="J3146" s="96"/>
      <c r="K3146" s="96"/>
      <c r="L3146" s="96"/>
      <c r="M3146" s="96"/>
      <c r="N3146" s="96"/>
      <c r="O3146" s="96"/>
      <c r="P3146" s="96"/>
    </row>
    <row r="3147" spans="1:16" ht="15" customHeight="1" x14ac:dyDescent="0.25">
      <c r="A3147" s="97">
        <v>43760</v>
      </c>
      <c r="B3147" s="101">
        <v>30</v>
      </c>
      <c r="C3147" s="92" t="str">
        <f t="shared" si="147"/>
        <v>GET /domestic-payment-consents/{ConsentId}</v>
      </c>
      <c r="D3147" s="94" t="s">
        <v>208</v>
      </c>
      <c r="E3147" s="93" t="str">
        <f t="shared" si="148"/>
        <v>PISP</v>
      </c>
      <c r="F3147" s="93" t="str">
        <f t="shared" si="149"/>
        <v>N</v>
      </c>
      <c r="G3147" s="95">
        <v>13127092.945997313</v>
      </c>
      <c r="H3147" s="99">
        <v>19693.559665151221</v>
      </c>
      <c r="I3147" s="99">
        <v>152.08397054074717</v>
      </c>
      <c r="J3147" s="96"/>
      <c r="K3147" s="96"/>
      <c r="L3147" s="96"/>
      <c r="M3147" s="96"/>
      <c r="N3147" s="96"/>
      <c r="O3147" s="96"/>
      <c r="P3147" s="96"/>
    </row>
    <row r="3148" spans="1:16" ht="15" customHeight="1" x14ac:dyDescent="0.25">
      <c r="A3148" s="97">
        <v>43760</v>
      </c>
      <c r="B3148" s="101">
        <v>31</v>
      </c>
      <c r="C3148" s="92" t="str">
        <f t="shared" si="147"/>
        <v>POST /domestic-payments</v>
      </c>
      <c r="D3148" s="94" t="s">
        <v>208</v>
      </c>
      <c r="E3148" s="93" t="str">
        <f t="shared" si="148"/>
        <v>PISP</v>
      </c>
      <c r="F3148" s="93" t="str">
        <f t="shared" si="149"/>
        <v>Y</v>
      </c>
      <c r="G3148" s="95">
        <v>4489270.7713581193</v>
      </c>
      <c r="H3148" s="99">
        <v>15832.339002182602</v>
      </c>
      <c r="I3148" s="99">
        <v>5.8973234500911298</v>
      </c>
      <c r="J3148" s="96"/>
      <c r="K3148" s="96"/>
      <c r="L3148" s="96"/>
      <c r="M3148" s="96"/>
      <c r="N3148" s="96"/>
      <c r="O3148" s="96"/>
      <c r="P3148" s="96"/>
    </row>
    <row r="3149" spans="1:16" ht="15" customHeight="1" x14ac:dyDescent="0.25">
      <c r="A3149" s="97">
        <v>43760</v>
      </c>
      <c r="B3149" s="101">
        <v>32</v>
      </c>
      <c r="C3149" s="92" t="str">
        <f t="shared" si="147"/>
        <v>GET /domestic-payments/{DomesticPaymentId}</v>
      </c>
      <c r="D3149" s="94" t="s">
        <v>208</v>
      </c>
      <c r="E3149" s="93" t="str">
        <f t="shared" si="148"/>
        <v>PISP</v>
      </c>
      <c r="F3149" s="93" t="str">
        <f t="shared" si="149"/>
        <v>Y</v>
      </c>
      <c r="G3149" s="95">
        <v>33901847.497190148</v>
      </c>
      <c r="H3149" s="99">
        <v>41096.252111144982</v>
      </c>
      <c r="I3149" s="99">
        <v>67.820474940374964</v>
      </c>
      <c r="J3149" s="96"/>
      <c r="K3149" s="96"/>
      <c r="L3149" s="96"/>
      <c r="M3149" s="96"/>
      <c r="N3149" s="96"/>
      <c r="O3149" s="96"/>
      <c r="P3149" s="96"/>
    </row>
    <row r="3150" spans="1:16" ht="15" customHeight="1" x14ac:dyDescent="0.25">
      <c r="A3150" s="97">
        <v>43760</v>
      </c>
      <c r="B3150" s="101">
        <v>33</v>
      </c>
      <c r="C3150" s="92" t="str">
        <f t="shared" si="147"/>
        <v>POST /domestic-scheduled-payment-consents</v>
      </c>
      <c r="D3150" s="94" t="s">
        <v>208</v>
      </c>
      <c r="E3150" s="93" t="str">
        <f t="shared" si="148"/>
        <v>PISP</v>
      </c>
      <c r="F3150" s="93" t="str">
        <f t="shared" si="149"/>
        <v>N</v>
      </c>
      <c r="G3150" s="95">
        <v>18956164.558758285</v>
      </c>
      <c r="H3150" s="99">
        <v>19542.832868439473</v>
      </c>
      <c r="I3150" s="99">
        <v>108.89263406057751</v>
      </c>
      <c r="J3150" s="96"/>
      <c r="K3150" s="96"/>
      <c r="L3150" s="96"/>
      <c r="M3150" s="96"/>
      <c r="N3150" s="96"/>
      <c r="O3150" s="96"/>
      <c r="P3150" s="96"/>
    </row>
    <row r="3151" spans="1:16" ht="15" customHeight="1" x14ac:dyDescent="0.25">
      <c r="A3151" s="97">
        <v>43760</v>
      </c>
      <c r="B3151" s="101">
        <v>34</v>
      </c>
      <c r="C3151" s="92" t="str">
        <f t="shared" si="147"/>
        <v>GET /domestic-scheduled-payment-consents/{ConsentId}</v>
      </c>
      <c r="D3151" s="94" t="s">
        <v>208</v>
      </c>
      <c r="E3151" s="93" t="str">
        <f t="shared" si="148"/>
        <v>PISP</v>
      </c>
      <c r="F3151" s="93" t="str">
        <f t="shared" si="149"/>
        <v>N</v>
      </c>
      <c r="G3151" s="95">
        <v>10621521.314537456</v>
      </c>
      <c r="H3151" s="99">
        <v>12924.240513970552</v>
      </c>
      <c r="I3151" s="99">
        <v>75.58845590384513</v>
      </c>
      <c r="J3151" s="96"/>
      <c r="K3151" s="96"/>
      <c r="L3151" s="96"/>
      <c r="M3151" s="96"/>
      <c r="N3151" s="96"/>
      <c r="O3151" s="96"/>
      <c r="P3151" s="96"/>
    </row>
    <row r="3152" spans="1:16" ht="15" customHeight="1" x14ac:dyDescent="0.25">
      <c r="A3152" s="97">
        <v>43760</v>
      </c>
      <c r="B3152" s="101">
        <v>35</v>
      </c>
      <c r="C3152" s="92" t="str">
        <f t="shared" si="147"/>
        <v>POST /domestic-scheduled-payments</v>
      </c>
      <c r="D3152" s="94" t="s">
        <v>208</v>
      </c>
      <c r="E3152" s="93" t="str">
        <f t="shared" si="148"/>
        <v>PISP</v>
      </c>
      <c r="F3152" s="93" t="str">
        <f t="shared" si="149"/>
        <v>Y</v>
      </c>
      <c r="G3152" s="95">
        <v>31020168.581204958</v>
      </c>
      <c r="H3152" s="99">
        <v>46596.006817406735</v>
      </c>
      <c r="I3152" s="99">
        <v>151.49839904708492</v>
      </c>
      <c r="J3152" s="96"/>
      <c r="K3152" s="96"/>
      <c r="L3152" s="96"/>
      <c r="M3152" s="96"/>
      <c r="N3152" s="96"/>
      <c r="O3152" s="96"/>
      <c r="P3152" s="96"/>
    </row>
    <row r="3153" spans="1:16" ht="15" customHeight="1" x14ac:dyDescent="0.25">
      <c r="A3153" s="97">
        <v>43760</v>
      </c>
      <c r="B3153" s="101">
        <v>36</v>
      </c>
      <c r="C3153" s="92" t="str">
        <f t="shared" si="147"/>
        <v>GET /domestic-scheduled-payments/{DomesticScheduledPaymentId}</v>
      </c>
      <c r="D3153" s="94" t="s">
        <v>208</v>
      </c>
      <c r="E3153" s="93" t="str">
        <f t="shared" si="148"/>
        <v>PISP</v>
      </c>
      <c r="F3153" s="93" t="str">
        <f t="shared" si="149"/>
        <v>Y</v>
      </c>
      <c r="G3153" s="95">
        <v>15339812.343418313</v>
      </c>
      <c r="H3153" s="99">
        <v>33246.21165071526</v>
      </c>
      <c r="I3153" s="99">
        <v>89.206991687086429</v>
      </c>
      <c r="J3153" s="96"/>
      <c r="K3153" s="96"/>
      <c r="L3153" s="96"/>
      <c r="M3153" s="96"/>
      <c r="N3153" s="96"/>
      <c r="O3153" s="96"/>
      <c r="P3153" s="96"/>
    </row>
    <row r="3154" spans="1:16" ht="15" customHeight="1" x14ac:dyDescent="0.25">
      <c r="A3154" s="97">
        <v>43760</v>
      </c>
      <c r="B3154" s="101">
        <v>37</v>
      </c>
      <c r="C3154" s="92" t="str">
        <f t="shared" si="147"/>
        <v>POST /domestic-standing-order-consents</v>
      </c>
      <c r="D3154" s="94" t="s">
        <v>208</v>
      </c>
      <c r="E3154" s="93" t="str">
        <f t="shared" si="148"/>
        <v>PISP</v>
      </c>
      <c r="F3154" s="93" t="str">
        <f t="shared" si="149"/>
        <v>N</v>
      </c>
      <c r="G3154" s="95">
        <v>24019887.191628039</v>
      </c>
      <c r="H3154" s="99">
        <v>25415.849161072663</v>
      </c>
      <c r="I3154" s="99">
        <v>218.83480046839333</v>
      </c>
      <c r="J3154" s="96"/>
      <c r="K3154" s="96"/>
      <c r="L3154" s="96"/>
      <c r="M3154" s="96"/>
      <c r="N3154" s="96"/>
      <c r="O3154" s="96"/>
      <c r="P3154" s="96"/>
    </row>
    <row r="3155" spans="1:16" ht="15" customHeight="1" x14ac:dyDescent="0.25">
      <c r="A3155" s="97">
        <v>43760</v>
      </c>
      <c r="B3155" s="101">
        <v>38</v>
      </c>
      <c r="C3155" s="92" t="str">
        <f t="shared" si="147"/>
        <v>GET /domestic-standing-order-consents/{ConsentId}</v>
      </c>
      <c r="D3155" s="94" t="s">
        <v>208</v>
      </c>
      <c r="E3155" s="93" t="str">
        <f t="shared" si="148"/>
        <v>PISP</v>
      </c>
      <c r="F3155" s="93" t="str">
        <f t="shared" si="149"/>
        <v>N</v>
      </c>
      <c r="G3155" s="95">
        <v>25006125.307213686</v>
      </c>
      <c r="H3155" s="99">
        <v>32630.98440190122</v>
      </c>
      <c r="I3155" s="99">
        <v>184.50370423996853</v>
      </c>
      <c r="J3155" s="96"/>
      <c r="K3155" s="96"/>
      <c r="L3155" s="96"/>
      <c r="M3155" s="96"/>
      <c r="N3155" s="96"/>
      <c r="O3155" s="96"/>
      <c r="P3155" s="96"/>
    </row>
    <row r="3156" spans="1:16" ht="15" customHeight="1" x14ac:dyDescent="0.25">
      <c r="A3156" s="97">
        <v>43760</v>
      </c>
      <c r="B3156" s="101">
        <v>39</v>
      </c>
      <c r="C3156" s="92" t="str">
        <f t="shared" si="147"/>
        <v>POST /domestic-standing-orders</v>
      </c>
      <c r="D3156" s="94" t="s">
        <v>208</v>
      </c>
      <c r="E3156" s="93" t="str">
        <f t="shared" si="148"/>
        <v>PISP</v>
      </c>
      <c r="F3156" s="93" t="str">
        <f t="shared" si="149"/>
        <v>Y</v>
      </c>
      <c r="G3156" s="95">
        <v>8290006.121705805</v>
      </c>
      <c r="H3156" s="99">
        <v>20432.387320586044</v>
      </c>
      <c r="I3156" s="99">
        <v>1.8673265376941048</v>
      </c>
      <c r="J3156" s="96"/>
      <c r="K3156" s="96"/>
      <c r="L3156" s="96"/>
      <c r="M3156" s="96"/>
      <c r="N3156" s="96"/>
      <c r="O3156" s="96"/>
      <c r="P3156" s="96"/>
    </row>
    <row r="3157" spans="1:16" ht="15" customHeight="1" x14ac:dyDescent="0.25">
      <c r="A3157" s="97">
        <v>43760</v>
      </c>
      <c r="B3157" s="101">
        <v>40</v>
      </c>
      <c r="C3157" s="92" t="str">
        <f t="shared" si="147"/>
        <v>GET /domestic-standing-orders/{DomesticStandingOrderId}</v>
      </c>
      <c r="D3157" s="94" t="s">
        <v>208</v>
      </c>
      <c r="E3157" s="93" t="str">
        <f t="shared" si="148"/>
        <v>PISP</v>
      </c>
      <c r="F3157" s="93" t="str">
        <f t="shared" si="149"/>
        <v>Y</v>
      </c>
      <c r="G3157" s="95">
        <v>5455730.8270449042</v>
      </c>
      <c r="H3157" s="99">
        <v>8505.9254141223046</v>
      </c>
      <c r="I3157" s="99">
        <v>216.46194402930735</v>
      </c>
      <c r="J3157" s="96"/>
      <c r="K3157" s="96"/>
      <c r="L3157" s="96"/>
      <c r="M3157" s="96"/>
      <c r="N3157" s="96"/>
      <c r="O3157" s="96"/>
      <c r="P3157" s="96"/>
    </row>
    <row r="3158" spans="1:16" ht="15" customHeight="1" x14ac:dyDescent="0.25">
      <c r="A3158" s="97">
        <v>43760</v>
      </c>
      <c r="B3158" s="101">
        <v>41</v>
      </c>
      <c r="C3158" s="92" t="str">
        <f t="shared" si="147"/>
        <v>POST /international-payment-consents</v>
      </c>
      <c r="D3158" s="94" t="s">
        <v>208</v>
      </c>
      <c r="E3158" s="93" t="str">
        <f t="shared" si="148"/>
        <v>PISP</v>
      </c>
      <c r="F3158" s="93" t="str">
        <f t="shared" si="149"/>
        <v>N</v>
      </c>
      <c r="G3158" s="95">
        <v>34212170.109354123</v>
      </c>
      <c r="H3158" s="99">
        <v>47198.266781866776</v>
      </c>
      <c r="I3158" s="99">
        <v>65.287754461858384</v>
      </c>
      <c r="J3158" s="96"/>
      <c r="K3158" s="96"/>
      <c r="L3158" s="96"/>
      <c r="M3158" s="96"/>
      <c r="N3158" s="96"/>
      <c r="O3158" s="96"/>
      <c r="P3158" s="96"/>
    </row>
    <row r="3159" spans="1:16" ht="15" customHeight="1" x14ac:dyDescent="0.25">
      <c r="A3159" s="97">
        <v>43760</v>
      </c>
      <c r="B3159" s="101">
        <v>42</v>
      </c>
      <c r="C3159" s="92" t="str">
        <f t="shared" si="147"/>
        <v>GET /international-payment-consents/{ConsentId}</v>
      </c>
      <c r="D3159" s="94" t="s">
        <v>208</v>
      </c>
      <c r="E3159" s="93" t="str">
        <f t="shared" si="148"/>
        <v>PISP</v>
      </c>
      <c r="F3159" s="93" t="str">
        <f t="shared" si="149"/>
        <v>N</v>
      </c>
      <c r="G3159" s="95">
        <v>29831585.463347234</v>
      </c>
      <c r="H3159" s="99">
        <v>31564.992104058951</v>
      </c>
      <c r="I3159" s="99">
        <v>240.88409583189869</v>
      </c>
      <c r="J3159" s="96"/>
      <c r="K3159" s="96"/>
      <c r="L3159" s="96"/>
      <c r="M3159" s="96"/>
      <c r="N3159" s="96"/>
      <c r="O3159" s="96"/>
      <c r="P3159" s="96"/>
    </row>
    <row r="3160" spans="1:16" ht="15" customHeight="1" x14ac:dyDescent="0.25">
      <c r="A3160" s="97">
        <v>43760</v>
      </c>
      <c r="B3160" s="101">
        <v>43</v>
      </c>
      <c r="C3160" s="92" t="str">
        <f t="shared" si="147"/>
        <v>POST /international-payments</v>
      </c>
      <c r="D3160" s="94" t="s">
        <v>208</v>
      </c>
      <c r="E3160" s="93" t="str">
        <f t="shared" si="148"/>
        <v>PISP</v>
      </c>
      <c r="F3160" s="93" t="str">
        <f t="shared" si="149"/>
        <v>Y</v>
      </c>
      <c r="G3160" s="95">
        <v>35075116.271294691</v>
      </c>
      <c r="H3160" s="99">
        <v>39620.041754229984</v>
      </c>
      <c r="I3160" s="99">
        <v>39.183503348441867</v>
      </c>
      <c r="J3160" s="96"/>
      <c r="K3160" s="96"/>
      <c r="L3160" s="96"/>
      <c r="M3160" s="96"/>
      <c r="N3160" s="96"/>
      <c r="O3160" s="96"/>
      <c r="P3160" s="96"/>
    </row>
    <row r="3161" spans="1:16" ht="15" customHeight="1" x14ac:dyDescent="0.25">
      <c r="A3161" s="97">
        <v>43760</v>
      </c>
      <c r="B3161" s="101">
        <v>44</v>
      </c>
      <c r="C3161" s="92" t="str">
        <f t="shared" si="147"/>
        <v>GET /international-payments/{InternationalPaymentId}</v>
      </c>
      <c r="D3161" s="94" t="s">
        <v>208</v>
      </c>
      <c r="E3161" s="93" t="str">
        <f t="shared" si="148"/>
        <v>PISP</v>
      </c>
      <c r="F3161" s="93" t="str">
        <f t="shared" si="149"/>
        <v>Y</v>
      </c>
      <c r="G3161" s="95">
        <v>12899759.3250896</v>
      </c>
      <c r="H3161" s="99">
        <v>17653.481961841073</v>
      </c>
      <c r="I3161" s="99">
        <v>54.656333075156915</v>
      </c>
      <c r="J3161" s="96"/>
      <c r="K3161" s="96"/>
      <c r="L3161" s="96"/>
      <c r="M3161" s="96"/>
      <c r="N3161" s="96"/>
      <c r="O3161" s="96"/>
      <c r="P3161" s="96"/>
    </row>
    <row r="3162" spans="1:16" ht="15" customHeight="1" x14ac:dyDescent="0.25">
      <c r="A3162" s="97">
        <v>43760</v>
      </c>
      <c r="B3162" s="101">
        <v>45</v>
      </c>
      <c r="C3162" s="92" t="str">
        <f t="shared" si="147"/>
        <v>POST /international-scheduled-payment-consents</v>
      </c>
      <c r="D3162" s="94" t="s">
        <v>208</v>
      </c>
      <c r="E3162" s="93" t="str">
        <f t="shared" si="148"/>
        <v>PISP</v>
      </c>
      <c r="F3162" s="93" t="str">
        <f t="shared" si="149"/>
        <v>N</v>
      </c>
      <c r="G3162" s="95">
        <v>24482440.593271427</v>
      </c>
      <c r="H3162" s="99">
        <v>36388.944870464176</v>
      </c>
      <c r="I3162" s="99">
        <v>13.77837070289206</v>
      </c>
      <c r="J3162" s="96"/>
      <c r="K3162" s="96"/>
      <c r="L3162" s="96"/>
      <c r="M3162" s="96"/>
      <c r="N3162" s="96"/>
      <c r="O3162" s="96"/>
      <c r="P3162" s="96"/>
    </row>
    <row r="3163" spans="1:16" ht="15" customHeight="1" x14ac:dyDescent="0.25">
      <c r="A3163" s="97">
        <v>43760</v>
      </c>
      <c r="B3163" s="101">
        <v>46</v>
      </c>
      <c r="C3163" s="92" t="str">
        <f t="shared" si="147"/>
        <v>GET /international-scheduled-payment-consents/{ConsentId}</v>
      </c>
      <c r="D3163" s="94" t="s">
        <v>208</v>
      </c>
      <c r="E3163" s="93" t="str">
        <f t="shared" si="148"/>
        <v>PISP</v>
      </c>
      <c r="F3163" s="93" t="str">
        <f t="shared" si="149"/>
        <v>N</v>
      </c>
      <c r="G3163" s="95">
        <v>8549213.9638006929</v>
      </c>
      <c r="H3163" s="99">
        <v>30984.961041540846</v>
      </c>
      <c r="I3163" s="99">
        <v>28.267625596951454</v>
      </c>
      <c r="J3163" s="96"/>
      <c r="K3163" s="96"/>
      <c r="L3163" s="96"/>
      <c r="M3163" s="96"/>
      <c r="N3163" s="96"/>
      <c r="O3163" s="96"/>
      <c r="P3163" s="96"/>
    </row>
    <row r="3164" spans="1:16" ht="15" customHeight="1" x14ac:dyDescent="0.25">
      <c r="A3164" s="97">
        <v>43760</v>
      </c>
      <c r="B3164" s="101">
        <v>47</v>
      </c>
      <c r="C3164" s="92" t="str">
        <f t="shared" si="147"/>
        <v>POST /international-scheduled-payments</v>
      </c>
      <c r="D3164" s="94" t="s">
        <v>208</v>
      </c>
      <c r="E3164" s="93" t="str">
        <f t="shared" si="148"/>
        <v>PISP</v>
      </c>
      <c r="F3164" s="93" t="str">
        <f t="shared" si="149"/>
        <v>Y</v>
      </c>
      <c r="G3164" s="95">
        <v>13349322.047868732</v>
      </c>
      <c r="H3164" s="99">
        <v>23296.713808762623</v>
      </c>
      <c r="I3164" s="99">
        <v>68.194808401298275</v>
      </c>
      <c r="J3164" s="96"/>
      <c r="K3164" s="96"/>
      <c r="L3164" s="96"/>
      <c r="M3164" s="96"/>
      <c r="N3164" s="96"/>
      <c r="O3164" s="96"/>
      <c r="P3164" s="96"/>
    </row>
    <row r="3165" spans="1:16" ht="15" customHeight="1" x14ac:dyDescent="0.25">
      <c r="A3165" s="97">
        <v>43760</v>
      </c>
      <c r="B3165" s="101">
        <v>48</v>
      </c>
      <c r="C3165" s="92" t="str">
        <f t="shared" si="147"/>
        <v>GET /international-scheduled-payments/{InternationalScheduledPaymentId}</v>
      </c>
      <c r="D3165" s="94" t="s">
        <v>208</v>
      </c>
      <c r="E3165" s="93" t="str">
        <f t="shared" si="148"/>
        <v>PISP</v>
      </c>
      <c r="F3165" s="93" t="str">
        <f t="shared" si="149"/>
        <v>Y</v>
      </c>
      <c r="G3165" s="95">
        <v>20182789.861019127</v>
      </c>
      <c r="H3165" s="99">
        <v>38554.970351840879</v>
      </c>
      <c r="I3165" s="99">
        <v>50.675709209656077</v>
      </c>
      <c r="J3165" s="96"/>
      <c r="K3165" s="96"/>
      <c r="L3165" s="96"/>
      <c r="M3165" s="96"/>
      <c r="N3165" s="96"/>
      <c r="O3165" s="96"/>
      <c r="P3165" s="96"/>
    </row>
    <row r="3166" spans="1:16" ht="15" customHeight="1" x14ac:dyDescent="0.25">
      <c r="A3166" s="97">
        <v>43760</v>
      </c>
      <c r="B3166" s="101">
        <v>49</v>
      </c>
      <c r="C3166" s="92" t="str">
        <f t="shared" si="147"/>
        <v>POST /international-standing-order-consents</v>
      </c>
      <c r="D3166" s="94" t="s">
        <v>208</v>
      </c>
      <c r="E3166" s="93" t="str">
        <f t="shared" si="148"/>
        <v>PISP</v>
      </c>
      <c r="F3166" s="93" t="str">
        <f t="shared" si="149"/>
        <v>N</v>
      </c>
      <c r="G3166" s="95">
        <v>3545369.6505579054</v>
      </c>
      <c r="H3166" s="99">
        <v>12542.991803338677</v>
      </c>
      <c r="I3166" s="99">
        <v>6.0519583247313742</v>
      </c>
      <c r="J3166" s="96"/>
      <c r="K3166" s="96"/>
      <c r="L3166" s="96"/>
      <c r="M3166" s="96"/>
      <c r="N3166" s="96"/>
      <c r="O3166" s="96"/>
      <c r="P3166" s="96"/>
    </row>
    <row r="3167" spans="1:16" ht="15" customHeight="1" x14ac:dyDescent="0.25">
      <c r="A3167" s="97">
        <v>43760</v>
      </c>
      <c r="B3167" s="101">
        <v>50</v>
      </c>
      <c r="C3167" s="92" t="str">
        <f t="shared" si="147"/>
        <v>GET /international-standing-order-consents/{ConsentId}</v>
      </c>
      <c r="D3167" s="94" t="s">
        <v>208</v>
      </c>
      <c r="E3167" s="93" t="str">
        <f t="shared" si="148"/>
        <v>PISP</v>
      </c>
      <c r="F3167" s="93" t="str">
        <f t="shared" si="149"/>
        <v>N</v>
      </c>
      <c r="G3167" s="95">
        <v>18949122.909287598</v>
      </c>
      <c r="H3167" s="99">
        <v>32843.772554405077</v>
      </c>
      <c r="I3167" s="99">
        <v>263.08173389603064</v>
      </c>
      <c r="J3167" s="96"/>
      <c r="K3167" s="96"/>
      <c r="L3167" s="96"/>
      <c r="M3167" s="96"/>
      <c r="N3167" s="96"/>
      <c r="O3167" s="96"/>
      <c r="P3167" s="96"/>
    </row>
    <row r="3168" spans="1:16" ht="15" customHeight="1" x14ac:dyDescent="0.25">
      <c r="A3168" s="97">
        <v>43760</v>
      </c>
      <c r="B3168" s="101">
        <v>51</v>
      </c>
      <c r="C3168" s="92" t="str">
        <f t="shared" si="147"/>
        <v>POST /international-standing-orders</v>
      </c>
      <c r="D3168" s="94" t="s">
        <v>208</v>
      </c>
      <c r="E3168" s="93" t="str">
        <f t="shared" si="148"/>
        <v>PISP</v>
      </c>
      <c r="F3168" s="93" t="str">
        <f t="shared" si="149"/>
        <v>Y</v>
      </c>
      <c r="G3168" s="95">
        <v>14830929.500193376</v>
      </c>
      <c r="H3168" s="99">
        <v>26913.614087795937</v>
      </c>
      <c r="I3168" s="99">
        <v>208.97342420582407</v>
      </c>
      <c r="J3168" s="96"/>
      <c r="K3168" s="96"/>
      <c r="L3168" s="96"/>
      <c r="M3168" s="96"/>
      <c r="N3168" s="96"/>
      <c r="O3168" s="96"/>
      <c r="P3168" s="96"/>
    </row>
    <row r="3169" spans="1:16" ht="15" customHeight="1" x14ac:dyDescent="0.25">
      <c r="A3169" s="97">
        <v>43760</v>
      </c>
      <c r="B3169" s="101">
        <v>52</v>
      </c>
      <c r="C3169" s="92" t="str">
        <f t="shared" si="147"/>
        <v>GET /international-standing-orders/{InternationalStandingOrderPaymentId}</v>
      </c>
      <c r="D3169" s="94" t="s">
        <v>208</v>
      </c>
      <c r="E3169" s="93" t="str">
        <f t="shared" si="148"/>
        <v>PISP</v>
      </c>
      <c r="F3169" s="93" t="str">
        <f t="shared" si="149"/>
        <v>Y</v>
      </c>
      <c r="G3169" s="95">
        <v>5969687.9848018782</v>
      </c>
      <c r="H3169" s="99">
        <v>17229.886986648726</v>
      </c>
      <c r="I3169" s="99">
        <v>74.456802757622313</v>
      </c>
      <c r="J3169" s="96"/>
      <c r="K3169" s="96"/>
      <c r="L3169" s="96"/>
      <c r="M3169" s="96"/>
      <c r="N3169" s="96"/>
      <c r="O3169" s="96"/>
      <c r="P3169" s="96"/>
    </row>
    <row r="3170" spans="1:16" ht="15" customHeight="1" x14ac:dyDescent="0.25">
      <c r="A3170" s="97">
        <v>43760</v>
      </c>
      <c r="B3170" s="101">
        <v>53</v>
      </c>
      <c r="C3170" s="92" t="str">
        <f t="shared" si="147"/>
        <v>POST /file-payment-consents</v>
      </c>
      <c r="D3170" s="94" t="s">
        <v>208</v>
      </c>
      <c r="E3170" s="93" t="str">
        <f t="shared" si="148"/>
        <v>PISP</v>
      </c>
      <c r="F3170" s="93" t="str">
        <f t="shared" si="149"/>
        <v>N</v>
      </c>
      <c r="G3170" s="95">
        <v>10887799.407112315</v>
      </c>
      <c r="H3170" s="99">
        <v>12940.928940159798</v>
      </c>
      <c r="I3170" s="99">
        <v>21.942971523515613</v>
      </c>
      <c r="J3170" s="96"/>
      <c r="K3170" s="96"/>
      <c r="L3170" s="96"/>
      <c r="M3170" s="96"/>
      <c r="N3170" s="96"/>
      <c r="O3170" s="96"/>
      <c r="P3170" s="96"/>
    </row>
    <row r="3171" spans="1:16" ht="15" customHeight="1" x14ac:dyDescent="0.25">
      <c r="A3171" s="97">
        <v>43760</v>
      </c>
      <c r="B3171" s="101">
        <v>54</v>
      </c>
      <c r="C3171" s="92" t="str">
        <f t="shared" si="147"/>
        <v>GET /file-payment-consents/{ConsentId}</v>
      </c>
      <c r="D3171" s="94" t="s">
        <v>208</v>
      </c>
      <c r="E3171" s="93" t="str">
        <f t="shared" si="148"/>
        <v>PISP</v>
      </c>
      <c r="F3171" s="93" t="str">
        <f t="shared" si="149"/>
        <v>N</v>
      </c>
      <c r="G3171" s="95">
        <v>19454791.336936716</v>
      </c>
      <c r="H3171" s="99">
        <v>23925.933223426335</v>
      </c>
      <c r="I3171" s="99">
        <v>176.83035179168246</v>
      </c>
      <c r="J3171" s="96"/>
      <c r="K3171" s="96"/>
      <c r="L3171" s="96"/>
      <c r="M3171" s="96"/>
      <c r="N3171" s="96"/>
      <c r="O3171" s="96"/>
      <c r="P3171" s="96"/>
    </row>
    <row r="3172" spans="1:16" ht="15" customHeight="1" x14ac:dyDescent="0.25">
      <c r="A3172" s="97">
        <v>43760</v>
      </c>
      <c r="B3172" s="101">
        <v>55</v>
      </c>
      <c r="C3172" s="92" t="str">
        <f t="shared" si="147"/>
        <v>POST /file-payment-consents/{ConsentId}/file</v>
      </c>
      <c r="D3172" s="94" t="s">
        <v>208</v>
      </c>
      <c r="E3172" s="93" t="str">
        <f t="shared" si="148"/>
        <v>PISP</v>
      </c>
      <c r="F3172" s="93" t="str">
        <f t="shared" si="149"/>
        <v>N</v>
      </c>
      <c r="G3172" s="95">
        <v>21063988.681285489</v>
      </c>
      <c r="H3172" s="99">
        <v>32943.116202352649</v>
      </c>
      <c r="I3172" s="99">
        <v>68.932609258869093</v>
      </c>
      <c r="J3172" s="96"/>
      <c r="K3172" s="96"/>
      <c r="L3172" s="96"/>
      <c r="M3172" s="96"/>
      <c r="N3172" s="96"/>
      <c r="O3172" s="96"/>
      <c r="P3172" s="96"/>
    </row>
    <row r="3173" spans="1:16" ht="15" customHeight="1" x14ac:dyDescent="0.25">
      <c r="A3173" s="97">
        <v>43760</v>
      </c>
      <c r="B3173" s="101">
        <v>56</v>
      </c>
      <c r="C3173" s="92" t="str">
        <f t="shared" si="147"/>
        <v>GET /file-payment-consents/{ConsentId}/file</v>
      </c>
      <c r="D3173" s="94" t="s">
        <v>208</v>
      </c>
      <c r="E3173" s="93" t="str">
        <f t="shared" si="148"/>
        <v>PISP</v>
      </c>
      <c r="F3173" s="93" t="str">
        <f t="shared" si="149"/>
        <v>N</v>
      </c>
      <c r="G3173" s="95">
        <v>20732568.743972048</v>
      </c>
      <c r="H3173" s="99">
        <v>30106.132942322598</v>
      </c>
      <c r="I3173" s="99">
        <v>43.61019063621643</v>
      </c>
      <c r="J3173" s="96"/>
      <c r="K3173" s="96"/>
      <c r="L3173" s="96"/>
      <c r="M3173" s="96"/>
      <c r="N3173" s="96"/>
      <c r="O3173" s="96"/>
      <c r="P3173" s="96"/>
    </row>
    <row r="3174" spans="1:16" ht="15" customHeight="1" x14ac:dyDescent="0.25">
      <c r="A3174" s="97">
        <v>43760</v>
      </c>
      <c r="B3174" s="101">
        <v>57</v>
      </c>
      <c r="C3174" s="92" t="str">
        <f t="shared" si="147"/>
        <v>POST /file-payments</v>
      </c>
      <c r="D3174" s="94" t="s">
        <v>208</v>
      </c>
      <c r="E3174" s="93" t="str">
        <f t="shared" si="148"/>
        <v>PISP</v>
      </c>
      <c r="F3174" s="93" t="str">
        <f t="shared" si="149"/>
        <v>Y</v>
      </c>
      <c r="G3174" s="95">
        <v>365402522.91410482</v>
      </c>
      <c r="H3174" s="99">
        <v>4388.2086855129937</v>
      </c>
      <c r="I3174" s="99">
        <v>63.418111273254233</v>
      </c>
      <c r="J3174" s="96"/>
      <c r="K3174" s="96"/>
      <c r="L3174" s="96"/>
      <c r="M3174" s="96"/>
      <c r="N3174" s="96"/>
      <c r="O3174" s="96"/>
      <c r="P3174" s="96"/>
    </row>
    <row r="3175" spans="1:16" ht="15" customHeight="1" x14ac:dyDescent="0.25">
      <c r="A3175" s="97">
        <v>43760</v>
      </c>
      <c r="B3175" s="101">
        <v>58</v>
      </c>
      <c r="C3175" s="92" t="str">
        <f t="shared" si="147"/>
        <v>GET /file-payments/{FilePaymentId}</v>
      </c>
      <c r="D3175" s="94" t="s">
        <v>208</v>
      </c>
      <c r="E3175" s="93" t="str">
        <f t="shared" si="148"/>
        <v>PISP</v>
      </c>
      <c r="F3175" s="93" t="str">
        <f t="shared" si="149"/>
        <v>Y</v>
      </c>
      <c r="G3175" s="95">
        <v>67921490.746563211</v>
      </c>
      <c r="H3175" s="99">
        <v>867.35970673615282</v>
      </c>
      <c r="I3175" s="99">
        <v>121.4498117806735</v>
      </c>
      <c r="J3175" s="96"/>
      <c r="K3175" s="96"/>
      <c r="L3175" s="96"/>
      <c r="M3175" s="96"/>
      <c r="N3175" s="96"/>
      <c r="O3175" s="96"/>
      <c r="P3175" s="96"/>
    </row>
    <row r="3176" spans="1:16" ht="15" customHeight="1" x14ac:dyDescent="0.25">
      <c r="A3176" s="97">
        <v>43760</v>
      </c>
      <c r="B3176" s="101">
        <v>59</v>
      </c>
      <c r="C3176" s="92" t="str">
        <f t="shared" si="147"/>
        <v>GET /file-payments/{FilePaymentId}/report-file</v>
      </c>
      <c r="D3176" s="94" t="s">
        <v>208</v>
      </c>
      <c r="E3176" s="93" t="str">
        <f t="shared" si="148"/>
        <v>PISP</v>
      </c>
      <c r="F3176" s="93" t="str">
        <f t="shared" si="149"/>
        <v>Y</v>
      </c>
      <c r="G3176" s="95">
        <v>63178401.883321442</v>
      </c>
      <c r="H3176" s="99">
        <v>2388.1640613094742</v>
      </c>
      <c r="I3176" s="99">
        <v>87.498351403395503</v>
      </c>
      <c r="J3176" s="96"/>
      <c r="K3176" s="96"/>
      <c r="L3176" s="96"/>
      <c r="M3176" s="96"/>
      <c r="N3176" s="96"/>
      <c r="O3176" s="96"/>
      <c r="P3176" s="96"/>
    </row>
    <row r="3177" spans="1:16" ht="15" customHeight="1" x14ac:dyDescent="0.25">
      <c r="A3177" s="97">
        <v>43760</v>
      </c>
      <c r="B3177" s="101">
        <v>60</v>
      </c>
      <c r="C3177" s="92" t="str">
        <f t="shared" si="147"/>
        <v>POST /funds-confirmation-consents</v>
      </c>
      <c r="D3177" s="94" t="s">
        <v>208</v>
      </c>
      <c r="E3177" s="93" t="str">
        <f t="shared" si="148"/>
        <v>CoF</v>
      </c>
      <c r="F3177" s="93" t="str">
        <f t="shared" si="149"/>
        <v>N</v>
      </c>
      <c r="G3177" s="95">
        <v>12570865.063115174</v>
      </c>
      <c r="H3177" s="103">
        <v>13721.597787566157</v>
      </c>
      <c r="I3177" s="103">
        <v>13.361239930103432</v>
      </c>
      <c r="J3177" s="96"/>
      <c r="K3177" s="96"/>
      <c r="L3177" s="96"/>
      <c r="M3177" s="96"/>
      <c r="N3177" s="96"/>
      <c r="O3177" s="96"/>
      <c r="P3177" s="96"/>
    </row>
    <row r="3178" spans="1:16" ht="15" customHeight="1" x14ac:dyDescent="0.25">
      <c r="A3178" s="97">
        <v>43760</v>
      </c>
      <c r="B3178" s="101">
        <v>61</v>
      </c>
      <c r="C3178" s="92" t="str">
        <f t="shared" si="147"/>
        <v>GET /funds-confirmation-consents/{ConsentId}</v>
      </c>
      <c r="D3178" s="94" t="s">
        <v>208</v>
      </c>
      <c r="E3178" s="93" t="str">
        <f t="shared" si="148"/>
        <v>CoF</v>
      </c>
      <c r="F3178" s="93" t="str">
        <f t="shared" si="149"/>
        <v>N</v>
      </c>
      <c r="G3178" s="95">
        <v>20417588.811955966</v>
      </c>
      <c r="H3178" s="99">
        <v>37907.735379683276</v>
      </c>
      <c r="I3178" s="99">
        <v>200.26446099653117</v>
      </c>
      <c r="J3178" s="96"/>
      <c r="K3178" s="96"/>
      <c r="L3178" s="96"/>
      <c r="M3178" s="96"/>
      <c r="N3178" s="96"/>
      <c r="O3178" s="96"/>
      <c r="P3178" s="96"/>
    </row>
    <row r="3179" spans="1:16" ht="15" customHeight="1" x14ac:dyDescent="0.25">
      <c r="A3179" s="97">
        <v>43760</v>
      </c>
      <c r="B3179" s="101">
        <v>62</v>
      </c>
      <c r="C3179" s="92" t="str">
        <f t="shared" si="147"/>
        <v>DELETE /funds-confirmation-consents/{ConsentId}</v>
      </c>
      <c r="D3179" s="94" t="s">
        <v>208</v>
      </c>
      <c r="E3179" s="93" t="str">
        <f t="shared" si="148"/>
        <v>CoF</v>
      </c>
      <c r="F3179" s="93" t="str">
        <f t="shared" si="149"/>
        <v>N</v>
      </c>
      <c r="G3179" s="95">
        <v>6233049.6905813105</v>
      </c>
      <c r="H3179" s="99">
        <v>13840.328190736765</v>
      </c>
      <c r="I3179" s="99">
        <v>119.8209234518083</v>
      </c>
      <c r="J3179" s="96"/>
      <c r="K3179" s="96"/>
      <c r="L3179" s="96"/>
      <c r="M3179" s="96"/>
      <c r="N3179" s="96"/>
      <c r="O3179" s="96"/>
      <c r="P3179" s="96"/>
    </row>
    <row r="3180" spans="1:16" ht="15" customHeight="1" x14ac:dyDescent="0.25">
      <c r="A3180" s="97">
        <v>43760</v>
      </c>
      <c r="B3180" s="101">
        <v>63</v>
      </c>
      <c r="C3180" s="92" t="str">
        <f t="shared" si="147"/>
        <v>POST /funds-confirmations</v>
      </c>
      <c r="D3180" s="94" t="s">
        <v>208</v>
      </c>
      <c r="E3180" s="93" t="str">
        <f t="shared" si="148"/>
        <v>CoF</v>
      </c>
      <c r="F3180" s="93" t="str">
        <f t="shared" si="149"/>
        <v>Y</v>
      </c>
      <c r="G3180" s="95">
        <v>9272002.8249100149</v>
      </c>
      <c r="H3180" s="99">
        <v>18900.818310349914</v>
      </c>
      <c r="I3180" s="99">
        <v>240.80569855031146</v>
      </c>
      <c r="J3180" s="96"/>
      <c r="K3180" s="96"/>
      <c r="L3180" s="96"/>
      <c r="M3180" s="96"/>
      <c r="N3180" s="96"/>
      <c r="O3180" s="96"/>
      <c r="P3180" s="96"/>
    </row>
    <row r="3181" spans="1:16" ht="15" customHeight="1" x14ac:dyDescent="0.25">
      <c r="A3181" s="97">
        <v>43760</v>
      </c>
      <c r="B3181" s="101">
        <v>75</v>
      </c>
      <c r="C3181" s="92" t="str">
        <f t="shared" si="147"/>
        <v>GET /domestic-payment-consents/{ConsentId}/funds-confirmation</v>
      </c>
      <c r="D3181" s="94" t="s">
        <v>208</v>
      </c>
      <c r="E3181" s="93" t="str">
        <f t="shared" si="148"/>
        <v>CoF</v>
      </c>
      <c r="F3181" s="93" t="str">
        <f t="shared" si="149"/>
        <v>Y</v>
      </c>
      <c r="G3181" s="95">
        <v>3811273.9616407529</v>
      </c>
      <c r="H3181" s="99">
        <v>6158.7869361304665</v>
      </c>
      <c r="I3181" s="99">
        <v>191.1672566271001</v>
      </c>
      <c r="J3181" s="96"/>
      <c r="K3181" s="96"/>
      <c r="L3181" s="96"/>
      <c r="M3181" s="96"/>
      <c r="N3181" s="96"/>
      <c r="O3181" s="96"/>
      <c r="P3181" s="96"/>
    </row>
    <row r="3182" spans="1:16" ht="15" customHeight="1" x14ac:dyDescent="0.25">
      <c r="A3182" s="97">
        <v>43760</v>
      </c>
      <c r="B3182" s="101">
        <v>76</v>
      </c>
      <c r="C3182" s="92" t="str">
        <f t="shared" si="147"/>
        <v>GET /international-payment-consents/{ConsentId}/funds-confirmation</v>
      </c>
      <c r="D3182" s="94" t="s">
        <v>208</v>
      </c>
      <c r="E3182" s="93" t="str">
        <f t="shared" si="148"/>
        <v>CoF</v>
      </c>
      <c r="F3182" s="93" t="str">
        <f t="shared" si="149"/>
        <v>Y</v>
      </c>
      <c r="G3182" s="95">
        <v>18354668.128734648</v>
      </c>
      <c r="H3182" s="99">
        <v>40901.520141900932</v>
      </c>
      <c r="I3182" s="99">
        <v>94.184784456353768</v>
      </c>
      <c r="J3182" s="96"/>
      <c r="K3182" s="96"/>
      <c r="L3182" s="96"/>
      <c r="M3182" s="96"/>
      <c r="N3182" s="96"/>
      <c r="O3182" s="96"/>
      <c r="P3182" s="96"/>
    </row>
    <row r="3183" spans="1:16" ht="15" customHeight="1" x14ac:dyDescent="0.25">
      <c r="A3183" s="97">
        <v>43760</v>
      </c>
      <c r="B3183" s="101">
        <v>77</v>
      </c>
      <c r="C3183" s="92" t="str">
        <f t="shared" si="147"/>
        <v>GET /international-scheduled-payment-consents/{ConsentId}/funds-confirmation</v>
      </c>
      <c r="D3183" s="94" t="s">
        <v>208</v>
      </c>
      <c r="E3183" s="93" t="str">
        <f t="shared" si="148"/>
        <v>CoF</v>
      </c>
      <c r="F3183" s="93" t="str">
        <f t="shared" si="149"/>
        <v>Y</v>
      </c>
      <c r="G3183" s="95">
        <v>33394371.257474758</v>
      </c>
      <c r="H3183" s="99">
        <v>53768.31039498702</v>
      </c>
      <c r="I3183" s="99">
        <v>9.1669481365650753</v>
      </c>
      <c r="J3183" s="96"/>
      <c r="K3183" s="96"/>
      <c r="L3183" s="96"/>
      <c r="M3183" s="96"/>
      <c r="N3183" s="96"/>
      <c r="O3183" s="96"/>
      <c r="P3183" s="96"/>
    </row>
    <row r="3184" spans="1:16" ht="15" customHeight="1" x14ac:dyDescent="0.25">
      <c r="A3184" s="97">
        <v>43760</v>
      </c>
      <c r="B3184" s="101">
        <v>78</v>
      </c>
      <c r="C3184" s="92" t="str">
        <f t="shared" si="147"/>
        <v>GET /accounts/{AccountId}/parties</v>
      </c>
      <c r="D3184" s="94" t="s">
        <v>208</v>
      </c>
      <c r="E3184" s="93" t="str">
        <f t="shared" si="148"/>
        <v>AISP</v>
      </c>
      <c r="F3184" s="93" t="str">
        <f t="shared" si="149"/>
        <v>Y</v>
      </c>
      <c r="G3184" s="104">
        <v>1091576.7965491004</v>
      </c>
      <c r="H3184" s="99">
        <v>54914.371460350958</v>
      </c>
      <c r="I3184" s="99">
        <v>0</v>
      </c>
      <c r="J3184" s="96"/>
      <c r="K3184" s="96"/>
      <c r="L3184" s="96"/>
      <c r="M3184" s="96"/>
      <c r="N3184" s="96"/>
      <c r="O3184" s="96"/>
      <c r="P3184" s="96"/>
    </row>
    <row r="3185" spans="1:16" ht="15" customHeight="1" x14ac:dyDescent="0.25">
      <c r="A3185" s="97">
        <v>43760</v>
      </c>
      <c r="B3185" s="101">
        <v>79</v>
      </c>
      <c r="C3185" s="92" t="str">
        <f t="shared" si="147"/>
        <v>GET /domestic-payments/{DomesticPaymentId}/payment-details</v>
      </c>
      <c r="D3185" s="94" t="s">
        <v>208</v>
      </c>
      <c r="E3185" s="93" t="str">
        <f t="shared" si="148"/>
        <v>PISP</v>
      </c>
      <c r="F3185" s="93" t="str">
        <f t="shared" si="149"/>
        <v>Y</v>
      </c>
      <c r="G3185" s="104">
        <v>37292032.246909164</v>
      </c>
      <c r="H3185" s="99">
        <v>45205.877322259483</v>
      </c>
      <c r="I3185" s="99">
        <v>74.602522434412464</v>
      </c>
      <c r="J3185" s="96"/>
      <c r="K3185" s="96"/>
      <c r="L3185" s="96"/>
      <c r="M3185" s="96"/>
      <c r="N3185" s="96"/>
      <c r="O3185" s="96"/>
      <c r="P3185" s="96"/>
    </row>
    <row r="3186" spans="1:16" ht="15" customHeight="1" x14ac:dyDescent="0.25">
      <c r="A3186" s="97">
        <v>43760</v>
      </c>
      <c r="B3186" s="101">
        <v>80</v>
      </c>
      <c r="C3186" s="92" t="str">
        <f t="shared" si="147"/>
        <v>GET /domestic-scheduled-payments/{DomesticScheduledPaymentId}/payment-details</v>
      </c>
      <c r="D3186" s="94" t="s">
        <v>208</v>
      </c>
      <c r="E3186" s="93" t="str">
        <f t="shared" si="148"/>
        <v>PISP</v>
      </c>
      <c r="F3186" s="93" t="str">
        <f t="shared" si="149"/>
        <v>Y</v>
      </c>
      <c r="G3186" s="104">
        <v>16873793.577760145</v>
      </c>
      <c r="H3186" s="99">
        <v>36570.832815786787</v>
      </c>
      <c r="I3186" s="99">
        <v>98.12769085579508</v>
      </c>
      <c r="J3186" s="96"/>
      <c r="K3186" s="96"/>
      <c r="L3186" s="96"/>
      <c r="M3186" s="96"/>
      <c r="N3186" s="96"/>
      <c r="O3186" s="96"/>
      <c r="P3186" s="96"/>
    </row>
    <row r="3187" spans="1:16" ht="15" customHeight="1" x14ac:dyDescent="0.25">
      <c r="A3187" s="97">
        <v>43760</v>
      </c>
      <c r="B3187" s="101">
        <v>81</v>
      </c>
      <c r="C3187" s="92" t="str">
        <f t="shared" si="147"/>
        <v>GET /domestic-standing-orders/{DomesticStandingOrderId}/payment-details</v>
      </c>
      <c r="D3187" s="94" t="s">
        <v>208</v>
      </c>
      <c r="E3187" s="93" t="str">
        <f t="shared" si="148"/>
        <v>PISP</v>
      </c>
      <c r="F3187" s="93" t="str">
        <f t="shared" si="149"/>
        <v>Y</v>
      </c>
      <c r="G3187" s="104">
        <v>6001303.9097493952</v>
      </c>
      <c r="H3187" s="99">
        <v>9356.5179555345367</v>
      </c>
      <c r="I3187" s="99">
        <v>238.10813843223809</v>
      </c>
      <c r="J3187" s="96"/>
      <c r="K3187" s="96"/>
      <c r="L3187" s="96"/>
      <c r="M3187" s="96"/>
      <c r="N3187" s="96"/>
      <c r="O3187" s="96"/>
      <c r="P3187" s="96"/>
    </row>
    <row r="3188" spans="1:16" ht="15" customHeight="1" x14ac:dyDescent="0.25">
      <c r="A3188" s="97">
        <v>43760</v>
      </c>
      <c r="B3188" s="101">
        <v>82</v>
      </c>
      <c r="C3188" s="92" t="str">
        <f t="shared" si="147"/>
        <v>GET /international-payments/{InternationalPaymentId}/payment-details</v>
      </c>
      <c r="D3188" s="94" t="s">
        <v>208</v>
      </c>
      <c r="E3188" s="93" t="str">
        <f t="shared" si="148"/>
        <v>PISP</v>
      </c>
      <c r="F3188" s="93" t="str">
        <f t="shared" si="149"/>
        <v>Y</v>
      </c>
      <c r="G3188" s="104">
        <v>14189735.25759856</v>
      </c>
      <c r="H3188" s="99">
        <v>19418.830158025183</v>
      </c>
      <c r="I3188" s="99">
        <v>60.121966382672611</v>
      </c>
      <c r="J3188" s="96"/>
      <c r="K3188" s="96"/>
      <c r="L3188" s="96"/>
      <c r="M3188" s="96"/>
      <c r="N3188" s="96"/>
      <c r="O3188" s="96"/>
      <c r="P3188" s="96"/>
    </row>
    <row r="3189" spans="1:16" ht="15" customHeight="1" x14ac:dyDescent="0.25">
      <c r="A3189" s="97">
        <v>43760</v>
      </c>
      <c r="B3189" s="101">
        <v>83</v>
      </c>
      <c r="C3189" s="92" t="str">
        <f t="shared" si="147"/>
        <v>GET /international-scheduled-payments/{InternationalScheduledPaymentId}/payment-details</v>
      </c>
      <c r="D3189" s="94" t="s">
        <v>208</v>
      </c>
      <c r="E3189" s="93" t="str">
        <f t="shared" si="148"/>
        <v>PISP</v>
      </c>
      <c r="F3189" s="93" t="str">
        <f t="shared" si="149"/>
        <v>Y</v>
      </c>
      <c r="G3189" s="104">
        <v>22201068.847121041</v>
      </c>
      <c r="H3189" s="99">
        <v>42410.467387024968</v>
      </c>
      <c r="I3189" s="99">
        <v>55.743280130621692</v>
      </c>
      <c r="J3189" s="96"/>
      <c r="K3189" s="96"/>
      <c r="L3189" s="96"/>
      <c r="M3189" s="96"/>
      <c r="N3189" s="96"/>
      <c r="O3189" s="96"/>
      <c r="P3189" s="96"/>
    </row>
    <row r="3190" spans="1:16" ht="15" customHeight="1" x14ac:dyDescent="0.25">
      <c r="A3190" s="97">
        <v>43760</v>
      </c>
      <c r="B3190" s="101">
        <v>84</v>
      </c>
      <c r="C3190" s="92" t="str">
        <f t="shared" si="147"/>
        <v>GET /international-standing-orders/{InternationalStandingOrderPaymentId}/payment-details</v>
      </c>
      <c r="D3190" s="94" t="s">
        <v>208</v>
      </c>
      <c r="E3190" s="93" t="str">
        <f t="shared" si="148"/>
        <v>PISP</v>
      </c>
      <c r="F3190" s="93" t="str">
        <f t="shared" si="149"/>
        <v>Y</v>
      </c>
      <c r="G3190" s="104">
        <v>6566656.7832820667</v>
      </c>
      <c r="H3190" s="99">
        <v>18952.8756853136</v>
      </c>
      <c r="I3190" s="99">
        <v>81.902483033384556</v>
      </c>
      <c r="J3190" s="96"/>
      <c r="K3190" s="96"/>
      <c r="L3190" s="96"/>
      <c r="M3190" s="96"/>
      <c r="N3190" s="96"/>
      <c r="O3190" s="96"/>
      <c r="P3190" s="96"/>
    </row>
    <row r="3191" spans="1:16" ht="15" customHeight="1" x14ac:dyDescent="0.25">
      <c r="A3191" s="97">
        <v>43760</v>
      </c>
      <c r="B3191" s="101">
        <v>85</v>
      </c>
      <c r="C3191" s="92" t="str">
        <f t="shared" si="147"/>
        <v>GET /file-payments/{FilePaymentId}/payment-details</v>
      </c>
      <c r="D3191" s="94" t="s">
        <v>208</v>
      </c>
      <c r="E3191" s="93" t="str">
        <f t="shared" si="148"/>
        <v>PISP</v>
      </c>
      <c r="F3191" s="93" t="str">
        <f t="shared" si="149"/>
        <v>Y</v>
      </c>
      <c r="G3191" s="104">
        <v>69496242.07165359</v>
      </c>
      <c r="H3191" s="99">
        <v>2626.9804674404218</v>
      </c>
      <c r="I3191" s="99">
        <v>96.248186543735059</v>
      </c>
      <c r="J3191" s="96"/>
      <c r="K3191" s="96"/>
      <c r="L3191" s="96"/>
      <c r="M3191" s="96"/>
      <c r="N3191" s="96"/>
      <c r="O3191" s="96"/>
      <c r="P3191" s="96"/>
    </row>
    <row r="3192" spans="1:16" ht="15" customHeight="1" x14ac:dyDescent="0.25">
      <c r="A3192" s="97">
        <v>43760</v>
      </c>
      <c r="B3192" s="101">
        <v>86</v>
      </c>
      <c r="C3192" s="92" t="str">
        <f t="shared" si="147"/>
        <v>POST /event-subscriptions</v>
      </c>
      <c r="D3192" s="94" t="s">
        <v>208</v>
      </c>
      <c r="E3192" s="93" t="str">
        <f t="shared" si="148"/>
        <v>Notifications</v>
      </c>
      <c r="F3192" s="93" t="str">
        <f t="shared" si="149"/>
        <v>N</v>
      </c>
      <c r="G3192" s="104">
        <v>11313778.556803657</v>
      </c>
      <c r="H3192" s="99">
        <v>12349.438008809542</v>
      </c>
      <c r="I3192" s="99">
        <v>12.025115937093089</v>
      </c>
      <c r="J3192" s="96"/>
      <c r="K3192" s="96"/>
      <c r="L3192" s="96"/>
      <c r="M3192" s="96"/>
      <c r="N3192" s="96"/>
      <c r="O3192" s="96"/>
      <c r="P3192" s="96"/>
    </row>
    <row r="3193" spans="1:16" ht="15" customHeight="1" x14ac:dyDescent="0.25">
      <c r="A3193" s="97">
        <v>43760</v>
      </c>
      <c r="B3193" s="101">
        <v>87</v>
      </c>
      <c r="C3193" s="92" t="str">
        <f t="shared" si="147"/>
        <v>GET /event-subscriptions</v>
      </c>
      <c r="D3193" s="94" t="s">
        <v>208</v>
      </c>
      <c r="E3193" s="93" t="str">
        <f t="shared" si="148"/>
        <v>Notifications</v>
      </c>
      <c r="F3193" s="93" t="str">
        <f t="shared" si="149"/>
        <v>N</v>
      </c>
      <c r="G3193" s="104">
        <v>18375829.930760369</v>
      </c>
      <c r="H3193" s="99">
        <v>34116.961841714947</v>
      </c>
      <c r="I3193" s="99">
        <v>180.23801489687807</v>
      </c>
      <c r="J3193" s="96"/>
      <c r="K3193" s="96"/>
      <c r="L3193" s="96"/>
      <c r="M3193" s="96"/>
      <c r="N3193" s="96"/>
      <c r="O3193" s="96"/>
      <c r="P3193" s="96"/>
    </row>
    <row r="3194" spans="1:16" ht="15" customHeight="1" x14ac:dyDescent="0.25">
      <c r="A3194" s="97">
        <v>43760</v>
      </c>
      <c r="B3194" s="101">
        <v>88</v>
      </c>
      <c r="C3194" s="92" t="str">
        <f t="shared" si="147"/>
        <v>PUT /event-subscriptions/{EventSubscriptionId}</v>
      </c>
      <c r="D3194" s="94" t="s">
        <v>208</v>
      </c>
      <c r="E3194" s="93" t="str">
        <f t="shared" si="148"/>
        <v>Notifications</v>
      </c>
      <c r="F3194" s="93" t="str">
        <f t="shared" si="149"/>
        <v>N</v>
      </c>
      <c r="G3194" s="104">
        <v>11879467.484643839</v>
      </c>
      <c r="H3194" s="99">
        <v>12966.90990925002</v>
      </c>
      <c r="I3194" s="99">
        <v>12.626371733947744</v>
      </c>
      <c r="J3194" s="96"/>
      <c r="K3194" s="96"/>
      <c r="L3194" s="96"/>
      <c r="M3194" s="96"/>
      <c r="N3194" s="96"/>
      <c r="O3194" s="96"/>
      <c r="P3194" s="96"/>
    </row>
    <row r="3195" spans="1:16" ht="15" customHeight="1" x14ac:dyDescent="0.25">
      <c r="A3195" s="97">
        <v>43760</v>
      </c>
      <c r="B3195" s="101">
        <v>89</v>
      </c>
      <c r="C3195" s="92" t="str">
        <f t="shared" si="147"/>
        <v>DELETE /event-subscriptions/{EventSubscriptionId}</v>
      </c>
      <c r="D3195" s="94" t="s">
        <v>208</v>
      </c>
      <c r="E3195" s="93" t="str">
        <f t="shared" si="148"/>
        <v>Notifications</v>
      </c>
      <c r="F3195" s="93" t="str">
        <f t="shared" si="149"/>
        <v>N</v>
      </c>
      <c r="G3195" s="104">
        <v>6856354.6596394423</v>
      </c>
      <c r="H3195" s="99">
        <v>15224.361009810444</v>
      </c>
      <c r="I3195" s="99">
        <v>131.80301579698914</v>
      </c>
      <c r="J3195" s="96"/>
      <c r="K3195" s="96"/>
      <c r="L3195" s="96"/>
      <c r="M3195" s="96"/>
      <c r="N3195" s="96"/>
      <c r="O3195" s="96"/>
      <c r="P3195" s="96"/>
    </row>
    <row r="3196" spans="1:16" ht="15" customHeight="1" x14ac:dyDescent="0.25">
      <c r="A3196" s="97">
        <v>43760</v>
      </c>
      <c r="B3196" s="101">
        <v>90</v>
      </c>
      <c r="C3196" s="92" t="str">
        <f t="shared" si="147"/>
        <v>POST /event-notifications</v>
      </c>
      <c r="D3196" s="94" t="s">
        <v>208</v>
      </c>
      <c r="E3196" s="93" t="str">
        <f t="shared" si="148"/>
        <v>Notifications</v>
      </c>
      <c r="F3196" s="93" t="str">
        <f t="shared" si="149"/>
        <v>N</v>
      </c>
      <c r="G3196" s="104">
        <v>8808402.6836645138</v>
      </c>
      <c r="H3196" s="99">
        <v>17955.777394832417</v>
      </c>
      <c r="I3196" s="99">
        <v>228.76541362279588</v>
      </c>
      <c r="J3196" s="96"/>
      <c r="K3196" s="96"/>
      <c r="L3196" s="96"/>
      <c r="M3196" s="96"/>
      <c r="N3196" s="96"/>
      <c r="O3196" s="96"/>
      <c r="P3196" s="96"/>
    </row>
    <row r="3197" spans="1:16" ht="15" customHeight="1" x14ac:dyDescent="0.25">
      <c r="A3197" s="97">
        <v>43760</v>
      </c>
      <c r="B3197" s="101">
        <v>91</v>
      </c>
      <c r="C3197" s="92" t="str">
        <f t="shared" si="147"/>
        <v>POST /events</v>
      </c>
      <c r="D3197" s="94" t="s">
        <v>208</v>
      </c>
      <c r="E3197" s="93" t="str">
        <f t="shared" si="148"/>
        <v>Notifications</v>
      </c>
      <c r="F3197" s="93" t="str">
        <f t="shared" si="149"/>
        <v>N</v>
      </c>
      <c r="G3197" s="104">
        <v>5609744.7215231797</v>
      </c>
      <c r="H3197" s="99">
        <v>12456.295371663089</v>
      </c>
      <c r="I3197" s="99">
        <v>107.83883110662747</v>
      </c>
      <c r="J3197" s="96"/>
      <c r="K3197" s="96"/>
      <c r="L3197" s="96"/>
      <c r="M3197" s="96"/>
      <c r="N3197" s="96"/>
      <c r="O3197" s="96"/>
      <c r="P3197" s="96"/>
    </row>
    <row r="3198" spans="1:16" ht="15" customHeight="1" x14ac:dyDescent="0.25">
      <c r="A3198" s="97">
        <v>43761</v>
      </c>
      <c r="B3198" s="101">
        <v>0</v>
      </c>
      <c r="C3198" s="92" t="str">
        <f t="shared" si="147"/>
        <v>OIDC endpoints for token IDs</v>
      </c>
      <c r="D3198" s="94" t="s">
        <v>207</v>
      </c>
      <c r="E3198" s="93" t="str">
        <f t="shared" si="148"/>
        <v>OIDC</v>
      </c>
      <c r="F3198" s="93" t="str">
        <f t="shared" si="149"/>
        <v>N</v>
      </c>
      <c r="G3198" s="111">
        <v>741957976.78883374</v>
      </c>
      <c r="H3198" s="99">
        <v>1660899.2426254242</v>
      </c>
      <c r="I3198" s="99">
        <v>594.314938154738</v>
      </c>
      <c r="J3198" s="96"/>
      <c r="K3198" s="96"/>
      <c r="L3198" s="96"/>
      <c r="M3198" s="96"/>
      <c r="N3198" s="96"/>
      <c r="O3198" s="96"/>
      <c r="P3198" s="96"/>
    </row>
    <row r="3199" spans="1:16" ht="15" customHeight="1" x14ac:dyDescent="0.25">
      <c r="A3199" s="100">
        <v>43761</v>
      </c>
      <c r="B3199" s="101">
        <v>1</v>
      </c>
      <c r="C3199" s="92" t="str">
        <f t="shared" si="147"/>
        <v>POST /account-access-consents</v>
      </c>
      <c r="D3199" s="94" t="s">
        <v>207</v>
      </c>
      <c r="E3199" s="93" t="str">
        <f t="shared" si="148"/>
        <v>AISP</v>
      </c>
      <c r="F3199" s="93" t="str">
        <f t="shared" si="149"/>
        <v>N</v>
      </c>
      <c r="G3199" s="95">
        <v>690537.22080942406</v>
      </c>
      <c r="H3199" s="102">
        <v>30932.523035175072</v>
      </c>
      <c r="I3199" s="102">
        <v>99.282401800858153</v>
      </c>
      <c r="J3199" s="96"/>
      <c r="K3199" s="96"/>
      <c r="L3199" s="96"/>
      <c r="M3199" s="96"/>
      <c r="N3199" s="96"/>
      <c r="O3199" s="96"/>
      <c r="P3199" s="96"/>
    </row>
    <row r="3200" spans="1:16" ht="15" customHeight="1" x14ac:dyDescent="0.25">
      <c r="A3200" s="100">
        <v>43761</v>
      </c>
      <c r="B3200" s="101">
        <v>2</v>
      </c>
      <c r="C3200" s="92" t="str">
        <f t="shared" si="147"/>
        <v>GET /account-access-consents/{ConsentId}</v>
      </c>
      <c r="D3200" s="94" t="s">
        <v>207</v>
      </c>
      <c r="E3200" s="93" t="str">
        <f t="shared" si="148"/>
        <v>AISP</v>
      </c>
      <c r="F3200" s="93" t="str">
        <f t="shared" si="149"/>
        <v>N</v>
      </c>
      <c r="G3200" s="95">
        <v>1698883.3269174497</v>
      </c>
      <c r="H3200" s="102">
        <v>28848.77642308404</v>
      </c>
      <c r="I3200" s="102">
        <v>36.104670498551037</v>
      </c>
      <c r="J3200" s="96"/>
      <c r="K3200" s="96"/>
      <c r="L3200" s="96"/>
      <c r="M3200" s="96"/>
      <c r="N3200" s="96"/>
      <c r="O3200" s="96"/>
      <c r="P3200" s="96"/>
    </row>
    <row r="3201" spans="1:16" ht="15" customHeight="1" x14ac:dyDescent="0.25">
      <c r="A3201" s="100">
        <v>43761</v>
      </c>
      <c r="B3201" s="101">
        <v>3</v>
      </c>
      <c r="C3201" s="92" t="str">
        <f t="shared" si="147"/>
        <v>DELETE /account-access-consents/{ConsentId}</v>
      </c>
      <c r="D3201" s="94" t="s">
        <v>207</v>
      </c>
      <c r="E3201" s="93" t="str">
        <f t="shared" si="148"/>
        <v>AISP</v>
      </c>
      <c r="F3201" s="93" t="str">
        <f t="shared" si="149"/>
        <v>N</v>
      </c>
      <c r="G3201" s="95">
        <v>775639.87351950642</v>
      </c>
      <c r="H3201" s="102">
        <v>27949.853580535946</v>
      </c>
      <c r="I3201" s="102">
        <v>291.09597170314993</v>
      </c>
      <c r="J3201" s="96"/>
      <c r="K3201" s="96"/>
      <c r="L3201" s="96"/>
      <c r="M3201" s="96"/>
      <c r="N3201" s="96"/>
      <c r="O3201" s="96"/>
      <c r="P3201" s="96"/>
    </row>
    <row r="3202" spans="1:16" ht="15" customHeight="1" x14ac:dyDescent="0.25">
      <c r="A3202" s="100">
        <v>43761</v>
      </c>
      <c r="B3202" s="101">
        <v>4</v>
      </c>
      <c r="C3202" s="92" t="str">
        <f t="shared" si="147"/>
        <v>GET /accounts</v>
      </c>
      <c r="D3202" s="94" t="s">
        <v>207</v>
      </c>
      <c r="E3202" s="93" t="str">
        <f t="shared" si="148"/>
        <v>AISP</v>
      </c>
      <c r="F3202" s="93" t="str">
        <f t="shared" si="149"/>
        <v>Y</v>
      </c>
      <c r="G3202" s="95">
        <v>1955389.6745380324</v>
      </c>
      <c r="H3202" s="102">
        <v>29805.170211957364</v>
      </c>
      <c r="I3202" s="102">
        <v>73.502158498052466</v>
      </c>
      <c r="J3202" s="96"/>
      <c r="K3202" s="96"/>
      <c r="L3202" s="96"/>
      <c r="M3202" s="96"/>
      <c r="N3202" s="96"/>
      <c r="O3202" s="96"/>
      <c r="P3202" s="96"/>
    </row>
    <row r="3203" spans="1:16" ht="15" customHeight="1" x14ac:dyDescent="0.25">
      <c r="A3203" s="100">
        <v>43761</v>
      </c>
      <c r="B3203" s="101">
        <v>5</v>
      </c>
      <c r="C3203" s="92" t="str">
        <f t="shared" si="147"/>
        <v>GET /accounts/{AccountId}</v>
      </c>
      <c r="D3203" s="94" t="s">
        <v>207</v>
      </c>
      <c r="E3203" s="93" t="str">
        <f t="shared" si="148"/>
        <v>AISP</v>
      </c>
      <c r="F3203" s="93" t="str">
        <f t="shared" si="149"/>
        <v>Y</v>
      </c>
      <c r="G3203" s="95">
        <v>2915704.1551792156</v>
      </c>
      <c r="H3203" s="102">
        <v>46334.327449001459</v>
      </c>
      <c r="I3203" s="102">
        <v>94.878551374115887</v>
      </c>
      <c r="J3203" s="96"/>
      <c r="K3203" s="96"/>
      <c r="L3203" s="96"/>
      <c r="M3203" s="96"/>
      <c r="N3203" s="96"/>
      <c r="O3203" s="96"/>
      <c r="P3203" s="96"/>
    </row>
    <row r="3204" spans="1:16" ht="15" customHeight="1" x14ac:dyDescent="0.25">
      <c r="A3204" s="100">
        <v>43761</v>
      </c>
      <c r="B3204" s="101">
        <v>6</v>
      </c>
      <c r="C3204" s="92" t="str">
        <f t="shared" si="147"/>
        <v>GET /accounts/{AccountId}/balances</v>
      </c>
      <c r="D3204" s="94" t="s">
        <v>207</v>
      </c>
      <c r="E3204" s="93" t="str">
        <f t="shared" si="148"/>
        <v>AISP</v>
      </c>
      <c r="F3204" s="93" t="str">
        <f t="shared" si="149"/>
        <v>Y</v>
      </c>
      <c r="G3204" s="95">
        <v>2235614.0179474102</v>
      </c>
      <c r="H3204" s="102">
        <v>27530.869067392709</v>
      </c>
      <c r="I3204" s="102">
        <v>145.34341538291287</v>
      </c>
      <c r="J3204" s="96"/>
      <c r="K3204" s="96"/>
      <c r="L3204" s="96"/>
      <c r="M3204" s="96"/>
      <c r="N3204" s="96"/>
      <c r="O3204" s="96"/>
      <c r="P3204" s="96"/>
    </row>
    <row r="3205" spans="1:16" ht="15" customHeight="1" x14ac:dyDescent="0.25">
      <c r="A3205" s="100">
        <v>43761</v>
      </c>
      <c r="B3205" s="101">
        <v>7</v>
      </c>
      <c r="C3205" s="92" t="str">
        <f t="shared" si="147"/>
        <v>GET /balances</v>
      </c>
      <c r="D3205" s="94" t="s">
        <v>207</v>
      </c>
      <c r="E3205" s="93" t="str">
        <f t="shared" si="148"/>
        <v>AISP</v>
      </c>
      <c r="F3205" s="93" t="str">
        <f t="shared" si="149"/>
        <v>Y</v>
      </c>
      <c r="G3205" s="95">
        <v>1432786.1591039435</v>
      </c>
      <c r="H3205" s="102">
        <v>24604.47842967902</v>
      </c>
      <c r="I3205" s="102">
        <v>166.40317783270052</v>
      </c>
      <c r="J3205" s="96"/>
      <c r="K3205" s="96"/>
      <c r="L3205" s="96"/>
      <c r="M3205" s="96"/>
      <c r="N3205" s="96"/>
      <c r="O3205" s="96"/>
      <c r="P3205" s="96"/>
    </row>
    <row r="3206" spans="1:16" ht="15" customHeight="1" x14ac:dyDescent="0.25">
      <c r="A3206" s="100">
        <v>43761</v>
      </c>
      <c r="B3206" s="101">
        <v>8</v>
      </c>
      <c r="C3206" s="92" t="str">
        <f t="shared" si="147"/>
        <v>GET /accounts/{AccountId}/transactions</v>
      </c>
      <c r="D3206" s="94" t="s">
        <v>207</v>
      </c>
      <c r="E3206" s="93" t="str">
        <f t="shared" si="148"/>
        <v>AISP</v>
      </c>
      <c r="F3206" s="93" t="str">
        <f t="shared" si="149"/>
        <v>Y</v>
      </c>
      <c r="G3206" s="95">
        <v>38126143.398101166</v>
      </c>
      <c r="H3206" s="102">
        <v>21853.344346210837</v>
      </c>
      <c r="I3206" s="102">
        <v>206.94815873955088</v>
      </c>
      <c r="J3206" s="96"/>
      <c r="K3206" s="96"/>
      <c r="L3206" s="96"/>
      <c r="M3206" s="96"/>
      <c r="N3206" s="96"/>
      <c r="O3206" s="96"/>
      <c r="P3206" s="96"/>
    </row>
    <row r="3207" spans="1:16" ht="15" customHeight="1" x14ac:dyDescent="0.25">
      <c r="A3207" s="100">
        <v>43761</v>
      </c>
      <c r="B3207" s="101">
        <v>9</v>
      </c>
      <c r="C3207" s="92" t="str">
        <f t="shared" si="147"/>
        <v>GET /transactions</v>
      </c>
      <c r="D3207" s="94" t="s">
        <v>207</v>
      </c>
      <c r="E3207" s="93" t="str">
        <f t="shared" si="148"/>
        <v>AISP</v>
      </c>
      <c r="F3207" s="93" t="str">
        <f t="shared" si="149"/>
        <v>Y</v>
      </c>
      <c r="G3207" s="95">
        <v>376528344.08387637</v>
      </c>
      <c r="H3207" s="102">
        <v>46818.584369147356</v>
      </c>
      <c r="I3207" s="102">
        <v>37.660709746232122</v>
      </c>
      <c r="J3207" s="96"/>
      <c r="K3207" s="96"/>
      <c r="L3207" s="96"/>
      <c r="M3207" s="96"/>
      <c r="N3207" s="96"/>
      <c r="O3207" s="96"/>
      <c r="P3207" s="96"/>
    </row>
    <row r="3208" spans="1:16" ht="15" customHeight="1" x14ac:dyDescent="0.25">
      <c r="A3208" s="100">
        <v>43761</v>
      </c>
      <c r="B3208" s="101">
        <v>10</v>
      </c>
      <c r="C3208" s="92" t="str">
        <f t="shared" ref="C3208:C3271" si="150">VLOOKUP($B3208,endpoints,3)</f>
        <v>GET /accounts/{AccountId}/beneficiaries</v>
      </c>
      <c r="D3208" s="94" t="s">
        <v>207</v>
      </c>
      <c r="E3208" s="93" t="str">
        <f t="shared" ref="E3208:E3271" si="151">VLOOKUP($B3208,endpoints,4)</f>
        <v>AISP</v>
      </c>
      <c r="F3208" s="93" t="str">
        <f t="shared" ref="F3208:F3271" si="152">VLOOKUP($B3208,endpoints,5)</f>
        <v>Y</v>
      </c>
      <c r="G3208" s="95">
        <v>2600681.9031054927</v>
      </c>
      <c r="H3208" s="102">
        <v>27428.856765790657</v>
      </c>
      <c r="I3208" s="102">
        <v>142.04421722931821</v>
      </c>
      <c r="J3208" s="96"/>
      <c r="K3208" s="96"/>
      <c r="L3208" s="96"/>
      <c r="M3208" s="96"/>
      <c r="N3208" s="96"/>
      <c r="O3208" s="96"/>
      <c r="P3208" s="96"/>
    </row>
    <row r="3209" spans="1:16" ht="15" customHeight="1" x14ac:dyDescent="0.25">
      <c r="A3209" s="100">
        <v>43761</v>
      </c>
      <c r="B3209" s="101">
        <v>11</v>
      </c>
      <c r="C3209" s="92" t="str">
        <f t="shared" si="150"/>
        <v>GET /beneficiaries</v>
      </c>
      <c r="D3209" s="94" t="s">
        <v>207</v>
      </c>
      <c r="E3209" s="93" t="str">
        <f t="shared" si="151"/>
        <v>AISP</v>
      </c>
      <c r="F3209" s="93" t="str">
        <f t="shared" si="152"/>
        <v>Y</v>
      </c>
      <c r="G3209" s="95">
        <v>3318082.059899156</v>
      </c>
      <c r="H3209" s="102">
        <v>36912.197908230861</v>
      </c>
      <c r="I3209" s="102">
        <v>30.005931414966035</v>
      </c>
      <c r="J3209" s="96"/>
      <c r="K3209" s="96"/>
      <c r="L3209" s="96"/>
      <c r="M3209" s="96"/>
      <c r="N3209" s="96"/>
      <c r="O3209" s="96"/>
      <c r="P3209" s="96"/>
    </row>
    <row r="3210" spans="1:16" ht="15" customHeight="1" x14ac:dyDescent="0.25">
      <c r="A3210" s="100">
        <v>43761</v>
      </c>
      <c r="B3210" s="101">
        <v>12</v>
      </c>
      <c r="C3210" s="92" t="str">
        <f t="shared" si="150"/>
        <v>GET /accounts/{AccountId}/direct-debits</v>
      </c>
      <c r="D3210" s="94" t="s">
        <v>207</v>
      </c>
      <c r="E3210" s="93" t="str">
        <f t="shared" si="151"/>
        <v>AISP</v>
      </c>
      <c r="F3210" s="93" t="str">
        <f t="shared" si="152"/>
        <v>Y</v>
      </c>
      <c r="G3210" s="95">
        <v>2195632.7298661531</v>
      </c>
      <c r="H3210" s="102">
        <v>37339.040401128659</v>
      </c>
      <c r="I3210" s="102">
        <v>185.35901128622734</v>
      </c>
      <c r="J3210" s="96"/>
      <c r="K3210" s="96"/>
      <c r="L3210" s="96"/>
      <c r="M3210" s="96"/>
      <c r="N3210" s="96"/>
      <c r="O3210" s="96"/>
      <c r="P3210" s="96"/>
    </row>
    <row r="3211" spans="1:16" ht="15" customHeight="1" x14ac:dyDescent="0.25">
      <c r="A3211" s="100">
        <v>43761</v>
      </c>
      <c r="B3211" s="101">
        <v>13</v>
      </c>
      <c r="C3211" s="92" t="str">
        <f t="shared" si="150"/>
        <v>GET /direct-debits</v>
      </c>
      <c r="D3211" s="94" t="s">
        <v>207</v>
      </c>
      <c r="E3211" s="93" t="str">
        <f t="shared" si="151"/>
        <v>AISP</v>
      </c>
      <c r="F3211" s="93" t="str">
        <f t="shared" si="152"/>
        <v>Y</v>
      </c>
      <c r="G3211" s="95">
        <v>2255389.3919023671</v>
      </c>
      <c r="H3211" s="102">
        <v>23740.235585976923</v>
      </c>
      <c r="I3211" s="102">
        <v>246.76753047708758</v>
      </c>
      <c r="J3211" s="96"/>
      <c r="K3211" s="96"/>
      <c r="L3211" s="96"/>
      <c r="M3211" s="96"/>
      <c r="N3211" s="96"/>
      <c r="O3211" s="96"/>
      <c r="P3211" s="96"/>
    </row>
    <row r="3212" spans="1:16" ht="15" customHeight="1" x14ac:dyDescent="0.25">
      <c r="A3212" s="100">
        <v>43761</v>
      </c>
      <c r="B3212" s="101">
        <v>14</v>
      </c>
      <c r="C3212" s="92" t="str">
        <f t="shared" si="150"/>
        <v>GET /accounts/{AccountId}/standing-orders</v>
      </c>
      <c r="D3212" s="94" t="s">
        <v>207</v>
      </c>
      <c r="E3212" s="93" t="str">
        <f t="shared" si="151"/>
        <v>AISP</v>
      </c>
      <c r="F3212" s="93" t="str">
        <f t="shared" si="152"/>
        <v>Y</v>
      </c>
      <c r="G3212" s="95">
        <v>1014377.85495819</v>
      </c>
      <c r="H3212" s="102">
        <v>19705.970715809039</v>
      </c>
      <c r="I3212" s="102">
        <v>156.78555314154073</v>
      </c>
      <c r="J3212" s="96"/>
      <c r="K3212" s="96"/>
      <c r="L3212" s="96"/>
      <c r="M3212" s="96"/>
      <c r="N3212" s="96"/>
      <c r="O3212" s="96"/>
      <c r="P3212" s="96"/>
    </row>
    <row r="3213" spans="1:16" ht="15" customHeight="1" x14ac:dyDescent="0.25">
      <c r="A3213" s="100">
        <v>43761</v>
      </c>
      <c r="B3213" s="101">
        <v>15</v>
      </c>
      <c r="C3213" s="92" t="str">
        <f t="shared" si="150"/>
        <v>GET /standing-orders</v>
      </c>
      <c r="D3213" s="94" t="s">
        <v>207</v>
      </c>
      <c r="E3213" s="93" t="str">
        <f t="shared" si="151"/>
        <v>AISP</v>
      </c>
      <c r="F3213" s="93" t="str">
        <f t="shared" si="152"/>
        <v>Y</v>
      </c>
      <c r="G3213" s="95">
        <v>1781399.0195241782</v>
      </c>
      <c r="H3213" s="102">
        <v>48249.75484777231</v>
      </c>
      <c r="I3213" s="102">
        <v>141.89563769954702</v>
      </c>
      <c r="J3213" s="96"/>
      <c r="K3213" s="96"/>
      <c r="L3213" s="96"/>
      <c r="M3213" s="96"/>
      <c r="N3213" s="96"/>
      <c r="O3213" s="96"/>
      <c r="P3213" s="96"/>
    </row>
    <row r="3214" spans="1:16" ht="15" customHeight="1" x14ac:dyDescent="0.25">
      <c r="A3214" s="100">
        <v>43761</v>
      </c>
      <c r="B3214" s="101">
        <v>16</v>
      </c>
      <c r="C3214" s="92" t="str">
        <f t="shared" si="150"/>
        <v>GET /accounts/{AccountId}/product</v>
      </c>
      <c r="D3214" s="94" t="s">
        <v>207</v>
      </c>
      <c r="E3214" s="93" t="str">
        <f t="shared" si="151"/>
        <v>AISP</v>
      </c>
      <c r="F3214" s="93" t="str">
        <f t="shared" si="152"/>
        <v>Y</v>
      </c>
      <c r="G3214" s="95">
        <v>441361.47840322217</v>
      </c>
      <c r="H3214" s="102">
        <v>5951.8064674829129</v>
      </c>
      <c r="I3214" s="102">
        <v>178.50013527178507</v>
      </c>
      <c r="J3214" s="96"/>
      <c r="K3214" s="96"/>
      <c r="L3214" s="96"/>
      <c r="M3214" s="96"/>
      <c r="N3214" s="96"/>
      <c r="O3214" s="96"/>
      <c r="P3214" s="96"/>
    </row>
    <row r="3215" spans="1:16" ht="15" customHeight="1" x14ac:dyDescent="0.25">
      <c r="A3215" s="100">
        <v>43761</v>
      </c>
      <c r="B3215" s="101">
        <v>17</v>
      </c>
      <c r="C3215" s="92" t="str">
        <f t="shared" si="150"/>
        <v>GET /products</v>
      </c>
      <c r="D3215" s="94" t="s">
        <v>207</v>
      </c>
      <c r="E3215" s="93" t="str">
        <f t="shared" si="151"/>
        <v>AISP</v>
      </c>
      <c r="F3215" s="93" t="str">
        <f t="shared" si="152"/>
        <v>Y</v>
      </c>
      <c r="G3215" s="95">
        <v>924458.8158762824</v>
      </c>
      <c r="H3215" s="102">
        <v>30569.325649234372</v>
      </c>
      <c r="I3215" s="102">
        <v>237.60505391340408</v>
      </c>
      <c r="J3215" s="96"/>
      <c r="K3215" s="96"/>
      <c r="L3215" s="96"/>
      <c r="M3215" s="96"/>
      <c r="N3215" s="96"/>
      <c r="O3215" s="96"/>
      <c r="P3215" s="96"/>
    </row>
    <row r="3216" spans="1:16" ht="15" customHeight="1" x14ac:dyDescent="0.25">
      <c r="A3216" s="100">
        <v>43761</v>
      </c>
      <c r="B3216" s="101">
        <v>18</v>
      </c>
      <c r="C3216" s="92" t="str">
        <f t="shared" si="150"/>
        <v>GET /accounts/{AccountId}/offers</v>
      </c>
      <c r="D3216" s="94" t="s">
        <v>207</v>
      </c>
      <c r="E3216" s="93" t="str">
        <f t="shared" si="151"/>
        <v>AISP</v>
      </c>
      <c r="F3216" s="93" t="str">
        <f t="shared" si="152"/>
        <v>Y</v>
      </c>
      <c r="G3216" s="95">
        <v>916110.63051807007</v>
      </c>
      <c r="H3216" s="102">
        <v>40314.312281603634</v>
      </c>
      <c r="I3216" s="102">
        <v>264.86279553457121</v>
      </c>
      <c r="J3216" s="96"/>
      <c r="K3216" s="96"/>
      <c r="L3216" s="96"/>
      <c r="M3216" s="96"/>
      <c r="N3216" s="96"/>
      <c r="O3216" s="96"/>
      <c r="P3216" s="96"/>
    </row>
    <row r="3217" spans="1:16" ht="15" customHeight="1" x14ac:dyDescent="0.25">
      <c r="A3217" s="100">
        <v>43761</v>
      </c>
      <c r="B3217" s="101">
        <v>19</v>
      </c>
      <c r="C3217" s="92" t="str">
        <f t="shared" si="150"/>
        <v>GET /offers</v>
      </c>
      <c r="D3217" s="94" t="s">
        <v>207</v>
      </c>
      <c r="E3217" s="93" t="str">
        <f t="shared" si="151"/>
        <v>AISP</v>
      </c>
      <c r="F3217" s="93" t="str">
        <f t="shared" si="152"/>
        <v>Y</v>
      </c>
      <c r="G3217" s="95">
        <v>3806318.2954645618</v>
      </c>
      <c r="H3217" s="102">
        <v>39796.405317191362</v>
      </c>
      <c r="I3217" s="102">
        <v>168.64791381932676</v>
      </c>
      <c r="J3217" s="96"/>
      <c r="K3217" s="96"/>
      <c r="L3217" s="96"/>
      <c r="M3217" s="96"/>
      <c r="N3217" s="96"/>
      <c r="O3217" s="96"/>
      <c r="P3217" s="96"/>
    </row>
    <row r="3218" spans="1:16" ht="15" customHeight="1" x14ac:dyDescent="0.25">
      <c r="A3218" s="100">
        <v>43761</v>
      </c>
      <c r="B3218" s="101">
        <v>20</v>
      </c>
      <c r="C3218" s="92" t="str">
        <f t="shared" si="150"/>
        <v>GET /accounts/{AccountId}/party</v>
      </c>
      <c r="D3218" s="94" t="s">
        <v>207</v>
      </c>
      <c r="E3218" s="93" t="str">
        <f t="shared" si="151"/>
        <v>AISP</v>
      </c>
      <c r="F3218" s="93" t="str">
        <f t="shared" si="152"/>
        <v>Y</v>
      </c>
      <c r="G3218" s="95">
        <v>1271907.8129984816</v>
      </c>
      <c r="H3218" s="102">
        <v>45474.859344337274</v>
      </c>
      <c r="I3218" s="102">
        <v>0</v>
      </c>
      <c r="J3218" s="96"/>
      <c r="K3218" s="96"/>
      <c r="L3218" s="96"/>
      <c r="M3218" s="96"/>
      <c r="N3218" s="96"/>
      <c r="O3218" s="96"/>
      <c r="P3218" s="96"/>
    </row>
    <row r="3219" spans="1:16" ht="15" customHeight="1" x14ac:dyDescent="0.25">
      <c r="A3219" s="100">
        <v>43761</v>
      </c>
      <c r="B3219" s="101">
        <v>21</v>
      </c>
      <c r="C3219" s="92" t="str">
        <f t="shared" si="150"/>
        <v>GET /party</v>
      </c>
      <c r="D3219" s="94" t="s">
        <v>207</v>
      </c>
      <c r="E3219" s="93" t="str">
        <f t="shared" si="151"/>
        <v>AISP</v>
      </c>
      <c r="F3219" s="93" t="str">
        <f t="shared" si="152"/>
        <v>Y</v>
      </c>
      <c r="G3219" s="95">
        <v>1012495.7267180154</v>
      </c>
      <c r="H3219" s="102">
        <v>11266.956404496808</v>
      </c>
      <c r="I3219" s="102">
        <v>386.46573939236316</v>
      </c>
      <c r="J3219" s="96"/>
      <c r="K3219" s="96"/>
      <c r="L3219" s="96"/>
      <c r="M3219" s="96"/>
      <c r="N3219" s="96"/>
      <c r="O3219" s="96"/>
      <c r="P3219" s="96"/>
    </row>
    <row r="3220" spans="1:16" ht="15" customHeight="1" x14ac:dyDescent="0.25">
      <c r="A3220" s="100">
        <v>43761</v>
      </c>
      <c r="B3220" s="101">
        <v>22</v>
      </c>
      <c r="C3220" s="92" t="str">
        <f t="shared" si="150"/>
        <v>GET /accounts/{AccountId}/scheduled-payments</v>
      </c>
      <c r="D3220" s="94" t="s">
        <v>207</v>
      </c>
      <c r="E3220" s="93" t="str">
        <f t="shared" si="151"/>
        <v>AISP</v>
      </c>
      <c r="F3220" s="93" t="str">
        <f t="shared" si="152"/>
        <v>Y</v>
      </c>
      <c r="G3220" s="95">
        <v>1095014.5793931584</v>
      </c>
      <c r="H3220" s="102">
        <v>35790.424844732312</v>
      </c>
      <c r="I3220" s="102">
        <v>3.0855640612256074</v>
      </c>
      <c r="J3220" s="96"/>
      <c r="K3220" s="96"/>
      <c r="L3220" s="96"/>
      <c r="M3220" s="96"/>
      <c r="N3220" s="96"/>
      <c r="O3220" s="96"/>
      <c r="P3220" s="96"/>
    </row>
    <row r="3221" spans="1:16" ht="15" customHeight="1" x14ac:dyDescent="0.25">
      <c r="A3221" s="100">
        <v>43761</v>
      </c>
      <c r="B3221" s="101">
        <v>23</v>
      </c>
      <c r="C3221" s="92" t="str">
        <f t="shared" si="150"/>
        <v>GET /scheduled-payments</v>
      </c>
      <c r="D3221" s="94" t="s">
        <v>207</v>
      </c>
      <c r="E3221" s="93" t="str">
        <f t="shared" si="151"/>
        <v>AISP</v>
      </c>
      <c r="F3221" s="93" t="str">
        <f t="shared" si="152"/>
        <v>Y</v>
      </c>
      <c r="G3221" s="95">
        <v>2092621.1293745276</v>
      </c>
      <c r="H3221" s="102">
        <v>33446.664714233353</v>
      </c>
      <c r="I3221" s="102">
        <v>93.725313336391551</v>
      </c>
      <c r="J3221" s="96"/>
      <c r="K3221" s="96"/>
      <c r="L3221" s="96"/>
      <c r="M3221" s="96"/>
      <c r="N3221" s="96"/>
      <c r="O3221" s="96"/>
      <c r="P3221" s="96"/>
    </row>
    <row r="3222" spans="1:16" ht="15" customHeight="1" x14ac:dyDescent="0.25">
      <c r="A3222" s="100">
        <v>43761</v>
      </c>
      <c r="B3222" s="101">
        <v>24</v>
      </c>
      <c r="C3222" s="92" t="str">
        <f t="shared" si="150"/>
        <v>GET /accounts/{AccountId}/statements</v>
      </c>
      <c r="D3222" s="94" t="s">
        <v>207</v>
      </c>
      <c r="E3222" s="93" t="str">
        <f t="shared" si="151"/>
        <v>AISP</v>
      </c>
      <c r="F3222" s="93" t="str">
        <f t="shared" si="152"/>
        <v>Y</v>
      </c>
      <c r="G3222" s="95">
        <v>1083194.9541989856</v>
      </c>
      <c r="H3222" s="102">
        <v>14741.144550534163</v>
      </c>
      <c r="I3222" s="102">
        <v>166.32224527009714</v>
      </c>
      <c r="J3222" s="96"/>
      <c r="K3222" s="96"/>
      <c r="L3222" s="96"/>
      <c r="M3222" s="96"/>
      <c r="N3222" s="96"/>
      <c r="O3222" s="96"/>
      <c r="P3222" s="96"/>
    </row>
    <row r="3223" spans="1:16" ht="15" customHeight="1" x14ac:dyDescent="0.25">
      <c r="A3223" s="100">
        <v>43761</v>
      </c>
      <c r="B3223" s="101">
        <v>25</v>
      </c>
      <c r="C3223" s="92" t="str">
        <f t="shared" si="150"/>
        <v>GET /accounts/{AccountId}/statements/{StatementId}</v>
      </c>
      <c r="D3223" s="94" t="s">
        <v>207</v>
      </c>
      <c r="E3223" s="93" t="str">
        <f t="shared" si="151"/>
        <v>AISP</v>
      </c>
      <c r="F3223" s="93" t="str">
        <f t="shared" si="152"/>
        <v>Y</v>
      </c>
      <c r="G3223" s="95">
        <v>1399984.3502492297</v>
      </c>
      <c r="H3223" s="102">
        <v>22933.299687673269</v>
      </c>
      <c r="I3223" s="102">
        <v>134.26731969181031</v>
      </c>
      <c r="J3223" s="96"/>
      <c r="K3223" s="96"/>
      <c r="L3223" s="96"/>
      <c r="M3223" s="96"/>
      <c r="N3223" s="96"/>
      <c r="O3223" s="96"/>
      <c r="P3223" s="96"/>
    </row>
    <row r="3224" spans="1:16" ht="15" customHeight="1" x14ac:dyDescent="0.25">
      <c r="A3224" s="100">
        <v>43761</v>
      </c>
      <c r="B3224" s="101">
        <v>26</v>
      </c>
      <c r="C3224" s="92" t="str">
        <f t="shared" si="150"/>
        <v>GET /accounts/{AccountId}/statements/{StatementId}/file</v>
      </c>
      <c r="D3224" s="94" t="s">
        <v>207</v>
      </c>
      <c r="E3224" s="93" t="str">
        <f t="shared" si="151"/>
        <v>AISP</v>
      </c>
      <c r="F3224" s="93" t="str">
        <f t="shared" si="152"/>
        <v>Y</v>
      </c>
      <c r="G3224" s="95">
        <v>2516042.4599123099</v>
      </c>
      <c r="H3224" s="102">
        <v>25082.555073542208</v>
      </c>
      <c r="I3224" s="102">
        <v>96.659204820483865</v>
      </c>
      <c r="J3224" s="96"/>
      <c r="K3224" s="96"/>
      <c r="L3224" s="96"/>
      <c r="M3224" s="96"/>
      <c r="N3224" s="96"/>
      <c r="O3224" s="96"/>
      <c r="P3224" s="96"/>
    </row>
    <row r="3225" spans="1:16" ht="15" customHeight="1" x14ac:dyDescent="0.25">
      <c r="A3225" s="100">
        <v>43761</v>
      </c>
      <c r="B3225" s="101">
        <v>27</v>
      </c>
      <c r="C3225" s="92" t="str">
        <f t="shared" si="150"/>
        <v>GET /accounts/{AccountId}/statements/{StatementId}/transactions</v>
      </c>
      <c r="D3225" s="94" t="s">
        <v>207</v>
      </c>
      <c r="E3225" s="93" t="str">
        <f t="shared" si="151"/>
        <v>AISP</v>
      </c>
      <c r="F3225" s="93" t="str">
        <f t="shared" si="152"/>
        <v>Y</v>
      </c>
      <c r="G3225" s="95">
        <v>33866182.460237809</v>
      </c>
      <c r="H3225" s="102">
        <v>8052.0835325670932</v>
      </c>
      <c r="I3225" s="102">
        <v>290.50010372514708</v>
      </c>
      <c r="J3225" s="96"/>
      <c r="K3225" s="96"/>
      <c r="L3225" s="96"/>
      <c r="M3225" s="96"/>
      <c r="N3225" s="96"/>
      <c r="O3225" s="96"/>
      <c r="P3225" s="96"/>
    </row>
    <row r="3226" spans="1:16" ht="15" customHeight="1" x14ac:dyDescent="0.25">
      <c r="A3226" s="100">
        <v>43761</v>
      </c>
      <c r="B3226" s="101">
        <v>28</v>
      </c>
      <c r="C3226" s="92" t="str">
        <f t="shared" si="150"/>
        <v>GET /statements</v>
      </c>
      <c r="D3226" s="94" t="s">
        <v>207</v>
      </c>
      <c r="E3226" s="93" t="str">
        <f t="shared" si="151"/>
        <v>AISP</v>
      </c>
      <c r="F3226" s="93" t="str">
        <f t="shared" si="152"/>
        <v>Y</v>
      </c>
      <c r="G3226" s="95">
        <v>4064785.232561701</v>
      </c>
      <c r="H3226" s="102">
        <v>41781.371445103665</v>
      </c>
      <c r="I3226" s="102">
        <v>71.336920818144591</v>
      </c>
      <c r="J3226" s="96"/>
      <c r="K3226" s="96"/>
      <c r="L3226" s="96"/>
      <c r="M3226" s="96"/>
      <c r="N3226" s="96"/>
      <c r="O3226" s="96"/>
      <c r="P3226" s="96"/>
    </row>
    <row r="3227" spans="1:16" ht="15" customHeight="1" x14ac:dyDescent="0.25">
      <c r="A3227" s="100">
        <v>43761</v>
      </c>
      <c r="B3227" s="101">
        <v>29</v>
      </c>
      <c r="C3227" s="92" t="str">
        <f t="shared" si="150"/>
        <v>POST /domestic-payment-consents</v>
      </c>
      <c r="D3227" s="94" t="s">
        <v>207</v>
      </c>
      <c r="E3227" s="93" t="str">
        <f t="shared" si="151"/>
        <v>PISP</v>
      </c>
      <c r="F3227" s="93" t="str">
        <f t="shared" si="152"/>
        <v>N</v>
      </c>
      <c r="G3227" s="95">
        <v>3620896.7921808488</v>
      </c>
      <c r="H3227" s="102">
        <v>8181.8711706958993</v>
      </c>
      <c r="I3227" s="102">
        <v>94.96940101423472</v>
      </c>
      <c r="J3227" s="96"/>
      <c r="K3227" s="96"/>
      <c r="L3227" s="96"/>
      <c r="M3227" s="96"/>
      <c r="N3227" s="96"/>
      <c r="O3227" s="96"/>
      <c r="P3227" s="96"/>
    </row>
    <row r="3228" spans="1:16" ht="15" customHeight="1" x14ac:dyDescent="0.25">
      <c r="A3228" s="100">
        <v>43761</v>
      </c>
      <c r="B3228" s="101">
        <v>30</v>
      </c>
      <c r="C3228" s="92" t="str">
        <f t="shared" si="150"/>
        <v>GET /domestic-payment-consents/{ConsentId}</v>
      </c>
      <c r="D3228" s="94" t="s">
        <v>207</v>
      </c>
      <c r="E3228" s="93" t="str">
        <f t="shared" si="151"/>
        <v>PISP</v>
      </c>
      <c r="F3228" s="93" t="str">
        <f t="shared" si="152"/>
        <v>N</v>
      </c>
      <c r="G3228" s="95">
        <v>15111230.839483595</v>
      </c>
      <c r="H3228" s="102">
        <v>19529.822996376497</v>
      </c>
      <c r="I3228" s="102">
        <v>161.35117417562708</v>
      </c>
      <c r="J3228" s="96"/>
      <c r="K3228" s="96"/>
      <c r="L3228" s="96"/>
      <c r="M3228" s="96"/>
      <c r="N3228" s="96"/>
      <c r="O3228" s="96"/>
      <c r="P3228" s="96"/>
    </row>
    <row r="3229" spans="1:16" ht="15" customHeight="1" x14ac:dyDescent="0.25">
      <c r="A3229" s="100">
        <v>43761</v>
      </c>
      <c r="B3229" s="101">
        <v>31</v>
      </c>
      <c r="C3229" s="92" t="str">
        <f t="shared" si="150"/>
        <v>POST /domestic-payments</v>
      </c>
      <c r="D3229" s="94" t="s">
        <v>207</v>
      </c>
      <c r="E3229" s="93" t="str">
        <f t="shared" si="151"/>
        <v>PISP</v>
      </c>
      <c r="F3229" s="93" t="str">
        <f t="shared" si="152"/>
        <v>Y</v>
      </c>
      <c r="G3229" s="95">
        <v>5336314.8597460678</v>
      </c>
      <c r="H3229" s="102">
        <v>14763.63267921451</v>
      </c>
      <c r="I3229" s="102">
        <v>5.9642494303354106</v>
      </c>
      <c r="J3229" s="96"/>
      <c r="K3229" s="96"/>
      <c r="L3229" s="96"/>
      <c r="M3229" s="96"/>
      <c r="N3229" s="96"/>
      <c r="O3229" s="96"/>
      <c r="P3229" s="96"/>
    </row>
    <row r="3230" spans="1:16" ht="15" customHeight="1" x14ac:dyDescent="0.25">
      <c r="A3230" s="100">
        <v>43761</v>
      </c>
      <c r="B3230" s="101">
        <v>32</v>
      </c>
      <c r="C3230" s="92" t="str">
        <f t="shared" si="150"/>
        <v>GET /domestic-payments/{DomesticPaymentId}</v>
      </c>
      <c r="D3230" s="94" t="s">
        <v>207</v>
      </c>
      <c r="E3230" s="93" t="str">
        <f t="shared" si="151"/>
        <v>PISP</v>
      </c>
      <c r="F3230" s="93" t="str">
        <f t="shared" si="152"/>
        <v>Y</v>
      </c>
      <c r="G3230" s="95">
        <v>40807349.584141716</v>
      </c>
      <c r="H3230" s="102">
        <v>41241.295005805689</v>
      </c>
      <c r="I3230" s="102">
        <v>82.553899856482516</v>
      </c>
      <c r="J3230" s="96"/>
      <c r="K3230" s="96"/>
      <c r="L3230" s="96"/>
      <c r="M3230" s="96"/>
      <c r="N3230" s="96"/>
      <c r="O3230" s="96"/>
      <c r="P3230" s="96"/>
    </row>
    <row r="3231" spans="1:16" ht="15" customHeight="1" x14ac:dyDescent="0.25">
      <c r="A3231" s="100">
        <v>43761</v>
      </c>
      <c r="B3231" s="101">
        <v>33</v>
      </c>
      <c r="C3231" s="92" t="str">
        <f t="shared" si="150"/>
        <v>POST /domestic-scheduled-payment-consents</v>
      </c>
      <c r="D3231" s="94" t="s">
        <v>207</v>
      </c>
      <c r="E3231" s="93" t="str">
        <f t="shared" si="151"/>
        <v>PISP</v>
      </c>
      <c r="F3231" s="93" t="str">
        <f t="shared" si="152"/>
        <v>N</v>
      </c>
      <c r="G3231" s="95">
        <v>18648920.168445759</v>
      </c>
      <c r="H3231" s="102">
        <v>20020.227091124594</v>
      </c>
      <c r="I3231" s="102">
        <v>114.76965771013418</v>
      </c>
      <c r="J3231" s="96"/>
      <c r="K3231" s="96"/>
      <c r="L3231" s="96"/>
      <c r="M3231" s="96"/>
      <c r="N3231" s="96"/>
      <c r="O3231" s="96"/>
      <c r="P3231" s="96"/>
    </row>
    <row r="3232" spans="1:16" ht="15" customHeight="1" x14ac:dyDescent="0.25">
      <c r="A3232" s="100">
        <v>43761</v>
      </c>
      <c r="B3232" s="101">
        <v>34</v>
      </c>
      <c r="C3232" s="92" t="str">
        <f t="shared" si="150"/>
        <v>GET /domestic-scheduled-payment-consents/{ConsentId}</v>
      </c>
      <c r="D3232" s="94" t="s">
        <v>207</v>
      </c>
      <c r="E3232" s="93" t="str">
        <f t="shared" si="151"/>
        <v>PISP</v>
      </c>
      <c r="F3232" s="93" t="str">
        <f t="shared" si="152"/>
        <v>N</v>
      </c>
      <c r="G3232" s="95">
        <v>13710090.649221178</v>
      </c>
      <c r="H3232" s="102">
        <v>12361.137557925087</v>
      </c>
      <c r="I3232" s="102">
        <v>91.371512304452452</v>
      </c>
      <c r="J3232" s="96"/>
      <c r="K3232" s="96"/>
      <c r="L3232" s="96"/>
      <c r="M3232" s="96"/>
      <c r="N3232" s="96"/>
      <c r="O3232" s="96"/>
      <c r="P3232" s="96"/>
    </row>
    <row r="3233" spans="1:16" ht="15" customHeight="1" x14ac:dyDescent="0.25">
      <c r="A3233" s="100">
        <v>43761</v>
      </c>
      <c r="B3233" s="101">
        <v>35</v>
      </c>
      <c r="C3233" s="92" t="str">
        <f t="shared" si="150"/>
        <v>POST /domestic-scheduled-payments</v>
      </c>
      <c r="D3233" s="94" t="s">
        <v>207</v>
      </c>
      <c r="E3233" s="93" t="str">
        <f t="shared" si="151"/>
        <v>PISP</v>
      </c>
      <c r="F3233" s="93" t="str">
        <f t="shared" si="152"/>
        <v>Y</v>
      </c>
      <c r="G3233" s="95">
        <v>34833805.85810066</v>
      </c>
      <c r="H3233" s="102">
        <v>41041.536112800866</v>
      </c>
      <c r="I3233" s="102">
        <v>180.57878056872175</v>
      </c>
      <c r="J3233" s="96"/>
      <c r="K3233" s="96"/>
      <c r="L3233" s="96"/>
      <c r="M3233" s="96"/>
      <c r="N3233" s="96"/>
      <c r="O3233" s="96"/>
      <c r="P3233" s="96"/>
    </row>
    <row r="3234" spans="1:16" ht="15" customHeight="1" x14ac:dyDescent="0.25">
      <c r="A3234" s="100">
        <v>43761</v>
      </c>
      <c r="B3234" s="101">
        <v>36</v>
      </c>
      <c r="C3234" s="92" t="str">
        <f t="shared" si="150"/>
        <v>GET /domestic-scheduled-payments/{DomesticScheduledPaymentId}</v>
      </c>
      <c r="D3234" s="94" t="s">
        <v>207</v>
      </c>
      <c r="E3234" s="93" t="str">
        <f t="shared" si="151"/>
        <v>PISP</v>
      </c>
      <c r="F3234" s="93" t="str">
        <f t="shared" si="152"/>
        <v>Y</v>
      </c>
      <c r="G3234" s="95">
        <v>15649554.26723277</v>
      </c>
      <c r="H3234" s="102">
        <v>31323.431362681262</v>
      </c>
      <c r="I3234" s="102">
        <v>96.628893898244414</v>
      </c>
      <c r="J3234" s="96"/>
      <c r="K3234" s="96"/>
      <c r="L3234" s="96"/>
      <c r="M3234" s="96"/>
      <c r="N3234" s="96"/>
      <c r="O3234" s="96"/>
      <c r="P3234" s="96"/>
    </row>
    <row r="3235" spans="1:16" ht="15" customHeight="1" x14ac:dyDescent="0.25">
      <c r="A3235" s="100">
        <v>43761</v>
      </c>
      <c r="B3235" s="101">
        <v>37</v>
      </c>
      <c r="C3235" s="92" t="str">
        <f t="shared" si="150"/>
        <v>POST /domestic-standing-order-consents</v>
      </c>
      <c r="D3235" s="94" t="s">
        <v>207</v>
      </c>
      <c r="E3235" s="93" t="str">
        <f t="shared" si="151"/>
        <v>PISP</v>
      </c>
      <c r="F3235" s="93" t="str">
        <f t="shared" si="152"/>
        <v>N</v>
      </c>
      <c r="G3235" s="95">
        <v>29236321.527470194</v>
      </c>
      <c r="H3235" s="102">
        <v>27738.589902012642</v>
      </c>
      <c r="I3235" s="102">
        <v>218.66442481361477</v>
      </c>
      <c r="J3235" s="96"/>
      <c r="K3235" s="96"/>
      <c r="L3235" s="96"/>
      <c r="M3235" s="96"/>
      <c r="N3235" s="96"/>
      <c r="O3235" s="96"/>
      <c r="P3235" s="96"/>
    </row>
    <row r="3236" spans="1:16" ht="15" customHeight="1" x14ac:dyDescent="0.25">
      <c r="A3236" s="100">
        <v>43761</v>
      </c>
      <c r="B3236" s="101">
        <v>38</v>
      </c>
      <c r="C3236" s="92" t="str">
        <f t="shared" si="150"/>
        <v>GET /domestic-standing-order-consents/{ConsentId}</v>
      </c>
      <c r="D3236" s="94" t="s">
        <v>207</v>
      </c>
      <c r="E3236" s="93" t="str">
        <f t="shared" si="151"/>
        <v>PISP</v>
      </c>
      <c r="F3236" s="93" t="str">
        <f t="shared" si="152"/>
        <v>N</v>
      </c>
      <c r="G3236" s="95">
        <v>28238221.241942368</v>
      </c>
      <c r="H3236" s="102">
        <v>32055.975508497992</v>
      </c>
      <c r="I3236" s="102">
        <v>214.7220928754268</v>
      </c>
      <c r="J3236" s="96"/>
      <c r="K3236" s="96"/>
      <c r="L3236" s="96"/>
      <c r="M3236" s="96"/>
      <c r="N3236" s="96"/>
      <c r="O3236" s="96"/>
      <c r="P3236" s="96"/>
    </row>
    <row r="3237" spans="1:16" ht="15" customHeight="1" x14ac:dyDescent="0.25">
      <c r="A3237" s="100">
        <v>43761</v>
      </c>
      <c r="B3237" s="101">
        <v>39</v>
      </c>
      <c r="C3237" s="92" t="str">
        <f t="shared" si="150"/>
        <v>POST /domestic-standing-orders</v>
      </c>
      <c r="D3237" s="94" t="s">
        <v>207</v>
      </c>
      <c r="E3237" s="93" t="str">
        <f t="shared" si="151"/>
        <v>PISP</v>
      </c>
      <c r="F3237" s="93" t="str">
        <f t="shared" si="152"/>
        <v>Y</v>
      </c>
      <c r="G3237" s="95">
        <v>8339166.4996967819</v>
      </c>
      <c r="H3237" s="102">
        <v>20478.555921542145</v>
      </c>
      <c r="I3237" s="102">
        <v>2.2188375013884514</v>
      </c>
      <c r="J3237" s="96"/>
      <c r="K3237" s="96"/>
      <c r="L3237" s="96"/>
      <c r="M3237" s="96"/>
      <c r="N3237" s="96"/>
      <c r="O3237" s="96"/>
      <c r="P3237" s="96"/>
    </row>
    <row r="3238" spans="1:16" ht="15" customHeight="1" x14ac:dyDescent="0.25">
      <c r="A3238" s="100">
        <v>43761</v>
      </c>
      <c r="B3238" s="101">
        <v>40</v>
      </c>
      <c r="C3238" s="92" t="str">
        <f t="shared" si="150"/>
        <v>GET /domestic-standing-orders/{DomesticStandingOrderId}</v>
      </c>
      <c r="D3238" s="94" t="s">
        <v>207</v>
      </c>
      <c r="E3238" s="93" t="str">
        <f t="shared" si="151"/>
        <v>PISP</v>
      </c>
      <c r="F3238" s="93" t="str">
        <f t="shared" si="152"/>
        <v>Y</v>
      </c>
      <c r="G3238" s="95">
        <v>6576342.0828155866</v>
      </c>
      <c r="H3238" s="102">
        <v>9107.0040112666011</v>
      </c>
      <c r="I3238" s="102">
        <v>283.69840713236295</v>
      </c>
      <c r="J3238" s="96"/>
      <c r="K3238" s="96"/>
      <c r="L3238" s="96"/>
      <c r="M3238" s="96"/>
      <c r="N3238" s="96"/>
      <c r="O3238" s="96"/>
      <c r="P3238" s="96"/>
    </row>
    <row r="3239" spans="1:16" ht="15" customHeight="1" x14ac:dyDescent="0.25">
      <c r="A3239" s="100">
        <v>43761</v>
      </c>
      <c r="B3239" s="101">
        <v>41</v>
      </c>
      <c r="C3239" s="92" t="str">
        <f t="shared" si="150"/>
        <v>POST /international-payment-consents</v>
      </c>
      <c r="D3239" s="94" t="s">
        <v>207</v>
      </c>
      <c r="E3239" s="93" t="str">
        <f t="shared" si="151"/>
        <v>PISP</v>
      </c>
      <c r="F3239" s="93" t="str">
        <f t="shared" si="152"/>
        <v>N</v>
      </c>
      <c r="G3239" s="95">
        <v>33336286.786183227</v>
      </c>
      <c r="H3239" s="102">
        <v>42950.218280370718</v>
      </c>
      <c r="I3239" s="102">
        <v>69.991156978394486</v>
      </c>
      <c r="J3239" s="96"/>
      <c r="K3239" s="96"/>
      <c r="L3239" s="96"/>
      <c r="M3239" s="96"/>
      <c r="N3239" s="96"/>
      <c r="O3239" s="96"/>
      <c r="P3239" s="96"/>
    </row>
    <row r="3240" spans="1:16" ht="15" customHeight="1" x14ac:dyDescent="0.25">
      <c r="A3240" s="100">
        <v>43761</v>
      </c>
      <c r="B3240" s="101">
        <v>42</v>
      </c>
      <c r="C3240" s="92" t="str">
        <f t="shared" si="150"/>
        <v>GET /international-payment-consents/{ConsentId}</v>
      </c>
      <c r="D3240" s="94" t="s">
        <v>207</v>
      </c>
      <c r="E3240" s="93" t="str">
        <f t="shared" si="151"/>
        <v>PISP</v>
      </c>
      <c r="F3240" s="93" t="str">
        <f t="shared" si="152"/>
        <v>N</v>
      </c>
      <c r="G3240" s="95">
        <v>36172535.596564986</v>
      </c>
      <c r="H3240" s="102">
        <v>29333.262312516144</v>
      </c>
      <c r="I3240" s="102">
        <v>270.43082387670597</v>
      </c>
      <c r="J3240" s="96"/>
      <c r="K3240" s="96"/>
      <c r="L3240" s="96"/>
      <c r="M3240" s="96"/>
      <c r="N3240" s="96"/>
      <c r="O3240" s="96"/>
      <c r="P3240" s="96"/>
    </row>
    <row r="3241" spans="1:16" ht="15" customHeight="1" x14ac:dyDescent="0.25">
      <c r="A3241" s="100">
        <v>43761</v>
      </c>
      <c r="B3241" s="101">
        <v>43</v>
      </c>
      <c r="C3241" s="92" t="str">
        <f t="shared" si="150"/>
        <v>POST /international-payments</v>
      </c>
      <c r="D3241" s="94" t="s">
        <v>207</v>
      </c>
      <c r="E3241" s="93" t="str">
        <f t="shared" si="151"/>
        <v>PISP</v>
      </c>
      <c r="F3241" s="93" t="str">
        <f t="shared" si="152"/>
        <v>Y</v>
      </c>
      <c r="G3241" s="95">
        <v>35927963.084235422</v>
      </c>
      <c r="H3241" s="102">
        <v>41338.653582823623</v>
      </c>
      <c r="I3241" s="102">
        <v>48.340678411410416</v>
      </c>
      <c r="J3241" s="96"/>
      <c r="K3241" s="96"/>
      <c r="L3241" s="96"/>
      <c r="M3241" s="96"/>
      <c r="N3241" s="96"/>
      <c r="O3241" s="96"/>
      <c r="P3241" s="96"/>
    </row>
    <row r="3242" spans="1:16" ht="15" customHeight="1" x14ac:dyDescent="0.25">
      <c r="A3242" s="100">
        <v>43761</v>
      </c>
      <c r="B3242" s="101">
        <v>44</v>
      </c>
      <c r="C3242" s="92" t="str">
        <f t="shared" si="150"/>
        <v>GET /international-payments/{InternationalPaymentId}</v>
      </c>
      <c r="D3242" s="94" t="s">
        <v>207</v>
      </c>
      <c r="E3242" s="93" t="str">
        <f t="shared" si="151"/>
        <v>PISP</v>
      </c>
      <c r="F3242" s="93" t="str">
        <f t="shared" si="152"/>
        <v>Y</v>
      </c>
      <c r="G3242" s="95">
        <v>13063825.928678447</v>
      </c>
      <c r="H3242" s="102">
        <v>20159.686805690679</v>
      </c>
      <c r="I3242" s="102">
        <v>68.972956897179955</v>
      </c>
      <c r="J3242" s="96"/>
      <c r="K3242" s="96"/>
      <c r="L3242" s="96"/>
      <c r="M3242" s="96"/>
      <c r="N3242" s="96"/>
      <c r="O3242" s="96"/>
      <c r="P3242" s="96"/>
    </row>
    <row r="3243" spans="1:16" ht="15" customHeight="1" x14ac:dyDescent="0.25">
      <c r="A3243" s="100">
        <v>43761</v>
      </c>
      <c r="B3243" s="101">
        <v>45</v>
      </c>
      <c r="C3243" s="92" t="str">
        <f t="shared" si="150"/>
        <v>POST /international-scheduled-payment-consents</v>
      </c>
      <c r="D3243" s="94" t="s">
        <v>207</v>
      </c>
      <c r="E3243" s="93" t="str">
        <f t="shared" si="151"/>
        <v>PISP</v>
      </c>
      <c r="F3243" s="93" t="str">
        <f t="shared" si="152"/>
        <v>N</v>
      </c>
      <c r="G3243" s="95">
        <v>25408778.488963392</v>
      </c>
      <c r="H3243" s="102">
        <v>35642.753612368761</v>
      </c>
      <c r="I3243" s="102">
        <v>15.011448703113199</v>
      </c>
      <c r="J3243" s="96"/>
      <c r="K3243" s="96"/>
      <c r="L3243" s="96"/>
      <c r="M3243" s="96"/>
      <c r="N3243" s="96"/>
      <c r="O3243" s="96"/>
      <c r="P3243" s="96"/>
    </row>
    <row r="3244" spans="1:16" ht="15" customHeight="1" x14ac:dyDescent="0.25">
      <c r="A3244" s="100">
        <v>43761</v>
      </c>
      <c r="B3244" s="101">
        <v>46</v>
      </c>
      <c r="C3244" s="92" t="str">
        <f t="shared" si="150"/>
        <v>GET /international-scheduled-payment-consents/{ConsentId}</v>
      </c>
      <c r="D3244" s="94" t="s">
        <v>207</v>
      </c>
      <c r="E3244" s="93" t="str">
        <f t="shared" si="151"/>
        <v>PISP</v>
      </c>
      <c r="F3244" s="93" t="str">
        <f t="shared" si="152"/>
        <v>N</v>
      </c>
      <c r="G3244" s="95">
        <v>9527053.6058966815</v>
      </c>
      <c r="H3244" s="102">
        <v>29777.577146893669</v>
      </c>
      <c r="I3244" s="102">
        <v>29.356427644846598</v>
      </c>
      <c r="J3244" s="96"/>
      <c r="K3244" s="96"/>
      <c r="L3244" s="96"/>
      <c r="M3244" s="96"/>
      <c r="N3244" s="96"/>
      <c r="O3244" s="96"/>
      <c r="P3244" s="96"/>
    </row>
    <row r="3245" spans="1:16" ht="15" customHeight="1" x14ac:dyDescent="0.25">
      <c r="A3245" s="100">
        <v>43761</v>
      </c>
      <c r="B3245" s="101">
        <v>47</v>
      </c>
      <c r="C3245" s="92" t="str">
        <f t="shared" si="150"/>
        <v>POST /international-scheduled-payments</v>
      </c>
      <c r="D3245" s="94" t="s">
        <v>207</v>
      </c>
      <c r="E3245" s="93" t="str">
        <f t="shared" si="151"/>
        <v>PISP</v>
      </c>
      <c r="F3245" s="93" t="str">
        <f t="shared" si="152"/>
        <v>Y</v>
      </c>
      <c r="G3245" s="95">
        <v>13812130.56561555</v>
      </c>
      <c r="H3245" s="102">
        <v>21484.845703764662</v>
      </c>
      <c r="I3245" s="102">
        <v>83.278106921815933</v>
      </c>
      <c r="J3245" s="96"/>
      <c r="K3245" s="96"/>
      <c r="L3245" s="96"/>
      <c r="M3245" s="96"/>
      <c r="N3245" s="96"/>
      <c r="O3245" s="96"/>
      <c r="P3245" s="96"/>
    </row>
    <row r="3246" spans="1:16" ht="15" customHeight="1" x14ac:dyDescent="0.25">
      <c r="A3246" s="100">
        <v>43761</v>
      </c>
      <c r="B3246" s="101">
        <v>48</v>
      </c>
      <c r="C3246" s="92" t="str">
        <f t="shared" si="150"/>
        <v>GET /international-scheduled-payments/{InternationalScheduledPaymentId}</v>
      </c>
      <c r="D3246" s="94" t="s">
        <v>207</v>
      </c>
      <c r="E3246" s="93" t="str">
        <f t="shared" si="151"/>
        <v>PISP</v>
      </c>
      <c r="F3246" s="93" t="str">
        <f t="shared" si="152"/>
        <v>Y</v>
      </c>
      <c r="G3246" s="95">
        <v>22933360.934236404</v>
      </c>
      <c r="H3246" s="102">
        <v>40909.88203979333</v>
      </c>
      <c r="I3246" s="102">
        <v>61.506545640100988</v>
      </c>
      <c r="J3246" s="96"/>
      <c r="K3246" s="96"/>
      <c r="L3246" s="96"/>
      <c r="M3246" s="96"/>
      <c r="N3246" s="96"/>
      <c r="O3246" s="96"/>
      <c r="P3246" s="96"/>
    </row>
    <row r="3247" spans="1:16" ht="15" customHeight="1" x14ac:dyDescent="0.25">
      <c r="A3247" s="100">
        <v>43761</v>
      </c>
      <c r="B3247" s="101">
        <v>49</v>
      </c>
      <c r="C3247" s="92" t="str">
        <f t="shared" si="150"/>
        <v>POST /international-standing-order-consents</v>
      </c>
      <c r="D3247" s="94" t="s">
        <v>207</v>
      </c>
      <c r="E3247" s="93" t="str">
        <f t="shared" si="151"/>
        <v>PISP</v>
      </c>
      <c r="F3247" s="93" t="str">
        <f t="shared" si="152"/>
        <v>N</v>
      </c>
      <c r="G3247" s="95">
        <v>3896117.3441478834</v>
      </c>
      <c r="H3247" s="102">
        <v>11405.104704611555</v>
      </c>
      <c r="I3247" s="102">
        <v>6.0012038872623066</v>
      </c>
      <c r="J3247" s="96"/>
      <c r="K3247" s="96"/>
      <c r="L3247" s="96"/>
      <c r="M3247" s="96"/>
      <c r="N3247" s="96"/>
      <c r="O3247" s="96"/>
      <c r="P3247" s="96"/>
    </row>
    <row r="3248" spans="1:16" ht="15" customHeight="1" x14ac:dyDescent="0.25">
      <c r="A3248" s="100">
        <v>43761</v>
      </c>
      <c r="B3248" s="101">
        <v>50</v>
      </c>
      <c r="C3248" s="92" t="str">
        <f t="shared" si="150"/>
        <v>GET /international-standing-order-consents/{ConsentId}</v>
      </c>
      <c r="D3248" s="94" t="s">
        <v>207</v>
      </c>
      <c r="E3248" s="93" t="str">
        <f t="shared" si="151"/>
        <v>PISP</v>
      </c>
      <c r="F3248" s="93" t="str">
        <f t="shared" si="152"/>
        <v>N</v>
      </c>
      <c r="G3248" s="95">
        <v>22062823.942294367</v>
      </c>
      <c r="H3248" s="102">
        <v>30708.660932990035</v>
      </c>
      <c r="I3248" s="102">
        <v>273.70688743674009</v>
      </c>
      <c r="J3248" s="96"/>
      <c r="K3248" s="96"/>
      <c r="L3248" s="96"/>
      <c r="M3248" s="96"/>
      <c r="N3248" s="96"/>
      <c r="O3248" s="96"/>
      <c r="P3248" s="96"/>
    </row>
    <row r="3249" spans="1:16" ht="15" customHeight="1" x14ac:dyDescent="0.25">
      <c r="A3249" s="100">
        <v>43761</v>
      </c>
      <c r="B3249" s="101">
        <v>51</v>
      </c>
      <c r="C3249" s="92" t="str">
        <f t="shared" si="150"/>
        <v>POST /international-standing-orders</v>
      </c>
      <c r="D3249" s="94" t="s">
        <v>207</v>
      </c>
      <c r="E3249" s="93" t="str">
        <f t="shared" si="151"/>
        <v>PISP</v>
      </c>
      <c r="F3249" s="93" t="str">
        <f t="shared" si="152"/>
        <v>Y</v>
      </c>
      <c r="G3249" s="95">
        <v>17006106.37232706</v>
      </c>
      <c r="H3249" s="102">
        <v>26171.081380721229</v>
      </c>
      <c r="I3249" s="102">
        <v>242.28461859136439</v>
      </c>
      <c r="J3249" s="96"/>
      <c r="K3249" s="96"/>
      <c r="L3249" s="96"/>
      <c r="M3249" s="96"/>
      <c r="N3249" s="96"/>
      <c r="O3249" s="96"/>
      <c r="P3249" s="96"/>
    </row>
    <row r="3250" spans="1:16" ht="15" customHeight="1" x14ac:dyDescent="0.25">
      <c r="A3250" s="100">
        <v>43761</v>
      </c>
      <c r="B3250" s="101">
        <v>52</v>
      </c>
      <c r="C3250" s="92" t="str">
        <f t="shared" si="150"/>
        <v>GET /international-standing-orders/{InternationalStandingOrderPaymentId}</v>
      </c>
      <c r="D3250" s="94" t="s">
        <v>207</v>
      </c>
      <c r="E3250" s="93" t="str">
        <f t="shared" si="151"/>
        <v>PISP</v>
      </c>
      <c r="F3250" s="93" t="str">
        <f t="shared" si="152"/>
        <v>Y</v>
      </c>
      <c r="G3250" s="95">
        <v>6636914.233629561</v>
      </c>
      <c r="H3250" s="102">
        <v>17168.821395671515</v>
      </c>
      <c r="I3250" s="102">
        <v>75.980904893896835</v>
      </c>
      <c r="J3250" s="96"/>
      <c r="K3250" s="96"/>
      <c r="L3250" s="96"/>
      <c r="M3250" s="96"/>
      <c r="N3250" s="96"/>
      <c r="O3250" s="96"/>
      <c r="P3250" s="96"/>
    </row>
    <row r="3251" spans="1:16" ht="15" customHeight="1" x14ac:dyDescent="0.25">
      <c r="A3251" s="100">
        <v>43761</v>
      </c>
      <c r="B3251" s="101">
        <v>53</v>
      </c>
      <c r="C3251" s="92" t="str">
        <f t="shared" si="150"/>
        <v>POST /file-payment-consents</v>
      </c>
      <c r="D3251" s="94" t="s">
        <v>207</v>
      </c>
      <c r="E3251" s="93" t="str">
        <f t="shared" si="151"/>
        <v>PISP</v>
      </c>
      <c r="F3251" s="93" t="str">
        <f t="shared" si="152"/>
        <v>N</v>
      </c>
      <c r="G3251" s="95">
        <v>12131022.577406781</v>
      </c>
      <c r="H3251" s="102">
        <v>13124.508854402662</v>
      </c>
      <c r="I3251" s="102">
        <v>23.615396383709072</v>
      </c>
      <c r="J3251" s="96"/>
      <c r="K3251" s="96"/>
      <c r="L3251" s="96"/>
      <c r="M3251" s="96"/>
      <c r="N3251" s="96"/>
      <c r="O3251" s="96"/>
      <c r="P3251" s="96"/>
    </row>
    <row r="3252" spans="1:16" ht="15" customHeight="1" x14ac:dyDescent="0.25">
      <c r="A3252" s="100">
        <v>43761</v>
      </c>
      <c r="B3252" s="101">
        <v>54</v>
      </c>
      <c r="C3252" s="92" t="str">
        <f t="shared" si="150"/>
        <v>GET /file-payment-consents/{ConsentId}</v>
      </c>
      <c r="D3252" s="94" t="s">
        <v>207</v>
      </c>
      <c r="E3252" s="93" t="str">
        <f t="shared" si="151"/>
        <v>PISP</v>
      </c>
      <c r="F3252" s="93" t="str">
        <f t="shared" si="152"/>
        <v>N</v>
      </c>
      <c r="G3252" s="95">
        <v>24838599.589372922</v>
      </c>
      <c r="H3252" s="102">
        <v>22760.297863397813</v>
      </c>
      <c r="I3252" s="102">
        <v>209.68108177170492</v>
      </c>
      <c r="J3252" s="96"/>
      <c r="K3252" s="96"/>
      <c r="L3252" s="96"/>
      <c r="M3252" s="96"/>
      <c r="N3252" s="96"/>
      <c r="O3252" s="96"/>
      <c r="P3252" s="96"/>
    </row>
    <row r="3253" spans="1:16" ht="15" customHeight="1" x14ac:dyDescent="0.25">
      <c r="A3253" s="100">
        <v>43761</v>
      </c>
      <c r="B3253" s="101">
        <v>55</v>
      </c>
      <c r="C3253" s="92" t="str">
        <f t="shared" si="150"/>
        <v>POST /file-payment-consents/{ConsentId}/file</v>
      </c>
      <c r="D3253" s="94" t="s">
        <v>207</v>
      </c>
      <c r="E3253" s="93" t="str">
        <f t="shared" si="151"/>
        <v>PISP</v>
      </c>
      <c r="F3253" s="93" t="str">
        <f t="shared" si="152"/>
        <v>N</v>
      </c>
      <c r="G3253" s="95">
        <v>25332036.236685455</v>
      </c>
      <c r="H3253" s="102">
        <v>35611.859951286839</v>
      </c>
      <c r="I3253" s="102">
        <v>75.270936566559641</v>
      </c>
      <c r="J3253" s="96"/>
      <c r="K3253" s="96"/>
      <c r="L3253" s="96"/>
      <c r="M3253" s="96"/>
      <c r="N3253" s="96"/>
      <c r="O3253" s="96"/>
      <c r="P3253" s="96"/>
    </row>
    <row r="3254" spans="1:16" ht="15" customHeight="1" x14ac:dyDescent="0.25">
      <c r="A3254" s="100">
        <v>43761</v>
      </c>
      <c r="B3254" s="101">
        <v>56</v>
      </c>
      <c r="C3254" s="92" t="str">
        <f t="shared" si="150"/>
        <v>GET /file-payment-consents/{ConsentId}/file</v>
      </c>
      <c r="D3254" s="94" t="s">
        <v>207</v>
      </c>
      <c r="E3254" s="93" t="str">
        <f t="shared" si="151"/>
        <v>PISP</v>
      </c>
      <c r="F3254" s="93" t="str">
        <f t="shared" si="152"/>
        <v>N</v>
      </c>
      <c r="G3254" s="95">
        <v>24962105.362059675</v>
      </c>
      <c r="H3254" s="102">
        <v>33108.160003224504</v>
      </c>
      <c r="I3254" s="102">
        <v>50.477665310877995</v>
      </c>
      <c r="J3254" s="96"/>
      <c r="K3254" s="96"/>
      <c r="L3254" s="96"/>
      <c r="M3254" s="96"/>
      <c r="N3254" s="96"/>
      <c r="O3254" s="96"/>
      <c r="P3254" s="96"/>
    </row>
    <row r="3255" spans="1:16" ht="15" customHeight="1" x14ac:dyDescent="0.25">
      <c r="A3255" s="100">
        <v>43761</v>
      </c>
      <c r="B3255" s="101">
        <v>57</v>
      </c>
      <c r="C3255" s="92" t="str">
        <f t="shared" si="150"/>
        <v>POST /file-payments</v>
      </c>
      <c r="D3255" s="94" t="s">
        <v>207</v>
      </c>
      <c r="E3255" s="93" t="str">
        <f t="shared" si="151"/>
        <v>PISP</v>
      </c>
      <c r="F3255" s="93" t="str">
        <f t="shared" si="152"/>
        <v>Y</v>
      </c>
      <c r="G3255" s="95">
        <v>398370404.93525064</v>
      </c>
      <c r="H3255" s="102">
        <v>4439.5482062787978</v>
      </c>
      <c r="I3255" s="102">
        <v>72.690406767048884</v>
      </c>
      <c r="J3255" s="96"/>
      <c r="K3255" s="96"/>
      <c r="L3255" s="96"/>
      <c r="M3255" s="96"/>
      <c r="N3255" s="96"/>
      <c r="O3255" s="96"/>
      <c r="P3255" s="96"/>
    </row>
    <row r="3256" spans="1:16" ht="15" customHeight="1" x14ac:dyDescent="0.25">
      <c r="A3256" s="100">
        <v>43761</v>
      </c>
      <c r="B3256" s="101">
        <v>58</v>
      </c>
      <c r="C3256" s="92" t="str">
        <f t="shared" si="150"/>
        <v>GET /file-payments/{FilePaymentId}</v>
      </c>
      <c r="D3256" s="94" t="s">
        <v>207</v>
      </c>
      <c r="E3256" s="93" t="str">
        <f t="shared" si="151"/>
        <v>PISP</v>
      </c>
      <c r="F3256" s="93" t="str">
        <f t="shared" si="152"/>
        <v>Y</v>
      </c>
      <c r="G3256" s="95">
        <v>70227897.629637957</v>
      </c>
      <c r="H3256" s="102">
        <v>837.80037343163622</v>
      </c>
      <c r="I3256" s="102">
        <v>150.52902203904685</v>
      </c>
      <c r="J3256" s="96"/>
      <c r="K3256" s="96"/>
      <c r="L3256" s="96"/>
      <c r="M3256" s="96"/>
      <c r="N3256" s="96"/>
      <c r="O3256" s="96"/>
      <c r="P3256" s="96"/>
    </row>
    <row r="3257" spans="1:16" ht="15" customHeight="1" x14ac:dyDescent="0.25">
      <c r="A3257" s="100">
        <v>43761</v>
      </c>
      <c r="B3257" s="101">
        <v>59</v>
      </c>
      <c r="C3257" s="92" t="str">
        <f t="shared" si="150"/>
        <v>GET /file-payments/{FilePaymentId}/report-file</v>
      </c>
      <c r="D3257" s="94" t="s">
        <v>207</v>
      </c>
      <c r="E3257" s="93" t="str">
        <f t="shared" si="151"/>
        <v>PISP</v>
      </c>
      <c r="F3257" s="93" t="str">
        <f t="shared" si="152"/>
        <v>Y</v>
      </c>
      <c r="G3257" s="95">
        <v>61420522.650467299</v>
      </c>
      <c r="H3257" s="102">
        <v>2595.0612395537878</v>
      </c>
      <c r="I3257" s="102">
        <v>94.77868802539156</v>
      </c>
      <c r="J3257" s="96"/>
      <c r="K3257" s="96"/>
      <c r="L3257" s="96"/>
      <c r="M3257" s="96"/>
      <c r="N3257" s="96"/>
      <c r="O3257" s="96"/>
      <c r="P3257" s="96"/>
    </row>
    <row r="3258" spans="1:16" ht="15" customHeight="1" x14ac:dyDescent="0.25">
      <c r="A3258" s="100">
        <v>43761</v>
      </c>
      <c r="B3258" s="101">
        <v>60</v>
      </c>
      <c r="C3258" s="92" t="str">
        <f t="shared" si="150"/>
        <v>POST /funds-confirmation-consents</v>
      </c>
      <c r="D3258" s="94" t="s">
        <v>207</v>
      </c>
      <c r="E3258" s="93" t="str">
        <f t="shared" si="151"/>
        <v>CoF</v>
      </c>
      <c r="F3258" s="93" t="str">
        <f t="shared" si="152"/>
        <v>N</v>
      </c>
      <c r="G3258" s="95">
        <v>14356295.357769059</v>
      </c>
      <c r="H3258" s="102">
        <v>16176.725111466274</v>
      </c>
      <c r="I3258" s="102">
        <v>15.698870383134537</v>
      </c>
      <c r="J3258" s="96"/>
      <c r="K3258" s="96"/>
      <c r="L3258" s="96"/>
      <c r="M3258" s="96"/>
      <c r="N3258" s="96"/>
      <c r="O3258" s="96"/>
      <c r="P3258" s="96"/>
    </row>
    <row r="3259" spans="1:16" ht="15" customHeight="1" x14ac:dyDescent="0.25">
      <c r="A3259" s="100">
        <v>43761</v>
      </c>
      <c r="B3259" s="101">
        <v>61</v>
      </c>
      <c r="C3259" s="92" t="str">
        <f t="shared" si="150"/>
        <v>GET /funds-confirmation-consents/{ConsentId}</v>
      </c>
      <c r="D3259" s="94" t="s">
        <v>207</v>
      </c>
      <c r="E3259" s="93" t="str">
        <f t="shared" si="151"/>
        <v>CoF</v>
      </c>
      <c r="F3259" s="93" t="str">
        <f t="shared" si="152"/>
        <v>N</v>
      </c>
      <c r="G3259" s="95">
        <v>20609290.820451245</v>
      </c>
      <c r="H3259" s="101">
        <v>39062.118310283302</v>
      </c>
      <c r="I3259" s="101">
        <v>208.32802714168986</v>
      </c>
      <c r="J3259" s="96"/>
      <c r="K3259" s="96"/>
      <c r="L3259" s="96"/>
      <c r="M3259" s="96"/>
      <c r="N3259" s="96"/>
      <c r="O3259" s="96"/>
      <c r="P3259" s="96"/>
    </row>
    <row r="3260" spans="1:16" ht="15" customHeight="1" x14ac:dyDescent="0.25">
      <c r="A3260" s="100">
        <v>43761</v>
      </c>
      <c r="B3260" s="101">
        <v>62</v>
      </c>
      <c r="C3260" s="92" t="str">
        <f t="shared" si="150"/>
        <v>DELETE /funds-confirmation-consents/{ConsentId}</v>
      </c>
      <c r="D3260" s="94" t="s">
        <v>207</v>
      </c>
      <c r="E3260" s="93" t="str">
        <f t="shared" si="151"/>
        <v>CoF</v>
      </c>
      <c r="F3260" s="93" t="str">
        <f t="shared" si="152"/>
        <v>N</v>
      </c>
      <c r="G3260" s="95">
        <v>7477053.8090595277</v>
      </c>
      <c r="H3260" s="101">
        <v>12112.690355171188</v>
      </c>
      <c r="I3260" s="101">
        <v>127.78176342635689</v>
      </c>
      <c r="J3260" s="96"/>
      <c r="K3260" s="96"/>
      <c r="L3260" s="96"/>
      <c r="M3260" s="96"/>
      <c r="N3260" s="96"/>
      <c r="O3260" s="96"/>
      <c r="P3260" s="96"/>
    </row>
    <row r="3261" spans="1:16" ht="15" customHeight="1" x14ac:dyDescent="0.25">
      <c r="A3261" s="100">
        <v>43761</v>
      </c>
      <c r="B3261" s="101">
        <v>63</v>
      </c>
      <c r="C3261" s="92" t="str">
        <f t="shared" si="150"/>
        <v>POST /funds-confirmations</v>
      </c>
      <c r="D3261" s="94" t="s">
        <v>207</v>
      </c>
      <c r="E3261" s="93" t="str">
        <f t="shared" si="151"/>
        <v>CoF</v>
      </c>
      <c r="F3261" s="93" t="str">
        <f t="shared" si="152"/>
        <v>Y</v>
      </c>
      <c r="G3261" s="95">
        <v>8784103.2521953937</v>
      </c>
      <c r="H3261" s="101">
        <v>18797.159965072398</v>
      </c>
      <c r="I3261" s="101">
        <v>245.73713401520999</v>
      </c>
      <c r="J3261" s="96"/>
      <c r="K3261" s="96"/>
      <c r="L3261" s="96"/>
      <c r="M3261" s="96"/>
      <c r="N3261" s="96"/>
      <c r="O3261" s="96"/>
      <c r="P3261" s="96"/>
    </row>
    <row r="3262" spans="1:16" ht="15" customHeight="1" x14ac:dyDescent="0.25">
      <c r="A3262" s="46">
        <v>43761</v>
      </c>
      <c r="B3262" s="101">
        <v>0</v>
      </c>
      <c r="C3262" s="92" t="str">
        <f t="shared" si="150"/>
        <v>OIDC endpoints for token IDs</v>
      </c>
      <c r="D3262" s="94" t="s">
        <v>208</v>
      </c>
      <c r="E3262" s="93" t="str">
        <f t="shared" si="151"/>
        <v>OIDC</v>
      </c>
      <c r="F3262" s="93" t="str">
        <f t="shared" si="152"/>
        <v>N</v>
      </c>
      <c r="G3262" s="112">
        <v>667762179.10995042</v>
      </c>
      <c r="H3262" s="68">
        <v>1494809.3183628819</v>
      </c>
      <c r="I3262" s="68">
        <v>534.8834443392642</v>
      </c>
      <c r="J3262" s="96"/>
      <c r="K3262" s="96"/>
      <c r="L3262" s="96"/>
      <c r="M3262" s="96"/>
      <c r="N3262" s="96"/>
      <c r="O3262" s="96"/>
      <c r="P3262" s="96"/>
    </row>
    <row r="3263" spans="1:16" ht="15" customHeight="1" x14ac:dyDescent="0.25">
      <c r="A3263" s="97">
        <v>43761</v>
      </c>
      <c r="B3263" s="101">
        <v>1</v>
      </c>
      <c r="C3263" s="92" t="str">
        <f t="shared" si="150"/>
        <v>POST /account-access-consents</v>
      </c>
      <c r="D3263" s="94" t="s">
        <v>208</v>
      </c>
      <c r="E3263" s="93" t="str">
        <f t="shared" si="151"/>
        <v>AISP</v>
      </c>
      <c r="F3263" s="93" t="str">
        <f t="shared" si="152"/>
        <v>N</v>
      </c>
      <c r="G3263" s="95">
        <v>564984.9988440742</v>
      </c>
      <c r="H3263" s="99">
        <v>30326.002975661835</v>
      </c>
      <c r="I3263" s="99">
        <v>90.256728909871043</v>
      </c>
      <c r="J3263" s="96"/>
      <c r="K3263" s="96"/>
      <c r="L3263" s="96"/>
      <c r="M3263" s="96"/>
      <c r="N3263" s="96"/>
      <c r="O3263" s="96"/>
      <c r="P3263" s="96"/>
    </row>
    <row r="3264" spans="1:16" ht="15" customHeight="1" x14ac:dyDescent="0.25">
      <c r="A3264" s="97">
        <v>43761</v>
      </c>
      <c r="B3264" s="101">
        <v>2</v>
      </c>
      <c r="C3264" s="92" t="str">
        <f t="shared" si="150"/>
        <v>GET /account-access-consents/{ConsentId}</v>
      </c>
      <c r="D3264" s="94" t="s">
        <v>208</v>
      </c>
      <c r="E3264" s="93" t="str">
        <f t="shared" si="151"/>
        <v>AISP</v>
      </c>
      <c r="F3264" s="93" t="str">
        <f t="shared" si="152"/>
        <v>N</v>
      </c>
      <c r="G3264" s="95">
        <v>1389995.4492960952</v>
      </c>
      <c r="H3264" s="99">
        <v>28283.114140278471</v>
      </c>
      <c r="I3264" s="99">
        <v>32.822427725955485</v>
      </c>
      <c r="J3264" s="96"/>
      <c r="K3264" s="96"/>
      <c r="L3264" s="96"/>
      <c r="M3264" s="96"/>
      <c r="N3264" s="96"/>
      <c r="O3264" s="96"/>
      <c r="P3264" s="96"/>
    </row>
    <row r="3265" spans="1:16" ht="15" customHeight="1" x14ac:dyDescent="0.25">
      <c r="A3265" s="97">
        <v>43761</v>
      </c>
      <c r="B3265" s="101">
        <v>3</v>
      </c>
      <c r="C3265" s="92" t="str">
        <f t="shared" si="150"/>
        <v>DELETE /account-access-consents/{ConsentId}</v>
      </c>
      <c r="D3265" s="94" t="s">
        <v>208</v>
      </c>
      <c r="E3265" s="93" t="str">
        <f t="shared" si="151"/>
        <v>AISP</v>
      </c>
      <c r="F3265" s="93" t="str">
        <f t="shared" si="152"/>
        <v>N</v>
      </c>
      <c r="G3265" s="95">
        <v>634614.44197050529</v>
      </c>
      <c r="H3265" s="99">
        <v>27401.817235819555</v>
      </c>
      <c r="I3265" s="99">
        <v>264.6327015483181</v>
      </c>
      <c r="J3265" s="96"/>
      <c r="K3265" s="96"/>
      <c r="L3265" s="96"/>
      <c r="M3265" s="96"/>
      <c r="N3265" s="96"/>
      <c r="O3265" s="96"/>
      <c r="P3265" s="96"/>
    </row>
    <row r="3266" spans="1:16" ht="15" customHeight="1" x14ac:dyDescent="0.25">
      <c r="A3266" s="97">
        <v>43761</v>
      </c>
      <c r="B3266" s="101">
        <v>4</v>
      </c>
      <c r="C3266" s="92" t="str">
        <f t="shared" si="150"/>
        <v>GET /accounts</v>
      </c>
      <c r="D3266" s="94" t="s">
        <v>208</v>
      </c>
      <c r="E3266" s="93" t="str">
        <f t="shared" si="151"/>
        <v>AISP</v>
      </c>
      <c r="F3266" s="93" t="str">
        <f t="shared" si="152"/>
        <v>Y</v>
      </c>
      <c r="G3266" s="95">
        <v>1599864.2791674808</v>
      </c>
      <c r="H3266" s="99">
        <v>29220.755109762122</v>
      </c>
      <c r="I3266" s="99">
        <v>66.820144089138594</v>
      </c>
      <c r="J3266" s="96"/>
      <c r="K3266" s="96"/>
      <c r="L3266" s="96"/>
      <c r="M3266" s="96"/>
      <c r="N3266" s="96"/>
      <c r="O3266" s="96"/>
      <c r="P3266" s="96"/>
    </row>
    <row r="3267" spans="1:16" ht="15" customHeight="1" x14ac:dyDescent="0.25">
      <c r="A3267" s="97">
        <v>43761</v>
      </c>
      <c r="B3267" s="101">
        <v>5</v>
      </c>
      <c r="C3267" s="92" t="str">
        <f t="shared" si="150"/>
        <v>GET /accounts/{AccountId}</v>
      </c>
      <c r="D3267" s="94" t="s">
        <v>208</v>
      </c>
      <c r="E3267" s="93" t="str">
        <f t="shared" si="151"/>
        <v>AISP</v>
      </c>
      <c r="F3267" s="93" t="str">
        <f t="shared" si="152"/>
        <v>Y</v>
      </c>
      <c r="G3267" s="95">
        <v>2385576.1269648126</v>
      </c>
      <c r="H3267" s="99">
        <v>45425.811224511235</v>
      </c>
      <c r="I3267" s="99">
        <v>86.253228521923532</v>
      </c>
      <c r="J3267" s="96"/>
      <c r="K3267" s="96"/>
      <c r="L3267" s="96"/>
      <c r="M3267" s="96"/>
      <c r="N3267" s="96"/>
      <c r="O3267" s="96"/>
      <c r="P3267" s="96"/>
    </row>
    <row r="3268" spans="1:16" ht="15" customHeight="1" x14ac:dyDescent="0.25">
      <c r="A3268" s="97">
        <v>43761</v>
      </c>
      <c r="B3268" s="101">
        <v>6</v>
      </c>
      <c r="C3268" s="92" t="str">
        <f t="shared" si="150"/>
        <v>GET /accounts/{AccountId}/balances</v>
      </c>
      <c r="D3268" s="94" t="s">
        <v>208</v>
      </c>
      <c r="E3268" s="93" t="str">
        <f t="shared" si="151"/>
        <v>AISP</v>
      </c>
      <c r="F3268" s="93" t="str">
        <f t="shared" si="152"/>
        <v>Y</v>
      </c>
      <c r="G3268" s="95">
        <v>1829138.7419569718</v>
      </c>
      <c r="H3268" s="99">
        <v>26991.048105286969</v>
      </c>
      <c r="I3268" s="99">
        <v>132.13037762082988</v>
      </c>
      <c r="J3268" s="96"/>
      <c r="K3268" s="96"/>
      <c r="L3268" s="96"/>
      <c r="M3268" s="96"/>
      <c r="N3268" s="96"/>
      <c r="O3268" s="96"/>
      <c r="P3268" s="96"/>
    </row>
    <row r="3269" spans="1:16" ht="15" customHeight="1" x14ac:dyDescent="0.25">
      <c r="A3269" s="97">
        <v>43761</v>
      </c>
      <c r="B3269" s="101">
        <v>7</v>
      </c>
      <c r="C3269" s="92" t="str">
        <f t="shared" si="150"/>
        <v>GET /balances</v>
      </c>
      <c r="D3269" s="94" t="s">
        <v>208</v>
      </c>
      <c r="E3269" s="93" t="str">
        <f t="shared" si="151"/>
        <v>AISP</v>
      </c>
      <c r="F3269" s="93" t="str">
        <f t="shared" si="152"/>
        <v>Y</v>
      </c>
      <c r="G3269" s="95">
        <v>1172279.5847214083</v>
      </c>
      <c r="H3269" s="99">
        <v>24122.037676155902</v>
      </c>
      <c r="I3269" s="99">
        <v>151.27561621154592</v>
      </c>
      <c r="J3269" s="96"/>
      <c r="K3269" s="96"/>
      <c r="L3269" s="96"/>
      <c r="M3269" s="96"/>
      <c r="N3269" s="96"/>
      <c r="O3269" s="96"/>
      <c r="P3269" s="96"/>
    </row>
    <row r="3270" spans="1:16" ht="15" customHeight="1" x14ac:dyDescent="0.25">
      <c r="A3270" s="97">
        <v>43761</v>
      </c>
      <c r="B3270" s="101">
        <v>8</v>
      </c>
      <c r="C3270" s="92" t="str">
        <f t="shared" si="150"/>
        <v>GET /accounts/{AccountId}/transactions</v>
      </c>
      <c r="D3270" s="94" t="s">
        <v>208</v>
      </c>
      <c r="E3270" s="93" t="str">
        <f t="shared" si="151"/>
        <v>AISP</v>
      </c>
      <c r="F3270" s="93" t="str">
        <f t="shared" si="152"/>
        <v>Y</v>
      </c>
      <c r="G3270" s="95">
        <v>31194117.325719137</v>
      </c>
      <c r="H3270" s="99">
        <v>21424.847398245918</v>
      </c>
      <c r="I3270" s="99">
        <v>188.13468976322807</v>
      </c>
      <c r="J3270" s="96"/>
      <c r="K3270" s="96"/>
      <c r="L3270" s="96"/>
      <c r="M3270" s="96"/>
      <c r="N3270" s="96"/>
      <c r="O3270" s="96"/>
      <c r="P3270" s="96"/>
    </row>
    <row r="3271" spans="1:16" ht="15" customHeight="1" x14ac:dyDescent="0.25">
      <c r="A3271" s="97">
        <v>43761</v>
      </c>
      <c r="B3271" s="101">
        <v>9</v>
      </c>
      <c r="C3271" s="92" t="str">
        <f t="shared" si="150"/>
        <v>GET /transactions</v>
      </c>
      <c r="D3271" s="94" t="s">
        <v>208</v>
      </c>
      <c r="E3271" s="93" t="str">
        <f t="shared" si="151"/>
        <v>AISP</v>
      </c>
      <c r="F3271" s="93" t="str">
        <f t="shared" si="152"/>
        <v>Y</v>
      </c>
      <c r="G3271" s="95">
        <v>308068645.15953523</v>
      </c>
      <c r="H3271" s="99">
        <v>45900.572910928779</v>
      </c>
      <c r="I3271" s="99">
        <v>34.23700886021102</v>
      </c>
      <c r="J3271" s="96"/>
      <c r="K3271" s="96"/>
      <c r="L3271" s="96"/>
      <c r="M3271" s="96"/>
      <c r="N3271" s="96"/>
      <c r="O3271" s="96"/>
      <c r="P3271" s="96"/>
    </row>
    <row r="3272" spans="1:16" ht="15" customHeight="1" x14ac:dyDescent="0.25">
      <c r="A3272" s="97">
        <v>43761</v>
      </c>
      <c r="B3272" s="101">
        <v>10</v>
      </c>
      <c r="C3272" s="92" t="str">
        <f t="shared" ref="C3272:C3335" si="153">VLOOKUP($B3272,endpoints,3)</f>
        <v>GET /accounts/{AccountId}/beneficiaries</v>
      </c>
      <c r="D3272" s="94" t="s">
        <v>208</v>
      </c>
      <c r="E3272" s="93" t="str">
        <f t="shared" ref="E3272:E3335" si="154">VLOOKUP($B3272,endpoints,4)</f>
        <v>AISP</v>
      </c>
      <c r="F3272" s="93" t="str">
        <f t="shared" ref="F3272:F3335" si="155">VLOOKUP($B3272,endpoints,5)</f>
        <v>Y</v>
      </c>
      <c r="G3272" s="95">
        <v>2127830.647995403</v>
      </c>
      <c r="H3272" s="99">
        <v>26891.0360448928</v>
      </c>
      <c r="I3272" s="99">
        <v>129.13110657210746</v>
      </c>
      <c r="J3272" s="96"/>
      <c r="K3272" s="96"/>
      <c r="L3272" s="96"/>
      <c r="M3272" s="96"/>
      <c r="N3272" s="96"/>
      <c r="O3272" s="96"/>
      <c r="P3272" s="96"/>
    </row>
    <row r="3273" spans="1:16" ht="15" customHeight="1" x14ac:dyDescent="0.25">
      <c r="A3273" s="97">
        <v>43761</v>
      </c>
      <c r="B3273" s="101">
        <v>11</v>
      </c>
      <c r="C3273" s="92" t="str">
        <f t="shared" si="153"/>
        <v>GET /beneficiaries</v>
      </c>
      <c r="D3273" s="94" t="s">
        <v>208</v>
      </c>
      <c r="E3273" s="93" t="str">
        <f t="shared" si="154"/>
        <v>AISP</v>
      </c>
      <c r="F3273" s="93" t="str">
        <f t="shared" si="155"/>
        <v>Y</v>
      </c>
      <c r="G3273" s="95">
        <v>2714794.4126447639</v>
      </c>
      <c r="H3273" s="99">
        <v>36188.42932179496</v>
      </c>
      <c r="I3273" s="99">
        <v>27.27811946815094</v>
      </c>
      <c r="J3273" s="96"/>
      <c r="K3273" s="96"/>
      <c r="L3273" s="96"/>
      <c r="M3273" s="96"/>
      <c r="N3273" s="96"/>
      <c r="O3273" s="96"/>
      <c r="P3273" s="96"/>
    </row>
    <row r="3274" spans="1:16" ht="15" customHeight="1" x14ac:dyDescent="0.25">
      <c r="A3274" s="97">
        <v>43761</v>
      </c>
      <c r="B3274" s="101">
        <v>12</v>
      </c>
      <c r="C3274" s="92" t="str">
        <f t="shared" si="153"/>
        <v>GET /accounts/{AccountId}/direct-debits</v>
      </c>
      <c r="D3274" s="94" t="s">
        <v>208</v>
      </c>
      <c r="E3274" s="93" t="str">
        <f t="shared" si="154"/>
        <v>AISP</v>
      </c>
      <c r="F3274" s="93" t="str">
        <f t="shared" si="155"/>
        <v>Y</v>
      </c>
      <c r="G3274" s="95">
        <v>1796426.7789813979</v>
      </c>
      <c r="H3274" s="99">
        <v>36606.902354047706</v>
      </c>
      <c r="I3274" s="99">
        <v>168.50819207838848</v>
      </c>
      <c r="J3274" s="96"/>
      <c r="K3274" s="96"/>
      <c r="L3274" s="96"/>
      <c r="M3274" s="96"/>
      <c r="N3274" s="96"/>
      <c r="O3274" s="96"/>
      <c r="P3274" s="96"/>
    </row>
    <row r="3275" spans="1:16" ht="15" customHeight="1" x14ac:dyDescent="0.25">
      <c r="A3275" s="97">
        <v>43761</v>
      </c>
      <c r="B3275" s="101">
        <v>13</v>
      </c>
      <c r="C3275" s="92" t="str">
        <f t="shared" si="153"/>
        <v>GET /direct-debits</v>
      </c>
      <c r="D3275" s="94" t="s">
        <v>208</v>
      </c>
      <c r="E3275" s="93" t="str">
        <f t="shared" si="154"/>
        <v>AISP</v>
      </c>
      <c r="F3275" s="93" t="str">
        <f t="shared" si="155"/>
        <v>Y</v>
      </c>
      <c r="G3275" s="95">
        <v>1845318.5933746637</v>
      </c>
      <c r="H3275" s="99">
        <v>23274.740770565611</v>
      </c>
      <c r="I3275" s="99">
        <v>224.33411861553415</v>
      </c>
      <c r="J3275" s="96"/>
      <c r="K3275" s="96"/>
      <c r="L3275" s="96"/>
      <c r="M3275" s="96"/>
      <c r="N3275" s="96"/>
      <c r="O3275" s="96"/>
      <c r="P3275" s="96"/>
    </row>
    <row r="3276" spans="1:16" ht="15" customHeight="1" x14ac:dyDescent="0.25">
      <c r="A3276" s="97">
        <v>43761</v>
      </c>
      <c r="B3276" s="101">
        <v>14</v>
      </c>
      <c r="C3276" s="92" t="str">
        <f t="shared" si="153"/>
        <v>GET /accounts/{AccountId}/standing-orders</v>
      </c>
      <c r="D3276" s="94" t="s">
        <v>208</v>
      </c>
      <c r="E3276" s="93" t="str">
        <f t="shared" si="154"/>
        <v>AISP</v>
      </c>
      <c r="F3276" s="93" t="str">
        <f t="shared" si="155"/>
        <v>Y</v>
      </c>
      <c r="G3276" s="95">
        <v>829945.51769306441</v>
      </c>
      <c r="H3276" s="99">
        <v>19319.579133146115</v>
      </c>
      <c r="I3276" s="99">
        <v>142.53232103776429</v>
      </c>
      <c r="J3276" s="96"/>
      <c r="K3276" s="96"/>
      <c r="L3276" s="96"/>
      <c r="M3276" s="96"/>
      <c r="N3276" s="96"/>
      <c r="O3276" s="96"/>
      <c r="P3276" s="96"/>
    </row>
    <row r="3277" spans="1:16" ht="15" customHeight="1" x14ac:dyDescent="0.25">
      <c r="A3277" s="97">
        <v>43761</v>
      </c>
      <c r="B3277" s="101">
        <v>15</v>
      </c>
      <c r="C3277" s="92" t="str">
        <f t="shared" si="153"/>
        <v>GET /standing-orders</v>
      </c>
      <c r="D3277" s="94" t="s">
        <v>208</v>
      </c>
      <c r="E3277" s="93" t="str">
        <f t="shared" si="154"/>
        <v>AISP</v>
      </c>
      <c r="F3277" s="93" t="str">
        <f t="shared" si="155"/>
        <v>Y</v>
      </c>
      <c r="G3277" s="95">
        <v>1457508.2887016004</v>
      </c>
      <c r="H3277" s="99">
        <v>47303.681223306186</v>
      </c>
      <c r="I3277" s="99">
        <v>128.99603427231546</v>
      </c>
      <c r="J3277" s="96"/>
      <c r="K3277" s="96"/>
      <c r="L3277" s="96"/>
      <c r="M3277" s="96"/>
      <c r="N3277" s="96"/>
      <c r="O3277" s="96"/>
      <c r="P3277" s="96"/>
    </row>
    <row r="3278" spans="1:16" ht="15" customHeight="1" x14ac:dyDescent="0.25">
      <c r="A3278" s="97">
        <v>43761</v>
      </c>
      <c r="B3278" s="101">
        <v>16</v>
      </c>
      <c r="C3278" s="92" t="str">
        <f t="shared" si="153"/>
        <v>GET /accounts/{AccountId}/product</v>
      </c>
      <c r="D3278" s="94" t="s">
        <v>208</v>
      </c>
      <c r="E3278" s="93" t="str">
        <f t="shared" si="154"/>
        <v>AISP</v>
      </c>
      <c r="F3278" s="93" t="str">
        <f t="shared" si="155"/>
        <v>Y</v>
      </c>
      <c r="G3278" s="95">
        <v>361113.93687536358</v>
      </c>
      <c r="H3278" s="99">
        <v>5835.1043798852088</v>
      </c>
      <c r="I3278" s="99">
        <v>162.27285024707732</v>
      </c>
      <c r="J3278" s="96"/>
      <c r="K3278" s="96"/>
      <c r="L3278" s="96"/>
      <c r="M3278" s="96"/>
      <c r="N3278" s="96"/>
      <c r="O3278" s="96"/>
      <c r="P3278" s="96"/>
    </row>
    <row r="3279" spans="1:16" ht="15" customHeight="1" x14ac:dyDescent="0.25">
      <c r="A3279" s="97">
        <v>43761</v>
      </c>
      <c r="B3279" s="101">
        <v>17</v>
      </c>
      <c r="C3279" s="92" t="str">
        <f t="shared" si="153"/>
        <v>GET /products</v>
      </c>
      <c r="D3279" s="94" t="s">
        <v>208</v>
      </c>
      <c r="E3279" s="93" t="str">
        <f t="shared" si="154"/>
        <v>AISP</v>
      </c>
      <c r="F3279" s="93" t="str">
        <f t="shared" si="155"/>
        <v>Y</v>
      </c>
      <c r="G3279" s="95">
        <v>756375.39480786736</v>
      </c>
      <c r="H3279" s="99">
        <v>29969.927107092521</v>
      </c>
      <c r="I3279" s="99">
        <v>216.00459446673096</v>
      </c>
      <c r="J3279" s="96"/>
      <c r="K3279" s="96"/>
      <c r="L3279" s="96"/>
      <c r="M3279" s="96"/>
      <c r="N3279" s="96"/>
      <c r="O3279" s="96"/>
      <c r="P3279" s="96"/>
    </row>
    <row r="3280" spans="1:16" ht="15" customHeight="1" x14ac:dyDescent="0.25">
      <c r="A3280" s="97">
        <v>43761</v>
      </c>
      <c r="B3280" s="101">
        <v>18</v>
      </c>
      <c r="C3280" s="92" t="str">
        <f t="shared" si="153"/>
        <v>GET /accounts/{AccountId}/offers</v>
      </c>
      <c r="D3280" s="94" t="s">
        <v>208</v>
      </c>
      <c r="E3280" s="93" t="str">
        <f t="shared" si="154"/>
        <v>AISP</v>
      </c>
      <c r="F3280" s="93" t="str">
        <f t="shared" si="155"/>
        <v>Y</v>
      </c>
      <c r="G3280" s="95">
        <v>749545.06133296643</v>
      </c>
      <c r="H3280" s="99">
        <v>39523.835570199641</v>
      </c>
      <c r="I3280" s="99">
        <v>240.78435957688291</v>
      </c>
      <c r="J3280" s="96"/>
      <c r="K3280" s="96"/>
      <c r="L3280" s="96"/>
      <c r="M3280" s="96"/>
      <c r="N3280" s="96"/>
      <c r="O3280" s="96"/>
      <c r="P3280" s="96"/>
    </row>
    <row r="3281" spans="1:16" ht="15" customHeight="1" x14ac:dyDescent="0.25">
      <c r="A3281" s="97">
        <v>43761</v>
      </c>
      <c r="B3281" s="101">
        <v>19</v>
      </c>
      <c r="C3281" s="92" t="str">
        <f t="shared" si="153"/>
        <v>GET /offers</v>
      </c>
      <c r="D3281" s="94" t="s">
        <v>208</v>
      </c>
      <c r="E3281" s="93" t="str">
        <f t="shared" si="154"/>
        <v>AISP</v>
      </c>
      <c r="F3281" s="93" t="str">
        <f t="shared" si="155"/>
        <v>Y</v>
      </c>
      <c r="G3281" s="95">
        <v>3114260.4235619144</v>
      </c>
      <c r="H3281" s="99">
        <v>39016.083644305254</v>
      </c>
      <c r="I3281" s="99">
        <v>153.31628529029703</v>
      </c>
      <c r="J3281" s="96"/>
      <c r="K3281" s="96"/>
      <c r="L3281" s="96"/>
      <c r="M3281" s="96"/>
      <c r="N3281" s="96"/>
      <c r="O3281" s="96"/>
      <c r="P3281" s="96"/>
    </row>
    <row r="3282" spans="1:16" ht="15" customHeight="1" x14ac:dyDescent="0.25">
      <c r="A3282" s="97">
        <v>43761</v>
      </c>
      <c r="B3282" s="101">
        <v>20</v>
      </c>
      <c r="C3282" s="92" t="str">
        <f t="shared" si="153"/>
        <v>GET /accounts/{AccountId}/party</v>
      </c>
      <c r="D3282" s="94" t="s">
        <v>208</v>
      </c>
      <c r="E3282" s="93" t="str">
        <f t="shared" si="154"/>
        <v>AISP</v>
      </c>
      <c r="F3282" s="93" t="str">
        <f t="shared" si="155"/>
        <v>Y</v>
      </c>
      <c r="G3282" s="95">
        <v>1040651.8469987574</v>
      </c>
      <c r="H3282" s="99">
        <v>44583.195435624781</v>
      </c>
      <c r="I3282" s="99">
        <v>0</v>
      </c>
      <c r="J3282" s="96"/>
      <c r="K3282" s="96"/>
      <c r="L3282" s="96"/>
      <c r="M3282" s="96"/>
      <c r="N3282" s="96"/>
      <c r="O3282" s="96"/>
      <c r="P3282" s="96"/>
    </row>
    <row r="3283" spans="1:16" ht="15" customHeight="1" x14ac:dyDescent="0.25">
      <c r="A3283" s="97">
        <v>43761</v>
      </c>
      <c r="B3283" s="101">
        <v>21</v>
      </c>
      <c r="C3283" s="92" t="str">
        <f t="shared" si="153"/>
        <v>GET /party</v>
      </c>
      <c r="D3283" s="94" t="s">
        <v>208</v>
      </c>
      <c r="E3283" s="93" t="str">
        <f t="shared" si="154"/>
        <v>AISP</v>
      </c>
      <c r="F3283" s="93" t="str">
        <f t="shared" si="155"/>
        <v>Y</v>
      </c>
      <c r="G3283" s="95">
        <v>828405.59458746715</v>
      </c>
      <c r="H3283" s="99">
        <v>11046.035690683146</v>
      </c>
      <c r="I3283" s="99">
        <v>351.33249035669377</v>
      </c>
      <c r="J3283" s="96"/>
      <c r="K3283" s="96"/>
      <c r="L3283" s="96"/>
      <c r="M3283" s="96"/>
      <c r="N3283" s="96"/>
      <c r="O3283" s="96"/>
      <c r="P3283" s="96"/>
    </row>
    <row r="3284" spans="1:16" ht="15" customHeight="1" x14ac:dyDescent="0.25">
      <c r="A3284" s="97">
        <v>43761</v>
      </c>
      <c r="B3284" s="101">
        <v>22</v>
      </c>
      <c r="C3284" s="92" t="str">
        <f t="shared" si="153"/>
        <v>GET /accounts/{AccountId}/scheduled-payments</v>
      </c>
      <c r="D3284" s="94" t="s">
        <v>208</v>
      </c>
      <c r="E3284" s="93" t="str">
        <f t="shared" si="154"/>
        <v>AISP</v>
      </c>
      <c r="F3284" s="93" t="str">
        <f t="shared" si="155"/>
        <v>Y</v>
      </c>
      <c r="G3284" s="95">
        <v>895921.01950349333</v>
      </c>
      <c r="H3284" s="99">
        <v>35088.651808561088</v>
      </c>
      <c r="I3284" s="99">
        <v>2.8050582374778248</v>
      </c>
      <c r="J3284" s="96"/>
      <c r="K3284" s="96"/>
      <c r="L3284" s="96"/>
      <c r="M3284" s="96"/>
      <c r="N3284" s="96"/>
      <c r="O3284" s="96"/>
      <c r="P3284" s="96"/>
    </row>
    <row r="3285" spans="1:16" ht="15" customHeight="1" x14ac:dyDescent="0.25">
      <c r="A3285" s="97">
        <v>43761</v>
      </c>
      <c r="B3285" s="101">
        <v>23</v>
      </c>
      <c r="C3285" s="92" t="str">
        <f t="shared" si="153"/>
        <v>GET /scheduled-payments</v>
      </c>
      <c r="D3285" s="94" t="s">
        <v>208</v>
      </c>
      <c r="E3285" s="93" t="str">
        <f t="shared" si="154"/>
        <v>AISP</v>
      </c>
      <c r="F3285" s="93" t="str">
        <f t="shared" si="155"/>
        <v>Y</v>
      </c>
      <c r="G3285" s="95">
        <v>1712144.5603973407</v>
      </c>
      <c r="H3285" s="99">
        <v>32790.847759052303</v>
      </c>
      <c r="I3285" s="99">
        <v>85.204830305810489</v>
      </c>
      <c r="J3285" s="96"/>
      <c r="K3285" s="96"/>
      <c r="L3285" s="96"/>
      <c r="M3285" s="96"/>
      <c r="N3285" s="96"/>
      <c r="O3285" s="96"/>
      <c r="P3285" s="96"/>
    </row>
    <row r="3286" spans="1:16" ht="15" customHeight="1" x14ac:dyDescent="0.25">
      <c r="A3286" s="97">
        <v>43761</v>
      </c>
      <c r="B3286" s="101">
        <v>24</v>
      </c>
      <c r="C3286" s="92" t="str">
        <f t="shared" si="153"/>
        <v>GET /accounts/{AccountId}/statements</v>
      </c>
      <c r="D3286" s="94" t="s">
        <v>208</v>
      </c>
      <c r="E3286" s="93" t="str">
        <f t="shared" si="154"/>
        <v>AISP</v>
      </c>
      <c r="F3286" s="93" t="str">
        <f t="shared" si="155"/>
        <v>Y</v>
      </c>
      <c r="G3286" s="95">
        <v>886250.41707189719</v>
      </c>
      <c r="H3286" s="99">
        <v>14452.10250052369</v>
      </c>
      <c r="I3286" s="99">
        <v>151.20204115463375</v>
      </c>
      <c r="J3286" s="96"/>
      <c r="K3286" s="96"/>
      <c r="L3286" s="96"/>
      <c r="M3286" s="96"/>
      <c r="N3286" s="96"/>
      <c r="O3286" s="96"/>
      <c r="P3286" s="96"/>
    </row>
    <row r="3287" spans="1:16" ht="15" customHeight="1" x14ac:dyDescent="0.25">
      <c r="A3287" s="97">
        <v>43761</v>
      </c>
      <c r="B3287" s="101">
        <v>25</v>
      </c>
      <c r="C3287" s="92" t="str">
        <f t="shared" si="153"/>
        <v>GET /accounts/{AccountId}/statements/{StatementId}</v>
      </c>
      <c r="D3287" s="94" t="s">
        <v>208</v>
      </c>
      <c r="E3287" s="93" t="str">
        <f t="shared" si="154"/>
        <v>AISP</v>
      </c>
      <c r="F3287" s="93" t="str">
        <f t="shared" si="155"/>
        <v>Y</v>
      </c>
      <c r="G3287" s="95">
        <v>1145441.7411130061</v>
      </c>
      <c r="H3287" s="99">
        <v>22483.627144777714</v>
      </c>
      <c r="I3287" s="99">
        <v>122.06119971982756</v>
      </c>
      <c r="J3287" s="96"/>
      <c r="K3287" s="96"/>
      <c r="L3287" s="96"/>
      <c r="M3287" s="96"/>
      <c r="N3287" s="96"/>
      <c r="O3287" s="96"/>
      <c r="P3287" s="96"/>
    </row>
    <row r="3288" spans="1:16" ht="15" customHeight="1" x14ac:dyDescent="0.25">
      <c r="A3288" s="97">
        <v>43761</v>
      </c>
      <c r="B3288" s="101">
        <v>26</v>
      </c>
      <c r="C3288" s="92" t="str">
        <f t="shared" si="153"/>
        <v>GET /accounts/{AccountId}/statements/{StatementId}/file</v>
      </c>
      <c r="D3288" s="94" t="s">
        <v>208</v>
      </c>
      <c r="E3288" s="93" t="str">
        <f t="shared" si="154"/>
        <v>AISP</v>
      </c>
      <c r="F3288" s="93" t="str">
        <f t="shared" si="155"/>
        <v>Y</v>
      </c>
      <c r="G3288" s="95">
        <v>2058580.1944737078</v>
      </c>
      <c r="H3288" s="99">
        <v>24590.740268178633</v>
      </c>
      <c r="I3288" s="99">
        <v>87.872004382258055</v>
      </c>
      <c r="J3288" s="96"/>
      <c r="K3288" s="96"/>
      <c r="L3288" s="96"/>
      <c r="M3288" s="96"/>
      <c r="N3288" s="96"/>
      <c r="O3288" s="96"/>
      <c r="P3288" s="96"/>
    </row>
    <row r="3289" spans="1:16" ht="15" customHeight="1" x14ac:dyDescent="0.25">
      <c r="A3289" s="97">
        <v>43761</v>
      </c>
      <c r="B3289" s="101">
        <v>27</v>
      </c>
      <c r="C3289" s="92" t="str">
        <f t="shared" si="153"/>
        <v>GET /accounts/{AccountId}/statements/{StatementId}/transactions</v>
      </c>
      <c r="D3289" s="94" t="s">
        <v>208</v>
      </c>
      <c r="E3289" s="93" t="str">
        <f t="shared" si="154"/>
        <v>AISP</v>
      </c>
      <c r="F3289" s="93" t="str">
        <f t="shared" si="155"/>
        <v>Y</v>
      </c>
      <c r="G3289" s="95">
        <v>27708694.74019457</v>
      </c>
      <c r="H3289" s="99">
        <v>7894.1995417324442</v>
      </c>
      <c r="I3289" s="99">
        <v>264.09100338649733</v>
      </c>
      <c r="J3289" s="96"/>
      <c r="K3289" s="96"/>
      <c r="L3289" s="96"/>
      <c r="M3289" s="96"/>
      <c r="N3289" s="96"/>
      <c r="O3289" s="96"/>
      <c r="P3289" s="96"/>
    </row>
    <row r="3290" spans="1:16" ht="15" customHeight="1" x14ac:dyDescent="0.25">
      <c r="A3290" s="97">
        <v>43761</v>
      </c>
      <c r="B3290" s="101">
        <v>28</v>
      </c>
      <c r="C3290" s="92" t="str">
        <f t="shared" si="153"/>
        <v>GET /statements</v>
      </c>
      <c r="D3290" s="94" t="s">
        <v>208</v>
      </c>
      <c r="E3290" s="93" t="str">
        <f t="shared" si="154"/>
        <v>AISP</v>
      </c>
      <c r="F3290" s="93" t="str">
        <f t="shared" si="155"/>
        <v>Y</v>
      </c>
      <c r="G3290" s="95">
        <v>3325733.3720959369</v>
      </c>
      <c r="H3290" s="99">
        <v>40962.128867748688</v>
      </c>
      <c r="I3290" s="99">
        <v>64.851746198313265</v>
      </c>
      <c r="J3290" s="96"/>
      <c r="K3290" s="96"/>
      <c r="L3290" s="96"/>
      <c r="M3290" s="96"/>
      <c r="N3290" s="96"/>
      <c r="O3290" s="96"/>
      <c r="P3290" s="96"/>
    </row>
    <row r="3291" spans="1:16" ht="15" customHeight="1" x14ac:dyDescent="0.25">
      <c r="A3291" s="97">
        <v>43761</v>
      </c>
      <c r="B3291" s="101">
        <v>29</v>
      </c>
      <c r="C3291" s="92" t="str">
        <f t="shared" si="153"/>
        <v>POST /domestic-payment-consents</v>
      </c>
      <c r="D3291" s="94" t="s">
        <v>208</v>
      </c>
      <c r="E3291" s="93" t="str">
        <f t="shared" si="154"/>
        <v>PISP</v>
      </c>
      <c r="F3291" s="93" t="str">
        <f t="shared" si="155"/>
        <v>N</v>
      </c>
      <c r="G3291" s="95">
        <v>3291724.3565280442</v>
      </c>
      <c r="H3291" s="99">
        <v>8021.4423242116654</v>
      </c>
      <c r="I3291" s="99">
        <v>86.335819103849744</v>
      </c>
      <c r="J3291" s="96"/>
      <c r="K3291" s="96"/>
      <c r="L3291" s="96"/>
      <c r="M3291" s="96"/>
      <c r="N3291" s="96"/>
      <c r="O3291" s="96"/>
      <c r="P3291" s="96"/>
    </row>
    <row r="3292" spans="1:16" ht="15" customHeight="1" x14ac:dyDescent="0.25">
      <c r="A3292" s="97">
        <v>43761</v>
      </c>
      <c r="B3292" s="101">
        <v>30</v>
      </c>
      <c r="C3292" s="92" t="str">
        <f t="shared" si="153"/>
        <v>GET /domestic-payment-consents/{ConsentId}</v>
      </c>
      <c r="D3292" s="94" t="s">
        <v>208</v>
      </c>
      <c r="E3292" s="93" t="str">
        <f t="shared" si="154"/>
        <v>PISP</v>
      </c>
      <c r="F3292" s="93" t="str">
        <f t="shared" si="155"/>
        <v>N</v>
      </c>
      <c r="G3292" s="95">
        <v>13737482.581348721</v>
      </c>
      <c r="H3292" s="99">
        <v>19146.885290565191</v>
      </c>
      <c r="I3292" s="99">
        <v>146.68288561420641</v>
      </c>
      <c r="J3292" s="96"/>
      <c r="K3292" s="96"/>
      <c r="L3292" s="96"/>
      <c r="M3292" s="96"/>
      <c r="N3292" s="96"/>
      <c r="O3292" s="96"/>
      <c r="P3292" s="96"/>
    </row>
    <row r="3293" spans="1:16" ht="15" customHeight="1" x14ac:dyDescent="0.25">
      <c r="A3293" s="97">
        <v>43761</v>
      </c>
      <c r="B3293" s="101">
        <v>31</v>
      </c>
      <c r="C3293" s="92" t="str">
        <f t="shared" si="153"/>
        <v>POST /domestic-payments</v>
      </c>
      <c r="D3293" s="94" t="s">
        <v>208</v>
      </c>
      <c r="E3293" s="93" t="str">
        <f t="shared" si="154"/>
        <v>PISP</v>
      </c>
      <c r="F3293" s="93" t="str">
        <f t="shared" si="155"/>
        <v>Y</v>
      </c>
      <c r="G3293" s="95">
        <v>4851195.3270418793</v>
      </c>
      <c r="H3293" s="99">
        <v>14474.149685504421</v>
      </c>
      <c r="I3293" s="99">
        <v>5.4220449366685548</v>
      </c>
      <c r="J3293" s="96"/>
      <c r="K3293" s="96"/>
      <c r="L3293" s="96"/>
      <c r="M3293" s="96"/>
      <c r="N3293" s="96"/>
      <c r="O3293" s="96"/>
      <c r="P3293" s="96"/>
    </row>
    <row r="3294" spans="1:16" ht="15" customHeight="1" x14ac:dyDescent="0.25">
      <c r="A3294" s="97">
        <v>43761</v>
      </c>
      <c r="B3294" s="101">
        <v>32</v>
      </c>
      <c r="C3294" s="92" t="str">
        <f t="shared" si="153"/>
        <v>GET /domestic-payments/{DomesticPaymentId}</v>
      </c>
      <c r="D3294" s="94" t="s">
        <v>208</v>
      </c>
      <c r="E3294" s="93" t="str">
        <f t="shared" si="154"/>
        <v>PISP</v>
      </c>
      <c r="F3294" s="93" t="str">
        <f t="shared" si="155"/>
        <v>Y</v>
      </c>
      <c r="G3294" s="95">
        <v>37097590.531037919</v>
      </c>
      <c r="H3294" s="99">
        <v>40432.642162554599</v>
      </c>
      <c r="I3294" s="99">
        <v>75.048999869529553</v>
      </c>
      <c r="J3294" s="96"/>
      <c r="K3294" s="96"/>
      <c r="L3294" s="96"/>
      <c r="M3294" s="96"/>
      <c r="N3294" s="96"/>
      <c r="O3294" s="96"/>
      <c r="P3294" s="96"/>
    </row>
    <row r="3295" spans="1:16" ht="15" customHeight="1" x14ac:dyDescent="0.25">
      <c r="A3295" s="97">
        <v>43761</v>
      </c>
      <c r="B3295" s="101">
        <v>33</v>
      </c>
      <c r="C3295" s="92" t="str">
        <f t="shared" si="153"/>
        <v>POST /domestic-scheduled-payment-consents</v>
      </c>
      <c r="D3295" s="94" t="s">
        <v>208</v>
      </c>
      <c r="E3295" s="93" t="str">
        <f t="shared" si="154"/>
        <v>PISP</v>
      </c>
      <c r="F3295" s="93" t="str">
        <f t="shared" si="155"/>
        <v>N</v>
      </c>
      <c r="G3295" s="95">
        <v>16953563.789496142</v>
      </c>
      <c r="H3295" s="99">
        <v>19627.673618749603</v>
      </c>
      <c r="I3295" s="99">
        <v>104.33605246375834</v>
      </c>
      <c r="J3295" s="96"/>
      <c r="K3295" s="96"/>
      <c r="L3295" s="96"/>
      <c r="M3295" s="96"/>
      <c r="N3295" s="96"/>
      <c r="O3295" s="96"/>
      <c r="P3295" s="96"/>
    </row>
    <row r="3296" spans="1:16" ht="15" customHeight="1" x14ac:dyDescent="0.25">
      <c r="A3296" s="97">
        <v>43761</v>
      </c>
      <c r="B3296" s="101">
        <v>34</v>
      </c>
      <c r="C3296" s="92" t="str">
        <f t="shared" si="153"/>
        <v>GET /domestic-scheduled-payment-consents/{ConsentId}</v>
      </c>
      <c r="D3296" s="94" t="s">
        <v>208</v>
      </c>
      <c r="E3296" s="93" t="str">
        <f t="shared" si="154"/>
        <v>PISP</v>
      </c>
      <c r="F3296" s="93" t="str">
        <f t="shared" si="155"/>
        <v>N</v>
      </c>
      <c r="G3296" s="95">
        <v>12463718.772019252</v>
      </c>
      <c r="H3296" s="99">
        <v>12118.762311691262</v>
      </c>
      <c r="I3296" s="99">
        <v>83.065011185865856</v>
      </c>
      <c r="J3296" s="96"/>
      <c r="K3296" s="96"/>
      <c r="L3296" s="96"/>
      <c r="M3296" s="96"/>
      <c r="N3296" s="96"/>
      <c r="O3296" s="96"/>
      <c r="P3296" s="96"/>
    </row>
    <row r="3297" spans="1:16" ht="15" customHeight="1" x14ac:dyDescent="0.25">
      <c r="A3297" s="97">
        <v>43761</v>
      </c>
      <c r="B3297" s="101">
        <v>35</v>
      </c>
      <c r="C3297" s="92" t="str">
        <f t="shared" si="153"/>
        <v>POST /domestic-scheduled-payments</v>
      </c>
      <c r="D3297" s="94" t="s">
        <v>208</v>
      </c>
      <c r="E3297" s="93" t="str">
        <f t="shared" si="154"/>
        <v>PISP</v>
      </c>
      <c r="F3297" s="93" t="str">
        <f t="shared" si="155"/>
        <v>Y</v>
      </c>
      <c r="G3297" s="95">
        <v>31667096.234636962</v>
      </c>
      <c r="H3297" s="99">
        <v>40236.800110589087</v>
      </c>
      <c r="I3297" s="99">
        <v>164.16252778974703</v>
      </c>
      <c r="J3297" s="96"/>
      <c r="K3297" s="96"/>
      <c r="L3297" s="96"/>
      <c r="M3297" s="96"/>
      <c r="N3297" s="96"/>
      <c r="O3297" s="96"/>
      <c r="P3297" s="96"/>
    </row>
    <row r="3298" spans="1:16" ht="15" customHeight="1" x14ac:dyDescent="0.25">
      <c r="A3298" s="97">
        <v>43761</v>
      </c>
      <c r="B3298" s="101">
        <v>36</v>
      </c>
      <c r="C3298" s="92" t="str">
        <f t="shared" si="153"/>
        <v>GET /domestic-scheduled-payments/{DomesticScheduledPaymentId}</v>
      </c>
      <c r="D3298" s="94" t="s">
        <v>208</v>
      </c>
      <c r="E3298" s="93" t="str">
        <f t="shared" si="154"/>
        <v>PISP</v>
      </c>
      <c r="F3298" s="93" t="str">
        <f t="shared" si="155"/>
        <v>Y</v>
      </c>
      <c r="G3298" s="95">
        <v>14226867.515666153</v>
      </c>
      <c r="H3298" s="99">
        <v>30709.246434001238</v>
      </c>
      <c r="I3298" s="99">
        <v>87.844448998404005</v>
      </c>
      <c r="J3298" s="96"/>
      <c r="K3298" s="96"/>
      <c r="L3298" s="96"/>
      <c r="M3298" s="96"/>
      <c r="N3298" s="96"/>
      <c r="O3298" s="96"/>
      <c r="P3298" s="96"/>
    </row>
    <row r="3299" spans="1:16" ht="15" customHeight="1" x14ac:dyDescent="0.25">
      <c r="A3299" s="97">
        <v>43761</v>
      </c>
      <c r="B3299" s="101">
        <v>37</v>
      </c>
      <c r="C3299" s="92" t="str">
        <f t="shared" si="153"/>
        <v>POST /domestic-standing-order-consents</v>
      </c>
      <c r="D3299" s="94" t="s">
        <v>208</v>
      </c>
      <c r="E3299" s="93" t="str">
        <f t="shared" si="154"/>
        <v>PISP</v>
      </c>
      <c r="F3299" s="93" t="str">
        <f t="shared" si="155"/>
        <v>N</v>
      </c>
      <c r="G3299" s="95">
        <v>26578474.115881991</v>
      </c>
      <c r="H3299" s="99">
        <v>27194.695982365334</v>
      </c>
      <c r="I3299" s="99">
        <v>198.78584073964979</v>
      </c>
      <c r="J3299" s="96"/>
      <c r="K3299" s="96"/>
      <c r="L3299" s="96"/>
      <c r="M3299" s="96"/>
      <c r="N3299" s="96"/>
      <c r="O3299" s="96"/>
      <c r="P3299" s="96"/>
    </row>
    <row r="3300" spans="1:16" ht="15" customHeight="1" x14ac:dyDescent="0.25">
      <c r="A3300" s="97">
        <v>43761</v>
      </c>
      <c r="B3300" s="101">
        <v>38</v>
      </c>
      <c r="C3300" s="92" t="str">
        <f t="shared" si="153"/>
        <v>GET /domestic-standing-order-consents/{ConsentId}</v>
      </c>
      <c r="D3300" s="94" t="s">
        <v>208</v>
      </c>
      <c r="E3300" s="93" t="str">
        <f t="shared" si="154"/>
        <v>PISP</v>
      </c>
      <c r="F3300" s="93" t="str">
        <f t="shared" si="155"/>
        <v>N</v>
      </c>
      <c r="G3300" s="95">
        <v>25671110.219947606</v>
      </c>
      <c r="H3300" s="99">
        <v>31427.426969115677</v>
      </c>
      <c r="I3300" s="99">
        <v>195.20190261402433</v>
      </c>
      <c r="J3300" s="96"/>
      <c r="K3300" s="96"/>
      <c r="L3300" s="96"/>
      <c r="M3300" s="96"/>
      <c r="N3300" s="96"/>
      <c r="O3300" s="96"/>
      <c r="P3300" s="96"/>
    </row>
    <row r="3301" spans="1:16" ht="15" customHeight="1" x14ac:dyDescent="0.25">
      <c r="A3301" s="97">
        <v>43761</v>
      </c>
      <c r="B3301" s="101">
        <v>39</v>
      </c>
      <c r="C3301" s="92" t="str">
        <f t="shared" si="153"/>
        <v>POST /domestic-standing-orders</v>
      </c>
      <c r="D3301" s="94" t="s">
        <v>208</v>
      </c>
      <c r="E3301" s="93" t="str">
        <f t="shared" si="154"/>
        <v>PISP</v>
      </c>
      <c r="F3301" s="93" t="str">
        <f t="shared" si="155"/>
        <v>Y</v>
      </c>
      <c r="G3301" s="95">
        <v>7581060.4542698013</v>
      </c>
      <c r="H3301" s="99">
        <v>20077.015609355043</v>
      </c>
      <c r="I3301" s="99">
        <v>2.0171250012622282</v>
      </c>
      <c r="J3301" s="96"/>
      <c r="K3301" s="96"/>
      <c r="L3301" s="96"/>
      <c r="M3301" s="96"/>
      <c r="N3301" s="96"/>
      <c r="O3301" s="96"/>
      <c r="P3301" s="96"/>
    </row>
    <row r="3302" spans="1:16" ht="15" customHeight="1" x14ac:dyDescent="0.25">
      <c r="A3302" s="97">
        <v>43761</v>
      </c>
      <c r="B3302" s="101">
        <v>40</v>
      </c>
      <c r="C3302" s="92" t="str">
        <f t="shared" si="153"/>
        <v>GET /domestic-standing-orders/{DomesticStandingOrderId}</v>
      </c>
      <c r="D3302" s="94" t="s">
        <v>208</v>
      </c>
      <c r="E3302" s="93" t="str">
        <f t="shared" si="154"/>
        <v>PISP</v>
      </c>
      <c r="F3302" s="93" t="str">
        <f t="shared" si="155"/>
        <v>Y</v>
      </c>
      <c r="G3302" s="95">
        <v>5978492.8025596235</v>
      </c>
      <c r="H3302" s="99">
        <v>8928.4353051633334</v>
      </c>
      <c r="I3302" s="99">
        <v>257.90764284760263</v>
      </c>
      <c r="J3302" s="96"/>
      <c r="K3302" s="96"/>
      <c r="L3302" s="96"/>
      <c r="M3302" s="96"/>
      <c r="N3302" s="96"/>
      <c r="O3302" s="96"/>
      <c r="P3302" s="96"/>
    </row>
    <row r="3303" spans="1:16" ht="15" customHeight="1" x14ac:dyDescent="0.25">
      <c r="A3303" s="97">
        <v>43761</v>
      </c>
      <c r="B3303" s="101">
        <v>41</v>
      </c>
      <c r="C3303" s="92" t="str">
        <f t="shared" si="153"/>
        <v>POST /international-payment-consents</v>
      </c>
      <c r="D3303" s="94" t="s">
        <v>208</v>
      </c>
      <c r="E3303" s="93" t="str">
        <f t="shared" si="154"/>
        <v>PISP</v>
      </c>
      <c r="F3303" s="93" t="str">
        <f t="shared" si="155"/>
        <v>N</v>
      </c>
      <c r="G3303" s="95">
        <v>30305715.260166567</v>
      </c>
      <c r="H3303" s="99">
        <v>42108.057137618351</v>
      </c>
      <c r="I3303" s="99">
        <v>63.628324525813163</v>
      </c>
      <c r="J3303" s="96"/>
      <c r="K3303" s="96"/>
      <c r="L3303" s="96"/>
      <c r="M3303" s="96"/>
      <c r="N3303" s="96"/>
      <c r="O3303" s="96"/>
      <c r="P3303" s="96"/>
    </row>
    <row r="3304" spans="1:16" ht="15" customHeight="1" x14ac:dyDescent="0.25">
      <c r="A3304" s="97">
        <v>43761</v>
      </c>
      <c r="B3304" s="101">
        <v>42</v>
      </c>
      <c r="C3304" s="92" t="str">
        <f t="shared" si="153"/>
        <v>GET /international-payment-consents/{ConsentId}</v>
      </c>
      <c r="D3304" s="94" t="s">
        <v>208</v>
      </c>
      <c r="E3304" s="93" t="str">
        <f t="shared" si="154"/>
        <v>PISP</v>
      </c>
      <c r="F3304" s="93" t="str">
        <f t="shared" si="155"/>
        <v>N</v>
      </c>
      <c r="G3304" s="95">
        <v>32884123.26960453</v>
      </c>
      <c r="H3304" s="99">
        <v>28758.100306388376</v>
      </c>
      <c r="I3304" s="99">
        <v>245.84620352427814</v>
      </c>
      <c r="J3304" s="96"/>
      <c r="K3304" s="96"/>
      <c r="L3304" s="96"/>
      <c r="M3304" s="96"/>
      <c r="N3304" s="96"/>
      <c r="O3304" s="96"/>
      <c r="P3304" s="96"/>
    </row>
    <row r="3305" spans="1:16" ht="15" customHeight="1" x14ac:dyDescent="0.25">
      <c r="A3305" s="97">
        <v>43761</v>
      </c>
      <c r="B3305" s="101">
        <v>43</v>
      </c>
      <c r="C3305" s="92" t="str">
        <f t="shared" si="153"/>
        <v>POST /international-payments</v>
      </c>
      <c r="D3305" s="94" t="s">
        <v>208</v>
      </c>
      <c r="E3305" s="93" t="str">
        <f t="shared" si="154"/>
        <v>PISP</v>
      </c>
      <c r="F3305" s="93" t="str">
        <f t="shared" si="155"/>
        <v>Y</v>
      </c>
      <c r="G3305" s="95">
        <v>32661784.622032199</v>
      </c>
      <c r="H3305" s="99">
        <v>40528.091747866296</v>
      </c>
      <c r="I3305" s="99">
        <v>43.946071283100373</v>
      </c>
      <c r="J3305" s="96"/>
      <c r="K3305" s="96"/>
      <c r="L3305" s="96"/>
      <c r="M3305" s="96"/>
      <c r="N3305" s="96"/>
      <c r="O3305" s="96"/>
      <c r="P3305" s="96"/>
    </row>
    <row r="3306" spans="1:16" ht="15" customHeight="1" x14ac:dyDescent="0.25">
      <c r="A3306" s="97">
        <v>43761</v>
      </c>
      <c r="B3306" s="101">
        <v>44</v>
      </c>
      <c r="C3306" s="92" t="str">
        <f t="shared" si="153"/>
        <v>GET /international-payments/{InternationalPaymentId}</v>
      </c>
      <c r="D3306" s="94" t="s">
        <v>208</v>
      </c>
      <c r="E3306" s="93" t="str">
        <f t="shared" si="154"/>
        <v>PISP</v>
      </c>
      <c r="F3306" s="93" t="str">
        <f t="shared" si="155"/>
        <v>Y</v>
      </c>
      <c r="G3306" s="95">
        <v>11876205.389707679</v>
      </c>
      <c r="H3306" s="99">
        <v>19764.398829108508</v>
      </c>
      <c r="I3306" s="99">
        <v>62.702688088345404</v>
      </c>
      <c r="J3306" s="96"/>
      <c r="K3306" s="96"/>
      <c r="L3306" s="96"/>
      <c r="M3306" s="96"/>
      <c r="N3306" s="96"/>
      <c r="O3306" s="96"/>
      <c r="P3306" s="96"/>
    </row>
    <row r="3307" spans="1:16" ht="15" customHeight="1" x14ac:dyDescent="0.25">
      <c r="A3307" s="97">
        <v>43761</v>
      </c>
      <c r="B3307" s="101">
        <v>45</v>
      </c>
      <c r="C3307" s="92" t="str">
        <f t="shared" si="153"/>
        <v>POST /international-scheduled-payment-consents</v>
      </c>
      <c r="D3307" s="94" t="s">
        <v>208</v>
      </c>
      <c r="E3307" s="93" t="str">
        <f t="shared" si="154"/>
        <v>PISP</v>
      </c>
      <c r="F3307" s="93" t="str">
        <f t="shared" si="155"/>
        <v>N</v>
      </c>
      <c r="G3307" s="95">
        <v>23098889.535421263</v>
      </c>
      <c r="H3307" s="99">
        <v>34943.876090557605</v>
      </c>
      <c r="I3307" s="99">
        <v>13.646771548284725</v>
      </c>
      <c r="J3307" s="96"/>
      <c r="K3307" s="96"/>
      <c r="L3307" s="96"/>
      <c r="M3307" s="96"/>
      <c r="N3307" s="96"/>
      <c r="O3307" s="96"/>
      <c r="P3307" s="96"/>
    </row>
    <row r="3308" spans="1:16" ht="15" customHeight="1" x14ac:dyDescent="0.25">
      <c r="A3308" s="97">
        <v>43761</v>
      </c>
      <c r="B3308" s="101">
        <v>46</v>
      </c>
      <c r="C3308" s="92" t="str">
        <f t="shared" si="153"/>
        <v>GET /international-scheduled-payment-consents/{ConsentId}</v>
      </c>
      <c r="D3308" s="94" t="s">
        <v>208</v>
      </c>
      <c r="E3308" s="93" t="str">
        <f t="shared" si="154"/>
        <v>PISP</v>
      </c>
      <c r="F3308" s="93" t="str">
        <f t="shared" si="155"/>
        <v>N</v>
      </c>
      <c r="G3308" s="95">
        <v>8660957.8235424366</v>
      </c>
      <c r="H3308" s="99">
        <v>29193.703085189871</v>
      </c>
      <c r="I3308" s="99">
        <v>26.687661495315087</v>
      </c>
      <c r="J3308" s="96"/>
      <c r="K3308" s="96"/>
      <c r="L3308" s="96"/>
      <c r="M3308" s="96"/>
      <c r="N3308" s="96"/>
      <c r="O3308" s="96"/>
      <c r="P3308" s="96"/>
    </row>
    <row r="3309" spans="1:16" ht="15" customHeight="1" x14ac:dyDescent="0.25">
      <c r="A3309" s="97">
        <v>43761</v>
      </c>
      <c r="B3309" s="101">
        <v>47</v>
      </c>
      <c r="C3309" s="92" t="str">
        <f t="shared" si="153"/>
        <v>POST /international-scheduled-payments</v>
      </c>
      <c r="D3309" s="94" t="s">
        <v>208</v>
      </c>
      <c r="E3309" s="93" t="str">
        <f t="shared" si="154"/>
        <v>PISP</v>
      </c>
      <c r="F3309" s="93" t="str">
        <f t="shared" si="155"/>
        <v>Y</v>
      </c>
      <c r="G3309" s="95">
        <v>12556482.332377771</v>
      </c>
      <c r="H3309" s="99">
        <v>21063.574219377118</v>
      </c>
      <c r="I3309" s="99">
        <v>75.707369928923569</v>
      </c>
      <c r="J3309" s="96"/>
      <c r="K3309" s="96"/>
      <c r="L3309" s="96"/>
      <c r="M3309" s="96"/>
      <c r="N3309" s="96"/>
      <c r="O3309" s="96"/>
      <c r="P3309" s="96"/>
    </row>
    <row r="3310" spans="1:16" ht="15" customHeight="1" x14ac:dyDescent="0.25">
      <c r="A3310" s="97">
        <v>43761</v>
      </c>
      <c r="B3310" s="101">
        <v>48</v>
      </c>
      <c r="C3310" s="92" t="str">
        <f t="shared" si="153"/>
        <v>GET /international-scheduled-payments/{InternationalScheduledPaymentId}</v>
      </c>
      <c r="D3310" s="94" t="s">
        <v>208</v>
      </c>
      <c r="E3310" s="93" t="str">
        <f t="shared" si="154"/>
        <v>PISP</v>
      </c>
      <c r="F3310" s="93" t="str">
        <f t="shared" si="155"/>
        <v>Y</v>
      </c>
      <c r="G3310" s="95">
        <v>20848509.94021491</v>
      </c>
      <c r="H3310" s="99">
        <v>40107.727489993464</v>
      </c>
      <c r="I3310" s="99">
        <v>55.915041491000892</v>
      </c>
      <c r="J3310" s="96"/>
      <c r="K3310" s="96"/>
      <c r="L3310" s="96"/>
      <c r="M3310" s="96"/>
      <c r="N3310" s="96"/>
      <c r="O3310" s="96"/>
      <c r="P3310" s="96"/>
    </row>
    <row r="3311" spans="1:16" ht="15" customHeight="1" x14ac:dyDescent="0.25">
      <c r="A3311" s="97">
        <v>43761</v>
      </c>
      <c r="B3311" s="101">
        <v>49</v>
      </c>
      <c r="C3311" s="92" t="str">
        <f t="shared" si="153"/>
        <v>POST /international-standing-order-consents</v>
      </c>
      <c r="D3311" s="94" t="s">
        <v>208</v>
      </c>
      <c r="E3311" s="93" t="str">
        <f t="shared" si="154"/>
        <v>PISP</v>
      </c>
      <c r="F3311" s="93" t="str">
        <f t="shared" si="155"/>
        <v>N</v>
      </c>
      <c r="G3311" s="95">
        <v>3541924.8583162571</v>
      </c>
      <c r="H3311" s="99">
        <v>11181.475200599563</v>
      </c>
      <c r="I3311" s="99">
        <v>5.4556398975111877</v>
      </c>
      <c r="J3311" s="96"/>
      <c r="K3311" s="96"/>
      <c r="L3311" s="96"/>
      <c r="M3311" s="96"/>
      <c r="N3311" s="96"/>
      <c r="O3311" s="96"/>
      <c r="P3311" s="96"/>
    </row>
    <row r="3312" spans="1:16" ht="15" customHeight="1" x14ac:dyDescent="0.25">
      <c r="A3312" s="97">
        <v>43761</v>
      </c>
      <c r="B3312" s="101">
        <v>50</v>
      </c>
      <c r="C3312" s="92" t="str">
        <f t="shared" si="153"/>
        <v>GET /international-standing-order-consents/{ConsentId}</v>
      </c>
      <c r="D3312" s="94" t="s">
        <v>208</v>
      </c>
      <c r="E3312" s="93" t="str">
        <f t="shared" si="154"/>
        <v>PISP</v>
      </c>
      <c r="F3312" s="93" t="str">
        <f t="shared" si="155"/>
        <v>N</v>
      </c>
      <c r="G3312" s="95">
        <v>20057112.674813058</v>
      </c>
      <c r="H3312" s="99">
        <v>30106.530326460819</v>
      </c>
      <c r="I3312" s="99">
        <v>248.82444312430917</v>
      </c>
      <c r="J3312" s="96"/>
      <c r="K3312" s="96"/>
      <c r="L3312" s="96"/>
      <c r="M3312" s="96"/>
      <c r="N3312" s="96"/>
      <c r="O3312" s="96"/>
      <c r="P3312" s="96"/>
    </row>
    <row r="3313" spans="1:16" ht="15" customHeight="1" x14ac:dyDescent="0.25">
      <c r="A3313" s="97">
        <v>43761</v>
      </c>
      <c r="B3313" s="101">
        <v>51</v>
      </c>
      <c r="C3313" s="92" t="str">
        <f t="shared" si="153"/>
        <v>POST /international-standing-orders</v>
      </c>
      <c r="D3313" s="94" t="s">
        <v>208</v>
      </c>
      <c r="E3313" s="93" t="str">
        <f t="shared" si="154"/>
        <v>PISP</v>
      </c>
      <c r="F3313" s="93" t="str">
        <f t="shared" si="155"/>
        <v>Y</v>
      </c>
      <c r="G3313" s="95">
        <v>15460096.702115508</v>
      </c>
      <c r="H3313" s="99">
        <v>25657.922922275713</v>
      </c>
      <c r="I3313" s="99">
        <v>220.25874417396761</v>
      </c>
      <c r="J3313" s="96"/>
      <c r="K3313" s="96"/>
      <c r="L3313" s="96"/>
      <c r="M3313" s="96"/>
      <c r="N3313" s="96"/>
      <c r="O3313" s="96"/>
      <c r="P3313" s="96"/>
    </row>
    <row r="3314" spans="1:16" ht="15" customHeight="1" x14ac:dyDescent="0.25">
      <c r="A3314" s="97">
        <v>43761</v>
      </c>
      <c r="B3314" s="101">
        <v>52</v>
      </c>
      <c r="C3314" s="92" t="str">
        <f t="shared" si="153"/>
        <v>GET /international-standing-orders/{InternationalStandingOrderPaymentId}</v>
      </c>
      <c r="D3314" s="94" t="s">
        <v>208</v>
      </c>
      <c r="E3314" s="93" t="str">
        <f t="shared" si="154"/>
        <v>PISP</v>
      </c>
      <c r="F3314" s="93" t="str">
        <f t="shared" si="155"/>
        <v>Y</v>
      </c>
      <c r="G3314" s="95">
        <v>6033558.3942086911</v>
      </c>
      <c r="H3314" s="99">
        <v>16832.177838893644</v>
      </c>
      <c r="I3314" s="99">
        <v>69.07354990354257</v>
      </c>
      <c r="J3314" s="96"/>
      <c r="K3314" s="96"/>
      <c r="L3314" s="96"/>
      <c r="M3314" s="96"/>
      <c r="N3314" s="96"/>
      <c r="O3314" s="96"/>
      <c r="P3314" s="96"/>
    </row>
    <row r="3315" spans="1:16" ht="15" customHeight="1" x14ac:dyDescent="0.25">
      <c r="A3315" s="97">
        <v>43761</v>
      </c>
      <c r="B3315" s="101">
        <v>53</v>
      </c>
      <c r="C3315" s="92" t="str">
        <f t="shared" si="153"/>
        <v>POST /file-payment-consents</v>
      </c>
      <c r="D3315" s="94" t="s">
        <v>208</v>
      </c>
      <c r="E3315" s="93" t="str">
        <f t="shared" si="154"/>
        <v>PISP</v>
      </c>
      <c r="F3315" s="93" t="str">
        <f t="shared" si="155"/>
        <v>N</v>
      </c>
      <c r="G3315" s="95">
        <v>11028202.343097072</v>
      </c>
      <c r="H3315" s="99">
        <v>12867.165543532021</v>
      </c>
      <c r="I3315" s="99">
        <v>21.468542167008245</v>
      </c>
      <c r="J3315" s="96"/>
      <c r="K3315" s="96"/>
      <c r="L3315" s="96"/>
      <c r="M3315" s="96"/>
      <c r="N3315" s="96"/>
      <c r="O3315" s="96"/>
      <c r="P3315" s="96"/>
    </row>
    <row r="3316" spans="1:16" ht="15" customHeight="1" x14ac:dyDescent="0.25">
      <c r="A3316" s="97">
        <v>43761</v>
      </c>
      <c r="B3316" s="101">
        <v>54</v>
      </c>
      <c r="C3316" s="92" t="str">
        <f t="shared" si="153"/>
        <v>GET /file-payment-consents/{ConsentId}</v>
      </c>
      <c r="D3316" s="94" t="s">
        <v>208</v>
      </c>
      <c r="E3316" s="93" t="str">
        <f t="shared" si="154"/>
        <v>PISP</v>
      </c>
      <c r="F3316" s="93" t="str">
        <f t="shared" si="155"/>
        <v>N</v>
      </c>
      <c r="G3316" s="95">
        <v>22580545.081248108</v>
      </c>
      <c r="H3316" s="99">
        <v>22314.01751313511</v>
      </c>
      <c r="I3316" s="99">
        <v>190.61916524700447</v>
      </c>
      <c r="J3316" s="96"/>
      <c r="K3316" s="96"/>
      <c r="L3316" s="96"/>
      <c r="M3316" s="96"/>
      <c r="N3316" s="96"/>
      <c r="O3316" s="96"/>
      <c r="P3316" s="96"/>
    </row>
    <row r="3317" spans="1:16" ht="15" customHeight="1" x14ac:dyDescent="0.25">
      <c r="A3317" s="97">
        <v>43761</v>
      </c>
      <c r="B3317" s="101">
        <v>55</v>
      </c>
      <c r="C3317" s="92" t="str">
        <f t="shared" si="153"/>
        <v>POST /file-payment-consents/{ConsentId}/file</v>
      </c>
      <c r="D3317" s="94" t="s">
        <v>208</v>
      </c>
      <c r="E3317" s="93" t="str">
        <f t="shared" si="154"/>
        <v>PISP</v>
      </c>
      <c r="F3317" s="93" t="str">
        <f t="shared" si="155"/>
        <v>N</v>
      </c>
      <c r="G3317" s="95">
        <v>23029123.851532228</v>
      </c>
      <c r="H3317" s="99">
        <v>34913.588187536116</v>
      </c>
      <c r="I3317" s="99">
        <v>68.428124151417848</v>
      </c>
      <c r="J3317" s="96"/>
      <c r="K3317" s="96"/>
      <c r="L3317" s="96"/>
      <c r="M3317" s="96"/>
      <c r="N3317" s="96"/>
      <c r="O3317" s="96"/>
      <c r="P3317" s="96"/>
    </row>
    <row r="3318" spans="1:16" ht="15" customHeight="1" x14ac:dyDescent="0.25">
      <c r="A3318" s="97">
        <v>43761</v>
      </c>
      <c r="B3318" s="101">
        <v>56</v>
      </c>
      <c r="C3318" s="92" t="str">
        <f t="shared" si="153"/>
        <v>GET /file-payment-consents/{ConsentId}/file</v>
      </c>
      <c r="D3318" s="94" t="s">
        <v>208</v>
      </c>
      <c r="E3318" s="93" t="str">
        <f t="shared" si="154"/>
        <v>PISP</v>
      </c>
      <c r="F3318" s="93" t="str">
        <f t="shared" si="155"/>
        <v>N</v>
      </c>
      <c r="G3318" s="95">
        <v>22692823.056417886</v>
      </c>
      <c r="H3318" s="99">
        <v>32458.980395318144</v>
      </c>
      <c r="I3318" s="99">
        <v>45.888786646252719</v>
      </c>
      <c r="J3318" s="96"/>
      <c r="K3318" s="96"/>
      <c r="L3318" s="96"/>
      <c r="M3318" s="96"/>
      <c r="N3318" s="96"/>
      <c r="O3318" s="96"/>
      <c r="P3318" s="96"/>
    </row>
    <row r="3319" spans="1:16" ht="15" customHeight="1" x14ac:dyDescent="0.25">
      <c r="A3319" s="97">
        <v>43761</v>
      </c>
      <c r="B3319" s="101">
        <v>57</v>
      </c>
      <c r="C3319" s="92" t="str">
        <f t="shared" si="153"/>
        <v>POST /file-payments</v>
      </c>
      <c r="D3319" s="94" t="s">
        <v>208</v>
      </c>
      <c r="E3319" s="93" t="str">
        <f t="shared" si="154"/>
        <v>PISP</v>
      </c>
      <c r="F3319" s="93" t="str">
        <f t="shared" si="155"/>
        <v>Y</v>
      </c>
      <c r="G3319" s="95">
        <v>362154913.57750052</v>
      </c>
      <c r="H3319" s="99">
        <v>4352.4982414498018</v>
      </c>
      <c r="I3319" s="99">
        <v>66.08218797004443</v>
      </c>
      <c r="J3319" s="96"/>
      <c r="K3319" s="96"/>
      <c r="L3319" s="96"/>
      <c r="M3319" s="96"/>
      <c r="N3319" s="96"/>
      <c r="O3319" s="96"/>
      <c r="P3319" s="96"/>
    </row>
    <row r="3320" spans="1:16" ht="15" customHeight="1" x14ac:dyDescent="0.25">
      <c r="A3320" s="97">
        <v>43761</v>
      </c>
      <c r="B3320" s="101">
        <v>58</v>
      </c>
      <c r="C3320" s="92" t="str">
        <f t="shared" si="153"/>
        <v>GET /file-payments/{FilePaymentId}</v>
      </c>
      <c r="D3320" s="94" t="s">
        <v>208</v>
      </c>
      <c r="E3320" s="93" t="str">
        <f t="shared" si="154"/>
        <v>PISP</v>
      </c>
      <c r="F3320" s="93" t="str">
        <f t="shared" si="155"/>
        <v>Y</v>
      </c>
      <c r="G3320" s="95">
        <v>63843543.29967086</v>
      </c>
      <c r="H3320" s="99">
        <v>821.37291512905506</v>
      </c>
      <c r="I3320" s="99">
        <v>136.84456549004258</v>
      </c>
      <c r="J3320" s="96"/>
      <c r="K3320" s="96"/>
      <c r="L3320" s="96"/>
      <c r="M3320" s="96"/>
      <c r="N3320" s="96"/>
      <c r="O3320" s="96"/>
      <c r="P3320" s="96"/>
    </row>
    <row r="3321" spans="1:16" ht="15" customHeight="1" x14ac:dyDescent="0.25">
      <c r="A3321" s="97">
        <v>43761</v>
      </c>
      <c r="B3321" s="101">
        <v>59</v>
      </c>
      <c r="C3321" s="92" t="str">
        <f t="shared" si="153"/>
        <v>GET /file-payments/{FilePaymentId}/report-file</v>
      </c>
      <c r="D3321" s="94" t="s">
        <v>208</v>
      </c>
      <c r="E3321" s="93" t="str">
        <f t="shared" si="154"/>
        <v>PISP</v>
      </c>
      <c r="F3321" s="93" t="str">
        <f t="shared" si="155"/>
        <v>Y</v>
      </c>
      <c r="G3321" s="95">
        <v>55836838.773152091</v>
      </c>
      <c r="H3321" s="99">
        <v>2544.1776858370467</v>
      </c>
      <c r="I3321" s="99">
        <v>86.162443659446865</v>
      </c>
      <c r="J3321" s="96"/>
      <c r="K3321" s="96"/>
      <c r="L3321" s="96"/>
      <c r="M3321" s="96"/>
      <c r="N3321" s="96"/>
      <c r="O3321" s="96"/>
      <c r="P3321" s="96"/>
    </row>
    <row r="3322" spans="1:16" ht="15" customHeight="1" x14ac:dyDescent="0.25">
      <c r="A3322" s="97">
        <v>43761</v>
      </c>
      <c r="B3322" s="101">
        <v>60</v>
      </c>
      <c r="C3322" s="92" t="str">
        <f t="shared" si="153"/>
        <v>POST /funds-confirmation-consents</v>
      </c>
      <c r="D3322" s="94" t="s">
        <v>208</v>
      </c>
      <c r="E3322" s="93" t="str">
        <f t="shared" si="154"/>
        <v>CoF</v>
      </c>
      <c r="F3322" s="93" t="str">
        <f t="shared" si="155"/>
        <v>N</v>
      </c>
      <c r="G3322" s="95">
        <v>13051177.597971871</v>
      </c>
      <c r="H3322" s="99">
        <v>15859.534423006151</v>
      </c>
      <c r="I3322" s="99">
        <v>14.271700348304122</v>
      </c>
      <c r="J3322" s="96"/>
      <c r="K3322" s="96"/>
      <c r="L3322" s="96"/>
      <c r="M3322" s="96"/>
      <c r="N3322" s="96"/>
      <c r="O3322" s="96"/>
      <c r="P3322" s="96"/>
    </row>
    <row r="3323" spans="1:16" ht="15" customHeight="1" x14ac:dyDescent="0.25">
      <c r="A3323" s="97">
        <v>43761</v>
      </c>
      <c r="B3323" s="101">
        <v>61</v>
      </c>
      <c r="C3323" s="92" t="str">
        <f t="shared" si="153"/>
        <v>GET /funds-confirmation-consents/{ConsentId}</v>
      </c>
      <c r="D3323" s="94" t="s">
        <v>208</v>
      </c>
      <c r="E3323" s="93" t="str">
        <f t="shared" si="154"/>
        <v>CoF</v>
      </c>
      <c r="F3323" s="93" t="str">
        <f t="shared" si="155"/>
        <v>N</v>
      </c>
      <c r="G3323" s="95">
        <v>18735718.927682947</v>
      </c>
      <c r="H3323" s="103">
        <v>38296.194421846376</v>
      </c>
      <c r="I3323" s="103">
        <v>189.3891155833544</v>
      </c>
      <c r="J3323" s="96"/>
      <c r="K3323" s="96"/>
      <c r="L3323" s="96"/>
      <c r="M3323" s="96"/>
      <c r="N3323" s="96"/>
      <c r="O3323" s="96"/>
      <c r="P3323" s="96"/>
    </row>
    <row r="3324" spans="1:16" ht="15" customHeight="1" x14ac:dyDescent="0.25">
      <c r="A3324" s="97">
        <v>43761</v>
      </c>
      <c r="B3324" s="101">
        <v>62</v>
      </c>
      <c r="C3324" s="92" t="str">
        <f t="shared" si="153"/>
        <v>DELETE /funds-confirmation-consents/{ConsentId}</v>
      </c>
      <c r="D3324" s="94" t="s">
        <v>208</v>
      </c>
      <c r="E3324" s="93" t="str">
        <f t="shared" si="154"/>
        <v>CoF</v>
      </c>
      <c r="F3324" s="93" t="str">
        <f t="shared" si="155"/>
        <v>N</v>
      </c>
      <c r="G3324" s="95">
        <v>6797321.64459957</v>
      </c>
      <c r="H3324" s="103">
        <v>11875.18662271685</v>
      </c>
      <c r="I3324" s="103">
        <v>116.16523947850625</v>
      </c>
      <c r="J3324" s="96"/>
      <c r="K3324" s="96"/>
      <c r="L3324" s="96"/>
      <c r="M3324" s="96"/>
      <c r="N3324" s="96"/>
      <c r="O3324" s="96"/>
      <c r="P3324" s="96"/>
    </row>
    <row r="3325" spans="1:16" ht="15" customHeight="1" x14ac:dyDescent="0.25">
      <c r="A3325" s="97">
        <v>43761</v>
      </c>
      <c r="B3325" s="101">
        <v>63</v>
      </c>
      <c r="C3325" s="92" t="str">
        <f t="shared" si="153"/>
        <v>POST /funds-confirmations</v>
      </c>
      <c r="D3325" s="94" t="s">
        <v>208</v>
      </c>
      <c r="E3325" s="93" t="str">
        <f t="shared" si="154"/>
        <v>CoF</v>
      </c>
      <c r="F3325" s="93" t="str">
        <f t="shared" si="155"/>
        <v>Y</v>
      </c>
      <c r="G3325" s="95">
        <v>7985548.4110867204</v>
      </c>
      <c r="H3325" s="103">
        <v>18428.588201051371</v>
      </c>
      <c r="I3325" s="103">
        <v>223.39739455928179</v>
      </c>
      <c r="J3325" s="96"/>
      <c r="K3325" s="96"/>
      <c r="L3325" s="96"/>
      <c r="M3325" s="96"/>
      <c r="N3325" s="96"/>
      <c r="O3325" s="96"/>
      <c r="P3325" s="96"/>
    </row>
    <row r="3326" spans="1:16" ht="15" customHeight="1" x14ac:dyDescent="0.25">
      <c r="A3326" s="97">
        <v>43761</v>
      </c>
      <c r="B3326" s="101">
        <v>75</v>
      </c>
      <c r="C3326" s="92" t="str">
        <f t="shared" si="153"/>
        <v>GET /domestic-payment-consents/{ConsentId}/funds-confirmation</v>
      </c>
      <c r="D3326" s="94" t="s">
        <v>208</v>
      </c>
      <c r="E3326" s="93" t="str">
        <f t="shared" si="154"/>
        <v>CoF</v>
      </c>
      <c r="F3326" s="93" t="str">
        <f t="shared" si="155"/>
        <v>Y</v>
      </c>
      <c r="G3326" s="95">
        <v>3920293.711738287</v>
      </c>
      <c r="H3326" s="99">
        <v>6447.7111911490338</v>
      </c>
      <c r="I3326" s="99">
        <v>218.59339149835338</v>
      </c>
      <c r="J3326" s="96"/>
      <c r="K3326" s="96"/>
      <c r="L3326" s="96"/>
      <c r="M3326" s="96"/>
      <c r="N3326" s="96"/>
      <c r="O3326" s="96"/>
      <c r="P3326" s="96"/>
    </row>
    <row r="3327" spans="1:16" ht="15" customHeight="1" x14ac:dyDescent="0.25">
      <c r="A3327" s="97">
        <v>43761</v>
      </c>
      <c r="B3327" s="101">
        <v>76</v>
      </c>
      <c r="C3327" s="92" t="str">
        <f t="shared" si="153"/>
        <v>GET /international-payment-consents/{ConsentId}/funds-confirmation</v>
      </c>
      <c r="D3327" s="94" t="s">
        <v>208</v>
      </c>
      <c r="E3327" s="93" t="str">
        <f t="shared" si="154"/>
        <v>CoF</v>
      </c>
      <c r="F3327" s="93" t="str">
        <f t="shared" si="155"/>
        <v>Y</v>
      </c>
      <c r="G3327" s="95">
        <v>17646288.113712303</v>
      </c>
      <c r="H3327" s="99">
        <v>46365.635667833565</v>
      </c>
      <c r="I3327" s="99">
        <v>84.928621246739837</v>
      </c>
      <c r="J3327" s="96"/>
      <c r="K3327" s="96"/>
      <c r="L3327" s="96"/>
      <c r="M3327" s="96"/>
      <c r="N3327" s="96"/>
      <c r="O3327" s="96"/>
      <c r="P3327" s="96"/>
    </row>
    <row r="3328" spans="1:16" ht="15" customHeight="1" x14ac:dyDescent="0.25">
      <c r="A3328" s="97">
        <v>43761</v>
      </c>
      <c r="B3328" s="101">
        <v>77</v>
      </c>
      <c r="C3328" s="92" t="str">
        <f t="shared" si="153"/>
        <v>GET /international-scheduled-payment-consents/{ConsentId}/funds-confirmation</v>
      </c>
      <c r="D3328" s="94" t="s">
        <v>208</v>
      </c>
      <c r="E3328" s="93" t="str">
        <f t="shared" si="154"/>
        <v>CoF</v>
      </c>
      <c r="F3328" s="93" t="str">
        <f t="shared" si="155"/>
        <v>Y</v>
      </c>
      <c r="G3328" s="95">
        <v>33610097.48097036</v>
      </c>
      <c r="H3328" s="99">
        <v>48777.071077617424</v>
      </c>
      <c r="I3328" s="99">
        <v>9.1667345098172408</v>
      </c>
      <c r="J3328" s="96"/>
      <c r="K3328" s="96"/>
      <c r="L3328" s="96"/>
      <c r="M3328" s="96"/>
      <c r="N3328" s="96"/>
      <c r="O3328" s="96"/>
      <c r="P3328" s="96"/>
    </row>
    <row r="3329" spans="1:16" ht="15" customHeight="1" x14ac:dyDescent="0.25">
      <c r="A3329" s="97">
        <v>43761</v>
      </c>
      <c r="B3329" s="101">
        <v>78</v>
      </c>
      <c r="C3329" s="92" t="str">
        <f t="shared" si="153"/>
        <v>GET /accounts/{AccountId}/parties</v>
      </c>
      <c r="D3329" s="94" t="s">
        <v>208</v>
      </c>
      <c r="E3329" s="93" t="str">
        <f t="shared" si="154"/>
        <v>AISP</v>
      </c>
      <c r="F3329" s="93" t="str">
        <f t="shared" si="155"/>
        <v>Y</v>
      </c>
      <c r="G3329" s="104">
        <v>1092684.4393486956</v>
      </c>
      <c r="H3329" s="99">
        <v>46812.355207406021</v>
      </c>
      <c r="I3329" s="99">
        <v>0</v>
      </c>
      <c r="J3329" s="96"/>
      <c r="K3329" s="96"/>
      <c r="L3329" s="96"/>
      <c r="M3329" s="96"/>
      <c r="N3329" s="96"/>
      <c r="O3329" s="96"/>
      <c r="P3329" s="96"/>
    </row>
    <row r="3330" spans="1:16" ht="15" customHeight="1" x14ac:dyDescent="0.25">
      <c r="A3330" s="97">
        <v>43761</v>
      </c>
      <c r="B3330" s="101">
        <v>79</v>
      </c>
      <c r="C3330" s="92" t="str">
        <f t="shared" si="153"/>
        <v>GET /domestic-payments/{DomesticPaymentId}/payment-details</v>
      </c>
      <c r="D3330" s="94" t="s">
        <v>208</v>
      </c>
      <c r="E3330" s="93" t="str">
        <f t="shared" si="154"/>
        <v>PISP</v>
      </c>
      <c r="F3330" s="93" t="str">
        <f t="shared" si="155"/>
        <v>Y</v>
      </c>
      <c r="G3330" s="104">
        <v>40807349.584141716</v>
      </c>
      <c r="H3330" s="99">
        <v>44475.906378810061</v>
      </c>
      <c r="I3330" s="99">
        <v>82.553899856482516</v>
      </c>
      <c r="J3330" s="96"/>
      <c r="K3330" s="96"/>
      <c r="L3330" s="96"/>
      <c r="M3330" s="96"/>
      <c r="N3330" s="96"/>
      <c r="O3330" s="96"/>
      <c r="P3330" s="96"/>
    </row>
    <row r="3331" spans="1:16" ht="15" customHeight="1" x14ac:dyDescent="0.25">
      <c r="A3331" s="97">
        <v>43761</v>
      </c>
      <c r="B3331" s="101">
        <v>80</v>
      </c>
      <c r="C3331" s="92" t="str">
        <f t="shared" si="153"/>
        <v>GET /domestic-scheduled-payments/{DomesticScheduledPaymentId}/payment-details</v>
      </c>
      <c r="D3331" s="94" t="s">
        <v>208</v>
      </c>
      <c r="E3331" s="93" t="str">
        <f t="shared" si="154"/>
        <v>PISP</v>
      </c>
      <c r="F3331" s="93" t="str">
        <f t="shared" si="155"/>
        <v>Y</v>
      </c>
      <c r="G3331" s="104">
        <v>15649554.26723277</v>
      </c>
      <c r="H3331" s="99">
        <v>33780.171077401363</v>
      </c>
      <c r="I3331" s="99">
        <v>96.628893898244414</v>
      </c>
      <c r="J3331" s="96"/>
      <c r="K3331" s="96"/>
      <c r="L3331" s="96"/>
      <c r="M3331" s="96"/>
      <c r="N3331" s="96"/>
      <c r="O3331" s="96"/>
      <c r="P3331" s="96"/>
    </row>
    <row r="3332" spans="1:16" ht="15" customHeight="1" x14ac:dyDescent="0.25">
      <c r="A3332" s="97">
        <v>43761</v>
      </c>
      <c r="B3332" s="101">
        <v>81</v>
      </c>
      <c r="C3332" s="92" t="str">
        <f t="shared" si="153"/>
        <v>GET /domestic-standing-orders/{DomesticStandingOrderId}/payment-details</v>
      </c>
      <c r="D3332" s="94" t="s">
        <v>208</v>
      </c>
      <c r="E3332" s="93" t="str">
        <f t="shared" si="154"/>
        <v>PISP</v>
      </c>
      <c r="F3332" s="93" t="str">
        <f t="shared" si="155"/>
        <v>Y</v>
      </c>
      <c r="G3332" s="104">
        <v>6576342.0828155866</v>
      </c>
      <c r="H3332" s="99">
        <v>9821.2788356796682</v>
      </c>
      <c r="I3332" s="99">
        <v>283.69840713236295</v>
      </c>
      <c r="J3332" s="96"/>
      <c r="K3332" s="96"/>
      <c r="L3332" s="96"/>
      <c r="M3332" s="96"/>
      <c r="N3332" s="96"/>
      <c r="O3332" s="96"/>
      <c r="P3332" s="96"/>
    </row>
    <row r="3333" spans="1:16" ht="15" customHeight="1" x14ac:dyDescent="0.25">
      <c r="A3333" s="97">
        <v>43761</v>
      </c>
      <c r="B3333" s="101">
        <v>82</v>
      </c>
      <c r="C3333" s="92" t="str">
        <f t="shared" si="153"/>
        <v>GET /international-payments/{InternationalPaymentId}/payment-details</v>
      </c>
      <c r="D3333" s="94" t="s">
        <v>208</v>
      </c>
      <c r="E3333" s="93" t="str">
        <f t="shared" si="154"/>
        <v>PISP</v>
      </c>
      <c r="F3333" s="93" t="str">
        <f t="shared" si="155"/>
        <v>Y</v>
      </c>
      <c r="G3333" s="104">
        <v>13063825.928678447</v>
      </c>
      <c r="H3333" s="99">
        <v>21740.838712019362</v>
      </c>
      <c r="I3333" s="99">
        <v>68.972956897179955</v>
      </c>
      <c r="J3333" s="96"/>
      <c r="K3333" s="96"/>
      <c r="L3333" s="96"/>
      <c r="M3333" s="96"/>
      <c r="N3333" s="96"/>
      <c r="O3333" s="96"/>
      <c r="P3333" s="96"/>
    </row>
    <row r="3334" spans="1:16" ht="15" customHeight="1" x14ac:dyDescent="0.25">
      <c r="A3334" s="97">
        <v>43761</v>
      </c>
      <c r="B3334" s="101">
        <v>83</v>
      </c>
      <c r="C3334" s="92" t="str">
        <f t="shared" si="153"/>
        <v>GET /international-scheduled-payments/{InternationalScheduledPaymentId}/payment-details</v>
      </c>
      <c r="D3334" s="94" t="s">
        <v>208</v>
      </c>
      <c r="E3334" s="93" t="str">
        <f t="shared" si="154"/>
        <v>PISP</v>
      </c>
      <c r="F3334" s="93" t="str">
        <f t="shared" si="155"/>
        <v>Y</v>
      </c>
      <c r="G3334" s="104">
        <v>22933360.934236404</v>
      </c>
      <c r="H3334" s="99">
        <v>44118.500238992812</v>
      </c>
      <c r="I3334" s="99">
        <v>61.506545640100988</v>
      </c>
      <c r="J3334" s="96"/>
      <c r="K3334" s="96"/>
      <c r="L3334" s="96"/>
      <c r="M3334" s="96"/>
      <c r="N3334" s="96"/>
      <c r="O3334" s="96"/>
      <c r="P3334" s="96"/>
    </row>
    <row r="3335" spans="1:16" ht="15" customHeight="1" x14ac:dyDescent="0.25">
      <c r="A3335" s="97">
        <v>43761</v>
      </c>
      <c r="B3335" s="101">
        <v>84</v>
      </c>
      <c r="C3335" s="92" t="str">
        <f t="shared" si="153"/>
        <v>GET /international-standing-orders/{InternationalStandingOrderPaymentId}/payment-details</v>
      </c>
      <c r="D3335" s="94" t="s">
        <v>208</v>
      </c>
      <c r="E3335" s="93" t="str">
        <f t="shared" si="154"/>
        <v>PISP</v>
      </c>
      <c r="F3335" s="93" t="str">
        <f t="shared" si="155"/>
        <v>Y</v>
      </c>
      <c r="G3335" s="104">
        <v>6636914.233629561</v>
      </c>
      <c r="H3335" s="99">
        <v>18515.395622783009</v>
      </c>
      <c r="I3335" s="99">
        <v>75.980904893896835</v>
      </c>
      <c r="J3335" s="96"/>
      <c r="K3335" s="96"/>
      <c r="L3335" s="96"/>
      <c r="M3335" s="96"/>
      <c r="N3335" s="96"/>
      <c r="O3335" s="96"/>
      <c r="P3335" s="96"/>
    </row>
    <row r="3336" spans="1:16" ht="15" customHeight="1" x14ac:dyDescent="0.25">
      <c r="A3336" s="97">
        <v>43761</v>
      </c>
      <c r="B3336" s="101">
        <v>85</v>
      </c>
      <c r="C3336" s="92" t="str">
        <f t="shared" ref="C3336:C3399" si="156">VLOOKUP($B3336,endpoints,3)</f>
        <v>GET /file-payments/{FilePaymentId}/payment-details</v>
      </c>
      <c r="D3336" s="94" t="s">
        <v>208</v>
      </c>
      <c r="E3336" s="93" t="str">
        <f t="shared" ref="E3336:E3399" si="157">VLOOKUP($B3336,endpoints,4)</f>
        <v>PISP</v>
      </c>
      <c r="F3336" s="93" t="str">
        <f t="shared" ref="F3336:F3399" si="158">VLOOKUP($B3336,endpoints,5)</f>
        <v>Y</v>
      </c>
      <c r="G3336" s="104">
        <v>61420522.650467299</v>
      </c>
      <c r="H3336" s="99">
        <v>2798.5954544207516</v>
      </c>
      <c r="I3336" s="99">
        <v>94.77868802539156</v>
      </c>
      <c r="J3336" s="96"/>
      <c r="K3336" s="96"/>
      <c r="L3336" s="96"/>
      <c r="M3336" s="96"/>
      <c r="N3336" s="96"/>
      <c r="O3336" s="96"/>
      <c r="P3336" s="96"/>
    </row>
    <row r="3337" spans="1:16" ht="15" customHeight="1" x14ac:dyDescent="0.25">
      <c r="A3337" s="97">
        <v>43761</v>
      </c>
      <c r="B3337" s="101">
        <v>86</v>
      </c>
      <c r="C3337" s="92" t="str">
        <f t="shared" si="156"/>
        <v>POST /event-subscriptions</v>
      </c>
      <c r="D3337" s="94" t="s">
        <v>208</v>
      </c>
      <c r="E3337" s="93" t="str">
        <f t="shared" si="157"/>
        <v>Notifications</v>
      </c>
      <c r="F3337" s="93" t="str">
        <f t="shared" si="158"/>
        <v>N</v>
      </c>
      <c r="G3337" s="104">
        <v>11746059.838174684</v>
      </c>
      <c r="H3337" s="99">
        <v>14273.580980705536</v>
      </c>
      <c r="I3337" s="99">
        <v>12.84453031347371</v>
      </c>
      <c r="J3337" s="96"/>
      <c r="K3337" s="96"/>
      <c r="L3337" s="96"/>
      <c r="M3337" s="96"/>
      <c r="N3337" s="96"/>
      <c r="O3337" s="96"/>
      <c r="P3337" s="96"/>
    </row>
    <row r="3338" spans="1:16" ht="15" customHeight="1" x14ac:dyDescent="0.25">
      <c r="A3338" s="97">
        <v>43761</v>
      </c>
      <c r="B3338" s="101">
        <v>87</v>
      </c>
      <c r="C3338" s="92" t="str">
        <f t="shared" si="156"/>
        <v>GET /event-subscriptions</v>
      </c>
      <c r="D3338" s="94" t="s">
        <v>208</v>
      </c>
      <c r="E3338" s="93" t="str">
        <f t="shared" si="157"/>
        <v>Notifications</v>
      </c>
      <c r="F3338" s="93" t="str">
        <f t="shared" si="158"/>
        <v>N</v>
      </c>
      <c r="G3338" s="104">
        <v>16862147.034914654</v>
      </c>
      <c r="H3338" s="99">
        <v>34466.574979661738</v>
      </c>
      <c r="I3338" s="99">
        <v>170.45020402501896</v>
      </c>
      <c r="J3338" s="96"/>
      <c r="K3338" s="96"/>
      <c r="L3338" s="96"/>
      <c r="M3338" s="96"/>
      <c r="N3338" s="96"/>
      <c r="O3338" s="96"/>
      <c r="P3338" s="96"/>
    </row>
    <row r="3339" spans="1:16" ht="15" customHeight="1" x14ac:dyDescent="0.25">
      <c r="A3339" s="97">
        <v>43761</v>
      </c>
      <c r="B3339" s="101">
        <v>88</v>
      </c>
      <c r="C3339" s="92" t="str">
        <f t="shared" si="156"/>
        <v>PUT /event-subscriptions/{EventSubscriptionId}</v>
      </c>
      <c r="D3339" s="94" t="s">
        <v>208</v>
      </c>
      <c r="E3339" s="93" t="str">
        <f t="shared" si="157"/>
        <v>Notifications</v>
      </c>
      <c r="F3339" s="93" t="str">
        <f t="shared" si="158"/>
        <v>N</v>
      </c>
      <c r="G3339" s="104">
        <v>12333362.830083419</v>
      </c>
      <c r="H3339" s="99">
        <v>14987.260029740813</v>
      </c>
      <c r="I3339" s="99">
        <v>13.486756829147396</v>
      </c>
      <c r="J3339" s="96"/>
      <c r="K3339" s="96"/>
      <c r="L3339" s="96"/>
      <c r="M3339" s="96"/>
      <c r="N3339" s="96"/>
      <c r="O3339" s="96"/>
      <c r="P3339" s="96"/>
    </row>
    <row r="3340" spans="1:16" ht="15" customHeight="1" x14ac:dyDescent="0.25">
      <c r="A3340" s="97">
        <v>43761</v>
      </c>
      <c r="B3340" s="101">
        <v>89</v>
      </c>
      <c r="C3340" s="92" t="str">
        <f t="shared" si="156"/>
        <v>DELETE /event-subscriptions/{EventSubscriptionId}</v>
      </c>
      <c r="D3340" s="94" t="s">
        <v>208</v>
      </c>
      <c r="E3340" s="93" t="str">
        <f t="shared" si="157"/>
        <v>Notifications</v>
      </c>
      <c r="F3340" s="93" t="str">
        <f t="shared" si="158"/>
        <v>N</v>
      </c>
      <c r="G3340" s="104">
        <v>7477053.8090595277</v>
      </c>
      <c r="H3340" s="99">
        <v>13062.705284988537</v>
      </c>
      <c r="I3340" s="99">
        <v>127.78176342635689</v>
      </c>
      <c r="J3340" s="96"/>
      <c r="K3340" s="96"/>
      <c r="L3340" s="96"/>
      <c r="M3340" s="96"/>
      <c r="N3340" s="96"/>
      <c r="O3340" s="96"/>
      <c r="P3340" s="96"/>
    </row>
    <row r="3341" spans="1:16" ht="15" customHeight="1" x14ac:dyDescent="0.25">
      <c r="A3341" s="97">
        <v>43761</v>
      </c>
      <c r="B3341" s="101">
        <v>90</v>
      </c>
      <c r="C3341" s="92" t="str">
        <f t="shared" si="156"/>
        <v>POST /event-notifications</v>
      </c>
      <c r="D3341" s="94" t="s">
        <v>208</v>
      </c>
      <c r="E3341" s="93" t="str">
        <f t="shared" si="157"/>
        <v>Notifications</v>
      </c>
      <c r="F3341" s="93" t="str">
        <f t="shared" si="158"/>
        <v>N</v>
      </c>
      <c r="G3341" s="104">
        <v>7586270.9905323843</v>
      </c>
      <c r="H3341" s="99">
        <v>17507.158790998801</v>
      </c>
      <c r="I3341" s="99">
        <v>212.22752483131768</v>
      </c>
      <c r="J3341" s="96"/>
      <c r="K3341" s="96"/>
      <c r="L3341" s="96"/>
      <c r="M3341" s="96"/>
      <c r="N3341" s="96"/>
      <c r="O3341" s="96"/>
      <c r="P3341" s="96"/>
    </row>
    <row r="3342" spans="1:16" ht="15" customHeight="1" x14ac:dyDescent="0.25">
      <c r="A3342" s="97">
        <v>43761</v>
      </c>
      <c r="B3342" s="101">
        <v>91</v>
      </c>
      <c r="C3342" s="92" t="str">
        <f t="shared" si="156"/>
        <v>POST /events</v>
      </c>
      <c r="D3342" s="94" t="s">
        <v>208</v>
      </c>
      <c r="E3342" s="93" t="str">
        <f t="shared" si="157"/>
        <v>Notifications</v>
      </c>
      <c r="F3342" s="93" t="str">
        <f t="shared" si="158"/>
        <v>N</v>
      </c>
      <c r="G3342" s="104">
        <v>6117589.4801396132</v>
      </c>
      <c r="H3342" s="99">
        <v>10687.667960445166</v>
      </c>
      <c r="I3342" s="99">
        <v>104.54871553065563</v>
      </c>
      <c r="J3342" s="96"/>
      <c r="K3342" s="96"/>
      <c r="L3342" s="96"/>
      <c r="M3342" s="96"/>
      <c r="N3342" s="96"/>
      <c r="O3342" s="96"/>
      <c r="P3342" s="96"/>
    </row>
    <row r="3343" spans="1:16" ht="15" customHeight="1" x14ac:dyDescent="0.25">
      <c r="A3343" s="97">
        <v>43762</v>
      </c>
      <c r="B3343" s="101">
        <v>0</v>
      </c>
      <c r="C3343" s="92" t="str">
        <f t="shared" si="156"/>
        <v>OIDC endpoints for token IDs</v>
      </c>
      <c r="D3343" s="94" t="s">
        <v>207</v>
      </c>
      <c r="E3343" s="93" t="str">
        <f t="shared" si="157"/>
        <v>OIDC</v>
      </c>
      <c r="F3343" s="93" t="str">
        <f t="shared" si="158"/>
        <v>N</v>
      </c>
      <c r="G3343" s="111">
        <v>886176498.38007712</v>
      </c>
      <c r="H3343" s="103">
        <v>1740334.0635073353</v>
      </c>
      <c r="I3343" s="103">
        <v>541.73961263547301</v>
      </c>
      <c r="J3343" s="96"/>
      <c r="K3343" s="96"/>
      <c r="L3343" s="96"/>
      <c r="M3343" s="96"/>
      <c r="N3343" s="96"/>
      <c r="O3343" s="96"/>
      <c r="P3343" s="96"/>
    </row>
    <row r="3344" spans="1:16" ht="15" customHeight="1" x14ac:dyDescent="0.25">
      <c r="A3344" s="100">
        <v>43762</v>
      </c>
      <c r="B3344" s="101">
        <v>1</v>
      </c>
      <c r="C3344" s="92" t="str">
        <f t="shared" si="156"/>
        <v>POST /account-access-consents</v>
      </c>
      <c r="D3344" s="94" t="s">
        <v>207</v>
      </c>
      <c r="E3344" s="93" t="str">
        <f t="shared" si="157"/>
        <v>AISP</v>
      </c>
      <c r="F3344" s="93" t="str">
        <f t="shared" si="158"/>
        <v>N</v>
      </c>
      <c r="G3344" s="95">
        <v>818223.58585966076</v>
      </c>
      <c r="H3344" s="102">
        <v>27829.952901993234</v>
      </c>
      <c r="I3344" s="102">
        <v>90.350073846803866</v>
      </c>
      <c r="J3344" s="96"/>
      <c r="K3344" s="96"/>
      <c r="L3344" s="96"/>
      <c r="M3344" s="96"/>
      <c r="N3344" s="96"/>
      <c r="O3344" s="96"/>
      <c r="P3344" s="96"/>
    </row>
    <row r="3345" spans="1:16" ht="15" customHeight="1" x14ac:dyDescent="0.25">
      <c r="A3345" s="100">
        <v>43762</v>
      </c>
      <c r="B3345" s="101">
        <v>2</v>
      </c>
      <c r="C3345" s="92" t="str">
        <f t="shared" si="156"/>
        <v>GET /account-access-consents/{ConsentId}</v>
      </c>
      <c r="D3345" s="94" t="s">
        <v>207</v>
      </c>
      <c r="E3345" s="93" t="str">
        <f t="shared" si="157"/>
        <v>AISP</v>
      </c>
      <c r="F3345" s="93" t="str">
        <f t="shared" si="158"/>
        <v>N</v>
      </c>
      <c r="G3345" s="95">
        <v>1559996.7515847918</v>
      </c>
      <c r="H3345" s="102">
        <v>32290.09743912231</v>
      </c>
      <c r="I3345" s="102">
        <v>36.231134933775557</v>
      </c>
      <c r="J3345" s="96"/>
      <c r="K3345" s="96"/>
      <c r="L3345" s="96"/>
      <c r="M3345" s="96"/>
      <c r="N3345" s="96"/>
      <c r="O3345" s="96"/>
      <c r="P3345" s="96"/>
    </row>
    <row r="3346" spans="1:16" ht="15" customHeight="1" x14ac:dyDescent="0.25">
      <c r="A3346" s="100">
        <v>43762</v>
      </c>
      <c r="B3346" s="101">
        <v>3</v>
      </c>
      <c r="C3346" s="92" t="str">
        <f t="shared" si="156"/>
        <v>DELETE /account-access-consents/{ConsentId}</v>
      </c>
      <c r="D3346" s="94" t="s">
        <v>207</v>
      </c>
      <c r="E3346" s="93" t="str">
        <f t="shared" si="157"/>
        <v>AISP</v>
      </c>
      <c r="F3346" s="93" t="str">
        <f t="shared" si="158"/>
        <v>N</v>
      </c>
      <c r="G3346" s="95">
        <v>751979.7347342557</v>
      </c>
      <c r="H3346" s="102">
        <v>24011.358065024342</v>
      </c>
      <c r="I3346" s="102">
        <v>279.41738702695517</v>
      </c>
      <c r="J3346" s="96"/>
      <c r="K3346" s="96"/>
      <c r="L3346" s="96"/>
      <c r="M3346" s="96"/>
      <c r="N3346" s="96"/>
      <c r="O3346" s="96"/>
      <c r="P3346" s="96"/>
    </row>
    <row r="3347" spans="1:16" ht="15" customHeight="1" x14ac:dyDescent="0.25">
      <c r="A3347" s="100">
        <v>43762</v>
      </c>
      <c r="B3347" s="101">
        <v>4</v>
      </c>
      <c r="C3347" s="92" t="str">
        <f t="shared" si="156"/>
        <v>GET /accounts</v>
      </c>
      <c r="D3347" s="94" t="s">
        <v>207</v>
      </c>
      <c r="E3347" s="93" t="str">
        <f t="shared" si="157"/>
        <v>AISP</v>
      </c>
      <c r="F3347" s="93" t="str">
        <f t="shared" si="158"/>
        <v>Y</v>
      </c>
      <c r="G3347" s="95">
        <v>1924592.549292878</v>
      </c>
      <c r="H3347" s="102">
        <v>33092.088842447891</v>
      </c>
      <c r="I3347" s="102">
        <v>76.54862258927237</v>
      </c>
      <c r="J3347" s="96"/>
      <c r="K3347" s="96"/>
      <c r="L3347" s="96"/>
      <c r="M3347" s="96"/>
      <c r="N3347" s="96"/>
      <c r="O3347" s="96"/>
      <c r="P3347" s="96"/>
    </row>
    <row r="3348" spans="1:16" ht="15" customHeight="1" x14ac:dyDescent="0.25">
      <c r="A3348" s="100">
        <v>43762</v>
      </c>
      <c r="B3348" s="101">
        <v>5</v>
      </c>
      <c r="C3348" s="92" t="str">
        <f t="shared" si="156"/>
        <v>GET /accounts/{AccountId}</v>
      </c>
      <c r="D3348" s="94" t="s">
        <v>207</v>
      </c>
      <c r="E3348" s="93" t="str">
        <f t="shared" si="157"/>
        <v>AISP</v>
      </c>
      <c r="F3348" s="93" t="str">
        <f t="shared" si="158"/>
        <v>Y</v>
      </c>
      <c r="G3348" s="95">
        <v>3390527.7292311052</v>
      </c>
      <c r="H3348" s="102">
        <v>40608.735509616388</v>
      </c>
      <c r="I3348" s="102">
        <v>87.361433919426531</v>
      </c>
      <c r="J3348" s="96"/>
      <c r="K3348" s="96"/>
      <c r="L3348" s="96"/>
      <c r="M3348" s="96"/>
      <c r="N3348" s="96"/>
      <c r="O3348" s="96"/>
      <c r="P3348" s="96"/>
    </row>
    <row r="3349" spans="1:16" ht="15" customHeight="1" x14ac:dyDescent="0.25">
      <c r="A3349" s="100">
        <v>43762</v>
      </c>
      <c r="B3349" s="101">
        <v>6</v>
      </c>
      <c r="C3349" s="92" t="str">
        <f t="shared" si="156"/>
        <v>GET /accounts/{AccountId}/balances</v>
      </c>
      <c r="D3349" s="94" t="s">
        <v>207</v>
      </c>
      <c r="E3349" s="93" t="str">
        <f t="shared" si="157"/>
        <v>AISP</v>
      </c>
      <c r="F3349" s="93" t="str">
        <f t="shared" si="158"/>
        <v>Y</v>
      </c>
      <c r="G3349" s="95">
        <v>2015506.570733431</v>
      </c>
      <c r="H3349" s="102">
        <v>26301.823949658723</v>
      </c>
      <c r="I3349" s="102">
        <v>163.25351185836237</v>
      </c>
      <c r="J3349" s="96"/>
      <c r="K3349" s="96"/>
      <c r="L3349" s="96"/>
      <c r="M3349" s="96"/>
      <c r="N3349" s="96"/>
      <c r="O3349" s="96"/>
      <c r="P3349" s="96"/>
    </row>
    <row r="3350" spans="1:16" ht="15" customHeight="1" x14ac:dyDescent="0.25">
      <c r="A3350" s="100">
        <v>43762</v>
      </c>
      <c r="B3350" s="101">
        <v>7</v>
      </c>
      <c r="C3350" s="92" t="str">
        <f t="shared" si="156"/>
        <v>GET /balances</v>
      </c>
      <c r="D3350" s="94" t="s">
        <v>207</v>
      </c>
      <c r="E3350" s="93" t="str">
        <f t="shared" si="157"/>
        <v>AISP</v>
      </c>
      <c r="F3350" s="93" t="str">
        <f t="shared" si="158"/>
        <v>Y</v>
      </c>
      <c r="G3350" s="95">
        <v>1256619.0454227019</v>
      </c>
      <c r="H3350" s="102">
        <v>22668.418269199552</v>
      </c>
      <c r="I3350" s="102">
        <v>167.85450944542958</v>
      </c>
      <c r="J3350" s="96"/>
      <c r="K3350" s="96"/>
      <c r="L3350" s="96"/>
      <c r="M3350" s="96"/>
      <c r="N3350" s="96"/>
      <c r="O3350" s="96"/>
      <c r="P3350" s="96"/>
    </row>
    <row r="3351" spans="1:16" ht="15" customHeight="1" x14ac:dyDescent="0.25">
      <c r="A3351" s="100">
        <v>43762</v>
      </c>
      <c r="B3351" s="101">
        <v>8</v>
      </c>
      <c r="C3351" s="92" t="str">
        <f t="shared" si="156"/>
        <v>GET /accounts/{AccountId}/transactions</v>
      </c>
      <c r="D3351" s="94" t="s">
        <v>207</v>
      </c>
      <c r="E3351" s="93" t="str">
        <f t="shared" si="157"/>
        <v>AISP</v>
      </c>
      <c r="F3351" s="93" t="str">
        <f t="shared" si="158"/>
        <v>Y</v>
      </c>
      <c r="G3351" s="95">
        <v>34923014.709165171</v>
      </c>
      <c r="H3351" s="102">
        <v>18997.699755673835</v>
      </c>
      <c r="I3351" s="102">
        <v>182.04359467779528</v>
      </c>
      <c r="J3351" s="96"/>
      <c r="K3351" s="96"/>
      <c r="L3351" s="96"/>
      <c r="M3351" s="96"/>
      <c r="N3351" s="96"/>
      <c r="O3351" s="96"/>
      <c r="P3351" s="96"/>
    </row>
    <row r="3352" spans="1:16" ht="15" customHeight="1" x14ac:dyDescent="0.25">
      <c r="A3352" s="100">
        <v>43762</v>
      </c>
      <c r="B3352" s="101">
        <v>9</v>
      </c>
      <c r="C3352" s="92" t="str">
        <f t="shared" si="156"/>
        <v>GET /transactions</v>
      </c>
      <c r="D3352" s="94" t="s">
        <v>207</v>
      </c>
      <c r="E3352" s="93" t="str">
        <f t="shared" si="157"/>
        <v>AISP</v>
      </c>
      <c r="F3352" s="93" t="str">
        <f t="shared" si="158"/>
        <v>Y</v>
      </c>
      <c r="G3352" s="95">
        <v>408497783.48454165</v>
      </c>
      <c r="H3352" s="102">
        <v>39605.838425640104</v>
      </c>
      <c r="I3352" s="102">
        <v>34.822878813337887</v>
      </c>
      <c r="J3352" s="96"/>
      <c r="K3352" s="96"/>
      <c r="L3352" s="96"/>
      <c r="M3352" s="96"/>
      <c r="N3352" s="96"/>
      <c r="O3352" s="96"/>
      <c r="P3352" s="96"/>
    </row>
    <row r="3353" spans="1:16" ht="15" customHeight="1" x14ac:dyDescent="0.25">
      <c r="A3353" s="100">
        <v>43762</v>
      </c>
      <c r="B3353" s="101">
        <v>10</v>
      </c>
      <c r="C3353" s="92" t="str">
        <f t="shared" si="156"/>
        <v>GET /accounts/{AccountId}/beneficiaries</v>
      </c>
      <c r="D3353" s="94" t="s">
        <v>207</v>
      </c>
      <c r="E3353" s="93" t="str">
        <f t="shared" si="157"/>
        <v>AISP</v>
      </c>
      <c r="F3353" s="93" t="str">
        <f t="shared" si="158"/>
        <v>Y</v>
      </c>
      <c r="G3353" s="95">
        <v>2532135.6580168409</v>
      </c>
      <c r="H3353" s="102">
        <v>26065.933705896852</v>
      </c>
      <c r="I3353" s="102">
        <v>141.22420258011243</v>
      </c>
      <c r="J3353" s="96"/>
      <c r="K3353" s="96"/>
      <c r="L3353" s="96"/>
      <c r="M3353" s="96"/>
      <c r="N3353" s="96"/>
      <c r="O3353" s="96"/>
      <c r="P3353" s="96"/>
    </row>
    <row r="3354" spans="1:16" ht="15" customHeight="1" x14ac:dyDescent="0.25">
      <c r="A3354" s="100">
        <v>43762</v>
      </c>
      <c r="B3354" s="101">
        <v>11</v>
      </c>
      <c r="C3354" s="92" t="str">
        <f t="shared" si="156"/>
        <v>GET /beneficiaries</v>
      </c>
      <c r="D3354" s="94" t="s">
        <v>207</v>
      </c>
      <c r="E3354" s="93" t="str">
        <f t="shared" si="157"/>
        <v>AISP</v>
      </c>
      <c r="F3354" s="93" t="str">
        <f t="shared" si="158"/>
        <v>Y</v>
      </c>
      <c r="G3354" s="95">
        <v>3294723.2093806164</v>
      </c>
      <c r="H3354" s="102">
        <v>39760.03495252828</v>
      </c>
      <c r="I3354" s="102">
        <v>36.064503810439795</v>
      </c>
      <c r="J3354" s="96"/>
      <c r="K3354" s="96"/>
      <c r="L3354" s="96"/>
      <c r="M3354" s="96"/>
      <c r="N3354" s="96"/>
      <c r="O3354" s="96"/>
      <c r="P3354" s="96"/>
    </row>
    <row r="3355" spans="1:16" ht="15" customHeight="1" x14ac:dyDescent="0.25">
      <c r="A3355" s="100">
        <v>43762</v>
      </c>
      <c r="B3355" s="101">
        <v>12</v>
      </c>
      <c r="C3355" s="92" t="str">
        <f t="shared" si="156"/>
        <v>GET /accounts/{AccountId}/direct-debits</v>
      </c>
      <c r="D3355" s="94" t="s">
        <v>207</v>
      </c>
      <c r="E3355" s="93" t="str">
        <f t="shared" si="157"/>
        <v>AISP</v>
      </c>
      <c r="F3355" s="93" t="str">
        <f t="shared" si="158"/>
        <v>Y</v>
      </c>
      <c r="G3355" s="95">
        <v>2233061.5012195269</v>
      </c>
      <c r="H3355" s="102">
        <v>34607.176090834422</v>
      </c>
      <c r="I3355" s="102">
        <v>204.72560272450644</v>
      </c>
      <c r="J3355" s="96"/>
      <c r="K3355" s="96"/>
      <c r="L3355" s="96"/>
      <c r="M3355" s="96"/>
      <c r="N3355" s="96"/>
      <c r="O3355" s="96"/>
      <c r="P3355" s="96"/>
    </row>
    <row r="3356" spans="1:16" ht="15" customHeight="1" x14ac:dyDescent="0.25">
      <c r="A3356" s="100">
        <v>43762</v>
      </c>
      <c r="B3356" s="101">
        <v>13</v>
      </c>
      <c r="C3356" s="92" t="str">
        <f t="shared" si="156"/>
        <v>GET /direct-debits</v>
      </c>
      <c r="D3356" s="94" t="s">
        <v>207</v>
      </c>
      <c r="E3356" s="93" t="str">
        <f t="shared" si="157"/>
        <v>AISP</v>
      </c>
      <c r="F3356" s="93" t="str">
        <f t="shared" si="158"/>
        <v>Y</v>
      </c>
      <c r="G3356" s="95">
        <v>2173104.7938367375</v>
      </c>
      <c r="H3356" s="102">
        <v>23456.402613292819</v>
      </c>
      <c r="I3356" s="102">
        <v>215.63377079652381</v>
      </c>
      <c r="J3356" s="96"/>
      <c r="K3356" s="96"/>
      <c r="L3356" s="96"/>
      <c r="M3356" s="96"/>
      <c r="N3356" s="96"/>
      <c r="O3356" s="96"/>
      <c r="P3356" s="96"/>
    </row>
    <row r="3357" spans="1:16" ht="15" customHeight="1" x14ac:dyDescent="0.25">
      <c r="A3357" s="100">
        <v>43762</v>
      </c>
      <c r="B3357" s="101">
        <v>14</v>
      </c>
      <c r="C3357" s="92" t="str">
        <f t="shared" si="156"/>
        <v>GET /accounts/{AccountId}/standing-orders</v>
      </c>
      <c r="D3357" s="94" t="s">
        <v>207</v>
      </c>
      <c r="E3357" s="93" t="str">
        <f t="shared" si="157"/>
        <v>AISP</v>
      </c>
      <c r="F3357" s="93" t="str">
        <f t="shared" si="158"/>
        <v>Y</v>
      </c>
      <c r="G3357" s="95">
        <v>1022238.9342649619</v>
      </c>
      <c r="H3357" s="102">
        <v>19710.832454615331</v>
      </c>
      <c r="I3357" s="102">
        <v>136.58845814147423</v>
      </c>
      <c r="J3357" s="96"/>
      <c r="K3357" s="96"/>
      <c r="L3357" s="96"/>
      <c r="M3357" s="96"/>
      <c r="N3357" s="96"/>
      <c r="O3357" s="96"/>
      <c r="P3357" s="96"/>
    </row>
    <row r="3358" spans="1:16" ht="15" customHeight="1" x14ac:dyDescent="0.25">
      <c r="A3358" s="100">
        <v>43762</v>
      </c>
      <c r="B3358" s="101">
        <v>15</v>
      </c>
      <c r="C3358" s="92" t="str">
        <f t="shared" si="156"/>
        <v>GET /standing-orders</v>
      </c>
      <c r="D3358" s="94" t="s">
        <v>207</v>
      </c>
      <c r="E3358" s="93" t="str">
        <f t="shared" si="157"/>
        <v>AISP</v>
      </c>
      <c r="F3358" s="93" t="str">
        <f t="shared" si="158"/>
        <v>Y</v>
      </c>
      <c r="G3358" s="95">
        <v>1599115.8154150546</v>
      </c>
      <c r="H3358" s="102">
        <v>40825.208829700772</v>
      </c>
      <c r="I3358" s="102">
        <v>163.19243682098266</v>
      </c>
      <c r="J3358" s="96"/>
      <c r="K3358" s="96"/>
      <c r="L3358" s="96"/>
      <c r="M3358" s="96"/>
      <c r="N3358" s="96"/>
      <c r="O3358" s="96"/>
      <c r="P3358" s="96"/>
    </row>
    <row r="3359" spans="1:16" ht="15" customHeight="1" x14ac:dyDescent="0.25">
      <c r="A3359" s="100">
        <v>43762</v>
      </c>
      <c r="B3359" s="101">
        <v>16</v>
      </c>
      <c r="C3359" s="92" t="str">
        <f t="shared" si="156"/>
        <v>GET /accounts/{AccountId}/product</v>
      </c>
      <c r="D3359" s="94" t="s">
        <v>207</v>
      </c>
      <c r="E3359" s="93" t="str">
        <f t="shared" si="157"/>
        <v>AISP</v>
      </c>
      <c r="F3359" s="93" t="str">
        <f t="shared" si="158"/>
        <v>Y</v>
      </c>
      <c r="G3359" s="95">
        <v>463201.33028776187</v>
      </c>
      <c r="H3359" s="102">
        <v>4988.5908442451591</v>
      </c>
      <c r="I3359" s="102">
        <v>177.03528456169144</v>
      </c>
      <c r="J3359" s="96"/>
      <c r="K3359" s="96"/>
      <c r="L3359" s="96"/>
      <c r="M3359" s="96"/>
      <c r="N3359" s="96"/>
      <c r="O3359" s="96"/>
      <c r="P3359" s="96"/>
    </row>
    <row r="3360" spans="1:16" ht="15" customHeight="1" x14ac:dyDescent="0.25">
      <c r="A3360" s="100">
        <v>43762</v>
      </c>
      <c r="B3360" s="101">
        <v>17</v>
      </c>
      <c r="C3360" s="92" t="str">
        <f t="shared" si="156"/>
        <v>GET /products</v>
      </c>
      <c r="D3360" s="94" t="s">
        <v>207</v>
      </c>
      <c r="E3360" s="93" t="str">
        <f t="shared" si="157"/>
        <v>AISP</v>
      </c>
      <c r="F3360" s="93" t="str">
        <f t="shared" si="158"/>
        <v>Y</v>
      </c>
      <c r="G3360" s="95">
        <v>986281.40912510583</v>
      </c>
      <c r="H3360" s="102">
        <v>31298.786921265939</v>
      </c>
      <c r="I3360" s="102">
        <v>257.5627970805333</v>
      </c>
      <c r="J3360" s="96"/>
      <c r="K3360" s="96"/>
      <c r="L3360" s="96"/>
      <c r="M3360" s="96"/>
      <c r="N3360" s="96"/>
      <c r="O3360" s="96"/>
      <c r="P3360" s="96"/>
    </row>
    <row r="3361" spans="1:16" ht="15" customHeight="1" x14ac:dyDescent="0.25">
      <c r="A3361" s="100">
        <v>43762</v>
      </c>
      <c r="B3361" s="101">
        <v>18</v>
      </c>
      <c r="C3361" s="92" t="str">
        <f t="shared" si="156"/>
        <v>GET /accounts/{AccountId}/offers</v>
      </c>
      <c r="D3361" s="94" t="s">
        <v>207</v>
      </c>
      <c r="E3361" s="93" t="str">
        <f t="shared" si="157"/>
        <v>AISP</v>
      </c>
      <c r="F3361" s="93" t="str">
        <f t="shared" si="158"/>
        <v>Y</v>
      </c>
      <c r="G3361" s="95">
        <v>947949.95151701779</v>
      </c>
      <c r="H3361" s="102">
        <v>40966.990905136576</v>
      </c>
      <c r="I3361" s="102">
        <v>269.83019769577709</v>
      </c>
      <c r="J3361" s="96"/>
      <c r="K3361" s="96"/>
      <c r="L3361" s="96"/>
      <c r="M3361" s="96"/>
      <c r="N3361" s="96"/>
      <c r="O3361" s="96"/>
      <c r="P3361" s="96"/>
    </row>
    <row r="3362" spans="1:16" ht="15" customHeight="1" x14ac:dyDescent="0.25">
      <c r="A3362" s="100">
        <v>43762</v>
      </c>
      <c r="B3362" s="101">
        <v>19</v>
      </c>
      <c r="C3362" s="92" t="str">
        <f t="shared" si="156"/>
        <v>GET /offers</v>
      </c>
      <c r="D3362" s="94" t="s">
        <v>207</v>
      </c>
      <c r="E3362" s="93" t="str">
        <f t="shared" si="157"/>
        <v>AISP</v>
      </c>
      <c r="F3362" s="93" t="str">
        <f t="shared" si="158"/>
        <v>Y</v>
      </c>
      <c r="G3362" s="95">
        <v>3711557.1633447753</v>
      </c>
      <c r="H3362" s="102">
        <v>42606.256268039397</v>
      </c>
      <c r="I3362" s="102">
        <v>177.23237612283143</v>
      </c>
      <c r="J3362" s="96"/>
      <c r="K3362" s="96"/>
      <c r="L3362" s="96"/>
      <c r="M3362" s="96"/>
      <c r="N3362" s="96"/>
      <c r="O3362" s="96"/>
      <c r="P3362" s="96"/>
    </row>
    <row r="3363" spans="1:16" ht="15" customHeight="1" x14ac:dyDescent="0.25">
      <c r="A3363" s="100">
        <v>43762</v>
      </c>
      <c r="B3363" s="101">
        <v>20</v>
      </c>
      <c r="C3363" s="92" t="str">
        <f t="shared" si="156"/>
        <v>GET /accounts/{AccountId}/party</v>
      </c>
      <c r="D3363" s="94" t="s">
        <v>207</v>
      </c>
      <c r="E3363" s="93" t="str">
        <f t="shared" si="157"/>
        <v>AISP</v>
      </c>
      <c r="F3363" s="93" t="str">
        <f t="shared" si="158"/>
        <v>Y</v>
      </c>
      <c r="G3363" s="95">
        <v>1289822.1059730663</v>
      </c>
      <c r="H3363" s="102">
        <v>45418.313348113879</v>
      </c>
      <c r="I3363" s="102">
        <v>0</v>
      </c>
      <c r="J3363" s="96"/>
      <c r="K3363" s="96"/>
      <c r="L3363" s="96"/>
      <c r="M3363" s="96"/>
      <c r="N3363" s="96"/>
      <c r="O3363" s="96"/>
      <c r="P3363" s="96"/>
    </row>
    <row r="3364" spans="1:16" ht="15" customHeight="1" x14ac:dyDescent="0.25">
      <c r="A3364" s="100">
        <v>43762</v>
      </c>
      <c r="B3364" s="101">
        <v>21</v>
      </c>
      <c r="C3364" s="92" t="str">
        <f t="shared" si="156"/>
        <v>GET /party</v>
      </c>
      <c r="D3364" s="94" t="s">
        <v>207</v>
      </c>
      <c r="E3364" s="93" t="str">
        <f t="shared" si="157"/>
        <v>AISP</v>
      </c>
      <c r="F3364" s="93" t="str">
        <f t="shared" si="158"/>
        <v>Y</v>
      </c>
      <c r="G3364" s="95">
        <v>1041121.9170098444</v>
      </c>
      <c r="H3364" s="102">
        <v>10010.467349725877</v>
      </c>
      <c r="I3364" s="102">
        <v>417.01704077434295</v>
      </c>
      <c r="J3364" s="96"/>
      <c r="K3364" s="96"/>
      <c r="L3364" s="96"/>
      <c r="M3364" s="96"/>
      <c r="N3364" s="96"/>
      <c r="O3364" s="96"/>
      <c r="P3364" s="96"/>
    </row>
    <row r="3365" spans="1:16" ht="15" customHeight="1" x14ac:dyDescent="0.25">
      <c r="A3365" s="100">
        <v>43762</v>
      </c>
      <c r="B3365" s="101">
        <v>22</v>
      </c>
      <c r="C3365" s="92" t="str">
        <f t="shared" si="156"/>
        <v>GET /accounts/{AccountId}/scheduled-payments</v>
      </c>
      <c r="D3365" s="94" t="s">
        <v>207</v>
      </c>
      <c r="E3365" s="93" t="str">
        <f t="shared" si="157"/>
        <v>AISP</v>
      </c>
      <c r="F3365" s="93" t="str">
        <f t="shared" si="158"/>
        <v>Y</v>
      </c>
      <c r="G3365" s="95">
        <v>1009584.9637023289</v>
      </c>
      <c r="H3365" s="102">
        <v>33376.679090529724</v>
      </c>
      <c r="I3365" s="102">
        <v>3.5270501393182401</v>
      </c>
      <c r="J3365" s="96"/>
      <c r="K3365" s="96"/>
      <c r="L3365" s="96"/>
      <c r="M3365" s="96"/>
      <c r="N3365" s="96"/>
      <c r="O3365" s="96"/>
      <c r="P3365" s="96"/>
    </row>
    <row r="3366" spans="1:16" ht="15" customHeight="1" x14ac:dyDescent="0.25">
      <c r="A3366" s="100">
        <v>43762</v>
      </c>
      <c r="B3366" s="101">
        <v>23</v>
      </c>
      <c r="C3366" s="92" t="str">
        <f t="shared" si="156"/>
        <v>GET /scheduled-payments</v>
      </c>
      <c r="D3366" s="94" t="s">
        <v>207</v>
      </c>
      <c r="E3366" s="93" t="str">
        <f t="shared" si="157"/>
        <v>AISP</v>
      </c>
      <c r="F3366" s="93" t="str">
        <f t="shared" si="158"/>
        <v>Y</v>
      </c>
      <c r="G3366" s="95">
        <v>2044936.0423149983</v>
      </c>
      <c r="H3366" s="102">
        <v>29420.564881052596</v>
      </c>
      <c r="I3366" s="102">
        <v>82.315597733521969</v>
      </c>
      <c r="J3366" s="96"/>
      <c r="K3366" s="96"/>
      <c r="L3366" s="96"/>
      <c r="M3366" s="96"/>
      <c r="N3366" s="96"/>
      <c r="O3366" s="96"/>
      <c r="P3366" s="96"/>
    </row>
    <row r="3367" spans="1:16" ht="15" customHeight="1" x14ac:dyDescent="0.25">
      <c r="A3367" s="100">
        <v>43762</v>
      </c>
      <c r="B3367" s="101">
        <v>24</v>
      </c>
      <c r="C3367" s="92" t="str">
        <f t="shared" si="156"/>
        <v>GET /accounts/{AccountId}/statements</v>
      </c>
      <c r="D3367" s="94" t="s">
        <v>207</v>
      </c>
      <c r="E3367" s="93" t="str">
        <f t="shared" si="157"/>
        <v>AISP</v>
      </c>
      <c r="F3367" s="93" t="str">
        <f t="shared" si="158"/>
        <v>Y</v>
      </c>
      <c r="G3367" s="95">
        <v>996351.65560065175</v>
      </c>
      <c r="H3367" s="102">
        <v>14315.158905926406</v>
      </c>
      <c r="I3367" s="102">
        <v>159.85419177454654</v>
      </c>
      <c r="J3367" s="96"/>
      <c r="K3367" s="96"/>
      <c r="L3367" s="96"/>
      <c r="M3367" s="96"/>
      <c r="N3367" s="96"/>
      <c r="O3367" s="96"/>
      <c r="P3367" s="96"/>
    </row>
    <row r="3368" spans="1:16" ht="15" customHeight="1" x14ac:dyDescent="0.25">
      <c r="A3368" s="100">
        <v>43762</v>
      </c>
      <c r="B3368" s="101">
        <v>25</v>
      </c>
      <c r="C3368" s="92" t="str">
        <f t="shared" si="156"/>
        <v>GET /accounts/{AccountId}/statements/{StatementId}</v>
      </c>
      <c r="D3368" s="94" t="s">
        <v>207</v>
      </c>
      <c r="E3368" s="93" t="str">
        <f t="shared" si="157"/>
        <v>AISP</v>
      </c>
      <c r="F3368" s="93" t="str">
        <f t="shared" si="158"/>
        <v>Y</v>
      </c>
      <c r="G3368" s="95">
        <v>1470601.6446074967</v>
      </c>
      <c r="H3368" s="102">
        <v>23484.741521448868</v>
      </c>
      <c r="I3368" s="102">
        <v>117.90424109735108</v>
      </c>
      <c r="J3368" s="96"/>
      <c r="K3368" s="96"/>
      <c r="L3368" s="96"/>
      <c r="M3368" s="96"/>
      <c r="N3368" s="96"/>
      <c r="O3368" s="96"/>
      <c r="P3368" s="96"/>
    </row>
    <row r="3369" spans="1:16" ht="15" customHeight="1" x14ac:dyDescent="0.25">
      <c r="A3369" s="100">
        <v>43762</v>
      </c>
      <c r="B3369" s="101">
        <v>26</v>
      </c>
      <c r="C3369" s="92" t="str">
        <f t="shared" si="156"/>
        <v>GET /accounts/{AccountId}/statements/{StatementId}/file</v>
      </c>
      <c r="D3369" s="94" t="s">
        <v>207</v>
      </c>
      <c r="E3369" s="93" t="str">
        <f t="shared" si="157"/>
        <v>AISP</v>
      </c>
      <c r="F3369" s="93" t="str">
        <f t="shared" si="158"/>
        <v>Y</v>
      </c>
      <c r="G3369" s="95">
        <v>2496518.9571840307</v>
      </c>
      <c r="H3369" s="102">
        <v>26369.949027140166</v>
      </c>
      <c r="I3369" s="102">
        <v>105.50608403042462</v>
      </c>
      <c r="J3369" s="96"/>
      <c r="K3369" s="96"/>
      <c r="L3369" s="96"/>
      <c r="M3369" s="96"/>
      <c r="N3369" s="96"/>
      <c r="O3369" s="96"/>
      <c r="P3369" s="96"/>
    </row>
    <row r="3370" spans="1:16" ht="15" customHeight="1" x14ac:dyDescent="0.25">
      <c r="A3370" s="100">
        <v>43762</v>
      </c>
      <c r="B3370" s="101">
        <v>27</v>
      </c>
      <c r="C3370" s="92" t="str">
        <f t="shared" si="156"/>
        <v>GET /accounts/{AccountId}/statements/{StatementId}/transactions</v>
      </c>
      <c r="D3370" s="94" t="s">
        <v>207</v>
      </c>
      <c r="E3370" s="93" t="str">
        <f t="shared" si="157"/>
        <v>AISP</v>
      </c>
      <c r="F3370" s="93" t="str">
        <f t="shared" si="158"/>
        <v>Y</v>
      </c>
      <c r="G3370" s="95">
        <v>36027223.857468739</v>
      </c>
      <c r="H3370" s="102">
        <v>7720.2418006078287</v>
      </c>
      <c r="I3370" s="102">
        <v>288.81576204794771</v>
      </c>
      <c r="J3370" s="96"/>
      <c r="K3370" s="96"/>
      <c r="L3370" s="96"/>
      <c r="M3370" s="96"/>
      <c r="N3370" s="96"/>
      <c r="O3370" s="96"/>
      <c r="P3370" s="96"/>
    </row>
    <row r="3371" spans="1:16" ht="15" customHeight="1" x14ac:dyDescent="0.25">
      <c r="A3371" s="100">
        <v>43762</v>
      </c>
      <c r="B3371" s="101">
        <v>28</v>
      </c>
      <c r="C3371" s="92" t="str">
        <f t="shared" si="156"/>
        <v>GET /statements</v>
      </c>
      <c r="D3371" s="94" t="s">
        <v>207</v>
      </c>
      <c r="E3371" s="93" t="str">
        <f t="shared" si="157"/>
        <v>AISP</v>
      </c>
      <c r="F3371" s="93" t="str">
        <f t="shared" si="158"/>
        <v>Y</v>
      </c>
      <c r="G3371" s="95">
        <v>4041146.0180322276</v>
      </c>
      <c r="H3371" s="102">
        <v>39908.038069062415</v>
      </c>
      <c r="I3371" s="102">
        <v>72.824336031744593</v>
      </c>
      <c r="J3371" s="96"/>
      <c r="K3371" s="96"/>
      <c r="L3371" s="96"/>
      <c r="M3371" s="96"/>
      <c r="N3371" s="96"/>
      <c r="O3371" s="96"/>
      <c r="P3371" s="96"/>
    </row>
    <row r="3372" spans="1:16" ht="15" customHeight="1" x14ac:dyDescent="0.25">
      <c r="A3372" s="100">
        <v>43762</v>
      </c>
      <c r="B3372" s="101">
        <v>29</v>
      </c>
      <c r="C3372" s="92" t="str">
        <f t="shared" si="156"/>
        <v>POST /domestic-payment-consents</v>
      </c>
      <c r="D3372" s="94" t="s">
        <v>207</v>
      </c>
      <c r="E3372" s="93" t="str">
        <f t="shared" si="157"/>
        <v>PISP</v>
      </c>
      <c r="F3372" s="93" t="str">
        <f t="shared" si="158"/>
        <v>N</v>
      </c>
      <c r="G3372" s="95">
        <v>3656551.3732940112</v>
      </c>
      <c r="H3372" s="101">
        <v>9097.7365176641197</v>
      </c>
      <c r="I3372" s="101">
        <v>88.271464031440345</v>
      </c>
      <c r="J3372" s="96"/>
      <c r="K3372" s="96"/>
      <c r="L3372" s="96"/>
      <c r="M3372" s="96"/>
      <c r="N3372" s="96"/>
      <c r="O3372" s="96"/>
      <c r="P3372" s="96"/>
    </row>
    <row r="3373" spans="1:16" ht="15" customHeight="1" x14ac:dyDescent="0.25">
      <c r="A3373" s="100">
        <v>43762</v>
      </c>
      <c r="B3373" s="101">
        <v>30</v>
      </c>
      <c r="C3373" s="92" t="str">
        <f t="shared" si="156"/>
        <v>GET /domestic-payment-consents/{ConsentId}</v>
      </c>
      <c r="D3373" s="94" t="s">
        <v>207</v>
      </c>
      <c r="E3373" s="93" t="str">
        <f t="shared" si="157"/>
        <v>PISP</v>
      </c>
      <c r="F3373" s="93" t="str">
        <f t="shared" si="158"/>
        <v>N</v>
      </c>
      <c r="G3373" s="95">
        <v>14033470.039670499</v>
      </c>
      <c r="H3373" s="101">
        <v>18516.466967741817</v>
      </c>
      <c r="I3373" s="101">
        <v>147.82944251461319</v>
      </c>
      <c r="J3373" s="96"/>
      <c r="K3373" s="96"/>
      <c r="L3373" s="96"/>
      <c r="M3373" s="96"/>
      <c r="N3373" s="96"/>
      <c r="O3373" s="96"/>
      <c r="P3373" s="96"/>
    </row>
    <row r="3374" spans="1:16" ht="15" customHeight="1" x14ac:dyDescent="0.25">
      <c r="A3374" s="100">
        <v>43762</v>
      </c>
      <c r="B3374" s="101">
        <v>31</v>
      </c>
      <c r="C3374" s="92" t="str">
        <f t="shared" si="156"/>
        <v>POST /domestic-payments</v>
      </c>
      <c r="D3374" s="94" t="s">
        <v>207</v>
      </c>
      <c r="E3374" s="93" t="str">
        <f t="shared" si="157"/>
        <v>PISP</v>
      </c>
      <c r="F3374" s="93" t="str">
        <f t="shared" si="158"/>
        <v>Y</v>
      </c>
      <c r="G3374" s="95">
        <v>5412296.3493010709</v>
      </c>
      <c r="H3374" s="101">
        <v>17253.976398238352</v>
      </c>
      <c r="I3374" s="101">
        <v>6.7518614931966079</v>
      </c>
      <c r="J3374" s="96"/>
      <c r="K3374" s="96"/>
      <c r="L3374" s="96"/>
      <c r="M3374" s="96"/>
      <c r="N3374" s="96"/>
      <c r="O3374" s="96"/>
      <c r="P3374" s="96"/>
    </row>
    <row r="3375" spans="1:16" ht="15" customHeight="1" x14ac:dyDescent="0.25">
      <c r="A3375" s="100">
        <v>43762</v>
      </c>
      <c r="B3375" s="101">
        <v>32</v>
      </c>
      <c r="C3375" s="92" t="str">
        <f t="shared" si="156"/>
        <v>GET /domestic-payments/{DomesticPaymentId}</v>
      </c>
      <c r="D3375" s="94" t="s">
        <v>207</v>
      </c>
      <c r="E3375" s="93" t="str">
        <f t="shared" si="157"/>
        <v>PISP</v>
      </c>
      <c r="F3375" s="93" t="str">
        <f t="shared" si="158"/>
        <v>Y</v>
      </c>
      <c r="G3375" s="95">
        <v>39880322.807597242</v>
      </c>
      <c r="H3375" s="101">
        <v>39579.868689241586</v>
      </c>
      <c r="I3375" s="101">
        <v>83.363325092610594</v>
      </c>
      <c r="J3375" s="96"/>
      <c r="K3375" s="96"/>
      <c r="L3375" s="96"/>
      <c r="M3375" s="96"/>
      <c r="N3375" s="96"/>
      <c r="O3375" s="96"/>
      <c r="P3375" s="96"/>
    </row>
    <row r="3376" spans="1:16" ht="15" customHeight="1" x14ac:dyDescent="0.25">
      <c r="A3376" s="100">
        <v>43762</v>
      </c>
      <c r="B3376" s="101">
        <v>33</v>
      </c>
      <c r="C3376" s="92" t="str">
        <f t="shared" si="156"/>
        <v>POST /domestic-scheduled-payment-consents</v>
      </c>
      <c r="D3376" s="94" t="s">
        <v>207</v>
      </c>
      <c r="E3376" s="93" t="str">
        <f t="shared" si="157"/>
        <v>PISP</v>
      </c>
      <c r="F3376" s="93" t="str">
        <f t="shared" si="158"/>
        <v>N</v>
      </c>
      <c r="G3376" s="95">
        <v>18306787.488958206</v>
      </c>
      <c r="H3376" s="101">
        <v>18141.521409243531</v>
      </c>
      <c r="I3376" s="101">
        <v>111.39733547416098</v>
      </c>
      <c r="J3376" s="96"/>
      <c r="K3376" s="96"/>
      <c r="L3376" s="96"/>
      <c r="M3376" s="96"/>
      <c r="N3376" s="96"/>
      <c r="O3376" s="96"/>
      <c r="P3376" s="96"/>
    </row>
    <row r="3377" spans="1:16" ht="15" customHeight="1" x14ac:dyDescent="0.25">
      <c r="A3377" s="100">
        <v>43762</v>
      </c>
      <c r="B3377" s="101">
        <v>34</v>
      </c>
      <c r="C3377" s="92" t="str">
        <f t="shared" si="156"/>
        <v>GET /domestic-scheduled-payment-consents/{ConsentId}</v>
      </c>
      <c r="D3377" s="94" t="s">
        <v>207</v>
      </c>
      <c r="E3377" s="93" t="str">
        <f t="shared" si="157"/>
        <v>PISP</v>
      </c>
      <c r="F3377" s="93" t="str">
        <f t="shared" si="158"/>
        <v>N</v>
      </c>
      <c r="G3377" s="95">
        <v>12779994.720481249</v>
      </c>
      <c r="H3377" s="101">
        <v>13337.403656995994</v>
      </c>
      <c r="I3377" s="101">
        <v>86.891406395983381</v>
      </c>
      <c r="J3377" s="96"/>
      <c r="K3377" s="96"/>
      <c r="L3377" s="96"/>
      <c r="M3377" s="96"/>
      <c r="N3377" s="96"/>
      <c r="O3377" s="96"/>
      <c r="P3377" s="96"/>
    </row>
    <row r="3378" spans="1:16" ht="15" customHeight="1" x14ac:dyDescent="0.25">
      <c r="A3378" s="100">
        <v>43762</v>
      </c>
      <c r="B3378" s="101">
        <v>35</v>
      </c>
      <c r="C3378" s="92" t="str">
        <f t="shared" si="156"/>
        <v>POST /domestic-scheduled-payments</v>
      </c>
      <c r="D3378" s="94" t="s">
        <v>207</v>
      </c>
      <c r="E3378" s="93" t="str">
        <f t="shared" si="157"/>
        <v>PISP</v>
      </c>
      <c r="F3378" s="93" t="str">
        <f t="shared" si="158"/>
        <v>Y</v>
      </c>
      <c r="G3378" s="95">
        <v>30472722.884260211</v>
      </c>
      <c r="H3378" s="101">
        <v>48151.824224067364</v>
      </c>
      <c r="I3378" s="101">
        <v>180.64208453081818</v>
      </c>
      <c r="J3378" s="96"/>
      <c r="K3378" s="96"/>
      <c r="L3378" s="96"/>
      <c r="M3378" s="96"/>
      <c r="N3378" s="96"/>
      <c r="O3378" s="96"/>
      <c r="P3378" s="96"/>
    </row>
    <row r="3379" spans="1:16" ht="15" customHeight="1" x14ac:dyDescent="0.25">
      <c r="A3379" s="100">
        <v>43762</v>
      </c>
      <c r="B3379" s="101">
        <v>36</v>
      </c>
      <c r="C3379" s="92" t="str">
        <f t="shared" si="156"/>
        <v>GET /domestic-scheduled-payments/{DomesticScheduledPaymentId}</v>
      </c>
      <c r="D3379" s="94" t="s">
        <v>207</v>
      </c>
      <c r="E3379" s="93" t="str">
        <f t="shared" si="157"/>
        <v>PISP</v>
      </c>
      <c r="F3379" s="93" t="str">
        <f t="shared" si="158"/>
        <v>Y</v>
      </c>
      <c r="G3379" s="95">
        <v>16177232.892264117</v>
      </c>
      <c r="H3379" s="101">
        <v>34728.554168740236</v>
      </c>
      <c r="I3379" s="101">
        <v>91.973040701342683</v>
      </c>
      <c r="J3379" s="96"/>
      <c r="K3379" s="96"/>
      <c r="L3379" s="96"/>
      <c r="M3379" s="96"/>
      <c r="N3379" s="96"/>
      <c r="O3379" s="96"/>
      <c r="P3379" s="96"/>
    </row>
    <row r="3380" spans="1:16" ht="15" customHeight="1" x14ac:dyDescent="0.25">
      <c r="A3380" s="100">
        <v>43762</v>
      </c>
      <c r="B3380" s="101">
        <v>37</v>
      </c>
      <c r="C3380" s="92" t="str">
        <f t="shared" si="156"/>
        <v>POST /domestic-standing-order-consents</v>
      </c>
      <c r="D3380" s="94" t="s">
        <v>207</v>
      </c>
      <c r="E3380" s="93" t="str">
        <f t="shared" si="157"/>
        <v>PISP</v>
      </c>
      <c r="F3380" s="93" t="str">
        <f t="shared" si="158"/>
        <v>N</v>
      </c>
      <c r="G3380" s="95">
        <v>25676116.22689043</v>
      </c>
      <c r="H3380" s="101">
        <v>24070.777177153752</v>
      </c>
      <c r="I3380" s="101">
        <v>235.10669864275187</v>
      </c>
      <c r="J3380" s="96"/>
      <c r="K3380" s="96"/>
      <c r="L3380" s="96"/>
      <c r="M3380" s="96"/>
      <c r="N3380" s="96"/>
      <c r="O3380" s="96"/>
      <c r="P3380" s="96"/>
    </row>
    <row r="3381" spans="1:16" ht="15" customHeight="1" x14ac:dyDescent="0.25">
      <c r="A3381" s="100">
        <v>43762</v>
      </c>
      <c r="B3381" s="101">
        <v>38</v>
      </c>
      <c r="C3381" s="92" t="str">
        <f t="shared" si="156"/>
        <v>GET /domestic-standing-order-consents/{ConsentId}</v>
      </c>
      <c r="D3381" s="94" t="s">
        <v>207</v>
      </c>
      <c r="E3381" s="93" t="str">
        <f t="shared" si="157"/>
        <v>PISP</v>
      </c>
      <c r="F3381" s="93" t="str">
        <f t="shared" si="158"/>
        <v>N</v>
      </c>
      <c r="G3381" s="95">
        <v>29307100.323436737</v>
      </c>
      <c r="H3381" s="102">
        <v>32544.982950823873</v>
      </c>
      <c r="I3381" s="102">
        <v>223.99422582019835</v>
      </c>
      <c r="J3381" s="96"/>
      <c r="K3381" s="96"/>
      <c r="L3381" s="96"/>
      <c r="M3381" s="96"/>
      <c r="N3381" s="96"/>
      <c r="O3381" s="96"/>
      <c r="P3381" s="96"/>
    </row>
    <row r="3382" spans="1:16" ht="15" customHeight="1" x14ac:dyDescent="0.25">
      <c r="A3382" s="100">
        <v>43762</v>
      </c>
      <c r="B3382" s="101">
        <v>39</v>
      </c>
      <c r="C3382" s="92" t="str">
        <f t="shared" si="156"/>
        <v>POST /domestic-standing-orders</v>
      </c>
      <c r="D3382" s="94" t="s">
        <v>207</v>
      </c>
      <c r="E3382" s="93" t="str">
        <f t="shared" si="157"/>
        <v>PISP</v>
      </c>
      <c r="F3382" s="93" t="str">
        <f t="shared" si="158"/>
        <v>Y</v>
      </c>
      <c r="G3382" s="95">
        <v>9024310.8514351286</v>
      </c>
      <c r="H3382" s="102">
        <v>18149.080447079337</v>
      </c>
      <c r="I3382" s="102">
        <v>2.3673734233802266</v>
      </c>
      <c r="J3382" s="96"/>
      <c r="K3382" s="96"/>
      <c r="L3382" s="96"/>
      <c r="M3382" s="96"/>
      <c r="N3382" s="96"/>
      <c r="O3382" s="96"/>
      <c r="P3382" s="96"/>
    </row>
    <row r="3383" spans="1:16" ht="15" customHeight="1" x14ac:dyDescent="0.25">
      <c r="A3383" s="100">
        <v>43762</v>
      </c>
      <c r="B3383" s="101">
        <v>40</v>
      </c>
      <c r="C3383" s="92" t="str">
        <f t="shared" si="156"/>
        <v>GET /domestic-standing-orders/{DomesticStandingOrderId}</v>
      </c>
      <c r="D3383" s="94" t="s">
        <v>207</v>
      </c>
      <c r="E3383" s="93" t="str">
        <f t="shared" si="157"/>
        <v>PISP</v>
      </c>
      <c r="F3383" s="93" t="str">
        <f t="shared" si="158"/>
        <v>Y</v>
      </c>
      <c r="G3383" s="95">
        <v>6972426.3940897258</v>
      </c>
      <c r="H3383" s="102">
        <v>7931.0980459768361</v>
      </c>
      <c r="I3383" s="102">
        <v>260.49951369466322</v>
      </c>
      <c r="J3383" s="96"/>
      <c r="K3383" s="96"/>
      <c r="L3383" s="96"/>
      <c r="M3383" s="96"/>
      <c r="N3383" s="96"/>
      <c r="O3383" s="96"/>
      <c r="P3383" s="96"/>
    </row>
    <row r="3384" spans="1:16" ht="15" customHeight="1" x14ac:dyDescent="0.25">
      <c r="A3384" s="100">
        <v>43762</v>
      </c>
      <c r="B3384" s="101">
        <v>41</v>
      </c>
      <c r="C3384" s="92" t="str">
        <f t="shared" si="156"/>
        <v>POST /international-payment-consents</v>
      </c>
      <c r="D3384" s="94" t="s">
        <v>207</v>
      </c>
      <c r="E3384" s="93" t="str">
        <f t="shared" si="157"/>
        <v>PISP</v>
      </c>
      <c r="F3384" s="93" t="str">
        <f t="shared" si="158"/>
        <v>N</v>
      </c>
      <c r="G3384" s="95">
        <v>37343106.924028799</v>
      </c>
      <c r="H3384" s="102">
        <v>47821.538369480106</v>
      </c>
      <c r="I3384" s="102">
        <v>67.072674342980363</v>
      </c>
      <c r="J3384" s="96"/>
      <c r="K3384" s="96"/>
      <c r="L3384" s="96"/>
      <c r="M3384" s="96"/>
      <c r="N3384" s="96"/>
      <c r="O3384" s="96"/>
      <c r="P3384" s="96"/>
    </row>
    <row r="3385" spans="1:16" ht="15" customHeight="1" x14ac:dyDescent="0.25">
      <c r="A3385" s="100">
        <v>43762</v>
      </c>
      <c r="B3385" s="101">
        <v>42</v>
      </c>
      <c r="C3385" s="92" t="str">
        <f t="shared" si="156"/>
        <v>GET /international-payment-consents/{ConsentId}</v>
      </c>
      <c r="D3385" s="94" t="s">
        <v>207</v>
      </c>
      <c r="E3385" s="93" t="str">
        <f t="shared" si="157"/>
        <v>PISP</v>
      </c>
      <c r="F3385" s="93" t="str">
        <f t="shared" si="158"/>
        <v>N</v>
      </c>
      <c r="G3385" s="95">
        <v>31095022.463773187</v>
      </c>
      <c r="H3385" s="102">
        <v>30088.147681953069</v>
      </c>
      <c r="I3385" s="102">
        <v>296.28513750789318</v>
      </c>
      <c r="J3385" s="96"/>
      <c r="K3385" s="96"/>
      <c r="L3385" s="96"/>
      <c r="M3385" s="96"/>
      <c r="N3385" s="96"/>
      <c r="O3385" s="96"/>
      <c r="P3385" s="96"/>
    </row>
    <row r="3386" spans="1:16" ht="15" customHeight="1" x14ac:dyDescent="0.25">
      <c r="A3386" s="100">
        <v>43762</v>
      </c>
      <c r="B3386" s="101">
        <v>43</v>
      </c>
      <c r="C3386" s="92" t="str">
        <f t="shared" si="156"/>
        <v>POST /international-payments</v>
      </c>
      <c r="D3386" s="94" t="s">
        <v>207</v>
      </c>
      <c r="E3386" s="93" t="str">
        <f t="shared" si="157"/>
        <v>PISP</v>
      </c>
      <c r="F3386" s="93" t="str">
        <f t="shared" si="158"/>
        <v>Y</v>
      </c>
      <c r="G3386" s="95">
        <v>40295852.40305984</v>
      </c>
      <c r="H3386" s="102">
        <v>37386.803964230341</v>
      </c>
      <c r="I3386" s="102">
        <v>45.279818860579653</v>
      </c>
      <c r="J3386" s="96"/>
      <c r="K3386" s="96"/>
      <c r="L3386" s="96"/>
      <c r="M3386" s="96"/>
      <c r="N3386" s="96"/>
      <c r="O3386" s="96"/>
      <c r="P3386" s="96"/>
    </row>
    <row r="3387" spans="1:16" ht="15" customHeight="1" x14ac:dyDescent="0.25">
      <c r="A3387" s="100">
        <v>43762</v>
      </c>
      <c r="B3387" s="101">
        <v>44</v>
      </c>
      <c r="C3387" s="92" t="str">
        <f t="shared" si="156"/>
        <v>GET /international-payments/{InternationalPaymentId}</v>
      </c>
      <c r="D3387" s="94" t="s">
        <v>207</v>
      </c>
      <c r="E3387" s="93" t="str">
        <f t="shared" si="157"/>
        <v>PISP</v>
      </c>
      <c r="F3387" s="93" t="str">
        <f t="shared" si="158"/>
        <v>Y</v>
      </c>
      <c r="G3387" s="95">
        <v>14540297.65796468</v>
      </c>
      <c r="H3387" s="102">
        <v>20563.996750449252</v>
      </c>
      <c r="I3387" s="102">
        <v>61.472381395047883</v>
      </c>
      <c r="J3387" s="96"/>
      <c r="K3387" s="96"/>
      <c r="L3387" s="96"/>
      <c r="M3387" s="96"/>
      <c r="N3387" s="96"/>
      <c r="O3387" s="96"/>
      <c r="P3387" s="96"/>
    </row>
    <row r="3388" spans="1:16" ht="15" customHeight="1" x14ac:dyDescent="0.25">
      <c r="A3388" s="100">
        <v>43762</v>
      </c>
      <c r="B3388" s="101">
        <v>45</v>
      </c>
      <c r="C3388" s="92" t="str">
        <f t="shared" si="156"/>
        <v>POST /international-scheduled-payment-consents</v>
      </c>
      <c r="D3388" s="94" t="s">
        <v>207</v>
      </c>
      <c r="E3388" s="93" t="str">
        <f t="shared" si="157"/>
        <v>PISP</v>
      </c>
      <c r="F3388" s="93" t="str">
        <f t="shared" si="158"/>
        <v>N</v>
      </c>
      <c r="G3388" s="95">
        <v>27071128.784813225</v>
      </c>
      <c r="H3388" s="102">
        <v>36120.269851469682</v>
      </c>
      <c r="I3388" s="102">
        <v>17.921046347067627</v>
      </c>
      <c r="J3388" s="96"/>
      <c r="K3388" s="96"/>
      <c r="L3388" s="96"/>
      <c r="M3388" s="96"/>
      <c r="N3388" s="96"/>
      <c r="O3388" s="96"/>
      <c r="P3388" s="96"/>
    </row>
    <row r="3389" spans="1:16" ht="15" customHeight="1" x14ac:dyDescent="0.25">
      <c r="A3389" s="100">
        <v>43762</v>
      </c>
      <c r="B3389" s="101">
        <v>46</v>
      </c>
      <c r="C3389" s="92" t="str">
        <f t="shared" si="156"/>
        <v>GET /international-scheduled-payment-consents/{ConsentId}</v>
      </c>
      <c r="D3389" s="94" t="s">
        <v>207</v>
      </c>
      <c r="E3389" s="93" t="str">
        <f t="shared" si="157"/>
        <v>PISP</v>
      </c>
      <c r="F3389" s="93" t="str">
        <f t="shared" si="158"/>
        <v>N</v>
      </c>
      <c r="G3389" s="95">
        <v>10610603.720613239</v>
      </c>
      <c r="H3389" s="102">
        <v>26815.773021205328</v>
      </c>
      <c r="I3389" s="102">
        <v>27.006812975939653</v>
      </c>
      <c r="J3389" s="96"/>
      <c r="K3389" s="96"/>
      <c r="L3389" s="96"/>
      <c r="M3389" s="96"/>
      <c r="N3389" s="96"/>
      <c r="O3389" s="96"/>
      <c r="P3389" s="96"/>
    </row>
    <row r="3390" spans="1:16" ht="15" customHeight="1" x14ac:dyDescent="0.25">
      <c r="A3390" s="100">
        <v>43762</v>
      </c>
      <c r="B3390" s="101">
        <v>47</v>
      </c>
      <c r="C3390" s="92" t="str">
        <f t="shared" si="156"/>
        <v>POST /international-scheduled-payments</v>
      </c>
      <c r="D3390" s="94" t="s">
        <v>207</v>
      </c>
      <c r="E3390" s="93" t="str">
        <f t="shared" si="157"/>
        <v>PISP</v>
      </c>
      <c r="F3390" s="93" t="str">
        <f t="shared" si="158"/>
        <v>Y</v>
      </c>
      <c r="G3390" s="95">
        <v>13787211.562764417</v>
      </c>
      <c r="H3390" s="102">
        <v>23037.943477125671</v>
      </c>
      <c r="I3390" s="102">
        <v>84.053539020348126</v>
      </c>
      <c r="J3390" s="96"/>
      <c r="K3390" s="96"/>
      <c r="L3390" s="96"/>
      <c r="M3390" s="96"/>
      <c r="N3390" s="96"/>
      <c r="O3390" s="96"/>
      <c r="P3390" s="96"/>
    </row>
    <row r="3391" spans="1:16" ht="15" customHeight="1" x14ac:dyDescent="0.25">
      <c r="A3391" s="100">
        <v>43762</v>
      </c>
      <c r="B3391" s="101">
        <v>48</v>
      </c>
      <c r="C3391" s="92" t="str">
        <f t="shared" si="156"/>
        <v>GET /international-scheduled-payments/{InternationalScheduledPaymentId}</v>
      </c>
      <c r="D3391" s="94" t="s">
        <v>207</v>
      </c>
      <c r="E3391" s="93" t="str">
        <f t="shared" si="157"/>
        <v>PISP</v>
      </c>
      <c r="F3391" s="93" t="str">
        <f t="shared" si="158"/>
        <v>Y</v>
      </c>
      <c r="G3391" s="95">
        <v>23498769.623315666</v>
      </c>
      <c r="H3391" s="102">
        <v>36582.504784084878</v>
      </c>
      <c r="I3391" s="102">
        <v>64.800457794755914</v>
      </c>
      <c r="J3391" s="96"/>
      <c r="K3391" s="96"/>
      <c r="L3391" s="96"/>
      <c r="M3391" s="96"/>
      <c r="N3391" s="96"/>
      <c r="O3391" s="96"/>
      <c r="P3391" s="96"/>
    </row>
    <row r="3392" spans="1:16" ht="15" customHeight="1" x14ac:dyDescent="0.25">
      <c r="A3392" s="100">
        <v>43762</v>
      </c>
      <c r="B3392" s="101">
        <v>49</v>
      </c>
      <c r="C3392" s="92" t="str">
        <f t="shared" si="156"/>
        <v>POST /international-standing-order-consents</v>
      </c>
      <c r="D3392" s="94" t="s">
        <v>207</v>
      </c>
      <c r="E3392" s="93" t="str">
        <f t="shared" si="157"/>
        <v>PISP</v>
      </c>
      <c r="F3392" s="93" t="str">
        <f t="shared" si="158"/>
        <v>N</v>
      </c>
      <c r="G3392" s="95">
        <v>4004958.8403826319</v>
      </c>
      <c r="H3392" s="102">
        <v>12150.201010761937</v>
      </c>
      <c r="I3392" s="102">
        <v>6.0268918966948739</v>
      </c>
      <c r="J3392" s="96"/>
      <c r="K3392" s="96"/>
      <c r="L3392" s="96"/>
      <c r="M3392" s="96"/>
      <c r="N3392" s="96"/>
      <c r="O3392" s="96"/>
      <c r="P3392" s="96"/>
    </row>
    <row r="3393" spans="1:16" ht="15" customHeight="1" x14ac:dyDescent="0.25">
      <c r="A3393" s="100">
        <v>43762</v>
      </c>
      <c r="B3393" s="101">
        <v>50</v>
      </c>
      <c r="C3393" s="92" t="str">
        <f t="shared" si="156"/>
        <v>GET /international-standing-order-consents/{ConsentId}</v>
      </c>
      <c r="D3393" s="94" t="s">
        <v>207</v>
      </c>
      <c r="E3393" s="93" t="str">
        <f t="shared" si="157"/>
        <v>PISP</v>
      </c>
      <c r="F3393" s="93" t="str">
        <f t="shared" si="158"/>
        <v>N</v>
      </c>
      <c r="G3393" s="95">
        <v>20014732.091119289</v>
      </c>
      <c r="H3393" s="102">
        <v>30716.746817058985</v>
      </c>
      <c r="I3393" s="102">
        <v>281.15261120398975</v>
      </c>
      <c r="J3393" s="96"/>
      <c r="K3393" s="96"/>
      <c r="L3393" s="96"/>
      <c r="M3393" s="96"/>
      <c r="N3393" s="96"/>
      <c r="O3393" s="96"/>
      <c r="P3393" s="96"/>
    </row>
    <row r="3394" spans="1:16" ht="15" customHeight="1" x14ac:dyDescent="0.25">
      <c r="A3394" s="100">
        <v>43762</v>
      </c>
      <c r="B3394" s="101">
        <v>51</v>
      </c>
      <c r="C3394" s="92" t="str">
        <f t="shared" si="156"/>
        <v>POST /international-standing-orders</v>
      </c>
      <c r="D3394" s="94" t="s">
        <v>207</v>
      </c>
      <c r="E3394" s="93" t="str">
        <f t="shared" si="157"/>
        <v>PISP</v>
      </c>
      <c r="F3394" s="93" t="str">
        <f t="shared" si="158"/>
        <v>Y</v>
      </c>
      <c r="G3394" s="95">
        <v>16269068.342316212</v>
      </c>
      <c r="H3394" s="102">
        <v>26930.385946400354</v>
      </c>
      <c r="I3394" s="102">
        <v>252.2135710562747</v>
      </c>
      <c r="J3394" s="96"/>
      <c r="K3394" s="96"/>
      <c r="L3394" s="96"/>
      <c r="M3394" s="96"/>
      <c r="N3394" s="96"/>
      <c r="O3394" s="96"/>
      <c r="P3394" s="96"/>
    </row>
    <row r="3395" spans="1:16" ht="15" customHeight="1" x14ac:dyDescent="0.25">
      <c r="A3395" s="100">
        <v>43762</v>
      </c>
      <c r="B3395" s="101">
        <v>52</v>
      </c>
      <c r="C3395" s="92" t="str">
        <f t="shared" si="156"/>
        <v>GET /international-standing-orders/{InternationalStandingOrderPaymentId}</v>
      </c>
      <c r="D3395" s="94" t="s">
        <v>207</v>
      </c>
      <c r="E3395" s="93" t="str">
        <f t="shared" si="157"/>
        <v>PISP</v>
      </c>
      <c r="F3395" s="93" t="str">
        <f t="shared" si="158"/>
        <v>Y</v>
      </c>
      <c r="G3395" s="95">
        <v>7153324.0080336705</v>
      </c>
      <c r="H3395" s="102">
        <v>15995.742786569126</v>
      </c>
      <c r="I3395" s="102">
        <v>76.437042160917144</v>
      </c>
      <c r="J3395" s="96"/>
      <c r="K3395" s="96"/>
      <c r="L3395" s="96"/>
      <c r="M3395" s="96"/>
      <c r="N3395" s="96"/>
      <c r="O3395" s="96"/>
      <c r="P3395" s="96"/>
    </row>
    <row r="3396" spans="1:16" ht="15" customHeight="1" x14ac:dyDescent="0.25">
      <c r="A3396" s="100">
        <v>43762</v>
      </c>
      <c r="B3396" s="101">
        <v>53</v>
      </c>
      <c r="C3396" s="92" t="str">
        <f t="shared" si="156"/>
        <v>POST /file-payment-consents</v>
      </c>
      <c r="D3396" s="94" t="s">
        <v>207</v>
      </c>
      <c r="E3396" s="93" t="str">
        <f t="shared" si="157"/>
        <v>PISP</v>
      </c>
      <c r="F3396" s="93" t="str">
        <f t="shared" si="158"/>
        <v>N</v>
      </c>
      <c r="G3396" s="95">
        <v>14149271.370560804</v>
      </c>
      <c r="H3396" s="102">
        <v>15730.835259587964</v>
      </c>
      <c r="I3396" s="102">
        <v>26.164663257300969</v>
      </c>
      <c r="J3396" s="96"/>
      <c r="K3396" s="96"/>
      <c r="L3396" s="96"/>
      <c r="M3396" s="96"/>
      <c r="N3396" s="96"/>
      <c r="O3396" s="96"/>
      <c r="P3396" s="96"/>
    </row>
    <row r="3397" spans="1:16" ht="15" customHeight="1" x14ac:dyDescent="0.25">
      <c r="A3397" s="100">
        <v>43762</v>
      </c>
      <c r="B3397" s="101">
        <v>54</v>
      </c>
      <c r="C3397" s="92" t="str">
        <f t="shared" si="156"/>
        <v>GET /file-payment-consents/{ConsentId}</v>
      </c>
      <c r="D3397" s="94" t="s">
        <v>207</v>
      </c>
      <c r="E3397" s="93" t="str">
        <f t="shared" si="157"/>
        <v>PISP</v>
      </c>
      <c r="F3397" s="93" t="str">
        <f t="shared" si="158"/>
        <v>N</v>
      </c>
      <c r="G3397" s="95">
        <v>22801435.188704662</v>
      </c>
      <c r="H3397" s="102">
        <v>23763.731155733796</v>
      </c>
      <c r="I3397" s="102">
        <v>207.91534061422092</v>
      </c>
      <c r="J3397" s="96"/>
      <c r="K3397" s="96"/>
      <c r="L3397" s="96"/>
      <c r="M3397" s="96"/>
      <c r="N3397" s="96"/>
      <c r="O3397" s="96"/>
      <c r="P3397" s="96"/>
    </row>
    <row r="3398" spans="1:16" ht="15" customHeight="1" x14ac:dyDescent="0.25">
      <c r="A3398" s="100">
        <v>43762</v>
      </c>
      <c r="B3398" s="101">
        <v>55</v>
      </c>
      <c r="C3398" s="92" t="str">
        <f t="shared" si="156"/>
        <v>POST /file-payment-consents/{ConsentId}/file</v>
      </c>
      <c r="D3398" s="94" t="s">
        <v>207</v>
      </c>
      <c r="E3398" s="93" t="str">
        <f t="shared" si="157"/>
        <v>PISP</v>
      </c>
      <c r="F3398" s="93" t="str">
        <f t="shared" si="158"/>
        <v>N</v>
      </c>
      <c r="G3398" s="95">
        <v>23949172.763498459</v>
      </c>
      <c r="H3398" s="102">
        <v>32551.701909457774</v>
      </c>
      <c r="I3398" s="102">
        <v>80.150514201678959</v>
      </c>
      <c r="J3398" s="96"/>
      <c r="K3398" s="96"/>
      <c r="L3398" s="96"/>
      <c r="M3398" s="96"/>
      <c r="N3398" s="96"/>
      <c r="O3398" s="96"/>
      <c r="P3398" s="96"/>
    </row>
    <row r="3399" spans="1:16" ht="15" customHeight="1" x14ac:dyDescent="0.25">
      <c r="A3399" s="100">
        <v>43762</v>
      </c>
      <c r="B3399" s="101">
        <v>56</v>
      </c>
      <c r="C3399" s="92" t="str">
        <f t="shared" si="156"/>
        <v>GET /file-payment-consents/{ConsentId}/file</v>
      </c>
      <c r="D3399" s="94" t="s">
        <v>207</v>
      </c>
      <c r="E3399" s="93" t="str">
        <f t="shared" si="157"/>
        <v>PISP</v>
      </c>
      <c r="F3399" s="93" t="str">
        <f t="shared" si="158"/>
        <v>N</v>
      </c>
      <c r="G3399" s="95">
        <v>25073583.83878478</v>
      </c>
      <c r="H3399" s="102">
        <v>36233.207400537627</v>
      </c>
      <c r="I3399" s="102">
        <v>50.579920498419334</v>
      </c>
      <c r="J3399" s="96"/>
      <c r="K3399" s="96"/>
      <c r="L3399" s="96"/>
      <c r="M3399" s="96"/>
      <c r="N3399" s="96"/>
      <c r="O3399" s="96"/>
      <c r="P3399" s="96"/>
    </row>
    <row r="3400" spans="1:16" ht="15" customHeight="1" x14ac:dyDescent="0.25">
      <c r="A3400" s="100">
        <v>43762</v>
      </c>
      <c r="B3400" s="101">
        <v>57</v>
      </c>
      <c r="C3400" s="92" t="str">
        <f t="shared" ref="C3400:C3463" si="159">VLOOKUP($B3400,endpoints,3)</f>
        <v>POST /file-payments</v>
      </c>
      <c r="D3400" s="94" t="s">
        <v>207</v>
      </c>
      <c r="E3400" s="93" t="str">
        <f t="shared" ref="E3400:E3463" si="160">VLOOKUP($B3400,endpoints,4)</f>
        <v>PISP</v>
      </c>
      <c r="F3400" s="93" t="str">
        <f t="shared" ref="F3400:F3463" si="161">VLOOKUP($B3400,endpoints,5)</f>
        <v>Y</v>
      </c>
      <c r="G3400" s="95">
        <v>370834753.58646619</v>
      </c>
      <c r="H3400" s="102">
        <v>4281.7078705587137</v>
      </c>
      <c r="I3400" s="102">
        <v>62.777216227002704</v>
      </c>
      <c r="J3400" s="96"/>
      <c r="K3400" s="96"/>
      <c r="L3400" s="96"/>
      <c r="M3400" s="96"/>
      <c r="N3400" s="96"/>
      <c r="O3400" s="96"/>
      <c r="P3400" s="96"/>
    </row>
    <row r="3401" spans="1:16" ht="15" customHeight="1" x14ac:dyDescent="0.25">
      <c r="A3401" s="100">
        <v>43762</v>
      </c>
      <c r="B3401" s="101">
        <v>58</v>
      </c>
      <c r="C3401" s="92" t="str">
        <f t="shared" si="159"/>
        <v>GET /file-payments/{FilePaymentId}</v>
      </c>
      <c r="D3401" s="94" t="s">
        <v>207</v>
      </c>
      <c r="E3401" s="93" t="str">
        <f t="shared" si="160"/>
        <v>PISP</v>
      </c>
      <c r="F3401" s="93" t="str">
        <f t="shared" si="161"/>
        <v>Y</v>
      </c>
      <c r="G3401" s="95">
        <v>75749643.875766903</v>
      </c>
      <c r="H3401" s="102">
        <v>861.53239588050053</v>
      </c>
      <c r="I3401" s="102">
        <v>126.6558068642014</v>
      </c>
      <c r="J3401" s="96"/>
      <c r="K3401" s="96"/>
      <c r="L3401" s="96"/>
      <c r="M3401" s="96"/>
      <c r="N3401" s="96"/>
      <c r="O3401" s="96"/>
      <c r="P3401" s="96"/>
    </row>
    <row r="3402" spans="1:16" ht="15" customHeight="1" x14ac:dyDescent="0.25">
      <c r="A3402" s="100">
        <v>43762</v>
      </c>
      <c r="B3402" s="101">
        <v>59</v>
      </c>
      <c r="C3402" s="92" t="str">
        <f t="shared" si="159"/>
        <v>GET /file-payments/{FilePaymentId}/report-file</v>
      </c>
      <c r="D3402" s="94" t="s">
        <v>207</v>
      </c>
      <c r="E3402" s="93" t="str">
        <f t="shared" si="160"/>
        <v>PISP</v>
      </c>
      <c r="F3402" s="93" t="str">
        <f t="shared" si="161"/>
        <v>Y</v>
      </c>
      <c r="G3402" s="95">
        <v>71278106.369424656</v>
      </c>
      <c r="H3402" s="102">
        <v>2674.3750474737035</v>
      </c>
      <c r="I3402" s="102">
        <v>97.273127182742329</v>
      </c>
      <c r="J3402" s="96"/>
      <c r="K3402" s="96"/>
      <c r="L3402" s="96"/>
      <c r="M3402" s="96"/>
      <c r="N3402" s="96"/>
      <c r="O3402" s="96"/>
      <c r="P3402" s="96"/>
    </row>
    <row r="3403" spans="1:16" ht="15" customHeight="1" x14ac:dyDescent="0.25">
      <c r="A3403" s="100">
        <v>43762</v>
      </c>
      <c r="B3403" s="101">
        <v>60</v>
      </c>
      <c r="C3403" s="92" t="str">
        <f t="shared" si="159"/>
        <v>POST /funds-confirmation-consents</v>
      </c>
      <c r="D3403" s="94" t="s">
        <v>207</v>
      </c>
      <c r="E3403" s="93" t="str">
        <f t="shared" si="160"/>
        <v>CoF</v>
      </c>
      <c r="F3403" s="93" t="str">
        <f t="shared" si="161"/>
        <v>N</v>
      </c>
      <c r="G3403" s="95">
        <v>14853902.257053347</v>
      </c>
      <c r="H3403" s="102">
        <v>16156.590263930522</v>
      </c>
      <c r="I3403" s="102">
        <v>15.686065455114218</v>
      </c>
      <c r="J3403" s="96"/>
      <c r="K3403" s="96"/>
      <c r="L3403" s="96"/>
      <c r="M3403" s="96"/>
      <c r="N3403" s="96"/>
      <c r="O3403" s="96"/>
      <c r="P3403" s="96"/>
    </row>
    <row r="3404" spans="1:16" ht="15" customHeight="1" x14ac:dyDescent="0.25">
      <c r="A3404" s="100">
        <v>43762</v>
      </c>
      <c r="B3404" s="101">
        <v>61</v>
      </c>
      <c r="C3404" s="92" t="str">
        <f t="shared" si="159"/>
        <v>GET /funds-confirmation-consents/{ConsentId}</v>
      </c>
      <c r="D3404" s="94" t="s">
        <v>207</v>
      </c>
      <c r="E3404" s="93" t="str">
        <f t="shared" si="160"/>
        <v>CoF</v>
      </c>
      <c r="F3404" s="93" t="str">
        <f t="shared" si="161"/>
        <v>N</v>
      </c>
      <c r="G3404" s="95">
        <v>21701131.290246755</v>
      </c>
      <c r="H3404" s="102">
        <v>43298.010393021679</v>
      </c>
      <c r="I3404" s="102">
        <v>226.66496132061019</v>
      </c>
      <c r="J3404" s="96"/>
      <c r="K3404" s="96"/>
      <c r="L3404" s="96"/>
      <c r="M3404" s="96"/>
      <c r="N3404" s="96"/>
      <c r="O3404" s="96"/>
      <c r="P3404" s="96"/>
    </row>
    <row r="3405" spans="1:16" ht="15" customHeight="1" x14ac:dyDescent="0.25">
      <c r="A3405" s="100">
        <v>43762</v>
      </c>
      <c r="B3405" s="101">
        <v>62</v>
      </c>
      <c r="C3405" s="92" t="str">
        <f t="shared" si="159"/>
        <v>DELETE /funds-confirmation-consents/{ConsentId}</v>
      </c>
      <c r="D3405" s="94" t="s">
        <v>207</v>
      </c>
      <c r="E3405" s="93" t="str">
        <f t="shared" si="160"/>
        <v>CoF</v>
      </c>
      <c r="F3405" s="93" t="str">
        <f t="shared" si="161"/>
        <v>N</v>
      </c>
      <c r="G3405" s="95">
        <v>7270068.1857265281</v>
      </c>
      <c r="H3405" s="102">
        <v>11878.081953165454</v>
      </c>
      <c r="I3405" s="102">
        <v>136.76360466018957</v>
      </c>
      <c r="J3405" s="96"/>
      <c r="K3405" s="96"/>
      <c r="L3405" s="96"/>
      <c r="M3405" s="96"/>
      <c r="N3405" s="96"/>
      <c r="O3405" s="96"/>
      <c r="P3405" s="96"/>
    </row>
    <row r="3406" spans="1:16" ht="15" customHeight="1" x14ac:dyDescent="0.25">
      <c r="A3406" s="100">
        <v>43762</v>
      </c>
      <c r="B3406" s="101">
        <v>63</v>
      </c>
      <c r="C3406" s="92" t="str">
        <f t="shared" si="159"/>
        <v>POST /funds-confirmations</v>
      </c>
      <c r="D3406" s="94" t="s">
        <v>207</v>
      </c>
      <c r="E3406" s="93" t="str">
        <f t="shared" si="160"/>
        <v>CoF</v>
      </c>
      <c r="F3406" s="93" t="str">
        <f t="shared" si="161"/>
        <v>Y</v>
      </c>
      <c r="G3406" s="95">
        <v>10357049.828513874</v>
      </c>
      <c r="H3406" s="102">
        <v>16871.78056240351</v>
      </c>
      <c r="I3406" s="102">
        <v>265.9835992184461</v>
      </c>
      <c r="J3406" s="96"/>
      <c r="K3406" s="96"/>
      <c r="L3406" s="96"/>
      <c r="M3406" s="96"/>
      <c r="N3406" s="96"/>
      <c r="O3406" s="96"/>
      <c r="P3406" s="96"/>
    </row>
    <row r="3407" spans="1:16" ht="15" customHeight="1" x14ac:dyDescent="0.25">
      <c r="A3407" s="46">
        <v>43762</v>
      </c>
      <c r="B3407" s="101">
        <v>0</v>
      </c>
      <c r="C3407" s="92" t="str">
        <f t="shared" si="159"/>
        <v>OIDC endpoints for token IDs</v>
      </c>
      <c r="D3407" s="94" t="s">
        <v>208</v>
      </c>
      <c r="E3407" s="93" t="str">
        <f t="shared" si="160"/>
        <v>OIDC</v>
      </c>
      <c r="F3407" s="93" t="str">
        <f t="shared" si="161"/>
        <v>N</v>
      </c>
      <c r="G3407" s="112">
        <v>797558848.54206944</v>
      </c>
      <c r="H3407" s="68">
        <v>1566300.6571566018</v>
      </c>
      <c r="I3407" s="68">
        <v>487.5656513719257</v>
      </c>
      <c r="J3407" s="96"/>
      <c r="K3407" s="96"/>
      <c r="L3407" s="96"/>
      <c r="M3407" s="96"/>
      <c r="N3407" s="96"/>
      <c r="O3407" s="96"/>
      <c r="P3407" s="96"/>
    </row>
    <row r="3408" spans="1:16" ht="15" customHeight="1" x14ac:dyDescent="0.25">
      <c r="A3408" s="97">
        <v>43762</v>
      </c>
      <c r="B3408" s="101">
        <v>1</v>
      </c>
      <c r="C3408" s="92" t="str">
        <f t="shared" si="159"/>
        <v>POST /account-access-consents</v>
      </c>
      <c r="D3408" s="94" t="s">
        <v>208</v>
      </c>
      <c r="E3408" s="93" t="str">
        <f t="shared" si="160"/>
        <v>AISP</v>
      </c>
      <c r="F3408" s="93" t="str">
        <f t="shared" si="161"/>
        <v>N</v>
      </c>
      <c r="G3408" s="95">
        <v>669455.66115790419</v>
      </c>
      <c r="H3408" s="99">
        <v>27284.26755097376</v>
      </c>
      <c r="I3408" s="99">
        <v>82.136430769821686</v>
      </c>
      <c r="J3408" s="96"/>
      <c r="K3408" s="96"/>
      <c r="L3408" s="96"/>
      <c r="M3408" s="96"/>
      <c r="N3408" s="96"/>
      <c r="O3408" s="96"/>
      <c r="P3408" s="96"/>
    </row>
    <row r="3409" spans="1:16" ht="15" customHeight="1" x14ac:dyDescent="0.25">
      <c r="A3409" s="97">
        <v>43762</v>
      </c>
      <c r="B3409" s="101">
        <v>2</v>
      </c>
      <c r="C3409" s="92" t="str">
        <f t="shared" si="159"/>
        <v>GET /account-access-consents/{ConsentId}</v>
      </c>
      <c r="D3409" s="94" t="s">
        <v>208</v>
      </c>
      <c r="E3409" s="93" t="str">
        <f t="shared" si="160"/>
        <v>AISP</v>
      </c>
      <c r="F3409" s="93" t="str">
        <f t="shared" si="161"/>
        <v>N</v>
      </c>
      <c r="G3409" s="95">
        <v>1276360.9785693751</v>
      </c>
      <c r="H3409" s="99">
        <v>31656.958273649321</v>
      </c>
      <c r="I3409" s="99">
        <v>32.937395394341415</v>
      </c>
      <c r="J3409" s="96"/>
      <c r="K3409" s="96"/>
      <c r="L3409" s="96"/>
      <c r="M3409" s="96"/>
      <c r="N3409" s="96"/>
      <c r="O3409" s="96"/>
      <c r="P3409" s="96"/>
    </row>
    <row r="3410" spans="1:16" ht="15" customHeight="1" x14ac:dyDescent="0.25">
      <c r="A3410" s="97">
        <v>43762</v>
      </c>
      <c r="B3410" s="101">
        <v>3</v>
      </c>
      <c r="C3410" s="92" t="str">
        <f t="shared" si="159"/>
        <v>DELETE /account-access-consents/{ConsentId}</v>
      </c>
      <c r="D3410" s="94" t="s">
        <v>208</v>
      </c>
      <c r="E3410" s="93" t="str">
        <f t="shared" si="160"/>
        <v>AISP</v>
      </c>
      <c r="F3410" s="93" t="str">
        <f t="shared" si="161"/>
        <v>N</v>
      </c>
      <c r="G3410" s="95">
        <v>615256.1466007547</v>
      </c>
      <c r="H3410" s="99">
        <v>23540.547122572883</v>
      </c>
      <c r="I3410" s="99">
        <v>254.01580638814104</v>
      </c>
      <c r="J3410" s="96"/>
      <c r="K3410" s="96"/>
      <c r="L3410" s="96"/>
      <c r="M3410" s="96"/>
      <c r="N3410" s="96"/>
      <c r="O3410" s="96"/>
      <c r="P3410" s="96"/>
    </row>
    <row r="3411" spans="1:16" ht="15" customHeight="1" x14ac:dyDescent="0.25">
      <c r="A3411" s="97">
        <v>43762</v>
      </c>
      <c r="B3411" s="101">
        <v>4</v>
      </c>
      <c r="C3411" s="92" t="str">
        <f t="shared" si="159"/>
        <v>GET /accounts</v>
      </c>
      <c r="D3411" s="94" t="s">
        <v>208</v>
      </c>
      <c r="E3411" s="93" t="str">
        <f t="shared" si="160"/>
        <v>AISP</v>
      </c>
      <c r="F3411" s="93" t="str">
        <f t="shared" si="161"/>
        <v>Y</v>
      </c>
      <c r="G3411" s="95">
        <v>1574666.6312396275</v>
      </c>
      <c r="H3411" s="99">
        <v>32443.22435534107</v>
      </c>
      <c r="I3411" s="99">
        <v>69.589656899338507</v>
      </c>
      <c r="J3411" s="96"/>
      <c r="K3411" s="96"/>
      <c r="L3411" s="96"/>
      <c r="M3411" s="96"/>
      <c r="N3411" s="96"/>
      <c r="O3411" s="96"/>
      <c r="P3411" s="96"/>
    </row>
    <row r="3412" spans="1:16" ht="15" customHeight="1" x14ac:dyDescent="0.25">
      <c r="A3412" s="97">
        <v>43762</v>
      </c>
      <c r="B3412" s="101">
        <v>5</v>
      </c>
      <c r="C3412" s="92" t="str">
        <f t="shared" si="159"/>
        <v>GET /accounts/{AccountId}</v>
      </c>
      <c r="D3412" s="94" t="s">
        <v>208</v>
      </c>
      <c r="E3412" s="93" t="str">
        <f t="shared" si="160"/>
        <v>AISP</v>
      </c>
      <c r="F3412" s="93" t="str">
        <f t="shared" si="161"/>
        <v>Y</v>
      </c>
      <c r="G3412" s="95">
        <v>2774068.1420981763</v>
      </c>
      <c r="H3412" s="99">
        <v>39812.485793741558</v>
      </c>
      <c r="I3412" s="99">
        <v>79.419485381296838</v>
      </c>
      <c r="J3412" s="96"/>
      <c r="K3412" s="96"/>
      <c r="L3412" s="96"/>
      <c r="M3412" s="96"/>
      <c r="N3412" s="96"/>
      <c r="O3412" s="96"/>
      <c r="P3412" s="96"/>
    </row>
    <row r="3413" spans="1:16" ht="15" customHeight="1" x14ac:dyDescent="0.25">
      <c r="A3413" s="97">
        <v>43762</v>
      </c>
      <c r="B3413" s="101">
        <v>6</v>
      </c>
      <c r="C3413" s="92" t="str">
        <f t="shared" si="159"/>
        <v>GET /accounts/{AccountId}/balances</v>
      </c>
      <c r="D3413" s="94" t="s">
        <v>208</v>
      </c>
      <c r="E3413" s="93" t="str">
        <f t="shared" si="160"/>
        <v>AISP</v>
      </c>
      <c r="F3413" s="93" t="str">
        <f t="shared" si="161"/>
        <v>Y</v>
      </c>
      <c r="G3413" s="95">
        <v>1649050.8306000798</v>
      </c>
      <c r="H3413" s="99">
        <v>25786.10191143012</v>
      </c>
      <c r="I3413" s="99">
        <v>148.41228350760215</v>
      </c>
      <c r="J3413" s="96"/>
      <c r="K3413" s="96"/>
      <c r="L3413" s="96"/>
      <c r="M3413" s="96"/>
      <c r="N3413" s="96"/>
      <c r="O3413" s="96"/>
      <c r="P3413" s="96"/>
    </row>
    <row r="3414" spans="1:16" ht="15" customHeight="1" x14ac:dyDescent="0.25">
      <c r="A3414" s="97">
        <v>43762</v>
      </c>
      <c r="B3414" s="101">
        <v>7</v>
      </c>
      <c r="C3414" s="92" t="str">
        <f t="shared" si="159"/>
        <v>GET /balances</v>
      </c>
      <c r="D3414" s="94" t="s">
        <v>208</v>
      </c>
      <c r="E3414" s="93" t="str">
        <f t="shared" si="160"/>
        <v>AISP</v>
      </c>
      <c r="F3414" s="93" t="str">
        <f t="shared" si="161"/>
        <v>Y</v>
      </c>
      <c r="G3414" s="95">
        <v>1028142.855345847</v>
      </c>
      <c r="H3414" s="99">
        <v>22223.939479607405</v>
      </c>
      <c r="I3414" s="99">
        <v>152.59500858675415</v>
      </c>
      <c r="J3414" s="96"/>
      <c r="K3414" s="96"/>
      <c r="L3414" s="96"/>
      <c r="M3414" s="96"/>
      <c r="N3414" s="96"/>
      <c r="O3414" s="96"/>
      <c r="P3414" s="96"/>
    </row>
    <row r="3415" spans="1:16" ht="15" customHeight="1" x14ac:dyDescent="0.25">
      <c r="A3415" s="97">
        <v>43762</v>
      </c>
      <c r="B3415" s="101">
        <v>8</v>
      </c>
      <c r="C3415" s="92" t="str">
        <f t="shared" si="159"/>
        <v>GET /accounts/{AccountId}/transactions</v>
      </c>
      <c r="D3415" s="94" t="s">
        <v>208</v>
      </c>
      <c r="E3415" s="93" t="str">
        <f t="shared" si="160"/>
        <v>AISP</v>
      </c>
      <c r="F3415" s="93" t="str">
        <f t="shared" si="161"/>
        <v>Y</v>
      </c>
      <c r="G3415" s="95">
        <v>28573375.671135135</v>
      </c>
      <c r="H3415" s="99">
        <v>18625.195838895917</v>
      </c>
      <c r="I3415" s="99">
        <v>165.49417697981389</v>
      </c>
      <c r="J3415" s="96"/>
      <c r="K3415" s="96"/>
      <c r="L3415" s="96"/>
      <c r="M3415" s="96"/>
      <c r="N3415" s="96"/>
      <c r="O3415" s="96"/>
      <c r="P3415" s="96"/>
    </row>
    <row r="3416" spans="1:16" ht="15" customHeight="1" x14ac:dyDescent="0.25">
      <c r="A3416" s="97">
        <v>43762</v>
      </c>
      <c r="B3416" s="101">
        <v>9</v>
      </c>
      <c r="C3416" s="92" t="str">
        <f t="shared" si="159"/>
        <v>GET /transactions</v>
      </c>
      <c r="D3416" s="94" t="s">
        <v>208</v>
      </c>
      <c r="E3416" s="93" t="str">
        <f t="shared" si="160"/>
        <v>AISP</v>
      </c>
      <c r="F3416" s="93" t="str">
        <f t="shared" si="161"/>
        <v>Y</v>
      </c>
      <c r="G3416" s="95">
        <v>334225459.21462494</v>
      </c>
      <c r="H3416" s="99">
        <v>38829.253358470691</v>
      </c>
      <c r="I3416" s="99">
        <v>31.657162557579895</v>
      </c>
      <c r="J3416" s="96"/>
      <c r="K3416" s="96"/>
      <c r="L3416" s="96"/>
      <c r="M3416" s="96"/>
      <c r="N3416" s="96"/>
      <c r="O3416" s="96"/>
      <c r="P3416" s="96"/>
    </row>
    <row r="3417" spans="1:16" ht="15" customHeight="1" x14ac:dyDescent="0.25">
      <c r="A3417" s="97">
        <v>43762</v>
      </c>
      <c r="B3417" s="101">
        <v>10</v>
      </c>
      <c r="C3417" s="92" t="str">
        <f t="shared" si="159"/>
        <v>GET /accounts/{AccountId}/beneficiaries</v>
      </c>
      <c r="D3417" s="94" t="s">
        <v>208</v>
      </c>
      <c r="E3417" s="93" t="str">
        <f t="shared" si="160"/>
        <v>AISP</v>
      </c>
      <c r="F3417" s="93" t="str">
        <f t="shared" si="161"/>
        <v>Y</v>
      </c>
      <c r="G3417" s="95">
        <v>2071747.3565592333</v>
      </c>
      <c r="H3417" s="99">
        <v>25554.836966565541</v>
      </c>
      <c r="I3417" s="99">
        <v>128.3856387091931</v>
      </c>
      <c r="J3417" s="96"/>
      <c r="K3417" s="96"/>
      <c r="L3417" s="96"/>
      <c r="M3417" s="96"/>
      <c r="N3417" s="96"/>
      <c r="O3417" s="96"/>
      <c r="P3417" s="96"/>
    </row>
    <row r="3418" spans="1:16" ht="15" customHeight="1" x14ac:dyDescent="0.25">
      <c r="A3418" s="97">
        <v>43762</v>
      </c>
      <c r="B3418" s="101">
        <v>11</v>
      </c>
      <c r="C3418" s="92" t="str">
        <f t="shared" si="159"/>
        <v>GET /beneficiaries</v>
      </c>
      <c r="D3418" s="94" t="s">
        <v>208</v>
      </c>
      <c r="E3418" s="93" t="str">
        <f t="shared" si="160"/>
        <v>AISP</v>
      </c>
      <c r="F3418" s="93" t="str">
        <f t="shared" si="161"/>
        <v>Y</v>
      </c>
      <c r="G3418" s="95">
        <v>2695682.6258568675</v>
      </c>
      <c r="H3418" s="99">
        <v>38980.426424047335</v>
      </c>
      <c r="I3418" s="99">
        <v>32.785912554945263</v>
      </c>
      <c r="J3418" s="96"/>
      <c r="K3418" s="96"/>
      <c r="L3418" s="96"/>
      <c r="M3418" s="96"/>
      <c r="N3418" s="96"/>
      <c r="O3418" s="96"/>
      <c r="P3418" s="96"/>
    </row>
    <row r="3419" spans="1:16" ht="15" customHeight="1" x14ac:dyDescent="0.25">
      <c r="A3419" s="97">
        <v>43762</v>
      </c>
      <c r="B3419" s="101">
        <v>12</v>
      </c>
      <c r="C3419" s="92" t="str">
        <f t="shared" si="159"/>
        <v>GET /accounts/{AccountId}/direct-debits</v>
      </c>
      <c r="D3419" s="94" t="s">
        <v>208</v>
      </c>
      <c r="E3419" s="93" t="str">
        <f t="shared" si="160"/>
        <v>AISP</v>
      </c>
      <c r="F3419" s="93" t="str">
        <f t="shared" si="161"/>
        <v>Y</v>
      </c>
      <c r="G3419" s="95">
        <v>1827050.3191796127</v>
      </c>
      <c r="H3419" s="99">
        <v>33928.604010621981</v>
      </c>
      <c r="I3419" s="99">
        <v>186.11418429500586</v>
      </c>
      <c r="J3419" s="96"/>
      <c r="K3419" s="96"/>
      <c r="L3419" s="96"/>
      <c r="M3419" s="96"/>
      <c r="N3419" s="96"/>
      <c r="O3419" s="96"/>
      <c r="P3419" s="96"/>
    </row>
    <row r="3420" spans="1:16" ht="15" customHeight="1" x14ac:dyDescent="0.25">
      <c r="A3420" s="97">
        <v>43762</v>
      </c>
      <c r="B3420" s="101">
        <v>13</v>
      </c>
      <c r="C3420" s="92" t="str">
        <f t="shared" si="159"/>
        <v>GET /direct-debits</v>
      </c>
      <c r="D3420" s="94" t="s">
        <v>208</v>
      </c>
      <c r="E3420" s="93" t="str">
        <f t="shared" si="160"/>
        <v>AISP</v>
      </c>
      <c r="F3420" s="93" t="str">
        <f t="shared" si="161"/>
        <v>Y</v>
      </c>
      <c r="G3420" s="95">
        <v>1777994.8313209668</v>
      </c>
      <c r="H3420" s="99">
        <v>22996.473150287078</v>
      </c>
      <c r="I3420" s="99">
        <v>196.03070072411253</v>
      </c>
      <c r="J3420" s="96"/>
      <c r="K3420" s="96"/>
      <c r="L3420" s="96"/>
      <c r="M3420" s="96"/>
      <c r="N3420" s="96"/>
      <c r="O3420" s="96"/>
      <c r="P3420" s="96"/>
    </row>
    <row r="3421" spans="1:16" ht="15" customHeight="1" x14ac:dyDescent="0.25">
      <c r="A3421" s="97">
        <v>43762</v>
      </c>
      <c r="B3421" s="101">
        <v>14</v>
      </c>
      <c r="C3421" s="92" t="str">
        <f t="shared" si="159"/>
        <v>GET /accounts/{AccountId}/standing-orders</v>
      </c>
      <c r="D3421" s="94" t="s">
        <v>208</v>
      </c>
      <c r="E3421" s="93" t="str">
        <f t="shared" si="160"/>
        <v>AISP</v>
      </c>
      <c r="F3421" s="93" t="str">
        <f t="shared" si="161"/>
        <v>Y</v>
      </c>
      <c r="G3421" s="95">
        <v>836377.30985315063</v>
      </c>
      <c r="H3421" s="99">
        <v>19324.345543740521</v>
      </c>
      <c r="I3421" s="99">
        <v>124.17132558315838</v>
      </c>
      <c r="J3421" s="96"/>
      <c r="K3421" s="96"/>
      <c r="L3421" s="96"/>
      <c r="M3421" s="96"/>
      <c r="N3421" s="96"/>
      <c r="O3421" s="96"/>
      <c r="P3421" s="96"/>
    </row>
    <row r="3422" spans="1:16" ht="15" customHeight="1" x14ac:dyDescent="0.25">
      <c r="A3422" s="97">
        <v>43762</v>
      </c>
      <c r="B3422" s="101">
        <v>15</v>
      </c>
      <c r="C3422" s="92" t="str">
        <f t="shared" si="159"/>
        <v>GET /standing-orders</v>
      </c>
      <c r="D3422" s="94" t="s">
        <v>208</v>
      </c>
      <c r="E3422" s="93" t="str">
        <f t="shared" si="160"/>
        <v>AISP</v>
      </c>
      <c r="F3422" s="93" t="str">
        <f t="shared" si="161"/>
        <v>Y</v>
      </c>
      <c r="G3422" s="95">
        <v>1308367.4853395901</v>
      </c>
      <c r="H3422" s="99">
        <v>40024.714538922322</v>
      </c>
      <c r="I3422" s="99">
        <v>148.35676074634787</v>
      </c>
      <c r="J3422" s="96"/>
      <c r="K3422" s="96"/>
      <c r="L3422" s="96"/>
      <c r="M3422" s="96"/>
      <c r="N3422" s="96"/>
      <c r="O3422" s="96"/>
      <c r="P3422" s="96"/>
    </row>
    <row r="3423" spans="1:16" ht="15" customHeight="1" x14ac:dyDescent="0.25">
      <c r="A3423" s="97">
        <v>43762</v>
      </c>
      <c r="B3423" s="101">
        <v>16</v>
      </c>
      <c r="C3423" s="92" t="str">
        <f t="shared" si="159"/>
        <v>GET /accounts/{AccountId}/product</v>
      </c>
      <c r="D3423" s="94" t="s">
        <v>208</v>
      </c>
      <c r="E3423" s="93" t="str">
        <f t="shared" si="160"/>
        <v>AISP</v>
      </c>
      <c r="F3423" s="93" t="str">
        <f t="shared" si="161"/>
        <v>Y</v>
      </c>
      <c r="G3423" s="95">
        <v>378982.90659907786</v>
      </c>
      <c r="H3423" s="99">
        <v>4890.7753374952536</v>
      </c>
      <c r="I3423" s="99">
        <v>160.94116778335584</v>
      </c>
      <c r="J3423" s="96"/>
      <c r="K3423" s="96"/>
      <c r="L3423" s="96"/>
      <c r="M3423" s="96"/>
      <c r="N3423" s="96"/>
      <c r="O3423" s="96"/>
      <c r="P3423" s="96"/>
    </row>
    <row r="3424" spans="1:16" ht="15" customHeight="1" x14ac:dyDescent="0.25">
      <c r="A3424" s="97">
        <v>43762</v>
      </c>
      <c r="B3424" s="101">
        <v>17</v>
      </c>
      <c r="C3424" s="92" t="str">
        <f t="shared" si="159"/>
        <v>GET /products</v>
      </c>
      <c r="D3424" s="94" t="s">
        <v>208</v>
      </c>
      <c r="E3424" s="93" t="str">
        <f t="shared" si="160"/>
        <v>AISP</v>
      </c>
      <c r="F3424" s="93" t="str">
        <f t="shared" si="161"/>
        <v>Y</v>
      </c>
      <c r="G3424" s="95">
        <v>806957.51655690477</v>
      </c>
      <c r="H3424" s="99">
        <v>30685.085216927389</v>
      </c>
      <c r="I3424" s="99">
        <v>234.14799734593936</v>
      </c>
      <c r="J3424" s="96"/>
      <c r="K3424" s="96"/>
      <c r="L3424" s="96"/>
      <c r="M3424" s="96"/>
      <c r="N3424" s="96"/>
      <c r="O3424" s="96"/>
      <c r="P3424" s="96"/>
    </row>
    <row r="3425" spans="1:16" ht="15" customHeight="1" x14ac:dyDescent="0.25">
      <c r="A3425" s="97">
        <v>43762</v>
      </c>
      <c r="B3425" s="101">
        <v>18</v>
      </c>
      <c r="C3425" s="92" t="str">
        <f t="shared" si="159"/>
        <v>GET /accounts/{AccountId}/offers</v>
      </c>
      <c r="D3425" s="94" t="s">
        <v>208</v>
      </c>
      <c r="E3425" s="93" t="str">
        <f t="shared" si="160"/>
        <v>AISP</v>
      </c>
      <c r="F3425" s="93" t="str">
        <f t="shared" si="161"/>
        <v>Y</v>
      </c>
      <c r="G3425" s="95">
        <v>775595.41487755987</v>
      </c>
      <c r="H3425" s="99">
        <v>40163.716573663311</v>
      </c>
      <c r="I3425" s="99">
        <v>245.30017972343367</v>
      </c>
      <c r="J3425" s="96"/>
      <c r="K3425" s="96"/>
      <c r="L3425" s="96"/>
      <c r="M3425" s="96"/>
      <c r="N3425" s="96"/>
      <c r="O3425" s="96"/>
      <c r="P3425" s="96"/>
    </row>
    <row r="3426" spans="1:16" ht="15" customHeight="1" x14ac:dyDescent="0.25">
      <c r="A3426" s="97">
        <v>43762</v>
      </c>
      <c r="B3426" s="101">
        <v>19</v>
      </c>
      <c r="C3426" s="92" t="str">
        <f t="shared" si="159"/>
        <v>GET /offers</v>
      </c>
      <c r="D3426" s="94" t="s">
        <v>208</v>
      </c>
      <c r="E3426" s="93" t="str">
        <f t="shared" si="160"/>
        <v>AISP</v>
      </c>
      <c r="F3426" s="93" t="str">
        <f t="shared" si="161"/>
        <v>Y</v>
      </c>
      <c r="G3426" s="95">
        <v>3036728.5881911796</v>
      </c>
      <c r="H3426" s="99">
        <v>41770.839478469999</v>
      </c>
      <c r="I3426" s="99">
        <v>161.12034192984675</v>
      </c>
      <c r="J3426" s="96"/>
      <c r="K3426" s="96"/>
      <c r="L3426" s="96"/>
      <c r="M3426" s="96"/>
      <c r="N3426" s="96"/>
      <c r="O3426" s="96"/>
      <c r="P3426" s="96"/>
    </row>
    <row r="3427" spans="1:16" ht="15" customHeight="1" x14ac:dyDescent="0.25">
      <c r="A3427" s="97">
        <v>43762</v>
      </c>
      <c r="B3427" s="101">
        <v>20</v>
      </c>
      <c r="C3427" s="92" t="str">
        <f t="shared" si="159"/>
        <v>GET /accounts/{AccountId}/party</v>
      </c>
      <c r="D3427" s="94" t="s">
        <v>208</v>
      </c>
      <c r="E3427" s="93" t="str">
        <f t="shared" si="160"/>
        <v>AISP</v>
      </c>
      <c r="F3427" s="93" t="str">
        <f t="shared" si="161"/>
        <v>Y</v>
      </c>
      <c r="G3427" s="95">
        <v>1055308.9957961454</v>
      </c>
      <c r="H3427" s="99">
        <v>44527.758184425373</v>
      </c>
      <c r="I3427" s="99">
        <v>0</v>
      </c>
      <c r="J3427" s="96"/>
      <c r="K3427" s="96"/>
      <c r="L3427" s="96"/>
      <c r="M3427" s="96"/>
      <c r="N3427" s="96"/>
      <c r="O3427" s="96"/>
      <c r="P3427" s="96"/>
    </row>
    <row r="3428" spans="1:16" ht="15" customHeight="1" x14ac:dyDescent="0.25">
      <c r="A3428" s="97">
        <v>43762</v>
      </c>
      <c r="B3428" s="101">
        <v>21</v>
      </c>
      <c r="C3428" s="92" t="str">
        <f t="shared" si="159"/>
        <v>GET /party</v>
      </c>
      <c r="D3428" s="94" t="s">
        <v>208</v>
      </c>
      <c r="E3428" s="93" t="str">
        <f t="shared" si="160"/>
        <v>AISP</v>
      </c>
      <c r="F3428" s="93" t="str">
        <f t="shared" si="161"/>
        <v>Y</v>
      </c>
      <c r="G3428" s="95">
        <v>851827.02300805447</v>
      </c>
      <c r="H3428" s="99">
        <v>9814.1836762018411</v>
      </c>
      <c r="I3428" s="99">
        <v>379.10640070394811</v>
      </c>
      <c r="J3428" s="96"/>
      <c r="K3428" s="96"/>
      <c r="L3428" s="96"/>
      <c r="M3428" s="96"/>
      <c r="N3428" s="96"/>
      <c r="O3428" s="96"/>
      <c r="P3428" s="96"/>
    </row>
    <row r="3429" spans="1:16" ht="15" customHeight="1" x14ac:dyDescent="0.25">
      <c r="A3429" s="97">
        <v>43762</v>
      </c>
      <c r="B3429" s="101">
        <v>22</v>
      </c>
      <c r="C3429" s="92" t="str">
        <f t="shared" si="159"/>
        <v>GET /accounts/{AccountId}/scheduled-payments</v>
      </c>
      <c r="D3429" s="94" t="s">
        <v>208</v>
      </c>
      <c r="E3429" s="93" t="str">
        <f t="shared" si="160"/>
        <v>AISP</v>
      </c>
      <c r="F3429" s="93" t="str">
        <f t="shared" si="161"/>
        <v>Y</v>
      </c>
      <c r="G3429" s="95">
        <v>826024.06121099635</v>
      </c>
      <c r="H3429" s="99">
        <v>32722.234402480124</v>
      </c>
      <c r="I3429" s="99">
        <v>3.2064092175620362</v>
      </c>
      <c r="J3429" s="96"/>
      <c r="K3429" s="96"/>
      <c r="L3429" s="96"/>
      <c r="M3429" s="96"/>
      <c r="N3429" s="96"/>
      <c r="O3429" s="96"/>
      <c r="P3429" s="96"/>
    </row>
    <row r="3430" spans="1:16" ht="15" customHeight="1" x14ac:dyDescent="0.25">
      <c r="A3430" s="97">
        <v>43762</v>
      </c>
      <c r="B3430" s="101">
        <v>23</v>
      </c>
      <c r="C3430" s="92" t="str">
        <f t="shared" si="159"/>
        <v>GET /scheduled-payments</v>
      </c>
      <c r="D3430" s="94" t="s">
        <v>208</v>
      </c>
      <c r="E3430" s="93" t="str">
        <f t="shared" si="160"/>
        <v>AISP</v>
      </c>
      <c r="F3430" s="93" t="str">
        <f t="shared" si="161"/>
        <v>Y</v>
      </c>
      <c r="G3430" s="95">
        <v>1673129.4891668167</v>
      </c>
      <c r="H3430" s="99">
        <v>28843.691059855486</v>
      </c>
      <c r="I3430" s="99">
        <v>74.832361575929056</v>
      </c>
      <c r="J3430" s="96"/>
      <c r="K3430" s="96"/>
      <c r="L3430" s="96"/>
      <c r="M3430" s="96"/>
      <c r="N3430" s="96"/>
      <c r="O3430" s="96"/>
      <c r="P3430" s="96"/>
    </row>
    <row r="3431" spans="1:16" ht="15" customHeight="1" x14ac:dyDescent="0.25">
      <c r="A3431" s="97">
        <v>43762</v>
      </c>
      <c r="B3431" s="101">
        <v>24</v>
      </c>
      <c r="C3431" s="92" t="str">
        <f t="shared" si="159"/>
        <v>GET /accounts/{AccountId}/statements</v>
      </c>
      <c r="D3431" s="94" t="s">
        <v>208</v>
      </c>
      <c r="E3431" s="93" t="str">
        <f t="shared" si="160"/>
        <v>AISP</v>
      </c>
      <c r="F3431" s="93" t="str">
        <f t="shared" si="161"/>
        <v>Y</v>
      </c>
      <c r="G3431" s="95">
        <v>815196.80912780587</v>
      </c>
      <c r="H3431" s="99">
        <v>14034.469515614124</v>
      </c>
      <c r="I3431" s="99">
        <v>145.32199252231501</v>
      </c>
      <c r="J3431" s="96"/>
      <c r="K3431" s="96"/>
      <c r="L3431" s="96"/>
      <c r="M3431" s="96"/>
      <c r="N3431" s="96"/>
      <c r="O3431" s="96"/>
      <c r="P3431" s="96"/>
    </row>
    <row r="3432" spans="1:16" ht="15" customHeight="1" x14ac:dyDescent="0.25">
      <c r="A3432" s="97">
        <v>43762</v>
      </c>
      <c r="B3432" s="101">
        <v>25</v>
      </c>
      <c r="C3432" s="92" t="str">
        <f t="shared" si="159"/>
        <v>GET /accounts/{AccountId}/statements/{StatementId}</v>
      </c>
      <c r="D3432" s="94" t="s">
        <v>208</v>
      </c>
      <c r="E3432" s="93" t="str">
        <f t="shared" si="160"/>
        <v>AISP</v>
      </c>
      <c r="F3432" s="93" t="str">
        <f t="shared" si="161"/>
        <v>Y</v>
      </c>
      <c r="G3432" s="95">
        <v>1203219.5274061337</v>
      </c>
      <c r="H3432" s="99">
        <v>23024.256393577321</v>
      </c>
      <c r="I3432" s="99">
        <v>107.1856737248646</v>
      </c>
      <c r="J3432" s="96"/>
      <c r="K3432" s="96"/>
      <c r="L3432" s="96"/>
      <c r="M3432" s="96"/>
      <c r="N3432" s="96"/>
      <c r="O3432" s="96"/>
      <c r="P3432" s="96"/>
    </row>
    <row r="3433" spans="1:16" ht="15" customHeight="1" x14ac:dyDescent="0.25">
      <c r="A3433" s="97">
        <v>43762</v>
      </c>
      <c r="B3433" s="101">
        <v>26</v>
      </c>
      <c r="C3433" s="92" t="str">
        <f t="shared" si="159"/>
        <v>GET /accounts/{AccountId}/statements/{StatementId}/file</v>
      </c>
      <c r="D3433" s="94" t="s">
        <v>208</v>
      </c>
      <c r="E3433" s="93" t="str">
        <f t="shared" si="160"/>
        <v>AISP</v>
      </c>
      <c r="F3433" s="93" t="str">
        <f t="shared" si="161"/>
        <v>Y</v>
      </c>
      <c r="G3433" s="95">
        <v>2042606.4195142067</v>
      </c>
      <c r="H3433" s="99">
        <v>25852.891203078594</v>
      </c>
      <c r="I3433" s="99">
        <v>95.914621845840557</v>
      </c>
      <c r="J3433" s="96"/>
      <c r="K3433" s="96"/>
      <c r="L3433" s="96"/>
      <c r="M3433" s="96"/>
      <c r="N3433" s="96"/>
      <c r="O3433" s="96"/>
      <c r="P3433" s="96"/>
    </row>
    <row r="3434" spans="1:16" ht="15" customHeight="1" x14ac:dyDescent="0.25">
      <c r="A3434" s="97">
        <v>43762</v>
      </c>
      <c r="B3434" s="101">
        <v>27</v>
      </c>
      <c r="C3434" s="92" t="str">
        <f t="shared" si="159"/>
        <v>GET /accounts/{AccountId}/statements/{StatementId}/transactions</v>
      </c>
      <c r="D3434" s="94" t="s">
        <v>208</v>
      </c>
      <c r="E3434" s="93" t="str">
        <f t="shared" si="160"/>
        <v>AISP</v>
      </c>
      <c r="F3434" s="93" t="str">
        <f t="shared" si="161"/>
        <v>Y</v>
      </c>
      <c r="G3434" s="95">
        <v>29476819.519747145</v>
      </c>
      <c r="H3434" s="99">
        <v>7568.8645103998324</v>
      </c>
      <c r="I3434" s="99">
        <v>262.55978367995243</v>
      </c>
      <c r="J3434" s="96"/>
      <c r="K3434" s="96"/>
      <c r="L3434" s="96"/>
      <c r="M3434" s="96"/>
      <c r="N3434" s="96"/>
      <c r="O3434" s="96"/>
      <c r="P3434" s="96"/>
    </row>
    <row r="3435" spans="1:16" ht="15" customHeight="1" x14ac:dyDescent="0.25">
      <c r="A3435" s="97">
        <v>43762</v>
      </c>
      <c r="B3435" s="101">
        <v>28</v>
      </c>
      <c r="C3435" s="92" t="str">
        <f t="shared" si="159"/>
        <v>GET /statements</v>
      </c>
      <c r="D3435" s="94" t="s">
        <v>208</v>
      </c>
      <c r="E3435" s="93" t="str">
        <f t="shared" si="160"/>
        <v>AISP</v>
      </c>
      <c r="F3435" s="93" t="str">
        <f t="shared" si="161"/>
        <v>Y</v>
      </c>
      <c r="G3435" s="95">
        <v>3306392.1965718227</v>
      </c>
      <c r="H3435" s="99">
        <v>39125.527518688643</v>
      </c>
      <c r="I3435" s="99">
        <v>66.203941847040539</v>
      </c>
      <c r="J3435" s="96"/>
      <c r="K3435" s="96"/>
      <c r="L3435" s="96"/>
      <c r="M3435" s="96"/>
      <c r="N3435" s="96"/>
      <c r="O3435" s="96"/>
      <c r="P3435" s="96"/>
    </row>
    <row r="3436" spans="1:16" ht="15" customHeight="1" x14ac:dyDescent="0.25">
      <c r="A3436" s="97">
        <v>43762</v>
      </c>
      <c r="B3436" s="101">
        <v>29</v>
      </c>
      <c r="C3436" s="92" t="str">
        <f t="shared" si="159"/>
        <v>POST /domestic-payment-consents</v>
      </c>
      <c r="D3436" s="94" t="s">
        <v>208</v>
      </c>
      <c r="E3436" s="93" t="str">
        <f t="shared" si="160"/>
        <v>PISP</v>
      </c>
      <c r="F3436" s="93" t="str">
        <f t="shared" si="161"/>
        <v>N</v>
      </c>
      <c r="G3436" s="95">
        <v>3324137.6120854644</v>
      </c>
      <c r="H3436" s="103">
        <v>8919.3495271216852</v>
      </c>
      <c r="I3436" s="103">
        <v>80.246785483127582</v>
      </c>
      <c r="J3436" s="96"/>
      <c r="K3436" s="96"/>
      <c r="L3436" s="96"/>
      <c r="M3436" s="96"/>
      <c r="N3436" s="96"/>
      <c r="O3436" s="96"/>
      <c r="P3436" s="96"/>
    </row>
    <row r="3437" spans="1:16" ht="15" customHeight="1" x14ac:dyDescent="0.25">
      <c r="A3437" s="97">
        <v>43762</v>
      </c>
      <c r="B3437" s="101">
        <v>30</v>
      </c>
      <c r="C3437" s="92" t="str">
        <f t="shared" si="159"/>
        <v>GET /domestic-payment-consents/{ConsentId}</v>
      </c>
      <c r="D3437" s="94" t="s">
        <v>208</v>
      </c>
      <c r="E3437" s="93" t="str">
        <f t="shared" si="160"/>
        <v>PISP</v>
      </c>
      <c r="F3437" s="93" t="str">
        <f t="shared" si="161"/>
        <v>N</v>
      </c>
      <c r="G3437" s="95">
        <v>12757700.036064088</v>
      </c>
      <c r="H3437" s="103">
        <v>18153.398987982175</v>
      </c>
      <c r="I3437" s="103">
        <v>134.39040228601198</v>
      </c>
      <c r="J3437" s="96"/>
      <c r="K3437" s="96"/>
      <c r="L3437" s="96"/>
      <c r="M3437" s="96"/>
      <c r="N3437" s="96"/>
      <c r="O3437" s="96"/>
      <c r="P3437" s="96"/>
    </row>
    <row r="3438" spans="1:16" ht="15" customHeight="1" x14ac:dyDescent="0.25">
      <c r="A3438" s="97">
        <v>43762</v>
      </c>
      <c r="B3438" s="101">
        <v>31</v>
      </c>
      <c r="C3438" s="92" t="str">
        <f t="shared" si="159"/>
        <v>POST /domestic-payments</v>
      </c>
      <c r="D3438" s="94" t="s">
        <v>208</v>
      </c>
      <c r="E3438" s="93" t="str">
        <f t="shared" si="160"/>
        <v>PISP</v>
      </c>
      <c r="F3438" s="93" t="str">
        <f t="shared" si="161"/>
        <v>Y</v>
      </c>
      <c r="G3438" s="95">
        <v>4920269.408455519</v>
      </c>
      <c r="H3438" s="103">
        <v>16915.663135527797</v>
      </c>
      <c r="I3438" s="103">
        <v>6.1380559029060064</v>
      </c>
      <c r="J3438" s="96"/>
      <c r="K3438" s="96"/>
      <c r="L3438" s="96"/>
      <c r="M3438" s="96"/>
      <c r="N3438" s="96"/>
      <c r="O3438" s="96"/>
      <c r="P3438" s="96"/>
    </row>
    <row r="3439" spans="1:16" ht="15" customHeight="1" x14ac:dyDescent="0.25">
      <c r="A3439" s="97">
        <v>43762</v>
      </c>
      <c r="B3439" s="101">
        <v>32</v>
      </c>
      <c r="C3439" s="92" t="str">
        <f t="shared" si="159"/>
        <v>GET /domestic-payments/{DomesticPaymentId}</v>
      </c>
      <c r="D3439" s="94" t="s">
        <v>208</v>
      </c>
      <c r="E3439" s="93" t="str">
        <f t="shared" si="160"/>
        <v>PISP</v>
      </c>
      <c r="F3439" s="93" t="str">
        <f t="shared" si="161"/>
        <v>Y</v>
      </c>
      <c r="G3439" s="95">
        <v>36254838.91599749</v>
      </c>
      <c r="H3439" s="103">
        <v>38803.792832589788</v>
      </c>
      <c r="I3439" s="103">
        <v>75.784840993282359</v>
      </c>
      <c r="J3439" s="96"/>
      <c r="K3439" s="96"/>
      <c r="L3439" s="96"/>
      <c r="M3439" s="96"/>
      <c r="N3439" s="96"/>
      <c r="O3439" s="96"/>
      <c r="P3439" s="96"/>
    </row>
    <row r="3440" spans="1:16" ht="15" customHeight="1" x14ac:dyDescent="0.25">
      <c r="A3440" s="97">
        <v>43762</v>
      </c>
      <c r="B3440" s="101">
        <v>33</v>
      </c>
      <c r="C3440" s="92" t="str">
        <f t="shared" si="159"/>
        <v>POST /domestic-scheduled-payment-consents</v>
      </c>
      <c r="D3440" s="94" t="s">
        <v>208</v>
      </c>
      <c r="E3440" s="93" t="str">
        <f t="shared" si="160"/>
        <v>PISP</v>
      </c>
      <c r="F3440" s="93" t="str">
        <f t="shared" si="161"/>
        <v>N</v>
      </c>
      <c r="G3440" s="95">
        <v>16642534.080871094</v>
      </c>
      <c r="H3440" s="103">
        <v>17785.805303179932</v>
      </c>
      <c r="I3440" s="103">
        <v>101.27030497650998</v>
      </c>
      <c r="J3440" s="96"/>
      <c r="K3440" s="96"/>
      <c r="L3440" s="96"/>
      <c r="M3440" s="96"/>
      <c r="N3440" s="96"/>
      <c r="O3440" s="96"/>
      <c r="P3440" s="96"/>
    </row>
    <row r="3441" spans="1:16" ht="15" customHeight="1" x14ac:dyDescent="0.25">
      <c r="A3441" s="97">
        <v>43762</v>
      </c>
      <c r="B3441" s="101">
        <v>34</v>
      </c>
      <c r="C3441" s="92" t="str">
        <f t="shared" si="159"/>
        <v>GET /domestic-scheduled-payment-consents/{ConsentId}</v>
      </c>
      <c r="D3441" s="94" t="s">
        <v>208</v>
      </c>
      <c r="E3441" s="93" t="str">
        <f t="shared" si="160"/>
        <v>PISP</v>
      </c>
      <c r="F3441" s="93" t="str">
        <f t="shared" si="161"/>
        <v>N</v>
      </c>
      <c r="G3441" s="95">
        <v>11618177.018619316</v>
      </c>
      <c r="H3441" s="103">
        <v>13075.885938231366</v>
      </c>
      <c r="I3441" s="103">
        <v>78.992187632712159</v>
      </c>
      <c r="J3441" s="96"/>
      <c r="K3441" s="96"/>
      <c r="L3441" s="96"/>
      <c r="M3441" s="96"/>
      <c r="N3441" s="96"/>
      <c r="O3441" s="96"/>
      <c r="P3441" s="96"/>
    </row>
    <row r="3442" spans="1:16" ht="15" customHeight="1" x14ac:dyDescent="0.25">
      <c r="A3442" s="97">
        <v>43762</v>
      </c>
      <c r="B3442" s="101">
        <v>35</v>
      </c>
      <c r="C3442" s="92" t="str">
        <f t="shared" si="159"/>
        <v>POST /domestic-scheduled-payments</v>
      </c>
      <c r="D3442" s="94" t="s">
        <v>208</v>
      </c>
      <c r="E3442" s="93" t="str">
        <f t="shared" si="160"/>
        <v>PISP</v>
      </c>
      <c r="F3442" s="93" t="str">
        <f t="shared" si="161"/>
        <v>Y</v>
      </c>
      <c r="G3442" s="95">
        <v>27702475.349327464</v>
      </c>
      <c r="H3442" s="103">
        <v>47207.670807909177</v>
      </c>
      <c r="I3442" s="103">
        <v>164.22007684619834</v>
      </c>
      <c r="J3442" s="96"/>
      <c r="K3442" s="96"/>
      <c r="L3442" s="96"/>
      <c r="M3442" s="96"/>
      <c r="N3442" s="96"/>
      <c r="O3442" s="96"/>
      <c r="P3442" s="96"/>
    </row>
    <row r="3443" spans="1:16" ht="15" customHeight="1" x14ac:dyDescent="0.25">
      <c r="A3443" s="97">
        <v>43762</v>
      </c>
      <c r="B3443" s="101">
        <v>36</v>
      </c>
      <c r="C3443" s="92" t="str">
        <f t="shared" si="159"/>
        <v>GET /domestic-scheduled-payments/{DomesticScheduledPaymentId}</v>
      </c>
      <c r="D3443" s="94" t="s">
        <v>208</v>
      </c>
      <c r="E3443" s="93" t="str">
        <f t="shared" si="160"/>
        <v>PISP</v>
      </c>
      <c r="F3443" s="93" t="str">
        <f t="shared" si="161"/>
        <v>Y</v>
      </c>
      <c r="G3443" s="95">
        <v>14706575.356603742</v>
      </c>
      <c r="H3443" s="103">
        <v>34047.602126215919</v>
      </c>
      <c r="I3443" s="103">
        <v>83.611855183038799</v>
      </c>
      <c r="J3443" s="96"/>
      <c r="K3443" s="96"/>
      <c r="L3443" s="96"/>
      <c r="M3443" s="96"/>
      <c r="N3443" s="96"/>
      <c r="O3443" s="96"/>
      <c r="P3443" s="96"/>
    </row>
    <row r="3444" spans="1:16" ht="15" customHeight="1" x14ac:dyDescent="0.25">
      <c r="A3444" s="97">
        <v>43762</v>
      </c>
      <c r="B3444" s="101">
        <v>37</v>
      </c>
      <c r="C3444" s="92" t="str">
        <f t="shared" si="159"/>
        <v>POST /domestic-standing-order-consents</v>
      </c>
      <c r="D3444" s="94" t="s">
        <v>208</v>
      </c>
      <c r="E3444" s="93" t="str">
        <f t="shared" si="160"/>
        <v>PISP</v>
      </c>
      <c r="F3444" s="93" t="str">
        <f t="shared" si="161"/>
        <v>N</v>
      </c>
      <c r="G3444" s="95">
        <v>23341923.842627663</v>
      </c>
      <c r="H3444" s="103">
        <v>23598.801154072306</v>
      </c>
      <c r="I3444" s="103">
        <v>213.73336240250168</v>
      </c>
      <c r="J3444" s="96"/>
      <c r="K3444" s="96"/>
      <c r="L3444" s="96"/>
      <c r="M3444" s="96"/>
      <c r="N3444" s="96"/>
      <c r="O3444" s="96"/>
      <c r="P3444" s="96"/>
    </row>
    <row r="3445" spans="1:16" ht="15" customHeight="1" x14ac:dyDescent="0.25">
      <c r="A3445" s="97">
        <v>43762</v>
      </c>
      <c r="B3445" s="101">
        <v>38</v>
      </c>
      <c r="C3445" s="92" t="str">
        <f t="shared" si="159"/>
        <v>GET /domestic-standing-order-consents/{ConsentId}</v>
      </c>
      <c r="D3445" s="94" t="s">
        <v>208</v>
      </c>
      <c r="E3445" s="93" t="str">
        <f t="shared" si="160"/>
        <v>PISP</v>
      </c>
      <c r="F3445" s="93" t="str">
        <f t="shared" si="161"/>
        <v>N</v>
      </c>
      <c r="G3445" s="95">
        <v>26642818.475851577</v>
      </c>
      <c r="H3445" s="99">
        <v>31906.846030219484</v>
      </c>
      <c r="I3445" s="99">
        <v>203.63111438199849</v>
      </c>
      <c r="J3445" s="96"/>
      <c r="K3445" s="96"/>
      <c r="L3445" s="96"/>
      <c r="M3445" s="96"/>
      <c r="N3445" s="96"/>
      <c r="O3445" s="96"/>
      <c r="P3445" s="96"/>
    </row>
    <row r="3446" spans="1:16" ht="15" customHeight="1" x14ac:dyDescent="0.25">
      <c r="A3446" s="97">
        <v>43762</v>
      </c>
      <c r="B3446" s="101">
        <v>39</v>
      </c>
      <c r="C3446" s="92" t="str">
        <f t="shared" si="159"/>
        <v>POST /domestic-standing-orders</v>
      </c>
      <c r="D3446" s="94" t="s">
        <v>208</v>
      </c>
      <c r="E3446" s="93" t="str">
        <f t="shared" si="160"/>
        <v>PISP</v>
      </c>
      <c r="F3446" s="93" t="str">
        <f t="shared" si="161"/>
        <v>Y</v>
      </c>
      <c r="G3446" s="95">
        <v>8203918.955850116</v>
      </c>
      <c r="H3446" s="99">
        <v>17793.216124587587</v>
      </c>
      <c r="I3446" s="99">
        <v>2.1521576576183876</v>
      </c>
      <c r="J3446" s="96"/>
      <c r="K3446" s="96"/>
      <c r="L3446" s="96"/>
      <c r="M3446" s="96"/>
      <c r="N3446" s="96"/>
      <c r="O3446" s="96"/>
      <c r="P3446" s="96"/>
    </row>
    <row r="3447" spans="1:16" ht="15" customHeight="1" x14ac:dyDescent="0.25">
      <c r="A3447" s="97">
        <v>43762</v>
      </c>
      <c r="B3447" s="101">
        <v>40</v>
      </c>
      <c r="C3447" s="92" t="str">
        <f t="shared" si="159"/>
        <v>GET /domestic-standing-orders/{DomesticStandingOrderId}</v>
      </c>
      <c r="D3447" s="94" t="s">
        <v>208</v>
      </c>
      <c r="E3447" s="93" t="str">
        <f t="shared" si="160"/>
        <v>PISP</v>
      </c>
      <c r="F3447" s="93" t="str">
        <f t="shared" si="161"/>
        <v>Y</v>
      </c>
      <c r="G3447" s="95">
        <v>6338569.4491724772</v>
      </c>
      <c r="H3447" s="99">
        <v>7775.5863195851334</v>
      </c>
      <c r="I3447" s="99">
        <v>236.81773972242109</v>
      </c>
      <c r="J3447" s="96"/>
      <c r="K3447" s="96"/>
      <c r="L3447" s="96"/>
      <c r="M3447" s="96"/>
      <c r="N3447" s="96"/>
      <c r="O3447" s="96"/>
      <c r="P3447" s="96"/>
    </row>
    <row r="3448" spans="1:16" ht="15" customHeight="1" x14ac:dyDescent="0.25">
      <c r="A3448" s="97">
        <v>43762</v>
      </c>
      <c r="B3448" s="101">
        <v>41</v>
      </c>
      <c r="C3448" s="92" t="str">
        <f t="shared" si="159"/>
        <v>POST /international-payment-consents</v>
      </c>
      <c r="D3448" s="94" t="s">
        <v>208</v>
      </c>
      <c r="E3448" s="93" t="str">
        <f t="shared" si="160"/>
        <v>PISP</v>
      </c>
      <c r="F3448" s="93" t="str">
        <f t="shared" si="161"/>
        <v>N</v>
      </c>
      <c r="G3448" s="95">
        <v>33948279.021844357</v>
      </c>
      <c r="H3448" s="99">
        <v>46883.861146549119</v>
      </c>
      <c r="I3448" s="99">
        <v>60.975158493618501</v>
      </c>
      <c r="J3448" s="96"/>
      <c r="K3448" s="96"/>
      <c r="L3448" s="96"/>
      <c r="M3448" s="96"/>
      <c r="N3448" s="96"/>
      <c r="O3448" s="96"/>
      <c r="P3448" s="96"/>
    </row>
    <row r="3449" spans="1:16" ht="15" customHeight="1" x14ac:dyDescent="0.25">
      <c r="A3449" s="97">
        <v>43762</v>
      </c>
      <c r="B3449" s="101">
        <v>42</v>
      </c>
      <c r="C3449" s="92" t="str">
        <f t="shared" si="159"/>
        <v>GET /international-payment-consents/{ConsentId}</v>
      </c>
      <c r="D3449" s="94" t="s">
        <v>208</v>
      </c>
      <c r="E3449" s="93" t="str">
        <f t="shared" si="160"/>
        <v>PISP</v>
      </c>
      <c r="F3449" s="93" t="str">
        <f t="shared" si="161"/>
        <v>N</v>
      </c>
      <c r="G3449" s="95">
        <v>28268202.239793804</v>
      </c>
      <c r="H3449" s="99">
        <v>29498.184001914771</v>
      </c>
      <c r="I3449" s="99">
        <v>269.35012500717562</v>
      </c>
      <c r="J3449" s="96"/>
      <c r="K3449" s="96"/>
      <c r="L3449" s="96"/>
      <c r="M3449" s="96"/>
      <c r="N3449" s="96"/>
      <c r="O3449" s="96"/>
      <c r="P3449" s="96"/>
    </row>
    <row r="3450" spans="1:16" ht="15" customHeight="1" x14ac:dyDescent="0.25">
      <c r="A3450" s="97">
        <v>43762</v>
      </c>
      <c r="B3450" s="101">
        <v>43</v>
      </c>
      <c r="C3450" s="92" t="str">
        <f t="shared" si="159"/>
        <v>POST /international-payments</v>
      </c>
      <c r="D3450" s="94" t="s">
        <v>208</v>
      </c>
      <c r="E3450" s="93" t="str">
        <f t="shared" si="160"/>
        <v>PISP</v>
      </c>
      <c r="F3450" s="93" t="str">
        <f t="shared" si="161"/>
        <v>Y</v>
      </c>
      <c r="G3450" s="95">
        <v>36632593.09369076</v>
      </c>
      <c r="H3450" s="99">
        <v>36653.729376696414</v>
      </c>
      <c r="I3450" s="99">
        <v>41.163471691436044</v>
      </c>
      <c r="J3450" s="96"/>
      <c r="K3450" s="96"/>
      <c r="L3450" s="96"/>
      <c r="M3450" s="96"/>
      <c r="N3450" s="96"/>
      <c r="O3450" s="96"/>
      <c r="P3450" s="96"/>
    </row>
    <row r="3451" spans="1:16" ht="15" customHeight="1" x14ac:dyDescent="0.25">
      <c r="A3451" s="97">
        <v>43762</v>
      </c>
      <c r="B3451" s="101">
        <v>44</v>
      </c>
      <c r="C3451" s="92" t="str">
        <f t="shared" si="159"/>
        <v>GET /international-payments/{InternationalPaymentId}</v>
      </c>
      <c r="D3451" s="94" t="s">
        <v>208</v>
      </c>
      <c r="E3451" s="93" t="str">
        <f t="shared" si="160"/>
        <v>PISP</v>
      </c>
      <c r="F3451" s="93" t="str">
        <f t="shared" si="161"/>
        <v>Y</v>
      </c>
      <c r="G3451" s="95">
        <v>13218452.416331526</v>
      </c>
      <c r="H3451" s="99">
        <v>20160.781127891423</v>
      </c>
      <c r="I3451" s="99">
        <v>55.883983086407163</v>
      </c>
      <c r="J3451" s="96"/>
      <c r="K3451" s="96"/>
      <c r="L3451" s="96"/>
      <c r="M3451" s="96"/>
      <c r="N3451" s="96"/>
      <c r="O3451" s="96"/>
      <c r="P3451" s="96"/>
    </row>
    <row r="3452" spans="1:16" ht="15" customHeight="1" x14ac:dyDescent="0.25">
      <c r="A3452" s="97">
        <v>43762</v>
      </c>
      <c r="B3452" s="101">
        <v>45</v>
      </c>
      <c r="C3452" s="92" t="str">
        <f t="shared" si="159"/>
        <v>POST /international-scheduled-payment-consents</v>
      </c>
      <c r="D3452" s="94" t="s">
        <v>208</v>
      </c>
      <c r="E3452" s="93" t="str">
        <f t="shared" si="160"/>
        <v>PISP</v>
      </c>
      <c r="F3452" s="93" t="str">
        <f t="shared" si="161"/>
        <v>N</v>
      </c>
      <c r="G3452" s="95">
        <v>24610117.077102929</v>
      </c>
      <c r="H3452" s="99">
        <v>35412.029266146747</v>
      </c>
      <c r="I3452" s="99">
        <v>16.291860315516022</v>
      </c>
      <c r="J3452" s="96"/>
      <c r="K3452" s="96"/>
      <c r="L3452" s="96"/>
      <c r="M3452" s="96"/>
      <c r="N3452" s="96"/>
      <c r="O3452" s="96"/>
      <c r="P3452" s="96"/>
    </row>
    <row r="3453" spans="1:16" ht="15" customHeight="1" x14ac:dyDescent="0.25">
      <c r="A3453" s="97">
        <v>43762</v>
      </c>
      <c r="B3453" s="101">
        <v>46</v>
      </c>
      <c r="C3453" s="92" t="str">
        <f t="shared" si="159"/>
        <v>GET /international-scheduled-payment-consents/{ConsentId}</v>
      </c>
      <c r="D3453" s="94" t="s">
        <v>208</v>
      </c>
      <c r="E3453" s="93" t="str">
        <f t="shared" si="160"/>
        <v>PISP</v>
      </c>
      <c r="F3453" s="93" t="str">
        <f t="shared" si="161"/>
        <v>N</v>
      </c>
      <c r="G3453" s="95">
        <v>9646003.3823756706</v>
      </c>
      <c r="H3453" s="99">
        <v>26289.973550201303</v>
      </c>
      <c r="I3453" s="99">
        <v>24.551648159945138</v>
      </c>
      <c r="J3453" s="96"/>
      <c r="K3453" s="96"/>
      <c r="L3453" s="96"/>
      <c r="M3453" s="96"/>
      <c r="N3453" s="96"/>
      <c r="O3453" s="96"/>
      <c r="P3453" s="96"/>
    </row>
    <row r="3454" spans="1:16" ht="15" customHeight="1" x14ac:dyDescent="0.25">
      <c r="A3454" s="97">
        <v>43762</v>
      </c>
      <c r="B3454" s="101">
        <v>47</v>
      </c>
      <c r="C3454" s="92" t="str">
        <f t="shared" si="159"/>
        <v>POST /international-scheduled-payments</v>
      </c>
      <c r="D3454" s="94" t="s">
        <v>208</v>
      </c>
      <c r="E3454" s="93" t="str">
        <f t="shared" si="160"/>
        <v>PISP</v>
      </c>
      <c r="F3454" s="93" t="str">
        <f t="shared" si="161"/>
        <v>Y</v>
      </c>
      <c r="G3454" s="95">
        <v>12533828.693422196</v>
      </c>
      <c r="H3454" s="99">
        <v>22586.219095221244</v>
      </c>
      <c r="I3454" s="99">
        <v>76.412308200316474</v>
      </c>
      <c r="J3454" s="96"/>
      <c r="K3454" s="96"/>
      <c r="L3454" s="96"/>
      <c r="M3454" s="96"/>
      <c r="N3454" s="96"/>
      <c r="O3454" s="96"/>
      <c r="P3454" s="96"/>
    </row>
    <row r="3455" spans="1:16" ht="15" customHeight="1" x14ac:dyDescent="0.25">
      <c r="A3455" s="97">
        <v>43762</v>
      </c>
      <c r="B3455" s="101">
        <v>48</v>
      </c>
      <c r="C3455" s="92" t="str">
        <f t="shared" si="159"/>
        <v>GET /international-scheduled-payments/{InternationalScheduledPaymentId}</v>
      </c>
      <c r="D3455" s="94" t="s">
        <v>208</v>
      </c>
      <c r="E3455" s="93" t="str">
        <f t="shared" si="160"/>
        <v>PISP</v>
      </c>
      <c r="F3455" s="93" t="str">
        <f t="shared" si="161"/>
        <v>Y</v>
      </c>
      <c r="G3455" s="95">
        <v>21362517.839377876</v>
      </c>
      <c r="H3455" s="99">
        <v>35865.200768710667</v>
      </c>
      <c r="I3455" s="99">
        <v>58.90950708614173</v>
      </c>
      <c r="J3455" s="96"/>
      <c r="K3455" s="96"/>
      <c r="L3455" s="96"/>
      <c r="M3455" s="96"/>
      <c r="N3455" s="96"/>
      <c r="O3455" s="96"/>
      <c r="P3455" s="96"/>
    </row>
    <row r="3456" spans="1:16" ht="15" customHeight="1" x14ac:dyDescent="0.25">
      <c r="A3456" s="97">
        <v>43762</v>
      </c>
      <c r="B3456" s="101">
        <v>49</v>
      </c>
      <c r="C3456" s="92" t="str">
        <f t="shared" si="159"/>
        <v>POST /international-standing-order-consents</v>
      </c>
      <c r="D3456" s="94" t="s">
        <v>208</v>
      </c>
      <c r="E3456" s="93" t="str">
        <f t="shared" si="160"/>
        <v>PISP</v>
      </c>
      <c r="F3456" s="93" t="str">
        <f t="shared" si="161"/>
        <v>N</v>
      </c>
      <c r="G3456" s="95">
        <v>3640871.6730751195</v>
      </c>
      <c r="H3456" s="99">
        <v>11911.961775256801</v>
      </c>
      <c r="I3456" s="99">
        <v>5.4789926333589758</v>
      </c>
      <c r="J3456" s="96"/>
      <c r="K3456" s="96"/>
      <c r="L3456" s="96"/>
      <c r="M3456" s="96"/>
      <c r="N3456" s="96"/>
      <c r="O3456" s="96"/>
      <c r="P3456" s="96"/>
    </row>
    <row r="3457" spans="1:16" ht="15" customHeight="1" x14ac:dyDescent="0.25">
      <c r="A3457" s="97">
        <v>43762</v>
      </c>
      <c r="B3457" s="101">
        <v>50</v>
      </c>
      <c r="C3457" s="92" t="str">
        <f t="shared" si="159"/>
        <v>GET /international-standing-order-consents/{ConsentId}</v>
      </c>
      <c r="D3457" s="94" t="s">
        <v>208</v>
      </c>
      <c r="E3457" s="93" t="str">
        <f t="shared" si="160"/>
        <v>PISP</v>
      </c>
      <c r="F3457" s="93" t="str">
        <f t="shared" si="161"/>
        <v>N</v>
      </c>
      <c r="G3457" s="95">
        <v>18195210.991926625</v>
      </c>
      <c r="H3457" s="99">
        <v>30114.45766378332</v>
      </c>
      <c r="I3457" s="99">
        <v>255.59328291271791</v>
      </c>
      <c r="J3457" s="96"/>
      <c r="K3457" s="96"/>
      <c r="L3457" s="96"/>
      <c r="M3457" s="96"/>
      <c r="N3457" s="96"/>
      <c r="O3457" s="96"/>
      <c r="P3457" s="96"/>
    </row>
    <row r="3458" spans="1:16" ht="15" customHeight="1" x14ac:dyDescent="0.25">
      <c r="A3458" s="97">
        <v>43762</v>
      </c>
      <c r="B3458" s="101">
        <v>51</v>
      </c>
      <c r="C3458" s="92" t="str">
        <f t="shared" si="159"/>
        <v>POST /international-standing-orders</v>
      </c>
      <c r="D3458" s="94" t="s">
        <v>208</v>
      </c>
      <c r="E3458" s="93" t="str">
        <f t="shared" si="160"/>
        <v>PISP</v>
      </c>
      <c r="F3458" s="93" t="str">
        <f t="shared" si="161"/>
        <v>Y</v>
      </c>
      <c r="G3458" s="95">
        <v>14790062.129378373</v>
      </c>
      <c r="H3458" s="99">
        <v>26402.339163137603</v>
      </c>
      <c r="I3458" s="99">
        <v>229.28506459661335</v>
      </c>
      <c r="J3458" s="96"/>
      <c r="K3458" s="96"/>
      <c r="L3458" s="96"/>
      <c r="M3458" s="96"/>
      <c r="N3458" s="96"/>
      <c r="O3458" s="96"/>
      <c r="P3458" s="96"/>
    </row>
    <row r="3459" spans="1:16" ht="15" customHeight="1" x14ac:dyDescent="0.25">
      <c r="A3459" s="97">
        <v>43762</v>
      </c>
      <c r="B3459" s="101">
        <v>52</v>
      </c>
      <c r="C3459" s="92" t="str">
        <f t="shared" si="159"/>
        <v>GET /international-standing-orders/{InternationalStandingOrderPaymentId}</v>
      </c>
      <c r="D3459" s="94" t="s">
        <v>208</v>
      </c>
      <c r="E3459" s="93" t="str">
        <f t="shared" si="160"/>
        <v>PISP</v>
      </c>
      <c r="F3459" s="93" t="str">
        <f t="shared" si="161"/>
        <v>Y</v>
      </c>
      <c r="G3459" s="95">
        <v>6503021.8254851541</v>
      </c>
      <c r="H3459" s="99">
        <v>15682.100771146203</v>
      </c>
      <c r="I3459" s="99">
        <v>69.488220146288313</v>
      </c>
      <c r="J3459" s="96"/>
      <c r="K3459" s="96"/>
      <c r="L3459" s="96"/>
      <c r="M3459" s="96"/>
      <c r="N3459" s="96"/>
      <c r="O3459" s="96"/>
      <c r="P3459" s="96"/>
    </row>
    <row r="3460" spans="1:16" ht="15" customHeight="1" x14ac:dyDescent="0.25">
      <c r="A3460" s="97">
        <v>43762</v>
      </c>
      <c r="B3460" s="101">
        <v>53</v>
      </c>
      <c r="C3460" s="92" t="str">
        <f t="shared" si="159"/>
        <v>POST /file-payment-consents</v>
      </c>
      <c r="D3460" s="94" t="s">
        <v>208</v>
      </c>
      <c r="E3460" s="93" t="str">
        <f t="shared" si="160"/>
        <v>PISP</v>
      </c>
      <c r="F3460" s="93" t="str">
        <f t="shared" si="161"/>
        <v>N</v>
      </c>
      <c r="G3460" s="95">
        <v>12862973.973237094</v>
      </c>
      <c r="H3460" s="99">
        <v>15422.387509399965</v>
      </c>
      <c r="I3460" s="99">
        <v>23.786057506637242</v>
      </c>
      <c r="J3460" s="96"/>
      <c r="K3460" s="96"/>
      <c r="L3460" s="96"/>
      <c r="M3460" s="96"/>
      <c r="N3460" s="96"/>
      <c r="O3460" s="96"/>
      <c r="P3460" s="96"/>
    </row>
    <row r="3461" spans="1:16" ht="15" customHeight="1" x14ac:dyDescent="0.25">
      <c r="A3461" s="97">
        <v>43762</v>
      </c>
      <c r="B3461" s="101">
        <v>54</v>
      </c>
      <c r="C3461" s="92" t="str">
        <f t="shared" si="159"/>
        <v>GET /file-payment-consents/{ConsentId}</v>
      </c>
      <c r="D3461" s="94" t="s">
        <v>208</v>
      </c>
      <c r="E3461" s="93" t="str">
        <f t="shared" si="160"/>
        <v>PISP</v>
      </c>
      <c r="F3461" s="93" t="str">
        <f t="shared" si="161"/>
        <v>N</v>
      </c>
      <c r="G3461" s="95">
        <v>20728577.444276962</v>
      </c>
      <c r="H3461" s="99">
        <v>23297.77564287627</v>
      </c>
      <c r="I3461" s="99">
        <v>189.0139460129281</v>
      </c>
      <c r="J3461" s="96"/>
      <c r="K3461" s="96"/>
      <c r="L3461" s="96"/>
      <c r="M3461" s="96"/>
      <c r="N3461" s="96"/>
      <c r="O3461" s="96"/>
      <c r="P3461" s="96"/>
    </row>
    <row r="3462" spans="1:16" ht="15" customHeight="1" x14ac:dyDescent="0.25">
      <c r="A3462" s="97">
        <v>43762</v>
      </c>
      <c r="B3462" s="101">
        <v>55</v>
      </c>
      <c r="C3462" s="92" t="str">
        <f t="shared" si="159"/>
        <v>POST /file-payment-consents/{ConsentId}/file</v>
      </c>
      <c r="D3462" s="94" t="s">
        <v>208</v>
      </c>
      <c r="E3462" s="93" t="str">
        <f t="shared" si="160"/>
        <v>PISP</v>
      </c>
      <c r="F3462" s="93" t="str">
        <f t="shared" si="161"/>
        <v>N</v>
      </c>
      <c r="G3462" s="95">
        <v>21771975.239544053</v>
      </c>
      <c r="H3462" s="99">
        <v>31913.433244566444</v>
      </c>
      <c r="I3462" s="99">
        <v>72.864103819708134</v>
      </c>
      <c r="J3462" s="96"/>
      <c r="K3462" s="96"/>
      <c r="L3462" s="96"/>
      <c r="M3462" s="96"/>
      <c r="N3462" s="96"/>
      <c r="O3462" s="96"/>
      <c r="P3462" s="96"/>
    </row>
    <row r="3463" spans="1:16" ht="15" customHeight="1" x14ac:dyDescent="0.25">
      <c r="A3463" s="97">
        <v>43762</v>
      </c>
      <c r="B3463" s="101">
        <v>56</v>
      </c>
      <c r="C3463" s="92" t="str">
        <f t="shared" si="159"/>
        <v>GET /file-payment-consents/{ConsentId}/file</v>
      </c>
      <c r="D3463" s="94" t="s">
        <v>208</v>
      </c>
      <c r="E3463" s="93" t="str">
        <f t="shared" si="160"/>
        <v>PISP</v>
      </c>
      <c r="F3463" s="93" t="str">
        <f t="shared" si="161"/>
        <v>N</v>
      </c>
      <c r="G3463" s="95">
        <v>22794167.126167979</v>
      </c>
      <c r="H3463" s="99">
        <v>35522.752353468262</v>
      </c>
      <c r="I3463" s="99">
        <v>45.981745907653938</v>
      </c>
      <c r="J3463" s="96"/>
      <c r="K3463" s="96"/>
      <c r="L3463" s="96"/>
      <c r="M3463" s="96"/>
      <c r="N3463" s="96"/>
      <c r="O3463" s="96"/>
      <c r="P3463" s="96"/>
    </row>
    <row r="3464" spans="1:16" ht="15" customHeight="1" x14ac:dyDescent="0.25">
      <c r="A3464" s="97">
        <v>43762</v>
      </c>
      <c r="B3464" s="101">
        <v>57</v>
      </c>
      <c r="C3464" s="92" t="str">
        <f t="shared" ref="C3464:C3527" si="162">VLOOKUP($B3464,endpoints,3)</f>
        <v>POST /file-payments</v>
      </c>
      <c r="D3464" s="94" t="s">
        <v>208</v>
      </c>
      <c r="E3464" s="93" t="str">
        <f t="shared" ref="E3464:E3527" si="163">VLOOKUP($B3464,endpoints,4)</f>
        <v>PISP</v>
      </c>
      <c r="F3464" s="93" t="str">
        <f t="shared" ref="F3464:F3527" si="164">VLOOKUP($B3464,endpoints,5)</f>
        <v>Y</v>
      </c>
      <c r="G3464" s="95">
        <v>337122503.26042378</v>
      </c>
      <c r="H3464" s="99">
        <v>4197.752814273249</v>
      </c>
      <c r="I3464" s="99">
        <v>57.070196570002452</v>
      </c>
      <c r="J3464" s="96"/>
      <c r="K3464" s="96"/>
      <c r="L3464" s="96"/>
      <c r="M3464" s="96"/>
      <c r="N3464" s="96"/>
      <c r="O3464" s="96"/>
      <c r="P3464" s="96"/>
    </row>
    <row r="3465" spans="1:16" ht="15" customHeight="1" x14ac:dyDescent="0.25">
      <c r="A3465" s="97">
        <v>43762</v>
      </c>
      <c r="B3465" s="101">
        <v>58</v>
      </c>
      <c r="C3465" s="92" t="str">
        <f t="shared" si="162"/>
        <v>GET /file-payments/{FilePaymentId}</v>
      </c>
      <c r="D3465" s="94" t="s">
        <v>208</v>
      </c>
      <c r="E3465" s="93" t="str">
        <f t="shared" si="163"/>
        <v>PISP</v>
      </c>
      <c r="F3465" s="93" t="str">
        <f t="shared" si="164"/>
        <v>Y</v>
      </c>
      <c r="G3465" s="95">
        <v>68863312.61433354</v>
      </c>
      <c r="H3465" s="99">
        <v>844.63960380441222</v>
      </c>
      <c r="I3465" s="99">
        <v>115.14164260381943</v>
      </c>
      <c r="J3465" s="96"/>
      <c r="K3465" s="96"/>
      <c r="L3465" s="96"/>
      <c r="M3465" s="96"/>
      <c r="N3465" s="96"/>
      <c r="O3465" s="96"/>
      <c r="P3465" s="96"/>
    </row>
    <row r="3466" spans="1:16" ht="15" customHeight="1" x14ac:dyDescent="0.25">
      <c r="A3466" s="97">
        <v>43762</v>
      </c>
      <c r="B3466" s="101">
        <v>59</v>
      </c>
      <c r="C3466" s="92" t="str">
        <f t="shared" si="162"/>
        <v>GET /file-payments/{FilePaymentId}/report-file</v>
      </c>
      <c r="D3466" s="94" t="s">
        <v>208</v>
      </c>
      <c r="E3466" s="93" t="str">
        <f t="shared" si="163"/>
        <v>PISP</v>
      </c>
      <c r="F3466" s="93" t="str">
        <f t="shared" si="164"/>
        <v>Y</v>
      </c>
      <c r="G3466" s="95">
        <v>64798278.51765877</v>
      </c>
      <c r="H3466" s="99">
        <v>2621.9363210526503</v>
      </c>
      <c r="I3466" s="99">
        <v>88.43011562067484</v>
      </c>
      <c r="J3466" s="96"/>
      <c r="K3466" s="96"/>
      <c r="L3466" s="96"/>
      <c r="M3466" s="96"/>
      <c r="N3466" s="96"/>
      <c r="O3466" s="96"/>
      <c r="P3466" s="96"/>
    </row>
    <row r="3467" spans="1:16" ht="15" customHeight="1" x14ac:dyDescent="0.25">
      <c r="A3467" s="97">
        <v>43762</v>
      </c>
      <c r="B3467" s="101">
        <v>60</v>
      </c>
      <c r="C3467" s="92" t="str">
        <f t="shared" si="162"/>
        <v>POST /funds-confirmation-consents</v>
      </c>
      <c r="D3467" s="94" t="s">
        <v>208</v>
      </c>
      <c r="E3467" s="93" t="str">
        <f t="shared" si="163"/>
        <v>CoF</v>
      </c>
      <c r="F3467" s="93" t="str">
        <f t="shared" si="164"/>
        <v>N</v>
      </c>
      <c r="G3467" s="95">
        <v>13503547.506412134</v>
      </c>
      <c r="H3467" s="99">
        <v>15839.794376402473</v>
      </c>
      <c r="I3467" s="99">
        <v>14.260059504649288</v>
      </c>
      <c r="J3467" s="96"/>
      <c r="K3467" s="96"/>
      <c r="L3467" s="96"/>
      <c r="M3467" s="96"/>
      <c r="N3467" s="96"/>
      <c r="O3467" s="96"/>
      <c r="P3467" s="96"/>
    </row>
    <row r="3468" spans="1:16" ht="15" customHeight="1" x14ac:dyDescent="0.25">
      <c r="A3468" s="97">
        <v>43762</v>
      </c>
      <c r="B3468" s="101">
        <v>61</v>
      </c>
      <c r="C3468" s="92" t="str">
        <f t="shared" si="162"/>
        <v>GET /funds-confirmation-consents/{ConsentId}</v>
      </c>
      <c r="D3468" s="94" t="s">
        <v>208</v>
      </c>
      <c r="E3468" s="93" t="str">
        <f t="shared" si="163"/>
        <v>CoF</v>
      </c>
      <c r="F3468" s="93" t="str">
        <f t="shared" si="164"/>
        <v>N</v>
      </c>
      <c r="G3468" s="95">
        <v>19728301.172951594</v>
      </c>
      <c r="H3468" s="99">
        <v>42449.029797080075</v>
      </c>
      <c r="I3468" s="99">
        <v>206.05905574600925</v>
      </c>
      <c r="J3468" s="96"/>
      <c r="K3468" s="96"/>
      <c r="L3468" s="96"/>
      <c r="M3468" s="96"/>
      <c r="N3468" s="96"/>
      <c r="O3468" s="96"/>
      <c r="P3468" s="96"/>
    </row>
    <row r="3469" spans="1:16" ht="15" customHeight="1" x14ac:dyDescent="0.25">
      <c r="A3469" s="97">
        <v>43762</v>
      </c>
      <c r="B3469" s="101">
        <v>62</v>
      </c>
      <c r="C3469" s="92" t="str">
        <f t="shared" si="162"/>
        <v>DELETE /funds-confirmation-consents/{ConsentId}</v>
      </c>
      <c r="D3469" s="94" t="s">
        <v>208</v>
      </c>
      <c r="E3469" s="93" t="str">
        <f t="shared" si="163"/>
        <v>CoF</v>
      </c>
      <c r="F3469" s="93" t="str">
        <f t="shared" si="164"/>
        <v>N</v>
      </c>
      <c r="G3469" s="95">
        <v>6609152.8961150246</v>
      </c>
      <c r="H3469" s="99">
        <v>11645.178385456327</v>
      </c>
      <c r="I3469" s="99">
        <v>124.33054969108143</v>
      </c>
      <c r="J3469" s="96"/>
      <c r="K3469" s="96"/>
      <c r="L3469" s="96"/>
      <c r="M3469" s="96"/>
      <c r="N3469" s="96"/>
      <c r="O3469" s="96"/>
      <c r="P3469" s="96"/>
    </row>
    <row r="3470" spans="1:16" ht="15" customHeight="1" x14ac:dyDescent="0.25">
      <c r="A3470" s="97">
        <v>43762</v>
      </c>
      <c r="B3470" s="101">
        <v>63</v>
      </c>
      <c r="C3470" s="92" t="str">
        <f t="shared" si="162"/>
        <v>POST /funds-confirmations</v>
      </c>
      <c r="D3470" s="94" t="s">
        <v>208</v>
      </c>
      <c r="E3470" s="93" t="str">
        <f t="shared" si="163"/>
        <v>CoF</v>
      </c>
      <c r="F3470" s="93" t="str">
        <f t="shared" si="164"/>
        <v>Y</v>
      </c>
      <c r="G3470" s="95">
        <v>9415499.8441035207</v>
      </c>
      <c r="H3470" s="99">
        <v>16540.961335689717</v>
      </c>
      <c r="I3470" s="99">
        <v>241.80327201676914</v>
      </c>
      <c r="J3470" s="96"/>
      <c r="K3470" s="96"/>
      <c r="L3470" s="96"/>
      <c r="M3470" s="96"/>
      <c r="N3470" s="96"/>
      <c r="O3470" s="96"/>
      <c r="P3470" s="96"/>
    </row>
    <row r="3471" spans="1:16" ht="15" customHeight="1" x14ac:dyDescent="0.25">
      <c r="A3471" s="97">
        <v>43762</v>
      </c>
      <c r="B3471" s="101">
        <v>75</v>
      </c>
      <c r="C3471" s="92" t="str">
        <f t="shared" si="162"/>
        <v>GET /domestic-payment-consents/{ConsentId}/funds-confirmation</v>
      </c>
      <c r="D3471" s="94" t="s">
        <v>208</v>
      </c>
      <c r="E3471" s="93" t="str">
        <f t="shared" si="163"/>
        <v>CoF</v>
      </c>
      <c r="F3471" s="93" t="str">
        <f t="shared" si="164"/>
        <v>Y</v>
      </c>
      <c r="G3471" s="95">
        <v>3838973.3271579021</v>
      </c>
      <c r="H3471" s="103">
        <v>6438.5866654698902</v>
      </c>
      <c r="I3471" s="103">
        <v>216.82147070151822</v>
      </c>
      <c r="J3471" s="96"/>
      <c r="K3471" s="96"/>
      <c r="L3471" s="96"/>
      <c r="M3471" s="96"/>
      <c r="N3471" s="96"/>
      <c r="O3471" s="96"/>
      <c r="P3471" s="96"/>
    </row>
    <row r="3472" spans="1:16" ht="15" customHeight="1" x14ac:dyDescent="0.25">
      <c r="A3472" s="97">
        <v>43762</v>
      </c>
      <c r="B3472" s="101">
        <v>76</v>
      </c>
      <c r="C3472" s="92" t="str">
        <f t="shared" si="162"/>
        <v>GET /international-payment-consents/{ConsentId}/funds-confirmation</v>
      </c>
      <c r="D3472" s="94" t="s">
        <v>208</v>
      </c>
      <c r="E3472" s="93" t="str">
        <f t="shared" si="163"/>
        <v>CoF</v>
      </c>
      <c r="F3472" s="93" t="str">
        <f t="shared" si="164"/>
        <v>Y</v>
      </c>
      <c r="G3472" s="95">
        <v>17316356.97617184</v>
      </c>
      <c r="H3472" s="99">
        <v>42038.226539753996</v>
      </c>
      <c r="I3472" s="99">
        <v>87.036314613612589</v>
      </c>
      <c r="J3472" s="96"/>
      <c r="K3472" s="96"/>
      <c r="L3472" s="96"/>
      <c r="M3472" s="96"/>
      <c r="N3472" s="96"/>
      <c r="O3472" s="96"/>
      <c r="P3472" s="96"/>
    </row>
    <row r="3473" spans="1:16" ht="15" customHeight="1" x14ac:dyDescent="0.25">
      <c r="A3473" s="97">
        <v>43762</v>
      </c>
      <c r="B3473" s="101">
        <v>77</v>
      </c>
      <c r="C3473" s="92" t="str">
        <f t="shared" si="162"/>
        <v>GET /international-scheduled-payment-consents/{ConsentId}/funds-confirmation</v>
      </c>
      <c r="D3473" s="94" t="s">
        <v>208</v>
      </c>
      <c r="E3473" s="93" t="str">
        <f t="shared" si="163"/>
        <v>CoF</v>
      </c>
      <c r="F3473" s="93" t="str">
        <f t="shared" si="164"/>
        <v>Y</v>
      </c>
      <c r="G3473" s="95">
        <v>31903329.748493712</v>
      </c>
      <c r="H3473" s="99">
        <v>52886.186933890065</v>
      </c>
      <c r="I3473" s="99">
        <v>8.8009727355007783</v>
      </c>
      <c r="J3473" s="96"/>
      <c r="K3473" s="96"/>
      <c r="L3473" s="96"/>
      <c r="M3473" s="96"/>
      <c r="N3473" s="96"/>
      <c r="O3473" s="96"/>
      <c r="P3473" s="96"/>
    </row>
    <row r="3474" spans="1:16" ht="15" customHeight="1" x14ac:dyDescent="0.25">
      <c r="A3474" s="97">
        <v>43762</v>
      </c>
      <c r="B3474" s="101">
        <v>78</v>
      </c>
      <c r="C3474" s="92" t="str">
        <f t="shared" si="162"/>
        <v>GET /accounts/{AccountId}/parties</v>
      </c>
      <c r="D3474" s="94" t="s">
        <v>208</v>
      </c>
      <c r="E3474" s="93" t="str">
        <f t="shared" si="163"/>
        <v>AISP</v>
      </c>
      <c r="F3474" s="93" t="str">
        <f t="shared" si="164"/>
        <v>Y</v>
      </c>
      <c r="G3474" s="104">
        <v>1108074.4455859526</v>
      </c>
      <c r="H3474" s="99">
        <v>46754.146093646646</v>
      </c>
      <c r="I3474" s="99">
        <v>0</v>
      </c>
      <c r="J3474" s="96"/>
      <c r="K3474" s="96"/>
      <c r="L3474" s="96"/>
      <c r="M3474" s="96"/>
      <c r="N3474" s="96"/>
      <c r="O3474" s="96"/>
      <c r="P3474" s="96"/>
    </row>
    <row r="3475" spans="1:16" ht="15" customHeight="1" x14ac:dyDescent="0.25">
      <c r="A3475" s="97">
        <v>43762</v>
      </c>
      <c r="B3475" s="101">
        <v>79</v>
      </c>
      <c r="C3475" s="92" t="str">
        <f t="shared" si="162"/>
        <v>GET /domestic-payments/{DomesticPaymentId}/payment-details</v>
      </c>
      <c r="D3475" s="94" t="s">
        <v>208</v>
      </c>
      <c r="E3475" s="93" t="str">
        <f t="shared" si="163"/>
        <v>PISP</v>
      </c>
      <c r="F3475" s="93" t="str">
        <f t="shared" si="164"/>
        <v>Y</v>
      </c>
      <c r="G3475" s="104">
        <v>39880322.807597242</v>
      </c>
      <c r="H3475" s="99">
        <v>42684.172115848771</v>
      </c>
      <c r="I3475" s="99">
        <v>83.363325092610594</v>
      </c>
      <c r="J3475" s="96"/>
      <c r="K3475" s="96"/>
      <c r="L3475" s="96"/>
      <c r="M3475" s="96"/>
      <c r="N3475" s="96"/>
      <c r="O3475" s="96"/>
      <c r="P3475" s="96"/>
    </row>
    <row r="3476" spans="1:16" ht="15" customHeight="1" x14ac:dyDescent="0.25">
      <c r="A3476" s="97">
        <v>43762</v>
      </c>
      <c r="B3476" s="101">
        <v>80</v>
      </c>
      <c r="C3476" s="92" t="str">
        <f t="shared" si="162"/>
        <v>GET /domestic-scheduled-payments/{DomesticScheduledPaymentId}/payment-details</v>
      </c>
      <c r="D3476" s="94" t="s">
        <v>208</v>
      </c>
      <c r="E3476" s="93" t="str">
        <f t="shared" si="163"/>
        <v>PISP</v>
      </c>
      <c r="F3476" s="93" t="str">
        <f t="shared" si="164"/>
        <v>Y</v>
      </c>
      <c r="G3476" s="104">
        <v>16177232.892264117</v>
      </c>
      <c r="H3476" s="99">
        <v>37452.362338837513</v>
      </c>
      <c r="I3476" s="99">
        <v>91.973040701342683</v>
      </c>
      <c r="J3476" s="96"/>
      <c r="K3476" s="96"/>
      <c r="L3476" s="96"/>
      <c r="M3476" s="96"/>
      <c r="N3476" s="96"/>
      <c r="O3476" s="96"/>
      <c r="P3476" s="96"/>
    </row>
    <row r="3477" spans="1:16" ht="15" customHeight="1" x14ac:dyDescent="0.25">
      <c r="A3477" s="97">
        <v>43762</v>
      </c>
      <c r="B3477" s="101">
        <v>81</v>
      </c>
      <c r="C3477" s="92" t="str">
        <f t="shared" si="162"/>
        <v>GET /domestic-standing-orders/{DomesticStandingOrderId}/payment-details</v>
      </c>
      <c r="D3477" s="94" t="s">
        <v>208</v>
      </c>
      <c r="E3477" s="93" t="str">
        <f t="shared" si="163"/>
        <v>PISP</v>
      </c>
      <c r="F3477" s="93" t="str">
        <f t="shared" si="164"/>
        <v>Y</v>
      </c>
      <c r="G3477" s="104">
        <v>6972426.3940897258</v>
      </c>
      <c r="H3477" s="99">
        <v>8553.144951543647</v>
      </c>
      <c r="I3477" s="99">
        <v>260.49951369466322</v>
      </c>
      <c r="J3477" s="96"/>
      <c r="K3477" s="96"/>
      <c r="L3477" s="96"/>
      <c r="M3477" s="96"/>
      <c r="N3477" s="96"/>
      <c r="O3477" s="96"/>
      <c r="P3477" s="96"/>
    </row>
    <row r="3478" spans="1:16" ht="15" customHeight="1" x14ac:dyDescent="0.25">
      <c r="A3478" s="97">
        <v>43762</v>
      </c>
      <c r="B3478" s="101">
        <v>82</v>
      </c>
      <c r="C3478" s="92" t="str">
        <f t="shared" si="162"/>
        <v>GET /international-payments/{InternationalPaymentId}/payment-details</v>
      </c>
      <c r="D3478" s="94" t="s">
        <v>208</v>
      </c>
      <c r="E3478" s="93" t="str">
        <f t="shared" si="163"/>
        <v>PISP</v>
      </c>
      <c r="F3478" s="93" t="str">
        <f t="shared" si="164"/>
        <v>Y</v>
      </c>
      <c r="G3478" s="104">
        <v>14540297.65796468</v>
      </c>
      <c r="H3478" s="99">
        <v>22176.859240680566</v>
      </c>
      <c r="I3478" s="99">
        <v>61.472381395047883</v>
      </c>
      <c r="J3478" s="96"/>
      <c r="K3478" s="96"/>
      <c r="L3478" s="96"/>
      <c r="M3478" s="96"/>
      <c r="N3478" s="96"/>
      <c r="O3478" s="96"/>
      <c r="P3478" s="96"/>
    </row>
    <row r="3479" spans="1:16" ht="15" customHeight="1" x14ac:dyDescent="0.25">
      <c r="A3479" s="97">
        <v>43762</v>
      </c>
      <c r="B3479" s="101">
        <v>83</v>
      </c>
      <c r="C3479" s="92" t="str">
        <f t="shared" si="162"/>
        <v>GET /international-scheduled-payments/{InternationalScheduledPaymentId}/payment-details</v>
      </c>
      <c r="D3479" s="94" t="s">
        <v>208</v>
      </c>
      <c r="E3479" s="93" t="str">
        <f t="shared" si="163"/>
        <v>PISP</v>
      </c>
      <c r="F3479" s="93" t="str">
        <f t="shared" si="164"/>
        <v>Y</v>
      </c>
      <c r="G3479" s="104">
        <v>23498769.623315666</v>
      </c>
      <c r="H3479" s="99">
        <v>39451.720845581738</v>
      </c>
      <c r="I3479" s="99">
        <v>64.800457794755914</v>
      </c>
      <c r="J3479" s="96"/>
      <c r="K3479" s="96"/>
      <c r="L3479" s="96"/>
      <c r="M3479" s="96"/>
      <c r="N3479" s="96"/>
      <c r="O3479" s="96"/>
      <c r="P3479" s="96"/>
    </row>
    <row r="3480" spans="1:16" ht="15" customHeight="1" x14ac:dyDescent="0.25">
      <c r="A3480" s="97">
        <v>43762</v>
      </c>
      <c r="B3480" s="101">
        <v>84</v>
      </c>
      <c r="C3480" s="92" t="str">
        <f t="shared" si="162"/>
        <v>GET /international-standing-orders/{InternationalStandingOrderPaymentId}/payment-details</v>
      </c>
      <c r="D3480" s="94" t="s">
        <v>208</v>
      </c>
      <c r="E3480" s="93" t="str">
        <f t="shared" si="163"/>
        <v>PISP</v>
      </c>
      <c r="F3480" s="93" t="str">
        <f t="shared" si="164"/>
        <v>Y</v>
      </c>
      <c r="G3480" s="104">
        <v>7153324.0080336705</v>
      </c>
      <c r="H3480" s="99">
        <v>17250.310848260826</v>
      </c>
      <c r="I3480" s="99">
        <v>76.437042160917144</v>
      </c>
      <c r="J3480" s="96"/>
      <c r="K3480" s="96"/>
      <c r="L3480" s="96"/>
      <c r="M3480" s="96"/>
      <c r="N3480" s="96"/>
      <c r="O3480" s="96"/>
      <c r="P3480" s="96"/>
    </row>
    <row r="3481" spans="1:16" ht="15" customHeight="1" x14ac:dyDescent="0.25">
      <c r="A3481" s="97">
        <v>43762</v>
      </c>
      <c r="B3481" s="101">
        <v>85</v>
      </c>
      <c r="C3481" s="92" t="str">
        <f t="shared" si="162"/>
        <v>GET /file-payments/{FilePaymentId}/payment-details</v>
      </c>
      <c r="D3481" s="94" t="s">
        <v>208</v>
      </c>
      <c r="E3481" s="93" t="str">
        <f t="shared" si="163"/>
        <v>PISP</v>
      </c>
      <c r="F3481" s="93" t="str">
        <f t="shared" si="164"/>
        <v>Y</v>
      </c>
      <c r="G3481" s="104">
        <v>71278106.369424656</v>
      </c>
      <c r="H3481" s="99">
        <v>2884.1299531579157</v>
      </c>
      <c r="I3481" s="99">
        <v>97.273127182742329</v>
      </c>
      <c r="J3481" s="96"/>
      <c r="K3481" s="96"/>
      <c r="L3481" s="96"/>
      <c r="M3481" s="96"/>
      <c r="N3481" s="96"/>
      <c r="O3481" s="96"/>
      <c r="P3481" s="96"/>
    </row>
    <row r="3482" spans="1:16" ht="15" customHeight="1" x14ac:dyDescent="0.25">
      <c r="A3482" s="97">
        <v>43762</v>
      </c>
      <c r="B3482" s="101">
        <v>86</v>
      </c>
      <c r="C3482" s="92" t="str">
        <f t="shared" si="162"/>
        <v>POST /event-subscriptions</v>
      </c>
      <c r="D3482" s="94" t="s">
        <v>208</v>
      </c>
      <c r="E3482" s="93" t="str">
        <f t="shared" si="163"/>
        <v>Notifications</v>
      </c>
      <c r="F3482" s="93" t="str">
        <f t="shared" si="164"/>
        <v>N</v>
      </c>
      <c r="G3482" s="104">
        <v>12153192.75577092</v>
      </c>
      <c r="H3482" s="99">
        <v>14255.814938762225</v>
      </c>
      <c r="I3482" s="99">
        <v>12.83405355418436</v>
      </c>
      <c r="J3482" s="96"/>
      <c r="K3482" s="96"/>
      <c r="L3482" s="96"/>
      <c r="M3482" s="96"/>
      <c r="N3482" s="96"/>
      <c r="O3482" s="96"/>
      <c r="P3482" s="96"/>
    </row>
    <row r="3483" spans="1:16" ht="15" customHeight="1" x14ac:dyDescent="0.25">
      <c r="A3483" s="97">
        <v>43762</v>
      </c>
      <c r="B3483" s="101">
        <v>87</v>
      </c>
      <c r="C3483" s="92" t="str">
        <f t="shared" si="162"/>
        <v>GET /event-subscriptions</v>
      </c>
      <c r="D3483" s="94" t="s">
        <v>208</v>
      </c>
      <c r="E3483" s="93" t="str">
        <f t="shared" si="163"/>
        <v>Notifications</v>
      </c>
      <c r="F3483" s="93" t="str">
        <f t="shared" si="164"/>
        <v>N</v>
      </c>
      <c r="G3483" s="104">
        <v>17755471.055656437</v>
      </c>
      <c r="H3483" s="99">
        <v>38204.126817372067</v>
      </c>
      <c r="I3483" s="99">
        <v>185.45315017140834</v>
      </c>
      <c r="J3483" s="96"/>
      <c r="K3483" s="96"/>
      <c r="L3483" s="96"/>
      <c r="M3483" s="96"/>
      <c r="N3483" s="96"/>
      <c r="O3483" s="96"/>
      <c r="P3483" s="96"/>
    </row>
    <row r="3484" spans="1:16" ht="15" customHeight="1" x14ac:dyDescent="0.25">
      <c r="A3484" s="97">
        <v>43762</v>
      </c>
      <c r="B3484" s="101">
        <v>88</v>
      </c>
      <c r="C3484" s="92" t="str">
        <f t="shared" si="162"/>
        <v>PUT /event-subscriptions/{EventSubscriptionId}</v>
      </c>
      <c r="D3484" s="94" t="s">
        <v>208</v>
      </c>
      <c r="E3484" s="93" t="str">
        <f t="shared" si="163"/>
        <v>Notifications</v>
      </c>
      <c r="F3484" s="93" t="str">
        <f t="shared" si="164"/>
        <v>N</v>
      </c>
      <c r="G3484" s="104">
        <v>12760852.393559467</v>
      </c>
      <c r="H3484" s="99">
        <v>14968.605685700337</v>
      </c>
      <c r="I3484" s="99">
        <v>13.475756231893579</v>
      </c>
      <c r="J3484" s="96"/>
      <c r="K3484" s="96"/>
      <c r="L3484" s="96"/>
      <c r="M3484" s="96"/>
      <c r="N3484" s="96"/>
      <c r="O3484" s="96"/>
      <c r="P3484" s="96"/>
    </row>
    <row r="3485" spans="1:16" ht="15" customHeight="1" x14ac:dyDescent="0.25">
      <c r="A3485" s="97">
        <v>43762</v>
      </c>
      <c r="B3485" s="101">
        <v>89</v>
      </c>
      <c r="C3485" s="92" t="str">
        <f t="shared" si="162"/>
        <v>DELETE /event-subscriptions/{EventSubscriptionId}</v>
      </c>
      <c r="D3485" s="94" t="s">
        <v>208</v>
      </c>
      <c r="E3485" s="93" t="str">
        <f t="shared" si="163"/>
        <v>Notifications</v>
      </c>
      <c r="F3485" s="93" t="str">
        <f t="shared" si="164"/>
        <v>N</v>
      </c>
      <c r="G3485" s="104">
        <v>7270068.1857265281</v>
      </c>
      <c r="H3485" s="99">
        <v>12809.69622400196</v>
      </c>
      <c r="I3485" s="99">
        <v>136.76360466018957</v>
      </c>
      <c r="J3485" s="96"/>
      <c r="K3485" s="96"/>
      <c r="L3485" s="96"/>
      <c r="M3485" s="96"/>
      <c r="N3485" s="96"/>
      <c r="O3485" s="96"/>
      <c r="P3485" s="96"/>
    </row>
    <row r="3486" spans="1:16" ht="15" customHeight="1" x14ac:dyDescent="0.25">
      <c r="A3486" s="97">
        <v>43762</v>
      </c>
      <c r="B3486" s="101">
        <v>90</v>
      </c>
      <c r="C3486" s="92" t="str">
        <f t="shared" si="162"/>
        <v>POST /event-notifications</v>
      </c>
      <c r="D3486" s="94" t="s">
        <v>208</v>
      </c>
      <c r="E3486" s="93" t="str">
        <f t="shared" si="163"/>
        <v>Notifications</v>
      </c>
      <c r="F3486" s="93" t="str">
        <f t="shared" si="164"/>
        <v>N</v>
      </c>
      <c r="G3486" s="104">
        <v>8944724.8518983442</v>
      </c>
      <c r="H3486" s="99">
        <v>15713.913268905231</v>
      </c>
      <c r="I3486" s="99">
        <v>229.71310841593066</v>
      </c>
      <c r="J3486" s="96"/>
      <c r="K3486" s="96"/>
      <c r="L3486" s="96"/>
      <c r="M3486" s="96"/>
      <c r="N3486" s="96"/>
      <c r="O3486" s="96"/>
      <c r="P3486" s="96"/>
    </row>
    <row r="3487" spans="1:16" ht="15" customHeight="1" x14ac:dyDescent="0.25">
      <c r="A3487" s="97">
        <v>43762</v>
      </c>
      <c r="B3487" s="101">
        <v>91</v>
      </c>
      <c r="C3487" s="92" t="str">
        <f t="shared" si="162"/>
        <v>POST /events</v>
      </c>
      <c r="D3487" s="94" t="s">
        <v>208</v>
      </c>
      <c r="E3487" s="93" t="str">
        <f t="shared" si="163"/>
        <v>Notifications</v>
      </c>
      <c r="F3487" s="93" t="str">
        <f t="shared" si="164"/>
        <v>N</v>
      </c>
      <c r="G3487" s="104">
        <v>5948237.606503522</v>
      </c>
      <c r="H3487" s="99">
        <v>10480.660546910694</v>
      </c>
      <c r="I3487" s="99">
        <v>111.89749472197329</v>
      </c>
      <c r="J3487" s="96"/>
      <c r="K3487" s="96"/>
      <c r="L3487" s="96"/>
      <c r="M3487" s="96"/>
      <c r="N3487" s="96"/>
      <c r="O3487" s="96"/>
      <c r="P3487" s="96"/>
    </row>
    <row r="3488" spans="1:16" ht="15" customHeight="1" x14ac:dyDescent="0.25">
      <c r="A3488" s="97">
        <v>43763</v>
      </c>
      <c r="B3488" s="101">
        <v>0</v>
      </c>
      <c r="C3488" s="92" t="str">
        <f t="shared" si="162"/>
        <v>OIDC endpoints for token IDs</v>
      </c>
      <c r="D3488" s="94" t="s">
        <v>207</v>
      </c>
      <c r="E3488" s="93" t="str">
        <f t="shared" si="163"/>
        <v>OIDC</v>
      </c>
      <c r="F3488" s="93" t="str">
        <f t="shared" si="164"/>
        <v>N</v>
      </c>
      <c r="G3488" s="111">
        <v>857773954.29421544</v>
      </c>
      <c r="H3488" s="99">
        <v>1871633.3496463022</v>
      </c>
      <c r="I3488" s="99">
        <v>596.13182817064057</v>
      </c>
      <c r="J3488" s="96"/>
      <c r="K3488" s="96"/>
      <c r="L3488" s="96"/>
      <c r="M3488" s="96"/>
      <c r="N3488" s="96"/>
      <c r="O3488" s="96"/>
      <c r="P3488" s="96"/>
    </row>
    <row r="3489" spans="1:16" ht="15" customHeight="1" x14ac:dyDescent="0.25">
      <c r="A3489" s="100">
        <v>43763</v>
      </c>
      <c r="B3489" s="101">
        <v>1</v>
      </c>
      <c r="C3489" s="92" t="str">
        <f t="shared" si="162"/>
        <v>POST /account-access-consents</v>
      </c>
      <c r="D3489" s="94" t="s">
        <v>207</v>
      </c>
      <c r="E3489" s="93" t="str">
        <f t="shared" si="163"/>
        <v>AISP</v>
      </c>
      <c r="F3489" s="93" t="str">
        <f t="shared" si="164"/>
        <v>N</v>
      </c>
      <c r="G3489" s="95">
        <v>727339.25922431401</v>
      </c>
      <c r="H3489" s="102">
        <v>29907.454072401419</v>
      </c>
      <c r="I3489" s="102">
        <v>96.983919178879646</v>
      </c>
      <c r="J3489" s="96"/>
      <c r="K3489" s="96"/>
      <c r="L3489" s="96"/>
      <c r="M3489" s="96"/>
      <c r="N3489" s="96"/>
      <c r="O3489" s="96"/>
      <c r="P3489" s="96"/>
    </row>
    <row r="3490" spans="1:16" ht="15" customHeight="1" x14ac:dyDescent="0.25">
      <c r="A3490" s="100">
        <v>43763</v>
      </c>
      <c r="B3490" s="101">
        <v>2</v>
      </c>
      <c r="C3490" s="92" t="str">
        <f t="shared" si="162"/>
        <v>GET /account-access-consents/{ConsentId}</v>
      </c>
      <c r="D3490" s="94" t="s">
        <v>207</v>
      </c>
      <c r="E3490" s="93" t="str">
        <f t="shared" si="163"/>
        <v>AISP</v>
      </c>
      <c r="F3490" s="93" t="str">
        <f t="shared" si="164"/>
        <v>N</v>
      </c>
      <c r="G3490" s="95">
        <v>1637901.3159566545</v>
      </c>
      <c r="H3490" s="102">
        <v>30730.260451277623</v>
      </c>
      <c r="I3490" s="102">
        <v>39.701327190743974</v>
      </c>
      <c r="J3490" s="96"/>
      <c r="K3490" s="96"/>
      <c r="L3490" s="96"/>
      <c r="M3490" s="96"/>
      <c r="N3490" s="96"/>
      <c r="O3490" s="96"/>
      <c r="P3490" s="96"/>
    </row>
    <row r="3491" spans="1:16" ht="15" customHeight="1" x14ac:dyDescent="0.25">
      <c r="A3491" s="100">
        <v>43763</v>
      </c>
      <c r="B3491" s="101">
        <v>3</v>
      </c>
      <c r="C3491" s="92" t="str">
        <f t="shared" si="162"/>
        <v>DELETE /account-access-consents/{ConsentId}</v>
      </c>
      <c r="D3491" s="94" t="s">
        <v>207</v>
      </c>
      <c r="E3491" s="93" t="str">
        <f t="shared" si="163"/>
        <v>AISP</v>
      </c>
      <c r="F3491" s="93" t="str">
        <f t="shared" si="164"/>
        <v>N</v>
      </c>
      <c r="G3491" s="95">
        <v>813830.78308863717</v>
      </c>
      <c r="H3491" s="102">
        <v>24676.442018159669</v>
      </c>
      <c r="I3491" s="102">
        <v>325.55486396171034</v>
      </c>
      <c r="J3491" s="96"/>
      <c r="K3491" s="96"/>
      <c r="L3491" s="96"/>
      <c r="M3491" s="96"/>
      <c r="N3491" s="96"/>
      <c r="O3491" s="96"/>
      <c r="P3491" s="96"/>
    </row>
    <row r="3492" spans="1:16" ht="15" customHeight="1" x14ac:dyDescent="0.25">
      <c r="A3492" s="100">
        <v>43763</v>
      </c>
      <c r="B3492" s="101">
        <v>4</v>
      </c>
      <c r="C3492" s="92" t="str">
        <f t="shared" si="162"/>
        <v>GET /accounts</v>
      </c>
      <c r="D3492" s="94" t="s">
        <v>207</v>
      </c>
      <c r="E3492" s="93" t="str">
        <f t="shared" si="163"/>
        <v>AISP</v>
      </c>
      <c r="F3492" s="93" t="str">
        <f t="shared" si="164"/>
        <v>Y</v>
      </c>
      <c r="G3492" s="95">
        <v>2036065.0466296077</v>
      </c>
      <c r="H3492" s="102">
        <v>29393.392526019728</v>
      </c>
      <c r="I3492" s="102">
        <v>82.909734730057494</v>
      </c>
      <c r="J3492" s="96"/>
      <c r="K3492" s="96"/>
      <c r="L3492" s="96"/>
      <c r="M3492" s="96"/>
      <c r="N3492" s="96"/>
      <c r="O3492" s="96"/>
      <c r="P3492" s="96"/>
    </row>
    <row r="3493" spans="1:16" ht="15" customHeight="1" x14ac:dyDescent="0.25">
      <c r="A3493" s="100">
        <v>43763</v>
      </c>
      <c r="B3493" s="101">
        <v>5</v>
      </c>
      <c r="C3493" s="92" t="str">
        <f t="shared" si="162"/>
        <v>GET /accounts/{AccountId}</v>
      </c>
      <c r="D3493" s="94" t="s">
        <v>207</v>
      </c>
      <c r="E3493" s="93" t="str">
        <f t="shared" si="163"/>
        <v>AISP</v>
      </c>
      <c r="F3493" s="93" t="str">
        <f t="shared" si="164"/>
        <v>Y</v>
      </c>
      <c r="G3493" s="95">
        <v>3152985.3436829122</v>
      </c>
      <c r="H3493" s="102">
        <v>38749.135569326798</v>
      </c>
      <c r="I3493" s="102">
        <v>93.868746993251506</v>
      </c>
      <c r="J3493" s="96"/>
      <c r="K3493" s="96"/>
      <c r="L3493" s="96"/>
      <c r="M3493" s="96"/>
      <c r="N3493" s="96"/>
      <c r="O3493" s="96"/>
      <c r="P3493" s="96"/>
    </row>
    <row r="3494" spans="1:16" ht="15" customHeight="1" x14ac:dyDescent="0.25">
      <c r="A3494" s="100">
        <v>43763</v>
      </c>
      <c r="B3494" s="101">
        <v>6</v>
      </c>
      <c r="C3494" s="92" t="str">
        <f t="shared" si="162"/>
        <v>GET /accounts/{AccountId}/balances</v>
      </c>
      <c r="D3494" s="94" t="s">
        <v>207</v>
      </c>
      <c r="E3494" s="93" t="str">
        <f t="shared" si="163"/>
        <v>AISP</v>
      </c>
      <c r="F3494" s="93" t="str">
        <f t="shared" si="164"/>
        <v>Y</v>
      </c>
      <c r="G3494" s="95">
        <v>2147439.8760683285</v>
      </c>
      <c r="H3494" s="102">
        <v>30991.913942601586</v>
      </c>
      <c r="I3494" s="102">
        <v>162.51181423074249</v>
      </c>
      <c r="J3494" s="96"/>
      <c r="K3494" s="96"/>
      <c r="L3494" s="96"/>
      <c r="M3494" s="96"/>
      <c r="N3494" s="96"/>
      <c r="O3494" s="96"/>
      <c r="P3494" s="96"/>
    </row>
    <row r="3495" spans="1:16" ht="15" customHeight="1" x14ac:dyDescent="0.25">
      <c r="A3495" s="100">
        <v>43763</v>
      </c>
      <c r="B3495" s="101">
        <v>7</v>
      </c>
      <c r="C3495" s="92" t="str">
        <f t="shared" si="162"/>
        <v>GET /balances</v>
      </c>
      <c r="D3495" s="94" t="s">
        <v>207</v>
      </c>
      <c r="E3495" s="93" t="str">
        <f t="shared" si="163"/>
        <v>AISP</v>
      </c>
      <c r="F3495" s="93" t="str">
        <f t="shared" si="164"/>
        <v>Y</v>
      </c>
      <c r="G3495" s="95">
        <v>1224833.8000481252</v>
      </c>
      <c r="H3495" s="102">
        <v>23643.170700924446</v>
      </c>
      <c r="I3495" s="102">
        <v>170.2592743873889</v>
      </c>
      <c r="J3495" s="96"/>
      <c r="K3495" s="96"/>
      <c r="L3495" s="96"/>
      <c r="M3495" s="96"/>
      <c r="N3495" s="96"/>
      <c r="O3495" s="96"/>
      <c r="P3495" s="96"/>
    </row>
    <row r="3496" spans="1:16" ht="15" customHeight="1" x14ac:dyDescent="0.25">
      <c r="A3496" s="100">
        <v>43763</v>
      </c>
      <c r="B3496" s="101">
        <v>8</v>
      </c>
      <c r="C3496" s="92" t="str">
        <f t="shared" si="162"/>
        <v>GET /accounts/{AccountId}/transactions</v>
      </c>
      <c r="D3496" s="94" t="s">
        <v>207</v>
      </c>
      <c r="E3496" s="93" t="str">
        <f t="shared" si="163"/>
        <v>AISP</v>
      </c>
      <c r="F3496" s="93" t="str">
        <f t="shared" si="164"/>
        <v>Y</v>
      </c>
      <c r="G3496" s="95">
        <v>41414722.105218247</v>
      </c>
      <c r="H3496" s="102">
        <v>18839.445249719545</v>
      </c>
      <c r="I3496" s="102">
        <v>172.22420014093018</v>
      </c>
      <c r="J3496" s="96"/>
      <c r="K3496" s="96"/>
      <c r="L3496" s="96"/>
      <c r="M3496" s="96"/>
      <c r="N3496" s="96"/>
      <c r="O3496" s="96"/>
      <c r="P3496" s="96"/>
    </row>
    <row r="3497" spans="1:16" ht="15" customHeight="1" x14ac:dyDescent="0.25">
      <c r="A3497" s="100">
        <v>43763</v>
      </c>
      <c r="B3497" s="101">
        <v>9</v>
      </c>
      <c r="C3497" s="92" t="str">
        <f t="shared" si="162"/>
        <v>GET /transactions</v>
      </c>
      <c r="D3497" s="94" t="s">
        <v>207</v>
      </c>
      <c r="E3497" s="93" t="str">
        <f t="shared" si="163"/>
        <v>AISP</v>
      </c>
      <c r="F3497" s="93" t="str">
        <f t="shared" si="164"/>
        <v>Y</v>
      </c>
      <c r="G3497" s="95">
        <v>347607209.91099161</v>
      </c>
      <c r="H3497" s="102">
        <v>43867.035849439897</v>
      </c>
      <c r="I3497" s="102">
        <v>36.314678940904848</v>
      </c>
      <c r="J3497" s="96"/>
      <c r="K3497" s="96"/>
      <c r="L3497" s="96"/>
      <c r="M3497" s="96"/>
      <c r="N3497" s="96"/>
      <c r="O3497" s="96"/>
      <c r="P3497" s="96"/>
    </row>
    <row r="3498" spans="1:16" ht="15" customHeight="1" x14ac:dyDescent="0.25">
      <c r="A3498" s="100">
        <v>43763</v>
      </c>
      <c r="B3498" s="101">
        <v>10</v>
      </c>
      <c r="C3498" s="92" t="str">
        <f t="shared" si="162"/>
        <v>GET /accounts/{AccountId}/beneficiaries</v>
      </c>
      <c r="D3498" s="94" t="s">
        <v>207</v>
      </c>
      <c r="E3498" s="93" t="str">
        <f t="shared" si="163"/>
        <v>AISP</v>
      </c>
      <c r="F3498" s="93" t="str">
        <f t="shared" si="164"/>
        <v>Y</v>
      </c>
      <c r="G3498" s="95">
        <v>2211590.939488397</v>
      </c>
      <c r="H3498" s="102">
        <v>27394.505990016864</v>
      </c>
      <c r="I3498" s="102">
        <v>128.29785417184706</v>
      </c>
      <c r="J3498" s="96"/>
      <c r="K3498" s="96"/>
      <c r="L3498" s="96"/>
      <c r="M3498" s="96"/>
      <c r="N3498" s="96"/>
      <c r="O3498" s="96"/>
      <c r="P3498" s="96"/>
    </row>
    <row r="3499" spans="1:16" ht="15" customHeight="1" x14ac:dyDescent="0.25">
      <c r="A3499" s="100">
        <v>43763</v>
      </c>
      <c r="B3499" s="101">
        <v>11</v>
      </c>
      <c r="C3499" s="92" t="str">
        <f t="shared" si="162"/>
        <v>GET /beneficiaries</v>
      </c>
      <c r="D3499" s="94" t="s">
        <v>207</v>
      </c>
      <c r="E3499" s="93" t="str">
        <f t="shared" si="163"/>
        <v>AISP</v>
      </c>
      <c r="F3499" s="93" t="str">
        <f t="shared" si="164"/>
        <v>Y</v>
      </c>
      <c r="G3499" s="95">
        <v>3522729.3998478553</v>
      </c>
      <c r="H3499" s="102">
        <v>38392.387879142458</v>
      </c>
      <c r="I3499" s="102">
        <v>33.022194204751059</v>
      </c>
      <c r="J3499" s="96"/>
      <c r="K3499" s="96"/>
      <c r="L3499" s="96"/>
      <c r="M3499" s="96"/>
      <c r="N3499" s="96"/>
      <c r="O3499" s="96"/>
      <c r="P3499" s="96"/>
    </row>
    <row r="3500" spans="1:16" ht="15" customHeight="1" x14ac:dyDescent="0.25">
      <c r="A3500" s="100">
        <v>43763</v>
      </c>
      <c r="B3500" s="101">
        <v>12</v>
      </c>
      <c r="C3500" s="92" t="str">
        <f t="shared" si="162"/>
        <v>GET /accounts/{AccountId}/direct-debits</v>
      </c>
      <c r="D3500" s="94" t="s">
        <v>207</v>
      </c>
      <c r="E3500" s="93" t="str">
        <f t="shared" si="163"/>
        <v>AISP</v>
      </c>
      <c r="F3500" s="93" t="str">
        <f t="shared" si="164"/>
        <v>Y</v>
      </c>
      <c r="G3500" s="95">
        <v>2069177.1851931505</v>
      </c>
      <c r="H3500" s="102">
        <v>31937.147076753121</v>
      </c>
      <c r="I3500" s="102">
        <v>179.05655846890923</v>
      </c>
      <c r="J3500" s="96"/>
      <c r="K3500" s="96"/>
      <c r="L3500" s="96"/>
      <c r="M3500" s="96"/>
      <c r="N3500" s="96"/>
      <c r="O3500" s="96"/>
      <c r="P3500" s="96"/>
    </row>
    <row r="3501" spans="1:16" ht="15" customHeight="1" x14ac:dyDescent="0.25">
      <c r="A3501" s="100">
        <v>43763</v>
      </c>
      <c r="B3501" s="101">
        <v>13</v>
      </c>
      <c r="C3501" s="92" t="str">
        <f t="shared" si="162"/>
        <v>GET /direct-debits</v>
      </c>
      <c r="D3501" s="94" t="s">
        <v>207</v>
      </c>
      <c r="E3501" s="93" t="str">
        <f t="shared" si="163"/>
        <v>AISP</v>
      </c>
      <c r="F3501" s="93" t="str">
        <f t="shared" si="164"/>
        <v>Y</v>
      </c>
      <c r="G3501" s="95">
        <v>1956263.5013745551</v>
      </c>
      <c r="H3501" s="102">
        <v>21261.992675360238</v>
      </c>
      <c r="I3501" s="102">
        <v>208.70547332096174</v>
      </c>
      <c r="J3501" s="96"/>
      <c r="K3501" s="96"/>
      <c r="L3501" s="96"/>
      <c r="M3501" s="96"/>
      <c r="N3501" s="96"/>
      <c r="O3501" s="96"/>
      <c r="P3501" s="96"/>
    </row>
    <row r="3502" spans="1:16" ht="15" customHeight="1" x14ac:dyDescent="0.25">
      <c r="A3502" s="100">
        <v>43763</v>
      </c>
      <c r="B3502" s="101">
        <v>14</v>
      </c>
      <c r="C3502" s="92" t="str">
        <f t="shared" si="162"/>
        <v>GET /accounts/{AccountId}/standing-orders</v>
      </c>
      <c r="D3502" s="94" t="s">
        <v>207</v>
      </c>
      <c r="E3502" s="93" t="str">
        <f t="shared" si="163"/>
        <v>AISP</v>
      </c>
      <c r="F3502" s="93" t="str">
        <f t="shared" si="164"/>
        <v>Y</v>
      </c>
      <c r="G3502" s="95">
        <v>1123940.2180490899</v>
      </c>
      <c r="H3502" s="102">
        <v>17800.420460232581</v>
      </c>
      <c r="I3502" s="102">
        <v>154.05642720323925</v>
      </c>
      <c r="J3502" s="96"/>
      <c r="K3502" s="96"/>
      <c r="L3502" s="96"/>
      <c r="M3502" s="96"/>
      <c r="N3502" s="96"/>
      <c r="O3502" s="96"/>
      <c r="P3502" s="96"/>
    </row>
    <row r="3503" spans="1:16" ht="15" customHeight="1" x14ac:dyDescent="0.25">
      <c r="A3503" s="100">
        <v>43763</v>
      </c>
      <c r="B3503" s="101">
        <v>15</v>
      </c>
      <c r="C3503" s="92" t="str">
        <f t="shared" si="162"/>
        <v>GET /standing-orders</v>
      </c>
      <c r="D3503" s="94" t="s">
        <v>207</v>
      </c>
      <c r="E3503" s="93" t="str">
        <f t="shared" si="163"/>
        <v>AISP</v>
      </c>
      <c r="F3503" s="93" t="str">
        <f t="shared" si="164"/>
        <v>Y</v>
      </c>
      <c r="G3503" s="95">
        <v>1857318.4223085218</v>
      </c>
      <c r="H3503" s="102">
        <v>45907.745349783756</v>
      </c>
      <c r="I3503" s="102">
        <v>157.14465527155991</v>
      </c>
      <c r="J3503" s="96"/>
      <c r="K3503" s="96"/>
      <c r="L3503" s="96"/>
      <c r="M3503" s="96"/>
      <c r="N3503" s="96"/>
      <c r="O3503" s="96"/>
      <c r="P3503" s="96"/>
    </row>
    <row r="3504" spans="1:16" ht="15" customHeight="1" x14ac:dyDescent="0.25">
      <c r="A3504" s="100">
        <v>43763</v>
      </c>
      <c r="B3504" s="101">
        <v>16</v>
      </c>
      <c r="C3504" s="92" t="str">
        <f t="shared" si="162"/>
        <v>GET /accounts/{AccountId}/product</v>
      </c>
      <c r="D3504" s="94" t="s">
        <v>207</v>
      </c>
      <c r="E3504" s="93" t="str">
        <f t="shared" si="163"/>
        <v>AISP</v>
      </c>
      <c r="F3504" s="93" t="str">
        <f t="shared" si="164"/>
        <v>Y</v>
      </c>
      <c r="G3504" s="95">
        <v>466278.82226325094</v>
      </c>
      <c r="H3504" s="102">
        <v>5861.6670702192114</v>
      </c>
      <c r="I3504" s="102">
        <v>169.20604185000616</v>
      </c>
      <c r="J3504" s="96"/>
      <c r="K3504" s="96"/>
      <c r="L3504" s="96"/>
      <c r="M3504" s="96"/>
      <c r="N3504" s="96"/>
      <c r="O3504" s="96"/>
      <c r="P3504" s="96"/>
    </row>
    <row r="3505" spans="1:16" ht="15" customHeight="1" x14ac:dyDescent="0.25">
      <c r="A3505" s="100">
        <v>43763</v>
      </c>
      <c r="B3505" s="101">
        <v>17</v>
      </c>
      <c r="C3505" s="92" t="str">
        <f t="shared" si="162"/>
        <v>GET /products</v>
      </c>
      <c r="D3505" s="94" t="s">
        <v>207</v>
      </c>
      <c r="E3505" s="93" t="str">
        <f t="shared" si="163"/>
        <v>AISP</v>
      </c>
      <c r="F3505" s="93" t="str">
        <f t="shared" si="164"/>
        <v>Y</v>
      </c>
      <c r="G3505" s="95">
        <v>941545.06488700921</v>
      </c>
      <c r="H3505" s="102">
        <v>32659.730314913726</v>
      </c>
      <c r="I3505" s="102">
        <v>230.62586967128448</v>
      </c>
      <c r="J3505" s="96"/>
      <c r="K3505" s="96"/>
      <c r="L3505" s="96"/>
      <c r="M3505" s="96"/>
      <c r="N3505" s="96"/>
      <c r="O3505" s="96"/>
      <c r="P3505" s="96"/>
    </row>
    <row r="3506" spans="1:16" ht="15" customHeight="1" x14ac:dyDescent="0.25">
      <c r="A3506" s="100">
        <v>43763</v>
      </c>
      <c r="B3506" s="101">
        <v>18</v>
      </c>
      <c r="C3506" s="92" t="str">
        <f t="shared" si="162"/>
        <v>GET /accounts/{AccountId}/offers</v>
      </c>
      <c r="D3506" s="94" t="s">
        <v>207</v>
      </c>
      <c r="E3506" s="93" t="str">
        <f t="shared" si="163"/>
        <v>AISP</v>
      </c>
      <c r="F3506" s="93" t="str">
        <f t="shared" si="164"/>
        <v>Y</v>
      </c>
      <c r="G3506" s="95">
        <v>975460.01679313218</v>
      </c>
      <c r="H3506" s="102">
        <v>36368.202376471854</v>
      </c>
      <c r="I3506" s="102">
        <v>295.88157226628147</v>
      </c>
      <c r="J3506" s="96"/>
      <c r="K3506" s="96"/>
      <c r="L3506" s="96"/>
      <c r="M3506" s="96"/>
      <c r="N3506" s="96"/>
      <c r="O3506" s="96"/>
      <c r="P3506" s="96"/>
    </row>
    <row r="3507" spans="1:16" ht="15" customHeight="1" x14ac:dyDescent="0.25">
      <c r="A3507" s="100">
        <v>43763</v>
      </c>
      <c r="B3507" s="101">
        <v>19</v>
      </c>
      <c r="C3507" s="92" t="str">
        <f t="shared" si="162"/>
        <v>GET /offers</v>
      </c>
      <c r="D3507" s="94" t="s">
        <v>207</v>
      </c>
      <c r="E3507" s="93" t="str">
        <f t="shared" si="163"/>
        <v>AISP</v>
      </c>
      <c r="F3507" s="93" t="str">
        <f t="shared" si="164"/>
        <v>Y</v>
      </c>
      <c r="G3507" s="95">
        <v>3585597.3326775976</v>
      </c>
      <c r="H3507" s="102">
        <v>36511.927253822789</v>
      </c>
      <c r="I3507" s="102">
        <v>192.01512429521139</v>
      </c>
      <c r="J3507" s="96"/>
      <c r="K3507" s="96"/>
      <c r="L3507" s="96"/>
      <c r="M3507" s="96"/>
      <c r="N3507" s="96"/>
      <c r="O3507" s="96"/>
      <c r="P3507" s="96"/>
    </row>
    <row r="3508" spans="1:16" ht="15" customHeight="1" x14ac:dyDescent="0.25">
      <c r="A3508" s="100">
        <v>43763</v>
      </c>
      <c r="B3508" s="101">
        <v>20</v>
      </c>
      <c r="C3508" s="92" t="str">
        <f t="shared" si="162"/>
        <v>GET /accounts/{AccountId}/party</v>
      </c>
      <c r="D3508" s="94" t="s">
        <v>207</v>
      </c>
      <c r="E3508" s="93" t="str">
        <f t="shared" si="163"/>
        <v>AISP</v>
      </c>
      <c r="F3508" s="93" t="str">
        <f t="shared" si="164"/>
        <v>Y</v>
      </c>
      <c r="G3508" s="95">
        <v>1373383.9920458808</v>
      </c>
      <c r="H3508" s="102">
        <v>44212.090129587166</v>
      </c>
      <c r="I3508" s="102">
        <v>0</v>
      </c>
      <c r="J3508" s="96"/>
      <c r="K3508" s="96"/>
      <c r="L3508" s="96"/>
      <c r="M3508" s="96"/>
      <c r="N3508" s="96"/>
      <c r="O3508" s="96"/>
      <c r="P3508" s="96"/>
    </row>
    <row r="3509" spans="1:16" ht="15" customHeight="1" x14ac:dyDescent="0.25">
      <c r="A3509" s="100">
        <v>43763</v>
      </c>
      <c r="B3509" s="101">
        <v>21</v>
      </c>
      <c r="C3509" s="92" t="str">
        <f t="shared" si="162"/>
        <v>GET /party</v>
      </c>
      <c r="D3509" s="94" t="s">
        <v>207</v>
      </c>
      <c r="E3509" s="93" t="str">
        <f t="shared" si="163"/>
        <v>AISP</v>
      </c>
      <c r="F3509" s="93" t="str">
        <f t="shared" si="164"/>
        <v>Y</v>
      </c>
      <c r="G3509" s="95">
        <v>995571.11082298751</v>
      </c>
      <c r="H3509" s="102">
        <v>10861.383612645895</v>
      </c>
      <c r="I3509" s="102">
        <v>410.70076562509217</v>
      </c>
      <c r="J3509" s="96"/>
      <c r="K3509" s="96"/>
      <c r="L3509" s="96"/>
      <c r="M3509" s="96"/>
      <c r="N3509" s="96"/>
      <c r="O3509" s="96"/>
      <c r="P3509" s="96"/>
    </row>
    <row r="3510" spans="1:16" ht="15" customHeight="1" x14ac:dyDescent="0.25">
      <c r="A3510" s="100">
        <v>43763</v>
      </c>
      <c r="B3510" s="101">
        <v>22</v>
      </c>
      <c r="C3510" s="92" t="str">
        <f t="shared" si="162"/>
        <v>GET /accounts/{AccountId}/scheduled-payments</v>
      </c>
      <c r="D3510" s="94" t="s">
        <v>207</v>
      </c>
      <c r="E3510" s="93" t="str">
        <f t="shared" si="163"/>
        <v>AISP</v>
      </c>
      <c r="F3510" s="93" t="str">
        <f t="shared" si="164"/>
        <v>Y</v>
      </c>
      <c r="G3510" s="95">
        <v>1096932.4326239403</v>
      </c>
      <c r="H3510" s="102">
        <v>33051.118964094494</v>
      </c>
      <c r="I3510" s="102">
        <v>3.1331343766583371</v>
      </c>
      <c r="J3510" s="96"/>
      <c r="K3510" s="96"/>
      <c r="L3510" s="96"/>
      <c r="M3510" s="96"/>
      <c r="N3510" s="96"/>
      <c r="O3510" s="96"/>
      <c r="P3510" s="96"/>
    </row>
    <row r="3511" spans="1:16" ht="15" customHeight="1" x14ac:dyDescent="0.25">
      <c r="A3511" s="100">
        <v>43763</v>
      </c>
      <c r="B3511" s="101">
        <v>23</v>
      </c>
      <c r="C3511" s="92" t="str">
        <f t="shared" si="162"/>
        <v>GET /scheduled-payments</v>
      </c>
      <c r="D3511" s="94" t="s">
        <v>207</v>
      </c>
      <c r="E3511" s="93" t="str">
        <f t="shared" si="163"/>
        <v>AISP</v>
      </c>
      <c r="F3511" s="93" t="str">
        <f t="shared" si="164"/>
        <v>Y</v>
      </c>
      <c r="G3511" s="95">
        <v>2194790.4026161884</v>
      </c>
      <c r="H3511" s="102">
        <v>31132.588289926807</v>
      </c>
      <c r="I3511" s="102">
        <v>92.363469826482088</v>
      </c>
      <c r="J3511" s="96"/>
      <c r="K3511" s="96"/>
      <c r="L3511" s="96"/>
      <c r="M3511" s="96"/>
      <c r="N3511" s="96"/>
      <c r="O3511" s="96"/>
      <c r="P3511" s="96"/>
    </row>
    <row r="3512" spans="1:16" ht="15" customHeight="1" x14ac:dyDescent="0.25">
      <c r="A3512" s="100">
        <v>43763</v>
      </c>
      <c r="B3512" s="101">
        <v>24</v>
      </c>
      <c r="C3512" s="92" t="str">
        <f t="shared" si="162"/>
        <v>GET /accounts/{AccountId}/statements</v>
      </c>
      <c r="D3512" s="94" t="s">
        <v>207</v>
      </c>
      <c r="E3512" s="93" t="str">
        <f t="shared" si="163"/>
        <v>AISP</v>
      </c>
      <c r="F3512" s="93" t="str">
        <f t="shared" si="164"/>
        <v>Y</v>
      </c>
      <c r="G3512" s="95">
        <v>1083552.7111682466</v>
      </c>
      <c r="H3512" s="102">
        <v>13438.936515699641</v>
      </c>
      <c r="I3512" s="102">
        <v>162.87258481039652</v>
      </c>
      <c r="J3512" s="96"/>
      <c r="K3512" s="96"/>
      <c r="L3512" s="96"/>
      <c r="M3512" s="96"/>
      <c r="N3512" s="96"/>
      <c r="O3512" s="96"/>
      <c r="P3512" s="96"/>
    </row>
    <row r="3513" spans="1:16" ht="15" customHeight="1" x14ac:dyDescent="0.25">
      <c r="A3513" s="100">
        <v>43763</v>
      </c>
      <c r="B3513" s="101">
        <v>25</v>
      </c>
      <c r="C3513" s="92" t="str">
        <f t="shared" si="162"/>
        <v>GET /accounts/{AccountId}/statements/{StatementId}</v>
      </c>
      <c r="D3513" s="94" t="s">
        <v>207</v>
      </c>
      <c r="E3513" s="93" t="str">
        <f t="shared" si="163"/>
        <v>AISP</v>
      </c>
      <c r="F3513" s="93" t="str">
        <f t="shared" si="164"/>
        <v>Y</v>
      </c>
      <c r="G3513" s="95">
        <v>1371281.4711388545</v>
      </c>
      <c r="H3513" s="102">
        <v>23768.37207382964</v>
      </c>
      <c r="I3513" s="102">
        <v>129.16599939255292</v>
      </c>
      <c r="J3513" s="96"/>
      <c r="K3513" s="96"/>
      <c r="L3513" s="96"/>
      <c r="M3513" s="96"/>
      <c r="N3513" s="96"/>
      <c r="O3513" s="96"/>
      <c r="P3513" s="96"/>
    </row>
    <row r="3514" spans="1:16" ht="15" customHeight="1" x14ac:dyDescent="0.25">
      <c r="A3514" s="100">
        <v>43763</v>
      </c>
      <c r="B3514" s="101">
        <v>26</v>
      </c>
      <c r="C3514" s="92" t="str">
        <f t="shared" si="162"/>
        <v>GET /accounts/{AccountId}/statements/{StatementId}/file</v>
      </c>
      <c r="D3514" s="94" t="s">
        <v>207</v>
      </c>
      <c r="E3514" s="93" t="str">
        <f t="shared" si="163"/>
        <v>AISP</v>
      </c>
      <c r="F3514" s="93" t="str">
        <f t="shared" si="164"/>
        <v>Y</v>
      </c>
      <c r="G3514" s="95">
        <v>2471034.9272164591</v>
      </c>
      <c r="H3514" s="102">
        <v>26207.374946705593</v>
      </c>
      <c r="I3514" s="102">
        <v>99.361850110825742</v>
      </c>
      <c r="J3514" s="96"/>
      <c r="K3514" s="96"/>
      <c r="L3514" s="96"/>
      <c r="M3514" s="96"/>
      <c r="N3514" s="96"/>
      <c r="O3514" s="96"/>
      <c r="P3514" s="96"/>
    </row>
    <row r="3515" spans="1:16" ht="15" customHeight="1" x14ac:dyDescent="0.25">
      <c r="A3515" s="100">
        <v>43763</v>
      </c>
      <c r="B3515" s="101">
        <v>27</v>
      </c>
      <c r="C3515" s="92" t="str">
        <f t="shared" si="162"/>
        <v>GET /accounts/{AccountId}/statements/{StatementId}/transactions</v>
      </c>
      <c r="D3515" s="94" t="s">
        <v>207</v>
      </c>
      <c r="E3515" s="93" t="str">
        <f t="shared" si="163"/>
        <v>AISP</v>
      </c>
      <c r="F3515" s="93" t="str">
        <f t="shared" si="164"/>
        <v>Y</v>
      </c>
      <c r="G3515" s="95">
        <v>37222395.223345593</v>
      </c>
      <c r="H3515" s="102">
        <v>7167.7319300956369</v>
      </c>
      <c r="I3515" s="102">
        <v>325.51457563982473</v>
      </c>
      <c r="J3515" s="96"/>
      <c r="K3515" s="96"/>
      <c r="L3515" s="96"/>
      <c r="M3515" s="96"/>
      <c r="N3515" s="96"/>
      <c r="O3515" s="96"/>
      <c r="P3515" s="96"/>
    </row>
    <row r="3516" spans="1:16" ht="15" customHeight="1" x14ac:dyDescent="0.25">
      <c r="A3516" s="100">
        <v>43763</v>
      </c>
      <c r="B3516" s="101">
        <v>28</v>
      </c>
      <c r="C3516" s="92" t="str">
        <f t="shared" si="162"/>
        <v>GET /statements</v>
      </c>
      <c r="D3516" s="94" t="s">
        <v>207</v>
      </c>
      <c r="E3516" s="93" t="str">
        <f t="shared" si="163"/>
        <v>AISP</v>
      </c>
      <c r="F3516" s="93" t="str">
        <f t="shared" si="164"/>
        <v>Y</v>
      </c>
      <c r="G3516" s="95">
        <v>3763998.8204213241</v>
      </c>
      <c r="H3516" s="102">
        <v>46298.036541034067</v>
      </c>
      <c r="I3516" s="102">
        <v>81.174670398253284</v>
      </c>
      <c r="J3516" s="96"/>
      <c r="K3516" s="96"/>
      <c r="L3516" s="96"/>
      <c r="M3516" s="96"/>
      <c r="N3516" s="96"/>
      <c r="O3516" s="96"/>
      <c r="P3516" s="96"/>
    </row>
    <row r="3517" spans="1:16" ht="15" customHeight="1" x14ac:dyDescent="0.25">
      <c r="A3517" s="100">
        <v>43763</v>
      </c>
      <c r="B3517" s="101">
        <v>29</v>
      </c>
      <c r="C3517" s="92" t="str">
        <f t="shared" si="162"/>
        <v>POST /domestic-payment-consents</v>
      </c>
      <c r="D3517" s="94" t="s">
        <v>207</v>
      </c>
      <c r="E3517" s="93" t="str">
        <f t="shared" si="163"/>
        <v>PISP</v>
      </c>
      <c r="F3517" s="93" t="str">
        <f t="shared" si="164"/>
        <v>N</v>
      </c>
      <c r="G3517" s="95">
        <v>4171862.1448935647</v>
      </c>
      <c r="H3517" s="102">
        <v>8898.947941347491</v>
      </c>
      <c r="I3517" s="102">
        <v>98.612377386511753</v>
      </c>
      <c r="J3517" s="96"/>
      <c r="K3517" s="96"/>
      <c r="L3517" s="96"/>
      <c r="M3517" s="96"/>
      <c r="N3517" s="96"/>
      <c r="O3517" s="96"/>
      <c r="P3517" s="96"/>
    </row>
    <row r="3518" spans="1:16" ht="15" customHeight="1" x14ac:dyDescent="0.25">
      <c r="A3518" s="100">
        <v>43763</v>
      </c>
      <c r="B3518" s="101">
        <v>30</v>
      </c>
      <c r="C3518" s="92" t="str">
        <f t="shared" si="162"/>
        <v>GET /domestic-payment-consents/{ConsentId}</v>
      </c>
      <c r="D3518" s="94" t="s">
        <v>207</v>
      </c>
      <c r="E3518" s="93" t="str">
        <f t="shared" si="163"/>
        <v>PISP</v>
      </c>
      <c r="F3518" s="93" t="str">
        <f t="shared" si="164"/>
        <v>N</v>
      </c>
      <c r="G3518" s="95">
        <v>13642274.060958112</v>
      </c>
      <c r="H3518" s="102">
        <v>19691.587684546859</v>
      </c>
      <c r="I3518" s="102">
        <v>154.53928968871392</v>
      </c>
      <c r="J3518" s="96"/>
      <c r="K3518" s="96"/>
      <c r="L3518" s="96"/>
      <c r="M3518" s="96"/>
      <c r="N3518" s="96"/>
      <c r="O3518" s="96"/>
      <c r="P3518" s="96"/>
    </row>
    <row r="3519" spans="1:16" ht="15" customHeight="1" x14ac:dyDescent="0.25">
      <c r="A3519" s="100">
        <v>43763</v>
      </c>
      <c r="B3519" s="101">
        <v>31</v>
      </c>
      <c r="C3519" s="92" t="str">
        <f t="shared" si="162"/>
        <v>POST /domestic-payments</v>
      </c>
      <c r="D3519" s="94" t="s">
        <v>207</v>
      </c>
      <c r="E3519" s="93" t="str">
        <f t="shared" si="163"/>
        <v>PISP</v>
      </c>
      <c r="F3519" s="93" t="str">
        <f t="shared" si="164"/>
        <v>Y</v>
      </c>
      <c r="G3519" s="95">
        <v>5204035.1761151617</v>
      </c>
      <c r="H3519" s="102">
        <v>16774.359822449536</v>
      </c>
      <c r="I3519" s="102">
        <v>6.3836152096587577</v>
      </c>
      <c r="J3519" s="96"/>
      <c r="K3519" s="96"/>
      <c r="L3519" s="96"/>
      <c r="M3519" s="96"/>
      <c r="N3519" s="96"/>
      <c r="O3519" s="96"/>
      <c r="P3519" s="96"/>
    </row>
    <row r="3520" spans="1:16" ht="15" customHeight="1" x14ac:dyDescent="0.25">
      <c r="A3520" s="100">
        <v>43763</v>
      </c>
      <c r="B3520" s="101">
        <v>32</v>
      </c>
      <c r="C3520" s="92" t="str">
        <f t="shared" si="162"/>
        <v>GET /domestic-payments/{DomesticPaymentId}</v>
      </c>
      <c r="D3520" s="94" t="s">
        <v>207</v>
      </c>
      <c r="E3520" s="93" t="str">
        <f t="shared" si="163"/>
        <v>PISP</v>
      </c>
      <c r="F3520" s="93" t="str">
        <f t="shared" si="164"/>
        <v>Y</v>
      </c>
      <c r="G3520" s="95">
        <v>37381096.560507767</v>
      </c>
      <c r="H3520" s="102">
        <v>43914.015584680012</v>
      </c>
      <c r="I3520" s="102">
        <v>82.685765375634134</v>
      </c>
      <c r="J3520" s="96"/>
      <c r="K3520" s="96"/>
      <c r="L3520" s="96"/>
      <c r="M3520" s="96"/>
      <c r="N3520" s="96"/>
      <c r="O3520" s="96"/>
      <c r="P3520" s="96"/>
    </row>
    <row r="3521" spans="1:16" ht="15" customHeight="1" x14ac:dyDescent="0.25">
      <c r="A3521" s="100">
        <v>43763</v>
      </c>
      <c r="B3521" s="101">
        <v>33</v>
      </c>
      <c r="C3521" s="92" t="str">
        <f t="shared" si="162"/>
        <v>POST /domestic-scheduled-payment-consents</v>
      </c>
      <c r="D3521" s="94" t="s">
        <v>207</v>
      </c>
      <c r="E3521" s="93" t="str">
        <f t="shared" si="163"/>
        <v>PISP</v>
      </c>
      <c r="F3521" s="93" t="str">
        <f t="shared" si="164"/>
        <v>N</v>
      </c>
      <c r="G3521" s="95">
        <v>18137190.304426648</v>
      </c>
      <c r="H3521" s="102">
        <v>19290.338566119844</v>
      </c>
      <c r="I3521" s="102">
        <v>118.99973830886412</v>
      </c>
      <c r="J3521" s="96"/>
      <c r="K3521" s="96"/>
      <c r="L3521" s="96"/>
      <c r="M3521" s="96"/>
      <c r="N3521" s="96"/>
      <c r="O3521" s="96"/>
      <c r="P3521" s="96"/>
    </row>
    <row r="3522" spans="1:16" ht="15" customHeight="1" x14ac:dyDescent="0.25">
      <c r="A3522" s="100">
        <v>43763</v>
      </c>
      <c r="B3522" s="101">
        <v>34</v>
      </c>
      <c r="C3522" s="92" t="str">
        <f t="shared" si="162"/>
        <v>GET /domestic-scheduled-payment-consents/{ConsentId}</v>
      </c>
      <c r="D3522" s="94" t="s">
        <v>207</v>
      </c>
      <c r="E3522" s="93" t="str">
        <f t="shared" si="163"/>
        <v>PISP</v>
      </c>
      <c r="F3522" s="93" t="str">
        <f t="shared" si="164"/>
        <v>N</v>
      </c>
      <c r="G3522" s="95">
        <v>11887709.706335798</v>
      </c>
      <c r="H3522" s="102">
        <v>14236.612518249553</v>
      </c>
      <c r="I3522" s="102">
        <v>92.833105508005275</v>
      </c>
      <c r="J3522" s="96"/>
      <c r="K3522" s="96"/>
      <c r="L3522" s="96"/>
      <c r="M3522" s="96"/>
      <c r="N3522" s="96"/>
      <c r="O3522" s="96"/>
      <c r="P3522" s="96"/>
    </row>
    <row r="3523" spans="1:16" ht="15" customHeight="1" x14ac:dyDescent="0.25">
      <c r="A3523" s="100">
        <v>43763</v>
      </c>
      <c r="B3523" s="101">
        <v>35</v>
      </c>
      <c r="C3523" s="92" t="str">
        <f t="shared" si="162"/>
        <v>POST /domestic-scheduled-payments</v>
      </c>
      <c r="D3523" s="94" t="s">
        <v>207</v>
      </c>
      <c r="E3523" s="93" t="str">
        <f t="shared" si="163"/>
        <v>PISP</v>
      </c>
      <c r="F3523" s="93" t="str">
        <f t="shared" si="164"/>
        <v>Y</v>
      </c>
      <c r="G3523" s="95">
        <v>33072402.868141372</v>
      </c>
      <c r="H3523" s="102">
        <v>41237.614120212325</v>
      </c>
      <c r="I3523" s="102">
        <v>172.79321178554108</v>
      </c>
      <c r="J3523" s="96"/>
      <c r="K3523" s="96"/>
      <c r="L3523" s="96"/>
      <c r="M3523" s="96"/>
      <c r="N3523" s="96"/>
      <c r="O3523" s="96"/>
      <c r="P3523" s="96"/>
    </row>
    <row r="3524" spans="1:16" ht="15" customHeight="1" x14ac:dyDescent="0.25">
      <c r="A3524" s="100">
        <v>43763</v>
      </c>
      <c r="B3524" s="101">
        <v>36</v>
      </c>
      <c r="C3524" s="92" t="str">
        <f t="shared" si="162"/>
        <v>GET /domestic-scheduled-payments/{DomesticScheduledPaymentId}</v>
      </c>
      <c r="D3524" s="94" t="s">
        <v>207</v>
      </c>
      <c r="E3524" s="93" t="str">
        <f t="shared" si="163"/>
        <v>PISP</v>
      </c>
      <c r="F3524" s="93" t="str">
        <f t="shared" si="164"/>
        <v>Y</v>
      </c>
      <c r="G3524" s="95">
        <v>14094428.364304399</v>
      </c>
      <c r="H3524" s="102">
        <v>34410.65380643832</v>
      </c>
      <c r="I3524" s="102">
        <v>94.093708658054069</v>
      </c>
      <c r="J3524" s="96"/>
      <c r="K3524" s="96"/>
      <c r="L3524" s="96"/>
      <c r="M3524" s="96"/>
      <c r="N3524" s="96"/>
      <c r="O3524" s="96"/>
      <c r="P3524" s="96"/>
    </row>
    <row r="3525" spans="1:16" ht="15" customHeight="1" x14ac:dyDescent="0.25">
      <c r="A3525" s="100">
        <v>43763</v>
      </c>
      <c r="B3525" s="101">
        <v>37</v>
      </c>
      <c r="C3525" s="92" t="str">
        <f t="shared" si="162"/>
        <v>POST /domestic-standing-order-consents</v>
      </c>
      <c r="D3525" s="94" t="s">
        <v>207</v>
      </c>
      <c r="E3525" s="93" t="str">
        <f t="shared" si="163"/>
        <v>PISP</v>
      </c>
      <c r="F3525" s="93" t="str">
        <f t="shared" si="164"/>
        <v>N</v>
      </c>
      <c r="G3525" s="95">
        <v>26596726.672990777</v>
      </c>
      <c r="H3525" s="102">
        <v>28134.100209458007</v>
      </c>
      <c r="I3525" s="102">
        <v>208.32486021949853</v>
      </c>
      <c r="J3525" s="96"/>
      <c r="K3525" s="96"/>
      <c r="L3525" s="96"/>
      <c r="M3525" s="96"/>
      <c r="N3525" s="96"/>
      <c r="O3525" s="96"/>
      <c r="P3525" s="96"/>
    </row>
    <row r="3526" spans="1:16" ht="15" customHeight="1" x14ac:dyDescent="0.25">
      <c r="A3526" s="100">
        <v>43763</v>
      </c>
      <c r="B3526" s="101">
        <v>38</v>
      </c>
      <c r="C3526" s="92" t="str">
        <f t="shared" si="162"/>
        <v>GET /domestic-standing-order-consents/{ConsentId}</v>
      </c>
      <c r="D3526" s="94" t="s">
        <v>207</v>
      </c>
      <c r="E3526" s="93" t="str">
        <f t="shared" si="163"/>
        <v>PISP</v>
      </c>
      <c r="F3526" s="93" t="str">
        <f t="shared" si="164"/>
        <v>N</v>
      </c>
      <c r="G3526" s="95">
        <v>27554441.537225559</v>
      </c>
      <c r="H3526" s="101">
        <v>31674.282516903335</v>
      </c>
      <c r="I3526" s="101">
        <v>207.49144738625952</v>
      </c>
      <c r="J3526" s="96"/>
      <c r="K3526" s="96"/>
      <c r="L3526" s="96"/>
      <c r="M3526" s="96"/>
      <c r="N3526" s="96"/>
      <c r="O3526" s="96"/>
      <c r="P3526" s="96"/>
    </row>
    <row r="3527" spans="1:16" ht="15" customHeight="1" x14ac:dyDescent="0.25">
      <c r="A3527" s="100">
        <v>43763</v>
      </c>
      <c r="B3527" s="101">
        <v>39</v>
      </c>
      <c r="C3527" s="92" t="str">
        <f t="shared" si="162"/>
        <v>POST /domestic-standing-orders</v>
      </c>
      <c r="D3527" s="94" t="s">
        <v>207</v>
      </c>
      <c r="E3527" s="93" t="str">
        <f t="shared" si="163"/>
        <v>PISP</v>
      </c>
      <c r="F3527" s="93" t="str">
        <f t="shared" si="164"/>
        <v>Y</v>
      </c>
      <c r="G3527" s="95">
        <v>9703115.3282987792</v>
      </c>
      <c r="H3527" s="101">
        <v>19171.652128888389</v>
      </c>
      <c r="I3527" s="101">
        <v>2.1076059583617415</v>
      </c>
      <c r="J3527" s="96"/>
      <c r="K3527" s="96"/>
      <c r="L3527" s="96"/>
      <c r="M3527" s="96"/>
      <c r="N3527" s="96"/>
      <c r="O3527" s="96"/>
      <c r="P3527" s="96"/>
    </row>
    <row r="3528" spans="1:16" ht="15" customHeight="1" x14ac:dyDescent="0.25">
      <c r="A3528" s="100">
        <v>43763</v>
      </c>
      <c r="B3528" s="101">
        <v>40</v>
      </c>
      <c r="C3528" s="92" t="str">
        <f t="shared" ref="C3528:C3591" si="165">VLOOKUP($B3528,endpoints,3)</f>
        <v>GET /domestic-standing-orders/{DomesticStandingOrderId}</v>
      </c>
      <c r="D3528" s="94" t="s">
        <v>207</v>
      </c>
      <c r="E3528" s="93" t="str">
        <f t="shared" ref="E3528:E3591" si="166">VLOOKUP($B3528,endpoints,4)</f>
        <v>PISP</v>
      </c>
      <c r="F3528" s="93" t="str">
        <f t="shared" ref="F3528:F3591" si="167">VLOOKUP($B3528,endpoints,5)</f>
        <v>Y</v>
      </c>
      <c r="G3528" s="95">
        <v>6524692.226768584</v>
      </c>
      <c r="H3528" s="101">
        <v>8851.977695116464</v>
      </c>
      <c r="I3528" s="101">
        <v>281.47465310710544</v>
      </c>
      <c r="J3528" s="96"/>
      <c r="K3528" s="96"/>
      <c r="L3528" s="96"/>
      <c r="M3528" s="96"/>
      <c r="N3528" s="96"/>
      <c r="O3528" s="96"/>
      <c r="P3528" s="96"/>
    </row>
    <row r="3529" spans="1:16" ht="15" customHeight="1" x14ac:dyDescent="0.25">
      <c r="A3529" s="100">
        <v>43763</v>
      </c>
      <c r="B3529" s="101">
        <v>41</v>
      </c>
      <c r="C3529" s="92" t="str">
        <f t="shared" si="165"/>
        <v>POST /international-payment-consents</v>
      </c>
      <c r="D3529" s="94" t="s">
        <v>207</v>
      </c>
      <c r="E3529" s="93" t="str">
        <f t="shared" si="166"/>
        <v>PISP</v>
      </c>
      <c r="F3529" s="93" t="str">
        <f t="shared" si="167"/>
        <v>N</v>
      </c>
      <c r="G3529" s="95">
        <v>37930204.035288624</v>
      </c>
      <c r="H3529" s="101">
        <v>46772.190319549882</v>
      </c>
      <c r="I3529" s="101">
        <v>71.202281842882456</v>
      </c>
      <c r="J3529" s="96"/>
      <c r="K3529" s="96"/>
      <c r="L3529" s="96"/>
      <c r="M3529" s="96"/>
      <c r="N3529" s="96"/>
      <c r="O3529" s="96"/>
      <c r="P3529" s="96"/>
    </row>
    <row r="3530" spans="1:16" ht="15" customHeight="1" x14ac:dyDescent="0.25">
      <c r="A3530" s="100">
        <v>43763</v>
      </c>
      <c r="B3530" s="101">
        <v>42</v>
      </c>
      <c r="C3530" s="92" t="str">
        <f t="shared" si="165"/>
        <v>GET /international-payment-consents/{ConsentId}</v>
      </c>
      <c r="D3530" s="94" t="s">
        <v>207</v>
      </c>
      <c r="E3530" s="93" t="str">
        <f t="shared" si="166"/>
        <v>PISP</v>
      </c>
      <c r="F3530" s="93" t="str">
        <f t="shared" si="167"/>
        <v>N</v>
      </c>
      <c r="G3530" s="95">
        <v>32998089.334435105</v>
      </c>
      <c r="H3530" s="101">
        <v>33631.583760387446</v>
      </c>
      <c r="I3530" s="101">
        <v>292.01195492522709</v>
      </c>
      <c r="J3530" s="96"/>
      <c r="K3530" s="96"/>
      <c r="L3530" s="96"/>
      <c r="M3530" s="96"/>
      <c r="N3530" s="96"/>
      <c r="O3530" s="96"/>
      <c r="P3530" s="96"/>
    </row>
    <row r="3531" spans="1:16" ht="15" customHeight="1" x14ac:dyDescent="0.25">
      <c r="A3531" s="100">
        <v>43763</v>
      </c>
      <c r="B3531" s="101">
        <v>43</v>
      </c>
      <c r="C3531" s="92" t="str">
        <f t="shared" si="165"/>
        <v>POST /international-payments</v>
      </c>
      <c r="D3531" s="94" t="s">
        <v>207</v>
      </c>
      <c r="E3531" s="93" t="str">
        <f t="shared" si="166"/>
        <v>PISP</v>
      </c>
      <c r="F3531" s="93" t="str">
        <f t="shared" si="167"/>
        <v>Y</v>
      </c>
      <c r="G3531" s="95">
        <v>40036509.315361895</v>
      </c>
      <c r="H3531" s="101">
        <v>39224.742787701507</v>
      </c>
      <c r="I3531" s="101">
        <v>50.093766383952705</v>
      </c>
      <c r="J3531" s="96"/>
      <c r="K3531" s="96"/>
      <c r="L3531" s="96"/>
      <c r="M3531" s="96"/>
      <c r="N3531" s="96"/>
      <c r="O3531" s="96"/>
      <c r="P3531" s="96"/>
    </row>
    <row r="3532" spans="1:16" ht="15" customHeight="1" x14ac:dyDescent="0.25">
      <c r="A3532" s="100">
        <v>43763</v>
      </c>
      <c r="B3532" s="101">
        <v>44</v>
      </c>
      <c r="C3532" s="92" t="str">
        <f t="shared" si="165"/>
        <v>GET /international-payments/{InternationalPaymentId}</v>
      </c>
      <c r="D3532" s="94" t="s">
        <v>207</v>
      </c>
      <c r="E3532" s="93" t="str">
        <f t="shared" si="166"/>
        <v>PISP</v>
      </c>
      <c r="F3532" s="93" t="str">
        <f t="shared" si="167"/>
        <v>Y</v>
      </c>
      <c r="G3532" s="95">
        <v>14051152.630353896</v>
      </c>
      <c r="H3532" s="101">
        <v>19689.788261109043</v>
      </c>
      <c r="I3532" s="101">
        <v>66.331692498163534</v>
      </c>
      <c r="J3532" s="96"/>
      <c r="K3532" s="96"/>
      <c r="L3532" s="96"/>
      <c r="M3532" s="96"/>
      <c r="N3532" s="96"/>
      <c r="O3532" s="96"/>
      <c r="P3532" s="96"/>
    </row>
    <row r="3533" spans="1:16" ht="15" customHeight="1" x14ac:dyDescent="0.25">
      <c r="A3533" s="100">
        <v>43763</v>
      </c>
      <c r="B3533" s="101">
        <v>45</v>
      </c>
      <c r="C3533" s="92" t="str">
        <f t="shared" si="165"/>
        <v>POST /international-scheduled-payment-consents</v>
      </c>
      <c r="D3533" s="94" t="s">
        <v>207</v>
      </c>
      <c r="E3533" s="93" t="str">
        <f t="shared" si="166"/>
        <v>PISP</v>
      </c>
      <c r="F3533" s="93" t="str">
        <f t="shared" si="167"/>
        <v>N</v>
      </c>
      <c r="G3533" s="95">
        <v>30167748.981336921</v>
      </c>
      <c r="H3533" s="101">
        <v>33706.045724086354</v>
      </c>
      <c r="I3533" s="101">
        <v>16.993090580771561</v>
      </c>
      <c r="J3533" s="96"/>
      <c r="K3533" s="96"/>
      <c r="L3533" s="96"/>
      <c r="M3533" s="96"/>
      <c r="N3533" s="96"/>
      <c r="O3533" s="96"/>
      <c r="P3533" s="96"/>
    </row>
    <row r="3534" spans="1:16" ht="15" customHeight="1" x14ac:dyDescent="0.25">
      <c r="A3534" s="100">
        <v>43763</v>
      </c>
      <c r="B3534" s="101">
        <v>46</v>
      </c>
      <c r="C3534" s="92" t="str">
        <f t="shared" si="165"/>
        <v>GET /international-scheduled-payment-consents/{ConsentId}</v>
      </c>
      <c r="D3534" s="94" t="s">
        <v>207</v>
      </c>
      <c r="E3534" s="93" t="str">
        <f t="shared" si="166"/>
        <v>PISP</v>
      </c>
      <c r="F3534" s="93" t="str">
        <f t="shared" si="167"/>
        <v>N</v>
      </c>
      <c r="G3534" s="95">
        <v>9652152.7722730134</v>
      </c>
      <c r="H3534" s="101">
        <v>27841.999442979624</v>
      </c>
      <c r="I3534" s="101">
        <v>29.241168591219779</v>
      </c>
      <c r="J3534" s="96"/>
      <c r="K3534" s="96"/>
      <c r="L3534" s="96"/>
      <c r="M3534" s="96"/>
      <c r="N3534" s="96"/>
      <c r="O3534" s="96"/>
      <c r="P3534" s="96"/>
    </row>
    <row r="3535" spans="1:16" ht="15" customHeight="1" x14ac:dyDescent="0.25">
      <c r="A3535" s="100">
        <v>43763</v>
      </c>
      <c r="B3535" s="101">
        <v>47</v>
      </c>
      <c r="C3535" s="92" t="str">
        <f t="shared" si="165"/>
        <v>POST /international-scheduled-payments</v>
      </c>
      <c r="D3535" s="94" t="s">
        <v>207</v>
      </c>
      <c r="E3535" s="93" t="str">
        <f t="shared" si="166"/>
        <v>PISP</v>
      </c>
      <c r="F3535" s="93" t="str">
        <f t="shared" si="167"/>
        <v>Y</v>
      </c>
      <c r="G3535" s="95">
        <v>15200542.542037994</v>
      </c>
      <c r="H3535" s="101">
        <v>24358.12532720431</v>
      </c>
      <c r="I3535" s="101">
        <v>84.050027177145154</v>
      </c>
      <c r="J3535" s="96"/>
      <c r="K3535" s="96"/>
      <c r="L3535" s="96"/>
      <c r="M3535" s="96"/>
      <c r="N3535" s="96"/>
      <c r="O3535" s="96"/>
      <c r="P3535" s="96"/>
    </row>
    <row r="3536" spans="1:16" ht="15" customHeight="1" x14ac:dyDescent="0.25">
      <c r="A3536" s="100">
        <v>43763</v>
      </c>
      <c r="B3536" s="101">
        <v>48</v>
      </c>
      <c r="C3536" s="92" t="str">
        <f t="shared" si="165"/>
        <v>GET /international-scheduled-payments/{InternationalScheduledPaymentId}</v>
      </c>
      <c r="D3536" s="94" t="s">
        <v>207</v>
      </c>
      <c r="E3536" s="93" t="str">
        <f t="shared" si="166"/>
        <v>PISP</v>
      </c>
      <c r="F3536" s="93" t="str">
        <f t="shared" si="167"/>
        <v>Y</v>
      </c>
      <c r="G3536" s="95">
        <v>22240915.35175189</v>
      </c>
      <c r="H3536" s="101">
        <v>36572.294033925791</v>
      </c>
      <c r="I3536" s="101">
        <v>54.255734795611538</v>
      </c>
      <c r="J3536" s="96"/>
      <c r="K3536" s="96"/>
      <c r="L3536" s="96"/>
      <c r="M3536" s="96"/>
      <c r="N3536" s="96"/>
      <c r="O3536" s="96"/>
      <c r="P3536" s="96"/>
    </row>
    <row r="3537" spans="1:16" ht="15" customHeight="1" x14ac:dyDescent="0.25">
      <c r="A3537" s="100">
        <v>43763</v>
      </c>
      <c r="B3537" s="101">
        <v>49</v>
      </c>
      <c r="C3537" s="92" t="str">
        <f t="shared" si="165"/>
        <v>POST /international-standing-order-consents</v>
      </c>
      <c r="D3537" s="94" t="s">
        <v>207</v>
      </c>
      <c r="E3537" s="93" t="str">
        <f t="shared" si="166"/>
        <v>PISP</v>
      </c>
      <c r="F3537" s="93" t="str">
        <f t="shared" si="167"/>
        <v>N</v>
      </c>
      <c r="G3537" s="95">
        <v>3765485.34045849</v>
      </c>
      <c r="H3537" s="101">
        <v>11754.216706228448</v>
      </c>
      <c r="I3537" s="101">
        <v>7.0503415229482762</v>
      </c>
      <c r="J3537" s="96"/>
      <c r="K3537" s="96"/>
      <c r="L3537" s="96"/>
      <c r="M3537" s="96"/>
      <c r="N3537" s="96"/>
      <c r="O3537" s="96"/>
      <c r="P3537" s="96"/>
    </row>
    <row r="3538" spans="1:16" ht="15" customHeight="1" x14ac:dyDescent="0.25">
      <c r="A3538" s="100">
        <v>43763</v>
      </c>
      <c r="B3538" s="101">
        <v>50</v>
      </c>
      <c r="C3538" s="92" t="str">
        <f t="shared" si="165"/>
        <v>GET /international-standing-order-consents/{ConsentId}</v>
      </c>
      <c r="D3538" s="94" t="s">
        <v>207</v>
      </c>
      <c r="E3538" s="93" t="str">
        <f t="shared" si="166"/>
        <v>PISP</v>
      </c>
      <c r="F3538" s="93" t="str">
        <f t="shared" si="167"/>
        <v>N</v>
      </c>
      <c r="G3538" s="95">
        <v>18925640.570743952</v>
      </c>
      <c r="H3538" s="102">
        <v>32697.411619663701</v>
      </c>
      <c r="I3538" s="102">
        <v>271.12644124064815</v>
      </c>
      <c r="J3538" s="96"/>
      <c r="K3538" s="96"/>
      <c r="L3538" s="96"/>
      <c r="M3538" s="96"/>
      <c r="N3538" s="96"/>
      <c r="O3538" s="96"/>
      <c r="P3538" s="96"/>
    </row>
    <row r="3539" spans="1:16" ht="15" customHeight="1" x14ac:dyDescent="0.25">
      <c r="A3539" s="100">
        <v>43763</v>
      </c>
      <c r="B3539" s="101">
        <v>51</v>
      </c>
      <c r="C3539" s="92" t="str">
        <f t="shared" si="165"/>
        <v>POST /international-standing-orders</v>
      </c>
      <c r="D3539" s="94" t="s">
        <v>207</v>
      </c>
      <c r="E3539" s="93" t="str">
        <f t="shared" si="166"/>
        <v>PISP</v>
      </c>
      <c r="F3539" s="93" t="str">
        <f t="shared" si="167"/>
        <v>Y</v>
      </c>
      <c r="G3539" s="95">
        <v>14916241.017120877</v>
      </c>
      <c r="H3539" s="102">
        <v>23596.112964460262</v>
      </c>
      <c r="I3539" s="102">
        <v>256.45059965153251</v>
      </c>
      <c r="J3539" s="96"/>
      <c r="K3539" s="96"/>
      <c r="L3539" s="96"/>
      <c r="M3539" s="96"/>
      <c r="N3539" s="96"/>
      <c r="O3539" s="96"/>
      <c r="P3539" s="96"/>
    </row>
    <row r="3540" spans="1:16" ht="15" customHeight="1" x14ac:dyDescent="0.25">
      <c r="A3540" s="100">
        <v>43763</v>
      </c>
      <c r="B3540" s="101">
        <v>52</v>
      </c>
      <c r="C3540" s="92" t="str">
        <f t="shared" si="165"/>
        <v>GET /international-standing-orders/{InternationalStandingOrderPaymentId}</v>
      </c>
      <c r="D3540" s="94" t="s">
        <v>207</v>
      </c>
      <c r="E3540" s="93" t="str">
        <f t="shared" si="166"/>
        <v>PISP</v>
      </c>
      <c r="F3540" s="93" t="str">
        <f t="shared" si="167"/>
        <v>Y</v>
      </c>
      <c r="G3540" s="95">
        <v>6826398.3386283992</v>
      </c>
      <c r="H3540" s="102">
        <v>15828.537050864998</v>
      </c>
      <c r="I3540" s="102">
        <v>75.402067268463611</v>
      </c>
      <c r="J3540" s="96"/>
      <c r="K3540" s="96"/>
      <c r="L3540" s="96"/>
      <c r="M3540" s="96"/>
      <c r="N3540" s="96"/>
      <c r="O3540" s="96"/>
      <c r="P3540" s="96"/>
    </row>
    <row r="3541" spans="1:16" ht="15" customHeight="1" x14ac:dyDescent="0.25">
      <c r="A3541" s="100">
        <v>43763</v>
      </c>
      <c r="B3541" s="101">
        <v>53</v>
      </c>
      <c r="C3541" s="92" t="str">
        <f t="shared" si="165"/>
        <v>POST /file-payment-consents</v>
      </c>
      <c r="D3541" s="94" t="s">
        <v>207</v>
      </c>
      <c r="E3541" s="93" t="str">
        <f t="shared" si="166"/>
        <v>PISP</v>
      </c>
      <c r="F3541" s="93" t="str">
        <f t="shared" si="167"/>
        <v>N</v>
      </c>
      <c r="G3541" s="95">
        <v>14312934.586899463</v>
      </c>
      <c r="H3541" s="102">
        <v>14378.416979442707</v>
      </c>
      <c r="I3541" s="102">
        <v>26.480121298142574</v>
      </c>
      <c r="J3541" s="96"/>
      <c r="K3541" s="96"/>
      <c r="L3541" s="96"/>
      <c r="M3541" s="96"/>
      <c r="N3541" s="96"/>
      <c r="O3541" s="96"/>
      <c r="P3541" s="96"/>
    </row>
    <row r="3542" spans="1:16" ht="15" customHeight="1" x14ac:dyDescent="0.25">
      <c r="A3542" s="100">
        <v>43763</v>
      </c>
      <c r="B3542" s="101">
        <v>54</v>
      </c>
      <c r="C3542" s="92" t="str">
        <f t="shared" si="165"/>
        <v>GET /file-payment-consents/{ConsentId}</v>
      </c>
      <c r="D3542" s="94" t="s">
        <v>207</v>
      </c>
      <c r="E3542" s="93" t="str">
        <f t="shared" si="166"/>
        <v>PISP</v>
      </c>
      <c r="F3542" s="93" t="str">
        <f t="shared" si="167"/>
        <v>N</v>
      </c>
      <c r="G3542" s="95">
        <v>22925307.103273939</v>
      </c>
      <c r="H3542" s="102">
        <v>27234.832672410335</v>
      </c>
      <c r="I3542" s="102">
        <v>227.40680470731419</v>
      </c>
      <c r="J3542" s="96"/>
      <c r="K3542" s="96"/>
      <c r="L3542" s="96"/>
      <c r="M3542" s="96"/>
      <c r="N3542" s="96"/>
      <c r="O3542" s="96"/>
      <c r="P3542" s="96"/>
    </row>
    <row r="3543" spans="1:16" ht="15" customHeight="1" x14ac:dyDescent="0.25">
      <c r="A3543" s="100">
        <v>43763</v>
      </c>
      <c r="B3543" s="101">
        <v>55</v>
      </c>
      <c r="C3543" s="92" t="str">
        <f t="shared" si="165"/>
        <v>POST /file-payment-consents/{ConsentId}/file</v>
      </c>
      <c r="D3543" s="94" t="s">
        <v>207</v>
      </c>
      <c r="E3543" s="93" t="str">
        <f t="shared" si="166"/>
        <v>PISP</v>
      </c>
      <c r="F3543" s="93" t="str">
        <f t="shared" si="167"/>
        <v>N</v>
      </c>
      <c r="G3543" s="95">
        <v>20829243.532401867</v>
      </c>
      <c r="H3543" s="102">
        <v>31925.967767160939</v>
      </c>
      <c r="I3543" s="102">
        <v>73.873226760728031</v>
      </c>
      <c r="J3543" s="96"/>
      <c r="K3543" s="96"/>
      <c r="L3543" s="96"/>
      <c r="M3543" s="96"/>
      <c r="N3543" s="96"/>
      <c r="O3543" s="96"/>
      <c r="P3543" s="96"/>
    </row>
    <row r="3544" spans="1:16" ht="15" customHeight="1" x14ac:dyDescent="0.25">
      <c r="A3544" s="100">
        <v>43763</v>
      </c>
      <c r="B3544" s="101">
        <v>56</v>
      </c>
      <c r="C3544" s="92" t="str">
        <f t="shared" si="165"/>
        <v>GET /file-payment-consents/{ConsentId}/file</v>
      </c>
      <c r="D3544" s="94" t="s">
        <v>207</v>
      </c>
      <c r="E3544" s="93" t="str">
        <f t="shared" si="166"/>
        <v>PISP</v>
      </c>
      <c r="F3544" s="93" t="str">
        <f t="shared" si="167"/>
        <v>N</v>
      </c>
      <c r="G3544" s="95">
        <v>27642223.698779248</v>
      </c>
      <c r="H3544" s="102">
        <v>36933.975584775057</v>
      </c>
      <c r="I3544" s="102">
        <v>47.889335675768052</v>
      </c>
      <c r="J3544" s="96"/>
      <c r="K3544" s="96"/>
      <c r="L3544" s="96"/>
      <c r="M3544" s="96"/>
      <c r="N3544" s="96"/>
      <c r="O3544" s="96"/>
      <c r="P3544" s="96"/>
    </row>
    <row r="3545" spans="1:16" ht="15" customHeight="1" x14ac:dyDescent="0.25">
      <c r="A3545" s="100">
        <v>43763</v>
      </c>
      <c r="B3545" s="101">
        <v>57</v>
      </c>
      <c r="C3545" s="92" t="str">
        <f t="shared" si="165"/>
        <v>POST /file-payments</v>
      </c>
      <c r="D3545" s="94" t="s">
        <v>207</v>
      </c>
      <c r="E3545" s="93" t="str">
        <f t="shared" si="166"/>
        <v>PISP</v>
      </c>
      <c r="F3545" s="93" t="str">
        <f t="shared" si="167"/>
        <v>Y</v>
      </c>
      <c r="G3545" s="95">
        <v>427869879.19567353</v>
      </c>
      <c r="H3545" s="102">
        <v>4009.3090913514848</v>
      </c>
      <c r="I3545" s="102">
        <v>64.32498984998513</v>
      </c>
      <c r="J3545" s="96"/>
      <c r="K3545" s="96"/>
      <c r="L3545" s="96"/>
      <c r="M3545" s="96"/>
      <c r="N3545" s="96"/>
      <c r="O3545" s="96"/>
      <c r="P3545" s="96"/>
    </row>
    <row r="3546" spans="1:16" ht="15" customHeight="1" x14ac:dyDescent="0.25">
      <c r="A3546" s="100">
        <v>43763</v>
      </c>
      <c r="B3546" s="101">
        <v>58</v>
      </c>
      <c r="C3546" s="92" t="str">
        <f t="shared" si="165"/>
        <v>GET /file-payments/{FilePaymentId}</v>
      </c>
      <c r="D3546" s="94" t="s">
        <v>207</v>
      </c>
      <c r="E3546" s="93" t="str">
        <f t="shared" si="166"/>
        <v>PISP</v>
      </c>
      <c r="F3546" s="93" t="str">
        <f t="shared" si="167"/>
        <v>Y</v>
      </c>
      <c r="G3546" s="95">
        <v>83012705.09280917</v>
      </c>
      <c r="H3546" s="102">
        <v>902.88102721547421</v>
      </c>
      <c r="I3546" s="102">
        <v>139.42848742895538</v>
      </c>
      <c r="J3546" s="96"/>
      <c r="K3546" s="96"/>
      <c r="L3546" s="96"/>
      <c r="M3546" s="96"/>
      <c r="N3546" s="96"/>
      <c r="O3546" s="96"/>
      <c r="P3546" s="96"/>
    </row>
    <row r="3547" spans="1:16" ht="15" customHeight="1" x14ac:dyDescent="0.25">
      <c r="A3547" s="100">
        <v>43763</v>
      </c>
      <c r="B3547" s="101">
        <v>59</v>
      </c>
      <c r="C3547" s="92" t="str">
        <f t="shared" si="165"/>
        <v>GET /file-payments/{FilePaymentId}/report-file</v>
      </c>
      <c r="D3547" s="94" t="s">
        <v>207</v>
      </c>
      <c r="E3547" s="93" t="str">
        <f t="shared" si="166"/>
        <v>PISP</v>
      </c>
      <c r="F3547" s="93" t="str">
        <f t="shared" si="167"/>
        <v>Y</v>
      </c>
      <c r="G3547" s="95">
        <v>60156617.642488539</v>
      </c>
      <c r="H3547" s="102">
        <v>2382.323204533775</v>
      </c>
      <c r="I3547" s="102">
        <v>87.359591891736571</v>
      </c>
      <c r="J3547" s="96"/>
      <c r="K3547" s="96"/>
      <c r="L3547" s="96"/>
      <c r="M3547" s="96"/>
      <c r="N3547" s="96"/>
      <c r="O3547" s="96"/>
      <c r="P3547" s="96"/>
    </row>
    <row r="3548" spans="1:16" ht="15" customHeight="1" x14ac:dyDescent="0.25">
      <c r="A3548" s="100">
        <v>43763</v>
      </c>
      <c r="B3548" s="101">
        <v>60</v>
      </c>
      <c r="C3548" s="92" t="str">
        <f t="shared" si="165"/>
        <v>POST /funds-confirmation-consents</v>
      </c>
      <c r="D3548" s="94" t="s">
        <v>207</v>
      </c>
      <c r="E3548" s="93" t="str">
        <f t="shared" si="166"/>
        <v>CoF</v>
      </c>
      <c r="F3548" s="93" t="str">
        <f t="shared" si="167"/>
        <v>N</v>
      </c>
      <c r="G3548" s="95">
        <v>13659774.527810154</v>
      </c>
      <c r="H3548" s="102">
        <v>14670.341888791811</v>
      </c>
      <c r="I3548" s="102">
        <v>13.866289592585746</v>
      </c>
      <c r="J3548" s="96"/>
      <c r="K3548" s="96"/>
      <c r="L3548" s="96"/>
      <c r="M3548" s="96"/>
      <c r="N3548" s="96"/>
      <c r="O3548" s="96"/>
      <c r="P3548" s="96"/>
    </row>
    <row r="3549" spans="1:16" ht="15" customHeight="1" x14ac:dyDescent="0.25">
      <c r="A3549" s="100">
        <v>43763</v>
      </c>
      <c r="B3549" s="101">
        <v>61</v>
      </c>
      <c r="C3549" s="92" t="str">
        <f t="shared" si="165"/>
        <v>GET /funds-confirmation-consents/{ConsentId}</v>
      </c>
      <c r="D3549" s="94" t="s">
        <v>207</v>
      </c>
      <c r="E3549" s="93" t="str">
        <f t="shared" si="166"/>
        <v>CoF</v>
      </c>
      <c r="F3549" s="93" t="str">
        <f t="shared" si="167"/>
        <v>N</v>
      </c>
      <c r="G3549" s="95">
        <v>23416459.477127962</v>
      </c>
      <c r="H3549" s="102">
        <v>42743.054135533515</v>
      </c>
      <c r="I3549" s="102">
        <v>193.09195378443633</v>
      </c>
      <c r="J3549" s="96"/>
      <c r="K3549" s="96"/>
      <c r="L3549" s="96"/>
      <c r="M3549" s="96"/>
      <c r="N3549" s="96"/>
      <c r="O3549" s="96"/>
      <c r="P3549" s="96"/>
    </row>
    <row r="3550" spans="1:16" ht="15" customHeight="1" x14ac:dyDescent="0.25">
      <c r="A3550" s="100">
        <v>43763</v>
      </c>
      <c r="B3550" s="101">
        <v>62</v>
      </c>
      <c r="C3550" s="92" t="str">
        <f t="shared" si="165"/>
        <v>DELETE /funds-confirmation-consents/{ConsentId}</v>
      </c>
      <c r="D3550" s="94" t="s">
        <v>207</v>
      </c>
      <c r="E3550" s="93" t="str">
        <f t="shared" si="166"/>
        <v>CoF</v>
      </c>
      <c r="F3550" s="93" t="str">
        <f t="shared" si="167"/>
        <v>N</v>
      </c>
      <c r="G3550" s="95">
        <v>6335605.2786144689</v>
      </c>
      <c r="H3550" s="102">
        <v>12117.960323916557</v>
      </c>
      <c r="I3550" s="102">
        <v>117.11018764802964</v>
      </c>
      <c r="J3550" s="96"/>
      <c r="K3550" s="96"/>
      <c r="L3550" s="96"/>
      <c r="M3550" s="96"/>
      <c r="N3550" s="96"/>
      <c r="O3550" s="96"/>
      <c r="P3550" s="96"/>
    </row>
    <row r="3551" spans="1:16" ht="15" customHeight="1" x14ac:dyDescent="0.25">
      <c r="A3551" s="100">
        <v>43763</v>
      </c>
      <c r="B3551" s="101">
        <v>63</v>
      </c>
      <c r="C3551" s="92" t="str">
        <f t="shared" si="165"/>
        <v>POST /funds-confirmations</v>
      </c>
      <c r="D3551" s="94" t="s">
        <v>207</v>
      </c>
      <c r="E3551" s="93" t="str">
        <f t="shared" si="166"/>
        <v>CoF</v>
      </c>
      <c r="F3551" s="93" t="str">
        <f t="shared" si="167"/>
        <v>Y</v>
      </c>
      <c r="G3551" s="95">
        <v>10012661.308929743</v>
      </c>
      <c r="H3551" s="102">
        <v>17417.096726759471</v>
      </c>
      <c r="I3551" s="102">
        <v>257.08027191668475</v>
      </c>
      <c r="J3551" s="96"/>
      <c r="K3551" s="96"/>
      <c r="L3551" s="96"/>
      <c r="M3551" s="96"/>
      <c r="N3551" s="96"/>
      <c r="O3551" s="96"/>
      <c r="P3551" s="96"/>
    </row>
    <row r="3552" spans="1:16" ht="15" customHeight="1" x14ac:dyDescent="0.25">
      <c r="A3552" s="46">
        <v>43763</v>
      </c>
      <c r="B3552" s="101">
        <v>0</v>
      </c>
      <c r="C3552" s="92" t="str">
        <f t="shared" si="165"/>
        <v>OIDC endpoints for token IDs</v>
      </c>
      <c r="D3552" s="94" t="s">
        <v>208</v>
      </c>
      <c r="E3552" s="93" t="str">
        <f t="shared" si="166"/>
        <v>OIDC</v>
      </c>
      <c r="F3552" s="93" t="str">
        <f t="shared" si="167"/>
        <v>N</v>
      </c>
      <c r="G3552" s="112">
        <v>771996558.8647939</v>
      </c>
      <c r="H3552" s="68">
        <v>1684470.014681672</v>
      </c>
      <c r="I3552" s="68">
        <v>536.51864535357652</v>
      </c>
      <c r="J3552" s="96"/>
      <c r="K3552" s="96"/>
      <c r="L3552" s="96"/>
      <c r="M3552" s="96"/>
      <c r="N3552" s="96"/>
      <c r="O3552" s="96"/>
      <c r="P3552" s="96"/>
    </row>
    <row r="3553" spans="1:16" ht="15" customHeight="1" x14ac:dyDescent="0.25">
      <c r="A3553" s="97">
        <v>43763</v>
      </c>
      <c r="B3553" s="101">
        <v>1</v>
      </c>
      <c r="C3553" s="92" t="str">
        <f t="shared" si="165"/>
        <v>POST /account-access-consents</v>
      </c>
      <c r="D3553" s="94" t="s">
        <v>208</v>
      </c>
      <c r="E3553" s="93" t="str">
        <f t="shared" si="166"/>
        <v>AISP</v>
      </c>
      <c r="F3553" s="93" t="str">
        <f t="shared" si="167"/>
        <v>N</v>
      </c>
      <c r="G3553" s="95">
        <v>595095.75754716597</v>
      </c>
      <c r="H3553" s="99">
        <v>29321.033404315116</v>
      </c>
      <c r="I3553" s="99">
        <v>88.167199253526945</v>
      </c>
      <c r="J3553" s="96"/>
      <c r="K3553" s="96"/>
      <c r="L3553" s="96"/>
      <c r="M3553" s="96"/>
      <c r="N3553" s="96"/>
      <c r="O3553" s="96"/>
      <c r="P3553" s="96"/>
    </row>
    <row r="3554" spans="1:16" ht="15" customHeight="1" x14ac:dyDescent="0.25">
      <c r="A3554" s="97">
        <v>43763</v>
      </c>
      <c r="B3554" s="101">
        <v>2</v>
      </c>
      <c r="C3554" s="92" t="str">
        <f t="shared" si="165"/>
        <v>GET /account-access-consents/{ConsentId}</v>
      </c>
      <c r="D3554" s="94" t="s">
        <v>208</v>
      </c>
      <c r="E3554" s="93" t="str">
        <f t="shared" si="166"/>
        <v>AISP</v>
      </c>
      <c r="F3554" s="93" t="str">
        <f t="shared" si="167"/>
        <v>N</v>
      </c>
      <c r="G3554" s="95">
        <v>1340101.0766918082</v>
      </c>
      <c r="H3554" s="99">
        <v>30127.706324781982</v>
      </c>
      <c r="I3554" s="99">
        <v>36.092115627949063</v>
      </c>
      <c r="J3554" s="96"/>
      <c r="K3554" s="96"/>
      <c r="L3554" s="96"/>
      <c r="M3554" s="96"/>
      <c r="N3554" s="96"/>
      <c r="O3554" s="96"/>
      <c r="P3554" s="96"/>
    </row>
    <row r="3555" spans="1:16" ht="15" customHeight="1" x14ac:dyDescent="0.25">
      <c r="A3555" s="97">
        <v>43763</v>
      </c>
      <c r="B3555" s="101">
        <v>3</v>
      </c>
      <c r="C3555" s="92" t="str">
        <f t="shared" si="165"/>
        <v>DELETE /account-access-consents/{ConsentId}</v>
      </c>
      <c r="D3555" s="94" t="s">
        <v>208</v>
      </c>
      <c r="E3555" s="93" t="str">
        <f t="shared" si="166"/>
        <v>AISP</v>
      </c>
      <c r="F3555" s="93" t="str">
        <f t="shared" si="167"/>
        <v>N</v>
      </c>
      <c r="G3555" s="95">
        <v>665861.54979979398</v>
      </c>
      <c r="H3555" s="99">
        <v>24192.590213882027</v>
      </c>
      <c r="I3555" s="99">
        <v>295.95896723791844</v>
      </c>
      <c r="J3555" s="96"/>
      <c r="K3555" s="96"/>
      <c r="L3555" s="96"/>
      <c r="M3555" s="96"/>
      <c r="N3555" s="96"/>
      <c r="O3555" s="96"/>
      <c r="P3555" s="96"/>
    </row>
    <row r="3556" spans="1:16" ht="15" customHeight="1" x14ac:dyDescent="0.25">
      <c r="A3556" s="97">
        <v>43763</v>
      </c>
      <c r="B3556" s="101">
        <v>4</v>
      </c>
      <c r="C3556" s="92" t="str">
        <f t="shared" si="165"/>
        <v>GET /accounts</v>
      </c>
      <c r="D3556" s="94" t="s">
        <v>208</v>
      </c>
      <c r="E3556" s="93" t="str">
        <f t="shared" si="166"/>
        <v>AISP</v>
      </c>
      <c r="F3556" s="93" t="str">
        <f t="shared" si="167"/>
        <v>Y</v>
      </c>
      <c r="G3556" s="95">
        <v>1665871.4017878608</v>
      </c>
      <c r="H3556" s="99">
        <v>28817.051496097771</v>
      </c>
      <c r="I3556" s="99">
        <v>75.372486118234079</v>
      </c>
      <c r="J3556" s="96"/>
      <c r="K3556" s="96"/>
      <c r="L3556" s="96"/>
      <c r="M3556" s="96"/>
      <c r="N3556" s="96"/>
      <c r="O3556" s="96"/>
      <c r="P3556" s="96"/>
    </row>
    <row r="3557" spans="1:16" ht="15" customHeight="1" x14ac:dyDescent="0.25">
      <c r="A3557" s="97">
        <v>43763</v>
      </c>
      <c r="B3557" s="101">
        <v>5</v>
      </c>
      <c r="C3557" s="92" t="str">
        <f t="shared" si="165"/>
        <v>GET /accounts/{AccountId}</v>
      </c>
      <c r="D3557" s="94" t="s">
        <v>208</v>
      </c>
      <c r="E3557" s="93" t="str">
        <f t="shared" si="166"/>
        <v>AISP</v>
      </c>
      <c r="F3557" s="93" t="str">
        <f t="shared" si="167"/>
        <v>Y</v>
      </c>
      <c r="G3557" s="95">
        <v>2579715.2811951097</v>
      </c>
      <c r="H3557" s="99">
        <v>37989.348597379212</v>
      </c>
      <c r="I3557" s="99">
        <v>85.33522453931954</v>
      </c>
      <c r="J3557" s="96"/>
      <c r="K3557" s="96"/>
      <c r="L3557" s="96"/>
      <c r="M3557" s="96"/>
      <c r="N3557" s="96"/>
      <c r="O3557" s="96"/>
      <c r="P3557" s="96"/>
    </row>
    <row r="3558" spans="1:16" ht="15" customHeight="1" x14ac:dyDescent="0.25">
      <c r="A3558" s="97">
        <v>43763</v>
      </c>
      <c r="B3558" s="101">
        <v>6</v>
      </c>
      <c r="C3558" s="92" t="str">
        <f t="shared" si="165"/>
        <v>GET /accounts/{AccountId}/balances</v>
      </c>
      <c r="D3558" s="94" t="s">
        <v>208</v>
      </c>
      <c r="E3558" s="93" t="str">
        <f t="shared" si="166"/>
        <v>AISP</v>
      </c>
      <c r="F3558" s="93" t="str">
        <f t="shared" si="167"/>
        <v>Y</v>
      </c>
      <c r="G3558" s="95">
        <v>1756996.2622377232</v>
      </c>
      <c r="H3558" s="99">
        <v>30384.229355491752</v>
      </c>
      <c r="I3558" s="99">
        <v>147.7380129370386</v>
      </c>
      <c r="J3558" s="96"/>
      <c r="K3558" s="96"/>
      <c r="L3558" s="96"/>
      <c r="M3558" s="96"/>
      <c r="N3558" s="96"/>
      <c r="O3558" s="96"/>
      <c r="P3558" s="96"/>
    </row>
    <row r="3559" spans="1:16" ht="15" customHeight="1" x14ac:dyDescent="0.25">
      <c r="A3559" s="97">
        <v>43763</v>
      </c>
      <c r="B3559" s="101">
        <v>7</v>
      </c>
      <c r="C3559" s="92" t="str">
        <f t="shared" si="165"/>
        <v>GET /balances</v>
      </c>
      <c r="D3559" s="94" t="s">
        <v>208</v>
      </c>
      <c r="E3559" s="93" t="str">
        <f t="shared" si="166"/>
        <v>AISP</v>
      </c>
      <c r="F3559" s="93" t="str">
        <f t="shared" si="167"/>
        <v>Y</v>
      </c>
      <c r="G3559" s="95">
        <v>1002136.7454939205</v>
      </c>
      <c r="H3559" s="99">
        <v>23179.579118553378</v>
      </c>
      <c r="I3559" s="99">
        <v>154.7811585339899</v>
      </c>
      <c r="J3559" s="96"/>
      <c r="K3559" s="96"/>
      <c r="L3559" s="96"/>
      <c r="M3559" s="96"/>
      <c r="N3559" s="96"/>
      <c r="O3559" s="96"/>
      <c r="P3559" s="96"/>
    </row>
    <row r="3560" spans="1:16" ht="15" customHeight="1" x14ac:dyDescent="0.25">
      <c r="A3560" s="97">
        <v>43763</v>
      </c>
      <c r="B3560" s="101">
        <v>8</v>
      </c>
      <c r="C3560" s="92" t="str">
        <f t="shared" si="165"/>
        <v>GET /accounts/{AccountId}/transactions</v>
      </c>
      <c r="D3560" s="94" t="s">
        <v>208</v>
      </c>
      <c r="E3560" s="93" t="str">
        <f t="shared" si="166"/>
        <v>AISP</v>
      </c>
      <c r="F3560" s="93" t="str">
        <f t="shared" si="167"/>
        <v>Y</v>
      </c>
      <c r="G3560" s="95">
        <v>33884772.631542198</v>
      </c>
      <c r="H3560" s="99">
        <v>18470.044362470144</v>
      </c>
      <c r="I3560" s="99">
        <v>156.56745467357288</v>
      </c>
      <c r="J3560" s="96"/>
      <c r="K3560" s="96"/>
      <c r="L3560" s="96"/>
      <c r="M3560" s="96"/>
      <c r="N3560" s="96"/>
      <c r="O3560" s="96"/>
      <c r="P3560" s="96"/>
    </row>
    <row r="3561" spans="1:16" ht="15" customHeight="1" x14ac:dyDescent="0.25">
      <c r="A3561" s="97">
        <v>43763</v>
      </c>
      <c r="B3561" s="101">
        <v>9</v>
      </c>
      <c r="C3561" s="92" t="str">
        <f t="shared" si="165"/>
        <v>GET /transactions</v>
      </c>
      <c r="D3561" s="94" t="s">
        <v>208</v>
      </c>
      <c r="E3561" s="93" t="str">
        <f t="shared" si="166"/>
        <v>AISP</v>
      </c>
      <c r="F3561" s="93" t="str">
        <f t="shared" si="167"/>
        <v>Y</v>
      </c>
      <c r="G3561" s="95">
        <v>284405899.01808405</v>
      </c>
      <c r="H3561" s="99">
        <v>43006.897891607739</v>
      </c>
      <c r="I3561" s="99">
        <v>33.013344491731679</v>
      </c>
      <c r="J3561" s="96"/>
      <c r="K3561" s="96"/>
      <c r="L3561" s="96"/>
      <c r="M3561" s="96"/>
      <c r="N3561" s="96"/>
      <c r="O3561" s="96"/>
      <c r="P3561" s="96"/>
    </row>
    <row r="3562" spans="1:16" ht="15" customHeight="1" x14ac:dyDescent="0.25">
      <c r="A3562" s="97">
        <v>43763</v>
      </c>
      <c r="B3562" s="101">
        <v>10</v>
      </c>
      <c r="C3562" s="92" t="str">
        <f t="shared" si="165"/>
        <v>GET /accounts/{AccountId}/beneficiaries</v>
      </c>
      <c r="D3562" s="94" t="s">
        <v>208</v>
      </c>
      <c r="E3562" s="93" t="str">
        <f t="shared" si="166"/>
        <v>AISP</v>
      </c>
      <c r="F3562" s="93" t="str">
        <f t="shared" si="167"/>
        <v>Y</v>
      </c>
      <c r="G3562" s="95">
        <v>1809483.495945052</v>
      </c>
      <c r="H3562" s="99">
        <v>26857.358813742023</v>
      </c>
      <c r="I3562" s="99">
        <v>116.63441288349733</v>
      </c>
      <c r="J3562" s="96"/>
      <c r="K3562" s="96"/>
      <c r="L3562" s="96"/>
      <c r="M3562" s="96"/>
      <c r="N3562" s="96"/>
      <c r="O3562" s="96"/>
      <c r="P3562" s="96"/>
    </row>
    <row r="3563" spans="1:16" ht="15" customHeight="1" x14ac:dyDescent="0.25">
      <c r="A3563" s="97">
        <v>43763</v>
      </c>
      <c r="B3563" s="101">
        <v>11</v>
      </c>
      <c r="C3563" s="92" t="str">
        <f t="shared" si="165"/>
        <v>GET /beneficiaries</v>
      </c>
      <c r="D3563" s="94" t="s">
        <v>208</v>
      </c>
      <c r="E3563" s="93" t="str">
        <f t="shared" si="166"/>
        <v>AISP</v>
      </c>
      <c r="F3563" s="93" t="str">
        <f t="shared" si="167"/>
        <v>Y</v>
      </c>
      <c r="G3563" s="95">
        <v>2882233.1453300635</v>
      </c>
      <c r="H3563" s="99">
        <v>37639.595959943588</v>
      </c>
      <c r="I3563" s="99">
        <v>30.020176549773691</v>
      </c>
      <c r="J3563" s="96"/>
      <c r="K3563" s="96"/>
      <c r="L3563" s="96"/>
      <c r="M3563" s="96"/>
      <c r="N3563" s="96"/>
      <c r="O3563" s="96"/>
      <c r="P3563" s="96"/>
    </row>
    <row r="3564" spans="1:16" ht="15" customHeight="1" x14ac:dyDescent="0.25">
      <c r="A3564" s="97">
        <v>43763</v>
      </c>
      <c r="B3564" s="101">
        <v>12</v>
      </c>
      <c r="C3564" s="92" t="str">
        <f t="shared" si="165"/>
        <v>GET /accounts/{AccountId}/direct-debits</v>
      </c>
      <c r="D3564" s="94" t="s">
        <v>208</v>
      </c>
      <c r="E3564" s="93" t="str">
        <f t="shared" si="166"/>
        <v>AISP</v>
      </c>
      <c r="F3564" s="93" t="str">
        <f t="shared" si="167"/>
        <v>Y</v>
      </c>
      <c r="G3564" s="95">
        <v>1692963.1515216685</v>
      </c>
      <c r="H3564" s="99">
        <v>31310.928506620705</v>
      </c>
      <c r="I3564" s="99">
        <v>162.7786895171902</v>
      </c>
      <c r="J3564" s="96"/>
      <c r="K3564" s="96"/>
      <c r="L3564" s="96"/>
      <c r="M3564" s="96"/>
      <c r="N3564" s="96"/>
      <c r="O3564" s="96"/>
      <c r="P3564" s="96"/>
    </row>
    <row r="3565" spans="1:16" ht="15" customHeight="1" x14ac:dyDescent="0.25">
      <c r="A3565" s="97">
        <v>43763</v>
      </c>
      <c r="B3565" s="101">
        <v>13</v>
      </c>
      <c r="C3565" s="92" t="str">
        <f t="shared" si="165"/>
        <v>GET /direct-debits</v>
      </c>
      <c r="D3565" s="94" t="s">
        <v>208</v>
      </c>
      <c r="E3565" s="93" t="str">
        <f t="shared" si="166"/>
        <v>AISP</v>
      </c>
      <c r="F3565" s="93" t="str">
        <f t="shared" si="167"/>
        <v>Y</v>
      </c>
      <c r="G3565" s="95">
        <v>1600579.2283973631</v>
      </c>
      <c r="H3565" s="99">
        <v>20845.090858196312</v>
      </c>
      <c r="I3565" s="99">
        <v>189.73224847360157</v>
      </c>
      <c r="J3565" s="96"/>
      <c r="K3565" s="96"/>
      <c r="L3565" s="96"/>
      <c r="M3565" s="96"/>
      <c r="N3565" s="96"/>
      <c r="O3565" s="96"/>
      <c r="P3565" s="96"/>
    </row>
    <row r="3566" spans="1:16" ht="15" customHeight="1" x14ac:dyDescent="0.25">
      <c r="A3566" s="97">
        <v>43763</v>
      </c>
      <c r="B3566" s="101">
        <v>14</v>
      </c>
      <c r="C3566" s="92" t="str">
        <f t="shared" si="165"/>
        <v>GET /accounts/{AccountId}/standing-orders</v>
      </c>
      <c r="D3566" s="94" t="s">
        <v>208</v>
      </c>
      <c r="E3566" s="93" t="str">
        <f t="shared" si="166"/>
        <v>AISP</v>
      </c>
      <c r="F3566" s="93" t="str">
        <f t="shared" si="167"/>
        <v>Y</v>
      </c>
      <c r="G3566" s="95">
        <v>919587.45113107329</v>
      </c>
      <c r="H3566" s="99">
        <v>17451.392608071157</v>
      </c>
      <c r="I3566" s="99">
        <v>140.05129745749022</v>
      </c>
      <c r="J3566" s="96"/>
      <c r="K3566" s="96"/>
      <c r="L3566" s="96"/>
      <c r="M3566" s="96"/>
      <c r="N3566" s="96"/>
      <c r="O3566" s="96"/>
      <c r="P3566" s="96"/>
    </row>
    <row r="3567" spans="1:16" ht="15" customHeight="1" x14ac:dyDescent="0.25">
      <c r="A3567" s="97">
        <v>43763</v>
      </c>
      <c r="B3567" s="101">
        <v>15</v>
      </c>
      <c r="C3567" s="92" t="str">
        <f t="shared" si="165"/>
        <v>GET /standing-orders</v>
      </c>
      <c r="D3567" s="94" t="s">
        <v>208</v>
      </c>
      <c r="E3567" s="93" t="str">
        <f t="shared" si="166"/>
        <v>AISP</v>
      </c>
      <c r="F3567" s="93" t="str">
        <f t="shared" si="167"/>
        <v>Y</v>
      </c>
      <c r="G3567" s="95">
        <v>1519624.1637069723</v>
      </c>
      <c r="H3567" s="99">
        <v>45007.593480180149</v>
      </c>
      <c r="I3567" s="99">
        <v>142.8587775195999</v>
      </c>
      <c r="J3567" s="96"/>
      <c r="K3567" s="96"/>
      <c r="L3567" s="96"/>
      <c r="M3567" s="96"/>
      <c r="N3567" s="96"/>
      <c r="O3567" s="96"/>
      <c r="P3567" s="96"/>
    </row>
    <row r="3568" spans="1:16" ht="15" customHeight="1" x14ac:dyDescent="0.25">
      <c r="A3568" s="97">
        <v>43763</v>
      </c>
      <c r="B3568" s="101">
        <v>16</v>
      </c>
      <c r="C3568" s="92" t="str">
        <f t="shared" si="165"/>
        <v>GET /accounts/{AccountId}/product</v>
      </c>
      <c r="D3568" s="94" t="s">
        <v>208</v>
      </c>
      <c r="E3568" s="93" t="str">
        <f t="shared" si="166"/>
        <v>AISP</v>
      </c>
      <c r="F3568" s="93" t="str">
        <f t="shared" si="167"/>
        <v>Y</v>
      </c>
      <c r="G3568" s="95">
        <v>381500.85457902349</v>
      </c>
      <c r="H3568" s="99">
        <v>5746.7324217835403</v>
      </c>
      <c r="I3568" s="99">
        <v>153.8236744090965</v>
      </c>
      <c r="J3568" s="96"/>
      <c r="K3568" s="96"/>
      <c r="L3568" s="96"/>
      <c r="M3568" s="96"/>
      <c r="N3568" s="96"/>
      <c r="O3568" s="96"/>
      <c r="P3568" s="96"/>
    </row>
    <row r="3569" spans="1:16" ht="15" customHeight="1" x14ac:dyDescent="0.25">
      <c r="A3569" s="97">
        <v>43763</v>
      </c>
      <c r="B3569" s="101">
        <v>17</v>
      </c>
      <c r="C3569" s="92" t="str">
        <f t="shared" si="165"/>
        <v>GET /products</v>
      </c>
      <c r="D3569" s="94" t="s">
        <v>208</v>
      </c>
      <c r="E3569" s="93" t="str">
        <f t="shared" si="166"/>
        <v>AISP</v>
      </c>
      <c r="F3569" s="93" t="str">
        <f t="shared" si="167"/>
        <v>Y</v>
      </c>
      <c r="G3569" s="95">
        <v>770355.05308937107</v>
      </c>
      <c r="H3569" s="99">
        <v>32019.343445993847</v>
      </c>
      <c r="I3569" s="99">
        <v>209.65988151934951</v>
      </c>
      <c r="J3569" s="96"/>
      <c r="K3569" s="96"/>
      <c r="L3569" s="96"/>
      <c r="M3569" s="96"/>
      <c r="N3569" s="96"/>
      <c r="O3569" s="96"/>
      <c r="P3569" s="96"/>
    </row>
    <row r="3570" spans="1:16" ht="15" customHeight="1" x14ac:dyDescent="0.25">
      <c r="A3570" s="97">
        <v>43763</v>
      </c>
      <c r="B3570" s="101">
        <v>18</v>
      </c>
      <c r="C3570" s="92" t="str">
        <f t="shared" si="165"/>
        <v>GET /accounts/{AccountId}/offers</v>
      </c>
      <c r="D3570" s="94" t="s">
        <v>208</v>
      </c>
      <c r="E3570" s="93" t="str">
        <f t="shared" si="166"/>
        <v>AISP</v>
      </c>
      <c r="F3570" s="93" t="str">
        <f t="shared" si="167"/>
        <v>Y</v>
      </c>
      <c r="G3570" s="95">
        <v>798103.65010347182</v>
      </c>
      <c r="H3570" s="99">
        <v>35655.100369090054</v>
      </c>
      <c r="I3570" s="99">
        <v>268.98324751480129</v>
      </c>
      <c r="J3570" s="96"/>
      <c r="K3570" s="96"/>
      <c r="L3570" s="96"/>
      <c r="M3570" s="96"/>
      <c r="N3570" s="96"/>
      <c r="O3570" s="96"/>
      <c r="P3570" s="96"/>
    </row>
    <row r="3571" spans="1:16" ht="15" customHeight="1" x14ac:dyDescent="0.25">
      <c r="A3571" s="97">
        <v>43763</v>
      </c>
      <c r="B3571" s="101">
        <v>19</v>
      </c>
      <c r="C3571" s="92" t="str">
        <f t="shared" si="165"/>
        <v>GET /offers</v>
      </c>
      <c r="D3571" s="94" t="s">
        <v>208</v>
      </c>
      <c r="E3571" s="93" t="str">
        <f t="shared" si="166"/>
        <v>AISP</v>
      </c>
      <c r="F3571" s="93" t="str">
        <f t="shared" si="167"/>
        <v>Y</v>
      </c>
      <c r="G3571" s="95">
        <v>2933670.5449180342</v>
      </c>
      <c r="H3571" s="99">
        <v>35796.007111590967</v>
      </c>
      <c r="I3571" s="99">
        <v>174.55920390473761</v>
      </c>
      <c r="J3571" s="96"/>
      <c r="K3571" s="96"/>
      <c r="L3571" s="96"/>
      <c r="M3571" s="96"/>
      <c r="N3571" s="96"/>
      <c r="O3571" s="96"/>
      <c r="P3571" s="96"/>
    </row>
    <row r="3572" spans="1:16" ht="15" customHeight="1" x14ac:dyDescent="0.25">
      <c r="A3572" s="97">
        <v>43763</v>
      </c>
      <c r="B3572" s="101">
        <v>20</v>
      </c>
      <c r="C3572" s="92" t="str">
        <f t="shared" si="165"/>
        <v>GET /accounts/{AccountId}/party</v>
      </c>
      <c r="D3572" s="94" t="s">
        <v>208</v>
      </c>
      <c r="E3572" s="93" t="str">
        <f t="shared" si="166"/>
        <v>AISP</v>
      </c>
      <c r="F3572" s="93" t="str">
        <f t="shared" si="167"/>
        <v>Y</v>
      </c>
      <c r="G3572" s="95">
        <v>1123677.8116739024</v>
      </c>
      <c r="H3572" s="99">
        <v>43345.186401556042</v>
      </c>
      <c r="I3572" s="99">
        <v>0</v>
      </c>
      <c r="J3572" s="96"/>
      <c r="K3572" s="96"/>
      <c r="L3572" s="96"/>
      <c r="M3572" s="96"/>
      <c r="N3572" s="96"/>
      <c r="O3572" s="96"/>
      <c r="P3572" s="96"/>
    </row>
    <row r="3573" spans="1:16" ht="15" customHeight="1" x14ac:dyDescent="0.25">
      <c r="A3573" s="97">
        <v>43763</v>
      </c>
      <c r="B3573" s="101">
        <v>21</v>
      </c>
      <c r="C3573" s="92" t="str">
        <f t="shared" si="165"/>
        <v>GET /party</v>
      </c>
      <c r="D3573" s="94" t="s">
        <v>208</v>
      </c>
      <c r="E3573" s="93" t="str">
        <f t="shared" si="166"/>
        <v>AISP</v>
      </c>
      <c r="F3573" s="93" t="str">
        <f t="shared" si="167"/>
        <v>Y</v>
      </c>
      <c r="G3573" s="95">
        <v>814558.18158244423</v>
      </c>
      <c r="H3573" s="99">
        <v>10648.415306515584</v>
      </c>
      <c r="I3573" s="99">
        <v>373.36433238644742</v>
      </c>
      <c r="J3573" s="96"/>
      <c r="K3573" s="96"/>
      <c r="L3573" s="96"/>
      <c r="M3573" s="96"/>
      <c r="N3573" s="96"/>
      <c r="O3573" s="96"/>
      <c r="P3573" s="96"/>
    </row>
    <row r="3574" spans="1:16" ht="15" customHeight="1" x14ac:dyDescent="0.25">
      <c r="A3574" s="97">
        <v>43763</v>
      </c>
      <c r="B3574" s="101">
        <v>22</v>
      </c>
      <c r="C3574" s="92" t="str">
        <f t="shared" si="165"/>
        <v>GET /accounts/{AccountId}/scheduled-payments</v>
      </c>
      <c r="D3574" s="94" t="s">
        <v>208</v>
      </c>
      <c r="E3574" s="93" t="str">
        <f t="shared" si="166"/>
        <v>AISP</v>
      </c>
      <c r="F3574" s="93" t="str">
        <f t="shared" si="167"/>
        <v>Y</v>
      </c>
      <c r="G3574" s="95">
        <v>897490.17214686028</v>
      </c>
      <c r="H3574" s="99">
        <v>32403.057807935777</v>
      </c>
      <c r="I3574" s="99">
        <v>2.8483039787803062</v>
      </c>
      <c r="J3574" s="96"/>
      <c r="K3574" s="96"/>
      <c r="L3574" s="96"/>
      <c r="M3574" s="96"/>
      <c r="N3574" s="96"/>
      <c r="O3574" s="96"/>
      <c r="P3574" s="96"/>
    </row>
    <row r="3575" spans="1:16" ht="15" customHeight="1" x14ac:dyDescent="0.25">
      <c r="A3575" s="97">
        <v>43763</v>
      </c>
      <c r="B3575" s="101">
        <v>23</v>
      </c>
      <c r="C3575" s="92" t="str">
        <f t="shared" si="165"/>
        <v>GET /scheduled-payments</v>
      </c>
      <c r="D3575" s="94" t="s">
        <v>208</v>
      </c>
      <c r="E3575" s="93" t="str">
        <f t="shared" si="166"/>
        <v>AISP</v>
      </c>
      <c r="F3575" s="93" t="str">
        <f t="shared" si="167"/>
        <v>Y</v>
      </c>
      <c r="G3575" s="95">
        <v>1795737.6021405174</v>
      </c>
      <c r="H3575" s="99">
        <v>30522.145382281182</v>
      </c>
      <c r="I3575" s="99">
        <v>83.966790751347347</v>
      </c>
      <c r="J3575" s="96"/>
      <c r="K3575" s="96"/>
      <c r="L3575" s="96"/>
      <c r="M3575" s="96"/>
      <c r="N3575" s="96"/>
      <c r="O3575" s="96"/>
      <c r="P3575" s="96"/>
    </row>
    <row r="3576" spans="1:16" ht="15" customHeight="1" x14ac:dyDescent="0.25">
      <c r="A3576" s="97">
        <v>43763</v>
      </c>
      <c r="B3576" s="101">
        <v>24</v>
      </c>
      <c r="C3576" s="92" t="str">
        <f t="shared" si="165"/>
        <v>GET /accounts/{AccountId}/statements</v>
      </c>
      <c r="D3576" s="94" t="s">
        <v>208</v>
      </c>
      <c r="E3576" s="93" t="str">
        <f t="shared" si="166"/>
        <v>AISP</v>
      </c>
      <c r="F3576" s="93" t="str">
        <f t="shared" si="167"/>
        <v>Y</v>
      </c>
      <c r="G3576" s="95">
        <v>886543.12731947436</v>
      </c>
      <c r="H3576" s="99">
        <v>13175.427956568275</v>
      </c>
      <c r="I3576" s="99">
        <v>148.06598619126956</v>
      </c>
      <c r="J3576" s="96"/>
      <c r="K3576" s="96"/>
      <c r="L3576" s="96"/>
      <c r="M3576" s="96"/>
      <c r="N3576" s="96"/>
      <c r="O3576" s="96"/>
      <c r="P3576" s="96"/>
    </row>
    <row r="3577" spans="1:16" ht="15" customHeight="1" x14ac:dyDescent="0.25">
      <c r="A3577" s="97">
        <v>43763</v>
      </c>
      <c r="B3577" s="101">
        <v>25</v>
      </c>
      <c r="C3577" s="92" t="str">
        <f t="shared" si="165"/>
        <v>GET /accounts/{AccountId}/statements/{StatementId}</v>
      </c>
      <c r="D3577" s="94" t="s">
        <v>208</v>
      </c>
      <c r="E3577" s="93" t="str">
        <f t="shared" si="166"/>
        <v>AISP</v>
      </c>
      <c r="F3577" s="93" t="str">
        <f t="shared" si="167"/>
        <v>Y</v>
      </c>
      <c r="G3577" s="95">
        <v>1121957.5672954265</v>
      </c>
      <c r="H3577" s="99">
        <v>23302.325562578077</v>
      </c>
      <c r="I3577" s="99">
        <v>117.42363581141174</v>
      </c>
      <c r="J3577" s="96"/>
      <c r="K3577" s="96"/>
      <c r="L3577" s="96"/>
      <c r="M3577" s="96"/>
      <c r="N3577" s="96"/>
      <c r="O3577" s="96"/>
      <c r="P3577" s="96"/>
    </row>
    <row r="3578" spans="1:16" ht="15" customHeight="1" x14ac:dyDescent="0.25">
      <c r="A3578" s="97">
        <v>43763</v>
      </c>
      <c r="B3578" s="101">
        <v>26</v>
      </c>
      <c r="C3578" s="92" t="str">
        <f t="shared" si="165"/>
        <v>GET /accounts/{AccountId}/statements/{StatementId}/file</v>
      </c>
      <c r="D3578" s="94" t="s">
        <v>208</v>
      </c>
      <c r="E3578" s="93" t="str">
        <f t="shared" si="166"/>
        <v>AISP</v>
      </c>
      <c r="F3578" s="93" t="str">
        <f t="shared" si="167"/>
        <v>Y</v>
      </c>
      <c r="G3578" s="95">
        <v>2021755.8495407389</v>
      </c>
      <c r="H3578" s="99">
        <v>25693.504849711364</v>
      </c>
      <c r="I3578" s="99">
        <v>90.328954646205219</v>
      </c>
      <c r="J3578" s="96"/>
      <c r="K3578" s="96"/>
      <c r="L3578" s="96"/>
      <c r="M3578" s="96"/>
      <c r="N3578" s="96"/>
      <c r="O3578" s="96"/>
      <c r="P3578" s="96"/>
    </row>
    <row r="3579" spans="1:16" ht="15" customHeight="1" x14ac:dyDescent="0.25">
      <c r="A3579" s="97">
        <v>43763</v>
      </c>
      <c r="B3579" s="101">
        <v>27</v>
      </c>
      <c r="C3579" s="92" t="str">
        <f t="shared" si="165"/>
        <v>GET /accounts/{AccountId}/statements/{StatementId}/transactions</v>
      </c>
      <c r="D3579" s="94" t="s">
        <v>208</v>
      </c>
      <c r="E3579" s="93" t="str">
        <f t="shared" si="166"/>
        <v>AISP</v>
      </c>
      <c r="F3579" s="93" t="str">
        <f t="shared" si="167"/>
        <v>Y</v>
      </c>
      <c r="G3579" s="95">
        <v>30454687.000919122</v>
      </c>
      <c r="H3579" s="99">
        <v>7027.1881667604284</v>
      </c>
      <c r="I3579" s="99">
        <v>295.92234149074972</v>
      </c>
      <c r="J3579" s="96"/>
      <c r="K3579" s="96"/>
      <c r="L3579" s="96"/>
      <c r="M3579" s="96"/>
      <c r="N3579" s="96"/>
      <c r="O3579" s="96"/>
      <c r="P3579" s="96"/>
    </row>
    <row r="3580" spans="1:16" ht="15" customHeight="1" x14ac:dyDescent="0.25">
      <c r="A3580" s="97">
        <v>43763</v>
      </c>
      <c r="B3580" s="101">
        <v>28</v>
      </c>
      <c r="C3580" s="92" t="str">
        <f t="shared" si="165"/>
        <v>GET /statements</v>
      </c>
      <c r="D3580" s="94" t="s">
        <v>208</v>
      </c>
      <c r="E3580" s="93" t="str">
        <f t="shared" si="166"/>
        <v>AISP</v>
      </c>
      <c r="F3580" s="93" t="str">
        <f t="shared" si="167"/>
        <v>Y</v>
      </c>
      <c r="G3580" s="95">
        <v>3079635.3985265372</v>
      </c>
      <c r="H3580" s="99">
        <v>45390.231902974578</v>
      </c>
      <c r="I3580" s="99">
        <v>73.795154907502976</v>
      </c>
      <c r="J3580" s="96"/>
      <c r="K3580" s="96"/>
      <c r="L3580" s="96"/>
      <c r="M3580" s="96"/>
      <c r="N3580" s="96"/>
      <c r="O3580" s="96"/>
      <c r="P3580" s="96"/>
    </row>
    <row r="3581" spans="1:16" ht="15" customHeight="1" x14ac:dyDescent="0.25">
      <c r="A3581" s="97">
        <v>43763</v>
      </c>
      <c r="B3581" s="101">
        <v>29</v>
      </c>
      <c r="C3581" s="92" t="str">
        <f t="shared" si="165"/>
        <v>POST /domestic-payment-consents</v>
      </c>
      <c r="D3581" s="94" t="s">
        <v>208</v>
      </c>
      <c r="E3581" s="93" t="str">
        <f t="shared" si="166"/>
        <v>PISP</v>
      </c>
      <c r="F3581" s="93" t="str">
        <f t="shared" si="167"/>
        <v>N</v>
      </c>
      <c r="G3581" s="95">
        <v>3792601.9499032404</v>
      </c>
      <c r="H3581" s="99">
        <v>8724.4587660269517</v>
      </c>
      <c r="I3581" s="99">
        <v>89.64761580591977</v>
      </c>
      <c r="J3581" s="96"/>
      <c r="K3581" s="96"/>
      <c r="L3581" s="96"/>
      <c r="M3581" s="96"/>
      <c r="N3581" s="96"/>
      <c r="O3581" s="96"/>
      <c r="P3581" s="96"/>
    </row>
    <row r="3582" spans="1:16" ht="15" customHeight="1" x14ac:dyDescent="0.25">
      <c r="A3582" s="97">
        <v>43763</v>
      </c>
      <c r="B3582" s="101">
        <v>30</v>
      </c>
      <c r="C3582" s="92" t="str">
        <f t="shared" si="165"/>
        <v>GET /domestic-payment-consents/{ConsentId}</v>
      </c>
      <c r="D3582" s="94" t="s">
        <v>208</v>
      </c>
      <c r="E3582" s="93" t="str">
        <f t="shared" si="166"/>
        <v>PISP</v>
      </c>
      <c r="F3582" s="93" t="str">
        <f t="shared" si="167"/>
        <v>N</v>
      </c>
      <c r="G3582" s="95">
        <v>12402067.328143736</v>
      </c>
      <c r="H3582" s="99">
        <v>19305.478122104763</v>
      </c>
      <c r="I3582" s="99">
        <v>140.49026335337629</v>
      </c>
      <c r="J3582" s="96"/>
      <c r="K3582" s="96"/>
      <c r="L3582" s="96"/>
      <c r="M3582" s="96"/>
      <c r="N3582" s="96"/>
      <c r="O3582" s="96"/>
      <c r="P3582" s="96"/>
    </row>
    <row r="3583" spans="1:16" ht="15" customHeight="1" x14ac:dyDescent="0.25">
      <c r="A3583" s="97">
        <v>43763</v>
      </c>
      <c r="B3583" s="101">
        <v>31</v>
      </c>
      <c r="C3583" s="92" t="str">
        <f t="shared" si="165"/>
        <v>POST /domestic-payments</v>
      </c>
      <c r="D3583" s="94" t="s">
        <v>208</v>
      </c>
      <c r="E3583" s="93" t="str">
        <f t="shared" si="166"/>
        <v>PISP</v>
      </c>
      <c r="F3583" s="93" t="str">
        <f t="shared" si="167"/>
        <v>Y</v>
      </c>
      <c r="G3583" s="95">
        <v>4730941.0691956012</v>
      </c>
      <c r="H3583" s="99">
        <v>16445.450806323075</v>
      </c>
      <c r="I3583" s="99">
        <v>5.8032865542352337</v>
      </c>
      <c r="J3583" s="96"/>
      <c r="K3583" s="96"/>
      <c r="L3583" s="96"/>
      <c r="M3583" s="96"/>
      <c r="N3583" s="96"/>
      <c r="O3583" s="96"/>
      <c r="P3583" s="96"/>
    </row>
    <row r="3584" spans="1:16" ht="15" customHeight="1" x14ac:dyDescent="0.25">
      <c r="A3584" s="97">
        <v>43763</v>
      </c>
      <c r="B3584" s="101">
        <v>32</v>
      </c>
      <c r="C3584" s="92" t="str">
        <f t="shared" si="165"/>
        <v>GET /domestic-payments/{DomesticPaymentId}</v>
      </c>
      <c r="D3584" s="94" t="s">
        <v>208</v>
      </c>
      <c r="E3584" s="93" t="str">
        <f t="shared" si="166"/>
        <v>PISP</v>
      </c>
      <c r="F3584" s="93" t="str">
        <f t="shared" si="167"/>
        <v>Y</v>
      </c>
      <c r="G3584" s="95">
        <v>33982815.055007055</v>
      </c>
      <c r="H3584" s="99">
        <v>43052.956455568637</v>
      </c>
      <c r="I3584" s="99">
        <v>75.168877614212846</v>
      </c>
      <c r="J3584" s="96"/>
      <c r="K3584" s="96"/>
      <c r="L3584" s="96"/>
      <c r="M3584" s="96"/>
      <c r="N3584" s="96"/>
      <c r="O3584" s="96"/>
      <c r="P3584" s="96"/>
    </row>
    <row r="3585" spans="1:16" ht="15" customHeight="1" x14ac:dyDescent="0.25">
      <c r="A3585" s="97">
        <v>43763</v>
      </c>
      <c r="B3585" s="101">
        <v>33</v>
      </c>
      <c r="C3585" s="92" t="str">
        <f t="shared" si="165"/>
        <v>POST /domestic-scheduled-payment-consents</v>
      </c>
      <c r="D3585" s="94" t="s">
        <v>208</v>
      </c>
      <c r="E3585" s="93" t="str">
        <f t="shared" si="166"/>
        <v>PISP</v>
      </c>
      <c r="F3585" s="93" t="str">
        <f t="shared" si="167"/>
        <v>N</v>
      </c>
      <c r="G3585" s="95">
        <v>16488354.822206043</v>
      </c>
      <c r="H3585" s="99">
        <v>18912.096633450827</v>
      </c>
      <c r="I3585" s="99">
        <v>108.18158028078555</v>
      </c>
      <c r="J3585" s="96"/>
      <c r="K3585" s="96"/>
      <c r="L3585" s="96"/>
      <c r="M3585" s="96"/>
      <c r="N3585" s="96"/>
      <c r="O3585" s="96"/>
      <c r="P3585" s="96"/>
    </row>
    <row r="3586" spans="1:16" ht="15" customHeight="1" x14ac:dyDescent="0.25">
      <c r="A3586" s="97">
        <v>43763</v>
      </c>
      <c r="B3586" s="101">
        <v>34</v>
      </c>
      <c r="C3586" s="92" t="str">
        <f t="shared" si="165"/>
        <v>GET /domestic-scheduled-payment-consents/{ConsentId}</v>
      </c>
      <c r="D3586" s="94" t="s">
        <v>208</v>
      </c>
      <c r="E3586" s="93" t="str">
        <f t="shared" si="166"/>
        <v>PISP</v>
      </c>
      <c r="F3586" s="93" t="str">
        <f t="shared" si="167"/>
        <v>N</v>
      </c>
      <c r="G3586" s="95">
        <v>10807008.823941633</v>
      </c>
      <c r="H3586" s="99">
        <v>13957.463253185835</v>
      </c>
      <c r="I3586" s="99">
        <v>84.393732280004784</v>
      </c>
      <c r="J3586" s="96"/>
      <c r="K3586" s="96"/>
      <c r="L3586" s="96"/>
      <c r="M3586" s="96"/>
      <c r="N3586" s="96"/>
      <c r="O3586" s="96"/>
      <c r="P3586" s="96"/>
    </row>
    <row r="3587" spans="1:16" ht="15" customHeight="1" x14ac:dyDescent="0.25">
      <c r="A3587" s="97">
        <v>43763</v>
      </c>
      <c r="B3587" s="101">
        <v>35</v>
      </c>
      <c r="C3587" s="92" t="str">
        <f t="shared" si="165"/>
        <v>POST /domestic-scheduled-payments</v>
      </c>
      <c r="D3587" s="94" t="s">
        <v>208</v>
      </c>
      <c r="E3587" s="93" t="str">
        <f t="shared" si="166"/>
        <v>PISP</v>
      </c>
      <c r="F3587" s="93" t="str">
        <f t="shared" si="167"/>
        <v>Y</v>
      </c>
      <c r="G3587" s="95">
        <v>30065820.789219428</v>
      </c>
      <c r="H3587" s="99">
        <v>40429.033451188552</v>
      </c>
      <c r="I3587" s="99">
        <v>157.08473798685552</v>
      </c>
      <c r="J3587" s="96"/>
      <c r="K3587" s="96"/>
      <c r="L3587" s="96"/>
      <c r="M3587" s="96"/>
      <c r="N3587" s="96"/>
      <c r="O3587" s="96"/>
      <c r="P3587" s="96"/>
    </row>
    <row r="3588" spans="1:16" ht="15" customHeight="1" x14ac:dyDescent="0.25">
      <c r="A3588" s="97">
        <v>43763</v>
      </c>
      <c r="B3588" s="101">
        <v>36</v>
      </c>
      <c r="C3588" s="92" t="str">
        <f t="shared" si="165"/>
        <v>GET /domestic-scheduled-payments/{DomesticScheduledPaymentId}</v>
      </c>
      <c r="D3588" s="94" t="s">
        <v>208</v>
      </c>
      <c r="E3588" s="93" t="str">
        <f t="shared" si="166"/>
        <v>PISP</v>
      </c>
      <c r="F3588" s="93" t="str">
        <f t="shared" si="167"/>
        <v>Y</v>
      </c>
      <c r="G3588" s="95">
        <v>12813116.694822179</v>
      </c>
      <c r="H3588" s="99">
        <v>33735.935104351294</v>
      </c>
      <c r="I3588" s="99">
        <v>85.539735143685505</v>
      </c>
      <c r="J3588" s="96"/>
      <c r="K3588" s="96"/>
      <c r="L3588" s="96"/>
      <c r="M3588" s="96"/>
      <c r="N3588" s="96"/>
      <c r="O3588" s="96"/>
      <c r="P3588" s="96"/>
    </row>
    <row r="3589" spans="1:16" ht="15" customHeight="1" x14ac:dyDescent="0.25">
      <c r="A3589" s="97">
        <v>43763</v>
      </c>
      <c r="B3589" s="101">
        <v>37</v>
      </c>
      <c r="C3589" s="92" t="str">
        <f t="shared" si="165"/>
        <v>POST /domestic-standing-order-consents</v>
      </c>
      <c r="D3589" s="94" t="s">
        <v>208</v>
      </c>
      <c r="E3589" s="93" t="str">
        <f t="shared" si="166"/>
        <v>PISP</v>
      </c>
      <c r="F3589" s="93" t="str">
        <f t="shared" si="167"/>
        <v>N</v>
      </c>
      <c r="G3589" s="95">
        <v>24178842.429991614</v>
      </c>
      <c r="H3589" s="99">
        <v>27582.451185743143</v>
      </c>
      <c r="I3589" s="99">
        <v>189.38623656318046</v>
      </c>
      <c r="J3589" s="96"/>
      <c r="K3589" s="96"/>
      <c r="L3589" s="96"/>
      <c r="M3589" s="96"/>
      <c r="N3589" s="96"/>
      <c r="O3589" s="96"/>
      <c r="P3589" s="96"/>
    </row>
    <row r="3590" spans="1:16" ht="15" customHeight="1" x14ac:dyDescent="0.25">
      <c r="A3590" s="97">
        <v>43763</v>
      </c>
      <c r="B3590" s="101">
        <v>38</v>
      </c>
      <c r="C3590" s="92" t="str">
        <f t="shared" si="165"/>
        <v>GET /domestic-standing-order-consents/{ConsentId}</v>
      </c>
      <c r="D3590" s="94" t="s">
        <v>208</v>
      </c>
      <c r="E3590" s="93" t="str">
        <f t="shared" si="166"/>
        <v>PISP</v>
      </c>
      <c r="F3590" s="93" t="str">
        <f t="shared" si="167"/>
        <v>N</v>
      </c>
      <c r="G3590" s="95">
        <v>25049492.30656869</v>
      </c>
      <c r="H3590" s="103">
        <v>31053.218153826798</v>
      </c>
      <c r="I3590" s="103">
        <v>188.62858853296319</v>
      </c>
      <c r="J3590" s="96"/>
      <c r="K3590" s="96"/>
      <c r="L3590" s="96"/>
      <c r="M3590" s="96"/>
      <c r="N3590" s="96"/>
      <c r="O3590" s="96"/>
      <c r="P3590" s="96"/>
    </row>
    <row r="3591" spans="1:16" ht="15" customHeight="1" x14ac:dyDescent="0.25">
      <c r="A3591" s="97">
        <v>43763</v>
      </c>
      <c r="B3591" s="101">
        <v>39</v>
      </c>
      <c r="C3591" s="92" t="str">
        <f t="shared" si="165"/>
        <v>POST /domestic-standing-orders</v>
      </c>
      <c r="D3591" s="94" t="s">
        <v>208</v>
      </c>
      <c r="E3591" s="93" t="str">
        <f t="shared" si="166"/>
        <v>PISP</v>
      </c>
      <c r="F3591" s="93" t="str">
        <f t="shared" si="167"/>
        <v>Y</v>
      </c>
      <c r="G3591" s="95">
        <v>8821013.934817072</v>
      </c>
      <c r="H3591" s="103">
        <v>18795.737381263127</v>
      </c>
      <c r="I3591" s="103">
        <v>1.916005416692492</v>
      </c>
      <c r="J3591" s="96"/>
      <c r="K3591" s="96"/>
      <c r="L3591" s="96"/>
      <c r="M3591" s="96"/>
      <c r="N3591" s="96"/>
      <c r="O3591" s="96"/>
      <c r="P3591" s="96"/>
    </row>
    <row r="3592" spans="1:16" ht="15" customHeight="1" x14ac:dyDescent="0.25">
      <c r="A3592" s="97">
        <v>43763</v>
      </c>
      <c r="B3592" s="101">
        <v>40</v>
      </c>
      <c r="C3592" s="92" t="str">
        <f t="shared" ref="C3592:C3655" si="168">VLOOKUP($B3592,endpoints,3)</f>
        <v>GET /domestic-standing-orders/{DomesticStandingOrderId}</v>
      </c>
      <c r="D3592" s="94" t="s">
        <v>208</v>
      </c>
      <c r="E3592" s="93" t="str">
        <f t="shared" ref="E3592:E3655" si="169">VLOOKUP($B3592,endpoints,4)</f>
        <v>PISP</v>
      </c>
      <c r="F3592" s="93" t="str">
        <f t="shared" ref="F3592:F3655" si="170">VLOOKUP($B3592,endpoints,5)</f>
        <v>Y</v>
      </c>
      <c r="G3592" s="95">
        <v>5931538.3879714394</v>
      </c>
      <c r="H3592" s="103">
        <v>8678.4095050161413</v>
      </c>
      <c r="I3592" s="103">
        <v>255.88604827918675</v>
      </c>
      <c r="J3592" s="96"/>
      <c r="K3592" s="96"/>
      <c r="L3592" s="96"/>
      <c r="M3592" s="96"/>
      <c r="N3592" s="96"/>
      <c r="O3592" s="96"/>
      <c r="P3592" s="96"/>
    </row>
    <row r="3593" spans="1:16" ht="15" customHeight="1" x14ac:dyDescent="0.25">
      <c r="A3593" s="97">
        <v>43763</v>
      </c>
      <c r="B3593" s="101">
        <v>41</v>
      </c>
      <c r="C3593" s="92" t="str">
        <f t="shared" si="168"/>
        <v>POST /international-payment-consents</v>
      </c>
      <c r="D3593" s="94" t="s">
        <v>208</v>
      </c>
      <c r="E3593" s="93" t="str">
        <f t="shared" si="169"/>
        <v>PISP</v>
      </c>
      <c r="F3593" s="93" t="str">
        <f t="shared" si="170"/>
        <v>N</v>
      </c>
      <c r="G3593" s="95">
        <v>34482003.668444201</v>
      </c>
      <c r="H3593" s="103">
        <v>45855.088548578315</v>
      </c>
      <c r="I3593" s="103">
        <v>64.729347129893142</v>
      </c>
      <c r="J3593" s="96"/>
      <c r="K3593" s="96"/>
      <c r="L3593" s="96"/>
      <c r="M3593" s="96"/>
      <c r="N3593" s="96"/>
      <c r="O3593" s="96"/>
      <c r="P3593" s="96"/>
    </row>
    <row r="3594" spans="1:16" ht="15" customHeight="1" x14ac:dyDescent="0.25">
      <c r="A3594" s="97">
        <v>43763</v>
      </c>
      <c r="B3594" s="101">
        <v>42</v>
      </c>
      <c r="C3594" s="92" t="str">
        <f t="shared" si="168"/>
        <v>GET /international-payment-consents/{ConsentId}</v>
      </c>
      <c r="D3594" s="94" t="s">
        <v>208</v>
      </c>
      <c r="E3594" s="93" t="str">
        <f t="shared" si="169"/>
        <v>PISP</v>
      </c>
      <c r="F3594" s="93" t="str">
        <f t="shared" si="170"/>
        <v>N</v>
      </c>
      <c r="G3594" s="95">
        <v>29998263.031304639</v>
      </c>
      <c r="H3594" s="103">
        <v>32972.140941556318</v>
      </c>
      <c r="I3594" s="103">
        <v>265.46541356838821</v>
      </c>
      <c r="J3594" s="96"/>
      <c r="K3594" s="96"/>
      <c r="L3594" s="96"/>
      <c r="M3594" s="96"/>
      <c r="N3594" s="96"/>
      <c r="O3594" s="96"/>
      <c r="P3594" s="96"/>
    </row>
    <row r="3595" spans="1:16" ht="15" customHeight="1" x14ac:dyDescent="0.25">
      <c r="A3595" s="97">
        <v>43763</v>
      </c>
      <c r="B3595" s="101">
        <v>43</v>
      </c>
      <c r="C3595" s="92" t="str">
        <f t="shared" si="168"/>
        <v>POST /international-payments</v>
      </c>
      <c r="D3595" s="94" t="s">
        <v>208</v>
      </c>
      <c r="E3595" s="93" t="str">
        <f t="shared" si="169"/>
        <v>PISP</v>
      </c>
      <c r="F3595" s="93" t="str">
        <f t="shared" si="170"/>
        <v>Y</v>
      </c>
      <c r="G3595" s="95">
        <v>36396826.650328994</v>
      </c>
      <c r="H3595" s="103">
        <v>38455.630184021087</v>
      </c>
      <c r="I3595" s="103">
        <v>45.539787621775183</v>
      </c>
      <c r="J3595" s="96"/>
      <c r="K3595" s="96"/>
      <c r="L3595" s="96"/>
      <c r="M3595" s="96"/>
      <c r="N3595" s="96"/>
      <c r="O3595" s="96"/>
      <c r="P3595" s="96"/>
    </row>
    <row r="3596" spans="1:16" ht="15" customHeight="1" x14ac:dyDescent="0.25">
      <c r="A3596" s="97">
        <v>43763</v>
      </c>
      <c r="B3596" s="101">
        <v>44</v>
      </c>
      <c r="C3596" s="92" t="str">
        <f t="shared" si="168"/>
        <v>GET /international-payments/{InternationalPaymentId}</v>
      </c>
      <c r="D3596" s="94" t="s">
        <v>208</v>
      </c>
      <c r="E3596" s="93" t="str">
        <f t="shared" si="169"/>
        <v>PISP</v>
      </c>
      <c r="F3596" s="93" t="str">
        <f t="shared" si="170"/>
        <v>Y</v>
      </c>
      <c r="G3596" s="95">
        <v>12773775.118503541</v>
      </c>
      <c r="H3596" s="103">
        <v>19303.713981479454</v>
      </c>
      <c r="I3596" s="103">
        <v>60.301538634694111</v>
      </c>
      <c r="J3596" s="96"/>
      <c r="K3596" s="96"/>
      <c r="L3596" s="96"/>
      <c r="M3596" s="96"/>
      <c r="N3596" s="96"/>
      <c r="O3596" s="96"/>
      <c r="P3596" s="96"/>
    </row>
    <row r="3597" spans="1:16" ht="15" customHeight="1" x14ac:dyDescent="0.25">
      <c r="A3597" s="97">
        <v>43763</v>
      </c>
      <c r="B3597" s="101">
        <v>45</v>
      </c>
      <c r="C3597" s="92" t="str">
        <f t="shared" si="168"/>
        <v>POST /international-scheduled-payment-consents</v>
      </c>
      <c r="D3597" s="94" t="s">
        <v>208</v>
      </c>
      <c r="E3597" s="93" t="str">
        <f t="shared" si="169"/>
        <v>PISP</v>
      </c>
      <c r="F3597" s="93" t="str">
        <f t="shared" si="170"/>
        <v>N</v>
      </c>
      <c r="G3597" s="95">
        <v>27425226.346669927</v>
      </c>
      <c r="H3597" s="103">
        <v>33045.142866751325</v>
      </c>
      <c r="I3597" s="103">
        <v>15.448264164337782</v>
      </c>
      <c r="J3597" s="96"/>
      <c r="K3597" s="96"/>
      <c r="L3597" s="96"/>
      <c r="M3597" s="96"/>
      <c r="N3597" s="96"/>
      <c r="O3597" s="96"/>
      <c r="P3597" s="96"/>
    </row>
    <row r="3598" spans="1:16" ht="15" customHeight="1" x14ac:dyDescent="0.25">
      <c r="A3598" s="97">
        <v>43763</v>
      </c>
      <c r="B3598" s="101">
        <v>46</v>
      </c>
      <c r="C3598" s="92" t="str">
        <f t="shared" si="168"/>
        <v>GET /international-scheduled-payment-consents/{ConsentId}</v>
      </c>
      <c r="D3598" s="94" t="s">
        <v>208</v>
      </c>
      <c r="E3598" s="93" t="str">
        <f t="shared" si="169"/>
        <v>PISP</v>
      </c>
      <c r="F3598" s="93" t="str">
        <f t="shared" si="170"/>
        <v>N</v>
      </c>
      <c r="G3598" s="95">
        <v>8774684.3384300116</v>
      </c>
      <c r="H3598" s="103">
        <v>27296.077885274142</v>
      </c>
      <c r="I3598" s="103">
        <v>26.582880537472523</v>
      </c>
      <c r="J3598" s="96"/>
      <c r="K3598" s="96"/>
      <c r="L3598" s="96"/>
      <c r="M3598" s="96"/>
      <c r="N3598" s="96"/>
      <c r="O3598" s="96"/>
      <c r="P3598" s="96"/>
    </row>
    <row r="3599" spans="1:16" ht="15" customHeight="1" x14ac:dyDescent="0.25">
      <c r="A3599" s="97">
        <v>43763</v>
      </c>
      <c r="B3599" s="101">
        <v>47</v>
      </c>
      <c r="C3599" s="92" t="str">
        <f t="shared" si="168"/>
        <v>POST /international-scheduled-payments</v>
      </c>
      <c r="D3599" s="94" t="s">
        <v>208</v>
      </c>
      <c r="E3599" s="93" t="str">
        <f t="shared" si="169"/>
        <v>PISP</v>
      </c>
      <c r="F3599" s="93" t="str">
        <f t="shared" si="170"/>
        <v>Y</v>
      </c>
      <c r="G3599" s="95">
        <v>13818675.038216356</v>
      </c>
      <c r="H3599" s="103">
        <v>23880.515026670892</v>
      </c>
      <c r="I3599" s="103">
        <v>76.409115615586501</v>
      </c>
      <c r="J3599" s="96"/>
      <c r="K3599" s="96"/>
      <c r="L3599" s="96"/>
      <c r="M3599" s="96"/>
      <c r="N3599" s="96"/>
      <c r="O3599" s="96"/>
      <c r="P3599" s="96"/>
    </row>
    <row r="3600" spans="1:16" ht="15" customHeight="1" x14ac:dyDescent="0.25">
      <c r="A3600" s="97">
        <v>43763</v>
      </c>
      <c r="B3600" s="101">
        <v>48</v>
      </c>
      <c r="C3600" s="92" t="str">
        <f t="shared" si="168"/>
        <v>GET /international-scheduled-payments/{InternationalScheduledPaymentId}</v>
      </c>
      <c r="D3600" s="94" t="s">
        <v>208</v>
      </c>
      <c r="E3600" s="93" t="str">
        <f t="shared" si="169"/>
        <v>PISP</v>
      </c>
      <c r="F3600" s="93" t="str">
        <f t="shared" si="170"/>
        <v>Y</v>
      </c>
      <c r="G3600" s="95">
        <v>20219013.956138082</v>
      </c>
      <c r="H3600" s="103">
        <v>35855.190229339009</v>
      </c>
      <c r="I3600" s="103">
        <v>49.323395268737755</v>
      </c>
      <c r="J3600" s="96"/>
      <c r="K3600" s="96"/>
      <c r="L3600" s="96"/>
      <c r="M3600" s="96"/>
      <c r="N3600" s="96"/>
      <c r="O3600" s="96"/>
      <c r="P3600" s="96"/>
    </row>
    <row r="3601" spans="1:16" ht="15" customHeight="1" x14ac:dyDescent="0.25">
      <c r="A3601" s="97">
        <v>43763</v>
      </c>
      <c r="B3601" s="101">
        <v>49</v>
      </c>
      <c r="C3601" s="92" t="str">
        <f t="shared" si="168"/>
        <v>POST /international-standing-order-consents</v>
      </c>
      <c r="D3601" s="94" t="s">
        <v>208</v>
      </c>
      <c r="E3601" s="93" t="str">
        <f t="shared" si="169"/>
        <v>PISP</v>
      </c>
      <c r="F3601" s="93" t="str">
        <f t="shared" si="170"/>
        <v>N</v>
      </c>
      <c r="G3601" s="95">
        <v>3423168.4913258995</v>
      </c>
      <c r="H3601" s="103">
        <v>11523.741868851419</v>
      </c>
      <c r="I3601" s="103">
        <v>6.4094013844984321</v>
      </c>
      <c r="J3601" s="96"/>
      <c r="K3601" s="96"/>
      <c r="L3601" s="96"/>
      <c r="M3601" s="96"/>
      <c r="N3601" s="96"/>
      <c r="O3601" s="96"/>
      <c r="P3601" s="96"/>
    </row>
    <row r="3602" spans="1:16" ht="15" customHeight="1" x14ac:dyDescent="0.25">
      <c r="A3602" s="97">
        <v>43763</v>
      </c>
      <c r="B3602" s="101">
        <v>50</v>
      </c>
      <c r="C3602" s="92" t="str">
        <f t="shared" si="168"/>
        <v>GET /international-standing-order-consents/{ConsentId}</v>
      </c>
      <c r="D3602" s="94" t="s">
        <v>208</v>
      </c>
      <c r="E3602" s="93" t="str">
        <f t="shared" si="169"/>
        <v>PISP</v>
      </c>
      <c r="F3602" s="93" t="str">
        <f t="shared" si="170"/>
        <v>N</v>
      </c>
      <c r="G3602" s="95">
        <v>17205127.791585408</v>
      </c>
      <c r="H3602" s="99">
        <v>32056.285901631079</v>
      </c>
      <c r="I3602" s="99">
        <v>246.47858294604376</v>
      </c>
      <c r="J3602" s="96"/>
      <c r="K3602" s="96"/>
      <c r="L3602" s="96"/>
      <c r="M3602" s="96"/>
      <c r="N3602" s="96"/>
      <c r="O3602" s="96"/>
      <c r="P3602" s="96"/>
    </row>
    <row r="3603" spans="1:16" ht="15" customHeight="1" x14ac:dyDescent="0.25">
      <c r="A3603" s="97">
        <v>43763</v>
      </c>
      <c r="B3603" s="101">
        <v>51</v>
      </c>
      <c r="C3603" s="92" t="str">
        <f t="shared" si="168"/>
        <v>POST /international-standing-orders</v>
      </c>
      <c r="D3603" s="94" t="s">
        <v>208</v>
      </c>
      <c r="E3603" s="93" t="str">
        <f t="shared" si="169"/>
        <v>PISP</v>
      </c>
      <c r="F3603" s="93" t="str">
        <f t="shared" si="170"/>
        <v>Y</v>
      </c>
      <c r="G3603" s="95">
        <v>13560219.106473524</v>
      </c>
      <c r="H3603" s="99">
        <v>23133.444082804177</v>
      </c>
      <c r="I3603" s="99">
        <v>233.13690877412043</v>
      </c>
      <c r="J3603" s="96"/>
      <c r="K3603" s="96"/>
      <c r="L3603" s="96"/>
      <c r="M3603" s="96"/>
      <c r="N3603" s="96"/>
      <c r="O3603" s="96"/>
      <c r="P3603" s="96"/>
    </row>
    <row r="3604" spans="1:16" ht="15" customHeight="1" x14ac:dyDescent="0.25">
      <c r="A3604" s="97">
        <v>43763</v>
      </c>
      <c r="B3604" s="101">
        <v>52</v>
      </c>
      <c r="C3604" s="92" t="str">
        <f t="shared" si="168"/>
        <v>GET /international-standing-orders/{InternationalStandingOrderPaymentId}</v>
      </c>
      <c r="D3604" s="94" t="s">
        <v>208</v>
      </c>
      <c r="E3604" s="93" t="str">
        <f t="shared" si="169"/>
        <v>PISP</v>
      </c>
      <c r="F3604" s="93" t="str">
        <f t="shared" si="170"/>
        <v>Y</v>
      </c>
      <c r="G3604" s="95">
        <v>6205816.6714803623</v>
      </c>
      <c r="H3604" s="99">
        <v>15518.17357927941</v>
      </c>
      <c r="I3604" s="99">
        <v>68.547333880421462</v>
      </c>
      <c r="J3604" s="96"/>
      <c r="K3604" s="96"/>
      <c r="L3604" s="96"/>
      <c r="M3604" s="96"/>
      <c r="N3604" s="96"/>
      <c r="O3604" s="96"/>
      <c r="P3604" s="96"/>
    </row>
    <row r="3605" spans="1:16" ht="15" customHeight="1" x14ac:dyDescent="0.25">
      <c r="A3605" s="97">
        <v>43763</v>
      </c>
      <c r="B3605" s="101">
        <v>53</v>
      </c>
      <c r="C3605" s="92" t="str">
        <f t="shared" si="168"/>
        <v>POST /file-payment-consents</v>
      </c>
      <c r="D3605" s="94" t="s">
        <v>208</v>
      </c>
      <c r="E3605" s="93" t="str">
        <f t="shared" si="169"/>
        <v>PISP</v>
      </c>
      <c r="F3605" s="93" t="str">
        <f t="shared" si="170"/>
        <v>N</v>
      </c>
      <c r="G3605" s="95">
        <v>13011758.715363147</v>
      </c>
      <c r="H3605" s="99">
        <v>14096.487234747752</v>
      </c>
      <c r="I3605" s="99">
        <v>24.072837543765974</v>
      </c>
      <c r="J3605" s="96"/>
      <c r="K3605" s="96"/>
      <c r="L3605" s="96"/>
      <c r="M3605" s="96"/>
      <c r="N3605" s="96"/>
      <c r="O3605" s="96"/>
      <c r="P3605" s="96"/>
    </row>
    <row r="3606" spans="1:16" ht="15" customHeight="1" x14ac:dyDescent="0.25">
      <c r="A3606" s="97">
        <v>43763</v>
      </c>
      <c r="B3606" s="101">
        <v>54</v>
      </c>
      <c r="C3606" s="92" t="str">
        <f t="shared" si="168"/>
        <v>GET /file-payment-consents/{ConsentId}</v>
      </c>
      <c r="D3606" s="94" t="s">
        <v>208</v>
      </c>
      <c r="E3606" s="93" t="str">
        <f t="shared" si="169"/>
        <v>PISP</v>
      </c>
      <c r="F3606" s="93" t="str">
        <f t="shared" si="170"/>
        <v>N</v>
      </c>
      <c r="G3606" s="95">
        <v>20841188.275703579</v>
      </c>
      <c r="H3606" s="99">
        <v>26700.816345500327</v>
      </c>
      <c r="I3606" s="99">
        <v>206.73345882483108</v>
      </c>
      <c r="J3606" s="96"/>
      <c r="K3606" s="96"/>
      <c r="L3606" s="96"/>
      <c r="M3606" s="96"/>
      <c r="N3606" s="96"/>
      <c r="O3606" s="96"/>
      <c r="P3606" s="96"/>
    </row>
    <row r="3607" spans="1:16" ht="15" customHeight="1" x14ac:dyDescent="0.25">
      <c r="A3607" s="97">
        <v>43763</v>
      </c>
      <c r="B3607" s="101">
        <v>55</v>
      </c>
      <c r="C3607" s="92" t="str">
        <f t="shared" si="168"/>
        <v>POST /file-payment-consents/{ConsentId}/file</v>
      </c>
      <c r="D3607" s="94" t="s">
        <v>208</v>
      </c>
      <c r="E3607" s="93" t="str">
        <f t="shared" si="169"/>
        <v>PISP</v>
      </c>
      <c r="F3607" s="93" t="str">
        <f t="shared" si="170"/>
        <v>N</v>
      </c>
      <c r="G3607" s="95">
        <v>18935675.938547149</v>
      </c>
      <c r="H3607" s="99">
        <v>31299.968399177389</v>
      </c>
      <c r="I3607" s="99">
        <v>67.15747887338911</v>
      </c>
      <c r="J3607" s="96"/>
      <c r="K3607" s="96"/>
      <c r="L3607" s="96"/>
      <c r="M3607" s="96"/>
      <c r="N3607" s="96"/>
      <c r="O3607" s="96"/>
      <c r="P3607" s="96"/>
    </row>
    <row r="3608" spans="1:16" ht="15" customHeight="1" x14ac:dyDescent="0.25">
      <c r="A3608" s="97">
        <v>43763</v>
      </c>
      <c r="B3608" s="101">
        <v>56</v>
      </c>
      <c r="C3608" s="92" t="str">
        <f t="shared" si="168"/>
        <v>GET /file-payment-consents/{ConsentId}/file</v>
      </c>
      <c r="D3608" s="94" t="s">
        <v>208</v>
      </c>
      <c r="E3608" s="93" t="str">
        <f t="shared" si="169"/>
        <v>PISP</v>
      </c>
      <c r="F3608" s="93" t="str">
        <f t="shared" si="170"/>
        <v>N</v>
      </c>
      <c r="G3608" s="95">
        <v>25129294.271617495</v>
      </c>
      <c r="H3608" s="99">
        <v>36209.779985073583</v>
      </c>
      <c r="I3608" s="99">
        <v>43.535759705243677</v>
      </c>
      <c r="J3608" s="96"/>
      <c r="K3608" s="96"/>
      <c r="L3608" s="96"/>
      <c r="M3608" s="96"/>
      <c r="N3608" s="96"/>
      <c r="O3608" s="96"/>
      <c r="P3608" s="96"/>
    </row>
    <row r="3609" spans="1:16" ht="15" customHeight="1" x14ac:dyDescent="0.25">
      <c r="A3609" s="97">
        <v>43763</v>
      </c>
      <c r="B3609" s="101">
        <v>57</v>
      </c>
      <c r="C3609" s="92" t="str">
        <f t="shared" si="168"/>
        <v>POST /file-payments</v>
      </c>
      <c r="D3609" s="94" t="s">
        <v>208</v>
      </c>
      <c r="E3609" s="93" t="str">
        <f t="shared" si="169"/>
        <v>PISP</v>
      </c>
      <c r="F3609" s="93" t="str">
        <f t="shared" si="170"/>
        <v>Y</v>
      </c>
      <c r="G3609" s="95">
        <v>388972617.45061225</v>
      </c>
      <c r="H3609" s="99">
        <v>3930.6951875994951</v>
      </c>
      <c r="I3609" s="99">
        <v>58.477263499986471</v>
      </c>
      <c r="J3609" s="96"/>
      <c r="K3609" s="96"/>
      <c r="L3609" s="96"/>
      <c r="M3609" s="96"/>
      <c r="N3609" s="96"/>
      <c r="O3609" s="96"/>
      <c r="P3609" s="96"/>
    </row>
    <row r="3610" spans="1:16" ht="15" customHeight="1" x14ac:dyDescent="0.25">
      <c r="A3610" s="97">
        <v>43763</v>
      </c>
      <c r="B3610" s="101">
        <v>58</v>
      </c>
      <c r="C3610" s="92" t="str">
        <f t="shared" si="168"/>
        <v>GET /file-payments/{FilePaymentId}</v>
      </c>
      <c r="D3610" s="94" t="s">
        <v>208</v>
      </c>
      <c r="E3610" s="93" t="str">
        <f t="shared" si="169"/>
        <v>PISP</v>
      </c>
      <c r="F3610" s="93" t="str">
        <f t="shared" si="170"/>
        <v>Y</v>
      </c>
      <c r="G3610" s="95">
        <v>75466095.538917422</v>
      </c>
      <c r="H3610" s="99">
        <v>885.17747766222965</v>
      </c>
      <c r="I3610" s="99">
        <v>126.75317038995942</v>
      </c>
      <c r="J3610" s="96"/>
      <c r="K3610" s="96"/>
      <c r="L3610" s="96"/>
      <c r="M3610" s="96"/>
      <c r="N3610" s="96"/>
      <c r="O3610" s="96"/>
      <c r="P3610" s="96"/>
    </row>
    <row r="3611" spans="1:16" ht="15" customHeight="1" x14ac:dyDescent="0.25">
      <c r="A3611" s="97">
        <v>43763</v>
      </c>
      <c r="B3611" s="101">
        <v>59</v>
      </c>
      <c r="C3611" s="92" t="str">
        <f t="shared" si="168"/>
        <v>GET /file-payments/{FilePaymentId}/report-file</v>
      </c>
      <c r="D3611" s="94" t="s">
        <v>208</v>
      </c>
      <c r="E3611" s="93" t="str">
        <f t="shared" si="169"/>
        <v>PISP</v>
      </c>
      <c r="F3611" s="93" t="str">
        <f t="shared" si="170"/>
        <v>Y</v>
      </c>
      <c r="G3611" s="95">
        <v>54687834.22044412</v>
      </c>
      <c r="H3611" s="99">
        <v>2335.6109848370343</v>
      </c>
      <c r="I3611" s="99">
        <v>79.417810810669607</v>
      </c>
      <c r="J3611" s="96"/>
      <c r="K3611" s="96"/>
      <c r="L3611" s="96"/>
      <c r="M3611" s="96"/>
      <c r="N3611" s="96"/>
      <c r="O3611" s="96"/>
      <c r="P3611" s="96"/>
    </row>
    <row r="3612" spans="1:16" ht="15" customHeight="1" x14ac:dyDescent="0.25">
      <c r="A3612" s="97">
        <v>43763</v>
      </c>
      <c r="B3612" s="101">
        <v>60</v>
      </c>
      <c r="C3612" s="92" t="str">
        <f t="shared" si="168"/>
        <v>POST /funds-confirmation-consents</v>
      </c>
      <c r="D3612" s="94" t="s">
        <v>208</v>
      </c>
      <c r="E3612" s="93" t="str">
        <f t="shared" si="169"/>
        <v>CoF</v>
      </c>
      <c r="F3612" s="93" t="str">
        <f t="shared" si="170"/>
        <v>N</v>
      </c>
      <c r="G3612" s="95">
        <v>12417976.843463777</v>
      </c>
      <c r="H3612" s="99">
        <v>14382.688126266481</v>
      </c>
      <c r="I3612" s="99">
        <v>12.605717811441586</v>
      </c>
      <c r="J3612" s="96"/>
      <c r="K3612" s="96"/>
      <c r="L3612" s="96"/>
      <c r="M3612" s="96"/>
      <c r="N3612" s="96"/>
      <c r="O3612" s="96"/>
      <c r="P3612" s="96"/>
    </row>
    <row r="3613" spans="1:16" ht="15" customHeight="1" x14ac:dyDescent="0.25">
      <c r="A3613" s="97">
        <v>43763</v>
      </c>
      <c r="B3613" s="101">
        <v>61</v>
      </c>
      <c r="C3613" s="92" t="str">
        <f t="shared" si="168"/>
        <v>GET /funds-confirmation-consents/{ConsentId}</v>
      </c>
      <c r="D3613" s="94" t="s">
        <v>208</v>
      </c>
      <c r="E3613" s="93" t="str">
        <f t="shared" si="169"/>
        <v>CoF</v>
      </c>
      <c r="F3613" s="93" t="str">
        <f t="shared" si="170"/>
        <v>N</v>
      </c>
      <c r="G3613" s="95">
        <v>21287690.43375269</v>
      </c>
      <c r="H3613" s="99">
        <v>41904.955034836777</v>
      </c>
      <c r="I3613" s="99">
        <v>175.53813980403302</v>
      </c>
      <c r="J3613" s="96"/>
      <c r="K3613" s="96"/>
      <c r="L3613" s="96"/>
      <c r="M3613" s="96"/>
      <c r="N3613" s="96"/>
      <c r="O3613" s="96"/>
      <c r="P3613" s="96"/>
    </row>
    <row r="3614" spans="1:16" ht="15" customHeight="1" x14ac:dyDescent="0.25">
      <c r="A3614" s="97">
        <v>43763</v>
      </c>
      <c r="B3614" s="101">
        <v>62</v>
      </c>
      <c r="C3614" s="92" t="str">
        <f t="shared" si="168"/>
        <v>DELETE /funds-confirmation-consents/{ConsentId}</v>
      </c>
      <c r="D3614" s="94" t="s">
        <v>208</v>
      </c>
      <c r="E3614" s="93" t="str">
        <f t="shared" si="169"/>
        <v>CoF</v>
      </c>
      <c r="F3614" s="93" t="str">
        <f t="shared" si="170"/>
        <v>N</v>
      </c>
      <c r="G3614" s="95">
        <v>5759641.1623767894</v>
      </c>
      <c r="H3614" s="99">
        <v>11880.353258741723</v>
      </c>
      <c r="I3614" s="99">
        <v>106.46380695275421</v>
      </c>
      <c r="J3614" s="96"/>
      <c r="K3614" s="96"/>
      <c r="L3614" s="96"/>
      <c r="M3614" s="96"/>
      <c r="N3614" s="96"/>
      <c r="O3614" s="96"/>
      <c r="P3614" s="96"/>
    </row>
    <row r="3615" spans="1:16" ht="15" customHeight="1" x14ac:dyDescent="0.25">
      <c r="A3615" s="97">
        <v>43763</v>
      </c>
      <c r="B3615" s="101">
        <v>63</v>
      </c>
      <c r="C3615" s="92" t="str">
        <f t="shared" si="168"/>
        <v>POST /funds-confirmations</v>
      </c>
      <c r="D3615" s="94" t="s">
        <v>208</v>
      </c>
      <c r="E3615" s="93" t="str">
        <f t="shared" si="169"/>
        <v>CoF</v>
      </c>
      <c r="F3615" s="93" t="str">
        <f t="shared" si="170"/>
        <v>Y</v>
      </c>
      <c r="G3615" s="95">
        <v>9102419.371754311</v>
      </c>
      <c r="H3615" s="99">
        <v>17075.585026234774</v>
      </c>
      <c r="I3615" s="99">
        <v>233.70933810607701</v>
      </c>
      <c r="J3615" s="96"/>
      <c r="K3615" s="96"/>
      <c r="L3615" s="96"/>
      <c r="M3615" s="96"/>
      <c r="N3615" s="96"/>
      <c r="O3615" s="96"/>
      <c r="P3615" s="96"/>
    </row>
    <row r="3616" spans="1:16" ht="15" customHeight="1" x14ac:dyDescent="0.25">
      <c r="A3616" s="97">
        <v>43763</v>
      </c>
      <c r="B3616" s="101">
        <v>75</v>
      </c>
      <c r="C3616" s="92" t="str">
        <f t="shared" si="168"/>
        <v>GET /domestic-payment-consents/{ConsentId}/funds-confirmation</v>
      </c>
      <c r="D3616" s="94" t="s">
        <v>208</v>
      </c>
      <c r="E3616" s="93" t="str">
        <f t="shared" si="169"/>
        <v>CoF</v>
      </c>
      <c r="F3616" s="93" t="str">
        <f t="shared" si="170"/>
        <v>Y</v>
      </c>
      <c r="G3616" s="95">
        <v>4396073.1541066533</v>
      </c>
      <c r="H3616" s="99">
        <v>7049.6141558062782</v>
      </c>
      <c r="I3616" s="99">
        <v>227.50207954360738</v>
      </c>
      <c r="J3616" s="96"/>
      <c r="K3616" s="96"/>
      <c r="L3616" s="96"/>
      <c r="M3616" s="96"/>
      <c r="N3616" s="96"/>
      <c r="O3616" s="96"/>
      <c r="P3616" s="96"/>
    </row>
    <row r="3617" spans="1:16" ht="15" customHeight="1" x14ac:dyDescent="0.25">
      <c r="A3617" s="97">
        <v>43763</v>
      </c>
      <c r="B3617" s="101">
        <v>76</v>
      </c>
      <c r="C3617" s="92" t="str">
        <f t="shared" si="168"/>
        <v>GET /international-payment-consents/{ConsentId}/funds-confirmation</v>
      </c>
      <c r="D3617" s="94" t="s">
        <v>208</v>
      </c>
      <c r="E3617" s="93" t="str">
        <f t="shared" si="169"/>
        <v>CoF</v>
      </c>
      <c r="F3617" s="93" t="str">
        <f t="shared" si="170"/>
        <v>Y</v>
      </c>
      <c r="G3617" s="95">
        <v>15370985.204547336</v>
      </c>
      <c r="H3617" s="103">
        <v>42934.559219784838</v>
      </c>
      <c r="I3617" s="103">
        <v>101.28201529349033</v>
      </c>
      <c r="J3617" s="96"/>
      <c r="K3617" s="96"/>
      <c r="L3617" s="96"/>
      <c r="M3617" s="96"/>
      <c r="N3617" s="96"/>
      <c r="O3617" s="96"/>
      <c r="P3617" s="96"/>
    </row>
    <row r="3618" spans="1:16" ht="15" customHeight="1" x14ac:dyDescent="0.25">
      <c r="A3618" s="97">
        <v>43763</v>
      </c>
      <c r="B3618" s="101">
        <v>77</v>
      </c>
      <c r="C3618" s="92" t="str">
        <f t="shared" si="168"/>
        <v>GET /international-scheduled-payment-consents/{ConsentId}/funds-confirmation</v>
      </c>
      <c r="D3618" s="94" t="s">
        <v>208</v>
      </c>
      <c r="E3618" s="93" t="str">
        <f t="shared" si="169"/>
        <v>CoF</v>
      </c>
      <c r="F3618" s="93" t="str">
        <f t="shared" si="170"/>
        <v>Y</v>
      </c>
      <c r="G3618" s="95">
        <v>29132951.738036767</v>
      </c>
      <c r="H3618" s="103">
        <v>46524.537748170384</v>
      </c>
      <c r="I3618" s="103">
        <v>9.5052902586979329</v>
      </c>
      <c r="J3618" s="96"/>
      <c r="K3618" s="96"/>
      <c r="L3618" s="96"/>
      <c r="M3618" s="96"/>
      <c r="N3618" s="96"/>
      <c r="O3618" s="96"/>
      <c r="P3618" s="96"/>
    </row>
    <row r="3619" spans="1:16" ht="15" customHeight="1" x14ac:dyDescent="0.25">
      <c r="A3619" s="97">
        <v>43763</v>
      </c>
      <c r="B3619" s="101">
        <v>78</v>
      </c>
      <c r="C3619" s="92" t="str">
        <f t="shared" si="168"/>
        <v>GET /accounts/{AccountId}/parties</v>
      </c>
      <c r="D3619" s="94" t="s">
        <v>208</v>
      </c>
      <c r="E3619" s="93" t="str">
        <f t="shared" si="169"/>
        <v>AISP</v>
      </c>
      <c r="F3619" s="93" t="str">
        <f t="shared" si="170"/>
        <v>Y</v>
      </c>
      <c r="G3619" s="104">
        <v>1179861.7022575978</v>
      </c>
      <c r="H3619" s="99">
        <v>45512.445721633849</v>
      </c>
      <c r="I3619" s="99">
        <v>0</v>
      </c>
      <c r="J3619" s="96"/>
      <c r="K3619" s="96"/>
      <c r="L3619" s="96"/>
      <c r="M3619" s="96"/>
      <c r="N3619" s="96"/>
      <c r="O3619" s="96"/>
      <c r="P3619" s="96"/>
    </row>
    <row r="3620" spans="1:16" ht="15" customHeight="1" x14ac:dyDescent="0.25">
      <c r="A3620" s="97">
        <v>43763</v>
      </c>
      <c r="B3620" s="101">
        <v>79</v>
      </c>
      <c r="C3620" s="92" t="str">
        <f t="shared" si="168"/>
        <v>GET /domestic-payments/{DomesticPaymentId}/payment-details</v>
      </c>
      <c r="D3620" s="94" t="s">
        <v>208</v>
      </c>
      <c r="E3620" s="93" t="str">
        <f t="shared" si="169"/>
        <v>PISP</v>
      </c>
      <c r="F3620" s="93" t="str">
        <f t="shared" si="170"/>
        <v>Y</v>
      </c>
      <c r="G3620" s="104">
        <v>37381096.560507767</v>
      </c>
      <c r="H3620" s="99">
        <v>47358.252101125508</v>
      </c>
      <c r="I3620" s="99">
        <v>82.685765375634134</v>
      </c>
      <c r="J3620" s="96"/>
      <c r="K3620" s="96"/>
      <c r="L3620" s="96"/>
      <c r="M3620" s="96"/>
      <c r="N3620" s="96"/>
      <c r="O3620" s="96"/>
      <c r="P3620" s="96"/>
    </row>
    <row r="3621" spans="1:16" ht="15" customHeight="1" x14ac:dyDescent="0.25">
      <c r="A3621" s="97">
        <v>43763</v>
      </c>
      <c r="B3621" s="101">
        <v>80</v>
      </c>
      <c r="C3621" s="92" t="str">
        <f t="shared" si="168"/>
        <v>GET /domestic-scheduled-payments/{DomesticScheduledPaymentId}/payment-details</v>
      </c>
      <c r="D3621" s="94" t="s">
        <v>208</v>
      </c>
      <c r="E3621" s="93" t="str">
        <f t="shared" si="169"/>
        <v>PISP</v>
      </c>
      <c r="F3621" s="93" t="str">
        <f t="shared" si="170"/>
        <v>Y</v>
      </c>
      <c r="G3621" s="104">
        <v>14094428.364304399</v>
      </c>
      <c r="H3621" s="99">
        <v>37109.528614786424</v>
      </c>
      <c r="I3621" s="99">
        <v>94.093708658054069</v>
      </c>
      <c r="J3621" s="96"/>
      <c r="K3621" s="96"/>
      <c r="L3621" s="96"/>
      <c r="M3621" s="96"/>
      <c r="N3621" s="96"/>
      <c r="O3621" s="96"/>
      <c r="P3621" s="96"/>
    </row>
    <row r="3622" spans="1:16" ht="15" customHeight="1" x14ac:dyDescent="0.25">
      <c r="A3622" s="97">
        <v>43763</v>
      </c>
      <c r="B3622" s="101">
        <v>81</v>
      </c>
      <c r="C3622" s="92" t="str">
        <f t="shared" si="168"/>
        <v>GET /domestic-standing-orders/{DomesticStandingOrderId}/payment-details</v>
      </c>
      <c r="D3622" s="94" t="s">
        <v>208</v>
      </c>
      <c r="E3622" s="93" t="str">
        <f t="shared" si="169"/>
        <v>PISP</v>
      </c>
      <c r="F3622" s="93" t="str">
        <f t="shared" si="170"/>
        <v>Y</v>
      </c>
      <c r="G3622" s="104">
        <v>6524692.226768584</v>
      </c>
      <c r="H3622" s="99">
        <v>9546.2504555177566</v>
      </c>
      <c r="I3622" s="99">
        <v>281.47465310710544</v>
      </c>
      <c r="J3622" s="96"/>
      <c r="K3622" s="96"/>
      <c r="L3622" s="96"/>
      <c r="M3622" s="96"/>
      <c r="N3622" s="96"/>
      <c r="O3622" s="96"/>
      <c r="P3622" s="96"/>
    </row>
    <row r="3623" spans="1:16" ht="15" customHeight="1" x14ac:dyDescent="0.25">
      <c r="A3623" s="97">
        <v>43763</v>
      </c>
      <c r="B3623" s="101">
        <v>82</v>
      </c>
      <c r="C3623" s="92" t="str">
        <f t="shared" si="168"/>
        <v>GET /international-payments/{InternationalPaymentId}/payment-details</v>
      </c>
      <c r="D3623" s="94" t="s">
        <v>208</v>
      </c>
      <c r="E3623" s="93" t="str">
        <f t="shared" si="169"/>
        <v>PISP</v>
      </c>
      <c r="F3623" s="93" t="str">
        <f t="shared" si="170"/>
        <v>Y</v>
      </c>
      <c r="G3623" s="104">
        <v>14051152.630353896</v>
      </c>
      <c r="H3623" s="99">
        <v>21234.085379627402</v>
      </c>
      <c r="I3623" s="99">
        <v>66.331692498163534</v>
      </c>
      <c r="J3623" s="96"/>
      <c r="K3623" s="96"/>
      <c r="L3623" s="96"/>
      <c r="M3623" s="96"/>
      <c r="N3623" s="96"/>
      <c r="O3623" s="96"/>
      <c r="P3623" s="96"/>
    </row>
    <row r="3624" spans="1:16" ht="15" customHeight="1" x14ac:dyDescent="0.25">
      <c r="A3624" s="97">
        <v>43763</v>
      </c>
      <c r="B3624" s="101">
        <v>83</v>
      </c>
      <c r="C3624" s="92" t="str">
        <f t="shared" si="168"/>
        <v>GET /international-scheduled-payments/{InternationalScheduledPaymentId}/payment-details</v>
      </c>
      <c r="D3624" s="94" t="s">
        <v>208</v>
      </c>
      <c r="E3624" s="93" t="str">
        <f t="shared" si="169"/>
        <v>PISP</v>
      </c>
      <c r="F3624" s="93" t="str">
        <f t="shared" si="170"/>
        <v>Y</v>
      </c>
      <c r="G3624" s="104">
        <v>22240915.35175189</v>
      </c>
      <c r="H3624" s="99">
        <v>39440.709252272914</v>
      </c>
      <c r="I3624" s="99">
        <v>54.255734795611538</v>
      </c>
      <c r="J3624" s="96"/>
      <c r="K3624" s="96"/>
      <c r="L3624" s="96"/>
      <c r="M3624" s="96"/>
      <c r="N3624" s="96"/>
      <c r="O3624" s="96"/>
      <c r="P3624" s="96"/>
    </row>
    <row r="3625" spans="1:16" ht="15" customHeight="1" x14ac:dyDescent="0.25">
      <c r="A3625" s="97">
        <v>43763</v>
      </c>
      <c r="B3625" s="101">
        <v>84</v>
      </c>
      <c r="C3625" s="92" t="str">
        <f t="shared" si="168"/>
        <v>GET /international-standing-orders/{InternationalStandingOrderPaymentId}/payment-details</v>
      </c>
      <c r="D3625" s="94" t="s">
        <v>208</v>
      </c>
      <c r="E3625" s="93" t="str">
        <f t="shared" si="169"/>
        <v>PISP</v>
      </c>
      <c r="F3625" s="93" t="str">
        <f t="shared" si="170"/>
        <v>Y</v>
      </c>
      <c r="G3625" s="104">
        <v>6826398.3386283992</v>
      </c>
      <c r="H3625" s="99">
        <v>17069.990937207353</v>
      </c>
      <c r="I3625" s="99">
        <v>75.402067268463611</v>
      </c>
      <c r="J3625" s="96"/>
      <c r="K3625" s="96"/>
      <c r="L3625" s="96"/>
      <c r="M3625" s="96"/>
      <c r="N3625" s="96"/>
      <c r="O3625" s="96"/>
      <c r="P3625" s="96"/>
    </row>
    <row r="3626" spans="1:16" ht="15" customHeight="1" x14ac:dyDescent="0.25">
      <c r="A3626" s="97">
        <v>43763</v>
      </c>
      <c r="B3626" s="101">
        <v>85</v>
      </c>
      <c r="C3626" s="92" t="str">
        <f t="shared" si="168"/>
        <v>GET /file-payments/{FilePaymentId}/payment-details</v>
      </c>
      <c r="D3626" s="94" t="s">
        <v>208</v>
      </c>
      <c r="E3626" s="93" t="str">
        <f t="shared" si="169"/>
        <v>PISP</v>
      </c>
      <c r="F3626" s="93" t="str">
        <f t="shared" si="170"/>
        <v>Y</v>
      </c>
      <c r="G3626" s="104">
        <v>60156617.642488539</v>
      </c>
      <c r="H3626" s="99">
        <v>2569.1720833207378</v>
      </c>
      <c r="I3626" s="99">
        <v>87.359591891736571</v>
      </c>
      <c r="J3626" s="96"/>
      <c r="K3626" s="96"/>
      <c r="L3626" s="96"/>
      <c r="M3626" s="96"/>
      <c r="N3626" s="96"/>
      <c r="O3626" s="96"/>
      <c r="P3626" s="96"/>
    </row>
    <row r="3627" spans="1:16" ht="15" customHeight="1" x14ac:dyDescent="0.25">
      <c r="A3627" s="97">
        <v>43763</v>
      </c>
      <c r="B3627" s="101">
        <v>86</v>
      </c>
      <c r="C3627" s="92" t="str">
        <f t="shared" si="168"/>
        <v>POST /event-subscriptions</v>
      </c>
      <c r="D3627" s="94" t="s">
        <v>208</v>
      </c>
      <c r="E3627" s="93" t="str">
        <f t="shared" si="169"/>
        <v>Notifications</v>
      </c>
      <c r="F3627" s="93" t="str">
        <f t="shared" si="170"/>
        <v>N</v>
      </c>
      <c r="G3627" s="104">
        <v>11176179.159117399</v>
      </c>
      <c r="H3627" s="99">
        <v>12944.419313639833</v>
      </c>
      <c r="I3627" s="99">
        <v>11.345146030297428</v>
      </c>
      <c r="J3627" s="96"/>
      <c r="K3627" s="96"/>
      <c r="L3627" s="96"/>
      <c r="M3627" s="96"/>
      <c r="N3627" s="96"/>
      <c r="O3627" s="96"/>
      <c r="P3627" s="96"/>
    </row>
    <row r="3628" spans="1:16" ht="15" customHeight="1" x14ac:dyDescent="0.25">
      <c r="A3628" s="97">
        <v>43763</v>
      </c>
      <c r="B3628" s="101">
        <v>87</v>
      </c>
      <c r="C3628" s="92" t="str">
        <f t="shared" si="168"/>
        <v>GET /event-subscriptions</v>
      </c>
      <c r="D3628" s="94" t="s">
        <v>208</v>
      </c>
      <c r="E3628" s="93" t="str">
        <f t="shared" si="169"/>
        <v>Notifications</v>
      </c>
      <c r="F3628" s="93" t="str">
        <f t="shared" si="170"/>
        <v>N</v>
      </c>
      <c r="G3628" s="104">
        <v>19158921.390377421</v>
      </c>
      <c r="H3628" s="99">
        <v>37714.459531353103</v>
      </c>
      <c r="I3628" s="99">
        <v>157.98432582362972</v>
      </c>
      <c r="J3628" s="96"/>
      <c r="K3628" s="96"/>
      <c r="L3628" s="96"/>
      <c r="M3628" s="96"/>
      <c r="N3628" s="96"/>
      <c r="O3628" s="96"/>
      <c r="P3628" s="96"/>
    </row>
    <row r="3629" spans="1:16" ht="15" customHeight="1" x14ac:dyDescent="0.25">
      <c r="A3629" s="97">
        <v>43763</v>
      </c>
      <c r="B3629" s="101">
        <v>88</v>
      </c>
      <c r="C3629" s="92" t="str">
        <f t="shared" si="168"/>
        <v>PUT /event-subscriptions/{EventSubscriptionId}</v>
      </c>
      <c r="D3629" s="94" t="s">
        <v>208</v>
      </c>
      <c r="E3629" s="93" t="str">
        <f t="shared" si="169"/>
        <v>Notifications</v>
      </c>
      <c r="F3629" s="93" t="str">
        <f t="shared" si="170"/>
        <v>N</v>
      </c>
      <c r="G3629" s="104">
        <v>11734988.11707327</v>
      </c>
      <c r="H3629" s="99">
        <v>13591.640279321826</v>
      </c>
      <c r="I3629" s="99">
        <v>11.9124033318123</v>
      </c>
      <c r="J3629" s="96"/>
      <c r="K3629" s="96"/>
      <c r="L3629" s="96"/>
      <c r="M3629" s="96"/>
      <c r="N3629" s="96"/>
      <c r="O3629" s="96"/>
      <c r="P3629" s="96"/>
    </row>
    <row r="3630" spans="1:16" ht="15" customHeight="1" x14ac:dyDescent="0.25">
      <c r="A3630" s="97">
        <v>43763</v>
      </c>
      <c r="B3630" s="101">
        <v>89</v>
      </c>
      <c r="C3630" s="92" t="str">
        <f t="shared" si="168"/>
        <v>DELETE /event-subscriptions/{EventSubscriptionId}</v>
      </c>
      <c r="D3630" s="94" t="s">
        <v>208</v>
      </c>
      <c r="E3630" s="93" t="str">
        <f t="shared" si="169"/>
        <v>Notifications</v>
      </c>
      <c r="F3630" s="93" t="str">
        <f t="shared" si="170"/>
        <v>N</v>
      </c>
      <c r="G3630" s="104">
        <v>6335605.2786144689</v>
      </c>
      <c r="H3630" s="99">
        <v>13068.388584615896</v>
      </c>
      <c r="I3630" s="99">
        <v>117.11018764802964</v>
      </c>
      <c r="J3630" s="96"/>
      <c r="K3630" s="96"/>
      <c r="L3630" s="96"/>
      <c r="M3630" s="96"/>
      <c r="N3630" s="96"/>
      <c r="O3630" s="96"/>
      <c r="P3630" s="96"/>
    </row>
    <row r="3631" spans="1:16" ht="15" customHeight="1" x14ac:dyDescent="0.25">
      <c r="A3631" s="97">
        <v>43763</v>
      </c>
      <c r="B3631" s="101">
        <v>90</v>
      </c>
      <c r="C3631" s="92" t="str">
        <f t="shared" si="168"/>
        <v>POST /event-notifications</v>
      </c>
      <c r="D3631" s="94" t="s">
        <v>208</v>
      </c>
      <c r="E3631" s="93" t="str">
        <f t="shared" si="169"/>
        <v>Notifications</v>
      </c>
      <c r="F3631" s="93" t="str">
        <f t="shared" si="170"/>
        <v>N</v>
      </c>
      <c r="G3631" s="104">
        <v>8647298.4031665958</v>
      </c>
      <c r="H3631" s="99">
        <v>16221.805774923034</v>
      </c>
      <c r="I3631" s="99">
        <v>222.02387120077316</v>
      </c>
      <c r="J3631" s="96"/>
      <c r="K3631" s="96"/>
      <c r="L3631" s="96"/>
      <c r="M3631" s="96"/>
      <c r="N3631" s="96"/>
      <c r="O3631" s="96"/>
      <c r="P3631" s="96"/>
    </row>
    <row r="3632" spans="1:16" ht="15" customHeight="1" x14ac:dyDescent="0.25">
      <c r="A3632" s="97">
        <v>43763</v>
      </c>
      <c r="B3632" s="101">
        <v>91</v>
      </c>
      <c r="C3632" s="92" t="str">
        <f t="shared" si="168"/>
        <v>POST /events</v>
      </c>
      <c r="D3632" s="94" t="s">
        <v>208</v>
      </c>
      <c r="E3632" s="93" t="str">
        <f t="shared" si="169"/>
        <v>Notifications</v>
      </c>
      <c r="F3632" s="93" t="str">
        <f t="shared" si="170"/>
        <v>N</v>
      </c>
      <c r="G3632" s="104">
        <v>5183677.0461391108</v>
      </c>
      <c r="H3632" s="99">
        <v>10692.317932867551</v>
      </c>
      <c r="I3632" s="99">
        <v>95.817426257478786</v>
      </c>
      <c r="J3632" s="96"/>
      <c r="K3632" s="96"/>
      <c r="L3632" s="96"/>
      <c r="M3632" s="96"/>
      <c r="N3632" s="96"/>
      <c r="O3632" s="96"/>
      <c r="P3632" s="96"/>
    </row>
    <row r="3633" spans="1:16" ht="15" customHeight="1" x14ac:dyDescent="0.25">
      <c r="A3633" s="97">
        <v>43764</v>
      </c>
      <c r="B3633" s="101">
        <v>0</v>
      </c>
      <c r="C3633" s="92" t="str">
        <f t="shared" si="168"/>
        <v>OIDC endpoints for token IDs</v>
      </c>
      <c r="D3633" s="94" t="s">
        <v>207</v>
      </c>
      <c r="E3633" s="93" t="str">
        <f t="shared" si="169"/>
        <v>OIDC</v>
      </c>
      <c r="F3633" s="93" t="str">
        <f t="shared" si="170"/>
        <v>N</v>
      </c>
      <c r="G3633" s="111">
        <v>781930198.83745992</v>
      </c>
      <c r="H3633" s="99">
        <v>1961013.5221756408</v>
      </c>
      <c r="I3633" s="99">
        <v>591.10275287483205</v>
      </c>
      <c r="J3633" s="96"/>
      <c r="K3633" s="96"/>
      <c r="L3633" s="96"/>
      <c r="M3633" s="96"/>
      <c r="N3633" s="96"/>
      <c r="O3633" s="96"/>
      <c r="P3633" s="96"/>
    </row>
    <row r="3634" spans="1:16" ht="15" customHeight="1" x14ac:dyDescent="0.25">
      <c r="A3634" s="100">
        <v>43764</v>
      </c>
      <c r="B3634" s="101">
        <v>1</v>
      </c>
      <c r="C3634" s="92" t="str">
        <f t="shared" si="168"/>
        <v>POST /account-access-consents</v>
      </c>
      <c r="D3634" s="94" t="s">
        <v>207</v>
      </c>
      <c r="E3634" s="93" t="str">
        <f t="shared" si="169"/>
        <v>AISP</v>
      </c>
      <c r="F3634" s="93" t="str">
        <f t="shared" si="170"/>
        <v>N</v>
      </c>
      <c r="G3634" s="95">
        <v>771409.32826699573</v>
      </c>
      <c r="H3634" s="101">
        <v>27496.20120695118</v>
      </c>
      <c r="I3634" s="101">
        <v>95.589608028089614</v>
      </c>
      <c r="J3634" s="96"/>
      <c r="K3634" s="96"/>
      <c r="L3634" s="96"/>
      <c r="M3634" s="96"/>
      <c r="N3634" s="96"/>
      <c r="O3634" s="96"/>
      <c r="P3634" s="96"/>
    </row>
    <row r="3635" spans="1:16" ht="15" customHeight="1" x14ac:dyDescent="0.25">
      <c r="A3635" s="100">
        <v>43764</v>
      </c>
      <c r="B3635" s="101">
        <v>2</v>
      </c>
      <c r="C3635" s="92" t="str">
        <f t="shared" si="168"/>
        <v>GET /account-access-consents/{ConsentId}</v>
      </c>
      <c r="D3635" s="94" t="s">
        <v>207</v>
      </c>
      <c r="E3635" s="93" t="str">
        <f t="shared" si="169"/>
        <v>AISP</v>
      </c>
      <c r="F3635" s="93" t="str">
        <f t="shared" si="170"/>
        <v>N</v>
      </c>
      <c r="G3635" s="95">
        <v>1452047.2009367005</v>
      </c>
      <c r="H3635" s="101">
        <v>27295.757405946879</v>
      </c>
      <c r="I3635" s="101">
        <v>32.766885025026298</v>
      </c>
      <c r="J3635" s="96"/>
      <c r="K3635" s="96"/>
      <c r="L3635" s="96"/>
      <c r="M3635" s="96"/>
      <c r="N3635" s="96"/>
      <c r="O3635" s="96"/>
      <c r="P3635" s="96"/>
    </row>
    <row r="3636" spans="1:16" ht="15" customHeight="1" x14ac:dyDescent="0.25">
      <c r="A3636" s="100">
        <v>43764</v>
      </c>
      <c r="B3636" s="101">
        <v>3</v>
      </c>
      <c r="C3636" s="92" t="str">
        <f t="shared" si="168"/>
        <v>DELETE /account-access-consents/{ConsentId}</v>
      </c>
      <c r="D3636" s="94" t="s">
        <v>207</v>
      </c>
      <c r="E3636" s="93" t="str">
        <f t="shared" si="169"/>
        <v>AISP</v>
      </c>
      <c r="F3636" s="93" t="str">
        <f t="shared" si="170"/>
        <v>N</v>
      </c>
      <c r="G3636" s="95">
        <v>738030.96341790212</v>
      </c>
      <c r="H3636" s="101">
        <v>23713.975086281138</v>
      </c>
      <c r="I3636" s="101">
        <v>281.55495520582338</v>
      </c>
      <c r="J3636" s="96"/>
      <c r="K3636" s="96"/>
      <c r="L3636" s="96"/>
      <c r="M3636" s="96"/>
      <c r="N3636" s="96"/>
      <c r="O3636" s="96"/>
      <c r="P3636" s="96"/>
    </row>
    <row r="3637" spans="1:16" ht="15" customHeight="1" x14ac:dyDescent="0.25">
      <c r="A3637" s="100">
        <v>43764</v>
      </c>
      <c r="B3637" s="101">
        <v>4</v>
      </c>
      <c r="C3637" s="92" t="str">
        <f t="shared" si="168"/>
        <v>GET /accounts</v>
      </c>
      <c r="D3637" s="94" t="s">
        <v>207</v>
      </c>
      <c r="E3637" s="93" t="str">
        <f t="shared" si="169"/>
        <v>AISP</v>
      </c>
      <c r="F3637" s="93" t="str">
        <f t="shared" si="170"/>
        <v>Y</v>
      </c>
      <c r="G3637" s="95">
        <v>1815499.5484302635</v>
      </c>
      <c r="H3637" s="101">
        <v>30384.733829438657</v>
      </c>
      <c r="I3637" s="101">
        <v>78.705107031781111</v>
      </c>
      <c r="J3637" s="96"/>
      <c r="K3637" s="96"/>
      <c r="L3637" s="96"/>
      <c r="M3637" s="96"/>
      <c r="N3637" s="96"/>
      <c r="O3637" s="96"/>
      <c r="P3637" s="96"/>
    </row>
    <row r="3638" spans="1:16" ht="15" customHeight="1" x14ac:dyDescent="0.25">
      <c r="A3638" s="100">
        <v>43764</v>
      </c>
      <c r="B3638" s="101">
        <v>5</v>
      </c>
      <c r="C3638" s="92" t="str">
        <f t="shared" si="168"/>
        <v>GET /accounts/{AccountId}</v>
      </c>
      <c r="D3638" s="94" t="s">
        <v>207</v>
      </c>
      <c r="E3638" s="93" t="str">
        <f t="shared" si="169"/>
        <v>AISP</v>
      </c>
      <c r="F3638" s="93" t="str">
        <f t="shared" si="170"/>
        <v>Y</v>
      </c>
      <c r="G3638" s="95">
        <v>3060907.9475007327</v>
      </c>
      <c r="H3638" s="102">
        <v>44878.901008773413</v>
      </c>
      <c r="I3638" s="102">
        <v>95.919769276189029</v>
      </c>
      <c r="J3638" s="96"/>
      <c r="K3638" s="96"/>
      <c r="L3638" s="96"/>
      <c r="M3638" s="96"/>
      <c r="N3638" s="96"/>
      <c r="O3638" s="96"/>
      <c r="P3638" s="96"/>
    </row>
    <row r="3639" spans="1:16" ht="15" customHeight="1" x14ac:dyDescent="0.25">
      <c r="A3639" s="100">
        <v>43764</v>
      </c>
      <c r="B3639" s="101">
        <v>6</v>
      </c>
      <c r="C3639" s="92" t="str">
        <f t="shared" si="168"/>
        <v>GET /accounts/{AccountId}/balances</v>
      </c>
      <c r="D3639" s="94" t="s">
        <v>207</v>
      </c>
      <c r="E3639" s="93" t="str">
        <f t="shared" si="169"/>
        <v>AISP</v>
      </c>
      <c r="F3639" s="93" t="str">
        <f t="shared" si="170"/>
        <v>Y</v>
      </c>
      <c r="G3639" s="95">
        <v>2169905.293067825</v>
      </c>
      <c r="H3639" s="102">
        <v>28268.959088397238</v>
      </c>
      <c r="I3639" s="102">
        <v>155.99350080057991</v>
      </c>
      <c r="J3639" s="96"/>
      <c r="K3639" s="96"/>
      <c r="L3639" s="96"/>
      <c r="M3639" s="96"/>
      <c r="N3639" s="96"/>
      <c r="O3639" s="96"/>
      <c r="P3639" s="96"/>
    </row>
    <row r="3640" spans="1:16" ht="15" customHeight="1" x14ac:dyDescent="0.25">
      <c r="A3640" s="100">
        <v>43764</v>
      </c>
      <c r="B3640" s="101">
        <v>7</v>
      </c>
      <c r="C3640" s="92" t="str">
        <f t="shared" si="168"/>
        <v>GET /balances</v>
      </c>
      <c r="D3640" s="94" t="s">
        <v>207</v>
      </c>
      <c r="E3640" s="93" t="str">
        <f t="shared" si="169"/>
        <v>AISP</v>
      </c>
      <c r="F3640" s="93" t="str">
        <f t="shared" si="170"/>
        <v>Y</v>
      </c>
      <c r="G3640" s="95">
        <v>1355722.9750843458</v>
      </c>
      <c r="H3640" s="102">
        <v>21276.132141022397</v>
      </c>
      <c r="I3640" s="102">
        <v>151.12307446422614</v>
      </c>
      <c r="J3640" s="96"/>
      <c r="K3640" s="96"/>
      <c r="L3640" s="96"/>
      <c r="M3640" s="96"/>
      <c r="N3640" s="96"/>
      <c r="O3640" s="96"/>
      <c r="P3640" s="96"/>
    </row>
    <row r="3641" spans="1:16" ht="15" customHeight="1" x14ac:dyDescent="0.25">
      <c r="A3641" s="100">
        <v>43764</v>
      </c>
      <c r="B3641" s="101">
        <v>8</v>
      </c>
      <c r="C3641" s="92" t="str">
        <f t="shared" si="168"/>
        <v>GET /accounts/{AccountId}/transactions</v>
      </c>
      <c r="D3641" s="94" t="s">
        <v>207</v>
      </c>
      <c r="E3641" s="93" t="str">
        <f t="shared" si="169"/>
        <v>AISP</v>
      </c>
      <c r="F3641" s="93" t="str">
        <f t="shared" si="170"/>
        <v>Y</v>
      </c>
      <c r="G3641" s="95">
        <v>39430676.008121416</v>
      </c>
      <c r="H3641" s="102">
        <v>22210.97036068188</v>
      </c>
      <c r="I3641" s="102">
        <v>172.04859975599612</v>
      </c>
      <c r="J3641" s="96"/>
      <c r="K3641" s="96"/>
      <c r="L3641" s="96"/>
      <c r="M3641" s="96"/>
      <c r="N3641" s="96"/>
      <c r="O3641" s="96"/>
      <c r="P3641" s="96"/>
    </row>
    <row r="3642" spans="1:16" ht="15" customHeight="1" x14ac:dyDescent="0.25">
      <c r="A3642" s="100">
        <v>43764</v>
      </c>
      <c r="B3642" s="101">
        <v>9</v>
      </c>
      <c r="C3642" s="92" t="str">
        <f t="shared" si="168"/>
        <v>GET /transactions</v>
      </c>
      <c r="D3642" s="94" t="s">
        <v>207</v>
      </c>
      <c r="E3642" s="93" t="str">
        <f t="shared" si="169"/>
        <v>AISP</v>
      </c>
      <c r="F3642" s="93" t="str">
        <f t="shared" si="170"/>
        <v>Y</v>
      </c>
      <c r="G3642" s="95">
        <v>356599050.23915529</v>
      </c>
      <c r="H3642" s="102">
        <v>41314.054684129471</v>
      </c>
      <c r="I3642" s="102">
        <v>32.858914470577531</v>
      </c>
      <c r="J3642" s="96"/>
      <c r="K3642" s="96"/>
      <c r="L3642" s="96"/>
      <c r="M3642" s="96"/>
      <c r="N3642" s="96"/>
      <c r="O3642" s="96"/>
      <c r="P3642" s="96"/>
    </row>
    <row r="3643" spans="1:16" ht="15" customHeight="1" x14ac:dyDescent="0.25">
      <c r="A3643" s="100">
        <v>43764</v>
      </c>
      <c r="B3643" s="101">
        <v>10</v>
      </c>
      <c r="C3643" s="92" t="str">
        <f t="shared" si="168"/>
        <v>GET /accounts/{AccountId}/beneficiaries</v>
      </c>
      <c r="D3643" s="94" t="s">
        <v>207</v>
      </c>
      <c r="E3643" s="93" t="str">
        <f t="shared" si="169"/>
        <v>AISP</v>
      </c>
      <c r="F3643" s="93" t="str">
        <f t="shared" si="170"/>
        <v>Y</v>
      </c>
      <c r="G3643" s="95">
        <v>2208454.5958137279</v>
      </c>
      <c r="H3643" s="102">
        <v>29131.084045449181</v>
      </c>
      <c r="I3643" s="102">
        <v>136.01517837853629</v>
      </c>
      <c r="J3643" s="96"/>
      <c r="K3643" s="96"/>
      <c r="L3643" s="96"/>
      <c r="M3643" s="96"/>
      <c r="N3643" s="96"/>
      <c r="O3643" s="96"/>
      <c r="P3643" s="96"/>
    </row>
    <row r="3644" spans="1:16" ht="15" customHeight="1" x14ac:dyDescent="0.25">
      <c r="A3644" s="100">
        <v>43764</v>
      </c>
      <c r="B3644" s="101">
        <v>11</v>
      </c>
      <c r="C3644" s="92" t="str">
        <f t="shared" si="168"/>
        <v>GET /beneficiaries</v>
      </c>
      <c r="D3644" s="94" t="s">
        <v>207</v>
      </c>
      <c r="E3644" s="93" t="str">
        <f t="shared" si="169"/>
        <v>AISP</v>
      </c>
      <c r="F3644" s="93" t="str">
        <f t="shared" si="170"/>
        <v>Y</v>
      </c>
      <c r="G3644" s="95">
        <v>3433706.555416794</v>
      </c>
      <c r="H3644" s="102">
        <v>34382.648960090875</v>
      </c>
      <c r="I3644" s="102">
        <v>30.353755948277882</v>
      </c>
      <c r="J3644" s="96"/>
      <c r="K3644" s="96"/>
      <c r="L3644" s="96"/>
      <c r="M3644" s="96"/>
      <c r="N3644" s="96"/>
      <c r="O3644" s="96"/>
      <c r="P3644" s="96"/>
    </row>
    <row r="3645" spans="1:16" ht="15" customHeight="1" x14ac:dyDescent="0.25">
      <c r="A3645" s="100">
        <v>43764</v>
      </c>
      <c r="B3645" s="101">
        <v>12</v>
      </c>
      <c r="C3645" s="92" t="str">
        <f t="shared" si="168"/>
        <v>GET /accounts/{AccountId}/direct-debits</v>
      </c>
      <c r="D3645" s="94" t="s">
        <v>207</v>
      </c>
      <c r="E3645" s="93" t="str">
        <f t="shared" si="169"/>
        <v>AISP</v>
      </c>
      <c r="F3645" s="93" t="str">
        <f t="shared" si="170"/>
        <v>Y</v>
      </c>
      <c r="G3645" s="95">
        <v>1998557.9016405344</v>
      </c>
      <c r="H3645" s="102">
        <v>38180.829383344571</v>
      </c>
      <c r="I3645" s="102">
        <v>188.91580773718482</v>
      </c>
      <c r="J3645" s="96"/>
      <c r="K3645" s="96"/>
      <c r="L3645" s="96"/>
      <c r="M3645" s="96"/>
      <c r="N3645" s="96"/>
      <c r="O3645" s="96"/>
      <c r="P3645" s="96"/>
    </row>
    <row r="3646" spans="1:16" ht="15" customHeight="1" x14ac:dyDescent="0.25">
      <c r="A3646" s="100">
        <v>43764</v>
      </c>
      <c r="B3646" s="101">
        <v>13</v>
      </c>
      <c r="C3646" s="92" t="str">
        <f t="shared" si="168"/>
        <v>GET /direct-debits</v>
      </c>
      <c r="D3646" s="94" t="s">
        <v>207</v>
      </c>
      <c r="E3646" s="93" t="str">
        <f t="shared" si="169"/>
        <v>AISP</v>
      </c>
      <c r="F3646" s="93" t="str">
        <f t="shared" si="170"/>
        <v>Y</v>
      </c>
      <c r="G3646" s="95">
        <v>2255426.5420997767</v>
      </c>
      <c r="H3646" s="102">
        <v>23811.084987544145</v>
      </c>
      <c r="I3646" s="102">
        <v>237.11158015266983</v>
      </c>
      <c r="J3646" s="96"/>
      <c r="K3646" s="96"/>
      <c r="L3646" s="96"/>
      <c r="M3646" s="96"/>
      <c r="N3646" s="96"/>
      <c r="O3646" s="96"/>
      <c r="P3646" s="96"/>
    </row>
    <row r="3647" spans="1:16" ht="15" customHeight="1" x14ac:dyDescent="0.25">
      <c r="A3647" s="100">
        <v>43764</v>
      </c>
      <c r="B3647" s="101">
        <v>14</v>
      </c>
      <c r="C3647" s="92" t="str">
        <f t="shared" si="168"/>
        <v>GET /accounts/{AccountId}/standing-orders</v>
      </c>
      <c r="D3647" s="94" t="s">
        <v>207</v>
      </c>
      <c r="E3647" s="93" t="str">
        <f t="shared" si="169"/>
        <v>AISP</v>
      </c>
      <c r="F3647" s="93" t="str">
        <f t="shared" si="170"/>
        <v>Y</v>
      </c>
      <c r="G3647" s="95">
        <v>1082319.6614367715</v>
      </c>
      <c r="H3647" s="102">
        <v>17439.588474248325</v>
      </c>
      <c r="I3647" s="102">
        <v>144.49829341918971</v>
      </c>
      <c r="J3647" s="96"/>
      <c r="K3647" s="96"/>
      <c r="L3647" s="96"/>
      <c r="M3647" s="96"/>
      <c r="N3647" s="96"/>
      <c r="O3647" s="96"/>
      <c r="P3647" s="96"/>
    </row>
    <row r="3648" spans="1:16" ht="15" customHeight="1" x14ac:dyDescent="0.25">
      <c r="A3648" s="100">
        <v>43764</v>
      </c>
      <c r="B3648" s="101">
        <v>15</v>
      </c>
      <c r="C3648" s="92" t="str">
        <f t="shared" si="168"/>
        <v>GET /standing-orders</v>
      </c>
      <c r="D3648" s="94" t="s">
        <v>207</v>
      </c>
      <c r="E3648" s="93" t="str">
        <f t="shared" si="169"/>
        <v>AISP</v>
      </c>
      <c r="F3648" s="93" t="str">
        <f t="shared" si="170"/>
        <v>Y</v>
      </c>
      <c r="G3648" s="95">
        <v>1748188.7583896699</v>
      </c>
      <c r="H3648" s="102">
        <v>44482.410200917897</v>
      </c>
      <c r="I3648" s="102">
        <v>142.98794939941493</v>
      </c>
      <c r="J3648" s="96"/>
      <c r="K3648" s="96"/>
      <c r="L3648" s="96"/>
      <c r="M3648" s="96"/>
      <c r="N3648" s="96"/>
      <c r="O3648" s="96"/>
      <c r="P3648" s="96"/>
    </row>
    <row r="3649" spans="1:16" ht="15" customHeight="1" x14ac:dyDescent="0.25">
      <c r="A3649" s="100">
        <v>43764</v>
      </c>
      <c r="B3649" s="101">
        <v>16</v>
      </c>
      <c r="C3649" s="92" t="str">
        <f t="shared" si="168"/>
        <v>GET /accounts/{AccountId}/product</v>
      </c>
      <c r="D3649" s="94" t="s">
        <v>207</v>
      </c>
      <c r="E3649" s="93" t="str">
        <f t="shared" si="169"/>
        <v>AISP</v>
      </c>
      <c r="F3649" s="93" t="str">
        <f t="shared" si="170"/>
        <v>Y</v>
      </c>
      <c r="G3649" s="95">
        <v>427446.40771249094</v>
      </c>
      <c r="H3649" s="102">
        <v>5508.4744373803087</v>
      </c>
      <c r="I3649" s="102">
        <v>174.44748813886557</v>
      </c>
      <c r="J3649" s="96"/>
      <c r="K3649" s="96"/>
      <c r="L3649" s="96"/>
      <c r="M3649" s="96"/>
      <c r="N3649" s="96"/>
      <c r="O3649" s="96"/>
      <c r="P3649" s="96"/>
    </row>
    <row r="3650" spans="1:16" ht="15" customHeight="1" x14ac:dyDescent="0.25">
      <c r="A3650" s="100">
        <v>43764</v>
      </c>
      <c r="B3650" s="101">
        <v>17</v>
      </c>
      <c r="C3650" s="92" t="str">
        <f t="shared" si="168"/>
        <v>GET /products</v>
      </c>
      <c r="D3650" s="94" t="s">
        <v>207</v>
      </c>
      <c r="E3650" s="93" t="str">
        <f t="shared" si="169"/>
        <v>AISP</v>
      </c>
      <c r="F3650" s="93" t="str">
        <f t="shared" si="170"/>
        <v>Y</v>
      </c>
      <c r="G3650" s="95">
        <v>964679.97109402739</v>
      </c>
      <c r="H3650" s="102">
        <v>35472.28439810453</v>
      </c>
      <c r="I3650" s="102">
        <v>264.4853536656089</v>
      </c>
      <c r="J3650" s="96"/>
      <c r="K3650" s="96"/>
      <c r="L3650" s="96"/>
      <c r="M3650" s="96"/>
      <c r="N3650" s="96"/>
      <c r="O3650" s="96"/>
      <c r="P3650" s="96"/>
    </row>
    <row r="3651" spans="1:16" ht="15" customHeight="1" x14ac:dyDescent="0.25">
      <c r="A3651" s="100">
        <v>43764</v>
      </c>
      <c r="B3651" s="101">
        <v>18</v>
      </c>
      <c r="C3651" s="92" t="str">
        <f t="shared" si="168"/>
        <v>GET /accounts/{AccountId}/offers</v>
      </c>
      <c r="D3651" s="94" t="s">
        <v>207</v>
      </c>
      <c r="E3651" s="93" t="str">
        <f t="shared" si="169"/>
        <v>AISP</v>
      </c>
      <c r="F3651" s="93" t="str">
        <f t="shared" si="170"/>
        <v>Y</v>
      </c>
      <c r="G3651" s="95">
        <v>1089333.0685130756</v>
      </c>
      <c r="H3651" s="102">
        <v>37712.28400696141</v>
      </c>
      <c r="I3651" s="102">
        <v>307.78566121299264</v>
      </c>
      <c r="J3651" s="96"/>
      <c r="K3651" s="96"/>
      <c r="L3651" s="96"/>
      <c r="M3651" s="96"/>
      <c r="N3651" s="96"/>
      <c r="O3651" s="96"/>
      <c r="P3651" s="96"/>
    </row>
    <row r="3652" spans="1:16" ht="15" customHeight="1" x14ac:dyDescent="0.25">
      <c r="A3652" s="100">
        <v>43764</v>
      </c>
      <c r="B3652" s="101">
        <v>19</v>
      </c>
      <c r="C3652" s="92" t="str">
        <f t="shared" si="168"/>
        <v>GET /offers</v>
      </c>
      <c r="D3652" s="94" t="s">
        <v>207</v>
      </c>
      <c r="E3652" s="93" t="str">
        <f t="shared" si="169"/>
        <v>AISP</v>
      </c>
      <c r="F3652" s="93" t="str">
        <f t="shared" si="170"/>
        <v>Y</v>
      </c>
      <c r="G3652" s="95">
        <v>4040605.0451259115</v>
      </c>
      <c r="H3652" s="102">
        <v>36624.484724849579</v>
      </c>
      <c r="I3652" s="102">
        <v>175.52803914085095</v>
      </c>
      <c r="J3652" s="96"/>
      <c r="K3652" s="96"/>
      <c r="L3652" s="96"/>
      <c r="M3652" s="96"/>
      <c r="N3652" s="96"/>
      <c r="O3652" s="96"/>
      <c r="P3652" s="96"/>
    </row>
    <row r="3653" spans="1:16" ht="15" customHeight="1" x14ac:dyDescent="0.25">
      <c r="A3653" s="100">
        <v>43764</v>
      </c>
      <c r="B3653" s="101">
        <v>20</v>
      </c>
      <c r="C3653" s="92" t="str">
        <f t="shared" si="168"/>
        <v>GET /accounts/{AccountId}/party</v>
      </c>
      <c r="D3653" s="94" t="s">
        <v>207</v>
      </c>
      <c r="E3653" s="93" t="str">
        <f t="shared" si="169"/>
        <v>AISP</v>
      </c>
      <c r="F3653" s="93" t="str">
        <f t="shared" si="170"/>
        <v>Y</v>
      </c>
      <c r="G3653" s="95">
        <v>1348202.1243857946</v>
      </c>
      <c r="H3653" s="102">
        <v>46141.904630680576</v>
      </c>
      <c r="I3653" s="102">
        <v>0</v>
      </c>
      <c r="J3653" s="96"/>
      <c r="K3653" s="96"/>
      <c r="L3653" s="96"/>
      <c r="M3653" s="96"/>
      <c r="N3653" s="96"/>
      <c r="O3653" s="96"/>
      <c r="P3653" s="96"/>
    </row>
    <row r="3654" spans="1:16" ht="15" customHeight="1" x14ac:dyDescent="0.25">
      <c r="A3654" s="100">
        <v>43764</v>
      </c>
      <c r="B3654" s="101">
        <v>21</v>
      </c>
      <c r="C3654" s="92" t="str">
        <f t="shared" si="168"/>
        <v>GET /party</v>
      </c>
      <c r="D3654" s="94" t="s">
        <v>207</v>
      </c>
      <c r="E3654" s="93" t="str">
        <f t="shared" si="169"/>
        <v>AISP</v>
      </c>
      <c r="F3654" s="93" t="str">
        <f t="shared" si="170"/>
        <v>Y</v>
      </c>
      <c r="G3654" s="95">
        <v>942480.79016608815</v>
      </c>
      <c r="H3654" s="102">
        <v>10278.897184187148</v>
      </c>
      <c r="I3654" s="102">
        <v>413.40441712110311</v>
      </c>
      <c r="J3654" s="96"/>
      <c r="K3654" s="96"/>
      <c r="L3654" s="96"/>
      <c r="M3654" s="96"/>
      <c r="N3654" s="96"/>
      <c r="O3654" s="96"/>
      <c r="P3654" s="96"/>
    </row>
    <row r="3655" spans="1:16" ht="15" customHeight="1" x14ac:dyDescent="0.25">
      <c r="A3655" s="100">
        <v>43764</v>
      </c>
      <c r="B3655" s="101">
        <v>22</v>
      </c>
      <c r="C3655" s="92" t="str">
        <f t="shared" si="168"/>
        <v>GET /accounts/{AccountId}/scheduled-payments</v>
      </c>
      <c r="D3655" s="94" t="s">
        <v>207</v>
      </c>
      <c r="E3655" s="93" t="str">
        <f t="shared" si="169"/>
        <v>AISP</v>
      </c>
      <c r="F3655" s="93" t="str">
        <f t="shared" si="170"/>
        <v>Y</v>
      </c>
      <c r="G3655" s="95">
        <v>1202027.2801434777</v>
      </c>
      <c r="H3655" s="102">
        <v>38746.144863059679</v>
      </c>
      <c r="I3655" s="102">
        <v>3.0440355187150185</v>
      </c>
      <c r="J3655" s="96"/>
      <c r="K3655" s="96"/>
      <c r="L3655" s="96"/>
      <c r="M3655" s="96"/>
      <c r="N3655" s="96"/>
      <c r="O3655" s="96"/>
      <c r="P3655" s="96"/>
    </row>
    <row r="3656" spans="1:16" ht="15" customHeight="1" x14ac:dyDescent="0.25">
      <c r="A3656" s="100">
        <v>43764</v>
      </c>
      <c r="B3656" s="101">
        <v>23</v>
      </c>
      <c r="C3656" s="92" t="str">
        <f t="shared" ref="C3656:C3719" si="171">VLOOKUP($B3656,endpoints,3)</f>
        <v>GET /scheduled-payments</v>
      </c>
      <c r="D3656" s="94" t="s">
        <v>207</v>
      </c>
      <c r="E3656" s="93" t="str">
        <f t="shared" ref="E3656:E3719" si="172">VLOOKUP($B3656,endpoints,4)</f>
        <v>AISP</v>
      </c>
      <c r="F3656" s="93" t="str">
        <f t="shared" ref="F3656:F3719" si="173">VLOOKUP($B3656,endpoints,5)</f>
        <v>Y</v>
      </c>
      <c r="G3656" s="95">
        <v>2395121.5799836707</v>
      </c>
      <c r="H3656" s="102">
        <v>32467.376450117099</v>
      </c>
      <c r="I3656" s="102">
        <v>86.160907472114175</v>
      </c>
      <c r="J3656" s="96"/>
      <c r="K3656" s="96"/>
      <c r="L3656" s="96"/>
      <c r="M3656" s="96"/>
      <c r="N3656" s="96"/>
      <c r="O3656" s="96"/>
      <c r="P3656" s="96"/>
    </row>
    <row r="3657" spans="1:16" ht="15" customHeight="1" x14ac:dyDescent="0.25">
      <c r="A3657" s="100">
        <v>43764</v>
      </c>
      <c r="B3657" s="101">
        <v>24</v>
      </c>
      <c r="C3657" s="92" t="str">
        <f t="shared" si="171"/>
        <v>GET /accounts/{AccountId}/statements</v>
      </c>
      <c r="D3657" s="94" t="s">
        <v>207</v>
      </c>
      <c r="E3657" s="93" t="str">
        <f t="shared" si="172"/>
        <v>AISP</v>
      </c>
      <c r="F3657" s="93" t="str">
        <f t="shared" si="173"/>
        <v>Y</v>
      </c>
      <c r="G3657" s="95">
        <v>1033731.1515855931</v>
      </c>
      <c r="H3657" s="102">
        <v>13186.3909042136</v>
      </c>
      <c r="I3657" s="102">
        <v>158.30126186407171</v>
      </c>
      <c r="J3657" s="96"/>
      <c r="K3657" s="96"/>
      <c r="L3657" s="96"/>
      <c r="M3657" s="96"/>
      <c r="N3657" s="96"/>
      <c r="O3657" s="96"/>
      <c r="P3657" s="96"/>
    </row>
    <row r="3658" spans="1:16" ht="15" customHeight="1" x14ac:dyDescent="0.25">
      <c r="A3658" s="100">
        <v>43764</v>
      </c>
      <c r="B3658" s="101">
        <v>25</v>
      </c>
      <c r="C3658" s="92" t="str">
        <f t="shared" si="171"/>
        <v>GET /accounts/{AccountId}/statements/{StatementId}</v>
      </c>
      <c r="D3658" s="94" t="s">
        <v>207</v>
      </c>
      <c r="E3658" s="93" t="str">
        <f t="shared" si="172"/>
        <v>AISP</v>
      </c>
      <c r="F3658" s="93" t="str">
        <f t="shared" si="173"/>
        <v>Y</v>
      </c>
      <c r="G3658" s="95">
        <v>1285938.4970753533</v>
      </c>
      <c r="H3658" s="102">
        <v>26301.929566760333</v>
      </c>
      <c r="I3658" s="102">
        <v>119.9637317109698</v>
      </c>
      <c r="J3658" s="96"/>
      <c r="K3658" s="96"/>
      <c r="L3658" s="96"/>
      <c r="M3658" s="96"/>
      <c r="N3658" s="96"/>
      <c r="O3658" s="96"/>
      <c r="P3658" s="96"/>
    </row>
    <row r="3659" spans="1:16" ht="15" customHeight="1" x14ac:dyDescent="0.25">
      <c r="A3659" s="100">
        <v>43764</v>
      </c>
      <c r="B3659" s="101">
        <v>26</v>
      </c>
      <c r="C3659" s="92" t="str">
        <f t="shared" si="171"/>
        <v>GET /accounts/{AccountId}/statements/{StatementId}/file</v>
      </c>
      <c r="D3659" s="94" t="s">
        <v>207</v>
      </c>
      <c r="E3659" s="93" t="str">
        <f t="shared" si="172"/>
        <v>AISP</v>
      </c>
      <c r="F3659" s="93" t="str">
        <f t="shared" si="173"/>
        <v>Y</v>
      </c>
      <c r="G3659" s="95">
        <v>2769652.4830165496</v>
      </c>
      <c r="H3659" s="102">
        <v>22379.063856481418</v>
      </c>
      <c r="I3659" s="102">
        <v>107.43688715908685</v>
      </c>
      <c r="J3659" s="96"/>
      <c r="K3659" s="96"/>
      <c r="L3659" s="96"/>
      <c r="M3659" s="96"/>
      <c r="N3659" s="96"/>
      <c r="O3659" s="96"/>
      <c r="P3659" s="96"/>
    </row>
    <row r="3660" spans="1:16" ht="15" customHeight="1" x14ac:dyDescent="0.25">
      <c r="A3660" s="100">
        <v>43764</v>
      </c>
      <c r="B3660" s="101">
        <v>27</v>
      </c>
      <c r="C3660" s="92" t="str">
        <f t="shared" si="171"/>
        <v>GET /accounts/{AccountId}/statements/{StatementId}/transactions</v>
      </c>
      <c r="D3660" s="94" t="s">
        <v>207</v>
      </c>
      <c r="E3660" s="93" t="str">
        <f t="shared" si="172"/>
        <v>AISP</v>
      </c>
      <c r="F3660" s="93" t="str">
        <f t="shared" si="173"/>
        <v>Y</v>
      </c>
      <c r="G3660" s="95">
        <v>33538419.507599719</v>
      </c>
      <c r="H3660" s="102">
        <v>7053.7105241199806</v>
      </c>
      <c r="I3660" s="102">
        <v>321.36515037546161</v>
      </c>
      <c r="J3660" s="96"/>
      <c r="K3660" s="96"/>
      <c r="L3660" s="96"/>
      <c r="M3660" s="96"/>
      <c r="N3660" s="96"/>
      <c r="O3660" s="96"/>
      <c r="P3660" s="96"/>
    </row>
    <row r="3661" spans="1:16" ht="15" customHeight="1" x14ac:dyDescent="0.25">
      <c r="A3661" s="100">
        <v>43764</v>
      </c>
      <c r="B3661" s="101">
        <v>28</v>
      </c>
      <c r="C3661" s="92" t="str">
        <f t="shared" si="171"/>
        <v>GET /statements</v>
      </c>
      <c r="D3661" s="94" t="s">
        <v>207</v>
      </c>
      <c r="E3661" s="93" t="str">
        <f t="shared" si="172"/>
        <v>AISP</v>
      </c>
      <c r="F3661" s="93" t="str">
        <f t="shared" si="173"/>
        <v>Y</v>
      </c>
      <c r="G3661" s="95">
        <v>3735014.7567096772</v>
      </c>
      <c r="H3661" s="102">
        <v>45470.466197492053</v>
      </c>
      <c r="I3661" s="102">
        <v>78.530495374746749</v>
      </c>
      <c r="J3661" s="96"/>
      <c r="K3661" s="96"/>
      <c r="L3661" s="96"/>
      <c r="M3661" s="96"/>
      <c r="N3661" s="96"/>
      <c r="O3661" s="96"/>
      <c r="P3661" s="96"/>
    </row>
    <row r="3662" spans="1:16" ht="15" customHeight="1" x14ac:dyDescent="0.25">
      <c r="A3662" s="100">
        <v>43764</v>
      </c>
      <c r="B3662" s="101">
        <v>29</v>
      </c>
      <c r="C3662" s="92" t="str">
        <f t="shared" si="171"/>
        <v>POST /domestic-payment-consents</v>
      </c>
      <c r="D3662" s="94" t="s">
        <v>207</v>
      </c>
      <c r="E3662" s="93" t="str">
        <f t="shared" si="172"/>
        <v>PISP</v>
      </c>
      <c r="F3662" s="93" t="str">
        <f t="shared" si="173"/>
        <v>N</v>
      </c>
      <c r="G3662" s="95">
        <v>3836429.6441377057</v>
      </c>
      <c r="H3662" s="102">
        <v>8793.6809209349085</v>
      </c>
      <c r="I3662" s="102">
        <v>94.941913235372269</v>
      </c>
      <c r="J3662" s="96"/>
      <c r="K3662" s="96"/>
      <c r="L3662" s="96"/>
      <c r="M3662" s="96"/>
      <c r="N3662" s="96"/>
      <c r="O3662" s="96"/>
      <c r="P3662" s="96"/>
    </row>
    <row r="3663" spans="1:16" ht="15" customHeight="1" x14ac:dyDescent="0.25">
      <c r="A3663" s="100">
        <v>43764</v>
      </c>
      <c r="B3663" s="101">
        <v>30</v>
      </c>
      <c r="C3663" s="92" t="str">
        <f t="shared" si="171"/>
        <v>GET /domestic-payment-consents/{ConsentId}</v>
      </c>
      <c r="D3663" s="94" t="s">
        <v>207</v>
      </c>
      <c r="E3663" s="93" t="str">
        <f t="shared" si="172"/>
        <v>PISP</v>
      </c>
      <c r="F3663" s="93" t="str">
        <f t="shared" si="173"/>
        <v>N</v>
      </c>
      <c r="G3663" s="95">
        <v>13979740.60752235</v>
      </c>
      <c r="H3663" s="102">
        <v>17645.280683118399</v>
      </c>
      <c r="I3663" s="102">
        <v>164.10880811372778</v>
      </c>
      <c r="J3663" s="96"/>
      <c r="K3663" s="96"/>
      <c r="L3663" s="96"/>
      <c r="M3663" s="96"/>
      <c r="N3663" s="96"/>
      <c r="O3663" s="96"/>
      <c r="P3663" s="96"/>
    </row>
    <row r="3664" spans="1:16" ht="15" customHeight="1" x14ac:dyDescent="0.25">
      <c r="A3664" s="100">
        <v>43764</v>
      </c>
      <c r="B3664" s="101">
        <v>31</v>
      </c>
      <c r="C3664" s="92" t="str">
        <f t="shared" si="171"/>
        <v>POST /domestic-payments</v>
      </c>
      <c r="D3664" s="94" t="s">
        <v>207</v>
      </c>
      <c r="E3664" s="93" t="str">
        <f t="shared" si="172"/>
        <v>PISP</v>
      </c>
      <c r="F3664" s="93" t="str">
        <f t="shared" si="173"/>
        <v>Y</v>
      </c>
      <c r="G3664" s="95">
        <v>5593999.5705558527</v>
      </c>
      <c r="H3664" s="102">
        <v>16451.625497021938</v>
      </c>
      <c r="I3664" s="102">
        <v>6.108157340614869</v>
      </c>
      <c r="J3664" s="96"/>
      <c r="K3664" s="96"/>
      <c r="L3664" s="96"/>
      <c r="M3664" s="96"/>
      <c r="N3664" s="96"/>
      <c r="O3664" s="96"/>
      <c r="P3664" s="96"/>
    </row>
    <row r="3665" spans="1:16" ht="15" customHeight="1" x14ac:dyDescent="0.25">
      <c r="A3665" s="100">
        <v>43764</v>
      </c>
      <c r="B3665" s="101">
        <v>32</v>
      </c>
      <c r="C3665" s="92" t="str">
        <f t="shared" si="171"/>
        <v>GET /domestic-payments/{DomesticPaymentId}</v>
      </c>
      <c r="D3665" s="94" t="s">
        <v>207</v>
      </c>
      <c r="E3665" s="93" t="str">
        <f t="shared" si="172"/>
        <v>PISP</v>
      </c>
      <c r="F3665" s="93" t="str">
        <f t="shared" si="173"/>
        <v>Y</v>
      </c>
      <c r="G3665" s="95">
        <v>34226454.127943337</v>
      </c>
      <c r="H3665" s="102">
        <v>43463.801891531286</v>
      </c>
      <c r="I3665" s="102">
        <v>76.464062864613979</v>
      </c>
      <c r="J3665" s="96"/>
      <c r="K3665" s="96"/>
      <c r="L3665" s="96"/>
      <c r="M3665" s="96"/>
      <c r="N3665" s="96"/>
      <c r="O3665" s="96"/>
      <c r="P3665" s="96"/>
    </row>
    <row r="3666" spans="1:16" ht="15" customHeight="1" x14ac:dyDescent="0.25">
      <c r="A3666" s="100">
        <v>43764</v>
      </c>
      <c r="B3666" s="101">
        <v>33</v>
      </c>
      <c r="C3666" s="92" t="str">
        <f t="shared" si="171"/>
        <v>POST /domestic-scheduled-payment-consents</v>
      </c>
      <c r="D3666" s="94" t="s">
        <v>207</v>
      </c>
      <c r="E3666" s="93" t="str">
        <f t="shared" si="172"/>
        <v>PISP</v>
      </c>
      <c r="F3666" s="93" t="str">
        <f t="shared" si="173"/>
        <v>N</v>
      </c>
      <c r="G3666" s="95">
        <v>18434909.709411759</v>
      </c>
      <c r="H3666" s="102">
        <v>19362.707502633231</v>
      </c>
      <c r="I3666" s="102">
        <v>122.05210653891164</v>
      </c>
      <c r="J3666" s="96"/>
      <c r="K3666" s="96"/>
      <c r="L3666" s="96"/>
      <c r="M3666" s="96"/>
      <c r="N3666" s="96"/>
      <c r="O3666" s="96"/>
      <c r="P3666" s="96"/>
    </row>
    <row r="3667" spans="1:16" ht="15" customHeight="1" x14ac:dyDescent="0.25">
      <c r="A3667" s="100">
        <v>43764</v>
      </c>
      <c r="B3667" s="101">
        <v>34</v>
      </c>
      <c r="C3667" s="92" t="str">
        <f t="shared" si="171"/>
        <v>GET /domestic-scheduled-payment-consents/{ConsentId}</v>
      </c>
      <c r="D3667" s="94" t="s">
        <v>207</v>
      </c>
      <c r="E3667" s="93" t="str">
        <f t="shared" si="172"/>
        <v>PISP</v>
      </c>
      <c r="F3667" s="93" t="str">
        <f t="shared" si="173"/>
        <v>N</v>
      </c>
      <c r="G3667" s="95">
        <v>12934703.481076108</v>
      </c>
      <c r="H3667" s="102">
        <v>12144.389329103848</v>
      </c>
      <c r="I3667" s="102">
        <v>79.555813987739583</v>
      </c>
      <c r="J3667" s="96"/>
      <c r="K3667" s="96"/>
      <c r="L3667" s="96"/>
      <c r="M3667" s="96"/>
      <c r="N3667" s="96"/>
      <c r="O3667" s="96"/>
      <c r="P3667" s="96"/>
    </row>
    <row r="3668" spans="1:16" ht="15" customHeight="1" x14ac:dyDescent="0.25">
      <c r="A3668" s="100">
        <v>43764</v>
      </c>
      <c r="B3668" s="101">
        <v>35</v>
      </c>
      <c r="C3668" s="92" t="str">
        <f t="shared" si="171"/>
        <v>POST /domestic-scheduled-payments</v>
      </c>
      <c r="D3668" s="94" t="s">
        <v>207</v>
      </c>
      <c r="E3668" s="93" t="str">
        <f t="shared" si="172"/>
        <v>PISP</v>
      </c>
      <c r="F3668" s="93" t="str">
        <f t="shared" si="173"/>
        <v>Y</v>
      </c>
      <c r="G3668" s="95">
        <v>33420217.563503485</v>
      </c>
      <c r="H3668" s="102">
        <v>46077.363987299999</v>
      </c>
      <c r="I3668" s="102">
        <v>156.70886728452328</v>
      </c>
      <c r="J3668" s="96"/>
      <c r="K3668" s="96"/>
      <c r="L3668" s="96"/>
      <c r="M3668" s="96"/>
      <c r="N3668" s="96"/>
      <c r="O3668" s="96"/>
      <c r="P3668" s="96"/>
    </row>
    <row r="3669" spans="1:16" ht="15" customHeight="1" x14ac:dyDescent="0.25">
      <c r="A3669" s="100">
        <v>43764</v>
      </c>
      <c r="B3669" s="101">
        <v>36</v>
      </c>
      <c r="C3669" s="92" t="str">
        <f t="shared" si="171"/>
        <v>GET /domestic-scheduled-payments/{DomesticScheduledPaymentId}</v>
      </c>
      <c r="D3669" s="94" t="s">
        <v>207</v>
      </c>
      <c r="E3669" s="93" t="str">
        <f t="shared" si="172"/>
        <v>PISP</v>
      </c>
      <c r="F3669" s="93" t="str">
        <f t="shared" si="173"/>
        <v>Y</v>
      </c>
      <c r="G3669" s="95">
        <v>15793426.271101281</v>
      </c>
      <c r="H3669" s="102">
        <v>36608.151783364548</v>
      </c>
      <c r="I3669" s="102">
        <v>82.555935534459209</v>
      </c>
      <c r="J3669" s="96"/>
      <c r="K3669" s="96"/>
      <c r="L3669" s="96"/>
      <c r="M3669" s="96"/>
      <c r="N3669" s="96"/>
      <c r="O3669" s="96"/>
      <c r="P3669" s="96"/>
    </row>
    <row r="3670" spans="1:16" ht="15" customHeight="1" x14ac:dyDescent="0.25">
      <c r="A3670" s="100">
        <v>43764</v>
      </c>
      <c r="B3670" s="101">
        <v>37</v>
      </c>
      <c r="C3670" s="92" t="str">
        <f t="shared" si="171"/>
        <v>POST /domestic-standing-order-consents</v>
      </c>
      <c r="D3670" s="94" t="s">
        <v>207</v>
      </c>
      <c r="E3670" s="93" t="str">
        <f t="shared" si="172"/>
        <v>PISP</v>
      </c>
      <c r="F3670" s="93" t="str">
        <f t="shared" si="173"/>
        <v>N</v>
      </c>
      <c r="G3670" s="95">
        <v>28839862.282890871</v>
      </c>
      <c r="H3670" s="102">
        <v>27458.74069706921</v>
      </c>
      <c r="I3670" s="102">
        <v>234.79633283270951</v>
      </c>
      <c r="J3670" s="96"/>
      <c r="K3670" s="96"/>
      <c r="L3670" s="96"/>
      <c r="M3670" s="96"/>
      <c r="N3670" s="96"/>
      <c r="O3670" s="96"/>
      <c r="P3670" s="96"/>
    </row>
    <row r="3671" spans="1:16" ht="15" customHeight="1" x14ac:dyDescent="0.25">
      <c r="A3671" s="100">
        <v>43764</v>
      </c>
      <c r="B3671" s="101">
        <v>38</v>
      </c>
      <c r="C3671" s="92" t="str">
        <f t="shared" si="171"/>
        <v>GET /domestic-standing-order-consents/{ConsentId}</v>
      </c>
      <c r="D3671" s="94" t="s">
        <v>207</v>
      </c>
      <c r="E3671" s="93" t="str">
        <f t="shared" si="172"/>
        <v>PISP</v>
      </c>
      <c r="F3671" s="93" t="str">
        <f t="shared" si="173"/>
        <v>N</v>
      </c>
      <c r="G3671" s="95">
        <v>25419563.511900205</v>
      </c>
      <c r="H3671" s="102">
        <v>29572.983098000008</v>
      </c>
      <c r="I3671" s="102">
        <v>236.8442201457546</v>
      </c>
      <c r="J3671" s="96"/>
      <c r="K3671" s="96"/>
      <c r="L3671" s="96"/>
      <c r="M3671" s="96"/>
      <c r="N3671" s="96"/>
      <c r="O3671" s="96"/>
      <c r="P3671" s="96"/>
    </row>
    <row r="3672" spans="1:16" ht="15" customHeight="1" x14ac:dyDescent="0.25">
      <c r="A3672" s="100">
        <v>43764</v>
      </c>
      <c r="B3672" s="101">
        <v>39</v>
      </c>
      <c r="C3672" s="92" t="str">
        <f t="shared" si="171"/>
        <v>POST /domestic-standing-orders</v>
      </c>
      <c r="D3672" s="94" t="s">
        <v>207</v>
      </c>
      <c r="E3672" s="93" t="str">
        <f t="shared" si="172"/>
        <v>PISP</v>
      </c>
      <c r="F3672" s="93" t="str">
        <f t="shared" si="173"/>
        <v>Y</v>
      </c>
      <c r="G3672" s="95">
        <v>8315318.4238824518</v>
      </c>
      <c r="H3672" s="102">
        <v>20530.575547217839</v>
      </c>
      <c r="I3672" s="102">
        <v>2.083420535671582</v>
      </c>
      <c r="J3672" s="96"/>
      <c r="K3672" s="96"/>
      <c r="L3672" s="96"/>
      <c r="M3672" s="96"/>
      <c r="N3672" s="96"/>
      <c r="O3672" s="96"/>
      <c r="P3672" s="96"/>
    </row>
    <row r="3673" spans="1:16" ht="15" customHeight="1" x14ac:dyDescent="0.25">
      <c r="A3673" s="100">
        <v>43764</v>
      </c>
      <c r="B3673" s="101">
        <v>40</v>
      </c>
      <c r="C3673" s="92" t="str">
        <f t="shared" si="171"/>
        <v>GET /domestic-standing-orders/{DomesticStandingOrderId}</v>
      </c>
      <c r="D3673" s="94" t="s">
        <v>207</v>
      </c>
      <c r="E3673" s="93" t="str">
        <f t="shared" si="172"/>
        <v>PISP</v>
      </c>
      <c r="F3673" s="93" t="str">
        <f t="shared" si="173"/>
        <v>Y</v>
      </c>
      <c r="G3673" s="95">
        <v>5893196.5204012711</v>
      </c>
      <c r="H3673" s="102">
        <v>8988.996461887531</v>
      </c>
      <c r="I3673" s="102">
        <v>285.92007191999409</v>
      </c>
      <c r="J3673" s="96"/>
      <c r="K3673" s="96"/>
      <c r="L3673" s="96"/>
      <c r="M3673" s="96"/>
      <c r="N3673" s="96"/>
      <c r="O3673" s="96"/>
      <c r="P3673" s="96"/>
    </row>
    <row r="3674" spans="1:16" ht="15" customHeight="1" x14ac:dyDescent="0.25">
      <c r="A3674" s="100">
        <v>43764</v>
      </c>
      <c r="B3674" s="101">
        <v>41</v>
      </c>
      <c r="C3674" s="92" t="str">
        <f t="shared" si="171"/>
        <v>POST /international-payment-consents</v>
      </c>
      <c r="D3674" s="94" t="s">
        <v>207</v>
      </c>
      <c r="E3674" s="93" t="str">
        <f t="shared" si="172"/>
        <v>PISP</v>
      </c>
      <c r="F3674" s="93" t="str">
        <f t="shared" si="173"/>
        <v>N</v>
      </c>
      <c r="G3674" s="95">
        <v>32073149.497520793</v>
      </c>
      <c r="H3674" s="102">
        <v>43931.46716343701</v>
      </c>
      <c r="I3674" s="102">
        <v>68.457291565160062</v>
      </c>
      <c r="J3674" s="96"/>
      <c r="K3674" s="96"/>
      <c r="L3674" s="96"/>
      <c r="M3674" s="96"/>
      <c r="N3674" s="96"/>
      <c r="O3674" s="96"/>
      <c r="P3674" s="96"/>
    </row>
    <row r="3675" spans="1:16" ht="15" customHeight="1" x14ac:dyDescent="0.25">
      <c r="A3675" s="100">
        <v>43764</v>
      </c>
      <c r="B3675" s="101">
        <v>42</v>
      </c>
      <c r="C3675" s="92" t="str">
        <f t="shared" si="171"/>
        <v>GET /international-payment-consents/{ConsentId}</v>
      </c>
      <c r="D3675" s="94" t="s">
        <v>207</v>
      </c>
      <c r="E3675" s="93" t="str">
        <f t="shared" si="172"/>
        <v>PISP</v>
      </c>
      <c r="F3675" s="93" t="str">
        <f t="shared" si="173"/>
        <v>N</v>
      </c>
      <c r="G3675" s="95">
        <v>32923591.494672004</v>
      </c>
      <c r="H3675" s="102">
        <v>31302.237406686912</v>
      </c>
      <c r="I3675" s="102">
        <v>303.20415406424729</v>
      </c>
      <c r="J3675" s="96"/>
      <c r="K3675" s="96"/>
      <c r="L3675" s="96"/>
      <c r="M3675" s="96"/>
      <c r="N3675" s="96"/>
      <c r="O3675" s="96"/>
      <c r="P3675" s="96"/>
    </row>
    <row r="3676" spans="1:16" ht="15" customHeight="1" x14ac:dyDescent="0.25">
      <c r="A3676" s="100">
        <v>43764</v>
      </c>
      <c r="B3676" s="101">
        <v>43</v>
      </c>
      <c r="C3676" s="92" t="str">
        <f t="shared" si="171"/>
        <v>POST /international-payments</v>
      </c>
      <c r="D3676" s="94" t="s">
        <v>207</v>
      </c>
      <c r="E3676" s="93" t="str">
        <f t="shared" si="172"/>
        <v>PISP</v>
      </c>
      <c r="F3676" s="93" t="str">
        <f t="shared" si="173"/>
        <v>Y</v>
      </c>
      <c r="G3676" s="95">
        <v>42048107.213035807</v>
      </c>
      <c r="H3676" s="102">
        <v>41873.195116467708</v>
      </c>
      <c r="I3676" s="102">
        <v>48.173210345588657</v>
      </c>
      <c r="J3676" s="96"/>
      <c r="K3676" s="96"/>
      <c r="L3676" s="96"/>
      <c r="M3676" s="96"/>
      <c r="N3676" s="96"/>
      <c r="O3676" s="96"/>
      <c r="P3676" s="96"/>
    </row>
    <row r="3677" spans="1:16" ht="15" customHeight="1" x14ac:dyDescent="0.25">
      <c r="A3677" s="100">
        <v>43764</v>
      </c>
      <c r="B3677" s="101">
        <v>44</v>
      </c>
      <c r="C3677" s="92" t="str">
        <f t="shared" si="171"/>
        <v>GET /international-payments/{InternationalPaymentId}</v>
      </c>
      <c r="D3677" s="94" t="s">
        <v>207</v>
      </c>
      <c r="E3677" s="93" t="str">
        <f t="shared" si="172"/>
        <v>PISP</v>
      </c>
      <c r="F3677" s="93" t="str">
        <f t="shared" si="173"/>
        <v>Y</v>
      </c>
      <c r="G3677" s="95">
        <v>13002252.490386503</v>
      </c>
      <c r="H3677" s="102">
        <v>17862.920082358876</v>
      </c>
      <c r="I3677" s="102">
        <v>71.088307536875661</v>
      </c>
      <c r="J3677" s="96"/>
      <c r="K3677" s="96"/>
      <c r="L3677" s="96"/>
      <c r="M3677" s="96"/>
      <c r="N3677" s="96"/>
      <c r="O3677" s="96"/>
      <c r="P3677" s="96"/>
    </row>
    <row r="3678" spans="1:16" ht="15" customHeight="1" x14ac:dyDescent="0.25">
      <c r="A3678" s="100">
        <v>43764</v>
      </c>
      <c r="B3678" s="101">
        <v>45</v>
      </c>
      <c r="C3678" s="92" t="str">
        <f t="shared" si="171"/>
        <v>POST /international-scheduled-payment-consents</v>
      </c>
      <c r="D3678" s="94" t="s">
        <v>207</v>
      </c>
      <c r="E3678" s="93" t="str">
        <f t="shared" si="172"/>
        <v>PISP</v>
      </c>
      <c r="F3678" s="93" t="str">
        <f t="shared" si="173"/>
        <v>N</v>
      </c>
      <c r="G3678" s="95">
        <v>27029589.564659696</v>
      </c>
      <c r="H3678" s="102">
        <v>36617.76514860661</v>
      </c>
      <c r="I3678" s="102">
        <v>15.870688540425657</v>
      </c>
      <c r="J3678" s="96"/>
      <c r="K3678" s="96"/>
      <c r="L3678" s="96"/>
      <c r="M3678" s="96"/>
      <c r="N3678" s="96"/>
      <c r="O3678" s="96"/>
      <c r="P3678" s="96"/>
    </row>
    <row r="3679" spans="1:16" ht="15" customHeight="1" x14ac:dyDescent="0.25">
      <c r="A3679" s="100">
        <v>43764</v>
      </c>
      <c r="B3679" s="101">
        <v>46</v>
      </c>
      <c r="C3679" s="92" t="str">
        <f t="shared" si="171"/>
        <v>GET /international-scheduled-payment-consents/{ConsentId}</v>
      </c>
      <c r="D3679" s="94" t="s">
        <v>207</v>
      </c>
      <c r="E3679" s="93" t="str">
        <f t="shared" si="172"/>
        <v>PISP</v>
      </c>
      <c r="F3679" s="93" t="str">
        <f t="shared" si="173"/>
        <v>N</v>
      </c>
      <c r="G3679" s="95">
        <v>9964485.0132900327</v>
      </c>
      <c r="H3679" s="102">
        <v>27228.81960628253</v>
      </c>
      <c r="I3679" s="102">
        <v>26.612319220945622</v>
      </c>
      <c r="J3679" s="96"/>
      <c r="K3679" s="96"/>
      <c r="L3679" s="96"/>
      <c r="M3679" s="96"/>
      <c r="N3679" s="96"/>
      <c r="O3679" s="96"/>
      <c r="P3679" s="96"/>
    </row>
    <row r="3680" spans="1:16" ht="15" customHeight="1" x14ac:dyDescent="0.25">
      <c r="A3680" s="100">
        <v>43764</v>
      </c>
      <c r="B3680" s="101">
        <v>47</v>
      </c>
      <c r="C3680" s="92" t="str">
        <f t="shared" si="171"/>
        <v>POST /international-scheduled-payments</v>
      </c>
      <c r="D3680" s="94" t="s">
        <v>207</v>
      </c>
      <c r="E3680" s="93" t="str">
        <f t="shared" si="172"/>
        <v>PISP</v>
      </c>
      <c r="F3680" s="93" t="str">
        <f t="shared" si="173"/>
        <v>Y</v>
      </c>
      <c r="G3680" s="95">
        <v>14853186.780259471</v>
      </c>
      <c r="H3680" s="102">
        <v>21865.489647517832</v>
      </c>
      <c r="I3680" s="102">
        <v>75.39170805982981</v>
      </c>
      <c r="J3680" s="96"/>
      <c r="K3680" s="96"/>
      <c r="L3680" s="96"/>
      <c r="M3680" s="96"/>
      <c r="N3680" s="96"/>
      <c r="O3680" s="96"/>
      <c r="P3680" s="96"/>
    </row>
    <row r="3681" spans="1:16" ht="15" customHeight="1" x14ac:dyDescent="0.25">
      <c r="A3681" s="100">
        <v>43764</v>
      </c>
      <c r="B3681" s="101">
        <v>48</v>
      </c>
      <c r="C3681" s="92" t="str">
        <f t="shared" si="171"/>
        <v>GET /international-scheduled-payments/{InternationalScheduledPaymentId}</v>
      </c>
      <c r="D3681" s="94" t="s">
        <v>207</v>
      </c>
      <c r="E3681" s="93" t="str">
        <f t="shared" si="172"/>
        <v>PISP</v>
      </c>
      <c r="F3681" s="93" t="str">
        <f t="shared" si="173"/>
        <v>Y</v>
      </c>
      <c r="G3681" s="95">
        <v>24414180.490917508</v>
      </c>
      <c r="H3681" s="102">
        <v>36277.430880045096</v>
      </c>
      <c r="I3681" s="102">
        <v>59.991549108504699</v>
      </c>
      <c r="J3681" s="96"/>
      <c r="K3681" s="96"/>
      <c r="L3681" s="96"/>
      <c r="M3681" s="96"/>
      <c r="N3681" s="96"/>
      <c r="O3681" s="96"/>
      <c r="P3681" s="96"/>
    </row>
    <row r="3682" spans="1:16" ht="15" customHeight="1" x14ac:dyDescent="0.25">
      <c r="A3682" s="100">
        <v>43764</v>
      </c>
      <c r="B3682" s="101">
        <v>49</v>
      </c>
      <c r="C3682" s="92" t="str">
        <f t="shared" si="171"/>
        <v>POST /international-standing-order-consents</v>
      </c>
      <c r="D3682" s="94" t="s">
        <v>207</v>
      </c>
      <c r="E3682" s="93" t="str">
        <f t="shared" si="172"/>
        <v>PISP</v>
      </c>
      <c r="F3682" s="93" t="str">
        <f t="shared" si="173"/>
        <v>N</v>
      </c>
      <c r="G3682" s="95">
        <v>3954164.5723970244</v>
      </c>
      <c r="H3682" s="102">
        <v>12835.424532478241</v>
      </c>
      <c r="I3682" s="102">
        <v>6.3718377466805292</v>
      </c>
      <c r="J3682" s="96"/>
      <c r="K3682" s="96"/>
      <c r="L3682" s="96"/>
      <c r="M3682" s="96"/>
      <c r="N3682" s="96"/>
      <c r="O3682" s="96"/>
      <c r="P3682" s="96"/>
    </row>
    <row r="3683" spans="1:16" ht="15" customHeight="1" x14ac:dyDescent="0.25">
      <c r="A3683" s="100">
        <v>43764</v>
      </c>
      <c r="B3683" s="101">
        <v>50</v>
      </c>
      <c r="C3683" s="92" t="str">
        <f t="shared" si="171"/>
        <v>GET /international-standing-order-consents/{ConsentId}</v>
      </c>
      <c r="D3683" s="94" t="s">
        <v>207</v>
      </c>
      <c r="E3683" s="93" t="str">
        <f t="shared" si="172"/>
        <v>PISP</v>
      </c>
      <c r="F3683" s="93" t="str">
        <f t="shared" si="173"/>
        <v>N</v>
      </c>
      <c r="G3683" s="95">
        <v>20413968.08090001</v>
      </c>
      <c r="H3683" s="101">
        <v>29001.458995586763</v>
      </c>
      <c r="I3683" s="101">
        <v>272.58058167197794</v>
      </c>
      <c r="J3683" s="96"/>
      <c r="K3683" s="96"/>
      <c r="L3683" s="96"/>
      <c r="M3683" s="96"/>
      <c r="N3683" s="96"/>
      <c r="O3683" s="96"/>
      <c r="P3683" s="96"/>
    </row>
    <row r="3684" spans="1:16" ht="15" customHeight="1" x14ac:dyDescent="0.25">
      <c r="A3684" s="100">
        <v>43764</v>
      </c>
      <c r="B3684" s="101">
        <v>51</v>
      </c>
      <c r="C3684" s="92" t="str">
        <f t="shared" si="171"/>
        <v>POST /international-standing-orders</v>
      </c>
      <c r="D3684" s="94" t="s">
        <v>207</v>
      </c>
      <c r="E3684" s="93" t="str">
        <f t="shared" si="172"/>
        <v>PISP</v>
      </c>
      <c r="F3684" s="93" t="str">
        <f t="shared" si="173"/>
        <v>Y</v>
      </c>
      <c r="G3684" s="95">
        <v>16627340.66263685</v>
      </c>
      <c r="H3684" s="101">
        <v>27409.431061575644</v>
      </c>
      <c r="I3684" s="101">
        <v>229.91040508116058</v>
      </c>
      <c r="J3684" s="96"/>
      <c r="K3684" s="96"/>
      <c r="L3684" s="96"/>
      <c r="M3684" s="96"/>
      <c r="N3684" s="96"/>
      <c r="O3684" s="96"/>
      <c r="P3684" s="96"/>
    </row>
    <row r="3685" spans="1:16" ht="15" customHeight="1" x14ac:dyDescent="0.25">
      <c r="A3685" s="100">
        <v>43764</v>
      </c>
      <c r="B3685" s="101">
        <v>52</v>
      </c>
      <c r="C3685" s="92" t="str">
        <f t="shared" si="171"/>
        <v>GET /international-standing-orders/{InternationalStandingOrderPaymentId}</v>
      </c>
      <c r="D3685" s="94" t="s">
        <v>207</v>
      </c>
      <c r="E3685" s="93" t="str">
        <f t="shared" si="172"/>
        <v>PISP</v>
      </c>
      <c r="F3685" s="93" t="str">
        <f t="shared" si="173"/>
        <v>Y</v>
      </c>
      <c r="G3685" s="95">
        <v>6387206.8997263871</v>
      </c>
      <c r="H3685" s="101">
        <v>17726.021664144104</v>
      </c>
      <c r="I3685" s="101">
        <v>80.931002524247532</v>
      </c>
      <c r="J3685" s="96"/>
      <c r="K3685" s="96"/>
      <c r="L3685" s="96"/>
      <c r="M3685" s="96"/>
      <c r="N3685" s="96"/>
      <c r="O3685" s="96"/>
      <c r="P3685" s="96"/>
    </row>
    <row r="3686" spans="1:16" ht="15" customHeight="1" x14ac:dyDescent="0.25">
      <c r="A3686" s="100">
        <v>43764</v>
      </c>
      <c r="B3686" s="101">
        <v>53</v>
      </c>
      <c r="C3686" s="92" t="str">
        <f t="shared" si="171"/>
        <v>POST /file-payment-consents</v>
      </c>
      <c r="D3686" s="94" t="s">
        <v>207</v>
      </c>
      <c r="E3686" s="93" t="str">
        <f t="shared" si="172"/>
        <v>PISP</v>
      </c>
      <c r="F3686" s="93" t="str">
        <f t="shared" si="173"/>
        <v>N</v>
      </c>
      <c r="G3686" s="95">
        <v>14116318.198315499</v>
      </c>
      <c r="H3686" s="101">
        <v>14458.949206302923</v>
      </c>
      <c r="I3686" s="101">
        <v>25.713323066436072</v>
      </c>
      <c r="J3686" s="96"/>
      <c r="K3686" s="96"/>
      <c r="L3686" s="96"/>
      <c r="M3686" s="96"/>
      <c r="N3686" s="96"/>
      <c r="O3686" s="96"/>
      <c r="P3686" s="96"/>
    </row>
    <row r="3687" spans="1:16" ht="15" customHeight="1" x14ac:dyDescent="0.25">
      <c r="A3687" s="100">
        <v>43764</v>
      </c>
      <c r="B3687" s="101">
        <v>54</v>
      </c>
      <c r="C3687" s="92" t="str">
        <f t="shared" si="171"/>
        <v>GET /file-payment-consents/{ConsentId}</v>
      </c>
      <c r="D3687" s="94" t="s">
        <v>207</v>
      </c>
      <c r="E3687" s="93" t="str">
        <f t="shared" si="172"/>
        <v>PISP</v>
      </c>
      <c r="F3687" s="93" t="str">
        <f t="shared" si="173"/>
        <v>N</v>
      </c>
      <c r="G3687" s="95">
        <v>23707966.27111885</v>
      </c>
      <c r="H3687" s="101">
        <v>24956.853013507553</v>
      </c>
      <c r="I3687" s="101">
        <v>197.48133082268882</v>
      </c>
      <c r="J3687" s="96"/>
      <c r="K3687" s="96"/>
      <c r="L3687" s="96"/>
      <c r="M3687" s="96"/>
      <c r="N3687" s="96"/>
      <c r="O3687" s="96"/>
      <c r="P3687" s="96"/>
    </row>
    <row r="3688" spans="1:16" ht="15" customHeight="1" x14ac:dyDescent="0.25">
      <c r="A3688" s="100">
        <v>43764</v>
      </c>
      <c r="B3688" s="101">
        <v>55</v>
      </c>
      <c r="C3688" s="92" t="str">
        <f t="shared" si="171"/>
        <v>POST /file-payment-consents/{ConsentId}/file</v>
      </c>
      <c r="D3688" s="94" t="s">
        <v>207</v>
      </c>
      <c r="E3688" s="93" t="str">
        <f t="shared" si="172"/>
        <v>PISP</v>
      </c>
      <c r="F3688" s="93" t="str">
        <f t="shared" si="173"/>
        <v>N</v>
      </c>
      <c r="G3688" s="95">
        <v>22750709.251077894</v>
      </c>
      <c r="H3688" s="101">
        <v>34488.785942528717</v>
      </c>
      <c r="I3688" s="101">
        <v>71.113393720104114</v>
      </c>
      <c r="J3688" s="96"/>
      <c r="K3688" s="96"/>
      <c r="L3688" s="96"/>
      <c r="M3688" s="96"/>
      <c r="N3688" s="96"/>
      <c r="O3688" s="96"/>
      <c r="P3688" s="96"/>
    </row>
    <row r="3689" spans="1:16" ht="15" customHeight="1" x14ac:dyDescent="0.25">
      <c r="A3689" s="100">
        <v>43764</v>
      </c>
      <c r="B3689" s="101">
        <v>56</v>
      </c>
      <c r="C3689" s="92" t="str">
        <f t="shared" si="171"/>
        <v>GET /file-payment-consents/{ConsentId}/file</v>
      </c>
      <c r="D3689" s="94" t="s">
        <v>207</v>
      </c>
      <c r="E3689" s="93" t="str">
        <f t="shared" si="172"/>
        <v>PISP</v>
      </c>
      <c r="F3689" s="93" t="str">
        <f t="shared" si="173"/>
        <v>N</v>
      </c>
      <c r="G3689" s="95">
        <v>25472525.562267747</v>
      </c>
      <c r="H3689" s="101">
        <v>30944.317910908114</v>
      </c>
      <c r="I3689" s="101">
        <v>46.729812089731688</v>
      </c>
      <c r="J3689" s="96"/>
      <c r="K3689" s="96"/>
      <c r="L3689" s="96"/>
      <c r="M3689" s="96"/>
      <c r="N3689" s="96"/>
      <c r="O3689" s="96"/>
      <c r="P3689" s="96"/>
    </row>
    <row r="3690" spans="1:16" ht="15" customHeight="1" x14ac:dyDescent="0.25">
      <c r="A3690" s="100">
        <v>43764</v>
      </c>
      <c r="B3690" s="101">
        <v>57</v>
      </c>
      <c r="C3690" s="92" t="str">
        <f t="shared" si="171"/>
        <v>POST /file-payments</v>
      </c>
      <c r="D3690" s="94" t="s">
        <v>207</v>
      </c>
      <c r="E3690" s="93" t="str">
        <f t="shared" si="172"/>
        <v>PISP</v>
      </c>
      <c r="F3690" s="93" t="str">
        <f t="shared" si="173"/>
        <v>Y</v>
      </c>
      <c r="G3690" s="95">
        <v>437125220.61966467</v>
      </c>
      <c r="H3690" s="101">
        <v>3955.51942297614</v>
      </c>
      <c r="I3690" s="101">
        <v>76.1142335057487</v>
      </c>
      <c r="J3690" s="96"/>
      <c r="K3690" s="96"/>
      <c r="L3690" s="96"/>
      <c r="M3690" s="96"/>
      <c r="N3690" s="96"/>
      <c r="O3690" s="96"/>
      <c r="P3690" s="96"/>
    </row>
    <row r="3691" spans="1:16" ht="15" customHeight="1" x14ac:dyDescent="0.25">
      <c r="A3691" s="100">
        <v>43764</v>
      </c>
      <c r="B3691" s="101">
        <v>58</v>
      </c>
      <c r="C3691" s="92" t="str">
        <f t="shared" si="171"/>
        <v>GET /file-payments/{FilePaymentId}</v>
      </c>
      <c r="D3691" s="94" t="s">
        <v>207</v>
      </c>
      <c r="E3691" s="93" t="str">
        <f t="shared" si="172"/>
        <v>PISP</v>
      </c>
      <c r="F3691" s="93" t="str">
        <f t="shared" si="173"/>
        <v>Y</v>
      </c>
      <c r="G3691" s="95">
        <v>78859955.38141036</v>
      </c>
      <c r="H3691" s="101">
        <v>892.4520848724012</v>
      </c>
      <c r="I3691" s="101">
        <v>145.75070586824242</v>
      </c>
      <c r="J3691" s="96"/>
      <c r="K3691" s="96"/>
      <c r="L3691" s="96"/>
      <c r="M3691" s="96"/>
      <c r="N3691" s="96"/>
      <c r="O3691" s="96"/>
      <c r="P3691" s="96"/>
    </row>
    <row r="3692" spans="1:16" ht="15" customHeight="1" x14ac:dyDescent="0.25">
      <c r="A3692" s="100">
        <v>43764</v>
      </c>
      <c r="B3692" s="101">
        <v>59</v>
      </c>
      <c r="C3692" s="92" t="str">
        <f t="shared" si="171"/>
        <v>GET /file-payments/{FilePaymentId}/report-file</v>
      </c>
      <c r="D3692" s="94" t="s">
        <v>207</v>
      </c>
      <c r="E3692" s="93" t="str">
        <f t="shared" si="172"/>
        <v>PISP</v>
      </c>
      <c r="F3692" s="93" t="str">
        <f t="shared" si="173"/>
        <v>Y</v>
      </c>
      <c r="G3692" s="95">
        <v>67435012.511460394</v>
      </c>
      <c r="H3692" s="101">
        <v>2775.0821293147137</v>
      </c>
      <c r="I3692" s="101">
        <v>83.265381439547582</v>
      </c>
      <c r="J3692" s="96"/>
      <c r="K3692" s="96"/>
      <c r="L3692" s="96"/>
      <c r="M3692" s="96"/>
      <c r="N3692" s="96"/>
      <c r="O3692" s="96"/>
      <c r="P3692" s="96"/>
    </row>
    <row r="3693" spans="1:16" ht="15" customHeight="1" x14ac:dyDescent="0.25">
      <c r="A3693" s="100">
        <v>43764</v>
      </c>
      <c r="B3693" s="101">
        <v>60</v>
      </c>
      <c r="C3693" s="92" t="str">
        <f t="shared" si="171"/>
        <v>POST /funds-confirmation-consents</v>
      </c>
      <c r="D3693" s="94" t="s">
        <v>207</v>
      </c>
      <c r="E3693" s="93" t="str">
        <f t="shared" si="172"/>
        <v>CoF</v>
      </c>
      <c r="F3693" s="93" t="str">
        <f t="shared" si="173"/>
        <v>N</v>
      </c>
      <c r="G3693" s="95">
        <v>15706133.183581427</v>
      </c>
      <c r="H3693" s="102">
        <v>15095.717443268177</v>
      </c>
      <c r="I3693" s="102">
        <v>13.520402497158454</v>
      </c>
      <c r="J3693" s="96"/>
      <c r="K3693" s="96"/>
      <c r="L3693" s="96"/>
      <c r="M3693" s="96"/>
      <c r="N3693" s="96"/>
      <c r="O3693" s="96"/>
      <c r="P3693" s="96"/>
    </row>
    <row r="3694" spans="1:16" ht="15" customHeight="1" x14ac:dyDescent="0.25">
      <c r="A3694" s="100">
        <v>43764</v>
      </c>
      <c r="B3694" s="101">
        <v>61</v>
      </c>
      <c r="C3694" s="92" t="str">
        <f t="shared" si="171"/>
        <v>GET /funds-confirmation-consents/{ConsentId}</v>
      </c>
      <c r="D3694" s="94" t="s">
        <v>207</v>
      </c>
      <c r="E3694" s="93" t="str">
        <f t="shared" si="172"/>
        <v>CoF</v>
      </c>
      <c r="F3694" s="93" t="str">
        <f t="shared" si="173"/>
        <v>N</v>
      </c>
      <c r="G3694" s="95">
        <v>22254673.201037731</v>
      </c>
      <c r="H3694" s="102">
        <v>39158.705198733471</v>
      </c>
      <c r="I3694" s="102">
        <v>206.70367841437937</v>
      </c>
      <c r="J3694" s="96"/>
      <c r="K3694" s="96"/>
      <c r="L3694" s="96"/>
      <c r="M3694" s="96"/>
      <c r="N3694" s="96"/>
      <c r="O3694" s="96"/>
      <c r="P3694" s="96"/>
    </row>
    <row r="3695" spans="1:16" ht="15" customHeight="1" x14ac:dyDescent="0.25">
      <c r="A3695" s="100">
        <v>43764</v>
      </c>
      <c r="B3695" s="101">
        <v>62</v>
      </c>
      <c r="C3695" s="92" t="str">
        <f t="shared" si="171"/>
        <v>DELETE /funds-confirmation-consents/{ConsentId}</v>
      </c>
      <c r="D3695" s="94" t="s">
        <v>207</v>
      </c>
      <c r="E3695" s="93" t="str">
        <f t="shared" si="172"/>
        <v>CoF</v>
      </c>
      <c r="F3695" s="93" t="str">
        <f t="shared" si="173"/>
        <v>N</v>
      </c>
      <c r="G3695" s="95">
        <v>7115505.7080418682</v>
      </c>
      <c r="H3695" s="102">
        <v>12254.618397769736</v>
      </c>
      <c r="I3695" s="102">
        <v>124.48163466032459</v>
      </c>
      <c r="J3695" s="96"/>
      <c r="K3695" s="96"/>
      <c r="L3695" s="96"/>
      <c r="M3695" s="96"/>
      <c r="N3695" s="96"/>
      <c r="O3695" s="96"/>
      <c r="P3695" s="96"/>
    </row>
    <row r="3696" spans="1:16" ht="15" customHeight="1" x14ac:dyDescent="0.25">
      <c r="A3696" s="100">
        <v>43764</v>
      </c>
      <c r="B3696" s="101">
        <v>63</v>
      </c>
      <c r="C3696" s="92" t="str">
        <f t="shared" si="171"/>
        <v>POST /funds-confirmations</v>
      </c>
      <c r="D3696" s="94" t="s">
        <v>207</v>
      </c>
      <c r="E3696" s="93" t="str">
        <f t="shared" si="172"/>
        <v>CoF</v>
      </c>
      <c r="F3696" s="93" t="str">
        <f t="shared" si="173"/>
        <v>Y</v>
      </c>
      <c r="G3696" s="95">
        <v>9920640.5268033464</v>
      </c>
      <c r="H3696" s="102">
        <v>18857.216022742195</v>
      </c>
      <c r="I3696" s="102">
        <v>260.1640941542683</v>
      </c>
      <c r="J3696" s="96"/>
      <c r="K3696" s="96"/>
      <c r="L3696" s="96"/>
      <c r="M3696" s="96"/>
      <c r="N3696" s="96"/>
      <c r="O3696" s="96"/>
      <c r="P3696" s="96"/>
    </row>
    <row r="3697" spans="1:16" ht="15" customHeight="1" x14ac:dyDescent="0.25">
      <c r="A3697" s="46">
        <v>43764</v>
      </c>
      <c r="B3697" s="101">
        <v>0</v>
      </c>
      <c r="C3697" s="92" t="str">
        <f t="shared" si="171"/>
        <v>OIDC endpoints for token IDs</v>
      </c>
      <c r="D3697" s="94" t="s">
        <v>208</v>
      </c>
      <c r="E3697" s="93" t="str">
        <f t="shared" si="172"/>
        <v>OIDC</v>
      </c>
      <c r="F3697" s="93" t="str">
        <f t="shared" si="173"/>
        <v>N</v>
      </c>
      <c r="G3697" s="112">
        <v>703737178.95371389</v>
      </c>
      <c r="H3697" s="68">
        <v>1764912.1699580767</v>
      </c>
      <c r="I3697" s="68">
        <v>531.99247758734884</v>
      </c>
      <c r="J3697" s="96"/>
      <c r="K3697" s="96"/>
      <c r="L3697" s="96"/>
      <c r="M3697" s="96"/>
      <c r="N3697" s="96"/>
      <c r="O3697" s="96"/>
      <c r="P3697" s="96"/>
    </row>
    <row r="3698" spans="1:16" ht="15" customHeight="1" x14ac:dyDescent="0.25">
      <c r="A3698" s="97">
        <v>43764</v>
      </c>
      <c r="B3698" s="101">
        <v>1</v>
      </c>
      <c r="C3698" s="92" t="str">
        <f t="shared" si="171"/>
        <v>POST /account-access-consents</v>
      </c>
      <c r="D3698" s="94" t="s">
        <v>208</v>
      </c>
      <c r="E3698" s="93" t="str">
        <f t="shared" si="172"/>
        <v>AISP</v>
      </c>
      <c r="F3698" s="93" t="str">
        <f t="shared" si="173"/>
        <v>N</v>
      </c>
      <c r="G3698" s="95">
        <v>631153.08676390559</v>
      </c>
      <c r="H3698" s="103">
        <v>26957.060006814881</v>
      </c>
      <c r="I3698" s="103">
        <v>86.899643661899646</v>
      </c>
      <c r="J3698" s="96"/>
      <c r="K3698" s="96"/>
      <c r="L3698" s="96"/>
      <c r="M3698" s="96"/>
      <c r="N3698" s="96"/>
      <c r="O3698" s="96"/>
      <c r="P3698" s="96"/>
    </row>
    <row r="3699" spans="1:16" ht="15" customHeight="1" x14ac:dyDescent="0.25">
      <c r="A3699" s="97">
        <v>43764</v>
      </c>
      <c r="B3699" s="101">
        <v>2</v>
      </c>
      <c r="C3699" s="92" t="str">
        <f t="shared" si="171"/>
        <v>GET /account-access-consents/{ConsentId}</v>
      </c>
      <c r="D3699" s="94" t="s">
        <v>208</v>
      </c>
      <c r="E3699" s="93" t="str">
        <f t="shared" si="172"/>
        <v>AISP</v>
      </c>
      <c r="F3699" s="93" t="str">
        <f t="shared" si="173"/>
        <v>N</v>
      </c>
      <c r="G3699" s="95">
        <v>1188038.6189482093</v>
      </c>
      <c r="H3699" s="103">
        <v>26760.546476418509</v>
      </c>
      <c r="I3699" s="103">
        <v>29.788077295478448</v>
      </c>
      <c r="J3699" s="96"/>
      <c r="K3699" s="96"/>
      <c r="L3699" s="96"/>
      <c r="M3699" s="96"/>
      <c r="N3699" s="96"/>
      <c r="O3699" s="96"/>
      <c r="P3699" s="96"/>
    </row>
    <row r="3700" spans="1:16" ht="15" customHeight="1" x14ac:dyDescent="0.25">
      <c r="A3700" s="97">
        <v>43764</v>
      </c>
      <c r="B3700" s="101">
        <v>3</v>
      </c>
      <c r="C3700" s="92" t="str">
        <f t="shared" si="171"/>
        <v>DELETE /account-access-consents/{ConsentId}</v>
      </c>
      <c r="D3700" s="94" t="s">
        <v>208</v>
      </c>
      <c r="E3700" s="93" t="str">
        <f t="shared" si="172"/>
        <v>AISP</v>
      </c>
      <c r="F3700" s="93" t="str">
        <f t="shared" si="173"/>
        <v>N</v>
      </c>
      <c r="G3700" s="95">
        <v>603843.51552373811</v>
      </c>
      <c r="H3700" s="103">
        <v>23248.995182628565</v>
      </c>
      <c r="I3700" s="103">
        <v>255.95905018711213</v>
      </c>
      <c r="J3700" s="96"/>
      <c r="K3700" s="96"/>
      <c r="L3700" s="96"/>
      <c r="M3700" s="96"/>
      <c r="N3700" s="96"/>
      <c r="O3700" s="96"/>
      <c r="P3700" s="96"/>
    </row>
    <row r="3701" spans="1:16" ht="15" customHeight="1" x14ac:dyDescent="0.25">
      <c r="A3701" s="97">
        <v>43764</v>
      </c>
      <c r="B3701" s="101">
        <v>4</v>
      </c>
      <c r="C3701" s="92" t="str">
        <f t="shared" si="171"/>
        <v>GET /accounts</v>
      </c>
      <c r="D3701" s="94" t="s">
        <v>208</v>
      </c>
      <c r="E3701" s="93" t="str">
        <f t="shared" si="172"/>
        <v>AISP</v>
      </c>
      <c r="F3701" s="93" t="str">
        <f t="shared" si="173"/>
        <v>Y</v>
      </c>
      <c r="G3701" s="95">
        <v>1485408.721442943</v>
      </c>
      <c r="H3701" s="103">
        <v>29788.95473474378</v>
      </c>
      <c r="I3701" s="103">
        <v>71.550097301619189</v>
      </c>
      <c r="J3701" s="96"/>
      <c r="K3701" s="96"/>
      <c r="L3701" s="96"/>
      <c r="M3701" s="96"/>
      <c r="N3701" s="96"/>
      <c r="O3701" s="96"/>
      <c r="P3701" s="96"/>
    </row>
    <row r="3702" spans="1:16" ht="15" customHeight="1" x14ac:dyDescent="0.25">
      <c r="A3702" s="97">
        <v>43764</v>
      </c>
      <c r="B3702" s="101">
        <v>5</v>
      </c>
      <c r="C3702" s="92" t="str">
        <f t="shared" si="171"/>
        <v>GET /accounts/{AccountId}</v>
      </c>
      <c r="D3702" s="94" t="s">
        <v>208</v>
      </c>
      <c r="E3702" s="93" t="str">
        <f t="shared" si="172"/>
        <v>AISP</v>
      </c>
      <c r="F3702" s="93" t="str">
        <f t="shared" si="173"/>
        <v>Y</v>
      </c>
      <c r="G3702" s="95">
        <v>2504379.2297733268</v>
      </c>
      <c r="H3702" s="99">
        <v>43998.922557620994</v>
      </c>
      <c r="I3702" s="99">
        <v>87.199790251080927</v>
      </c>
      <c r="J3702" s="96"/>
      <c r="K3702" s="96"/>
      <c r="L3702" s="96"/>
      <c r="M3702" s="96"/>
      <c r="N3702" s="96"/>
      <c r="O3702" s="96"/>
      <c r="P3702" s="96"/>
    </row>
    <row r="3703" spans="1:16" ht="15" customHeight="1" x14ac:dyDescent="0.25">
      <c r="A3703" s="97">
        <v>43764</v>
      </c>
      <c r="B3703" s="101">
        <v>6</v>
      </c>
      <c r="C3703" s="92" t="str">
        <f t="shared" si="171"/>
        <v>GET /accounts/{AccountId}/balances</v>
      </c>
      <c r="D3703" s="94" t="s">
        <v>208</v>
      </c>
      <c r="E3703" s="93" t="str">
        <f t="shared" si="172"/>
        <v>AISP</v>
      </c>
      <c r="F3703" s="93" t="str">
        <f t="shared" si="173"/>
        <v>Y</v>
      </c>
      <c r="G3703" s="95">
        <v>1775377.0579645839</v>
      </c>
      <c r="H3703" s="99">
        <v>27714.665772938468</v>
      </c>
      <c r="I3703" s="99">
        <v>141.81227345507264</v>
      </c>
      <c r="J3703" s="96"/>
      <c r="K3703" s="96"/>
      <c r="L3703" s="96"/>
      <c r="M3703" s="96"/>
      <c r="N3703" s="96"/>
      <c r="O3703" s="96"/>
      <c r="P3703" s="96"/>
    </row>
    <row r="3704" spans="1:16" ht="15" customHeight="1" x14ac:dyDescent="0.25">
      <c r="A3704" s="97">
        <v>43764</v>
      </c>
      <c r="B3704" s="101">
        <v>7</v>
      </c>
      <c r="C3704" s="92" t="str">
        <f t="shared" si="171"/>
        <v>GET /balances</v>
      </c>
      <c r="D3704" s="94" t="s">
        <v>208</v>
      </c>
      <c r="E3704" s="93" t="str">
        <f t="shared" si="172"/>
        <v>AISP</v>
      </c>
      <c r="F3704" s="93" t="str">
        <f t="shared" si="173"/>
        <v>Y</v>
      </c>
      <c r="G3704" s="95">
        <v>1109227.8887053737</v>
      </c>
      <c r="H3704" s="99">
        <v>20858.953079433722</v>
      </c>
      <c r="I3704" s="99">
        <v>137.38461314929648</v>
      </c>
      <c r="J3704" s="96"/>
      <c r="K3704" s="96"/>
      <c r="L3704" s="96"/>
      <c r="M3704" s="96"/>
      <c r="N3704" s="96"/>
      <c r="O3704" s="96"/>
      <c r="P3704" s="96"/>
    </row>
    <row r="3705" spans="1:16" ht="15" customHeight="1" x14ac:dyDescent="0.25">
      <c r="A3705" s="97">
        <v>43764</v>
      </c>
      <c r="B3705" s="101">
        <v>8</v>
      </c>
      <c r="C3705" s="92" t="str">
        <f t="shared" si="171"/>
        <v>GET /accounts/{AccountId}/transactions</v>
      </c>
      <c r="D3705" s="94" t="s">
        <v>208</v>
      </c>
      <c r="E3705" s="93" t="str">
        <f t="shared" si="172"/>
        <v>AISP</v>
      </c>
      <c r="F3705" s="93" t="str">
        <f t="shared" si="173"/>
        <v>Y</v>
      </c>
      <c r="G3705" s="95">
        <v>32261462.188462969</v>
      </c>
      <c r="H3705" s="99">
        <v>21775.461137923412</v>
      </c>
      <c r="I3705" s="99">
        <v>156.40781795999646</v>
      </c>
      <c r="J3705" s="96"/>
      <c r="K3705" s="96"/>
      <c r="L3705" s="96"/>
      <c r="M3705" s="96"/>
      <c r="N3705" s="96"/>
      <c r="O3705" s="96"/>
      <c r="P3705" s="96"/>
    </row>
    <row r="3706" spans="1:16" ht="15" customHeight="1" x14ac:dyDescent="0.25">
      <c r="A3706" s="97">
        <v>43764</v>
      </c>
      <c r="B3706" s="101">
        <v>9</v>
      </c>
      <c r="C3706" s="92" t="str">
        <f t="shared" si="171"/>
        <v>GET /transactions</v>
      </c>
      <c r="D3706" s="94" t="s">
        <v>208</v>
      </c>
      <c r="E3706" s="93" t="str">
        <f t="shared" si="172"/>
        <v>AISP</v>
      </c>
      <c r="F3706" s="93" t="str">
        <f t="shared" si="173"/>
        <v>Y</v>
      </c>
      <c r="G3706" s="95">
        <v>291762859.28658158</v>
      </c>
      <c r="H3706" s="99">
        <v>40503.97518051909</v>
      </c>
      <c r="I3706" s="99">
        <v>29.871740427797754</v>
      </c>
      <c r="J3706" s="96"/>
      <c r="K3706" s="96"/>
      <c r="L3706" s="96"/>
      <c r="M3706" s="96"/>
      <c r="N3706" s="96"/>
      <c r="O3706" s="96"/>
      <c r="P3706" s="96"/>
    </row>
    <row r="3707" spans="1:16" ht="15" customHeight="1" x14ac:dyDescent="0.25">
      <c r="A3707" s="97">
        <v>43764</v>
      </c>
      <c r="B3707" s="101">
        <v>10</v>
      </c>
      <c r="C3707" s="92" t="str">
        <f t="shared" si="171"/>
        <v>GET /accounts/{AccountId}/beneficiaries</v>
      </c>
      <c r="D3707" s="94" t="s">
        <v>208</v>
      </c>
      <c r="E3707" s="93" t="str">
        <f t="shared" si="172"/>
        <v>AISP</v>
      </c>
      <c r="F3707" s="93" t="str">
        <f t="shared" si="173"/>
        <v>Y</v>
      </c>
      <c r="G3707" s="95">
        <v>1806917.3965748684</v>
      </c>
      <c r="H3707" s="99">
        <v>28559.886319067824</v>
      </c>
      <c r="I3707" s="99">
        <v>123.65016216230572</v>
      </c>
      <c r="J3707" s="96"/>
      <c r="K3707" s="96"/>
      <c r="L3707" s="96"/>
      <c r="M3707" s="96"/>
      <c r="N3707" s="96"/>
      <c r="O3707" s="96"/>
      <c r="P3707" s="96"/>
    </row>
    <row r="3708" spans="1:16" ht="15" customHeight="1" x14ac:dyDescent="0.25">
      <c r="A3708" s="97">
        <v>43764</v>
      </c>
      <c r="B3708" s="101">
        <v>11</v>
      </c>
      <c r="C3708" s="92" t="str">
        <f t="shared" si="171"/>
        <v>GET /beneficiaries</v>
      </c>
      <c r="D3708" s="94" t="s">
        <v>208</v>
      </c>
      <c r="E3708" s="93" t="str">
        <f t="shared" si="172"/>
        <v>AISP</v>
      </c>
      <c r="F3708" s="93" t="str">
        <f t="shared" si="173"/>
        <v>Y</v>
      </c>
      <c r="G3708" s="95">
        <v>2809396.272613741</v>
      </c>
      <c r="H3708" s="99">
        <v>33708.47937263811</v>
      </c>
      <c r="I3708" s="99">
        <v>27.594323589343528</v>
      </c>
      <c r="J3708" s="96"/>
      <c r="K3708" s="96"/>
      <c r="L3708" s="96"/>
      <c r="M3708" s="96"/>
      <c r="N3708" s="96"/>
      <c r="O3708" s="96"/>
      <c r="P3708" s="96"/>
    </row>
    <row r="3709" spans="1:16" ht="15" customHeight="1" x14ac:dyDescent="0.25">
      <c r="A3709" s="97">
        <v>43764</v>
      </c>
      <c r="B3709" s="101">
        <v>12</v>
      </c>
      <c r="C3709" s="92" t="str">
        <f t="shared" si="171"/>
        <v>GET /accounts/{AccountId}/direct-debits</v>
      </c>
      <c r="D3709" s="94" t="s">
        <v>208</v>
      </c>
      <c r="E3709" s="93" t="str">
        <f t="shared" si="172"/>
        <v>AISP</v>
      </c>
      <c r="F3709" s="93" t="str">
        <f t="shared" si="173"/>
        <v>Y</v>
      </c>
      <c r="G3709" s="95">
        <v>1635183.7377058917</v>
      </c>
      <c r="H3709" s="99">
        <v>37432.185669945655</v>
      </c>
      <c r="I3709" s="99">
        <v>171.74164339744073</v>
      </c>
      <c r="J3709" s="96"/>
      <c r="K3709" s="96"/>
      <c r="L3709" s="96"/>
      <c r="M3709" s="96"/>
      <c r="N3709" s="96"/>
      <c r="O3709" s="96"/>
      <c r="P3709" s="96"/>
    </row>
    <row r="3710" spans="1:16" ht="15" customHeight="1" x14ac:dyDescent="0.25">
      <c r="A3710" s="97">
        <v>43764</v>
      </c>
      <c r="B3710" s="101">
        <v>13</v>
      </c>
      <c r="C3710" s="92" t="str">
        <f t="shared" si="171"/>
        <v>GET /direct-debits</v>
      </c>
      <c r="D3710" s="94" t="s">
        <v>208</v>
      </c>
      <c r="E3710" s="93" t="str">
        <f t="shared" si="172"/>
        <v>AISP</v>
      </c>
      <c r="F3710" s="93" t="str">
        <f t="shared" si="173"/>
        <v>Y</v>
      </c>
      <c r="G3710" s="95">
        <v>1845348.9889907264</v>
      </c>
      <c r="H3710" s="99">
        <v>23344.200968180536</v>
      </c>
      <c r="I3710" s="99">
        <v>215.55598195697254</v>
      </c>
      <c r="J3710" s="96"/>
      <c r="K3710" s="96"/>
      <c r="L3710" s="96"/>
      <c r="M3710" s="96"/>
      <c r="N3710" s="96"/>
      <c r="O3710" s="96"/>
      <c r="P3710" s="96"/>
    </row>
    <row r="3711" spans="1:16" ht="15" customHeight="1" x14ac:dyDescent="0.25">
      <c r="A3711" s="97">
        <v>43764</v>
      </c>
      <c r="B3711" s="101">
        <v>14</v>
      </c>
      <c r="C3711" s="92" t="str">
        <f t="shared" si="171"/>
        <v>GET /accounts/{AccountId}/standing-orders</v>
      </c>
      <c r="D3711" s="94" t="s">
        <v>208</v>
      </c>
      <c r="E3711" s="93" t="str">
        <f t="shared" si="172"/>
        <v>AISP</v>
      </c>
      <c r="F3711" s="93" t="str">
        <f t="shared" si="173"/>
        <v>Y</v>
      </c>
      <c r="G3711" s="95">
        <v>885534.26844826736</v>
      </c>
      <c r="H3711" s="99">
        <v>17097.635759066983</v>
      </c>
      <c r="I3711" s="99">
        <v>131.36208492653608</v>
      </c>
      <c r="J3711" s="96"/>
      <c r="K3711" s="96"/>
      <c r="L3711" s="96"/>
      <c r="M3711" s="96"/>
      <c r="N3711" s="96"/>
      <c r="O3711" s="96"/>
      <c r="P3711" s="96"/>
    </row>
    <row r="3712" spans="1:16" ht="15" customHeight="1" x14ac:dyDescent="0.25">
      <c r="A3712" s="97">
        <v>43764</v>
      </c>
      <c r="B3712" s="101">
        <v>15</v>
      </c>
      <c r="C3712" s="92" t="str">
        <f t="shared" si="171"/>
        <v>GET /standing-orders</v>
      </c>
      <c r="D3712" s="94" t="s">
        <v>208</v>
      </c>
      <c r="E3712" s="93" t="str">
        <f t="shared" si="172"/>
        <v>AISP</v>
      </c>
      <c r="F3712" s="93" t="str">
        <f t="shared" si="173"/>
        <v>Y</v>
      </c>
      <c r="G3712" s="95">
        <v>1430336.2568642753</v>
      </c>
      <c r="H3712" s="99">
        <v>43610.20607933127</v>
      </c>
      <c r="I3712" s="99">
        <v>129.98904490855901</v>
      </c>
      <c r="J3712" s="96"/>
      <c r="K3712" s="96"/>
      <c r="L3712" s="96"/>
      <c r="M3712" s="96"/>
      <c r="N3712" s="96"/>
      <c r="O3712" s="96"/>
      <c r="P3712" s="96"/>
    </row>
    <row r="3713" spans="1:16" ht="15" customHeight="1" x14ac:dyDescent="0.25">
      <c r="A3713" s="97">
        <v>43764</v>
      </c>
      <c r="B3713" s="101">
        <v>16</v>
      </c>
      <c r="C3713" s="92" t="str">
        <f t="shared" si="171"/>
        <v>GET /accounts/{AccountId}/product</v>
      </c>
      <c r="D3713" s="94" t="s">
        <v>208</v>
      </c>
      <c r="E3713" s="93" t="str">
        <f t="shared" si="172"/>
        <v>AISP</v>
      </c>
      <c r="F3713" s="93" t="str">
        <f t="shared" si="173"/>
        <v>Y</v>
      </c>
      <c r="G3713" s="95">
        <v>349728.87903749256</v>
      </c>
      <c r="H3713" s="99">
        <v>5400.4651346865767</v>
      </c>
      <c r="I3713" s="99">
        <v>158.58862558078687</v>
      </c>
      <c r="J3713" s="96"/>
      <c r="K3713" s="96"/>
      <c r="L3713" s="96"/>
      <c r="M3713" s="96"/>
      <c r="N3713" s="96"/>
      <c r="O3713" s="96"/>
      <c r="P3713" s="96"/>
    </row>
    <row r="3714" spans="1:16" ht="15" customHeight="1" x14ac:dyDescent="0.25">
      <c r="A3714" s="97">
        <v>43764</v>
      </c>
      <c r="B3714" s="101">
        <v>17</v>
      </c>
      <c r="C3714" s="92" t="str">
        <f t="shared" si="171"/>
        <v>GET /products</v>
      </c>
      <c r="D3714" s="94" t="s">
        <v>208</v>
      </c>
      <c r="E3714" s="93" t="str">
        <f t="shared" si="172"/>
        <v>AISP</v>
      </c>
      <c r="F3714" s="93" t="str">
        <f t="shared" si="173"/>
        <v>Y</v>
      </c>
      <c r="G3714" s="95">
        <v>789283.61271329515</v>
      </c>
      <c r="H3714" s="99">
        <v>34776.749409906399</v>
      </c>
      <c r="I3714" s="99">
        <v>240.44123060509898</v>
      </c>
      <c r="J3714" s="96"/>
      <c r="K3714" s="96"/>
      <c r="L3714" s="96"/>
      <c r="M3714" s="96"/>
      <c r="N3714" s="96"/>
      <c r="O3714" s="96"/>
      <c r="P3714" s="96"/>
    </row>
    <row r="3715" spans="1:16" ht="15" customHeight="1" x14ac:dyDescent="0.25">
      <c r="A3715" s="97">
        <v>43764</v>
      </c>
      <c r="B3715" s="101">
        <v>18</v>
      </c>
      <c r="C3715" s="92" t="str">
        <f t="shared" si="171"/>
        <v>GET /accounts/{AccountId}/offers</v>
      </c>
      <c r="D3715" s="94" t="s">
        <v>208</v>
      </c>
      <c r="E3715" s="93" t="str">
        <f t="shared" si="172"/>
        <v>AISP</v>
      </c>
      <c r="F3715" s="93" t="str">
        <f t="shared" si="173"/>
        <v>Y</v>
      </c>
      <c r="G3715" s="95">
        <v>891272.51060160738</v>
      </c>
      <c r="H3715" s="99">
        <v>36972.827457805302</v>
      </c>
      <c r="I3715" s="99">
        <v>279.80514655726603</v>
      </c>
      <c r="J3715" s="96"/>
      <c r="K3715" s="96"/>
      <c r="L3715" s="96"/>
      <c r="M3715" s="96"/>
      <c r="N3715" s="96"/>
      <c r="O3715" s="96"/>
      <c r="P3715" s="96"/>
    </row>
    <row r="3716" spans="1:16" ht="15" customHeight="1" x14ac:dyDescent="0.25">
      <c r="A3716" s="97">
        <v>43764</v>
      </c>
      <c r="B3716" s="101">
        <v>19</v>
      </c>
      <c r="C3716" s="92" t="str">
        <f t="shared" si="171"/>
        <v>GET /offers</v>
      </c>
      <c r="D3716" s="94" t="s">
        <v>208</v>
      </c>
      <c r="E3716" s="93" t="str">
        <f t="shared" si="172"/>
        <v>AISP</v>
      </c>
      <c r="F3716" s="93" t="str">
        <f t="shared" si="173"/>
        <v>Y</v>
      </c>
      <c r="G3716" s="95">
        <v>3305949.5823757453</v>
      </c>
      <c r="H3716" s="99">
        <v>35906.357573381938</v>
      </c>
      <c r="I3716" s="99">
        <v>159.57094467350086</v>
      </c>
      <c r="J3716" s="96"/>
      <c r="K3716" s="96"/>
      <c r="L3716" s="96"/>
      <c r="M3716" s="96"/>
      <c r="N3716" s="96"/>
      <c r="O3716" s="96"/>
      <c r="P3716" s="96"/>
    </row>
    <row r="3717" spans="1:16" ht="15" customHeight="1" x14ac:dyDescent="0.25">
      <c r="A3717" s="97">
        <v>43764</v>
      </c>
      <c r="B3717" s="101">
        <v>20</v>
      </c>
      <c r="C3717" s="92" t="str">
        <f t="shared" si="171"/>
        <v>GET /accounts/{AccountId}/party</v>
      </c>
      <c r="D3717" s="94" t="s">
        <v>208</v>
      </c>
      <c r="E3717" s="93" t="str">
        <f t="shared" si="172"/>
        <v>AISP</v>
      </c>
      <c r="F3717" s="93" t="str">
        <f t="shared" si="173"/>
        <v>Y</v>
      </c>
      <c r="G3717" s="95">
        <v>1103074.4654065592</v>
      </c>
      <c r="H3717" s="99">
        <v>45237.161402628015</v>
      </c>
      <c r="I3717" s="99">
        <v>0</v>
      </c>
      <c r="J3717" s="96"/>
      <c r="K3717" s="96"/>
      <c r="L3717" s="96"/>
      <c r="M3717" s="96"/>
      <c r="N3717" s="96"/>
      <c r="O3717" s="96"/>
      <c r="P3717" s="96"/>
    </row>
    <row r="3718" spans="1:16" ht="15" customHeight="1" x14ac:dyDescent="0.25">
      <c r="A3718" s="97">
        <v>43764</v>
      </c>
      <c r="B3718" s="101">
        <v>21</v>
      </c>
      <c r="C3718" s="92" t="str">
        <f t="shared" si="171"/>
        <v>GET /party</v>
      </c>
      <c r="D3718" s="94" t="s">
        <v>208</v>
      </c>
      <c r="E3718" s="93" t="str">
        <f t="shared" si="172"/>
        <v>AISP</v>
      </c>
      <c r="F3718" s="93" t="str">
        <f t="shared" si="173"/>
        <v>Y</v>
      </c>
      <c r="G3718" s="95">
        <v>771120.64649952657</v>
      </c>
      <c r="H3718" s="99">
        <v>10077.350180575635</v>
      </c>
      <c r="I3718" s="99">
        <v>375.822197382821</v>
      </c>
      <c r="J3718" s="96"/>
      <c r="K3718" s="96"/>
      <c r="L3718" s="96"/>
      <c r="M3718" s="96"/>
      <c r="N3718" s="96"/>
      <c r="O3718" s="96"/>
      <c r="P3718" s="96"/>
    </row>
    <row r="3719" spans="1:16" ht="15" customHeight="1" x14ac:dyDescent="0.25">
      <c r="A3719" s="97">
        <v>43764</v>
      </c>
      <c r="B3719" s="101">
        <v>22</v>
      </c>
      <c r="C3719" s="92" t="str">
        <f t="shared" si="171"/>
        <v>GET /accounts/{AccountId}/scheduled-payments</v>
      </c>
      <c r="D3719" s="94" t="s">
        <v>208</v>
      </c>
      <c r="E3719" s="93" t="str">
        <f t="shared" si="172"/>
        <v>AISP</v>
      </c>
      <c r="F3719" s="93" t="str">
        <f t="shared" si="173"/>
        <v>Y</v>
      </c>
      <c r="G3719" s="95">
        <v>983476.86557193636</v>
      </c>
      <c r="H3719" s="99">
        <v>37986.416532411451</v>
      </c>
      <c r="I3719" s="99">
        <v>2.7673050170136531</v>
      </c>
      <c r="J3719" s="96"/>
      <c r="K3719" s="96"/>
      <c r="L3719" s="96"/>
      <c r="M3719" s="96"/>
      <c r="N3719" s="96"/>
      <c r="O3719" s="96"/>
      <c r="P3719" s="96"/>
    </row>
    <row r="3720" spans="1:16" ht="15" customHeight="1" x14ac:dyDescent="0.25">
      <c r="A3720" s="97">
        <v>43764</v>
      </c>
      <c r="B3720" s="101">
        <v>23</v>
      </c>
      <c r="C3720" s="92" t="str">
        <f t="shared" ref="C3720:C3783" si="174">VLOOKUP($B3720,endpoints,3)</f>
        <v>GET /scheduled-payments</v>
      </c>
      <c r="D3720" s="94" t="s">
        <v>208</v>
      </c>
      <c r="E3720" s="93" t="str">
        <f t="shared" ref="E3720:E3783" si="175">VLOOKUP($B3720,endpoints,4)</f>
        <v>AISP</v>
      </c>
      <c r="F3720" s="93" t="str">
        <f t="shared" ref="F3720:F3783" si="176">VLOOKUP($B3720,endpoints,5)</f>
        <v>Y</v>
      </c>
      <c r="G3720" s="95">
        <v>1959644.9290775487</v>
      </c>
      <c r="H3720" s="99">
        <v>31830.761225604998</v>
      </c>
      <c r="I3720" s="99">
        <v>78.328097701921976</v>
      </c>
      <c r="J3720" s="96"/>
      <c r="K3720" s="96"/>
      <c r="L3720" s="96"/>
      <c r="M3720" s="96"/>
      <c r="N3720" s="96"/>
      <c r="O3720" s="96"/>
      <c r="P3720" s="96"/>
    </row>
    <row r="3721" spans="1:16" ht="15" customHeight="1" x14ac:dyDescent="0.25">
      <c r="A3721" s="97">
        <v>43764</v>
      </c>
      <c r="B3721" s="101">
        <v>24</v>
      </c>
      <c r="C3721" s="92" t="str">
        <f t="shared" si="174"/>
        <v>GET /accounts/{AccountId}/statements</v>
      </c>
      <c r="D3721" s="94" t="s">
        <v>208</v>
      </c>
      <c r="E3721" s="93" t="str">
        <f t="shared" si="175"/>
        <v>AISP</v>
      </c>
      <c r="F3721" s="93" t="str">
        <f t="shared" si="176"/>
        <v>Y</v>
      </c>
      <c r="G3721" s="95">
        <v>845780.03311548522</v>
      </c>
      <c r="H3721" s="99">
        <v>12927.834219817254</v>
      </c>
      <c r="I3721" s="99">
        <v>143.91023805824699</v>
      </c>
      <c r="J3721" s="96"/>
      <c r="K3721" s="96"/>
      <c r="L3721" s="96"/>
      <c r="M3721" s="96"/>
      <c r="N3721" s="96"/>
      <c r="O3721" s="96"/>
      <c r="P3721" s="96"/>
    </row>
    <row r="3722" spans="1:16" ht="15" customHeight="1" x14ac:dyDescent="0.25">
      <c r="A3722" s="97">
        <v>43764</v>
      </c>
      <c r="B3722" s="101">
        <v>25</v>
      </c>
      <c r="C3722" s="92" t="str">
        <f t="shared" si="174"/>
        <v>GET /accounts/{AccountId}/statements/{StatementId}</v>
      </c>
      <c r="D3722" s="94" t="s">
        <v>208</v>
      </c>
      <c r="E3722" s="93" t="str">
        <f t="shared" si="175"/>
        <v>AISP</v>
      </c>
      <c r="F3722" s="93" t="str">
        <f t="shared" si="176"/>
        <v>Y</v>
      </c>
      <c r="G3722" s="95">
        <v>1052131.497607107</v>
      </c>
      <c r="H3722" s="99">
        <v>25786.205457608168</v>
      </c>
      <c r="I3722" s="99">
        <v>109.05793791906345</v>
      </c>
      <c r="J3722" s="96"/>
      <c r="K3722" s="96"/>
      <c r="L3722" s="96"/>
      <c r="M3722" s="96"/>
      <c r="N3722" s="96"/>
      <c r="O3722" s="96"/>
      <c r="P3722" s="96"/>
    </row>
    <row r="3723" spans="1:16" ht="15" customHeight="1" x14ac:dyDescent="0.25">
      <c r="A3723" s="97">
        <v>43764</v>
      </c>
      <c r="B3723" s="101">
        <v>26</v>
      </c>
      <c r="C3723" s="92" t="str">
        <f t="shared" si="174"/>
        <v>GET /accounts/{AccountId}/statements/{StatementId}/file</v>
      </c>
      <c r="D3723" s="94" t="s">
        <v>208</v>
      </c>
      <c r="E3723" s="93" t="str">
        <f t="shared" si="175"/>
        <v>AISP</v>
      </c>
      <c r="F3723" s="93" t="str">
        <f t="shared" si="176"/>
        <v>Y</v>
      </c>
      <c r="G3723" s="95">
        <v>2266079.3042862676</v>
      </c>
      <c r="H3723" s="99">
        <v>21940.258682824919</v>
      </c>
      <c r="I3723" s="99">
        <v>97.669897417351677</v>
      </c>
      <c r="J3723" s="96"/>
      <c r="K3723" s="96"/>
      <c r="L3723" s="96"/>
      <c r="M3723" s="96"/>
      <c r="N3723" s="96"/>
      <c r="O3723" s="96"/>
      <c r="P3723" s="96"/>
    </row>
    <row r="3724" spans="1:16" ht="15" customHeight="1" x14ac:dyDescent="0.25">
      <c r="A3724" s="97">
        <v>43764</v>
      </c>
      <c r="B3724" s="101">
        <v>27</v>
      </c>
      <c r="C3724" s="92" t="str">
        <f t="shared" si="174"/>
        <v>GET /accounts/{AccountId}/statements/{StatementId}/transactions</v>
      </c>
      <c r="D3724" s="94" t="s">
        <v>208</v>
      </c>
      <c r="E3724" s="93" t="str">
        <f t="shared" si="175"/>
        <v>AISP</v>
      </c>
      <c r="F3724" s="93" t="str">
        <f t="shared" si="176"/>
        <v>Y</v>
      </c>
      <c r="G3724" s="95">
        <v>27440525.051672492</v>
      </c>
      <c r="H3724" s="99">
        <v>6915.4024746274317</v>
      </c>
      <c r="I3724" s="99">
        <v>292.15013670496506</v>
      </c>
      <c r="J3724" s="96"/>
      <c r="K3724" s="96"/>
      <c r="L3724" s="96"/>
      <c r="M3724" s="96"/>
      <c r="N3724" s="96"/>
      <c r="O3724" s="96"/>
      <c r="P3724" s="96"/>
    </row>
    <row r="3725" spans="1:16" ht="15" customHeight="1" x14ac:dyDescent="0.25">
      <c r="A3725" s="97">
        <v>43764</v>
      </c>
      <c r="B3725" s="101">
        <v>28</v>
      </c>
      <c r="C3725" s="92" t="str">
        <f t="shared" si="174"/>
        <v>GET /statements</v>
      </c>
      <c r="D3725" s="94" t="s">
        <v>208</v>
      </c>
      <c r="E3725" s="93" t="str">
        <f t="shared" si="175"/>
        <v>AISP</v>
      </c>
      <c r="F3725" s="93" t="str">
        <f t="shared" si="176"/>
        <v>Y</v>
      </c>
      <c r="G3725" s="95">
        <v>3055921.1645806446</v>
      </c>
      <c r="H3725" s="99">
        <v>44578.888428913779</v>
      </c>
      <c r="I3725" s="99">
        <v>71.391359431587944</v>
      </c>
      <c r="J3725" s="96"/>
      <c r="K3725" s="96"/>
      <c r="L3725" s="96"/>
      <c r="M3725" s="96"/>
      <c r="N3725" s="96"/>
      <c r="O3725" s="96"/>
      <c r="P3725" s="96"/>
    </row>
    <row r="3726" spans="1:16" ht="15" customHeight="1" x14ac:dyDescent="0.25">
      <c r="A3726" s="97">
        <v>43764</v>
      </c>
      <c r="B3726" s="101">
        <v>29</v>
      </c>
      <c r="C3726" s="92" t="str">
        <f t="shared" si="174"/>
        <v>POST /domestic-payment-consents</v>
      </c>
      <c r="D3726" s="94" t="s">
        <v>208</v>
      </c>
      <c r="E3726" s="93" t="str">
        <f t="shared" si="175"/>
        <v>PISP</v>
      </c>
      <c r="F3726" s="93" t="str">
        <f t="shared" si="176"/>
        <v>N</v>
      </c>
      <c r="G3726" s="95">
        <v>3487663.3128524595</v>
      </c>
      <c r="H3726" s="99">
        <v>8621.2558048381452</v>
      </c>
      <c r="I3726" s="99">
        <v>86.310830213974782</v>
      </c>
      <c r="J3726" s="96"/>
      <c r="K3726" s="96"/>
      <c r="L3726" s="96"/>
      <c r="M3726" s="96"/>
      <c r="N3726" s="96"/>
      <c r="O3726" s="96"/>
      <c r="P3726" s="96"/>
    </row>
    <row r="3727" spans="1:16" ht="15" customHeight="1" x14ac:dyDescent="0.25">
      <c r="A3727" s="97">
        <v>43764</v>
      </c>
      <c r="B3727" s="101">
        <v>30</v>
      </c>
      <c r="C3727" s="92" t="str">
        <f t="shared" si="174"/>
        <v>GET /domestic-payment-consents/{ConsentId}</v>
      </c>
      <c r="D3727" s="94" t="s">
        <v>208</v>
      </c>
      <c r="E3727" s="93" t="str">
        <f t="shared" si="175"/>
        <v>PISP</v>
      </c>
      <c r="F3727" s="93" t="str">
        <f t="shared" si="176"/>
        <v>N</v>
      </c>
      <c r="G3727" s="95">
        <v>12708855.09774759</v>
      </c>
      <c r="H3727" s="99">
        <v>17299.294787370978</v>
      </c>
      <c r="I3727" s="99">
        <v>149.18982555793434</v>
      </c>
      <c r="J3727" s="96"/>
      <c r="K3727" s="96"/>
      <c r="L3727" s="96"/>
      <c r="M3727" s="96"/>
      <c r="N3727" s="96"/>
      <c r="O3727" s="96"/>
      <c r="P3727" s="96"/>
    </row>
    <row r="3728" spans="1:16" ht="15" customHeight="1" x14ac:dyDescent="0.25">
      <c r="A3728" s="97">
        <v>43764</v>
      </c>
      <c r="B3728" s="101">
        <v>31</v>
      </c>
      <c r="C3728" s="92" t="str">
        <f t="shared" si="174"/>
        <v>POST /domestic-payments</v>
      </c>
      <c r="D3728" s="94" t="s">
        <v>208</v>
      </c>
      <c r="E3728" s="93" t="str">
        <f t="shared" si="175"/>
        <v>PISP</v>
      </c>
      <c r="F3728" s="93" t="str">
        <f t="shared" si="176"/>
        <v>Y</v>
      </c>
      <c r="G3728" s="95">
        <v>5085454.155050775</v>
      </c>
      <c r="H3728" s="99">
        <v>16129.044604923467</v>
      </c>
      <c r="I3728" s="99">
        <v>5.5528703096498804</v>
      </c>
      <c r="J3728" s="96"/>
      <c r="K3728" s="96"/>
      <c r="L3728" s="96"/>
      <c r="M3728" s="96"/>
      <c r="N3728" s="96"/>
      <c r="O3728" s="96"/>
      <c r="P3728" s="96"/>
    </row>
    <row r="3729" spans="1:16" ht="15" customHeight="1" x14ac:dyDescent="0.25">
      <c r="A3729" s="97">
        <v>43764</v>
      </c>
      <c r="B3729" s="101">
        <v>32</v>
      </c>
      <c r="C3729" s="92" t="str">
        <f t="shared" si="174"/>
        <v>GET /domestic-payments/{DomesticPaymentId}</v>
      </c>
      <c r="D3729" s="94" t="s">
        <v>208</v>
      </c>
      <c r="E3729" s="93" t="str">
        <f t="shared" si="175"/>
        <v>PISP</v>
      </c>
      <c r="F3729" s="93" t="str">
        <f t="shared" si="176"/>
        <v>Y</v>
      </c>
      <c r="G3729" s="95">
        <v>31114958.298130304</v>
      </c>
      <c r="H3729" s="99">
        <v>42611.570481893417</v>
      </c>
      <c r="I3729" s="99">
        <v>69.512784422376342</v>
      </c>
      <c r="J3729" s="96"/>
      <c r="K3729" s="96"/>
      <c r="L3729" s="96"/>
      <c r="M3729" s="96"/>
      <c r="N3729" s="96"/>
      <c r="O3729" s="96"/>
      <c r="P3729" s="96"/>
    </row>
    <row r="3730" spans="1:16" ht="15" customHeight="1" x14ac:dyDescent="0.25">
      <c r="A3730" s="97">
        <v>43764</v>
      </c>
      <c r="B3730" s="101">
        <v>33</v>
      </c>
      <c r="C3730" s="92" t="str">
        <f t="shared" si="174"/>
        <v>POST /domestic-scheduled-payment-consents</v>
      </c>
      <c r="D3730" s="94" t="s">
        <v>208</v>
      </c>
      <c r="E3730" s="93" t="str">
        <f t="shared" si="175"/>
        <v>PISP</v>
      </c>
      <c r="F3730" s="93" t="str">
        <f t="shared" si="176"/>
        <v>N</v>
      </c>
      <c r="G3730" s="95">
        <v>16759008.826737963</v>
      </c>
      <c r="H3730" s="99">
        <v>18983.046571209052</v>
      </c>
      <c r="I3730" s="99">
        <v>110.95646048991966</v>
      </c>
      <c r="J3730" s="96"/>
      <c r="K3730" s="96"/>
      <c r="L3730" s="96"/>
      <c r="M3730" s="96"/>
      <c r="N3730" s="96"/>
      <c r="O3730" s="96"/>
      <c r="P3730" s="96"/>
    </row>
    <row r="3731" spans="1:16" ht="15" customHeight="1" x14ac:dyDescent="0.25">
      <c r="A3731" s="97">
        <v>43764</v>
      </c>
      <c r="B3731" s="101">
        <v>34</v>
      </c>
      <c r="C3731" s="92" t="str">
        <f t="shared" si="174"/>
        <v>GET /domestic-scheduled-payment-consents/{ConsentId}</v>
      </c>
      <c r="D3731" s="94" t="s">
        <v>208</v>
      </c>
      <c r="E3731" s="93" t="str">
        <f t="shared" si="175"/>
        <v>PISP</v>
      </c>
      <c r="F3731" s="93" t="str">
        <f t="shared" si="176"/>
        <v>N</v>
      </c>
      <c r="G3731" s="95">
        <v>11758821.346432826</v>
      </c>
      <c r="H3731" s="99">
        <v>11906.264048141027</v>
      </c>
      <c r="I3731" s="99">
        <v>72.323467261581428</v>
      </c>
      <c r="J3731" s="96"/>
      <c r="K3731" s="96"/>
      <c r="L3731" s="96"/>
      <c r="M3731" s="96"/>
      <c r="N3731" s="96"/>
      <c r="O3731" s="96"/>
      <c r="P3731" s="96"/>
    </row>
    <row r="3732" spans="1:16" ht="15" customHeight="1" x14ac:dyDescent="0.25">
      <c r="A3732" s="97">
        <v>43764</v>
      </c>
      <c r="B3732" s="101">
        <v>35</v>
      </c>
      <c r="C3732" s="92" t="str">
        <f t="shared" si="174"/>
        <v>POST /domestic-scheduled-payments</v>
      </c>
      <c r="D3732" s="94" t="s">
        <v>208</v>
      </c>
      <c r="E3732" s="93" t="str">
        <f t="shared" si="175"/>
        <v>PISP</v>
      </c>
      <c r="F3732" s="93" t="str">
        <f t="shared" si="176"/>
        <v>Y</v>
      </c>
      <c r="G3732" s="95">
        <v>30382015.966821346</v>
      </c>
      <c r="H3732" s="99">
        <v>45173.886262058819</v>
      </c>
      <c r="I3732" s="99">
        <v>142.46260662229389</v>
      </c>
      <c r="J3732" s="96"/>
      <c r="K3732" s="96"/>
      <c r="L3732" s="96"/>
      <c r="M3732" s="96"/>
      <c r="N3732" s="96"/>
      <c r="O3732" s="96"/>
      <c r="P3732" s="96"/>
    </row>
    <row r="3733" spans="1:16" ht="15" customHeight="1" x14ac:dyDescent="0.25">
      <c r="A3733" s="97">
        <v>43764</v>
      </c>
      <c r="B3733" s="101">
        <v>36</v>
      </c>
      <c r="C3733" s="92" t="str">
        <f t="shared" si="174"/>
        <v>GET /domestic-scheduled-payments/{DomesticScheduledPaymentId}</v>
      </c>
      <c r="D3733" s="94" t="s">
        <v>208</v>
      </c>
      <c r="E3733" s="93" t="str">
        <f t="shared" si="175"/>
        <v>PISP</v>
      </c>
      <c r="F3733" s="93" t="str">
        <f t="shared" si="176"/>
        <v>Y</v>
      </c>
      <c r="G3733" s="95">
        <v>14357660.246455709</v>
      </c>
      <c r="H3733" s="99">
        <v>35890.344885651517</v>
      </c>
      <c r="I3733" s="99">
        <v>75.050850485872004</v>
      </c>
      <c r="J3733" s="96"/>
      <c r="K3733" s="96"/>
      <c r="L3733" s="96"/>
      <c r="M3733" s="96"/>
      <c r="N3733" s="96"/>
      <c r="O3733" s="96"/>
      <c r="P3733" s="96"/>
    </row>
    <row r="3734" spans="1:16" ht="15" customHeight="1" x14ac:dyDescent="0.25">
      <c r="A3734" s="97">
        <v>43764</v>
      </c>
      <c r="B3734" s="101">
        <v>37</v>
      </c>
      <c r="C3734" s="92" t="str">
        <f t="shared" si="174"/>
        <v>POST /domestic-standing-order-consents</v>
      </c>
      <c r="D3734" s="94" t="s">
        <v>208</v>
      </c>
      <c r="E3734" s="93" t="str">
        <f t="shared" si="175"/>
        <v>PISP</v>
      </c>
      <c r="F3734" s="93" t="str">
        <f t="shared" si="176"/>
        <v>N</v>
      </c>
      <c r="G3734" s="95">
        <v>26218056.620809879</v>
      </c>
      <c r="H3734" s="99">
        <v>26920.33401673452</v>
      </c>
      <c r="I3734" s="99">
        <v>213.45121166609954</v>
      </c>
      <c r="J3734" s="96"/>
      <c r="K3734" s="96"/>
      <c r="L3734" s="96"/>
      <c r="M3734" s="96"/>
      <c r="N3734" s="96"/>
      <c r="O3734" s="96"/>
      <c r="P3734" s="96"/>
    </row>
    <row r="3735" spans="1:16" ht="15" customHeight="1" x14ac:dyDescent="0.25">
      <c r="A3735" s="97">
        <v>43764</v>
      </c>
      <c r="B3735" s="101">
        <v>38</v>
      </c>
      <c r="C3735" s="92" t="str">
        <f t="shared" si="174"/>
        <v>GET /domestic-standing-order-consents/{ConsentId}</v>
      </c>
      <c r="D3735" s="94" t="s">
        <v>208</v>
      </c>
      <c r="E3735" s="93" t="str">
        <f t="shared" si="175"/>
        <v>PISP</v>
      </c>
      <c r="F3735" s="93" t="str">
        <f t="shared" si="176"/>
        <v>N</v>
      </c>
      <c r="G3735" s="95">
        <v>23108694.101727456</v>
      </c>
      <c r="H3735" s="99">
        <v>28993.120684313733</v>
      </c>
      <c r="I3735" s="99">
        <v>215.31292740523145</v>
      </c>
      <c r="J3735" s="96"/>
      <c r="K3735" s="96"/>
      <c r="L3735" s="96"/>
      <c r="M3735" s="96"/>
      <c r="N3735" s="96"/>
      <c r="O3735" s="96"/>
      <c r="P3735" s="96"/>
    </row>
    <row r="3736" spans="1:16" ht="15" customHeight="1" x14ac:dyDescent="0.25">
      <c r="A3736" s="97">
        <v>43764</v>
      </c>
      <c r="B3736" s="101">
        <v>39</v>
      </c>
      <c r="C3736" s="92" t="str">
        <f t="shared" si="174"/>
        <v>POST /domestic-standing-orders</v>
      </c>
      <c r="D3736" s="94" t="s">
        <v>208</v>
      </c>
      <c r="E3736" s="93" t="str">
        <f t="shared" si="175"/>
        <v>PISP</v>
      </c>
      <c r="F3736" s="93" t="str">
        <f t="shared" si="176"/>
        <v>Y</v>
      </c>
      <c r="G3736" s="95">
        <v>7559380.385347683</v>
      </c>
      <c r="H3736" s="99">
        <v>20128.015242370431</v>
      </c>
      <c r="I3736" s="99">
        <v>1.894018668792347</v>
      </c>
      <c r="J3736" s="96"/>
      <c r="K3736" s="96"/>
      <c r="L3736" s="96"/>
      <c r="M3736" s="96"/>
      <c r="N3736" s="96"/>
      <c r="O3736" s="96"/>
      <c r="P3736" s="96"/>
    </row>
    <row r="3737" spans="1:16" ht="15" customHeight="1" x14ac:dyDescent="0.25">
      <c r="A3737" s="97">
        <v>43764</v>
      </c>
      <c r="B3737" s="101">
        <v>40</v>
      </c>
      <c r="C3737" s="92" t="str">
        <f t="shared" si="174"/>
        <v>GET /domestic-standing-orders/{DomesticStandingOrderId}</v>
      </c>
      <c r="D3737" s="94" t="s">
        <v>208</v>
      </c>
      <c r="E3737" s="93" t="str">
        <f t="shared" si="175"/>
        <v>PISP</v>
      </c>
      <c r="F3737" s="93" t="str">
        <f t="shared" si="176"/>
        <v>Y</v>
      </c>
      <c r="G3737" s="95">
        <v>5357451.3821829734</v>
      </c>
      <c r="H3737" s="99">
        <v>8812.7416293015012</v>
      </c>
      <c r="I3737" s="99">
        <v>259.9273381090855</v>
      </c>
      <c r="J3737" s="96"/>
      <c r="K3737" s="96"/>
      <c r="L3737" s="96"/>
      <c r="M3737" s="96"/>
      <c r="N3737" s="96"/>
      <c r="O3737" s="96"/>
      <c r="P3737" s="96"/>
    </row>
    <row r="3738" spans="1:16" ht="15" customHeight="1" x14ac:dyDescent="0.25">
      <c r="A3738" s="97">
        <v>43764</v>
      </c>
      <c r="B3738" s="101">
        <v>41</v>
      </c>
      <c r="C3738" s="92" t="str">
        <f t="shared" si="174"/>
        <v>POST /international-payment-consents</v>
      </c>
      <c r="D3738" s="94" t="s">
        <v>208</v>
      </c>
      <c r="E3738" s="93" t="str">
        <f t="shared" si="175"/>
        <v>PISP</v>
      </c>
      <c r="F3738" s="93" t="str">
        <f t="shared" si="176"/>
        <v>N</v>
      </c>
      <c r="G3738" s="95">
        <v>29157408.63410981</v>
      </c>
      <c r="H3738" s="99">
        <v>43070.06584650687</v>
      </c>
      <c r="I3738" s="99">
        <v>62.233901422872783</v>
      </c>
      <c r="J3738" s="96"/>
      <c r="K3738" s="96"/>
      <c r="L3738" s="96"/>
      <c r="M3738" s="96"/>
      <c r="N3738" s="96"/>
      <c r="O3738" s="96"/>
      <c r="P3738" s="96"/>
    </row>
    <row r="3739" spans="1:16" ht="15" customHeight="1" x14ac:dyDescent="0.25">
      <c r="A3739" s="97">
        <v>43764</v>
      </c>
      <c r="B3739" s="101">
        <v>42</v>
      </c>
      <c r="C3739" s="92" t="str">
        <f t="shared" si="174"/>
        <v>GET /international-payment-consents/{ConsentId}</v>
      </c>
      <c r="D3739" s="94" t="s">
        <v>208</v>
      </c>
      <c r="E3739" s="93" t="str">
        <f t="shared" si="175"/>
        <v>PISP</v>
      </c>
      <c r="F3739" s="93" t="str">
        <f t="shared" si="176"/>
        <v>N</v>
      </c>
      <c r="G3739" s="95">
        <v>29930537.722429093</v>
      </c>
      <c r="H3739" s="99">
        <v>30688.468045771482</v>
      </c>
      <c r="I3739" s="99">
        <v>275.64014005840659</v>
      </c>
      <c r="J3739" s="96"/>
      <c r="K3739" s="96"/>
      <c r="L3739" s="96"/>
      <c r="M3739" s="96"/>
      <c r="N3739" s="96"/>
      <c r="O3739" s="96"/>
      <c r="P3739" s="96"/>
    </row>
    <row r="3740" spans="1:16" ht="15" customHeight="1" x14ac:dyDescent="0.25">
      <c r="A3740" s="97">
        <v>43764</v>
      </c>
      <c r="B3740" s="101">
        <v>43</v>
      </c>
      <c r="C3740" s="92" t="str">
        <f t="shared" si="174"/>
        <v>POST /international-payments</v>
      </c>
      <c r="D3740" s="94" t="s">
        <v>208</v>
      </c>
      <c r="E3740" s="93" t="str">
        <f t="shared" si="175"/>
        <v>PISP</v>
      </c>
      <c r="F3740" s="93" t="str">
        <f t="shared" si="176"/>
        <v>Y</v>
      </c>
      <c r="G3740" s="95">
        <v>38225552.01185073</v>
      </c>
      <c r="H3740" s="99">
        <v>41052.15207496834</v>
      </c>
      <c r="I3740" s="99">
        <v>43.793827586898779</v>
      </c>
      <c r="J3740" s="96"/>
      <c r="K3740" s="96"/>
      <c r="L3740" s="96"/>
      <c r="M3740" s="96"/>
      <c r="N3740" s="96"/>
      <c r="O3740" s="96"/>
      <c r="P3740" s="96"/>
    </row>
    <row r="3741" spans="1:16" ht="15" customHeight="1" x14ac:dyDescent="0.25">
      <c r="A3741" s="97">
        <v>43764</v>
      </c>
      <c r="B3741" s="101">
        <v>44</v>
      </c>
      <c r="C3741" s="92" t="str">
        <f t="shared" si="174"/>
        <v>GET /international-payments/{InternationalPaymentId}</v>
      </c>
      <c r="D3741" s="94" t="s">
        <v>208</v>
      </c>
      <c r="E3741" s="93" t="str">
        <f t="shared" si="175"/>
        <v>PISP</v>
      </c>
      <c r="F3741" s="93" t="str">
        <f t="shared" si="176"/>
        <v>Y</v>
      </c>
      <c r="G3741" s="95">
        <v>11820229.536715001</v>
      </c>
      <c r="H3741" s="99">
        <v>17512.666747410662</v>
      </c>
      <c r="I3741" s="99">
        <v>64.625734124432412</v>
      </c>
      <c r="J3741" s="96"/>
      <c r="K3741" s="96"/>
      <c r="L3741" s="96"/>
      <c r="M3741" s="96"/>
      <c r="N3741" s="96"/>
      <c r="O3741" s="96"/>
      <c r="P3741" s="96"/>
    </row>
    <row r="3742" spans="1:16" ht="15" customHeight="1" x14ac:dyDescent="0.25">
      <c r="A3742" s="97">
        <v>43764</v>
      </c>
      <c r="B3742" s="101">
        <v>45</v>
      </c>
      <c r="C3742" s="92" t="str">
        <f t="shared" si="174"/>
        <v>POST /international-scheduled-payment-consents</v>
      </c>
      <c r="D3742" s="94" t="s">
        <v>208</v>
      </c>
      <c r="E3742" s="93" t="str">
        <f t="shared" si="175"/>
        <v>PISP</v>
      </c>
      <c r="F3742" s="93" t="str">
        <f t="shared" si="176"/>
        <v>N</v>
      </c>
      <c r="G3742" s="95">
        <v>24572354.149690632</v>
      </c>
      <c r="H3742" s="99">
        <v>35899.769753535889</v>
      </c>
      <c r="I3742" s="99">
        <v>14.427898673114234</v>
      </c>
      <c r="J3742" s="96"/>
      <c r="K3742" s="96"/>
      <c r="L3742" s="96"/>
      <c r="M3742" s="96"/>
      <c r="N3742" s="96"/>
      <c r="O3742" s="96"/>
      <c r="P3742" s="96"/>
    </row>
    <row r="3743" spans="1:16" ht="15" customHeight="1" x14ac:dyDescent="0.25">
      <c r="A3743" s="97">
        <v>43764</v>
      </c>
      <c r="B3743" s="101">
        <v>46</v>
      </c>
      <c r="C3743" s="92" t="str">
        <f t="shared" si="174"/>
        <v>GET /international-scheduled-payment-consents/{ConsentId}</v>
      </c>
      <c r="D3743" s="94" t="s">
        <v>208</v>
      </c>
      <c r="E3743" s="93" t="str">
        <f t="shared" si="175"/>
        <v>PISP</v>
      </c>
      <c r="F3743" s="93" t="str">
        <f t="shared" si="176"/>
        <v>N</v>
      </c>
      <c r="G3743" s="95">
        <v>9058622.7393545751</v>
      </c>
      <c r="H3743" s="99">
        <v>26694.921182629932</v>
      </c>
      <c r="I3743" s="99">
        <v>24.193017473586927</v>
      </c>
      <c r="J3743" s="96"/>
      <c r="K3743" s="96"/>
      <c r="L3743" s="96"/>
      <c r="M3743" s="96"/>
      <c r="N3743" s="96"/>
      <c r="O3743" s="96"/>
      <c r="P3743" s="96"/>
    </row>
    <row r="3744" spans="1:16" ht="15" customHeight="1" x14ac:dyDescent="0.25">
      <c r="A3744" s="97">
        <v>43764</v>
      </c>
      <c r="B3744" s="101">
        <v>47</v>
      </c>
      <c r="C3744" s="92" t="str">
        <f t="shared" si="174"/>
        <v>POST /international-scheduled-payments</v>
      </c>
      <c r="D3744" s="94" t="s">
        <v>208</v>
      </c>
      <c r="E3744" s="93" t="str">
        <f t="shared" si="175"/>
        <v>PISP</v>
      </c>
      <c r="F3744" s="93" t="str">
        <f t="shared" si="176"/>
        <v>Y</v>
      </c>
      <c r="G3744" s="95">
        <v>13502897.072963154</v>
      </c>
      <c r="H3744" s="99">
        <v>21436.754556390031</v>
      </c>
      <c r="I3744" s="99">
        <v>68.537916418027095</v>
      </c>
      <c r="J3744" s="96"/>
      <c r="K3744" s="96"/>
      <c r="L3744" s="96"/>
      <c r="M3744" s="96"/>
      <c r="N3744" s="96"/>
      <c r="O3744" s="96"/>
      <c r="P3744" s="96"/>
    </row>
    <row r="3745" spans="1:16" ht="15" customHeight="1" x14ac:dyDescent="0.25">
      <c r="A3745" s="97">
        <v>43764</v>
      </c>
      <c r="B3745" s="101">
        <v>48</v>
      </c>
      <c r="C3745" s="92" t="str">
        <f t="shared" si="174"/>
        <v>GET /international-scheduled-payments/{InternationalScheduledPaymentId}</v>
      </c>
      <c r="D3745" s="94" t="s">
        <v>208</v>
      </c>
      <c r="E3745" s="93" t="str">
        <f t="shared" si="175"/>
        <v>PISP</v>
      </c>
      <c r="F3745" s="93" t="str">
        <f t="shared" si="176"/>
        <v>Y</v>
      </c>
      <c r="G3745" s="95">
        <v>22194709.537197731</v>
      </c>
      <c r="H3745" s="99">
        <v>35566.108705926563</v>
      </c>
      <c r="I3745" s="99">
        <v>54.53777191682245</v>
      </c>
      <c r="J3745" s="96"/>
      <c r="K3745" s="96"/>
      <c r="L3745" s="96"/>
      <c r="M3745" s="96"/>
      <c r="N3745" s="96"/>
      <c r="O3745" s="96"/>
      <c r="P3745" s="96"/>
    </row>
    <row r="3746" spans="1:16" ht="15" customHeight="1" x14ac:dyDescent="0.25">
      <c r="A3746" s="97">
        <v>43764</v>
      </c>
      <c r="B3746" s="101">
        <v>49</v>
      </c>
      <c r="C3746" s="92" t="str">
        <f t="shared" si="174"/>
        <v>POST /international-standing-order-consents</v>
      </c>
      <c r="D3746" s="94" t="s">
        <v>208</v>
      </c>
      <c r="E3746" s="93" t="str">
        <f t="shared" si="175"/>
        <v>PISP</v>
      </c>
      <c r="F3746" s="93" t="str">
        <f t="shared" si="176"/>
        <v>N</v>
      </c>
      <c r="G3746" s="95">
        <v>3594695.0658154762</v>
      </c>
      <c r="H3746" s="99">
        <v>12583.749541645333</v>
      </c>
      <c r="I3746" s="99">
        <v>5.7925797697095716</v>
      </c>
      <c r="J3746" s="96"/>
      <c r="K3746" s="96"/>
      <c r="L3746" s="96"/>
      <c r="M3746" s="96"/>
      <c r="N3746" s="96"/>
      <c r="O3746" s="96"/>
      <c r="P3746" s="96"/>
    </row>
    <row r="3747" spans="1:16" ht="15" customHeight="1" x14ac:dyDescent="0.25">
      <c r="A3747" s="97">
        <v>43764</v>
      </c>
      <c r="B3747" s="101">
        <v>50</v>
      </c>
      <c r="C3747" s="92" t="str">
        <f t="shared" si="174"/>
        <v>GET /international-standing-order-consents/{ConsentId}</v>
      </c>
      <c r="D3747" s="94" t="s">
        <v>208</v>
      </c>
      <c r="E3747" s="93" t="str">
        <f t="shared" si="175"/>
        <v>PISP</v>
      </c>
      <c r="F3747" s="93" t="str">
        <f t="shared" si="176"/>
        <v>N</v>
      </c>
      <c r="G3747" s="95">
        <v>18558152.80081819</v>
      </c>
      <c r="H3747" s="103">
        <v>28432.802936849766</v>
      </c>
      <c r="I3747" s="103">
        <v>247.80052879270718</v>
      </c>
      <c r="J3747" s="96"/>
      <c r="K3747" s="96"/>
      <c r="L3747" s="96"/>
      <c r="M3747" s="96"/>
      <c r="N3747" s="96"/>
      <c r="O3747" s="96"/>
      <c r="P3747" s="96"/>
    </row>
    <row r="3748" spans="1:16" ht="15" customHeight="1" x14ac:dyDescent="0.25">
      <c r="A3748" s="97">
        <v>43764</v>
      </c>
      <c r="B3748" s="101">
        <v>51</v>
      </c>
      <c r="C3748" s="92" t="str">
        <f t="shared" si="174"/>
        <v>POST /international-standing-orders</v>
      </c>
      <c r="D3748" s="94" t="s">
        <v>208</v>
      </c>
      <c r="E3748" s="93" t="str">
        <f t="shared" si="175"/>
        <v>PISP</v>
      </c>
      <c r="F3748" s="93" t="str">
        <f t="shared" si="176"/>
        <v>Y</v>
      </c>
      <c r="G3748" s="95">
        <v>15115764.238760771</v>
      </c>
      <c r="H3748" s="103">
        <v>26871.991236838865</v>
      </c>
      <c r="I3748" s="103">
        <v>209.00945916469141</v>
      </c>
      <c r="J3748" s="96"/>
      <c r="K3748" s="96"/>
      <c r="L3748" s="96"/>
      <c r="M3748" s="96"/>
      <c r="N3748" s="96"/>
      <c r="O3748" s="96"/>
      <c r="P3748" s="96"/>
    </row>
    <row r="3749" spans="1:16" ht="15" customHeight="1" x14ac:dyDescent="0.25">
      <c r="A3749" s="97">
        <v>43764</v>
      </c>
      <c r="B3749" s="101">
        <v>52</v>
      </c>
      <c r="C3749" s="92" t="str">
        <f t="shared" si="174"/>
        <v>GET /international-standing-orders/{InternationalStandingOrderPaymentId}</v>
      </c>
      <c r="D3749" s="94" t="s">
        <v>208</v>
      </c>
      <c r="E3749" s="93" t="str">
        <f t="shared" si="175"/>
        <v>PISP</v>
      </c>
      <c r="F3749" s="93" t="str">
        <f t="shared" si="176"/>
        <v>Y</v>
      </c>
      <c r="G3749" s="95">
        <v>5806551.727023988</v>
      </c>
      <c r="H3749" s="103">
        <v>17378.452611905985</v>
      </c>
      <c r="I3749" s="103">
        <v>73.573638658406836</v>
      </c>
      <c r="J3749" s="96"/>
      <c r="K3749" s="96"/>
      <c r="L3749" s="96"/>
      <c r="M3749" s="96"/>
      <c r="N3749" s="96"/>
      <c r="O3749" s="96"/>
      <c r="P3749" s="96"/>
    </row>
    <row r="3750" spans="1:16" ht="15" customHeight="1" x14ac:dyDescent="0.25">
      <c r="A3750" s="97">
        <v>43764</v>
      </c>
      <c r="B3750" s="101">
        <v>53</v>
      </c>
      <c r="C3750" s="92" t="str">
        <f t="shared" si="174"/>
        <v>POST /file-payment-consents</v>
      </c>
      <c r="D3750" s="94" t="s">
        <v>208</v>
      </c>
      <c r="E3750" s="93" t="str">
        <f t="shared" si="175"/>
        <v>PISP</v>
      </c>
      <c r="F3750" s="93" t="str">
        <f t="shared" si="176"/>
        <v>N</v>
      </c>
      <c r="G3750" s="95">
        <v>12833016.543923181</v>
      </c>
      <c r="H3750" s="103">
        <v>14175.440398336199</v>
      </c>
      <c r="I3750" s="103">
        <v>23.375748242214609</v>
      </c>
      <c r="J3750" s="96"/>
      <c r="K3750" s="96"/>
      <c r="L3750" s="96"/>
      <c r="M3750" s="96"/>
      <c r="N3750" s="96"/>
      <c r="O3750" s="96"/>
      <c r="P3750" s="96"/>
    </row>
    <row r="3751" spans="1:16" ht="15" customHeight="1" x14ac:dyDescent="0.25">
      <c r="A3751" s="97">
        <v>43764</v>
      </c>
      <c r="B3751" s="101">
        <v>54</v>
      </c>
      <c r="C3751" s="92" t="str">
        <f t="shared" si="174"/>
        <v>GET /file-payment-consents/{ConsentId}</v>
      </c>
      <c r="D3751" s="94" t="s">
        <v>208</v>
      </c>
      <c r="E3751" s="93" t="str">
        <f t="shared" si="175"/>
        <v>PISP</v>
      </c>
      <c r="F3751" s="93" t="str">
        <f t="shared" si="176"/>
        <v>N</v>
      </c>
      <c r="G3751" s="95">
        <v>21552696.610108044</v>
      </c>
      <c r="H3751" s="103">
        <v>24467.502954419168</v>
      </c>
      <c r="I3751" s="103">
        <v>179.52848256608073</v>
      </c>
      <c r="J3751" s="96"/>
      <c r="K3751" s="96"/>
      <c r="L3751" s="96"/>
      <c r="M3751" s="96"/>
      <c r="N3751" s="96"/>
      <c r="O3751" s="96"/>
      <c r="P3751" s="96"/>
    </row>
    <row r="3752" spans="1:16" ht="15" customHeight="1" x14ac:dyDescent="0.25">
      <c r="A3752" s="97">
        <v>43764</v>
      </c>
      <c r="B3752" s="101">
        <v>55</v>
      </c>
      <c r="C3752" s="92" t="str">
        <f t="shared" si="174"/>
        <v>POST /file-payment-consents/{ConsentId}/file</v>
      </c>
      <c r="D3752" s="94" t="s">
        <v>208</v>
      </c>
      <c r="E3752" s="93" t="str">
        <f t="shared" si="175"/>
        <v>PISP</v>
      </c>
      <c r="F3752" s="93" t="str">
        <f t="shared" si="176"/>
        <v>N</v>
      </c>
      <c r="G3752" s="95">
        <v>20682462.955525357</v>
      </c>
      <c r="H3752" s="103">
        <v>33812.535237773249</v>
      </c>
      <c r="I3752" s="103">
        <v>64.648539745549186</v>
      </c>
      <c r="J3752" s="96"/>
      <c r="K3752" s="96"/>
      <c r="L3752" s="96"/>
      <c r="M3752" s="96"/>
      <c r="N3752" s="96"/>
      <c r="O3752" s="96"/>
      <c r="P3752" s="96"/>
    </row>
    <row r="3753" spans="1:16" ht="15" customHeight="1" x14ac:dyDescent="0.25">
      <c r="A3753" s="97">
        <v>43764</v>
      </c>
      <c r="B3753" s="101">
        <v>56</v>
      </c>
      <c r="C3753" s="92" t="str">
        <f t="shared" si="174"/>
        <v>GET /file-payment-consents/{ConsentId}/file</v>
      </c>
      <c r="D3753" s="94" t="s">
        <v>208</v>
      </c>
      <c r="E3753" s="93" t="str">
        <f t="shared" si="175"/>
        <v>PISP</v>
      </c>
      <c r="F3753" s="93" t="str">
        <f t="shared" si="176"/>
        <v>N</v>
      </c>
      <c r="G3753" s="95">
        <v>23156841.420243405</v>
      </c>
      <c r="H3753" s="103">
        <v>30337.566579321679</v>
      </c>
      <c r="I3753" s="103">
        <v>42.481647354301529</v>
      </c>
      <c r="J3753" s="96"/>
      <c r="K3753" s="96"/>
      <c r="L3753" s="96"/>
      <c r="M3753" s="96"/>
      <c r="N3753" s="96"/>
      <c r="O3753" s="96"/>
      <c r="P3753" s="96"/>
    </row>
    <row r="3754" spans="1:16" ht="15" customHeight="1" x14ac:dyDescent="0.25">
      <c r="A3754" s="97">
        <v>43764</v>
      </c>
      <c r="B3754" s="101">
        <v>57</v>
      </c>
      <c r="C3754" s="92" t="str">
        <f t="shared" si="174"/>
        <v>POST /file-payments</v>
      </c>
      <c r="D3754" s="94" t="s">
        <v>208</v>
      </c>
      <c r="E3754" s="93" t="str">
        <f t="shared" si="175"/>
        <v>PISP</v>
      </c>
      <c r="F3754" s="93" t="str">
        <f t="shared" si="176"/>
        <v>Y</v>
      </c>
      <c r="G3754" s="95">
        <v>397386564.19969517</v>
      </c>
      <c r="H3754" s="103">
        <v>3877.9602186040588</v>
      </c>
      <c r="I3754" s="103">
        <v>69.194757732498815</v>
      </c>
      <c r="J3754" s="96"/>
      <c r="K3754" s="96"/>
      <c r="L3754" s="96"/>
      <c r="M3754" s="96"/>
      <c r="N3754" s="96"/>
      <c r="O3754" s="96"/>
      <c r="P3754" s="96"/>
    </row>
    <row r="3755" spans="1:16" ht="15" customHeight="1" x14ac:dyDescent="0.25">
      <c r="A3755" s="97">
        <v>43764</v>
      </c>
      <c r="B3755" s="101">
        <v>58</v>
      </c>
      <c r="C3755" s="92" t="str">
        <f t="shared" si="174"/>
        <v>GET /file-payments/{FilePaymentId}</v>
      </c>
      <c r="D3755" s="94" t="s">
        <v>208</v>
      </c>
      <c r="E3755" s="93" t="str">
        <f t="shared" si="175"/>
        <v>PISP</v>
      </c>
      <c r="F3755" s="93" t="str">
        <f t="shared" si="176"/>
        <v>Y</v>
      </c>
      <c r="G3755" s="95">
        <v>71690868.528554872</v>
      </c>
      <c r="H3755" s="103">
        <v>874.95302438470719</v>
      </c>
      <c r="I3755" s="103">
        <v>132.50064169840218</v>
      </c>
      <c r="J3755" s="96"/>
      <c r="K3755" s="96"/>
      <c r="L3755" s="96"/>
      <c r="M3755" s="96"/>
      <c r="N3755" s="96"/>
      <c r="O3755" s="96"/>
      <c r="P3755" s="96"/>
    </row>
    <row r="3756" spans="1:16" ht="15" customHeight="1" x14ac:dyDescent="0.25">
      <c r="A3756" s="97">
        <v>43764</v>
      </c>
      <c r="B3756" s="101">
        <v>59</v>
      </c>
      <c r="C3756" s="92" t="str">
        <f t="shared" si="174"/>
        <v>GET /file-payments/{FilePaymentId}/report-file</v>
      </c>
      <c r="D3756" s="94" t="s">
        <v>208</v>
      </c>
      <c r="E3756" s="93" t="str">
        <f t="shared" si="175"/>
        <v>PISP</v>
      </c>
      <c r="F3756" s="93" t="str">
        <f t="shared" si="176"/>
        <v>Y</v>
      </c>
      <c r="G3756" s="95">
        <v>61304556.828600347</v>
      </c>
      <c r="H3756" s="103">
        <v>2720.6687542301111</v>
      </c>
      <c r="I3756" s="103">
        <v>75.69580130867962</v>
      </c>
      <c r="J3756" s="96"/>
      <c r="K3756" s="96"/>
      <c r="L3756" s="96"/>
      <c r="M3756" s="96"/>
      <c r="N3756" s="96"/>
      <c r="O3756" s="96"/>
      <c r="P3756" s="96"/>
    </row>
    <row r="3757" spans="1:16" ht="15" customHeight="1" x14ac:dyDescent="0.25">
      <c r="A3757" s="97">
        <v>43764</v>
      </c>
      <c r="B3757" s="101">
        <v>60</v>
      </c>
      <c r="C3757" s="92" t="str">
        <f t="shared" si="174"/>
        <v>POST /funds-confirmation-consents</v>
      </c>
      <c r="D3757" s="94" t="s">
        <v>208</v>
      </c>
      <c r="E3757" s="93" t="str">
        <f t="shared" si="175"/>
        <v>CoF</v>
      </c>
      <c r="F3757" s="93" t="str">
        <f t="shared" si="176"/>
        <v>N</v>
      </c>
      <c r="G3757" s="95">
        <v>14278302.894164933</v>
      </c>
      <c r="H3757" s="99">
        <v>14799.722983596252</v>
      </c>
      <c r="I3757" s="99">
        <v>12.291274997416775</v>
      </c>
      <c r="J3757" s="96"/>
      <c r="K3757" s="96"/>
      <c r="L3757" s="96"/>
      <c r="M3757" s="96"/>
      <c r="N3757" s="96"/>
      <c r="O3757" s="96"/>
      <c r="P3757" s="96"/>
    </row>
    <row r="3758" spans="1:16" ht="15" customHeight="1" x14ac:dyDescent="0.25">
      <c r="A3758" s="97">
        <v>43764</v>
      </c>
      <c r="B3758" s="101">
        <v>61</v>
      </c>
      <c r="C3758" s="92" t="str">
        <f t="shared" si="174"/>
        <v>GET /funds-confirmation-consents/{ConsentId}</v>
      </c>
      <c r="D3758" s="94" t="s">
        <v>208</v>
      </c>
      <c r="E3758" s="93" t="str">
        <f t="shared" si="175"/>
        <v>CoF</v>
      </c>
      <c r="F3758" s="93" t="str">
        <f t="shared" si="176"/>
        <v>N</v>
      </c>
      <c r="G3758" s="95">
        <v>20231521.091852482</v>
      </c>
      <c r="H3758" s="99">
        <v>38390.887449738693</v>
      </c>
      <c r="I3758" s="99">
        <v>187.91243492216304</v>
      </c>
      <c r="J3758" s="96"/>
      <c r="K3758" s="96"/>
      <c r="L3758" s="96"/>
      <c r="M3758" s="96"/>
      <c r="N3758" s="96"/>
      <c r="O3758" s="96"/>
      <c r="P3758" s="96"/>
    </row>
    <row r="3759" spans="1:16" ht="15" customHeight="1" x14ac:dyDescent="0.25">
      <c r="A3759" s="97">
        <v>43764</v>
      </c>
      <c r="B3759" s="101">
        <v>62</v>
      </c>
      <c r="C3759" s="92" t="str">
        <f t="shared" si="174"/>
        <v>DELETE /funds-confirmation-consents/{ConsentId}</v>
      </c>
      <c r="D3759" s="94" t="s">
        <v>208</v>
      </c>
      <c r="E3759" s="93" t="str">
        <f t="shared" si="175"/>
        <v>CoF</v>
      </c>
      <c r="F3759" s="93" t="str">
        <f t="shared" si="176"/>
        <v>N</v>
      </c>
      <c r="G3759" s="95">
        <v>6468641.552765334</v>
      </c>
      <c r="H3759" s="99">
        <v>12014.331762519349</v>
      </c>
      <c r="I3759" s="99">
        <v>113.16512241847688</v>
      </c>
      <c r="J3759" s="96"/>
      <c r="K3759" s="96"/>
      <c r="L3759" s="96"/>
      <c r="M3759" s="96"/>
      <c r="N3759" s="96"/>
      <c r="O3759" s="96"/>
      <c r="P3759" s="96"/>
    </row>
    <row r="3760" spans="1:16" ht="15" customHeight="1" x14ac:dyDescent="0.25">
      <c r="A3760" s="97">
        <v>43764</v>
      </c>
      <c r="B3760" s="101">
        <v>63</v>
      </c>
      <c r="C3760" s="92" t="str">
        <f t="shared" si="174"/>
        <v>POST /funds-confirmations</v>
      </c>
      <c r="D3760" s="94" t="s">
        <v>208</v>
      </c>
      <c r="E3760" s="93" t="str">
        <f t="shared" si="175"/>
        <v>CoF</v>
      </c>
      <c r="F3760" s="93" t="str">
        <f t="shared" si="176"/>
        <v>Y</v>
      </c>
      <c r="G3760" s="95">
        <v>9018764.1152757686</v>
      </c>
      <c r="H3760" s="99">
        <v>18487.466688962937</v>
      </c>
      <c r="I3760" s="99">
        <v>236.51281286751663</v>
      </c>
      <c r="J3760" s="96"/>
      <c r="K3760" s="96"/>
      <c r="L3760" s="96"/>
      <c r="M3760" s="96"/>
      <c r="N3760" s="96"/>
      <c r="O3760" s="96"/>
      <c r="P3760" s="96"/>
    </row>
    <row r="3761" spans="1:16" ht="15" customHeight="1" x14ac:dyDescent="0.25">
      <c r="A3761" s="97">
        <v>43764</v>
      </c>
      <c r="B3761" s="101">
        <v>75</v>
      </c>
      <c r="C3761" s="92" t="str">
        <f t="shared" si="174"/>
        <v>GET /domestic-payment-consents/{ConsentId}/funds-confirmation</v>
      </c>
      <c r="D3761" s="94" t="s">
        <v>208</v>
      </c>
      <c r="E3761" s="93" t="str">
        <f t="shared" si="175"/>
        <v>CoF</v>
      </c>
      <c r="F3761" s="93" t="str">
        <f t="shared" si="176"/>
        <v>Y</v>
      </c>
      <c r="G3761" s="95">
        <v>3852368.658811531</v>
      </c>
      <c r="H3761" s="99">
        <v>6977.2135738823799</v>
      </c>
      <c r="I3761" s="99">
        <v>187.5463680338199</v>
      </c>
      <c r="J3761" s="96"/>
      <c r="K3761" s="96"/>
      <c r="L3761" s="96"/>
      <c r="M3761" s="96"/>
      <c r="N3761" s="96"/>
      <c r="O3761" s="96"/>
      <c r="P3761" s="96"/>
    </row>
    <row r="3762" spans="1:16" ht="15" customHeight="1" x14ac:dyDescent="0.25">
      <c r="A3762" s="97">
        <v>43764</v>
      </c>
      <c r="B3762" s="101">
        <v>76</v>
      </c>
      <c r="C3762" s="92" t="str">
        <f t="shared" si="174"/>
        <v>GET /international-payment-consents/{ConsentId}/funds-confirmation</v>
      </c>
      <c r="D3762" s="94" t="s">
        <v>208</v>
      </c>
      <c r="E3762" s="93" t="str">
        <f t="shared" si="175"/>
        <v>CoF</v>
      </c>
      <c r="F3762" s="93" t="str">
        <f t="shared" si="176"/>
        <v>Y</v>
      </c>
      <c r="G3762" s="95">
        <v>15877020.688393049</v>
      </c>
      <c r="H3762" s="99">
        <v>38630.528777990767</v>
      </c>
      <c r="I3762" s="99">
        <v>100.81712773230512</v>
      </c>
      <c r="J3762" s="96"/>
      <c r="K3762" s="96"/>
      <c r="L3762" s="96"/>
      <c r="M3762" s="96"/>
      <c r="N3762" s="96"/>
      <c r="O3762" s="96"/>
      <c r="P3762" s="96"/>
    </row>
    <row r="3763" spans="1:16" ht="15" customHeight="1" x14ac:dyDescent="0.25">
      <c r="A3763" s="97">
        <v>43764</v>
      </c>
      <c r="B3763" s="101">
        <v>77</v>
      </c>
      <c r="C3763" s="92" t="str">
        <f t="shared" si="174"/>
        <v>GET /international-scheduled-payment-consents/{ConsentId}/funds-confirmation</v>
      </c>
      <c r="D3763" s="94" t="s">
        <v>208</v>
      </c>
      <c r="E3763" s="93" t="str">
        <f t="shared" si="175"/>
        <v>CoF</v>
      </c>
      <c r="F3763" s="93" t="str">
        <f t="shared" si="176"/>
        <v>Y</v>
      </c>
      <c r="G3763" s="95">
        <v>30380012.296935532</v>
      </c>
      <c r="H3763" s="99">
        <v>50911.5162311893</v>
      </c>
      <c r="I3763" s="99">
        <v>9.6144877689380461</v>
      </c>
      <c r="J3763" s="96"/>
      <c r="K3763" s="96"/>
      <c r="L3763" s="96"/>
      <c r="M3763" s="96"/>
      <c r="N3763" s="96"/>
      <c r="O3763" s="96"/>
      <c r="P3763" s="96"/>
    </row>
    <row r="3764" spans="1:16" ht="15" customHeight="1" x14ac:dyDescent="0.25">
      <c r="A3764" s="97">
        <v>43764</v>
      </c>
      <c r="B3764" s="101">
        <v>78</v>
      </c>
      <c r="C3764" s="92" t="str">
        <f t="shared" si="174"/>
        <v>GET /accounts/{AccountId}/parties</v>
      </c>
      <c r="D3764" s="94" t="s">
        <v>208</v>
      </c>
      <c r="E3764" s="93" t="str">
        <f t="shared" si="175"/>
        <v>AISP</v>
      </c>
      <c r="F3764" s="93" t="str">
        <f t="shared" si="176"/>
        <v>Y</v>
      </c>
      <c r="G3764" s="104">
        <v>1158228.1886768872</v>
      </c>
      <c r="H3764" s="99">
        <v>47499.019472759421</v>
      </c>
      <c r="I3764" s="99">
        <v>0</v>
      </c>
      <c r="J3764" s="96"/>
      <c r="K3764" s="96"/>
      <c r="L3764" s="96"/>
      <c r="M3764" s="96"/>
      <c r="N3764" s="96"/>
      <c r="O3764" s="96"/>
      <c r="P3764" s="96"/>
    </row>
    <row r="3765" spans="1:16" ht="15" customHeight="1" x14ac:dyDescent="0.25">
      <c r="A3765" s="97">
        <v>43764</v>
      </c>
      <c r="B3765" s="101">
        <v>79</v>
      </c>
      <c r="C3765" s="92" t="str">
        <f t="shared" si="174"/>
        <v>GET /domestic-payments/{DomesticPaymentId}/payment-details</v>
      </c>
      <c r="D3765" s="94" t="s">
        <v>208</v>
      </c>
      <c r="E3765" s="93" t="str">
        <f t="shared" si="175"/>
        <v>PISP</v>
      </c>
      <c r="F3765" s="93" t="str">
        <f t="shared" si="176"/>
        <v>Y</v>
      </c>
      <c r="G3765" s="104">
        <v>34226454.127943337</v>
      </c>
      <c r="H3765" s="99">
        <v>46872.72753008276</v>
      </c>
      <c r="I3765" s="99">
        <v>76.464062864613979</v>
      </c>
      <c r="J3765" s="96"/>
      <c r="K3765" s="96"/>
      <c r="L3765" s="96"/>
      <c r="M3765" s="96"/>
      <c r="N3765" s="96"/>
      <c r="O3765" s="96"/>
      <c r="P3765" s="96"/>
    </row>
    <row r="3766" spans="1:16" ht="15" customHeight="1" x14ac:dyDescent="0.25">
      <c r="A3766" s="97">
        <v>43764</v>
      </c>
      <c r="B3766" s="101">
        <v>80</v>
      </c>
      <c r="C3766" s="92" t="str">
        <f t="shared" si="174"/>
        <v>GET /domestic-scheduled-payments/{DomesticScheduledPaymentId}/payment-details</v>
      </c>
      <c r="D3766" s="94" t="s">
        <v>208</v>
      </c>
      <c r="E3766" s="93" t="str">
        <f t="shared" si="175"/>
        <v>PISP</v>
      </c>
      <c r="F3766" s="93" t="str">
        <f t="shared" si="176"/>
        <v>Y</v>
      </c>
      <c r="G3766" s="104">
        <v>15793426.271101281</v>
      </c>
      <c r="H3766" s="99">
        <v>39479.379374216674</v>
      </c>
      <c r="I3766" s="99">
        <v>82.555935534459209</v>
      </c>
      <c r="J3766" s="96"/>
      <c r="K3766" s="96"/>
      <c r="L3766" s="96"/>
      <c r="M3766" s="96"/>
      <c r="N3766" s="96"/>
      <c r="O3766" s="96"/>
      <c r="P3766" s="96"/>
    </row>
    <row r="3767" spans="1:16" ht="15" customHeight="1" x14ac:dyDescent="0.25">
      <c r="A3767" s="97">
        <v>43764</v>
      </c>
      <c r="B3767" s="101">
        <v>81</v>
      </c>
      <c r="C3767" s="92" t="str">
        <f t="shared" si="174"/>
        <v>GET /domestic-standing-orders/{DomesticStandingOrderId}/payment-details</v>
      </c>
      <c r="D3767" s="94" t="s">
        <v>208</v>
      </c>
      <c r="E3767" s="93" t="str">
        <f t="shared" si="175"/>
        <v>PISP</v>
      </c>
      <c r="F3767" s="93" t="str">
        <f t="shared" si="176"/>
        <v>Y</v>
      </c>
      <c r="G3767" s="104">
        <v>5893196.5204012711</v>
      </c>
      <c r="H3767" s="99">
        <v>9694.0157922316521</v>
      </c>
      <c r="I3767" s="99">
        <v>285.92007191999409</v>
      </c>
      <c r="J3767" s="96"/>
      <c r="K3767" s="96"/>
      <c r="L3767" s="96"/>
      <c r="M3767" s="96"/>
      <c r="N3767" s="96"/>
      <c r="O3767" s="96"/>
      <c r="P3767" s="96"/>
    </row>
    <row r="3768" spans="1:16" ht="15" customHeight="1" x14ac:dyDescent="0.25">
      <c r="A3768" s="97">
        <v>43764</v>
      </c>
      <c r="B3768" s="101">
        <v>82</v>
      </c>
      <c r="C3768" s="92" t="str">
        <f t="shared" si="174"/>
        <v>GET /international-payments/{InternationalPaymentId}/payment-details</v>
      </c>
      <c r="D3768" s="94" t="s">
        <v>208</v>
      </c>
      <c r="E3768" s="93" t="str">
        <f t="shared" si="175"/>
        <v>PISP</v>
      </c>
      <c r="F3768" s="93" t="str">
        <f t="shared" si="176"/>
        <v>Y</v>
      </c>
      <c r="G3768" s="104">
        <v>13002252.490386503</v>
      </c>
      <c r="H3768" s="99">
        <v>19263.933422151731</v>
      </c>
      <c r="I3768" s="99">
        <v>71.088307536875661</v>
      </c>
      <c r="J3768" s="96"/>
      <c r="K3768" s="96"/>
      <c r="L3768" s="96"/>
      <c r="M3768" s="96"/>
      <c r="N3768" s="96"/>
      <c r="O3768" s="96"/>
      <c r="P3768" s="96"/>
    </row>
    <row r="3769" spans="1:16" ht="15" customHeight="1" x14ac:dyDescent="0.25">
      <c r="A3769" s="97">
        <v>43764</v>
      </c>
      <c r="B3769" s="101">
        <v>83</v>
      </c>
      <c r="C3769" s="92" t="str">
        <f t="shared" si="174"/>
        <v>GET /international-scheduled-payments/{InternationalScheduledPaymentId}/payment-details</v>
      </c>
      <c r="D3769" s="94" t="s">
        <v>208</v>
      </c>
      <c r="E3769" s="93" t="str">
        <f t="shared" si="175"/>
        <v>PISP</v>
      </c>
      <c r="F3769" s="93" t="str">
        <f t="shared" si="176"/>
        <v>Y</v>
      </c>
      <c r="G3769" s="104">
        <v>24414180.490917508</v>
      </c>
      <c r="H3769" s="99">
        <v>39122.719576519223</v>
      </c>
      <c r="I3769" s="99">
        <v>59.991549108504699</v>
      </c>
      <c r="J3769" s="96"/>
      <c r="K3769" s="96"/>
      <c r="L3769" s="96"/>
      <c r="M3769" s="96"/>
      <c r="N3769" s="96"/>
      <c r="O3769" s="96"/>
      <c r="P3769" s="96"/>
    </row>
    <row r="3770" spans="1:16" ht="15" customHeight="1" x14ac:dyDescent="0.25">
      <c r="A3770" s="97">
        <v>43764</v>
      </c>
      <c r="B3770" s="101">
        <v>84</v>
      </c>
      <c r="C3770" s="92" t="str">
        <f t="shared" si="174"/>
        <v>GET /international-standing-orders/{InternationalStandingOrderPaymentId}/payment-details</v>
      </c>
      <c r="D3770" s="94" t="s">
        <v>208</v>
      </c>
      <c r="E3770" s="93" t="str">
        <f t="shared" si="175"/>
        <v>PISP</v>
      </c>
      <c r="F3770" s="93" t="str">
        <f t="shared" si="176"/>
        <v>Y</v>
      </c>
      <c r="G3770" s="104">
        <v>6387206.8997263871</v>
      </c>
      <c r="H3770" s="99">
        <v>19116.297873096584</v>
      </c>
      <c r="I3770" s="99">
        <v>80.931002524247532</v>
      </c>
      <c r="J3770" s="96"/>
      <c r="K3770" s="96"/>
      <c r="L3770" s="96"/>
      <c r="M3770" s="96"/>
      <c r="N3770" s="96"/>
      <c r="O3770" s="96"/>
      <c r="P3770" s="96"/>
    </row>
    <row r="3771" spans="1:16" ht="15" customHeight="1" x14ac:dyDescent="0.25">
      <c r="A3771" s="97">
        <v>43764</v>
      </c>
      <c r="B3771" s="101">
        <v>85</v>
      </c>
      <c r="C3771" s="92" t="str">
        <f t="shared" si="174"/>
        <v>GET /file-payments/{FilePaymentId}/payment-details</v>
      </c>
      <c r="D3771" s="94" t="s">
        <v>208</v>
      </c>
      <c r="E3771" s="93" t="str">
        <f t="shared" si="175"/>
        <v>PISP</v>
      </c>
      <c r="F3771" s="93" t="str">
        <f t="shared" si="176"/>
        <v>Y</v>
      </c>
      <c r="G3771" s="104">
        <v>67435012.511460394</v>
      </c>
      <c r="H3771" s="99">
        <v>2992.7356296531225</v>
      </c>
      <c r="I3771" s="99">
        <v>83.265381439547582</v>
      </c>
      <c r="J3771" s="96"/>
      <c r="K3771" s="96"/>
      <c r="L3771" s="96"/>
      <c r="M3771" s="96"/>
      <c r="N3771" s="96"/>
      <c r="O3771" s="96"/>
      <c r="P3771" s="96"/>
    </row>
    <row r="3772" spans="1:16" ht="15" customHeight="1" x14ac:dyDescent="0.25">
      <c r="A3772" s="97">
        <v>43764</v>
      </c>
      <c r="B3772" s="101">
        <v>86</v>
      </c>
      <c r="C3772" s="92" t="str">
        <f t="shared" si="174"/>
        <v>POST /event-subscriptions</v>
      </c>
      <c r="D3772" s="94" t="s">
        <v>208</v>
      </c>
      <c r="E3772" s="93" t="str">
        <f t="shared" si="175"/>
        <v>Notifications</v>
      </c>
      <c r="F3772" s="93" t="str">
        <f t="shared" si="176"/>
        <v>N</v>
      </c>
      <c r="G3772" s="104">
        <v>12850472.604748439</v>
      </c>
      <c r="H3772" s="99">
        <v>13319.750685236626</v>
      </c>
      <c r="I3772" s="99">
        <v>11.062147497675097</v>
      </c>
      <c r="J3772" s="96"/>
      <c r="K3772" s="96"/>
      <c r="L3772" s="96"/>
      <c r="M3772" s="96"/>
      <c r="N3772" s="96"/>
      <c r="O3772" s="96"/>
      <c r="P3772" s="96"/>
    </row>
    <row r="3773" spans="1:16" ht="15" customHeight="1" x14ac:dyDescent="0.25">
      <c r="A3773" s="97">
        <v>43764</v>
      </c>
      <c r="B3773" s="101">
        <v>87</v>
      </c>
      <c r="C3773" s="92" t="str">
        <f t="shared" si="174"/>
        <v>GET /event-subscriptions</v>
      </c>
      <c r="D3773" s="94" t="s">
        <v>208</v>
      </c>
      <c r="E3773" s="93" t="str">
        <f t="shared" si="175"/>
        <v>Notifications</v>
      </c>
      <c r="F3773" s="93" t="str">
        <f t="shared" si="176"/>
        <v>N</v>
      </c>
      <c r="G3773" s="104">
        <v>18208368.982667234</v>
      </c>
      <c r="H3773" s="99">
        <v>34551.798704764828</v>
      </c>
      <c r="I3773" s="99">
        <v>169.12119142994675</v>
      </c>
      <c r="J3773" s="96"/>
      <c r="K3773" s="96"/>
      <c r="L3773" s="96"/>
      <c r="M3773" s="96"/>
      <c r="N3773" s="96"/>
      <c r="O3773" s="96"/>
      <c r="P3773" s="96"/>
    </row>
    <row r="3774" spans="1:16" ht="15" customHeight="1" x14ac:dyDescent="0.25">
      <c r="A3774" s="97">
        <v>43764</v>
      </c>
      <c r="B3774" s="101">
        <v>88</v>
      </c>
      <c r="C3774" s="92" t="str">
        <f t="shared" si="174"/>
        <v>PUT /event-subscriptions/{EventSubscriptionId}</v>
      </c>
      <c r="D3774" s="94" t="s">
        <v>208</v>
      </c>
      <c r="E3774" s="93" t="str">
        <f t="shared" si="175"/>
        <v>Notifications</v>
      </c>
      <c r="F3774" s="93" t="str">
        <f t="shared" si="176"/>
        <v>N</v>
      </c>
      <c r="G3774" s="104">
        <v>13492996.234985862</v>
      </c>
      <c r="H3774" s="99">
        <v>13985.738219498458</v>
      </c>
      <c r="I3774" s="99">
        <v>11.615254872558852</v>
      </c>
      <c r="J3774" s="96"/>
      <c r="K3774" s="96"/>
      <c r="L3774" s="96"/>
      <c r="M3774" s="96"/>
      <c r="N3774" s="96"/>
      <c r="O3774" s="96"/>
      <c r="P3774" s="96"/>
    </row>
    <row r="3775" spans="1:16" ht="15" customHeight="1" x14ac:dyDescent="0.25">
      <c r="A3775" s="97">
        <v>43764</v>
      </c>
      <c r="B3775" s="101">
        <v>89</v>
      </c>
      <c r="C3775" s="92" t="str">
        <f t="shared" si="174"/>
        <v>DELETE /event-subscriptions/{EventSubscriptionId}</v>
      </c>
      <c r="D3775" s="94" t="s">
        <v>208</v>
      </c>
      <c r="E3775" s="93" t="str">
        <f t="shared" si="175"/>
        <v>Notifications</v>
      </c>
      <c r="F3775" s="93" t="str">
        <f t="shared" si="176"/>
        <v>N</v>
      </c>
      <c r="G3775" s="104">
        <v>7115505.7080418682</v>
      </c>
      <c r="H3775" s="99">
        <v>13215.764938771285</v>
      </c>
      <c r="I3775" s="99">
        <v>124.48163466032459</v>
      </c>
      <c r="J3775" s="96"/>
      <c r="K3775" s="96"/>
      <c r="L3775" s="96"/>
      <c r="M3775" s="96"/>
      <c r="N3775" s="96"/>
      <c r="O3775" s="96"/>
      <c r="P3775" s="96"/>
    </row>
    <row r="3776" spans="1:16" ht="15" customHeight="1" x14ac:dyDescent="0.25">
      <c r="A3776" s="97">
        <v>43764</v>
      </c>
      <c r="B3776" s="101">
        <v>90</v>
      </c>
      <c r="C3776" s="92" t="str">
        <f t="shared" si="174"/>
        <v>POST /event-notifications</v>
      </c>
      <c r="D3776" s="94" t="s">
        <v>208</v>
      </c>
      <c r="E3776" s="93" t="str">
        <f t="shared" si="175"/>
        <v>Notifications</v>
      </c>
      <c r="F3776" s="93" t="str">
        <f t="shared" si="176"/>
        <v>N</v>
      </c>
      <c r="G3776" s="104">
        <v>8567825.9095119797</v>
      </c>
      <c r="H3776" s="99">
        <v>17563.093354514789</v>
      </c>
      <c r="I3776" s="99">
        <v>224.6871722241408</v>
      </c>
      <c r="J3776" s="96"/>
      <c r="K3776" s="96"/>
      <c r="L3776" s="96"/>
      <c r="M3776" s="96"/>
      <c r="N3776" s="96"/>
      <c r="O3776" s="96"/>
      <c r="P3776" s="96"/>
    </row>
    <row r="3777" spans="1:16" ht="15" customHeight="1" x14ac:dyDescent="0.25">
      <c r="A3777" s="97">
        <v>43764</v>
      </c>
      <c r="B3777" s="101">
        <v>91</v>
      </c>
      <c r="C3777" s="92" t="str">
        <f t="shared" si="174"/>
        <v>POST /events</v>
      </c>
      <c r="D3777" s="94" t="s">
        <v>208</v>
      </c>
      <c r="E3777" s="93" t="str">
        <f t="shared" si="175"/>
        <v>Notifications</v>
      </c>
      <c r="F3777" s="93" t="str">
        <f t="shared" si="176"/>
        <v>N</v>
      </c>
      <c r="G3777" s="104">
        <v>5821777.3974888008</v>
      </c>
      <c r="H3777" s="99">
        <v>10812.898586267414</v>
      </c>
      <c r="I3777" s="99">
        <v>101.84861017662919</v>
      </c>
      <c r="J3777" s="96"/>
      <c r="K3777" s="96"/>
      <c r="L3777" s="96"/>
      <c r="M3777" s="96"/>
      <c r="N3777" s="96"/>
      <c r="O3777" s="96"/>
      <c r="P3777" s="96"/>
    </row>
    <row r="3778" spans="1:16" ht="15" customHeight="1" x14ac:dyDescent="0.25">
      <c r="A3778" s="97">
        <v>43765</v>
      </c>
      <c r="B3778" s="101">
        <v>0</v>
      </c>
      <c r="C3778" s="92" t="str">
        <f t="shared" si="174"/>
        <v>OIDC endpoints for token IDs</v>
      </c>
      <c r="D3778" s="94" t="s">
        <v>207</v>
      </c>
      <c r="E3778" s="93" t="str">
        <f t="shared" si="175"/>
        <v>OIDC</v>
      </c>
      <c r="F3778" s="93" t="str">
        <f t="shared" si="176"/>
        <v>N</v>
      </c>
      <c r="G3778" s="111">
        <v>875276479.98767972</v>
      </c>
      <c r="H3778" s="99">
        <v>1680704.6092950506</v>
      </c>
      <c r="I3778" s="99">
        <v>549.82490762632267</v>
      </c>
      <c r="J3778" s="96"/>
      <c r="K3778" s="96"/>
      <c r="L3778" s="96"/>
      <c r="M3778" s="96"/>
      <c r="N3778" s="96"/>
      <c r="O3778" s="96"/>
      <c r="P3778" s="96"/>
    </row>
    <row r="3779" spans="1:16" ht="15" customHeight="1" x14ac:dyDescent="0.25">
      <c r="A3779" s="100">
        <v>43765</v>
      </c>
      <c r="B3779" s="101">
        <v>1</v>
      </c>
      <c r="C3779" s="92" t="str">
        <f t="shared" si="174"/>
        <v>POST /account-access-consents</v>
      </c>
      <c r="D3779" s="94" t="s">
        <v>207</v>
      </c>
      <c r="E3779" s="93" t="str">
        <f t="shared" si="175"/>
        <v>AISP</v>
      </c>
      <c r="F3779" s="93" t="str">
        <f t="shared" si="176"/>
        <v>N</v>
      </c>
      <c r="G3779" s="95">
        <v>703086.97990689939</v>
      </c>
      <c r="H3779" s="102">
        <v>28433.087721612421</v>
      </c>
      <c r="I3779" s="102">
        <v>100.1002055753667</v>
      </c>
      <c r="J3779" s="96"/>
      <c r="K3779" s="96"/>
      <c r="L3779" s="96"/>
      <c r="M3779" s="96"/>
      <c r="N3779" s="96"/>
      <c r="O3779" s="96"/>
      <c r="P3779" s="96"/>
    </row>
    <row r="3780" spans="1:16" ht="15" customHeight="1" x14ac:dyDescent="0.25">
      <c r="A3780" s="100">
        <v>43765</v>
      </c>
      <c r="B3780" s="101">
        <v>2</v>
      </c>
      <c r="C3780" s="92" t="str">
        <f t="shared" si="174"/>
        <v>GET /account-access-consents/{ConsentId}</v>
      </c>
      <c r="D3780" s="94" t="s">
        <v>207</v>
      </c>
      <c r="E3780" s="93" t="str">
        <f t="shared" si="175"/>
        <v>AISP</v>
      </c>
      <c r="F3780" s="93" t="str">
        <f t="shared" si="176"/>
        <v>N</v>
      </c>
      <c r="G3780" s="95">
        <v>1486118.9771738718</v>
      </c>
      <c r="H3780" s="102">
        <v>30219.787317394384</v>
      </c>
      <c r="I3780" s="102">
        <v>37.185778198574944</v>
      </c>
      <c r="J3780" s="96"/>
      <c r="K3780" s="96"/>
      <c r="L3780" s="96"/>
      <c r="M3780" s="96"/>
      <c r="N3780" s="96"/>
      <c r="O3780" s="96"/>
      <c r="P3780" s="96"/>
    </row>
    <row r="3781" spans="1:16" ht="15" customHeight="1" x14ac:dyDescent="0.25">
      <c r="A3781" s="100">
        <v>43765</v>
      </c>
      <c r="B3781" s="101">
        <v>3</v>
      </c>
      <c r="C3781" s="92" t="str">
        <f t="shared" si="174"/>
        <v>DELETE /account-access-consents/{ConsentId}</v>
      </c>
      <c r="D3781" s="94" t="s">
        <v>207</v>
      </c>
      <c r="E3781" s="93" t="str">
        <f t="shared" si="175"/>
        <v>AISP</v>
      </c>
      <c r="F3781" s="93" t="str">
        <f t="shared" si="176"/>
        <v>N</v>
      </c>
      <c r="G3781" s="95">
        <v>732708.75086592394</v>
      </c>
      <c r="H3781" s="102">
        <v>25108.994680344993</v>
      </c>
      <c r="I3781" s="102">
        <v>297.2336497098857</v>
      </c>
      <c r="J3781" s="96"/>
      <c r="K3781" s="96"/>
      <c r="L3781" s="96"/>
      <c r="M3781" s="96"/>
      <c r="N3781" s="96"/>
      <c r="O3781" s="96"/>
      <c r="P3781" s="96"/>
    </row>
    <row r="3782" spans="1:16" ht="15" customHeight="1" x14ac:dyDescent="0.25">
      <c r="A3782" s="100">
        <v>43765</v>
      </c>
      <c r="B3782" s="101">
        <v>4</v>
      </c>
      <c r="C3782" s="92" t="str">
        <f t="shared" si="174"/>
        <v>GET /accounts</v>
      </c>
      <c r="D3782" s="94" t="s">
        <v>207</v>
      </c>
      <c r="E3782" s="93" t="str">
        <f t="shared" si="175"/>
        <v>AISP</v>
      </c>
      <c r="F3782" s="93" t="str">
        <f t="shared" si="176"/>
        <v>Y</v>
      </c>
      <c r="G3782" s="95">
        <v>1974082.8983062129</v>
      </c>
      <c r="H3782" s="102">
        <v>28903.974017444209</v>
      </c>
      <c r="I3782" s="102">
        <v>70.764211778421839</v>
      </c>
      <c r="J3782" s="96"/>
      <c r="K3782" s="96"/>
      <c r="L3782" s="96"/>
      <c r="M3782" s="96"/>
      <c r="N3782" s="96"/>
      <c r="O3782" s="96"/>
      <c r="P3782" s="96"/>
    </row>
    <row r="3783" spans="1:16" ht="15" customHeight="1" x14ac:dyDescent="0.25">
      <c r="A3783" s="100">
        <v>43765</v>
      </c>
      <c r="B3783" s="101">
        <v>5</v>
      </c>
      <c r="C3783" s="92" t="str">
        <f t="shared" si="174"/>
        <v>GET /accounts/{AccountId}</v>
      </c>
      <c r="D3783" s="94" t="s">
        <v>207</v>
      </c>
      <c r="E3783" s="93" t="str">
        <f t="shared" si="175"/>
        <v>AISP</v>
      </c>
      <c r="F3783" s="93" t="str">
        <f t="shared" si="176"/>
        <v>Y</v>
      </c>
      <c r="G3783" s="95">
        <v>3184396.3919933075</v>
      </c>
      <c r="H3783" s="101">
        <v>43313.431101001122</v>
      </c>
      <c r="I3783" s="101">
        <v>104.92311067142749</v>
      </c>
      <c r="J3783" s="96"/>
      <c r="K3783" s="96"/>
      <c r="L3783" s="96"/>
      <c r="M3783" s="96"/>
      <c r="N3783" s="96"/>
      <c r="O3783" s="96"/>
      <c r="P3783" s="96"/>
    </row>
    <row r="3784" spans="1:16" ht="15" customHeight="1" x14ac:dyDescent="0.25">
      <c r="A3784" s="100">
        <v>43765</v>
      </c>
      <c r="B3784" s="101">
        <v>6</v>
      </c>
      <c r="C3784" s="92" t="str">
        <f t="shared" ref="C3784:C3847" si="177">VLOOKUP($B3784,endpoints,3)</f>
        <v>GET /accounts/{AccountId}/balances</v>
      </c>
      <c r="D3784" s="94" t="s">
        <v>207</v>
      </c>
      <c r="E3784" s="93" t="str">
        <f t="shared" ref="E3784:E3847" si="178">VLOOKUP($B3784,endpoints,4)</f>
        <v>AISP</v>
      </c>
      <c r="F3784" s="93" t="str">
        <f t="shared" ref="F3784:F3847" si="179">VLOOKUP($B3784,endpoints,5)</f>
        <v>Y</v>
      </c>
      <c r="G3784" s="95">
        <v>2048964.2096813556</v>
      </c>
      <c r="H3784" s="101">
        <v>29897.176832638859</v>
      </c>
      <c r="I3784" s="101">
        <v>166.25465843184557</v>
      </c>
      <c r="J3784" s="96"/>
      <c r="K3784" s="96"/>
      <c r="L3784" s="96"/>
      <c r="M3784" s="96"/>
      <c r="N3784" s="96"/>
      <c r="O3784" s="96"/>
      <c r="P3784" s="96"/>
    </row>
    <row r="3785" spans="1:16" ht="15" customHeight="1" x14ac:dyDescent="0.25">
      <c r="A3785" s="100">
        <v>43765</v>
      </c>
      <c r="B3785" s="101">
        <v>7</v>
      </c>
      <c r="C3785" s="92" t="str">
        <f t="shared" si="177"/>
        <v>GET /balances</v>
      </c>
      <c r="D3785" s="94" t="s">
        <v>207</v>
      </c>
      <c r="E3785" s="93" t="str">
        <f t="shared" si="178"/>
        <v>AISP</v>
      </c>
      <c r="F3785" s="93" t="str">
        <f t="shared" si="179"/>
        <v>Y</v>
      </c>
      <c r="G3785" s="95">
        <v>1375325.0712118465</v>
      </c>
      <c r="H3785" s="101">
        <v>20835.472339704822</v>
      </c>
      <c r="I3785" s="101">
        <v>159.73939441122482</v>
      </c>
      <c r="J3785" s="96"/>
      <c r="K3785" s="96"/>
      <c r="L3785" s="96"/>
      <c r="M3785" s="96"/>
      <c r="N3785" s="96"/>
      <c r="O3785" s="96"/>
      <c r="P3785" s="96"/>
    </row>
    <row r="3786" spans="1:16" ht="15" customHeight="1" x14ac:dyDescent="0.25">
      <c r="A3786" s="100">
        <v>43765</v>
      </c>
      <c r="B3786" s="101">
        <v>8</v>
      </c>
      <c r="C3786" s="92" t="str">
        <f t="shared" si="177"/>
        <v>GET /accounts/{AccountId}/transactions</v>
      </c>
      <c r="D3786" s="94" t="s">
        <v>207</v>
      </c>
      <c r="E3786" s="93" t="str">
        <f t="shared" si="178"/>
        <v>AISP</v>
      </c>
      <c r="F3786" s="93" t="str">
        <f t="shared" si="179"/>
        <v>Y</v>
      </c>
      <c r="G3786" s="95">
        <v>36394735.858828135</v>
      </c>
      <c r="H3786" s="101">
        <v>21651.366873261421</v>
      </c>
      <c r="I3786" s="101">
        <v>173.10773883765717</v>
      </c>
      <c r="J3786" s="96"/>
      <c r="K3786" s="96"/>
      <c r="L3786" s="96"/>
      <c r="M3786" s="96"/>
      <c r="N3786" s="96"/>
      <c r="O3786" s="96"/>
      <c r="P3786" s="96"/>
    </row>
    <row r="3787" spans="1:16" ht="15" customHeight="1" x14ac:dyDescent="0.25">
      <c r="A3787" s="100">
        <v>43765</v>
      </c>
      <c r="B3787" s="101">
        <v>9</v>
      </c>
      <c r="C3787" s="92" t="str">
        <f t="shared" si="177"/>
        <v>GET /transactions</v>
      </c>
      <c r="D3787" s="94" t="s">
        <v>207</v>
      </c>
      <c r="E3787" s="93" t="str">
        <f t="shared" si="178"/>
        <v>AISP</v>
      </c>
      <c r="F3787" s="93" t="str">
        <f t="shared" si="179"/>
        <v>Y</v>
      </c>
      <c r="G3787" s="95">
        <v>414202776.29457706</v>
      </c>
      <c r="H3787" s="101">
        <v>41464.623633384195</v>
      </c>
      <c r="I3787" s="101">
        <v>32.762018479541752</v>
      </c>
      <c r="J3787" s="96"/>
      <c r="K3787" s="96"/>
      <c r="L3787" s="96"/>
      <c r="M3787" s="96"/>
      <c r="N3787" s="96"/>
      <c r="O3787" s="96"/>
      <c r="P3787" s="96"/>
    </row>
    <row r="3788" spans="1:16" ht="15" customHeight="1" x14ac:dyDescent="0.25">
      <c r="A3788" s="100">
        <v>43765</v>
      </c>
      <c r="B3788" s="101">
        <v>10</v>
      </c>
      <c r="C3788" s="92" t="str">
        <f t="shared" si="177"/>
        <v>GET /accounts/{AccountId}/beneficiaries</v>
      </c>
      <c r="D3788" s="94" t="s">
        <v>207</v>
      </c>
      <c r="E3788" s="93" t="str">
        <f t="shared" si="178"/>
        <v>AISP</v>
      </c>
      <c r="F3788" s="93" t="str">
        <f t="shared" si="179"/>
        <v>Y</v>
      </c>
      <c r="G3788" s="95">
        <v>2500771.4095361466</v>
      </c>
      <c r="H3788" s="101">
        <v>31423.776138266414</v>
      </c>
      <c r="I3788" s="101">
        <v>147.77523959605884</v>
      </c>
      <c r="J3788" s="96"/>
      <c r="K3788" s="96"/>
      <c r="L3788" s="96"/>
      <c r="M3788" s="96"/>
      <c r="N3788" s="96"/>
      <c r="O3788" s="96"/>
      <c r="P3788" s="96"/>
    </row>
    <row r="3789" spans="1:16" ht="15" customHeight="1" x14ac:dyDescent="0.25">
      <c r="A3789" s="100">
        <v>43765</v>
      </c>
      <c r="B3789" s="101">
        <v>11</v>
      </c>
      <c r="C3789" s="92" t="str">
        <f t="shared" si="177"/>
        <v>GET /beneficiaries</v>
      </c>
      <c r="D3789" s="94" t="s">
        <v>207</v>
      </c>
      <c r="E3789" s="93" t="str">
        <f t="shared" si="178"/>
        <v>AISP</v>
      </c>
      <c r="F3789" s="93" t="str">
        <f t="shared" si="179"/>
        <v>Y</v>
      </c>
      <c r="G3789" s="95">
        <v>3181354.3177148509</v>
      </c>
      <c r="H3789" s="101">
        <v>36325.255056717462</v>
      </c>
      <c r="I3789" s="101">
        <v>30.282797717683803</v>
      </c>
      <c r="J3789" s="96"/>
      <c r="K3789" s="96"/>
      <c r="L3789" s="96"/>
      <c r="M3789" s="96"/>
      <c r="N3789" s="96"/>
      <c r="O3789" s="96"/>
      <c r="P3789" s="96"/>
    </row>
    <row r="3790" spans="1:16" ht="15" customHeight="1" x14ac:dyDescent="0.25">
      <c r="A3790" s="100">
        <v>43765</v>
      </c>
      <c r="B3790" s="101">
        <v>12</v>
      </c>
      <c r="C3790" s="92" t="str">
        <f t="shared" si="177"/>
        <v>GET /accounts/{AccountId}/direct-debits</v>
      </c>
      <c r="D3790" s="94" t="s">
        <v>207</v>
      </c>
      <c r="E3790" s="93" t="str">
        <f t="shared" si="178"/>
        <v>AISP</v>
      </c>
      <c r="F3790" s="93" t="str">
        <f t="shared" si="179"/>
        <v>Y</v>
      </c>
      <c r="G3790" s="95">
        <v>2191065.2272219607</v>
      </c>
      <c r="H3790" s="101">
        <v>36353.706530683754</v>
      </c>
      <c r="I3790" s="101">
        <v>184.56137596301795</v>
      </c>
      <c r="J3790" s="96"/>
      <c r="K3790" s="96"/>
      <c r="L3790" s="96"/>
      <c r="M3790" s="96"/>
      <c r="N3790" s="96"/>
      <c r="O3790" s="96"/>
      <c r="P3790" s="96"/>
    </row>
    <row r="3791" spans="1:16" ht="15" customHeight="1" x14ac:dyDescent="0.25">
      <c r="A3791" s="100">
        <v>43765</v>
      </c>
      <c r="B3791" s="101">
        <v>13</v>
      </c>
      <c r="C3791" s="92" t="str">
        <f t="shared" si="177"/>
        <v>GET /direct-debits</v>
      </c>
      <c r="D3791" s="94" t="s">
        <v>207</v>
      </c>
      <c r="E3791" s="93" t="str">
        <f t="shared" si="178"/>
        <v>AISP</v>
      </c>
      <c r="F3791" s="93" t="str">
        <f t="shared" si="179"/>
        <v>Y</v>
      </c>
      <c r="G3791" s="95">
        <v>2123023.1346381167</v>
      </c>
      <c r="H3791" s="101">
        <v>22881.15668154848</v>
      </c>
      <c r="I3791" s="101">
        <v>211.91443544606264</v>
      </c>
      <c r="J3791" s="96"/>
      <c r="K3791" s="96"/>
      <c r="L3791" s="96"/>
      <c r="M3791" s="96"/>
      <c r="N3791" s="96"/>
      <c r="O3791" s="96"/>
      <c r="P3791" s="96"/>
    </row>
    <row r="3792" spans="1:16" ht="15" customHeight="1" x14ac:dyDescent="0.25">
      <c r="A3792" s="100">
        <v>43765</v>
      </c>
      <c r="B3792" s="101">
        <v>14</v>
      </c>
      <c r="C3792" s="92" t="str">
        <f t="shared" si="177"/>
        <v>GET /accounts/{AccountId}/standing-orders</v>
      </c>
      <c r="D3792" s="94" t="s">
        <v>207</v>
      </c>
      <c r="E3792" s="93" t="str">
        <f t="shared" si="178"/>
        <v>AISP</v>
      </c>
      <c r="F3792" s="93" t="str">
        <f t="shared" si="179"/>
        <v>Y</v>
      </c>
      <c r="G3792" s="95">
        <v>1149234.7592278149</v>
      </c>
      <c r="H3792" s="101">
        <v>19667.80625025247</v>
      </c>
      <c r="I3792" s="101">
        <v>135.05841609041502</v>
      </c>
      <c r="J3792" s="96"/>
      <c r="K3792" s="96"/>
      <c r="L3792" s="96"/>
      <c r="M3792" s="96"/>
      <c r="N3792" s="96"/>
      <c r="O3792" s="96"/>
      <c r="P3792" s="96"/>
    </row>
    <row r="3793" spans="1:16" ht="15" customHeight="1" x14ac:dyDescent="0.25">
      <c r="A3793" s="100">
        <v>43765</v>
      </c>
      <c r="B3793" s="101">
        <v>15</v>
      </c>
      <c r="C3793" s="92" t="str">
        <f t="shared" si="177"/>
        <v>GET /standing-orders</v>
      </c>
      <c r="D3793" s="94" t="s">
        <v>207</v>
      </c>
      <c r="E3793" s="93" t="str">
        <f t="shared" si="178"/>
        <v>AISP</v>
      </c>
      <c r="F3793" s="93" t="str">
        <f t="shared" si="179"/>
        <v>Y</v>
      </c>
      <c r="G3793" s="95">
        <v>1596118.3422512652</v>
      </c>
      <c r="H3793" s="101">
        <v>44076.678022391039</v>
      </c>
      <c r="I3793" s="101">
        <v>160.63582469785197</v>
      </c>
      <c r="J3793" s="96"/>
      <c r="K3793" s="96"/>
      <c r="L3793" s="96"/>
      <c r="M3793" s="96"/>
      <c r="N3793" s="96"/>
      <c r="O3793" s="96"/>
      <c r="P3793" s="96"/>
    </row>
    <row r="3794" spans="1:16" ht="15" customHeight="1" x14ac:dyDescent="0.25">
      <c r="A3794" s="100">
        <v>43765</v>
      </c>
      <c r="B3794" s="101">
        <v>16</v>
      </c>
      <c r="C3794" s="92" t="str">
        <f t="shared" si="177"/>
        <v>GET /accounts/{AccountId}/product</v>
      </c>
      <c r="D3794" s="94" t="s">
        <v>207</v>
      </c>
      <c r="E3794" s="93" t="str">
        <f t="shared" si="178"/>
        <v>AISP</v>
      </c>
      <c r="F3794" s="93" t="str">
        <f t="shared" si="179"/>
        <v>Y</v>
      </c>
      <c r="G3794" s="95">
        <v>474146.33211005956</v>
      </c>
      <c r="H3794" s="101">
        <v>5467.6705741782907</v>
      </c>
      <c r="I3794" s="101">
        <v>181.55060130632174</v>
      </c>
      <c r="J3794" s="96"/>
      <c r="K3794" s="96"/>
      <c r="L3794" s="96"/>
      <c r="M3794" s="96"/>
      <c r="N3794" s="96"/>
      <c r="O3794" s="96"/>
      <c r="P3794" s="96"/>
    </row>
    <row r="3795" spans="1:16" ht="15" customHeight="1" x14ac:dyDescent="0.25">
      <c r="A3795" s="100">
        <v>43765</v>
      </c>
      <c r="B3795" s="101">
        <v>17</v>
      </c>
      <c r="C3795" s="92" t="str">
        <f t="shared" si="177"/>
        <v>GET /products</v>
      </c>
      <c r="D3795" s="94" t="s">
        <v>207</v>
      </c>
      <c r="E3795" s="93" t="str">
        <f t="shared" si="178"/>
        <v>AISP</v>
      </c>
      <c r="F3795" s="93" t="str">
        <f t="shared" si="179"/>
        <v>Y</v>
      </c>
      <c r="G3795" s="95">
        <v>997826.27067760285</v>
      </c>
      <c r="H3795" s="101">
        <v>30975.521488453582</v>
      </c>
      <c r="I3795" s="101">
        <v>241.8726510141193</v>
      </c>
      <c r="J3795" s="96"/>
      <c r="K3795" s="96"/>
      <c r="L3795" s="96"/>
      <c r="M3795" s="96"/>
      <c r="N3795" s="96"/>
      <c r="O3795" s="96"/>
      <c r="P3795" s="96"/>
    </row>
    <row r="3796" spans="1:16" ht="15" customHeight="1" x14ac:dyDescent="0.25">
      <c r="A3796" s="100">
        <v>43765</v>
      </c>
      <c r="B3796" s="101">
        <v>18</v>
      </c>
      <c r="C3796" s="92" t="str">
        <f t="shared" si="177"/>
        <v>GET /accounts/{AccountId}/offers</v>
      </c>
      <c r="D3796" s="94" t="s">
        <v>207</v>
      </c>
      <c r="E3796" s="93" t="str">
        <f t="shared" si="178"/>
        <v>AISP</v>
      </c>
      <c r="F3796" s="93" t="str">
        <f t="shared" si="179"/>
        <v>Y</v>
      </c>
      <c r="G3796" s="95">
        <v>924756.06971186714</v>
      </c>
      <c r="H3796" s="101">
        <v>36475.152605171133</v>
      </c>
      <c r="I3796" s="101">
        <v>270.02668586926779</v>
      </c>
      <c r="J3796" s="96"/>
      <c r="K3796" s="96"/>
      <c r="L3796" s="96"/>
      <c r="M3796" s="96"/>
      <c r="N3796" s="96"/>
      <c r="O3796" s="96"/>
      <c r="P3796" s="96"/>
    </row>
    <row r="3797" spans="1:16" ht="15" customHeight="1" x14ac:dyDescent="0.25">
      <c r="A3797" s="100">
        <v>43765</v>
      </c>
      <c r="B3797" s="101">
        <v>19</v>
      </c>
      <c r="C3797" s="92" t="str">
        <f t="shared" si="177"/>
        <v>GET /offers</v>
      </c>
      <c r="D3797" s="94" t="s">
        <v>207</v>
      </c>
      <c r="E3797" s="93" t="str">
        <f t="shared" si="178"/>
        <v>AISP</v>
      </c>
      <c r="F3797" s="93" t="str">
        <f t="shared" si="179"/>
        <v>Y</v>
      </c>
      <c r="G3797" s="95">
        <v>4172783.2789049023</v>
      </c>
      <c r="H3797" s="102">
        <v>37882.366881236238</v>
      </c>
      <c r="I3797" s="102">
        <v>161.85028962092485</v>
      </c>
      <c r="J3797" s="96"/>
      <c r="K3797" s="96"/>
      <c r="L3797" s="96"/>
      <c r="M3797" s="96"/>
      <c r="N3797" s="96"/>
      <c r="O3797" s="96"/>
      <c r="P3797" s="96"/>
    </row>
    <row r="3798" spans="1:16" ht="15" customHeight="1" x14ac:dyDescent="0.25">
      <c r="A3798" s="100">
        <v>43765</v>
      </c>
      <c r="B3798" s="101">
        <v>20</v>
      </c>
      <c r="C3798" s="92" t="str">
        <f t="shared" si="177"/>
        <v>GET /accounts/{AccountId}/party</v>
      </c>
      <c r="D3798" s="94" t="s">
        <v>207</v>
      </c>
      <c r="E3798" s="93" t="str">
        <f t="shared" si="178"/>
        <v>AISP</v>
      </c>
      <c r="F3798" s="93" t="str">
        <f t="shared" si="179"/>
        <v>Y</v>
      </c>
      <c r="G3798" s="95">
        <v>1240749.7963448926</v>
      </c>
      <c r="H3798" s="102">
        <v>47792.056621485623</v>
      </c>
      <c r="I3798" s="102">
        <v>0</v>
      </c>
      <c r="J3798" s="96"/>
      <c r="K3798" s="96"/>
      <c r="L3798" s="96"/>
      <c r="M3798" s="96"/>
      <c r="N3798" s="96"/>
      <c r="O3798" s="96"/>
      <c r="P3798" s="96"/>
    </row>
    <row r="3799" spans="1:16" ht="15" customHeight="1" x14ac:dyDescent="0.25">
      <c r="A3799" s="100">
        <v>43765</v>
      </c>
      <c r="B3799" s="101">
        <v>21</v>
      </c>
      <c r="C3799" s="92" t="str">
        <f t="shared" si="177"/>
        <v>GET /party</v>
      </c>
      <c r="D3799" s="94" t="s">
        <v>207</v>
      </c>
      <c r="E3799" s="93" t="str">
        <f t="shared" si="178"/>
        <v>AISP</v>
      </c>
      <c r="F3799" s="93" t="str">
        <f t="shared" si="179"/>
        <v>Y</v>
      </c>
      <c r="G3799" s="95">
        <v>982053.22839836834</v>
      </c>
      <c r="H3799" s="102">
        <v>9963.3199468823386</v>
      </c>
      <c r="I3799" s="102">
        <v>359.07559314167565</v>
      </c>
      <c r="J3799" s="96"/>
      <c r="K3799" s="96"/>
      <c r="L3799" s="96"/>
      <c r="M3799" s="96"/>
      <c r="N3799" s="96"/>
      <c r="O3799" s="96"/>
      <c r="P3799" s="96"/>
    </row>
    <row r="3800" spans="1:16" ht="15" customHeight="1" x14ac:dyDescent="0.25">
      <c r="A3800" s="100">
        <v>43765</v>
      </c>
      <c r="B3800" s="101">
        <v>22</v>
      </c>
      <c r="C3800" s="92" t="str">
        <f t="shared" si="177"/>
        <v>GET /accounts/{AccountId}/scheduled-payments</v>
      </c>
      <c r="D3800" s="94" t="s">
        <v>207</v>
      </c>
      <c r="E3800" s="93" t="str">
        <f t="shared" si="178"/>
        <v>AISP</v>
      </c>
      <c r="F3800" s="93" t="str">
        <f t="shared" si="179"/>
        <v>Y</v>
      </c>
      <c r="G3800" s="95">
        <v>1161273.077094113</v>
      </c>
      <c r="H3800" s="102">
        <v>33218.432632840108</v>
      </c>
      <c r="I3800" s="102">
        <v>3.3444540341811506</v>
      </c>
      <c r="J3800" s="96"/>
      <c r="K3800" s="96"/>
      <c r="L3800" s="96"/>
      <c r="M3800" s="96"/>
      <c r="N3800" s="96"/>
      <c r="O3800" s="96"/>
      <c r="P3800" s="96"/>
    </row>
    <row r="3801" spans="1:16" ht="15" customHeight="1" x14ac:dyDescent="0.25">
      <c r="A3801" s="100">
        <v>43765</v>
      </c>
      <c r="B3801" s="101">
        <v>23</v>
      </c>
      <c r="C3801" s="92" t="str">
        <f t="shared" si="177"/>
        <v>GET /scheduled-payments</v>
      </c>
      <c r="D3801" s="94" t="s">
        <v>207</v>
      </c>
      <c r="E3801" s="93" t="str">
        <f t="shared" si="178"/>
        <v>AISP</v>
      </c>
      <c r="F3801" s="93" t="str">
        <f t="shared" si="179"/>
        <v>Y</v>
      </c>
      <c r="G3801" s="95">
        <v>2132777.9554017829</v>
      </c>
      <c r="H3801" s="102">
        <v>33017.855504319174</v>
      </c>
      <c r="I3801" s="102">
        <v>95.88338611589927</v>
      </c>
      <c r="J3801" s="96"/>
      <c r="K3801" s="96"/>
      <c r="L3801" s="96"/>
      <c r="M3801" s="96"/>
      <c r="N3801" s="96"/>
      <c r="O3801" s="96"/>
      <c r="P3801" s="96"/>
    </row>
    <row r="3802" spans="1:16" ht="15" customHeight="1" x14ac:dyDescent="0.25">
      <c r="A3802" s="100">
        <v>43765</v>
      </c>
      <c r="B3802" s="101">
        <v>24</v>
      </c>
      <c r="C3802" s="92" t="str">
        <f t="shared" si="177"/>
        <v>GET /accounts/{AccountId}/statements</v>
      </c>
      <c r="D3802" s="94" t="s">
        <v>207</v>
      </c>
      <c r="E3802" s="93" t="str">
        <f t="shared" si="178"/>
        <v>AISP</v>
      </c>
      <c r="F3802" s="93" t="str">
        <f t="shared" si="179"/>
        <v>Y</v>
      </c>
      <c r="G3802" s="95">
        <v>1087331.7996169862</v>
      </c>
      <c r="H3802" s="102">
        <v>15536.786334051489</v>
      </c>
      <c r="I3802" s="102">
        <v>141.59318836407863</v>
      </c>
      <c r="J3802" s="96"/>
      <c r="K3802" s="96"/>
      <c r="L3802" s="96"/>
      <c r="M3802" s="96"/>
      <c r="N3802" s="96"/>
      <c r="O3802" s="96"/>
      <c r="P3802" s="96"/>
    </row>
    <row r="3803" spans="1:16" ht="15" customHeight="1" x14ac:dyDescent="0.25">
      <c r="A3803" s="100">
        <v>43765</v>
      </c>
      <c r="B3803" s="101">
        <v>25</v>
      </c>
      <c r="C3803" s="92" t="str">
        <f t="shared" si="177"/>
        <v>GET /accounts/{AccountId}/statements/{StatementId}</v>
      </c>
      <c r="D3803" s="94" t="s">
        <v>207</v>
      </c>
      <c r="E3803" s="93" t="str">
        <f t="shared" si="178"/>
        <v>AISP</v>
      </c>
      <c r="F3803" s="93" t="str">
        <f t="shared" si="179"/>
        <v>Y</v>
      </c>
      <c r="G3803" s="95">
        <v>1312187.0090008122</v>
      </c>
      <c r="H3803" s="102">
        <v>24987.47454919351</v>
      </c>
      <c r="I3803" s="102">
        <v>129.36102472731193</v>
      </c>
      <c r="J3803" s="96"/>
      <c r="K3803" s="96"/>
      <c r="L3803" s="96"/>
      <c r="M3803" s="96"/>
      <c r="N3803" s="96"/>
      <c r="O3803" s="96"/>
      <c r="P3803" s="96"/>
    </row>
    <row r="3804" spans="1:16" ht="15" customHeight="1" x14ac:dyDescent="0.25">
      <c r="A3804" s="100">
        <v>43765</v>
      </c>
      <c r="B3804" s="101">
        <v>26</v>
      </c>
      <c r="C3804" s="92" t="str">
        <f t="shared" si="177"/>
        <v>GET /accounts/{AccountId}/statements/{StatementId}/file</v>
      </c>
      <c r="D3804" s="94" t="s">
        <v>207</v>
      </c>
      <c r="E3804" s="93" t="str">
        <f t="shared" si="178"/>
        <v>AISP</v>
      </c>
      <c r="F3804" s="93" t="str">
        <f t="shared" si="179"/>
        <v>Y</v>
      </c>
      <c r="G3804" s="95">
        <v>2668885.394269798</v>
      </c>
      <c r="H3804" s="102">
        <v>22641.006000432943</v>
      </c>
      <c r="I3804" s="102">
        <v>97.186584371862224</v>
      </c>
      <c r="J3804" s="96"/>
      <c r="K3804" s="96"/>
      <c r="L3804" s="96"/>
      <c r="M3804" s="96"/>
      <c r="N3804" s="96"/>
      <c r="O3804" s="96"/>
      <c r="P3804" s="96"/>
    </row>
    <row r="3805" spans="1:16" ht="15" customHeight="1" x14ac:dyDescent="0.25">
      <c r="A3805" s="100">
        <v>43765</v>
      </c>
      <c r="B3805" s="101">
        <v>27</v>
      </c>
      <c r="C3805" s="92" t="str">
        <f t="shared" si="177"/>
        <v>GET /accounts/{AccountId}/statements/{StatementId}/transactions</v>
      </c>
      <c r="D3805" s="94" t="s">
        <v>207</v>
      </c>
      <c r="E3805" s="93" t="str">
        <f t="shared" si="178"/>
        <v>AISP</v>
      </c>
      <c r="F3805" s="93" t="str">
        <f t="shared" si="179"/>
        <v>Y</v>
      </c>
      <c r="G3805" s="95">
        <v>32133677.55298987</v>
      </c>
      <c r="H3805" s="102">
        <v>7663.2991861167238</v>
      </c>
      <c r="I3805" s="102">
        <v>302.70582376934152</v>
      </c>
      <c r="J3805" s="96"/>
      <c r="K3805" s="96"/>
      <c r="L3805" s="96"/>
      <c r="M3805" s="96"/>
      <c r="N3805" s="96"/>
      <c r="O3805" s="96"/>
      <c r="P3805" s="96"/>
    </row>
    <row r="3806" spans="1:16" ht="15" customHeight="1" x14ac:dyDescent="0.25">
      <c r="A3806" s="100">
        <v>43765</v>
      </c>
      <c r="B3806" s="101">
        <v>28</v>
      </c>
      <c r="C3806" s="92" t="str">
        <f t="shared" si="177"/>
        <v>GET /statements</v>
      </c>
      <c r="D3806" s="94" t="s">
        <v>207</v>
      </c>
      <c r="E3806" s="93" t="str">
        <f t="shared" si="178"/>
        <v>AISP</v>
      </c>
      <c r="F3806" s="93" t="str">
        <f t="shared" si="179"/>
        <v>Y</v>
      </c>
      <c r="G3806" s="95">
        <v>4167466.9005117812</v>
      </c>
      <c r="H3806" s="102">
        <v>40513.379735848277</v>
      </c>
      <c r="I3806" s="102">
        <v>68.294738705883475</v>
      </c>
      <c r="J3806" s="96"/>
      <c r="K3806" s="96"/>
      <c r="L3806" s="96"/>
      <c r="M3806" s="96"/>
      <c r="N3806" s="96"/>
      <c r="O3806" s="96"/>
      <c r="P3806" s="96"/>
    </row>
    <row r="3807" spans="1:16" ht="15" customHeight="1" x14ac:dyDescent="0.25">
      <c r="A3807" s="100">
        <v>43765</v>
      </c>
      <c r="B3807" s="101">
        <v>29</v>
      </c>
      <c r="C3807" s="92" t="str">
        <f t="shared" si="177"/>
        <v>POST /domestic-payment-consents</v>
      </c>
      <c r="D3807" s="94" t="s">
        <v>207</v>
      </c>
      <c r="E3807" s="93" t="str">
        <f t="shared" si="178"/>
        <v>PISP</v>
      </c>
      <c r="F3807" s="93" t="str">
        <f t="shared" si="179"/>
        <v>N</v>
      </c>
      <c r="G3807" s="95">
        <v>4140548.0349534652</v>
      </c>
      <c r="H3807" s="102">
        <v>8970.2233635397424</v>
      </c>
      <c r="I3807" s="102">
        <v>92.610817809517144</v>
      </c>
      <c r="J3807" s="96"/>
      <c r="K3807" s="96"/>
      <c r="L3807" s="96"/>
      <c r="M3807" s="96"/>
      <c r="N3807" s="96"/>
      <c r="O3807" s="96"/>
      <c r="P3807" s="96"/>
    </row>
    <row r="3808" spans="1:16" ht="15" customHeight="1" x14ac:dyDescent="0.25">
      <c r="A3808" s="100">
        <v>43765</v>
      </c>
      <c r="B3808" s="101">
        <v>30</v>
      </c>
      <c r="C3808" s="92" t="str">
        <f t="shared" si="177"/>
        <v>GET /domestic-payment-consents/{ConsentId}</v>
      </c>
      <c r="D3808" s="94" t="s">
        <v>207</v>
      </c>
      <c r="E3808" s="93" t="str">
        <f t="shared" si="178"/>
        <v>PISP</v>
      </c>
      <c r="F3808" s="93" t="str">
        <f t="shared" si="179"/>
        <v>N</v>
      </c>
      <c r="G3808" s="95">
        <v>14234944.679282863</v>
      </c>
      <c r="H3808" s="102">
        <v>20010.893193197408</v>
      </c>
      <c r="I3808" s="102">
        <v>160.94097901757925</v>
      </c>
      <c r="J3808" s="96"/>
      <c r="K3808" s="96"/>
      <c r="L3808" s="96"/>
      <c r="M3808" s="96"/>
      <c r="N3808" s="96"/>
      <c r="O3808" s="96"/>
      <c r="P3808" s="96"/>
    </row>
    <row r="3809" spans="1:16" ht="15" customHeight="1" x14ac:dyDescent="0.25">
      <c r="A3809" s="100">
        <v>43765</v>
      </c>
      <c r="B3809" s="101">
        <v>31</v>
      </c>
      <c r="C3809" s="92" t="str">
        <f t="shared" si="177"/>
        <v>POST /domestic-payments</v>
      </c>
      <c r="D3809" s="94" t="s">
        <v>207</v>
      </c>
      <c r="E3809" s="93" t="str">
        <f t="shared" si="178"/>
        <v>PISP</v>
      </c>
      <c r="F3809" s="93" t="str">
        <f t="shared" si="179"/>
        <v>Y</v>
      </c>
      <c r="G3809" s="95">
        <v>5496557.9269156978</v>
      </c>
      <c r="H3809" s="102">
        <v>17885.701980676207</v>
      </c>
      <c r="I3809" s="102">
        <v>6.4099180730745582</v>
      </c>
      <c r="J3809" s="96"/>
      <c r="K3809" s="96"/>
      <c r="L3809" s="96"/>
      <c r="M3809" s="96"/>
      <c r="N3809" s="96"/>
      <c r="O3809" s="96"/>
      <c r="P3809" s="96"/>
    </row>
    <row r="3810" spans="1:16" ht="15" customHeight="1" x14ac:dyDescent="0.25">
      <c r="A3810" s="100">
        <v>43765</v>
      </c>
      <c r="B3810" s="101">
        <v>32</v>
      </c>
      <c r="C3810" s="92" t="str">
        <f t="shared" si="177"/>
        <v>GET /domestic-payments/{DomesticPaymentId}</v>
      </c>
      <c r="D3810" s="94" t="s">
        <v>207</v>
      </c>
      <c r="E3810" s="93" t="str">
        <f t="shared" si="178"/>
        <v>PISP</v>
      </c>
      <c r="F3810" s="93" t="str">
        <f t="shared" si="179"/>
        <v>Y</v>
      </c>
      <c r="G3810" s="95">
        <v>37997999.005714141</v>
      </c>
      <c r="H3810" s="102">
        <v>38031.525071677839</v>
      </c>
      <c r="I3810" s="102">
        <v>72.118672007924729</v>
      </c>
      <c r="J3810" s="96"/>
      <c r="K3810" s="96"/>
      <c r="L3810" s="96"/>
      <c r="M3810" s="96"/>
      <c r="N3810" s="96"/>
      <c r="O3810" s="96"/>
      <c r="P3810" s="96"/>
    </row>
    <row r="3811" spans="1:16" ht="15" customHeight="1" x14ac:dyDescent="0.25">
      <c r="A3811" s="100">
        <v>43765</v>
      </c>
      <c r="B3811" s="101">
        <v>33</v>
      </c>
      <c r="C3811" s="92" t="str">
        <f t="shared" si="177"/>
        <v>POST /domestic-scheduled-payment-consents</v>
      </c>
      <c r="D3811" s="94" t="s">
        <v>207</v>
      </c>
      <c r="E3811" s="93" t="str">
        <f t="shared" si="178"/>
        <v>PISP</v>
      </c>
      <c r="F3811" s="93" t="str">
        <f t="shared" si="179"/>
        <v>N</v>
      </c>
      <c r="G3811" s="95">
        <v>20213249.278697368</v>
      </c>
      <c r="H3811" s="102">
        <v>17208.79595758373</v>
      </c>
      <c r="I3811" s="102">
        <v>119.3317576101711</v>
      </c>
      <c r="J3811" s="96"/>
      <c r="K3811" s="96"/>
      <c r="L3811" s="96"/>
      <c r="M3811" s="96"/>
      <c r="N3811" s="96"/>
      <c r="O3811" s="96"/>
      <c r="P3811" s="96"/>
    </row>
    <row r="3812" spans="1:16" ht="15" customHeight="1" x14ac:dyDescent="0.25">
      <c r="A3812" s="100">
        <v>43765</v>
      </c>
      <c r="B3812" s="101">
        <v>34</v>
      </c>
      <c r="C3812" s="92" t="str">
        <f t="shared" si="177"/>
        <v>GET /domestic-scheduled-payment-consents/{ConsentId}</v>
      </c>
      <c r="D3812" s="94" t="s">
        <v>207</v>
      </c>
      <c r="E3812" s="93" t="str">
        <f t="shared" si="178"/>
        <v>PISP</v>
      </c>
      <c r="F3812" s="93" t="str">
        <f t="shared" si="179"/>
        <v>N</v>
      </c>
      <c r="G3812" s="95">
        <v>12461096.159416776</v>
      </c>
      <c r="H3812" s="102">
        <v>13792.045488383685</v>
      </c>
      <c r="I3812" s="102">
        <v>79.706507227575997</v>
      </c>
      <c r="J3812" s="96"/>
      <c r="K3812" s="96"/>
      <c r="L3812" s="96"/>
      <c r="M3812" s="96"/>
      <c r="N3812" s="96"/>
      <c r="O3812" s="96"/>
      <c r="P3812" s="96"/>
    </row>
    <row r="3813" spans="1:16" ht="15" customHeight="1" x14ac:dyDescent="0.25">
      <c r="A3813" s="100">
        <v>43765</v>
      </c>
      <c r="B3813" s="101">
        <v>35</v>
      </c>
      <c r="C3813" s="92" t="str">
        <f t="shared" si="177"/>
        <v>POST /domestic-scheduled-payments</v>
      </c>
      <c r="D3813" s="94" t="s">
        <v>207</v>
      </c>
      <c r="E3813" s="93" t="str">
        <f t="shared" si="178"/>
        <v>PISP</v>
      </c>
      <c r="F3813" s="93" t="str">
        <f t="shared" si="179"/>
        <v>Y</v>
      </c>
      <c r="G3813" s="95">
        <v>34048645.839381762</v>
      </c>
      <c r="H3813" s="102">
        <v>40202.531947175747</v>
      </c>
      <c r="I3813" s="102">
        <v>185.92412709369603</v>
      </c>
      <c r="J3813" s="96"/>
      <c r="K3813" s="96"/>
      <c r="L3813" s="96"/>
      <c r="M3813" s="96"/>
      <c r="N3813" s="96"/>
      <c r="O3813" s="96"/>
      <c r="P3813" s="96"/>
    </row>
    <row r="3814" spans="1:16" ht="15" customHeight="1" x14ac:dyDescent="0.25">
      <c r="A3814" s="100">
        <v>43765</v>
      </c>
      <c r="B3814" s="101">
        <v>36</v>
      </c>
      <c r="C3814" s="92" t="str">
        <f t="shared" si="177"/>
        <v>GET /domestic-scheduled-payments/{DomesticScheduledPaymentId}</v>
      </c>
      <c r="D3814" s="94" t="s">
        <v>207</v>
      </c>
      <c r="E3814" s="93" t="str">
        <f t="shared" si="178"/>
        <v>PISP</v>
      </c>
      <c r="F3814" s="93" t="str">
        <f t="shared" si="179"/>
        <v>Y</v>
      </c>
      <c r="G3814" s="95">
        <v>15329683.206261419</v>
      </c>
      <c r="H3814" s="102">
        <v>34502.731736584552</v>
      </c>
      <c r="I3814" s="102">
        <v>100.00177446986127</v>
      </c>
      <c r="J3814" s="96"/>
      <c r="K3814" s="96"/>
      <c r="L3814" s="96"/>
      <c r="M3814" s="96"/>
      <c r="N3814" s="96"/>
      <c r="O3814" s="96"/>
      <c r="P3814" s="96"/>
    </row>
    <row r="3815" spans="1:16" ht="15" customHeight="1" x14ac:dyDescent="0.25">
      <c r="A3815" s="100">
        <v>43765</v>
      </c>
      <c r="B3815" s="101">
        <v>37</v>
      </c>
      <c r="C3815" s="92" t="str">
        <f t="shared" si="177"/>
        <v>POST /domestic-standing-order-consents</v>
      </c>
      <c r="D3815" s="94" t="s">
        <v>207</v>
      </c>
      <c r="E3815" s="93" t="str">
        <f t="shared" si="178"/>
        <v>PISP</v>
      </c>
      <c r="F3815" s="93" t="str">
        <f t="shared" si="179"/>
        <v>N</v>
      </c>
      <c r="G3815" s="95">
        <v>25035439.903027557</v>
      </c>
      <c r="H3815" s="102">
        <v>23587.02752646778</v>
      </c>
      <c r="I3815" s="102">
        <v>238.72524042220127</v>
      </c>
      <c r="J3815" s="96"/>
      <c r="K3815" s="96"/>
      <c r="L3815" s="96"/>
      <c r="M3815" s="96"/>
      <c r="N3815" s="96"/>
      <c r="O3815" s="96"/>
      <c r="P3815" s="96"/>
    </row>
    <row r="3816" spans="1:16" ht="15" customHeight="1" x14ac:dyDescent="0.25">
      <c r="A3816" s="100">
        <v>43765</v>
      </c>
      <c r="B3816" s="101">
        <v>38</v>
      </c>
      <c r="C3816" s="92" t="str">
        <f t="shared" si="177"/>
        <v>GET /domestic-standing-order-consents/{ConsentId}</v>
      </c>
      <c r="D3816" s="94" t="s">
        <v>207</v>
      </c>
      <c r="E3816" s="93" t="str">
        <f t="shared" si="178"/>
        <v>PISP</v>
      </c>
      <c r="F3816" s="93" t="str">
        <f t="shared" si="179"/>
        <v>N</v>
      </c>
      <c r="G3816" s="95">
        <v>24267525.263129041</v>
      </c>
      <c r="H3816" s="102">
        <v>31376.430142184505</v>
      </c>
      <c r="I3816" s="102">
        <v>207.88749401037589</v>
      </c>
      <c r="J3816" s="96"/>
      <c r="K3816" s="96"/>
      <c r="L3816" s="96"/>
      <c r="M3816" s="96"/>
      <c r="N3816" s="96"/>
      <c r="O3816" s="96"/>
      <c r="P3816" s="96"/>
    </row>
    <row r="3817" spans="1:16" ht="15" customHeight="1" x14ac:dyDescent="0.25">
      <c r="A3817" s="100">
        <v>43765</v>
      </c>
      <c r="B3817" s="101">
        <v>39</v>
      </c>
      <c r="C3817" s="92" t="str">
        <f t="shared" si="177"/>
        <v>POST /domestic-standing-orders</v>
      </c>
      <c r="D3817" s="94" t="s">
        <v>207</v>
      </c>
      <c r="E3817" s="93" t="str">
        <f t="shared" si="178"/>
        <v>PISP</v>
      </c>
      <c r="F3817" s="93" t="str">
        <f t="shared" si="179"/>
        <v>Y</v>
      </c>
      <c r="G3817" s="95">
        <v>7982355.3669329267</v>
      </c>
      <c r="H3817" s="102">
        <v>19284.468989631929</v>
      </c>
      <c r="I3817" s="102">
        <v>1.9957971297054247</v>
      </c>
      <c r="J3817" s="96"/>
      <c r="K3817" s="96"/>
      <c r="L3817" s="96"/>
      <c r="M3817" s="96"/>
      <c r="N3817" s="96"/>
      <c r="O3817" s="96"/>
      <c r="P3817" s="96"/>
    </row>
    <row r="3818" spans="1:16" ht="15" customHeight="1" x14ac:dyDescent="0.25">
      <c r="A3818" s="100">
        <v>43765</v>
      </c>
      <c r="B3818" s="101">
        <v>40</v>
      </c>
      <c r="C3818" s="92" t="str">
        <f t="shared" si="177"/>
        <v>GET /domestic-standing-orders/{DomesticStandingOrderId}</v>
      </c>
      <c r="D3818" s="94" t="s">
        <v>207</v>
      </c>
      <c r="E3818" s="93" t="str">
        <f t="shared" si="178"/>
        <v>PISP</v>
      </c>
      <c r="F3818" s="93" t="str">
        <f t="shared" si="179"/>
        <v>Y</v>
      </c>
      <c r="G3818" s="95">
        <v>6223969.2660477459</v>
      </c>
      <c r="H3818" s="102">
        <v>9389.2605902967389</v>
      </c>
      <c r="I3818" s="102">
        <v>244.98819571660607</v>
      </c>
      <c r="J3818" s="96"/>
      <c r="K3818" s="96"/>
      <c r="L3818" s="96"/>
      <c r="M3818" s="96"/>
      <c r="N3818" s="96"/>
      <c r="O3818" s="96"/>
      <c r="P3818" s="96"/>
    </row>
    <row r="3819" spans="1:16" ht="15" customHeight="1" x14ac:dyDescent="0.25">
      <c r="A3819" s="100">
        <v>43765</v>
      </c>
      <c r="B3819" s="101">
        <v>41</v>
      </c>
      <c r="C3819" s="92" t="str">
        <f t="shared" si="177"/>
        <v>POST /international-payment-consents</v>
      </c>
      <c r="D3819" s="94" t="s">
        <v>207</v>
      </c>
      <c r="E3819" s="93" t="str">
        <f t="shared" si="178"/>
        <v>PISP</v>
      </c>
      <c r="F3819" s="93" t="str">
        <f t="shared" si="179"/>
        <v>N</v>
      </c>
      <c r="G3819" s="95">
        <v>37273405.393628076</v>
      </c>
      <c r="H3819" s="102">
        <v>44293.59969453534</v>
      </c>
      <c r="I3819" s="102">
        <v>72.26984334298534</v>
      </c>
      <c r="J3819" s="96"/>
      <c r="K3819" s="96"/>
      <c r="L3819" s="96"/>
      <c r="M3819" s="96"/>
      <c r="N3819" s="96"/>
      <c r="O3819" s="96"/>
      <c r="P3819" s="96"/>
    </row>
    <row r="3820" spans="1:16" ht="15" customHeight="1" x14ac:dyDescent="0.25">
      <c r="A3820" s="100">
        <v>43765</v>
      </c>
      <c r="B3820" s="101">
        <v>42</v>
      </c>
      <c r="C3820" s="92" t="str">
        <f t="shared" si="177"/>
        <v>GET /international-payment-consents/{ConsentId}</v>
      </c>
      <c r="D3820" s="94" t="s">
        <v>207</v>
      </c>
      <c r="E3820" s="93" t="str">
        <f t="shared" si="178"/>
        <v>PISP</v>
      </c>
      <c r="F3820" s="93" t="str">
        <f t="shared" si="179"/>
        <v>N</v>
      </c>
      <c r="G3820" s="95">
        <v>35049803.796673328</v>
      </c>
      <c r="H3820" s="102">
        <v>30217.636282090356</v>
      </c>
      <c r="I3820" s="102">
        <v>296.99608649442609</v>
      </c>
      <c r="J3820" s="96"/>
      <c r="K3820" s="96"/>
      <c r="L3820" s="96"/>
      <c r="M3820" s="96"/>
      <c r="N3820" s="96"/>
      <c r="O3820" s="96"/>
      <c r="P3820" s="96"/>
    </row>
    <row r="3821" spans="1:16" ht="15" customHeight="1" x14ac:dyDescent="0.25">
      <c r="A3821" s="100">
        <v>43765</v>
      </c>
      <c r="B3821" s="101">
        <v>43</v>
      </c>
      <c r="C3821" s="92" t="str">
        <f t="shared" si="177"/>
        <v>POST /international-payments</v>
      </c>
      <c r="D3821" s="94" t="s">
        <v>207</v>
      </c>
      <c r="E3821" s="93" t="str">
        <f t="shared" si="178"/>
        <v>PISP</v>
      </c>
      <c r="F3821" s="93" t="str">
        <f t="shared" si="179"/>
        <v>Y</v>
      </c>
      <c r="G3821" s="95">
        <v>40810218.697223105</v>
      </c>
      <c r="H3821" s="102">
        <v>38554.214698452903</v>
      </c>
      <c r="I3821" s="102">
        <v>46.412264874351173</v>
      </c>
      <c r="J3821" s="96"/>
      <c r="K3821" s="96"/>
      <c r="L3821" s="96"/>
      <c r="M3821" s="96"/>
      <c r="N3821" s="96"/>
      <c r="O3821" s="96"/>
      <c r="P3821" s="96"/>
    </row>
    <row r="3822" spans="1:16" ht="15" customHeight="1" x14ac:dyDescent="0.25">
      <c r="A3822" s="100">
        <v>43765</v>
      </c>
      <c r="B3822" s="101">
        <v>44</v>
      </c>
      <c r="C3822" s="92" t="str">
        <f t="shared" si="177"/>
        <v>GET /international-payments/{InternationalPaymentId}</v>
      </c>
      <c r="D3822" s="94" t="s">
        <v>207</v>
      </c>
      <c r="E3822" s="93" t="str">
        <f t="shared" si="178"/>
        <v>PISP</v>
      </c>
      <c r="F3822" s="93" t="str">
        <f t="shared" si="179"/>
        <v>Y</v>
      </c>
      <c r="G3822" s="95">
        <v>13973816.542692358</v>
      </c>
      <c r="H3822" s="102">
        <v>21236.003518376714</v>
      </c>
      <c r="I3822" s="102">
        <v>62.26093959095229</v>
      </c>
      <c r="J3822" s="96"/>
      <c r="K3822" s="96"/>
      <c r="L3822" s="96"/>
      <c r="M3822" s="96"/>
      <c r="N3822" s="96"/>
      <c r="O3822" s="96"/>
      <c r="P3822" s="96"/>
    </row>
    <row r="3823" spans="1:16" ht="15" customHeight="1" x14ac:dyDescent="0.25">
      <c r="A3823" s="100">
        <v>43765</v>
      </c>
      <c r="B3823" s="101">
        <v>45</v>
      </c>
      <c r="C3823" s="92" t="str">
        <f t="shared" si="177"/>
        <v>POST /international-scheduled-payment-consents</v>
      </c>
      <c r="D3823" s="94" t="s">
        <v>207</v>
      </c>
      <c r="E3823" s="93" t="str">
        <f t="shared" si="178"/>
        <v>PISP</v>
      </c>
      <c r="F3823" s="93" t="str">
        <f t="shared" si="179"/>
        <v>N</v>
      </c>
      <c r="G3823" s="95">
        <v>27029042.620533291</v>
      </c>
      <c r="H3823" s="102">
        <v>33294.857804077539</v>
      </c>
      <c r="I3823" s="102">
        <v>16.55904097804974</v>
      </c>
      <c r="J3823" s="96"/>
      <c r="K3823" s="96"/>
      <c r="L3823" s="96"/>
      <c r="M3823" s="96"/>
      <c r="N3823" s="96"/>
      <c r="O3823" s="96"/>
      <c r="P3823" s="96"/>
    </row>
    <row r="3824" spans="1:16" ht="15" customHeight="1" x14ac:dyDescent="0.25">
      <c r="A3824" s="100">
        <v>43765</v>
      </c>
      <c r="B3824" s="101">
        <v>46</v>
      </c>
      <c r="C3824" s="92" t="str">
        <f t="shared" si="177"/>
        <v>GET /international-scheduled-payment-consents/{ConsentId}</v>
      </c>
      <c r="D3824" s="94" t="s">
        <v>207</v>
      </c>
      <c r="E3824" s="93" t="str">
        <f t="shared" si="178"/>
        <v>PISP</v>
      </c>
      <c r="F3824" s="93" t="str">
        <f t="shared" si="179"/>
        <v>N</v>
      </c>
      <c r="G3824" s="95">
        <v>10614146.236098148</v>
      </c>
      <c r="H3824" s="102">
        <v>30638.942486119009</v>
      </c>
      <c r="I3824" s="102">
        <v>30.036687631299916</v>
      </c>
      <c r="J3824" s="96"/>
      <c r="K3824" s="96"/>
      <c r="L3824" s="96"/>
      <c r="M3824" s="96"/>
      <c r="N3824" s="96"/>
      <c r="O3824" s="96"/>
      <c r="P3824" s="96"/>
    </row>
    <row r="3825" spans="1:16" ht="15" customHeight="1" x14ac:dyDescent="0.25">
      <c r="A3825" s="100">
        <v>43765</v>
      </c>
      <c r="B3825" s="101">
        <v>47</v>
      </c>
      <c r="C3825" s="92" t="str">
        <f t="shared" si="177"/>
        <v>POST /international-scheduled-payments</v>
      </c>
      <c r="D3825" s="94" t="s">
        <v>207</v>
      </c>
      <c r="E3825" s="93" t="str">
        <f t="shared" si="178"/>
        <v>PISP</v>
      </c>
      <c r="F3825" s="93" t="str">
        <f t="shared" si="179"/>
        <v>Y</v>
      </c>
      <c r="G3825" s="95">
        <v>15145024.611631317</v>
      </c>
      <c r="H3825" s="102">
        <v>20774.433775978046</v>
      </c>
      <c r="I3825" s="102">
        <v>76.912952436499282</v>
      </c>
      <c r="J3825" s="96"/>
      <c r="K3825" s="96"/>
      <c r="L3825" s="96"/>
      <c r="M3825" s="96"/>
      <c r="N3825" s="96"/>
      <c r="O3825" s="96"/>
      <c r="P3825" s="96"/>
    </row>
    <row r="3826" spans="1:16" ht="15" customHeight="1" x14ac:dyDescent="0.25">
      <c r="A3826" s="100">
        <v>43765</v>
      </c>
      <c r="B3826" s="101">
        <v>48</v>
      </c>
      <c r="C3826" s="92" t="str">
        <f t="shared" si="177"/>
        <v>GET /international-scheduled-payments/{InternationalScheduledPaymentId}</v>
      </c>
      <c r="D3826" s="94" t="s">
        <v>207</v>
      </c>
      <c r="E3826" s="93" t="str">
        <f t="shared" si="178"/>
        <v>PISP</v>
      </c>
      <c r="F3826" s="93" t="str">
        <f t="shared" si="179"/>
        <v>Y</v>
      </c>
      <c r="G3826" s="95">
        <v>22730717.749053959</v>
      </c>
      <c r="H3826" s="102">
        <v>36491.553585707719</v>
      </c>
      <c r="I3826" s="102">
        <v>56.416394150335606</v>
      </c>
      <c r="J3826" s="96"/>
      <c r="K3826" s="96"/>
      <c r="L3826" s="96"/>
      <c r="M3826" s="96"/>
      <c r="N3826" s="96"/>
      <c r="O3826" s="96"/>
      <c r="P3826" s="96"/>
    </row>
    <row r="3827" spans="1:16" ht="15" customHeight="1" x14ac:dyDescent="0.25">
      <c r="A3827" s="100">
        <v>43765</v>
      </c>
      <c r="B3827" s="101">
        <v>49</v>
      </c>
      <c r="C3827" s="92" t="str">
        <f t="shared" si="177"/>
        <v>POST /international-standing-order-consents</v>
      </c>
      <c r="D3827" s="94" t="s">
        <v>207</v>
      </c>
      <c r="E3827" s="93" t="str">
        <f t="shared" si="178"/>
        <v>PISP</v>
      </c>
      <c r="F3827" s="93" t="str">
        <f t="shared" si="179"/>
        <v>N</v>
      </c>
      <c r="G3827" s="95">
        <v>3840181.0977662834</v>
      </c>
      <c r="H3827" s="102">
        <v>13458.64045780069</v>
      </c>
      <c r="I3827" s="102">
        <v>6.0920338728221575</v>
      </c>
      <c r="J3827" s="96"/>
      <c r="K3827" s="96"/>
      <c r="L3827" s="96"/>
      <c r="M3827" s="96"/>
      <c r="N3827" s="96"/>
      <c r="O3827" s="96"/>
      <c r="P3827" s="96"/>
    </row>
    <row r="3828" spans="1:16" ht="15" customHeight="1" x14ac:dyDescent="0.25">
      <c r="A3828" s="100">
        <v>43765</v>
      </c>
      <c r="B3828" s="101">
        <v>50</v>
      </c>
      <c r="C3828" s="92" t="str">
        <f t="shared" si="177"/>
        <v>GET /international-standing-order-consents/{ConsentId}</v>
      </c>
      <c r="D3828" s="94" t="s">
        <v>207</v>
      </c>
      <c r="E3828" s="93" t="str">
        <f t="shared" si="178"/>
        <v>PISP</v>
      </c>
      <c r="F3828" s="93" t="str">
        <f t="shared" si="179"/>
        <v>N</v>
      </c>
      <c r="G3828" s="95">
        <v>18542618.812693052</v>
      </c>
      <c r="H3828" s="102">
        <v>33008.095028992422</v>
      </c>
      <c r="I3828" s="102">
        <v>266.08484038617098</v>
      </c>
      <c r="J3828" s="96"/>
      <c r="K3828" s="96"/>
      <c r="L3828" s="96"/>
      <c r="M3828" s="96"/>
      <c r="N3828" s="96"/>
      <c r="O3828" s="96"/>
      <c r="P3828" s="96"/>
    </row>
    <row r="3829" spans="1:16" ht="15" customHeight="1" x14ac:dyDescent="0.25">
      <c r="A3829" s="100">
        <v>43765</v>
      </c>
      <c r="B3829" s="101">
        <v>51</v>
      </c>
      <c r="C3829" s="92" t="str">
        <f t="shared" si="177"/>
        <v>POST /international-standing-orders</v>
      </c>
      <c r="D3829" s="94" t="s">
        <v>207</v>
      </c>
      <c r="E3829" s="93" t="str">
        <f t="shared" si="178"/>
        <v>PISP</v>
      </c>
      <c r="F3829" s="93" t="str">
        <f t="shared" si="179"/>
        <v>Y</v>
      </c>
      <c r="G3829" s="95">
        <v>16661630.051688002</v>
      </c>
      <c r="H3829" s="102">
        <v>26429.305113524577</v>
      </c>
      <c r="I3829" s="102">
        <v>254.25830734206633</v>
      </c>
      <c r="J3829" s="96"/>
      <c r="K3829" s="96"/>
      <c r="L3829" s="96"/>
      <c r="M3829" s="96"/>
      <c r="N3829" s="96"/>
      <c r="O3829" s="96"/>
      <c r="P3829" s="96"/>
    </row>
    <row r="3830" spans="1:16" ht="15" customHeight="1" x14ac:dyDescent="0.25">
      <c r="A3830" s="100">
        <v>43765</v>
      </c>
      <c r="B3830" s="101">
        <v>52</v>
      </c>
      <c r="C3830" s="92" t="str">
        <f t="shared" si="177"/>
        <v>GET /international-standing-orders/{InternationalStandingOrderPaymentId}</v>
      </c>
      <c r="D3830" s="94" t="s">
        <v>207</v>
      </c>
      <c r="E3830" s="93" t="str">
        <f t="shared" si="178"/>
        <v>PISP</v>
      </c>
      <c r="F3830" s="93" t="str">
        <f t="shared" si="179"/>
        <v>Y</v>
      </c>
      <c r="G3830" s="95">
        <v>7258345.8277903842</v>
      </c>
      <c r="H3830" s="102">
        <v>17795.217594168869</v>
      </c>
      <c r="I3830" s="102">
        <v>73.356182653006499</v>
      </c>
      <c r="J3830" s="96"/>
      <c r="K3830" s="96"/>
      <c r="L3830" s="96"/>
      <c r="M3830" s="96"/>
      <c r="N3830" s="96"/>
      <c r="O3830" s="96"/>
      <c r="P3830" s="96"/>
    </row>
    <row r="3831" spans="1:16" ht="15" customHeight="1" x14ac:dyDescent="0.25">
      <c r="A3831" s="100">
        <v>43765</v>
      </c>
      <c r="B3831" s="101">
        <v>53</v>
      </c>
      <c r="C3831" s="92" t="str">
        <f t="shared" si="177"/>
        <v>POST /file-payment-consents</v>
      </c>
      <c r="D3831" s="94" t="s">
        <v>207</v>
      </c>
      <c r="E3831" s="93" t="str">
        <f t="shared" si="178"/>
        <v>PISP</v>
      </c>
      <c r="F3831" s="93" t="str">
        <f t="shared" si="179"/>
        <v>N</v>
      </c>
      <c r="G3831" s="95">
        <v>13434761.24344131</v>
      </c>
      <c r="H3831" s="102">
        <v>14416.137716769397</v>
      </c>
      <c r="I3831" s="102">
        <v>22.929447345500147</v>
      </c>
      <c r="J3831" s="96"/>
      <c r="K3831" s="96"/>
      <c r="L3831" s="96"/>
      <c r="M3831" s="96"/>
      <c r="N3831" s="96"/>
      <c r="O3831" s="96"/>
      <c r="P3831" s="96"/>
    </row>
    <row r="3832" spans="1:16" ht="15" customHeight="1" x14ac:dyDescent="0.25">
      <c r="A3832" s="100">
        <v>43765</v>
      </c>
      <c r="B3832" s="101">
        <v>54</v>
      </c>
      <c r="C3832" s="92" t="str">
        <f t="shared" si="177"/>
        <v>GET /file-payment-consents/{ConsentId}</v>
      </c>
      <c r="D3832" s="94" t="s">
        <v>207</v>
      </c>
      <c r="E3832" s="93" t="str">
        <f t="shared" si="178"/>
        <v>PISP</v>
      </c>
      <c r="F3832" s="93" t="str">
        <f t="shared" si="179"/>
        <v>N</v>
      </c>
      <c r="G3832" s="95">
        <v>20495843.187548529</v>
      </c>
      <c r="H3832" s="102">
        <v>24728.264114562622</v>
      </c>
      <c r="I3832" s="102">
        <v>207.10804139580344</v>
      </c>
      <c r="J3832" s="96"/>
      <c r="K3832" s="96"/>
      <c r="L3832" s="96"/>
      <c r="M3832" s="96"/>
      <c r="N3832" s="96"/>
      <c r="O3832" s="96"/>
      <c r="P3832" s="96"/>
    </row>
    <row r="3833" spans="1:16" ht="15" customHeight="1" x14ac:dyDescent="0.25">
      <c r="A3833" s="100">
        <v>43765</v>
      </c>
      <c r="B3833" s="101">
        <v>55</v>
      </c>
      <c r="C3833" s="92" t="str">
        <f t="shared" si="177"/>
        <v>POST /file-payment-consents/{ConsentId}/file</v>
      </c>
      <c r="D3833" s="94" t="s">
        <v>207</v>
      </c>
      <c r="E3833" s="93" t="str">
        <f t="shared" si="178"/>
        <v>PISP</v>
      </c>
      <c r="F3833" s="93" t="str">
        <f t="shared" si="179"/>
        <v>N</v>
      </c>
      <c r="G3833" s="95">
        <v>22411334.191200126</v>
      </c>
      <c r="H3833" s="102">
        <v>34187.489081170745</v>
      </c>
      <c r="I3833" s="102">
        <v>68.921551466199944</v>
      </c>
      <c r="J3833" s="96"/>
      <c r="K3833" s="96"/>
      <c r="L3833" s="96"/>
      <c r="M3833" s="96"/>
      <c r="N3833" s="96"/>
      <c r="O3833" s="96"/>
      <c r="P3833" s="96"/>
    </row>
    <row r="3834" spans="1:16" ht="15" customHeight="1" x14ac:dyDescent="0.25">
      <c r="A3834" s="100">
        <v>43765</v>
      </c>
      <c r="B3834" s="101">
        <v>56</v>
      </c>
      <c r="C3834" s="92" t="str">
        <f t="shared" si="177"/>
        <v>GET /file-payment-consents/{ConsentId}/file</v>
      </c>
      <c r="D3834" s="94" t="s">
        <v>207</v>
      </c>
      <c r="E3834" s="93" t="str">
        <f t="shared" si="178"/>
        <v>PISP</v>
      </c>
      <c r="F3834" s="93" t="str">
        <f t="shared" si="179"/>
        <v>N</v>
      </c>
      <c r="G3834" s="95">
        <v>24882239.06614662</v>
      </c>
      <c r="H3834" s="102">
        <v>36361.223567225112</v>
      </c>
      <c r="I3834" s="102">
        <v>46.325681121211794</v>
      </c>
      <c r="J3834" s="96"/>
      <c r="K3834" s="96"/>
      <c r="L3834" s="96"/>
      <c r="M3834" s="96"/>
      <c r="N3834" s="96"/>
      <c r="O3834" s="96"/>
      <c r="P3834" s="96"/>
    </row>
    <row r="3835" spans="1:16" ht="15" customHeight="1" x14ac:dyDescent="0.25">
      <c r="A3835" s="100">
        <v>43765</v>
      </c>
      <c r="B3835" s="101">
        <v>57</v>
      </c>
      <c r="C3835" s="92" t="str">
        <f t="shared" si="177"/>
        <v>POST /file-payments</v>
      </c>
      <c r="D3835" s="94" t="s">
        <v>207</v>
      </c>
      <c r="E3835" s="93" t="str">
        <f t="shared" si="178"/>
        <v>PISP</v>
      </c>
      <c r="F3835" s="93" t="str">
        <f t="shared" si="179"/>
        <v>Y</v>
      </c>
      <c r="G3835" s="95">
        <v>376024182.48373985</v>
      </c>
      <c r="H3835" s="102">
        <v>4491.5971301007876</v>
      </c>
      <c r="I3835" s="102">
        <v>73.007960985204789</v>
      </c>
      <c r="J3835" s="96"/>
      <c r="K3835" s="96"/>
      <c r="L3835" s="96"/>
      <c r="M3835" s="96"/>
      <c r="N3835" s="96"/>
      <c r="O3835" s="96"/>
      <c r="P3835" s="96"/>
    </row>
    <row r="3836" spans="1:16" ht="15" customHeight="1" x14ac:dyDescent="0.25">
      <c r="A3836" s="100">
        <v>43765</v>
      </c>
      <c r="B3836" s="101">
        <v>58</v>
      </c>
      <c r="C3836" s="92" t="str">
        <f t="shared" si="177"/>
        <v>GET /file-payments/{FilePaymentId}</v>
      </c>
      <c r="D3836" s="94" t="s">
        <v>207</v>
      </c>
      <c r="E3836" s="93" t="str">
        <f t="shared" si="178"/>
        <v>PISP</v>
      </c>
      <c r="F3836" s="93" t="str">
        <f t="shared" si="179"/>
        <v>Y</v>
      </c>
      <c r="G3836" s="95">
        <v>82398252.141129583</v>
      </c>
      <c r="H3836" s="102">
        <v>848.40367048588303</v>
      </c>
      <c r="I3836" s="102">
        <v>146.45532306326689</v>
      </c>
      <c r="J3836" s="96"/>
      <c r="K3836" s="96"/>
      <c r="L3836" s="96"/>
      <c r="M3836" s="96"/>
      <c r="N3836" s="96"/>
      <c r="O3836" s="96"/>
      <c r="P3836" s="96"/>
    </row>
    <row r="3837" spans="1:16" ht="15" customHeight="1" x14ac:dyDescent="0.25">
      <c r="A3837" s="100">
        <v>43765</v>
      </c>
      <c r="B3837" s="101">
        <v>59</v>
      </c>
      <c r="C3837" s="92" t="str">
        <f t="shared" si="177"/>
        <v>GET /file-payments/{FilePaymentId}/report-file</v>
      </c>
      <c r="D3837" s="94" t="s">
        <v>207</v>
      </c>
      <c r="E3837" s="93" t="str">
        <f t="shared" si="178"/>
        <v>PISP</v>
      </c>
      <c r="F3837" s="93" t="str">
        <f t="shared" si="179"/>
        <v>Y</v>
      </c>
      <c r="G3837" s="95">
        <v>60014447.596419469</v>
      </c>
      <c r="H3837" s="102">
        <v>2423.522352026976</v>
      </c>
      <c r="I3837" s="102">
        <v>88.374021258231338</v>
      </c>
      <c r="J3837" s="96"/>
      <c r="K3837" s="96"/>
      <c r="L3837" s="96"/>
      <c r="M3837" s="96"/>
      <c r="N3837" s="96"/>
      <c r="O3837" s="96"/>
      <c r="P3837" s="96"/>
    </row>
    <row r="3838" spans="1:16" ht="15" customHeight="1" x14ac:dyDescent="0.25">
      <c r="A3838" s="100">
        <v>43765</v>
      </c>
      <c r="B3838" s="101">
        <v>60</v>
      </c>
      <c r="C3838" s="92" t="str">
        <f t="shared" si="177"/>
        <v>POST /funds-confirmation-consents</v>
      </c>
      <c r="D3838" s="94" t="s">
        <v>207</v>
      </c>
      <c r="E3838" s="93" t="str">
        <f t="shared" si="178"/>
        <v>CoF</v>
      </c>
      <c r="F3838" s="93" t="str">
        <f t="shared" si="179"/>
        <v>N</v>
      </c>
      <c r="G3838" s="95">
        <v>13895208.306245174</v>
      </c>
      <c r="H3838" s="102">
        <v>16456.619072242411</v>
      </c>
      <c r="I3838" s="102">
        <v>14.028640818029391</v>
      </c>
      <c r="J3838" s="96"/>
      <c r="K3838" s="96"/>
      <c r="L3838" s="96"/>
      <c r="M3838" s="96"/>
      <c r="N3838" s="96"/>
      <c r="O3838" s="96"/>
      <c r="P3838" s="96"/>
    </row>
    <row r="3839" spans="1:16" ht="15" customHeight="1" x14ac:dyDescent="0.25">
      <c r="A3839" s="100">
        <v>43765</v>
      </c>
      <c r="B3839" s="101">
        <v>61</v>
      </c>
      <c r="C3839" s="92" t="str">
        <f t="shared" si="177"/>
        <v>GET /funds-confirmation-consents/{ConsentId}</v>
      </c>
      <c r="D3839" s="94" t="s">
        <v>207</v>
      </c>
      <c r="E3839" s="93" t="str">
        <f t="shared" si="178"/>
        <v>CoF</v>
      </c>
      <c r="F3839" s="93" t="str">
        <f t="shared" si="179"/>
        <v>N</v>
      </c>
      <c r="G3839" s="95">
        <v>20844689.904791154</v>
      </c>
      <c r="H3839" s="102">
        <v>41840.792912575766</v>
      </c>
      <c r="I3839" s="102">
        <v>205.34479830460782</v>
      </c>
      <c r="J3839" s="96"/>
      <c r="K3839" s="96"/>
      <c r="L3839" s="96"/>
      <c r="M3839" s="96"/>
      <c r="N3839" s="96"/>
      <c r="O3839" s="96"/>
      <c r="P3839" s="96"/>
    </row>
    <row r="3840" spans="1:16" ht="15" customHeight="1" x14ac:dyDescent="0.25">
      <c r="A3840" s="100">
        <v>43765</v>
      </c>
      <c r="B3840" s="101">
        <v>62</v>
      </c>
      <c r="C3840" s="92" t="str">
        <f t="shared" si="177"/>
        <v>DELETE /funds-confirmation-consents/{ConsentId}</v>
      </c>
      <c r="D3840" s="94" t="s">
        <v>207</v>
      </c>
      <c r="E3840" s="93" t="str">
        <f t="shared" si="178"/>
        <v>CoF</v>
      </c>
      <c r="F3840" s="93" t="str">
        <f t="shared" si="179"/>
        <v>N</v>
      </c>
      <c r="G3840" s="95">
        <v>6414330.3589615738</v>
      </c>
      <c r="H3840" s="102">
        <v>12502.871202557784</v>
      </c>
      <c r="I3840" s="102">
        <v>137.18541358066167</v>
      </c>
      <c r="J3840" s="96"/>
      <c r="K3840" s="96"/>
      <c r="L3840" s="96"/>
      <c r="M3840" s="96"/>
      <c r="N3840" s="96"/>
      <c r="O3840" s="96"/>
      <c r="P3840" s="96"/>
    </row>
    <row r="3841" spans="1:16" ht="15" customHeight="1" x14ac:dyDescent="0.25">
      <c r="A3841" s="100">
        <v>43765</v>
      </c>
      <c r="B3841" s="101">
        <v>63</v>
      </c>
      <c r="C3841" s="92" t="str">
        <f t="shared" si="177"/>
        <v>POST /funds-confirmations</v>
      </c>
      <c r="D3841" s="94" t="s">
        <v>207</v>
      </c>
      <c r="E3841" s="93" t="str">
        <f t="shared" si="178"/>
        <v>CoF</v>
      </c>
      <c r="F3841" s="93" t="str">
        <f t="shared" si="179"/>
        <v>Y</v>
      </c>
      <c r="G3841" s="95">
        <v>9211105.4813670032</v>
      </c>
      <c r="H3841" s="102">
        <v>16869.680744083398</v>
      </c>
      <c r="I3841" s="102">
        <v>264.80344296707534</v>
      </c>
      <c r="J3841" s="96"/>
      <c r="K3841" s="96"/>
      <c r="L3841" s="96"/>
      <c r="M3841" s="96"/>
      <c r="N3841" s="96"/>
      <c r="O3841" s="96"/>
      <c r="P3841" s="96"/>
    </row>
    <row r="3842" spans="1:16" ht="15" customHeight="1" x14ac:dyDescent="0.25">
      <c r="A3842" s="46">
        <v>43765</v>
      </c>
      <c r="B3842" s="101">
        <v>0</v>
      </c>
      <c r="C3842" s="92" t="str">
        <f t="shared" si="177"/>
        <v>OIDC endpoints for token IDs</v>
      </c>
      <c r="D3842" s="94" t="s">
        <v>208</v>
      </c>
      <c r="E3842" s="93" t="str">
        <f t="shared" si="178"/>
        <v>OIDC</v>
      </c>
      <c r="F3842" s="93" t="str">
        <f t="shared" si="179"/>
        <v>N</v>
      </c>
      <c r="G3842" s="112">
        <v>787748831.98891175</v>
      </c>
      <c r="H3842" s="68">
        <v>1512634.1483655456</v>
      </c>
      <c r="I3842" s="68">
        <v>494.8424168636904</v>
      </c>
      <c r="J3842" s="96"/>
      <c r="K3842" s="96"/>
      <c r="L3842" s="96"/>
      <c r="M3842" s="96"/>
      <c r="N3842" s="96"/>
      <c r="O3842" s="96"/>
      <c r="P3842" s="96"/>
    </row>
    <row r="3843" spans="1:16" ht="15" customHeight="1" x14ac:dyDescent="0.25">
      <c r="A3843" s="97">
        <v>43765</v>
      </c>
      <c r="B3843" s="101">
        <v>1</v>
      </c>
      <c r="C3843" s="92" t="str">
        <f t="shared" si="177"/>
        <v>POST /account-access-consents</v>
      </c>
      <c r="D3843" s="94" t="s">
        <v>208</v>
      </c>
      <c r="E3843" s="93" t="str">
        <f t="shared" si="178"/>
        <v>AISP</v>
      </c>
      <c r="F3843" s="93" t="str">
        <f t="shared" si="179"/>
        <v>N</v>
      </c>
      <c r="G3843" s="95">
        <v>575252.98356019042</v>
      </c>
      <c r="H3843" s="99">
        <v>27875.576197659237</v>
      </c>
      <c r="I3843" s="99">
        <v>91.000186886696994</v>
      </c>
      <c r="J3843" s="96"/>
      <c r="K3843" s="96"/>
      <c r="L3843" s="96"/>
      <c r="M3843" s="96"/>
      <c r="N3843" s="96"/>
      <c r="O3843" s="96"/>
      <c r="P3843" s="96"/>
    </row>
    <row r="3844" spans="1:16" ht="15" customHeight="1" x14ac:dyDescent="0.25">
      <c r="A3844" s="97">
        <v>43765</v>
      </c>
      <c r="B3844" s="101">
        <v>2</v>
      </c>
      <c r="C3844" s="92" t="str">
        <f t="shared" si="177"/>
        <v>GET /account-access-consents/{ConsentId}</v>
      </c>
      <c r="D3844" s="94" t="s">
        <v>208</v>
      </c>
      <c r="E3844" s="93" t="str">
        <f t="shared" si="178"/>
        <v>AISP</v>
      </c>
      <c r="F3844" s="93" t="str">
        <f t="shared" si="179"/>
        <v>N</v>
      </c>
      <c r="G3844" s="95">
        <v>1215915.5267786225</v>
      </c>
      <c r="H3844" s="99">
        <v>29627.24246803371</v>
      </c>
      <c r="I3844" s="99">
        <v>33.805252907795399</v>
      </c>
      <c r="J3844" s="96"/>
      <c r="K3844" s="96"/>
      <c r="L3844" s="96"/>
      <c r="M3844" s="96"/>
      <c r="N3844" s="96"/>
      <c r="O3844" s="96"/>
      <c r="P3844" s="96"/>
    </row>
    <row r="3845" spans="1:16" ht="15" customHeight="1" x14ac:dyDescent="0.25">
      <c r="A3845" s="97">
        <v>43765</v>
      </c>
      <c r="B3845" s="101">
        <v>3</v>
      </c>
      <c r="C3845" s="92" t="str">
        <f t="shared" si="177"/>
        <v>DELETE /account-access-consents/{ConsentId}</v>
      </c>
      <c r="D3845" s="94" t="s">
        <v>208</v>
      </c>
      <c r="E3845" s="93" t="str">
        <f t="shared" si="178"/>
        <v>AISP</v>
      </c>
      <c r="F3845" s="93" t="str">
        <f t="shared" si="179"/>
        <v>N</v>
      </c>
      <c r="G3845" s="95">
        <v>599488.97798121045</v>
      </c>
      <c r="H3845" s="99">
        <v>24616.661451318621</v>
      </c>
      <c r="I3845" s="99">
        <v>270.21240882716882</v>
      </c>
      <c r="J3845" s="96"/>
      <c r="K3845" s="96"/>
      <c r="L3845" s="96"/>
      <c r="M3845" s="96"/>
      <c r="N3845" s="96"/>
      <c r="O3845" s="96"/>
      <c r="P3845" s="96"/>
    </row>
    <row r="3846" spans="1:16" ht="15" customHeight="1" x14ac:dyDescent="0.25">
      <c r="A3846" s="97">
        <v>43765</v>
      </c>
      <c r="B3846" s="101">
        <v>4</v>
      </c>
      <c r="C3846" s="92" t="str">
        <f t="shared" si="177"/>
        <v>GET /accounts</v>
      </c>
      <c r="D3846" s="94" t="s">
        <v>208</v>
      </c>
      <c r="E3846" s="93" t="str">
        <f t="shared" si="178"/>
        <v>AISP</v>
      </c>
      <c r="F3846" s="93" t="str">
        <f t="shared" si="179"/>
        <v>Y</v>
      </c>
      <c r="G3846" s="95">
        <v>1615158.7349778106</v>
      </c>
      <c r="H3846" s="99">
        <v>28337.229428866871</v>
      </c>
      <c r="I3846" s="99">
        <v>64.331101616747119</v>
      </c>
      <c r="J3846" s="96"/>
      <c r="K3846" s="96"/>
      <c r="L3846" s="96"/>
      <c r="M3846" s="96"/>
      <c r="N3846" s="96"/>
      <c r="O3846" s="96"/>
      <c r="P3846" s="96"/>
    </row>
    <row r="3847" spans="1:16" ht="15" customHeight="1" x14ac:dyDescent="0.25">
      <c r="A3847" s="97">
        <v>43765</v>
      </c>
      <c r="B3847" s="101">
        <v>5</v>
      </c>
      <c r="C3847" s="92" t="str">
        <f t="shared" si="177"/>
        <v>GET /accounts/{AccountId}</v>
      </c>
      <c r="D3847" s="94" t="s">
        <v>208</v>
      </c>
      <c r="E3847" s="93" t="str">
        <f t="shared" si="178"/>
        <v>AISP</v>
      </c>
      <c r="F3847" s="93" t="str">
        <f t="shared" si="179"/>
        <v>Y</v>
      </c>
      <c r="G3847" s="95">
        <v>2605415.2298127059</v>
      </c>
      <c r="H3847" s="103">
        <v>42464.148138236393</v>
      </c>
      <c r="I3847" s="103">
        <v>95.384646064934074</v>
      </c>
      <c r="J3847" s="96"/>
      <c r="K3847" s="96"/>
      <c r="L3847" s="96"/>
      <c r="M3847" s="96"/>
      <c r="N3847" s="96"/>
      <c r="O3847" s="96"/>
      <c r="P3847" s="96"/>
    </row>
    <row r="3848" spans="1:16" ht="15" customHeight="1" x14ac:dyDescent="0.25">
      <c r="A3848" s="97">
        <v>43765</v>
      </c>
      <c r="B3848" s="101">
        <v>6</v>
      </c>
      <c r="C3848" s="92" t="str">
        <f t="shared" ref="C3848:C3911" si="180">VLOOKUP($B3848,endpoints,3)</f>
        <v>GET /accounts/{AccountId}/balances</v>
      </c>
      <c r="D3848" s="94" t="s">
        <v>208</v>
      </c>
      <c r="E3848" s="93" t="str">
        <f t="shared" ref="E3848:E3911" si="181">VLOOKUP($B3848,endpoints,4)</f>
        <v>AISP</v>
      </c>
      <c r="F3848" s="93" t="str">
        <f t="shared" ref="F3848:F3911" si="182">VLOOKUP($B3848,endpoints,5)</f>
        <v>Y</v>
      </c>
      <c r="G3848" s="95">
        <v>1676425.2624665636</v>
      </c>
      <c r="H3848" s="103">
        <v>29310.957679057705</v>
      </c>
      <c r="I3848" s="103">
        <v>151.14059857440506</v>
      </c>
      <c r="J3848" s="96"/>
      <c r="K3848" s="96"/>
      <c r="L3848" s="96"/>
      <c r="M3848" s="96"/>
      <c r="N3848" s="96"/>
      <c r="O3848" s="96"/>
      <c r="P3848" s="96"/>
    </row>
    <row r="3849" spans="1:16" ht="15" customHeight="1" x14ac:dyDescent="0.25">
      <c r="A3849" s="97">
        <v>43765</v>
      </c>
      <c r="B3849" s="101">
        <v>7</v>
      </c>
      <c r="C3849" s="92" t="str">
        <f t="shared" si="180"/>
        <v>GET /balances</v>
      </c>
      <c r="D3849" s="94" t="s">
        <v>208</v>
      </c>
      <c r="E3849" s="93" t="str">
        <f t="shared" si="181"/>
        <v>AISP</v>
      </c>
      <c r="F3849" s="93" t="str">
        <f t="shared" si="182"/>
        <v>Y</v>
      </c>
      <c r="G3849" s="95">
        <v>1125265.9673551472</v>
      </c>
      <c r="H3849" s="103">
        <v>20426.933666377277</v>
      </c>
      <c r="I3849" s="103">
        <v>145.21763128293165</v>
      </c>
      <c r="J3849" s="96"/>
      <c r="K3849" s="96"/>
      <c r="L3849" s="96"/>
      <c r="M3849" s="96"/>
      <c r="N3849" s="96"/>
      <c r="O3849" s="96"/>
      <c r="P3849" s="96"/>
    </row>
    <row r="3850" spans="1:16" ht="15" customHeight="1" x14ac:dyDescent="0.25">
      <c r="A3850" s="97">
        <v>43765</v>
      </c>
      <c r="B3850" s="101">
        <v>8</v>
      </c>
      <c r="C3850" s="92" t="str">
        <f t="shared" si="180"/>
        <v>GET /accounts/{AccountId}/transactions</v>
      </c>
      <c r="D3850" s="94" t="s">
        <v>208</v>
      </c>
      <c r="E3850" s="93" t="str">
        <f t="shared" si="181"/>
        <v>AISP</v>
      </c>
      <c r="F3850" s="93" t="str">
        <f t="shared" si="182"/>
        <v>Y</v>
      </c>
      <c r="G3850" s="95">
        <v>29777511.15722302</v>
      </c>
      <c r="H3850" s="103">
        <v>21226.830267903351</v>
      </c>
      <c r="I3850" s="103">
        <v>157.3706716705974</v>
      </c>
      <c r="J3850" s="96"/>
      <c r="K3850" s="96"/>
      <c r="L3850" s="96"/>
      <c r="M3850" s="96"/>
      <c r="N3850" s="96"/>
      <c r="O3850" s="96"/>
      <c r="P3850" s="96"/>
    </row>
    <row r="3851" spans="1:16" ht="15" customHeight="1" x14ac:dyDescent="0.25">
      <c r="A3851" s="97">
        <v>43765</v>
      </c>
      <c r="B3851" s="101">
        <v>9</v>
      </c>
      <c r="C3851" s="92" t="str">
        <f t="shared" si="180"/>
        <v>GET /transactions</v>
      </c>
      <c r="D3851" s="94" t="s">
        <v>208</v>
      </c>
      <c r="E3851" s="93" t="str">
        <f t="shared" si="181"/>
        <v>AISP</v>
      </c>
      <c r="F3851" s="93" t="str">
        <f t="shared" si="182"/>
        <v>Y</v>
      </c>
      <c r="G3851" s="95">
        <v>338893180.60465395</v>
      </c>
      <c r="H3851" s="103">
        <v>40651.591797435482</v>
      </c>
      <c r="I3851" s="103">
        <v>29.783653163219775</v>
      </c>
      <c r="J3851" s="96"/>
      <c r="K3851" s="96"/>
      <c r="L3851" s="96"/>
      <c r="M3851" s="96"/>
      <c r="N3851" s="96"/>
      <c r="O3851" s="96"/>
      <c r="P3851" s="96"/>
    </row>
    <row r="3852" spans="1:16" ht="15" customHeight="1" x14ac:dyDescent="0.25">
      <c r="A3852" s="97">
        <v>43765</v>
      </c>
      <c r="B3852" s="101">
        <v>10</v>
      </c>
      <c r="C3852" s="92" t="str">
        <f t="shared" si="180"/>
        <v>GET /accounts/{AccountId}/beneficiaries</v>
      </c>
      <c r="D3852" s="94" t="s">
        <v>208</v>
      </c>
      <c r="E3852" s="93" t="str">
        <f t="shared" si="181"/>
        <v>AISP</v>
      </c>
      <c r="F3852" s="93" t="str">
        <f t="shared" si="182"/>
        <v>Y</v>
      </c>
      <c r="G3852" s="95">
        <v>2046085.6987113927</v>
      </c>
      <c r="H3852" s="103">
        <v>30807.623664967072</v>
      </c>
      <c r="I3852" s="103">
        <v>134.34112690550802</v>
      </c>
      <c r="J3852" s="96"/>
      <c r="K3852" s="96"/>
      <c r="L3852" s="96"/>
      <c r="M3852" s="96"/>
      <c r="N3852" s="96"/>
      <c r="O3852" s="96"/>
      <c r="P3852" s="96"/>
    </row>
    <row r="3853" spans="1:16" ht="15" customHeight="1" x14ac:dyDescent="0.25">
      <c r="A3853" s="97">
        <v>43765</v>
      </c>
      <c r="B3853" s="101">
        <v>11</v>
      </c>
      <c r="C3853" s="92" t="str">
        <f t="shared" si="180"/>
        <v>GET /beneficiaries</v>
      </c>
      <c r="D3853" s="94" t="s">
        <v>208</v>
      </c>
      <c r="E3853" s="93" t="str">
        <f t="shared" si="181"/>
        <v>AISP</v>
      </c>
      <c r="F3853" s="93" t="str">
        <f t="shared" si="182"/>
        <v>Y</v>
      </c>
      <c r="G3853" s="95">
        <v>2602926.2599485144</v>
      </c>
      <c r="H3853" s="103">
        <v>35612.995153644573</v>
      </c>
      <c r="I3853" s="103">
        <v>27.529816106985272</v>
      </c>
      <c r="J3853" s="96"/>
      <c r="K3853" s="96"/>
      <c r="L3853" s="96"/>
      <c r="M3853" s="96"/>
      <c r="N3853" s="96"/>
      <c r="O3853" s="96"/>
      <c r="P3853" s="96"/>
    </row>
    <row r="3854" spans="1:16" ht="15" customHeight="1" x14ac:dyDescent="0.25">
      <c r="A3854" s="97">
        <v>43765</v>
      </c>
      <c r="B3854" s="101">
        <v>12</v>
      </c>
      <c r="C3854" s="92" t="str">
        <f t="shared" si="180"/>
        <v>GET /accounts/{AccountId}/direct-debits</v>
      </c>
      <c r="D3854" s="94" t="s">
        <v>208</v>
      </c>
      <c r="E3854" s="93" t="str">
        <f t="shared" si="181"/>
        <v>AISP</v>
      </c>
      <c r="F3854" s="93" t="str">
        <f t="shared" si="182"/>
        <v>Y</v>
      </c>
      <c r="G3854" s="95">
        <v>1792689.7313634222</v>
      </c>
      <c r="H3854" s="103">
        <v>35640.888755572305</v>
      </c>
      <c r="I3854" s="103">
        <v>167.78306905728903</v>
      </c>
      <c r="J3854" s="96"/>
      <c r="K3854" s="96"/>
      <c r="L3854" s="96"/>
      <c r="M3854" s="96"/>
      <c r="N3854" s="96"/>
      <c r="O3854" s="96"/>
      <c r="P3854" s="96"/>
    </row>
    <row r="3855" spans="1:16" ht="15" customHeight="1" x14ac:dyDescent="0.25">
      <c r="A3855" s="97">
        <v>43765</v>
      </c>
      <c r="B3855" s="101">
        <v>13</v>
      </c>
      <c r="C3855" s="92" t="str">
        <f t="shared" si="180"/>
        <v>GET /direct-debits</v>
      </c>
      <c r="D3855" s="94" t="s">
        <v>208</v>
      </c>
      <c r="E3855" s="93" t="str">
        <f t="shared" si="181"/>
        <v>AISP</v>
      </c>
      <c r="F3855" s="93" t="str">
        <f t="shared" si="182"/>
        <v>Y</v>
      </c>
      <c r="G3855" s="95">
        <v>1737018.9283402774</v>
      </c>
      <c r="H3855" s="103">
        <v>22432.506550537724</v>
      </c>
      <c r="I3855" s="103">
        <v>192.64948676914784</v>
      </c>
      <c r="J3855" s="96"/>
      <c r="K3855" s="96"/>
      <c r="L3855" s="96"/>
      <c r="M3855" s="96"/>
      <c r="N3855" s="96"/>
      <c r="O3855" s="96"/>
      <c r="P3855" s="96"/>
    </row>
    <row r="3856" spans="1:16" ht="15" customHeight="1" x14ac:dyDescent="0.25">
      <c r="A3856" s="97">
        <v>43765</v>
      </c>
      <c r="B3856" s="101">
        <v>14</v>
      </c>
      <c r="C3856" s="92" t="str">
        <f t="shared" si="180"/>
        <v>GET /accounts/{AccountId}/standing-orders</v>
      </c>
      <c r="D3856" s="94" t="s">
        <v>208</v>
      </c>
      <c r="E3856" s="93" t="str">
        <f t="shared" si="181"/>
        <v>AISP</v>
      </c>
      <c r="F3856" s="93" t="str">
        <f t="shared" si="182"/>
        <v>Y</v>
      </c>
      <c r="G3856" s="95">
        <v>940282.98482275754</v>
      </c>
      <c r="H3856" s="103">
        <v>19282.162990443598</v>
      </c>
      <c r="I3856" s="103">
        <v>122.78037826401363</v>
      </c>
      <c r="J3856" s="96"/>
      <c r="K3856" s="96"/>
      <c r="L3856" s="96"/>
      <c r="M3856" s="96"/>
      <c r="N3856" s="96"/>
      <c r="O3856" s="96"/>
      <c r="P3856" s="96"/>
    </row>
    <row r="3857" spans="1:16" ht="15" customHeight="1" x14ac:dyDescent="0.25">
      <c r="A3857" s="97">
        <v>43765</v>
      </c>
      <c r="B3857" s="101">
        <v>15</v>
      </c>
      <c r="C3857" s="92" t="str">
        <f t="shared" si="180"/>
        <v>GET /standing-orders</v>
      </c>
      <c r="D3857" s="94" t="s">
        <v>208</v>
      </c>
      <c r="E3857" s="93" t="str">
        <f t="shared" si="181"/>
        <v>AISP</v>
      </c>
      <c r="F3857" s="93" t="str">
        <f t="shared" si="182"/>
        <v>Y</v>
      </c>
      <c r="G3857" s="95">
        <v>1305915.0072964896</v>
      </c>
      <c r="H3857" s="103">
        <v>43212.429433716701</v>
      </c>
      <c r="I3857" s="103">
        <v>146.03256790713814</v>
      </c>
      <c r="J3857" s="96"/>
      <c r="K3857" s="96"/>
      <c r="L3857" s="96"/>
      <c r="M3857" s="96"/>
      <c r="N3857" s="96"/>
      <c r="O3857" s="96"/>
      <c r="P3857" s="96"/>
    </row>
    <row r="3858" spans="1:16" ht="15" customHeight="1" x14ac:dyDescent="0.25">
      <c r="A3858" s="97">
        <v>43765</v>
      </c>
      <c r="B3858" s="101">
        <v>16</v>
      </c>
      <c r="C3858" s="92" t="str">
        <f t="shared" si="180"/>
        <v>GET /accounts/{AccountId}/product</v>
      </c>
      <c r="D3858" s="94" t="s">
        <v>208</v>
      </c>
      <c r="E3858" s="93" t="str">
        <f t="shared" si="181"/>
        <v>AISP</v>
      </c>
      <c r="F3858" s="93" t="str">
        <f t="shared" si="182"/>
        <v>Y</v>
      </c>
      <c r="G3858" s="95">
        <v>387937.9080900487</v>
      </c>
      <c r="H3858" s="103">
        <v>5360.4613472336187</v>
      </c>
      <c r="I3858" s="103">
        <v>165.0460011875652</v>
      </c>
      <c r="J3858" s="96"/>
      <c r="K3858" s="96"/>
      <c r="L3858" s="96"/>
      <c r="M3858" s="96"/>
      <c r="N3858" s="96"/>
      <c r="O3858" s="96"/>
      <c r="P3858" s="96"/>
    </row>
    <row r="3859" spans="1:16" ht="15" customHeight="1" x14ac:dyDescent="0.25">
      <c r="A3859" s="97">
        <v>43765</v>
      </c>
      <c r="B3859" s="101">
        <v>17</v>
      </c>
      <c r="C3859" s="92" t="str">
        <f t="shared" si="180"/>
        <v>GET /products</v>
      </c>
      <c r="D3859" s="94" t="s">
        <v>208</v>
      </c>
      <c r="E3859" s="93" t="str">
        <f t="shared" si="181"/>
        <v>AISP</v>
      </c>
      <c r="F3859" s="93" t="str">
        <f t="shared" si="182"/>
        <v>Y</v>
      </c>
      <c r="G3859" s="95">
        <v>816403.31237258413</v>
      </c>
      <c r="H3859" s="103">
        <v>30368.158322013314</v>
      </c>
      <c r="I3859" s="103">
        <v>219.8842281946539</v>
      </c>
      <c r="J3859" s="96"/>
      <c r="K3859" s="96"/>
      <c r="L3859" s="96"/>
      <c r="M3859" s="96"/>
      <c r="N3859" s="96"/>
      <c r="O3859" s="96"/>
      <c r="P3859" s="96"/>
    </row>
    <row r="3860" spans="1:16" ht="15" customHeight="1" x14ac:dyDescent="0.25">
      <c r="A3860" s="97">
        <v>43765</v>
      </c>
      <c r="B3860" s="101">
        <v>18</v>
      </c>
      <c r="C3860" s="92" t="str">
        <f t="shared" si="180"/>
        <v>GET /accounts/{AccountId}/offers</v>
      </c>
      <c r="D3860" s="94" t="s">
        <v>208</v>
      </c>
      <c r="E3860" s="93" t="str">
        <f t="shared" si="181"/>
        <v>AISP</v>
      </c>
      <c r="F3860" s="93" t="str">
        <f t="shared" si="182"/>
        <v>Y</v>
      </c>
      <c r="G3860" s="95">
        <v>756618.60249152768</v>
      </c>
      <c r="H3860" s="103">
        <v>35759.953534481501</v>
      </c>
      <c r="I3860" s="103">
        <v>245.47880533569796</v>
      </c>
      <c r="J3860" s="96"/>
      <c r="K3860" s="96"/>
      <c r="L3860" s="96"/>
      <c r="M3860" s="96"/>
      <c r="N3860" s="96"/>
      <c r="O3860" s="96"/>
      <c r="P3860" s="96"/>
    </row>
    <row r="3861" spans="1:16" ht="15" customHeight="1" x14ac:dyDescent="0.25">
      <c r="A3861" s="97">
        <v>43765</v>
      </c>
      <c r="B3861" s="101">
        <v>19</v>
      </c>
      <c r="C3861" s="92" t="str">
        <f t="shared" si="180"/>
        <v>GET /offers</v>
      </c>
      <c r="D3861" s="94" t="s">
        <v>208</v>
      </c>
      <c r="E3861" s="93" t="str">
        <f t="shared" si="181"/>
        <v>AISP</v>
      </c>
      <c r="F3861" s="93" t="str">
        <f t="shared" si="182"/>
        <v>Y</v>
      </c>
      <c r="G3861" s="95">
        <v>3414095.410013102</v>
      </c>
      <c r="H3861" s="99">
        <v>37139.575373761014</v>
      </c>
      <c r="I3861" s="99">
        <v>147.13662692811349</v>
      </c>
      <c r="J3861" s="96"/>
      <c r="K3861" s="96"/>
      <c r="L3861" s="96"/>
      <c r="M3861" s="96"/>
      <c r="N3861" s="96"/>
      <c r="O3861" s="96"/>
      <c r="P3861" s="96"/>
    </row>
    <row r="3862" spans="1:16" ht="15" customHeight="1" x14ac:dyDescent="0.25">
      <c r="A3862" s="97">
        <v>43765</v>
      </c>
      <c r="B3862" s="101">
        <v>20</v>
      </c>
      <c r="C3862" s="92" t="str">
        <f t="shared" si="180"/>
        <v>GET /accounts/{AccountId}/party</v>
      </c>
      <c r="D3862" s="94" t="s">
        <v>208</v>
      </c>
      <c r="E3862" s="93" t="str">
        <f t="shared" si="181"/>
        <v>AISP</v>
      </c>
      <c r="F3862" s="93" t="str">
        <f t="shared" si="182"/>
        <v>Y</v>
      </c>
      <c r="G3862" s="95">
        <v>1015158.9242821848</v>
      </c>
      <c r="H3862" s="99">
        <v>46854.957472044727</v>
      </c>
      <c r="I3862" s="99">
        <v>0</v>
      </c>
      <c r="J3862" s="96"/>
      <c r="K3862" s="96"/>
      <c r="L3862" s="96"/>
      <c r="M3862" s="96"/>
      <c r="N3862" s="96"/>
      <c r="O3862" s="96"/>
      <c r="P3862" s="96"/>
    </row>
    <row r="3863" spans="1:16" ht="15" customHeight="1" x14ac:dyDescent="0.25">
      <c r="A3863" s="97">
        <v>43765</v>
      </c>
      <c r="B3863" s="101">
        <v>21</v>
      </c>
      <c r="C3863" s="92" t="str">
        <f t="shared" si="180"/>
        <v>GET /party</v>
      </c>
      <c r="D3863" s="94" t="s">
        <v>208</v>
      </c>
      <c r="E3863" s="93" t="str">
        <f t="shared" si="181"/>
        <v>AISP</v>
      </c>
      <c r="F3863" s="93" t="str">
        <f t="shared" si="182"/>
        <v>Y</v>
      </c>
      <c r="G3863" s="95">
        <v>803498.09596230125</v>
      </c>
      <c r="H3863" s="99">
        <v>9767.9607322375869</v>
      </c>
      <c r="I3863" s="99">
        <v>326.43235740152329</v>
      </c>
      <c r="J3863" s="96"/>
      <c r="K3863" s="96"/>
      <c r="L3863" s="96"/>
      <c r="M3863" s="96"/>
      <c r="N3863" s="96"/>
      <c r="O3863" s="96"/>
      <c r="P3863" s="96"/>
    </row>
    <row r="3864" spans="1:16" ht="15" customHeight="1" x14ac:dyDescent="0.25">
      <c r="A3864" s="97">
        <v>43765</v>
      </c>
      <c r="B3864" s="101">
        <v>22</v>
      </c>
      <c r="C3864" s="92" t="str">
        <f t="shared" si="180"/>
        <v>GET /accounts/{AccountId}/scheduled-payments</v>
      </c>
      <c r="D3864" s="94" t="s">
        <v>208</v>
      </c>
      <c r="E3864" s="93" t="str">
        <f t="shared" si="181"/>
        <v>AISP</v>
      </c>
      <c r="F3864" s="93" t="str">
        <f t="shared" si="182"/>
        <v>Y</v>
      </c>
      <c r="G3864" s="95">
        <v>950132.51762245607</v>
      </c>
      <c r="H3864" s="99">
        <v>32567.09081650991</v>
      </c>
      <c r="I3864" s="99">
        <v>3.0404127583465002</v>
      </c>
      <c r="J3864" s="96"/>
      <c r="K3864" s="96"/>
      <c r="L3864" s="96"/>
      <c r="M3864" s="96"/>
      <c r="N3864" s="96"/>
      <c r="O3864" s="96"/>
      <c r="P3864" s="96"/>
    </row>
    <row r="3865" spans="1:16" ht="15" customHeight="1" x14ac:dyDescent="0.25">
      <c r="A3865" s="97">
        <v>43765</v>
      </c>
      <c r="B3865" s="101">
        <v>23</v>
      </c>
      <c r="C3865" s="92" t="str">
        <f t="shared" si="180"/>
        <v>GET /scheduled-payments</v>
      </c>
      <c r="D3865" s="94" t="s">
        <v>208</v>
      </c>
      <c r="E3865" s="93" t="str">
        <f t="shared" si="181"/>
        <v>AISP</v>
      </c>
      <c r="F3865" s="93" t="str">
        <f t="shared" si="182"/>
        <v>Y</v>
      </c>
      <c r="G3865" s="95">
        <v>1745000.1453287315</v>
      </c>
      <c r="H3865" s="99">
        <v>32370.446572861933</v>
      </c>
      <c r="I3865" s="99">
        <v>87.166714650817511</v>
      </c>
      <c r="J3865" s="96"/>
      <c r="K3865" s="96"/>
      <c r="L3865" s="96"/>
      <c r="M3865" s="96"/>
      <c r="N3865" s="96"/>
      <c r="O3865" s="96"/>
      <c r="P3865" s="96"/>
    </row>
    <row r="3866" spans="1:16" ht="15" customHeight="1" x14ac:dyDescent="0.25">
      <c r="A3866" s="97">
        <v>43765</v>
      </c>
      <c r="B3866" s="101">
        <v>24</v>
      </c>
      <c r="C3866" s="92" t="str">
        <f t="shared" si="180"/>
        <v>GET /accounts/{AccountId}/statements</v>
      </c>
      <c r="D3866" s="94" t="s">
        <v>208</v>
      </c>
      <c r="E3866" s="93" t="str">
        <f t="shared" si="181"/>
        <v>AISP</v>
      </c>
      <c r="F3866" s="93" t="str">
        <f t="shared" si="182"/>
        <v>Y</v>
      </c>
      <c r="G3866" s="95">
        <v>889635.10877753398</v>
      </c>
      <c r="H3866" s="99">
        <v>15232.143464756362</v>
      </c>
      <c r="I3866" s="99">
        <v>128.72108033098056</v>
      </c>
      <c r="J3866" s="96"/>
      <c r="K3866" s="96"/>
      <c r="L3866" s="96"/>
      <c r="M3866" s="96"/>
      <c r="N3866" s="96"/>
      <c r="O3866" s="96"/>
      <c r="P3866" s="96"/>
    </row>
    <row r="3867" spans="1:16" ht="15" customHeight="1" x14ac:dyDescent="0.25">
      <c r="A3867" s="97">
        <v>43765</v>
      </c>
      <c r="B3867" s="101">
        <v>25</v>
      </c>
      <c r="C3867" s="92" t="str">
        <f t="shared" si="180"/>
        <v>GET /accounts/{AccountId}/statements/{StatementId}</v>
      </c>
      <c r="D3867" s="94" t="s">
        <v>208</v>
      </c>
      <c r="E3867" s="93" t="str">
        <f t="shared" si="181"/>
        <v>AISP</v>
      </c>
      <c r="F3867" s="93" t="str">
        <f t="shared" si="182"/>
        <v>Y</v>
      </c>
      <c r="G3867" s="95">
        <v>1073607.5528188464</v>
      </c>
      <c r="H3867" s="99">
        <v>24497.524067836774</v>
      </c>
      <c r="I3867" s="99">
        <v>117.60093157028355</v>
      </c>
      <c r="J3867" s="96"/>
      <c r="K3867" s="96"/>
      <c r="L3867" s="96"/>
      <c r="M3867" s="96"/>
      <c r="N3867" s="96"/>
      <c r="O3867" s="96"/>
      <c r="P3867" s="96"/>
    </row>
    <row r="3868" spans="1:16" ht="15" customHeight="1" x14ac:dyDescent="0.25">
      <c r="A3868" s="97">
        <v>43765</v>
      </c>
      <c r="B3868" s="101">
        <v>26</v>
      </c>
      <c r="C3868" s="92" t="str">
        <f t="shared" si="180"/>
        <v>GET /accounts/{AccountId}/statements/{StatementId}/file</v>
      </c>
      <c r="D3868" s="94" t="s">
        <v>208</v>
      </c>
      <c r="E3868" s="93" t="str">
        <f t="shared" si="181"/>
        <v>AISP</v>
      </c>
      <c r="F3868" s="93" t="str">
        <f t="shared" si="182"/>
        <v>Y</v>
      </c>
      <c r="G3868" s="95">
        <v>2183633.5044025616</v>
      </c>
      <c r="H3868" s="99">
        <v>22197.064706306806</v>
      </c>
      <c r="I3868" s="99">
        <v>88.351440338056562</v>
      </c>
      <c r="J3868" s="96"/>
      <c r="K3868" s="96"/>
      <c r="L3868" s="96"/>
      <c r="M3868" s="96"/>
      <c r="N3868" s="96"/>
      <c r="O3868" s="96"/>
      <c r="P3868" s="96"/>
    </row>
    <row r="3869" spans="1:16" ht="15" customHeight="1" x14ac:dyDescent="0.25">
      <c r="A3869" s="97">
        <v>43765</v>
      </c>
      <c r="B3869" s="101">
        <v>27</v>
      </c>
      <c r="C3869" s="92" t="str">
        <f t="shared" si="180"/>
        <v>GET /accounts/{AccountId}/statements/{StatementId}/transactions</v>
      </c>
      <c r="D3869" s="94" t="s">
        <v>208</v>
      </c>
      <c r="E3869" s="93" t="str">
        <f t="shared" si="181"/>
        <v>AISP</v>
      </c>
      <c r="F3869" s="93" t="str">
        <f t="shared" si="182"/>
        <v>Y</v>
      </c>
      <c r="G3869" s="95">
        <v>26291190.725173529</v>
      </c>
      <c r="H3869" s="99">
        <v>7513.0384177614942</v>
      </c>
      <c r="I3869" s="99">
        <v>275.18711251758316</v>
      </c>
      <c r="J3869" s="96"/>
      <c r="K3869" s="96"/>
      <c r="L3869" s="96"/>
      <c r="M3869" s="96"/>
      <c r="N3869" s="96"/>
      <c r="O3869" s="96"/>
      <c r="P3869" s="96"/>
    </row>
    <row r="3870" spans="1:16" ht="15" customHeight="1" x14ac:dyDescent="0.25">
      <c r="A3870" s="97">
        <v>43765</v>
      </c>
      <c r="B3870" s="101">
        <v>28</v>
      </c>
      <c r="C3870" s="92" t="str">
        <f t="shared" si="180"/>
        <v>GET /statements</v>
      </c>
      <c r="D3870" s="94" t="s">
        <v>208</v>
      </c>
      <c r="E3870" s="93" t="str">
        <f t="shared" si="181"/>
        <v>AISP</v>
      </c>
      <c r="F3870" s="93" t="str">
        <f t="shared" si="182"/>
        <v>Y</v>
      </c>
      <c r="G3870" s="95">
        <v>3409745.6458732751</v>
      </c>
      <c r="H3870" s="99">
        <v>39718.999741027721</v>
      </c>
      <c r="I3870" s="99">
        <v>62.086126096257694</v>
      </c>
      <c r="J3870" s="96"/>
      <c r="K3870" s="96"/>
      <c r="L3870" s="96"/>
      <c r="M3870" s="96"/>
      <c r="N3870" s="96"/>
      <c r="O3870" s="96"/>
      <c r="P3870" s="96"/>
    </row>
    <row r="3871" spans="1:16" ht="15" customHeight="1" x14ac:dyDescent="0.25">
      <c r="A3871" s="97">
        <v>43765</v>
      </c>
      <c r="B3871" s="101">
        <v>29</v>
      </c>
      <c r="C3871" s="92" t="str">
        <f t="shared" si="180"/>
        <v>POST /domestic-payment-consents</v>
      </c>
      <c r="D3871" s="94" t="s">
        <v>208</v>
      </c>
      <c r="E3871" s="93" t="str">
        <f t="shared" si="181"/>
        <v>PISP</v>
      </c>
      <c r="F3871" s="93" t="str">
        <f t="shared" si="182"/>
        <v>N</v>
      </c>
      <c r="G3871" s="95">
        <v>3764134.5772304228</v>
      </c>
      <c r="H3871" s="99">
        <v>8794.3366309213161</v>
      </c>
      <c r="I3871" s="99">
        <v>84.191652554106483</v>
      </c>
      <c r="J3871" s="96"/>
      <c r="K3871" s="96"/>
      <c r="L3871" s="96"/>
      <c r="M3871" s="96"/>
      <c r="N3871" s="96"/>
      <c r="O3871" s="96"/>
      <c r="P3871" s="96"/>
    </row>
    <row r="3872" spans="1:16" ht="15" customHeight="1" x14ac:dyDescent="0.25">
      <c r="A3872" s="97">
        <v>43765</v>
      </c>
      <c r="B3872" s="101">
        <v>30</v>
      </c>
      <c r="C3872" s="92" t="str">
        <f t="shared" si="180"/>
        <v>GET /domestic-payment-consents/{ConsentId}</v>
      </c>
      <c r="D3872" s="94" t="s">
        <v>208</v>
      </c>
      <c r="E3872" s="93" t="str">
        <f t="shared" si="181"/>
        <v>PISP</v>
      </c>
      <c r="F3872" s="93" t="str">
        <f t="shared" si="182"/>
        <v>N</v>
      </c>
      <c r="G3872" s="95">
        <v>12940858.799348056</v>
      </c>
      <c r="H3872" s="99">
        <v>19618.52273842883</v>
      </c>
      <c r="I3872" s="99">
        <v>146.30998092507204</v>
      </c>
      <c r="J3872" s="96"/>
      <c r="K3872" s="96"/>
      <c r="L3872" s="96"/>
      <c r="M3872" s="96"/>
      <c r="N3872" s="96"/>
      <c r="O3872" s="96"/>
      <c r="P3872" s="96"/>
    </row>
    <row r="3873" spans="1:16" ht="15" customHeight="1" x14ac:dyDescent="0.25">
      <c r="A3873" s="97">
        <v>43765</v>
      </c>
      <c r="B3873" s="101">
        <v>31</v>
      </c>
      <c r="C3873" s="92" t="str">
        <f t="shared" si="180"/>
        <v>POST /domestic-payments</v>
      </c>
      <c r="D3873" s="94" t="s">
        <v>208</v>
      </c>
      <c r="E3873" s="93" t="str">
        <f t="shared" si="181"/>
        <v>PISP</v>
      </c>
      <c r="F3873" s="93" t="str">
        <f t="shared" si="182"/>
        <v>Y</v>
      </c>
      <c r="G3873" s="95">
        <v>4996870.8426506342</v>
      </c>
      <c r="H3873" s="99">
        <v>17535.001941839419</v>
      </c>
      <c r="I3873" s="99">
        <v>5.8271982482495979</v>
      </c>
      <c r="J3873" s="96"/>
      <c r="K3873" s="96"/>
      <c r="L3873" s="96"/>
      <c r="M3873" s="96"/>
      <c r="N3873" s="96"/>
      <c r="O3873" s="96"/>
      <c r="P3873" s="96"/>
    </row>
    <row r="3874" spans="1:16" ht="15" customHeight="1" x14ac:dyDescent="0.25">
      <c r="A3874" s="97">
        <v>43765</v>
      </c>
      <c r="B3874" s="101">
        <v>32</v>
      </c>
      <c r="C3874" s="92" t="str">
        <f t="shared" si="180"/>
        <v>GET /domestic-payments/{DomesticPaymentId}</v>
      </c>
      <c r="D3874" s="94" t="s">
        <v>208</v>
      </c>
      <c r="E3874" s="93" t="str">
        <f t="shared" si="181"/>
        <v>PISP</v>
      </c>
      <c r="F3874" s="93" t="str">
        <f t="shared" si="182"/>
        <v>Y</v>
      </c>
      <c r="G3874" s="95">
        <v>34543635.459740125</v>
      </c>
      <c r="H3874" s="99">
        <v>37285.808893801805</v>
      </c>
      <c r="I3874" s="99">
        <v>65.562429098113384</v>
      </c>
      <c r="J3874" s="96"/>
      <c r="K3874" s="96"/>
      <c r="L3874" s="96"/>
      <c r="M3874" s="96"/>
      <c r="N3874" s="96"/>
      <c r="O3874" s="96"/>
      <c r="P3874" s="96"/>
    </row>
    <row r="3875" spans="1:16" ht="15" customHeight="1" x14ac:dyDescent="0.25">
      <c r="A3875" s="97">
        <v>43765</v>
      </c>
      <c r="B3875" s="101">
        <v>33</v>
      </c>
      <c r="C3875" s="92" t="str">
        <f t="shared" si="180"/>
        <v>POST /domestic-scheduled-payment-consents</v>
      </c>
      <c r="D3875" s="94" t="s">
        <v>208</v>
      </c>
      <c r="E3875" s="93" t="str">
        <f t="shared" si="181"/>
        <v>PISP</v>
      </c>
      <c r="F3875" s="93" t="str">
        <f t="shared" si="182"/>
        <v>N</v>
      </c>
      <c r="G3875" s="95">
        <v>18375681.16245215</v>
      </c>
      <c r="H3875" s="99">
        <v>16871.368585866403</v>
      </c>
      <c r="I3875" s="99">
        <v>108.48341600924644</v>
      </c>
      <c r="J3875" s="96"/>
      <c r="K3875" s="96"/>
      <c r="L3875" s="96"/>
      <c r="M3875" s="96"/>
      <c r="N3875" s="96"/>
      <c r="O3875" s="96"/>
      <c r="P3875" s="96"/>
    </row>
    <row r="3876" spans="1:16" ht="15" customHeight="1" x14ac:dyDescent="0.25">
      <c r="A3876" s="97">
        <v>43765</v>
      </c>
      <c r="B3876" s="101">
        <v>34</v>
      </c>
      <c r="C3876" s="92" t="str">
        <f t="shared" si="180"/>
        <v>GET /domestic-scheduled-payment-consents/{ConsentId}</v>
      </c>
      <c r="D3876" s="94" t="s">
        <v>208</v>
      </c>
      <c r="E3876" s="93" t="str">
        <f t="shared" si="181"/>
        <v>PISP</v>
      </c>
      <c r="F3876" s="93" t="str">
        <f t="shared" si="182"/>
        <v>N</v>
      </c>
      <c r="G3876" s="95">
        <v>11328269.235833433</v>
      </c>
      <c r="H3876" s="99">
        <v>13521.613223905573</v>
      </c>
      <c r="I3876" s="99">
        <v>72.460461115978177</v>
      </c>
      <c r="J3876" s="96"/>
      <c r="K3876" s="96"/>
      <c r="L3876" s="96"/>
      <c r="M3876" s="96"/>
      <c r="N3876" s="96"/>
      <c r="O3876" s="96"/>
      <c r="P3876" s="96"/>
    </row>
    <row r="3877" spans="1:16" ht="15" customHeight="1" x14ac:dyDescent="0.25">
      <c r="A3877" s="97">
        <v>43765</v>
      </c>
      <c r="B3877" s="101">
        <v>35</v>
      </c>
      <c r="C3877" s="92" t="str">
        <f t="shared" si="180"/>
        <v>POST /domestic-scheduled-payments</v>
      </c>
      <c r="D3877" s="94" t="s">
        <v>208</v>
      </c>
      <c r="E3877" s="93" t="str">
        <f t="shared" si="181"/>
        <v>PISP</v>
      </c>
      <c r="F3877" s="93" t="str">
        <f t="shared" si="182"/>
        <v>Y</v>
      </c>
      <c r="G3877" s="95">
        <v>30953314.399437964</v>
      </c>
      <c r="H3877" s="99">
        <v>39414.247007035046</v>
      </c>
      <c r="I3877" s="99">
        <v>169.02193372154184</v>
      </c>
      <c r="J3877" s="96"/>
      <c r="K3877" s="96"/>
      <c r="L3877" s="96"/>
      <c r="M3877" s="96"/>
      <c r="N3877" s="96"/>
      <c r="O3877" s="96"/>
      <c r="P3877" s="96"/>
    </row>
    <row r="3878" spans="1:16" ht="15" customHeight="1" x14ac:dyDescent="0.25">
      <c r="A3878" s="97">
        <v>43765</v>
      </c>
      <c r="B3878" s="101">
        <v>36</v>
      </c>
      <c r="C3878" s="92" t="str">
        <f t="shared" si="180"/>
        <v>GET /domestic-scheduled-payments/{DomesticScheduledPaymentId}</v>
      </c>
      <c r="D3878" s="94" t="s">
        <v>208</v>
      </c>
      <c r="E3878" s="93" t="str">
        <f t="shared" si="181"/>
        <v>PISP</v>
      </c>
      <c r="F3878" s="93" t="str">
        <f t="shared" si="182"/>
        <v>Y</v>
      </c>
      <c r="G3878" s="95">
        <v>13936075.642055834</v>
      </c>
      <c r="H3878" s="99">
        <v>33826.207584886812</v>
      </c>
      <c r="I3878" s="99">
        <v>90.910704063510238</v>
      </c>
      <c r="J3878" s="96"/>
      <c r="K3878" s="96"/>
      <c r="L3878" s="96"/>
      <c r="M3878" s="96"/>
      <c r="N3878" s="96"/>
      <c r="O3878" s="96"/>
      <c r="P3878" s="96"/>
    </row>
    <row r="3879" spans="1:16" ht="15" customHeight="1" x14ac:dyDescent="0.25">
      <c r="A3879" s="97">
        <v>43765</v>
      </c>
      <c r="B3879" s="101">
        <v>37</v>
      </c>
      <c r="C3879" s="92" t="str">
        <f t="shared" si="180"/>
        <v>POST /domestic-standing-order-consents</v>
      </c>
      <c r="D3879" s="94" t="s">
        <v>208</v>
      </c>
      <c r="E3879" s="93" t="str">
        <f t="shared" si="181"/>
        <v>PISP</v>
      </c>
      <c r="F3879" s="93" t="str">
        <f t="shared" si="182"/>
        <v>N</v>
      </c>
      <c r="G3879" s="95">
        <v>22759490.820934139</v>
      </c>
      <c r="H3879" s="99">
        <v>23124.536790654685</v>
      </c>
      <c r="I3879" s="99">
        <v>217.02294583836476</v>
      </c>
      <c r="J3879" s="96"/>
      <c r="K3879" s="96"/>
      <c r="L3879" s="96"/>
      <c r="M3879" s="96"/>
      <c r="N3879" s="96"/>
      <c r="O3879" s="96"/>
      <c r="P3879" s="96"/>
    </row>
    <row r="3880" spans="1:16" ht="15" customHeight="1" x14ac:dyDescent="0.25">
      <c r="A3880" s="97">
        <v>43765</v>
      </c>
      <c r="B3880" s="101">
        <v>38</v>
      </c>
      <c r="C3880" s="92" t="str">
        <f t="shared" si="180"/>
        <v>GET /domestic-standing-order-consents/{ConsentId}</v>
      </c>
      <c r="D3880" s="94" t="s">
        <v>208</v>
      </c>
      <c r="E3880" s="93" t="str">
        <f t="shared" si="181"/>
        <v>PISP</v>
      </c>
      <c r="F3880" s="93" t="str">
        <f t="shared" si="182"/>
        <v>N</v>
      </c>
      <c r="G3880" s="95">
        <v>22061386.602844581</v>
      </c>
      <c r="H3880" s="99">
        <v>30761.206021749513</v>
      </c>
      <c r="I3880" s="99">
        <v>188.98863091852351</v>
      </c>
      <c r="J3880" s="96"/>
      <c r="K3880" s="96"/>
      <c r="L3880" s="96"/>
      <c r="M3880" s="96"/>
      <c r="N3880" s="96"/>
      <c r="O3880" s="96"/>
      <c r="P3880" s="96"/>
    </row>
    <row r="3881" spans="1:16" ht="15" customHeight="1" x14ac:dyDescent="0.25">
      <c r="A3881" s="97">
        <v>43765</v>
      </c>
      <c r="B3881" s="101">
        <v>39</v>
      </c>
      <c r="C3881" s="92" t="str">
        <f t="shared" si="180"/>
        <v>POST /domestic-standing-orders</v>
      </c>
      <c r="D3881" s="94" t="s">
        <v>208</v>
      </c>
      <c r="E3881" s="93" t="str">
        <f t="shared" si="181"/>
        <v>PISP</v>
      </c>
      <c r="F3881" s="93" t="str">
        <f t="shared" si="182"/>
        <v>Y</v>
      </c>
      <c r="G3881" s="95">
        <v>7256686.6972117508</v>
      </c>
      <c r="H3881" s="99">
        <v>18906.342146697971</v>
      </c>
      <c r="I3881" s="99">
        <v>1.8143610270049313</v>
      </c>
      <c r="J3881" s="96"/>
      <c r="K3881" s="96"/>
      <c r="L3881" s="96"/>
      <c r="M3881" s="96"/>
      <c r="N3881" s="96"/>
      <c r="O3881" s="96"/>
      <c r="P3881" s="96"/>
    </row>
    <row r="3882" spans="1:16" ht="15" customHeight="1" x14ac:dyDescent="0.25">
      <c r="A3882" s="97">
        <v>43765</v>
      </c>
      <c r="B3882" s="101">
        <v>40</v>
      </c>
      <c r="C3882" s="92" t="str">
        <f t="shared" si="180"/>
        <v>GET /domestic-standing-orders/{DomesticStandingOrderId}</v>
      </c>
      <c r="D3882" s="94" t="s">
        <v>208</v>
      </c>
      <c r="E3882" s="93" t="str">
        <f t="shared" si="181"/>
        <v>PISP</v>
      </c>
      <c r="F3882" s="93" t="str">
        <f t="shared" si="182"/>
        <v>Y</v>
      </c>
      <c r="G3882" s="95">
        <v>5658153.8782252232</v>
      </c>
      <c r="H3882" s="99">
        <v>9205.1574414673905</v>
      </c>
      <c r="I3882" s="99">
        <v>222.71654156055095</v>
      </c>
      <c r="J3882" s="96"/>
      <c r="K3882" s="96"/>
      <c r="L3882" s="96"/>
      <c r="M3882" s="96"/>
      <c r="N3882" s="96"/>
      <c r="O3882" s="96"/>
      <c r="P3882" s="96"/>
    </row>
    <row r="3883" spans="1:16" ht="15" customHeight="1" x14ac:dyDescent="0.25">
      <c r="A3883" s="97">
        <v>43765</v>
      </c>
      <c r="B3883" s="101">
        <v>41</v>
      </c>
      <c r="C3883" s="92" t="str">
        <f t="shared" si="180"/>
        <v>POST /international-payment-consents</v>
      </c>
      <c r="D3883" s="94" t="s">
        <v>208</v>
      </c>
      <c r="E3883" s="93" t="str">
        <f t="shared" si="181"/>
        <v>PISP</v>
      </c>
      <c r="F3883" s="93" t="str">
        <f t="shared" si="182"/>
        <v>N</v>
      </c>
      <c r="G3883" s="95">
        <v>33884913.994207337</v>
      </c>
      <c r="H3883" s="99">
        <v>43425.09773974053</v>
      </c>
      <c r="I3883" s="99">
        <v>65.699857584532126</v>
      </c>
      <c r="J3883" s="96"/>
      <c r="K3883" s="96"/>
      <c r="L3883" s="96"/>
      <c r="M3883" s="96"/>
      <c r="N3883" s="96"/>
      <c r="O3883" s="96"/>
      <c r="P3883" s="96"/>
    </row>
    <row r="3884" spans="1:16" ht="15" customHeight="1" x14ac:dyDescent="0.25">
      <c r="A3884" s="97">
        <v>43765</v>
      </c>
      <c r="B3884" s="101">
        <v>42</v>
      </c>
      <c r="C3884" s="92" t="str">
        <f t="shared" si="180"/>
        <v>GET /international-payment-consents/{ConsentId}</v>
      </c>
      <c r="D3884" s="94" t="s">
        <v>208</v>
      </c>
      <c r="E3884" s="93" t="str">
        <f t="shared" si="181"/>
        <v>PISP</v>
      </c>
      <c r="F3884" s="93" t="str">
        <f t="shared" si="182"/>
        <v>N</v>
      </c>
      <c r="G3884" s="95">
        <v>31863457.99697575</v>
      </c>
      <c r="H3884" s="99">
        <v>29625.133609892506</v>
      </c>
      <c r="I3884" s="99">
        <v>269.99644226766009</v>
      </c>
      <c r="J3884" s="96"/>
      <c r="K3884" s="96"/>
      <c r="L3884" s="96"/>
      <c r="M3884" s="96"/>
      <c r="N3884" s="96"/>
      <c r="O3884" s="96"/>
      <c r="P3884" s="96"/>
    </row>
    <row r="3885" spans="1:16" ht="15" customHeight="1" x14ac:dyDescent="0.25">
      <c r="A3885" s="97">
        <v>43765</v>
      </c>
      <c r="B3885" s="101">
        <v>43</v>
      </c>
      <c r="C3885" s="92" t="str">
        <f t="shared" si="180"/>
        <v>POST /international-payments</v>
      </c>
      <c r="D3885" s="94" t="s">
        <v>208</v>
      </c>
      <c r="E3885" s="93" t="str">
        <f t="shared" si="181"/>
        <v>PISP</v>
      </c>
      <c r="F3885" s="93" t="str">
        <f t="shared" si="182"/>
        <v>Y</v>
      </c>
      <c r="G3885" s="95">
        <v>37100198.815657362</v>
      </c>
      <c r="H3885" s="99">
        <v>37798.249704365589</v>
      </c>
      <c r="I3885" s="99">
        <v>42.19296806759197</v>
      </c>
      <c r="J3885" s="96"/>
      <c r="K3885" s="96"/>
      <c r="L3885" s="96"/>
      <c r="M3885" s="96"/>
      <c r="N3885" s="96"/>
      <c r="O3885" s="96"/>
      <c r="P3885" s="96"/>
    </row>
    <row r="3886" spans="1:16" ht="15" customHeight="1" x14ac:dyDescent="0.25">
      <c r="A3886" s="97">
        <v>43765</v>
      </c>
      <c r="B3886" s="101">
        <v>44</v>
      </c>
      <c r="C3886" s="92" t="str">
        <f t="shared" si="180"/>
        <v>GET /international-payments/{InternationalPaymentId}</v>
      </c>
      <c r="D3886" s="94" t="s">
        <v>208</v>
      </c>
      <c r="E3886" s="93" t="str">
        <f t="shared" si="181"/>
        <v>PISP</v>
      </c>
      <c r="F3886" s="93" t="str">
        <f t="shared" si="182"/>
        <v>Y</v>
      </c>
      <c r="G3886" s="95">
        <v>12703469.584265778</v>
      </c>
      <c r="H3886" s="99">
        <v>20819.611292526191</v>
      </c>
      <c r="I3886" s="99">
        <v>56.600854173592985</v>
      </c>
      <c r="J3886" s="96"/>
      <c r="K3886" s="96"/>
      <c r="L3886" s="96"/>
      <c r="M3886" s="96"/>
      <c r="N3886" s="96"/>
      <c r="O3886" s="96"/>
      <c r="P3886" s="96"/>
    </row>
    <row r="3887" spans="1:16" ht="15" customHeight="1" x14ac:dyDescent="0.25">
      <c r="A3887" s="97">
        <v>43765</v>
      </c>
      <c r="B3887" s="101">
        <v>45</v>
      </c>
      <c r="C3887" s="92" t="str">
        <f t="shared" si="180"/>
        <v>POST /international-scheduled-payment-consents</v>
      </c>
      <c r="D3887" s="94" t="s">
        <v>208</v>
      </c>
      <c r="E3887" s="93" t="str">
        <f t="shared" si="181"/>
        <v>PISP</v>
      </c>
      <c r="F3887" s="93" t="str">
        <f t="shared" si="182"/>
        <v>N</v>
      </c>
      <c r="G3887" s="95">
        <v>24571856.927757535</v>
      </c>
      <c r="H3887" s="99">
        <v>32642.01745497798</v>
      </c>
      <c r="I3887" s="99">
        <v>15.053673616408854</v>
      </c>
      <c r="J3887" s="96"/>
      <c r="K3887" s="96"/>
      <c r="L3887" s="96"/>
      <c r="M3887" s="96"/>
      <c r="N3887" s="96"/>
      <c r="O3887" s="96"/>
      <c r="P3887" s="96"/>
    </row>
    <row r="3888" spans="1:16" ht="15" customHeight="1" x14ac:dyDescent="0.25">
      <c r="A3888" s="97">
        <v>43765</v>
      </c>
      <c r="B3888" s="101">
        <v>46</v>
      </c>
      <c r="C3888" s="92" t="str">
        <f t="shared" si="180"/>
        <v>GET /international-scheduled-payment-consents/{ConsentId}</v>
      </c>
      <c r="D3888" s="94" t="s">
        <v>208</v>
      </c>
      <c r="E3888" s="93" t="str">
        <f t="shared" si="181"/>
        <v>PISP</v>
      </c>
      <c r="F3888" s="93" t="str">
        <f t="shared" si="182"/>
        <v>N</v>
      </c>
      <c r="G3888" s="95">
        <v>9649223.850998316</v>
      </c>
      <c r="H3888" s="99">
        <v>30038.178907959813</v>
      </c>
      <c r="I3888" s="99">
        <v>27.306079664818103</v>
      </c>
      <c r="J3888" s="96"/>
      <c r="K3888" s="96"/>
      <c r="L3888" s="96"/>
      <c r="M3888" s="96"/>
      <c r="N3888" s="96"/>
      <c r="O3888" s="96"/>
      <c r="P3888" s="96"/>
    </row>
    <row r="3889" spans="1:16" ht="15" customHeight="1" x14ac:dyDescent="0.25">
      <c r="A3889" s="97">
        <v>43765</v>
      </c>
      <c r="B3889" s="101">
        <v>47</v>
      </c>
      <c r="C3889" s="92" t="str">
        <f t="shared" si="180"/>
        <v>POST /international-scheduled-payments</v>
      </c>
      <c r="D3889" s="94" t="s">
        <v>208</v>
      </c>
      <c r="E3889" s="93" t="str">
        <f t="shared" si="181"/>
        <v>PISP</v>
      </c>
      <c r="F3889" s="93" t="str">
        <f t="shared" si="182"/>
        <v>Y</v>
      </c>
      <c r="G3889" s="95">
        <v>13768204.192392105</v>
      </c>
      <c r="H3889" s="99">
        <v>20367.091937233377</v>
      </c>
      <c r="I3889" s="99">
        <v>69.920865851362976</v>
      </c>
      <c r="J3889" s="96"/>
      <c r="K3889" s="96"/>
      <c r="L3889" s="96"/>
      <c r="M3889" s="96"/>
      <c r="N3889" s="96"/>
      <c r="O3889" s="96"/>
      <c r="P3889" s="96"/>
    </row>
    <row r="3890" spans="1:16" ht="15" customHeight="1" x14ac:dyDescent="0.25">
      <c r="A3890" s="97">
        <v>43765</v>
      </c>
      <c r="B3890" s="101">
        <v>48</v>
      </c>
      <c r="C3890" s="92" t="str">
        <f t="shared" si="180"/>
        <v>GET /international-scheduled-payments/{InternationalScheduledPaymentId}</v>
      </c>
      <c r="D3890" s="94" t="s">
        <v>208</v>
      </c>
      <c r="E3890" s="93" t="str">
        <f t="shared" si="181"/>
        <v>PISP</v>
      </c>
      <c r="F3890" s="93" t="str">
        <f t="shared" si="182"/>
        <v>Y</v>
      </c>
      <c r="G3890" s="95">
        <v>20664288.862776324</v>
      </c>
      <c r="H3890" s="99">
        <v>35776.03292716443</v>
      </c>
      <c r="I3890" s="99">
        <v>51.287631045759639</v>
      </c>
      <c r="J3890" s="96"/>
      <c r="K3890" s="96"/>
      <c r="L3890" s="96"/>
      <c r="M3890" s="96"/>
      <c r="N3890" s="96"/>
      <c r="O3890" s="96"/>
      <c r="P3890" s="96"/>
    </row>
    <row r="3891" spans="1:16" ht="15" customHeight="1" x14ac:dyDescent="0.25">
      <c r="A3891" s="97">
        <v>43765</v>
      </c>
      <c r="B3891" s="101">
        <v>49</v>
      </c>
      <c r="C3891" s="92" t="str">
        <f t="shared" si="180"/>
        <v>POST /international-standing-order-consents</v>
      </c>
      <c r="D3891" s="94" t="s">
        <v>208</v>
      </c>
      <c r="E3891" s="93" t="str">
        <f t="shared" si="181"/>
        <v>PISP</v>
      </c>
      <c r="F3891" s="93" t="str">
        <f t="shared" si="182"/>
        <v>N</v>
      </c>
      <c r="G3891" s="95">
        <v>3491073.7252420755</v>
      </c>
      <c r="H3891" s="99">
        <v>13194.745546863422</v>
      </c>
      <c r="I3891" s="99">
        <v>5.5382126116565065</v>
      </c>
      <c r="J3891" s="96"/>
      <c r="K3891" s="96"/>
      <c r="L3891" s="96"/>
      <c r="M3891" s="96"/>
      <c r="N3891" s="96"/>
      <c r="O3891" s="96"/>
      <c r="P3891" s="96"/>
    </row>
    <row r="3892" spans="1:16" ht="15" customHeight="1" x14ac:dyDescent="0.25">
      <c r="A3892" s="97">
        <v>43765</v>
      </c>
      <c r="B3892" s="101">
        <v>50</v>
      </c>
      <c r="C3892" s="92" t="str">
        <f t="shared" si="180"/>
        <v>GET /international-standing-order-consents/{ConsentId}</v>
      </c>
      <c r="D3892" s="94" t="s">
        <v>208</v>
      </c>
      <c r="E3892" s="93" t="str">
        <f t="shared" si="181"/>
        <v>PISP</v>
      </c>
      <c r="F3892" s="93" t="str">
        <f t="shared" si="182"/>
        <v>N</v>
      </c>
      <c r="G3892" s="95">
        <v>16856926.193357319</v>
      </c>
      <c r="H3892" s="99">
        <v>32360.877479404338</v>
      </c>
      <c r="I3892" s="99">
        <v>241.89530944197358</v>
      </c>
      <c r="J3892" s="96"/>
      <c r="K3892" s="96"/>
      <c r="L3892" s="96"/>
      <c r="M3892" s="96"/>
      <c r="N3892" s="96"/>
      <c r="O3892" s="96"/>
      <c r="P3892" s="96"/>
    </row>
    <row r="3893" spans="1:16" ht="15" customHeight="1" x14ac:dyDescent="0.25">
      <c r="A3893" s="97">
        <v>43765</v>
      </c>
      <c r="B3893" s="101">
        <v>51</v>
      </c>
      <c r="C3893" s="92" t="str">
        <f t="shared" si="180"/>
        <v>POST /international-standing-orders</v>
      </c>
      <c r="D3893" s="94" t="s">
        <v>208</v>
      </c>
      <c r="E3893" s="93" t="str">
        <f t="shared" si="181"/>
        <v>PISP</v>
      </c>
      <c r="F3893" s="93" t="str">
        <f t="shared" si="182"/>
        <v>Y</v>
      </c>
      <c r="G3893" s="95">
        <v>15146936.410625456</v>
      </c>
      <c r="H3893" s="99">
        <v>25911.083444631939</v>
      </c>
      <c r="I3893" s="99">
        <v>231.14391576551483</v>
      </c>
      <c r="J3893" s="96"/>
      <c r="K3893" s="96"/>
      <c r="L3893" s="96"/>
      <c r="M3893" s="96"/>
      <c r="N3893" s="96"/>
      <c r="O3893" s="96"/>
      <c r="P3893" s="96"/>
    </row>
    <row r="3894" spans="1:16" ht="15" customHeight="1" x14ac:dyDescent="0.25">
      <c r="A3894" s="97">
        <v>43765</v>
      </c>
      <c r="B3894" s="101">
        <v>52</v>
      </c>
      <c r="C3894" s="92" t="str">
        <f t="shared" si="180"/>
        <v>GET /international-standing-orders/{InternationalStandingOrderPaymentId}</v>
      </c>
      <c r="D3894" s="94" t="s">
        <v>208</v>
      </c>
      <c r="E3894" s="93" t="str">
        <f t="shared" si="181"/>
        <v>PISP</v>
      </c>
      <c r="F3894" s="93" t="str">
        <f t="shared" si="182"/>
        <v>Y</v>
      </c>
      <c r="G3894" s="95">
        <v>6598496.2070821673</v>
      </c>
      <c r="H3894" s="99">
        <v>17446.291758989086</v>
      </c>
      <c r="I3894" s="99">
        <v>66.68743877546045</v>
      </c>
      <c r="J3894" s="96"/>
      <c r="K3894" s="96"/>
      <c r="L3894" s="96"/>
      <c r="M3894" s="96"/>
      <c r="N3894" s="96"/>
      <c r="O3894" s="96"/>
      <c r="P3894" s="96"/>
    </row>
    <row r="3895" spans="1:16" ht="15" customHeight="1" x14ac:dyDescent="0.25">
      <c r="A3895" s="97">
        <v>43765</v>
      </c>
      <c r="B3895" s="101">
        <v>53</v>
      </c>
      <c r="C3895" s="92" t="str">
        <f t="shared" si="180"/>
        <v>POST /file-payment-consents</v>
      </c>
      <c r="D3895" s="94" t="s">
        <v>208</v>
      </c>
      <c r="E3895" s="93" t="str">
        <f t="shared" si="181"/>
        <v>PISP</v>
      </c>
      <c r="F3895" s="93" t="str">
        <f t="shared" si="182"/>
        <v>N</v>
      </c>
      <c r="G3895" s="95">
        <v>12213419.312219372</v>
      </c>
      <c r="H3895" s="99">
        <v>14133.468349773919</v>
      </c>
      <c r="I3895" s="99">
        <v>20.844952132272859</v>
      </c>
      <c r="J3895" s="96"/>
      <c r="K3895" s="96"/>
      <c r="L3895" s="96"/>
      <c r="M3895" s="96"/>
      <c r="N3895" s="96"/>
      <c r="O3895" s="96"/>
      <c r="P3895" s="96"/>
    </row>
    <row r="3896" spans="1:16" ht="15" customHeight="1" x14ac:dyDescent="0.25">
      <c r="A3896" s="97">
        <v>43765</v>
      </c>
      <c r="B3896" s="101">
        <v>54</v>
      </c>
      <c r="C3896" s="92" t="str">
        <f t="shared" si="180"/>
        <v>GET /file-payment-consents/{ConsentId}</v>
      </c>
      <c r="D3896" s="94" t="s">
        <v>208</v>
      </c>
      <c r="E3896" s="93" t="str">
        <f t="shared" si="181"/>
        <v>PISP</v>
      </c>
      <c r="F3896" s="93" t="str">
        <f t="shared" si="182"/>
        <v>N</v>
      </c>
      <c r="G3896" s="95">
        <v>18632584.715953209</v>
      </c>
      <c r="H3896" s="99">
        <v>24243.39619074767</v>
      </c>
      <c r="I3896" s="99">
        <v>188.28003763254856</v>
      </c>
      <c r="J3896" s="96"/>
      <c r="K3896" s="96"/>
      <c r="L3896" s="96"/>
      <c r="M3896" s="96"/>
      <c r="N3896" s="96"/>
      <c r="O3896" s="96"/>
      <c r="P3896" s="96"/>
    </row>
    <row r="3897" spans="1:16" ht="15" customHeight="1" x14ac:dyDescent="0.25">
      <c r="A3897" s="97">
        <v>43765</v>
      </c>
      <c r="B3897" s="101">
        <v>55</v>
      </c>
      <c r="C3897" s="92" t="str">
        <f t="shared" si="180"/>
        <v>POST /file-payment-consents/{ConsentId}/file</v>
      </c>
      <c r="D3897" s="94" t="s">
        <v>208</v>
      </c>
      <c r="E3897" s="93" t="str">
        <f t="shared" si="181"/>
        <v>PISP</v>
      </c>
      <c r="F3897" s="93" t="str">
        <f t="shared" si="182"/>
        <v>N</v>
      </c>
      <c r="G3897" s="95">
        <v>20373940.173818294</v>
      </c>
      <c r="H3897" s="99">
        <v>33517.146158010532</v>
      </c>
      <c r="I3897" s="99">
        <v>62.655955878363578</v>
      </c>
      <c r="J3897" s="96"/>
      <c r="K3897" s="96"/>
      <c r="L3897" s="96"/>
      <c r="M3897" s="96"/>
      <c r="N3897" s="96"/>
      <c r="O3897" s="96"/>
      <c r="P3897" s="96"/>
    </row>
    <row r="3898" spans="1:16" ht="15" customHeight="1" x14ac:dyDescent="0.25">
      <c r="A3898" s="97">
        <v>43765</v>
      </c>
      <c r="B3898" s="101">
        <v>56</v>
      </c>
      <c r="C3898" s="92" t="str">
        <f t="shared" si="180"/>
        <v>GET /file-payment-consents/{ConsentId}/file</v>
      </c>
      <c r="D3898" s="94" t="s">
        <v>208</v>
      </c>
      <c r="E3898" s="93" t="str">
        <f t="shared" si="181"/>
        <v>PISP</v>
      </c>
      <c r="F3898" s="93" t="str">
        <f t="shared" si="182"/>
        <v>N</v>
      </c>
      <c r="G3898" s="95">
        <v>22620217.332860563</v>
      </c>
      <c r="H3898" s="99">
        <v>35648.258399240302</v>
      </c>
      <c r="I3898" s="99">
        <v>42.114255564737988</v>
      </c>
      <c r="J3898" s="96"/>
      <c r="K3898" s="96"/>
      <c r="L3898" s="96"/>
      <c r="M3898" s="96"/>
      <c r="N3898" s="96"/>
      <c r="O3898" s="96"/>
      <c r="P3898" s="96"/>
    </row>
    <row r="3899" spans="1:16" ht="15" customHeight="1" x14ac:dyDescent="0.25">
      <c r="A3899" s="97">
        <v>43765</v>
      </c>
      <c r="B3899" s="101">
        <v>57</v>
      </c>
      <c r="C3899" s="92" t="str">
        <f t="shared" si="180"/>
        <v>POST /file-payments</v>
      </c>
      <c r="D3899" s="94" t="s">
        <v>208</v>
      </c>
      <c r="E3899" s="93" t="str">
        <f t="shared" si="181"/>
        <v>PISP</v>
      </c>
      <c r="F3899" s="93" t="str">
        <f t="shared" si="182"/>
        <v>Y</v>
      </c>
      <c r="G3899" s="95">
        <v>341840165.89430892</v>
      </c>
      <c r="H3899" s="99">
        <v>4403.5265981380271</v>
      </c>
      <c r="I3899" s="99">
        <v>66.370873622913436</v>
      </c>
      <c r="J3899" s="96"/>
      <c r="K3899" s="96"/>
      <c r="L3899" s="96"/>
      <c r="M3899" s="96"/>
      <c r="N3899" s="96"/>
      <c r="O3899" s="96"/>
      <c r="P3899" s="96"/>
    </row>
    <row r="3900" spans="1:16" ht="15" customHeight="1" x14ac:dyDescent="0.25">
      <c r="A3900" s="97">
        <v>43765</v>
      </c>
      <c r="B3900" s="101">
        <v>58</v>
      </c>
      <c r="C3900" s="92" t="str">
        <f t="shared" si="180"/>
        <v>GET /file-payments/{FilePaymentId}</v>
      </c>
      <c r="D3900" s="94" t="s">
        <v>208</v>
      </c>
      <c r="E3900" s="93" t="str">
        <f t="shared" si="181"/>
        <v>PISP</v>
      </c>
      <c r="F3900" s="93" t="str">
        <f t="shared" si="182"/>
        <v>Y</v>
      </c>
      <c r="G3900" s="95">
        <v>74907501.946481436</v>
      </c>
      <c r="H3900" s="99">
        <v>831.76830439792445</v>
      </c>
      <c r="I3900" s="99">
        <v>133.14120278478808</v>
      </c>
      <c r="J3900" s="96"/>
      <c r="K3900" s="96"/>
      <c r="L3900" s="96"/>
      <c r="M3900" s="96"/>
      <c r="N3900" s="96"/>
      <c r="O3900" s="96"/>
      <c r="P3900" s="96"/>
    </row>
    <row r="3901" spans="1:16" ht="15" customHeight="1" x14ac:dyDescent="0.25">
      <c r="A3901" s="97">
        <v>43765</v>
      </c>
      <c r="B3901" s="101">
        <v>59</v>
      </c>
      <c r="C3901" s="92" t="str">
        <f t="shared" si="180"/>
        <v>GET /file-payments/{FilePaymentId}/report-file</v>
      </c>
      <c r="D3901" s="94" t="s">
        <v>208</v>
      </c>
      <c r="E3901" s="93" t="str">
        <f t="shared" si="181"/>
        <v>PISP</v>
      </c>
      <c r="F3901" s="93" t="str">
        <f t="shared" si="182"/>
        <v>Y</v>
      </c>
      <c r="G3901" s="95">
        <v>54558588.724017695</v>
      </c>
      <c r="H3901" s="99">
        <v>2376.0023059087998</v>
      </c>
      <c r="I3901" s="99">
        <v>80.340019325664841</v>
      </c>
      <c r="J3901" s="96"/>
      <c r="K3901" s="96"/>
      <c r="L3901" s="96"/>
      <c r="M3901" s="96"/>
      <c r="N3901" s="96"/>
      <c r="O3901" s="96"/>
      <c r="P3901" s="96"/>
    </row>
    <row r="3902" spans="1:16" ht="15" customHeight="1" x14ac:dyDescent="0.25">
      <c r="A3902" s="97">
        <v>43765</v>
      </c>
      <c r="B3902" s="101">
        <v>60</v>
      </c>
      <c r="C3902" s="92" t="str">
        <f t="shared" si="180"/>
        <v>POST /funds-confirmation-consents</v>
      </c>
      <c r="D3902" s="94" t="s">
        <v>208</v>
      </c>
      <c r="E3902" s="93" t="str">
        <f t="shared" si="181"/>
        <v>CoF</v>
      </c>
      <c r="F3902" s="93" t="str">
        <f t="shared" si="182"/>
        <v>N</v>
      </c>
      <c r="G3902" s="95">
        <v>12632007.551131975</v>
      </c>
      <c r="H3902" s="99">
        <v>16133.940266904325</v>
      </c>
      <c r="I3902" s="99">
        <v>12.753309834572173</v>
      </c>
      <c r="J3902" s="96"/>
      <c r="K3902" s="96"/>
      <c r="L3902" s="96"/>
      <c r="M3902" s="96"/>
      <c r="N3902" s="96"/>
      <c r="O3902" s="96"/>
      <c r="P3902" s="96"/>
    </row>
    <row r="3903" spans="1:16" ht="15" customHeight="1" x14ac:dyDescent="0.25">
      <c r="A3903" s="97">
        <v>43765</v>
      </c>
      <c r="B3903" s="101">
        <v>61</v>
      </c>
      <c r="C3903" s="92" t="str">
        <f t="shared" si="180"/>
        <v>GET /funds-confirmation-consents/{ConsentId}</v>
      </c>
      <c r="D3903" s="94" t="s">
        <v>208</v>
      </c>
      <c r="E3903" s="93" t="str">
        <f t="shared" si="181"/>
        <v>CoF</v>
      </c>
      <c r="F3903" s="93" t="str">
        <f t="shared" si="182"/>
        <v>N</v>
      </c>
      <c r="G3903" s="95">
        <v>18949718.095264684</v>
      </c>
      <c r="H3903" s="99">
        <v>41020.385208407613</v>
      </c>
      <c r="I3903" s="99">
        <v>186.67708936782529</v>
      </c>
      <c r="J3903" s="96"/>
      <c r="K3903" s="96"/>
      <c r="L3903" s="96"/>
      <c r="M3903" s="96"/>
      <c r="N3903" s="96"/>
      <c r="O3903" s="96"/>
      <c r="P3903" s="96"/>
    </row>
    <row r="3904" spans="1:16" ht="15" customHeight="1" x14ac:dyDescent="0.25">
      <c r="A3904" s="97">
        <v>43765</v>
      </c>
      <c r="B3904" s="101">
        <v>62</v>
      </c>
      <c r="C3904" s="92" t="str">
        <f t="shared" si="180"/>
        <v>DELETE /funds-confirmation-consents/{ConsentId}</v>
      </c>
      <c r="D3904" s="94" t="s">
        <v>208</v>
      </c>
      <c r="E3904" s="93" t="str">
        <f t="shared" si="181"/>
        <v>CoF</v>
      </c>
      <c r="F3904" s="93" t="str">
        <f t="shared" si="182"/>
        <v>N</v>
      </c>
      <c r="G3904" s="95">
        <v>5831209.417237794</v>
      </c>
      <c r="H3904" s="99">
        <v>12257.716865252729</v>
      </c>
      <c r="I3904" s="99">
        <v>124.71401234605607</v>
      </c>
      <c r="J3904" s="96"/>
      <c r="K3904" s="96"/>
      <c r="L3904" s="96"/>
      <c r="M3904" s="96"/>
      <c r="N3904" s="96"/>
      <c r="O3904" s="96"/>
      <c r="P3904" s="96"/>
    </row>
    <row r="3905" spans="1:16" ht="15" customHeight="1" x14ac:dyDescent="0.25">
      <c r="A3905" s="97">
        <v>43765</v>
      </c>
      <c r="B3905" s="101">
        <v>63</v>
      </c>
      <c r="C3905" s="92" t="str">
        <f t="shared" si="180"/>
        <v>POST /funds-confirmations</v>
      </c>
      <c r="D3905" s="94" t="s">
        <v>208</v>
      </c>
      <c r="E3905" s="93" t="str">
        <f t="shared" si="181"/>
        <v>CoF</v>
      </c>
      <c r="F3905" s="93" t="str">
        <f t="shared" si="182"/>
        <v>Y</v>
      </c>
      <c r="G3905" s="95">
        <v>8373732.2557881838</v>
      </c>
      <c r="H3905" s="99">
        <v>16538.902690277842</v>
      </c>
      <c r="I3905" s="99">
        <v>240.73040269734119</v>
      </c>
      <c r="J3905" s="96"/>
      <c r="K3905" s="96"/>
      <c r="L3905" s="96"/>
      <c r="M3905" s="96"/>
      <c r="N3905" s="96"/>
      <c r="O3905" s="96"/>
      <c r="P3905" s="96"/>
    </row>
    <row r="3906" spans="1:16" ht="15" customHeight="1" x14ac:dyDescent="0.25">
      <c r="A3906" s="97">
        <v>43765</v>
      </c>
      <c r="B3906" s="101">
        <v>75</v>
      </c>
      <c r="C3906" s="92" t="str">
        <f t="shared" si="180"/>
        <v>GET /domestic-payment-consents/{ConsentId}/funds-confirmation</v>
      </c>
      <c r="D3906" s="94" t="s">
        <v>208</v>
      </c>
      <c r="E3906" s="93" t="str">
        <f t="shared" si="181"/>
        <v>CoF</v>
      </c>
      <c r="F3906" s="93" t="str">
        <f t="shared" si="182"/>
        <v>Y</v>
      </c>
      <c r="G3906" s="95">
        <v>4289885.4718915084</v>
      </c>
      <c r="H3906" s="99">
        <v>7087.9127291394625</v>
      </c>
      <c r="I3906" s="99">
        <v>187.31858776962866</v>
      </c>
      <c r="J3906" s="96"/>
      <c r="K3906" s="96"/>
      <c r="L3906" s="96"/>
      <c r="M3906" s="96"/>
      <c r="N3906" s="96"/>
      <c r="O3906" s="96"/>
      <c r="P3906" s="96"/>
    </row>
    <row r="3907" spans="1:16" ht="15" customHeight="1" x14ac:dyDescent="0.25">
      <c r="A3907" s="97">
        <v>43765</v>
      </c>
      <c r="B3907" s="101">
        <v>76</v>
      </c>
      <c r="C3907" s="92" t="str">
        <f t="shared" si="180"/>
        <v>GET /international-payment-consents/{ConsentId}/funds-confirmation</v>
      </c>
      <c r="D3907" s="94" t="s">
        <v>208</v>
      </c>
      <c r="E3907" s="93" t="str">
        <f t="shared" si="181"/>
        <v>CoF</v>
      </c>
      <c r="F3907" s="93" t="str">
        <f t="shared" si="182"/>
        <v>Y</v>
      </c>
      <c r="G3907" s="95">
        <v>17361764.761779331</v>
      </c>
      <c r="H3907" s="99">
        <v>44675.161597284961</v>
      </c>
      <c r="I3907" s="99">
        <v>103.30151726153619</v>
      </c>
      <c r="J3907" s="96"/>
      <c r="K3907" s="96"/>
      <c r="L3907" s="96"/>
      <c r="M3907" s="96"/>
      <c r="N3907" s="96"/>
      <c r="O3907" s="96"/>
      <c r="P3907" s="96"/>
    </row>
    <row r="3908" spans="1:16" ht="15" customHeight="1" x14ac:dyDescent="0.25">
      <c r="A3908" s="97">
        <v>43765</v>
      </c>
      <c r="B3908" s="101">
        <v>77</v>
      </c>
      <c r="C3908" s="92" t="str">
        <f t="shared" si="180"/>
        <v>GET /international-scheduled-payment-consents/{ConsentId}/funds-confirmation</v>
      </c>
      <c r="D3908" s="94" t="s">
        <v>208</v>
      </c>
      <c r="E3908" s="93" t="str">
        <f t="shared" si="181"/>
        <v>CoF</v>
      </c>
      <c r="F3908" s="93" t="str">
        <f t="shared" si="182"/>
        <v>Y</v>
      </c>
      <c r="G3908" s="95">
        <v>31896186.620157275</v>
      </c>
      <c r="H3908" s="99">
        <v>50379.989636491635</v>
      </c>
      <c r="I3908" s="99">
        <v>9.2958506361473425</v>
      </c>
      <c r="J3908" s="96"/>
      <c r="K3908" s="96"/>
      <c r="L3908" s="96"/>
      <c r="M3908" s="96"/>
      <c r="N3908" s="96"/>
      <c r="O3908" s="96"/>
      <c r="P3908" s="96"/>
    </row>
    <row r="3909" spans="1:16" ht="15" customHeight="1" x14ac:dyDescent="0.25">
      <c r="A3909" s="97">
        <v>43765</v>
      </c>
      <c r="B3909" s="101">
        <v>78</v>
      </c>
      <c r="C3909" s="92" t="str">
        <f t="shared" si="180"/>
        <v>GET /accounts/{AccountId}/parties</v>
      </c>
      <c r="D3909" s="94" t="s">
        <v>208</v>
      </c>
      <c r="E3909" s="93" t="str">
        <f t="shared" si="181"/>
        <v>AISP</v>
      </c>
      <c r="F3909" s="93" t="str">
        <f t="shared" si="182"/>
        <v>Y</v>
      </c>
      <c r="G3909" s="104">
        <v>1065916.870496294</v>
      </c>
      <c r="H3909" s="99">
        <v>49197.705345646966</v>
      </c>
      <c r="I3909" s="99">
        <v>0</v>
      </c>
      <c r="J3909" s="96"/>
      <c r="K3909" s="96"/>
      <c r="L3909" s="96"/>
      <c r="M3909" s="96"/>
      <c r="N3909" s="96"/>
      <c r="O3909" s="96"/>
      <c r="P3909" s="96"/>
    </row>
    <row r="3910" spans="1:16" ht="15" customHeight="1" x14ac:dyDescent="0.25">
      <c r="A3910" s="97">
        <v>43765</v>
      </c>
      <c r="B3910" s="101">
        <v>79</v>
      </c>
      <c r="C3910" s="92" t="str">
        <f t="shared" si="180"/>
        <v>GET /domestic-payments/{DomesticPaymentId}/payment-details</v>
      </c>
      <c r="D3910" s="94" t="s">
        <v>208</v>
      </c>
      <c r="E3910" s="93" t="str">
        <f t="shared" si="181"/>
        <v>PISP</v>
      </c>
      <c r="F3910" s="93" t="str">
        <f t="shared" si="182"/>
        <v>Y</v>
      </c>
      <c r="G3910" s="104">
        <v>37997999.005714141</v>
      </c>
      <c r="H3910" s="99">
        <v>41014.389783181985</v>
      </c>
      <c r="I3910" s="99">
        <v>72.118672007924729</v>
      </c>
      <c r="J3910" s="96"/>
      <c r="K3910" s="96"/>
      <c r="L3910" s="96"/>
      <c r="M3910" s="96"/>
      <c r="N3910" s="96"/>
      <c r="O3910" s="96"/>
      <c r="P3910" s="96"/>
    </row>
    <row r="3911" spans="1:16" ht="15" customHeight="1" x14ac:dyDescent="0.25">
      <c r="A3911" s="97">
        <v>43765</v>
      </c>
      <c r="B3911" s="101">
        <v>80</v>
      </c>
      <c r="C3911" s="92" t="str">
        <f t="shared" si="180"/>
        <v>GET /domestic-scheduled-payments/{DomesticScheduledPaymentId}/payment-details</v>
      </c>
      <c r="D3911" s="94" t="s">
        <v>208</v>
      </c>
      <c r="E3911" s="93" t="str">
        <f t="shared" si="181"/>
        <v>PISP</v>
      </c>
      <c r="F3911" s="93" t="str">
        <f t="shared" si="182"/>
        <v>Y</v>
      </c>
      <c r="G3911" s="104">
        <v>15329683.206261419</v>
      </c>
      <c r="H3911" s="99">
        <v>37208.828343375499</v>
      </c>
      <c r="I3911" s="99">
        <v>100.00177446986127</v>
      </c>
      <c r="J3911" s="96"/>
      <c r="K3911" s="96"/>
      <c r="L3911" s="96"/>
      <c r="M3911" s="96"/>
      <c r="N3911" s="96"/>
      <c r="O3911" s="96"/>
      <c r="P3911" s="96"/>
    </row>
    <row r="3912" spans="1:16" ht="15" customHeight="1" x14ac:dyDescent="0.25">
      <c r="A3912" s="97">
        <v>43765</v>
      </c>
      <c r="B3912" s="101">
        <v>81</v>
      </c>
      <c r="C3912" s="92" t="str">
        <f t="shared" ref="C3912:C3975" si="183">VLOOKUP($B3912,endpoints,3)</f>
        <v>GET /domestic-standing-orders/{DomesticStandingOrderId}/payment-details</v>
      </c>
      <c r="D3912" s="94" t="s">
        <v>208</v>
      </c>
      <c r="E3912" s="93" t="str">
        <f t="shared" ref="E3912:E3975" si="184">VLOOKUP($B3912,endpoints,4)</f>
        <v>PISP</v>
      </c>
      <c r="F3912" s="93" t="str">
        <f t="shared" ref="F3912:F3975" si="185">VLOOKUP($B3912,endpoints,5)</f>
        <v>Y</v>
      </c>
      <c r="G3912" s="104">
        <v>6223969.2660477459</v>
      </c>
      <c r="H3912" s="99">
        <v>10125.67318561413</v>
      </c>
      <c r="I3912" s="99">
        <v>244.98819571660607</v>
      </c>
      <c r="J3912" s="96"/>
      <c r="K3912" s="96"/>
      <c r="L3912" s="96"/>
      <c r="M3912" s="96"/>
      <c r="N3912" s="96"/>
      <c r="O3912" s="96"/>
      <c r="P3912" s="96"/>
    </row>
    <row r="3913" spans="1:16" ht="15" customHeight="1" x14ac:dyDescent="0.25">
      <c r="A3913" s="97">
        <v>43765</v>
      </c>
      <c r="B3913" s="101">
        <v>82</v>
      </c>
      <c r="C3913" s="92" t="str">
        <f t="shared" si="183"/>
        <v>GET /international-payments/{InternationalPaymentId}/payment-details</v>
      </c>
      <c r="D3913" s="94" t="s">
        <v>208</v>
      </c>
      <c r="E3913" s="93" t="str">
        <f t="shared" si="184"/>
        <v>PISP</v>
      </c>
      <c r="F3913" s="93" t="str">
        <f t="shared" si="185"/>
        <v>Y</v>
      </c>
      <c r="G3913" s="104">
        <v>13973816.542692358</v>
      </c>
      <c r="H3913" s="99">
        <v>22901.572421778812</v>
      </c>
      <c r="I3913" s="99">
        <v>62.26093959095229</v>
      </c>
      <c r="J3913" s="96"/>
      <c r="K3913" s="96"/>
      <c r="L3913" s="96"/>
      <c r="M3913" s="96"/>
      <c r="N3913" s="96"/>
      <c r="O3913" s="96"/>
      <c r="P3913" s="96"/>
    </row>
    <row r="3914" spans="1:16" ht="15" customHeight="1" x14ac:dyDescent="0.25">
      <c r="A3914" s="97">
        <v>43765</v>
      </c>
      <c r="B3914" s="101">
        <v>83</v>
      </c>
      <c r="C3914" s="92" t="str">
        <f t="shared" si="183"/>
        <v>GET /international-scheduled-payments/{InternationalScheduledPaymentId}/payment-details</v>
      </c>
      <c r="D3914" s="94" t="s">
        <v>208</v>
      </c>
      <c r="E3914" s="93" t="str">
        <f t="shared" si="184"/>
        <v>PISP</v>
      </c>
      <c r="F3914" s="93" t="str">
        <f t="shared" si="185"/>
        <v>Y</v>
      </c>
      <c r="G3914" s="104">
        <v>22730717.749053959</v>
      </c>
      <c r="H3914" s="99">
        <v>39353.636219880878</v>
      </c>
      <c r="I3914" s="99">
        <v>56.416394150335606</v>
      </c>
      <c r="J3914" s="96"/>
      <c r="K3914" s="96"/>
      <c r="L3914" s="96"/>
      <c r="M3914" s="96"/>
      <c r="N3914" s="96"/>
      <c r="O3914" s="96"/>
      <c r="P3914" s="96"/>
    </row>
    <row r="3915" spans="1:16" ht="15" customHeight="1" x14ac:dyDescent="0.25">
      <c r="A3915" s="97">
        <v>43765</v>
      </c>
      <c r="B3915" s="101">
        <v>84</v>
      </c>
      <c r="C3915" s="92" t="str">
        <f t="shared" si="183"/>
        <v>GET /international-standing-orders/{InternationalStandingOrderPaymentId}/payment-details</v>
      </c>
      <c r="D3915" s="94" t="s">
        <v>208</v>
      </c>
      <c r="E3915" s="93" t="str">
        <f t="shared" si="184"/>
        <v>PISP</v>
      </c>
      <c r="F3915" s="93" t="str">
        <f t="shared" si="185"/>
        <v>Y</v>
      </c>
      <c r="G3915" s="104">
        <v>7258345.8277903842</v>
      </c>
      <c r="H3915" s="99">
        <v>19190.920934887996</v>
      </c>
      <c r="I3915" s="99">
        <v>73.356182653006499</v>
      </c>
      <c r="J3915" s="96"/>
      <c r="K3915" s="96"/>
      <c r="L3915" s="96"/>
      <c r="M3915" s="96"/>
      <c r="N3915" s="96"/>
      <c r="O3915" s="96"/>
      <c r="P3915" s="96"/>
    </row>
    <row r="3916" spans="1:16" ht="15" customHeight="1" x14ac:dyDescent="0.25">
      <c r="A3916" s="97">
        <v>43765</v>
      </c>
      <c r="B3916" s="101">
        <v>85</v>
      </c>
      <c r="C3916" s="92" t="str">
        <f t="shared" si="183"/>
        <v>GET /file-payments/{FilePaymentId}/payment-details</v>
      </c>
      <c r="D3916" s="94" t="s">
        <v>208</v>
      </c>
      <c r="E3916" s="93" t="str">
        <f t="shared" si="184"/>
        <v>PISP</v>
      </c>
      <c r="F3916" s="93" t="str">
        <f t="shared" si="185"/>
        <v>Y</v>
      </c>
      <c r="G3916" s="104">
        <v>60014447.596419469</v>
      </c>
      <c r="H3916" s="99">
        <v>2613.6025364996799</v>
      </c>
      <c r="I3916" s="99">
        <v>88.374021258231338</v>
      </c>
      <c r="J3916" s="96"/>
      <c r="K3916" s="96"/>
      <c r="L3916" s="96"/>
      <c r="M3916" s="96"/>
      <c r="N3916" s="96"/>
      <c r="O3916" s="96"/>
      <c r="P3916" s="96"/>
    </row>
    <row r="3917" spans="1:16" ht="15" customHeight="1" x14ac:dyDescent="0.25">
      <c r="A3917" s="97">
        <v>43765</v>
      </c>
      <c r="B3917" s="101">
        <v>86</v>
      </c>
      <c r="C3917" s="92" t="str">
        <f t="shared" si="183"/>
        <v>POST /event-subscriptions</v>
      </c>
      <c r="D3917" s="94" t="s">
        <v>208</v>
      </c>
      <c r="E3917" s="93" t="str">
        <f t="shared" si="184"/>
        <v>Notifications</v>
      </c>
      <c r="F3917" s="93" t="str">
        <f t="shared" si="185"/>
        <v>N</v>
      </c>
      <c r="G3917" s="104">
        <v>11368806.796018777</v>
      </c>
      <c r="H3917" s="99">
        <v>14520.546240213893</v>
      </c>
      <c r="I3917" s="99">
        <v>11.477978851114957</v>
      </c>
      <c r="J3917" s="96"/>
      <c r="K3917" s="96"/>
      <c r="L3917" s="96"/>
      <c r="M3917" s="96"/>
      <c r="N3917" s="96"/>
      <c r="O3917" s="96"/>
      <c r="P3917" s="96"/>
    </row>
    <row r="3918" spans="1:16" ht="15" customHeight="1" x14ac:dyDescent="0.25">
      <c r="A3918" s="97">
        <v>43765</v>
      </c>
      <c r="B3918" s="101">
        <v>87</v>
      </c>
      <c r="C3918" s="92" t="str">
        <f t="shared" si="183"/>
        <v>GET /event-subscriptions</v>
      </c>
      <c r="D3918" s="94" t="s">
        <v>208</v>
      </c>
      <c r="E3918" s="93" t="str">
        <f t="shared" si="184"/>
        <v>Notifications</v>
      </c>
      <c r="F3918" s="93" t="str">
        <f t="shared" si="185"/>
        <v>N</v>
      </c>
      <c r="G3918" s="104">
        <v>17054746.285738215</v>
      </c>
      <c r="H3918" s="99">
        <v>36918.346687566853</v>
      </c>
      <c r="I3918" s="99">
        <v>168.00938043104276</v>
      </c>
      <c r="J3918" s="96"/>
      <c r="K3918" s="96"/>
      <c r="L3918" s="96"/>
      <c r="M3918" s="96"/>
      <c r="N3918" s="96"/>
      <c r="O3918" s="96"/>
      <c r="P3918" s="96"/>
    </row>
    <row r="3919" spans="1:16" ht="15" customHeight="1" x14ac:dyDescent="0.25">
      <c r="A3919" s="97">
        <v>43765</v>
      </c>
      <c r="B3919" s="101">
        <v>88</v>
      </c>
      <c r="C3919" s="92" t="str">
        <f t="shared" si="183"/>
        <v>PUT /event-subscriptions/{EventSubscriptionId}</v>
      </c>
      <c r="D3919" s="94" t="s">
        <v>208</v>
      </c>
      <c r="E3919" s="93" t="str">
        <f t="shared" si="184"/>
        <v>Notifications</v>
      </c>
      <c r="F3919" s="93" t="str">
        <f t="shared" si="185"/>
        <v>N</v>
      </c>
      <c r="G3919" s="104">
        <v>11937247.135819716</v>
      </c>
      <c r="H3919" s="99">
        <v>15246.573552224589</v>
      </c>
      <c r="I3919" s="99">
        <v>12.051877793670705</v>
      </c>
      <c r="J3919" s="96"/>
      <c r="K3919" s="96"/>
      <c r="L3919" s="96"/>
      <c r="M3919" s="96"/>
      <c r="N3919" s="96"/>
      <c r="O3919" s="96"/>
      <c r="P3919" s="96"/>
    </row>
    <row r="3920" spans="1:16" ht="15" customHeight="1" x14ac:dyDescent="0.25">
      <c r="A3920" s="97">
        <v>43765</v>
      </c>
      <c r="B3920" s="101">
        <v>89</v>
      </c>
      <c r="C3920" s="92" t="str">
        <f t="shared" si="183"/>
        <v>DELETE /event-subscriptions/{EventSubscriptionId}</v>
      </c>
      <c r="D3920" s="94" t="s">
        <v>208</v>
      </c>
      <c r="E3920" s="93" t="str">
        <f t="shared" si="184"/>
        <v>Notifications</v>
      </c>
      <c r="F3920" s="93" t="str">
        <f t="shared" si="185"/>
        <v>N</v>
      </c>
      <c r="G3920" s="104">
        <v>6414330.3589615738</v>
      </c>
      <c r="H3920" s="99">
        <v>13483.488551778002</v>
      </c>
      <c r="I3920" s="99">
        <v>137.18541358066167</v>
      </c>
      <c r="J3920" s="96"/>
      <c r="K3920" s="96"/>
      <c r="L3920" s="96"/>
      <c r="M3920" s="96"/>
      <c r="N3920" s="96"/>
      <c r="O3920" s="96"/>
      <c r="P3920" s="96"/>
    </row>
    <row r="3921" spans="1:16" ht="15" customHeight="1" x14ac:dyDescent="0.25">
      <c r="A3921" s="97">
        <v>43765</v>
      </c>
      <c r="B3921" s="101">
        <v>90</v>
      </c>
      <c r="C3921" s="92" t="str">
        <f t="shared" si="183"/>
        <v>POST /event-notifications</v>
      </c>
      <c r="D3921" s="94" t="s">
        <v>208</v>
      </c>
      <c r="E3921" s="93" t="str">
        <f t="shared" si="184"/>
        <v>Notifications</v>
      </c>
      <c r="F3921" s="93" t="str">
        <f t="shared" si="185"/>
        <v>N</v>
      </c>
      <c r="G3921" s="104">
        <v>7955045.6429987745</v>
      </c>
      <c r="H3921" s="99">
        <v>15711.957555763949</v>
      </c>
      <c r="I3921" s="99">
        <v>228.69388256247413</v>
      </c>
      <c r="J3921" s="96"/>
      <c r="K3921" s="96"/>
      <c r="L3921" s="96"/>
      <c r="M3921" s="96"/>
      <c r="N3921" s="96"/>
      <c r="O3921" s="96"/>
      <c r="P3921" s="96"/>
    </row>
    <row r="3922" spans="1:16" ht="15" customHeight="1" x14ac:dyDescent="0.25">
      <c r="A3922" s="97">
        <v>43765</v>
      </c>
      <c r="B3922" s="101">
        <v>91</v>
      </c>
      <c r="C3922" s="92" t="str">
        <f t="shared" si="183"/>
        <v>POST /events</v>
      </c>
      <c r="D3922" s="94" t="s">
        <v>208</v>
      </c>
      <c r="E3922" s="93" t="str">
        <f t="shared" si="184"/>
        <v>Notifications</v>
      </c>
      <c r="F3922" s="93" t="str">
        <f t="shared" si="185"/>
        <v>N</v>
      </c>
      <c r="G3922" s="104">
        <v>5248088.4755140152</v>
      </c>
      <c r="H3922" s="99">
        <v>11031.945178727456</v>
      </c>
      <c r="I3922" s="99">
        <v>112.24261111145046</v>
      </c>
      <c r="J3922" s="96"/>
      <c r="K3922" s="96"/>
      <c r="L3922" s="96"/>
      <c r="M3922" s="96"/>
      <c r="N3922" s="96"/>
      <c r="O3922" s="96"/>
      <c r="P3922" s="96"/>
    </row>
    <row r="3923" spans="1:16" ht="15" customHeight="1" x14ac:dyDescent="0.25">
      <c r="A3923" s="97">
        <v>43766</v>
      </c>
      <c r="B3923" s="101">
        <v>0</v>
      </c>
      <c r="C3923" s="92" t="str">
        <f t="shared" si="183"/>
        <v>OIDC endpoints for token IDs</v>
      </c>
      <c r="D3923" s="94" t="s">
        <v>207</v>
      </c>
      <c r="E3923" s="93" t="str">
        <f t="shared" si="184"/>
        <v>OIDC</v>
      </c>
      <c r="F3923" s="93" t="str">
        <f t="shared" si="185"/>
        <v>N</v>
      </c>
      <c r="G3923" s="111">
        <v>819200909.74846697</v>
      </c>
      <c r="H3923" s="99">
        <v>1884070.8594222856</v>
      </c>
      <c r="I3923" s="99">
        <v>628.24303785602899</v>
      </c>
      <c r="J3923" s="96"/>
      <c r="K3923" s="96"/>
      <c r="L3923" s="96"/>
      <c r="M3923" s="96"/>
      <c r="N3923" s="96"/>
      <c r="O3923" s="96"/>
      <c r="P3923" s="96"/>
    </row>
    <row r="3924" spans="1:16" ht="15" customHeight="1" x14ac:dyDescent="0.25">
      <c r="A3924" s="100">
        <v>43766</v>
      </c>
      <c r="B3924" s="101">
        <v>1</v>
      </c>
      <c r="C3924" s="92" t="str">
        <f t="shared" si="183"/>
        <v>POST /account-access-consents</v>
      </c>
      <c r="D3924" s="94" t="s">
        <v>207</v>
      </c>
      <c r="E3924" s="93" t="str">
        <f t="shared" si="184"/>
        <v>AISP</v>
      </c>
      <c r="F3924" s="93" t="str">
        <f t="shared" si="185"/>
        <v>N</v>
      </c>
      <c r="G3924" s="95">
        <v>732217.7275252043</v>
      </c>
      <c r="H3924" s="102">
        <v>28047.34564815737</v>
      </c>
      <c r="I3924" s="102">
        <v>98.375008401807079</v>
      </c>
      <c r="J3924" s="96"/>
      <c r="K3924" s="96"/>
      <c r="L3924" s="96"/>
      <c r="M3924" s="96"/>
      <c r="N3924" s="96"/>
      <c r="O3924" s="96"/>
      <c r="P3924" s="96"/>
    </row>
    <row r="3925" spans="1:16" ht="15" customHeight="1" x14ac:dyDescent="0.25">
      <c r="A3925" s="100">
        <v>43766</v>
      </c>
      <c r="B3925" s="101">
        <v>2</v>
      </c>
      <c r="C3925" s="92" t="str">
        <f t="shared" si="183"/>
        <v>GET /account-access-consents/{ConsentId}</v>
      </c>
      <c r="D3925" s="94" t="s">
        <v>207</v>
      </c>
      <c r="E3925" s="93" t="str">
        <f t="shared" si="184"/>
        <v>AISP</v>
      </c>
      <c r="F3925" s="93" t="str">
        <f t="shared" si="185"/>
        <v>N</v>
      </c>
      <c r="G3925" s="95">
        <v>1610482.1020567291</v>
      </c>
      <c r="H3925" s="102">
        <v>28721.393703214551</v>
      </c>
      <c r="I3925" s="102">
        <v>36.001435498820257</v>
      </c>
      <c r="J3925" s="96"/>
      <c r="K3925" s="96"/>
      <c r="L3925" s="96"/>
      <c r="M3925" s="96"/>
      <c r="N3925" s="96"/>
      <c r="O3925" s="96"/>
      <c r="P3925" s="96"/>
    </row>
    <row r="3926" spans="1:16" ht="15" customHeight="1" x14ac:dyDescent="0.25">
      <c r="A3926" s="100">
        <v>43766</v>
      </c>
      <c r="B3926" s="101">
        <v>3</v>
      </c>
      <c r="C3926" s="92" t="str">
        <f t="shared" si="183"/>
        <v>DELETE /account-access-consents/{ConsentId}</v>
      </c>
      <c r="D3926" s="94" t="s">
        <v>207</v>
      </c>
      <c r="E3926" s="93" t="str">
        <f t="shared" si="184"/>
        <v>AISP</v>
      </c>
      <c r="F3926" s="93" t="str">
        <f t="shared" si="185"/>
        <v>N</v>
      </c>
      <c r="G3926" s="95">
        <v>723903.63709928724</v>
      </c>
      <c r="H3926" s="102">
        <v>23575.374060914965</v>
      </c>
      <c r="I3926" s="102">
        <v>294.04931366272353</v>
      </c>
      <c r="J3926" s="96"/>
      <c r="K3926" s="96"/>
      <c r="L3926" s="96"/>
      <c r="M3926" s="96"/>
      <c r="N3926" s="96"/>
      <c r="O3926" s="96"/>
      <c r="P3926" s="96"/>
    </row>
    <row r="3927" spans="1:16" ht="15" customHeight="1" x14ac:dyDescent="0.25">
      <c r="A3927" s="100">
        <v>43766</v>
      </c>
      <c r="B3927" s="101">
        <v>4</v>
      </c>
      <c r="C3927" s="92" t="str">
        <f t="shared" si="183"/>
        <v>GET /accounts</v>
      </c>
      <c r="D3927" s="94" t="s">
        <v>207</v>
      </c>
      <c r="E3927" s="93" t="str">
        <f t="shared" si="184"/>
        <v>AISP</v>
      </c>
      <c r="F3927" s="93" t="str">
        <f t="shared" si="185"/>
        <v>Y</v>
      </c>
      <c r="G3927" s="95">
        <v>2085984.7693874731</v>
      </c>
      <c r="H3927" s="102">
        <v>29002.981715426351</v>
      </c>
      <c r="I3927" s="102">
        <v>81.571327140941378</v>
      </c>
      <c r="J3927" s="96"/>
      <c r="K3927" s="96"/>
      <c r="L3927" s="96"/>
      <c r="M3927" s="96"/>
      <c r="N3927" s="96"/>
      <c r="O3927" s="96"/>
      <c r="P3927" s="96"/>
    </row>
    <row r="3928" spans="1:16" ht="15" customHeight="1" x14ac:dyDescent="0.25">
      <c r="A3928" s="100">
        <v>43766</v>
      </c>
      <c r="B3928" s="101">
        <v>5</v>
      </c>
      <c r="C3928" s="92" t="str">
        <f t="shared" si="183"/>
        <v>GET /accounts/{AccountId}</v>
      </c>
      <c r="D3928" s="94" t="s">
        <v>207</v>
      </c>
      <c r="E3928" s="93" t="str">
        <f t="shared" si="184"/>
        <v>AISP</v>
      </c>
      <c r="F3928" s="93" t="str">
        <f t="shared" si="185"/>
        <v>Y</v>
      </c>
      <c r="G3928" s="95">
        <v>3000017.6099205352</v>
      </c>
      <c r="H3928" s="102">
        <v>43582.561465308885</v>
      </c>
      <c r="I3928" s="102">
        <v>87.580156691370391</v>
      </c>
      <c r="J3928" s="96"/>
      <c r="K3928" s="96"/>
      <c r="L3928" s="96"/>
      <c r="M3928" s="96"/>
      <c r="N3928" s="96"/>
      <c r="O3928" s="96"/>
      <c r="P3928" s="96"/>
    </row>
    <row r="3929" spans="1:16" ht="15" customHeight="1" x14ac:dyDescent="0.25">
      <c r="A3929" s="100">
        <v>43766</v>
      </c>
      <c r="B3929" s="101">
        <v>6</v>
      </c>
      <c r="C3929" s="92" t="str">
        <f t="shared" si="183"/>
        <v>GET /accounts/{AccountId}/balances</v>
      </c>
      <c r="D3929" s="94" t="s">
        <v>207</v>
      </c>
      <c r="E3929" s="93" t="str">
        <f t="shared" si="184"/>
        <v>AISP</v>
      </c>
      <c r="F3929" s="93" t="str">
        <f t="shared" si="185"/>
        <v>Y</v>
      </c>
      <c r="G3929" s="95">
        <v>2113267.0970741161</v>
      </c>
      <c r="H3929" s="102">
        <v>29867.353158678914</v>
      </c>
      <c r="I3929" s="102">
        <v>154.50642300191294</v>
      </c>
      <c r="J3929" s="96"/>
      <c r="K3929" s="96"/>
      <c r="L3929" s="96"/>
      <c r="M3929" s="96"/>
      <c r="N3929" s="96"/>
      <c r="O3929" s="96"/>
      <c r="P3929" s="96"/>
    </row>
    <row r="3930" spans="1:16" ht="15" customHeight="1" x14ac:dyDescent="0.25">
      <c r="A3930" s="100">
        <v>43766</v>
      </c>
      <c r="B3930" s="101">
        <v>7</v>
      </c>
      <c r="C3930" s="92" t="str">
        <f t="shared" si="183"/>
        <v>GET /balances</v>
      </c>
      <c r="D3930" s="94" t="s">
        <v>207</v>
      </c>
      <c r="E3930" s="93" t="str">
        <f t="shared" si="184"/>
        <v>AISP</v>
      </c>
      <c r="F3930" s="93" t="str">
        <f t="shared" si="185"/>
        <v>Y</v>
      </c>
      <c r="G3930" s="95">
        <v>1407419.6037233274</v>
      </c>
      <c r="H3930" s="102">
        <v>22034.372780116166</v>
      </c>
      <c r="I3930" s="102">
        <v>164.36478532744127</v>
      </c>
      <c r="J3930" s="96"/>
      <c r="K3930" s="96"/>
      <c r="L3930" s="96"/>
      <c r="M3930" s="96"/>
      <c r="N3930" s="96"/>
      <c r="O3930" s="96"/>
      <c r="P3930" s="96"/>
    </row>
    <row r="3931" spans="1:16" ht="15" customHeight="1" x14ac:dyDescent="0.25">
      <c r="A3931" s="100">
        <v>43766</v>
      </c>
      <c r="B3931" s="101">
        <v>8</v>
      </c>
      <c r="C3931" s="92" t="str">
        <f t="shared" si="183"/>
        <v>GET /accounts/{AccountId}/transactions</v>
      </c>
      <c r="D3931" s="94" t="s">
        <v>207</v>
      </c>
      <c r="E3931" s="93" t="str">
        <f t="shared" si="184"/>
        <v>AISP</v>
      </c>
      <c r="F3931" s="93" t="str">
        <f t="shared" si="185"/>
        <v>Y</v>
      </c>
      <c r="G3931" s="95">
        <v>41131229.615539536</v>
      </c>
      <c r="H3931" s="102">
        <v>20418.652576998476</v>
      </c>
      <c r="I3931" s="102">
        <v>191.62026323605974</v>
      </c>
      <c r="J3931" s="96"/>
      <c r="K3931" s="96"/>
      <c r="L3931" s="96"/>
      <c r="M3931" s="96"/>
      <c r="N3931" s="96"/>
      <c r="O3931" s="96"/>
      <c r="P3931" s="96"/>
    </row>
    <row r="3932" spans="1:16" ht="15" customHeight="1" x14ac:dyDescent="0.25">
      <c r="A3932" s="100">
        <v>43766</v>
      </c>
      <c r="B3932" s="101">
        <v>9</v>
      </c>
      <c r="C3932" s="92" t="str">
        <f t="shared" si="183"/>
        <v>GET /transactions</v>
      </c>
      <c r="D3932" s="94" t="s">
        <v>207</v>
      </c>
      <c r="E3932" s="93" t="str">
        <f t="shared" si="184"/>
        <v>AISP</v>
      </c>
      <c r="F3932" s="93" t="str">
        <f t="shared" si="185"/>
        <v>Y</v>
      </c>
      <c r="G3932" s="95">
        <v>420562792.66287076</v>
      </c>
      <c r="H3932" s="102">
        <v>42712.812759548717</v>
      </c>
      <c r="I3932" s="102">
        <v>34.324489595529037</v>
      </c>
      <c r="J3932" s="96"/>
      <c r="K3932" s="96"/>
      <c r="L3932" s="96"/>
      <c r="M3932" s="96"/>
      <c r="N3932" s="96"/>
      <c r="O3932" s="96"/>
      <c r="P3932" s="96"/>
    </row>
    <row r="3933" spans="1:16" ht="15" customHeight="1" x14ac:dyDescent="0.25">
      <c r="A3933" s="100">
        <v>43766</v>
      </c>
      <c r="B3933" s="101">
        <v>10</v>
      </c>
      <c r="C3933" s="92" t="str">
        <f t="shared" si="183"/>
        <v>GET /accounts/{AccountId}/beneficiaries</v>
      </c>
      <c r="D3933" s="94" t="s">
        <v>207</v>
      </c>
      <c r="E3933" s="93" t="str">
        <f t="shared" si="184"/>
        <v>AISP</v>
      </c>
      <c r="F3933" s="93" t="str">
        <f t="shared" si="185"/>
        <v>Y</v>
      </c>
      <c r="G3933" s="95">
        <v>2399229.7317138081</v>
      </c>
      <c r="H3933" s="102">
        <v>30186.360701359044</v>
      </c>
      <c r="I3933" s="102">
        <v>134.22318575857534</v>
      </c>
      <c r="J3933" s="96"/>
      <c r="K3933" s="96"/>
      <c r="L3933" s="96"/>
      <c r="M3933" s="96"/>
      <c r="N3933" s="96"/>
      <c r="O3933" s="96"/>
      <c r="P3933" s="96"/>
    </row>
    <row r="3934" spans="1:16" ht="15" customHeight="1" x14ac:dyDescent="0.25">
      <c r="A3934" s="100">
        <v>43766</v>
      </c>
      <c r="B3934" s="101">
        <v>11</v>
      </c>
      <c r="C3934" s="92" t="str">
        <f t="shared" si="183"/>
        <v>GET /beneficiaries</v>
      </c>
      <c r="D3934" s="94" t="s">
        <v>207</v>
      </c>
      <c r="E3934" s="93" t="str">
        <f t="shared" si="184"/>
        <v>AISP</v>
      </c>
      <c r="F3934" s="93" t="str">
        <f t="shared" si="185"/>
        <v>Y</v>
      </c>
      <c r="G3934" s="95">
        <v>3586034.2635085182</v>
      </c>
      <c r="H3934" s="102">
        <v>36450.250181996147</v>
      </c>
      <c r="I3934" s="102">
        <v>34.793641185619592</v>
      </c>
      <c r="J3934" s="96"/>
      <c r="K3934" s="96"/>
      <c r="L3934" s="96"/>
      <c r="M3934" s="96"/>
      <c r="N3934" s="96"/>
      <c r="O3934" s="96"/>
      <c r="P3934" s="96"/>
    </row>
    <row r="3935" spans="1:16" ht="15" customHeight="1" x14ac:dyDescent="0.25">
      <c r="A3935" s="100">
        <v>43766</v>
      </c>
      <c r="B3935" s="101">
        <v>12</v>
      </c>
      <c r="C3935" s="92" t="str">
        <f t="shared" si="183"/>
        <v>GET /accounts/{AccountId}/direct-debits</v>
      </c>
      <c r="D3935" s="94" t="s">
        <v>207</v>
      </c>
      <c r="E3935" s="93" t="str">
        <f t="shared" si="184"/>
        <v>AISP</v>
      </c>
      <c r="F3935" s="93" t="str">
        <f t="shared" si="185"/>
        <v>Y</v>
      </c>
      <c r="G3935" s="95">
        <v>2323809.2743956191</v>
      </c>
      <c r="H3935" s="102">
        <v>37944.626468358991</v>
      </c>
      <c r="I3935" s="102">
        <v>207.02464657078508</v>
      </c>
      <c r="J3935" s="96"/>
      <c r="K3935" s="96"/>
      <c r="L3935" s="96"/>
      <c r="M3935" s="96"/>
      <c r="N3935" s="96"/>
      <c r="O3935" s="96"/>
      <c r="P3935" s="96"/>
    </row>
    <row r="3936" spans="1:16" ht="15" customHeight="1" x14ac:dyDescent="0.25">
      <c r="A3936" s="100">
        <v>43766</v>
      </c>
      <c r="B3936" s="101">
        <v>13</v>
      </c>
      <c r="C3936" s="92" t="str">
        <f t="shared" si="183"/>
        <v>GET /direct-debits</v>
      </c>
      <c r="D3936" s="94" t="s">
        <v>207</v>
      </c>
      <c r="E3936" s="93" t="str">
        <f t="shared" si="184"/>
        <v>AISP</v>
      </c>
      <c r="F3936" s="93" t="str">
        <f t="shared" si="185"/>
        <v>Y</v>
      </c>
      <c r="G3936" s="95">
        <v>2039539.2539184126</v>
      </c>
      <c r="H3936" s="102">
        <v>21335.311899886783</v>
      </c>
      <c r="I3936" s="102">
        <v>250.43800385136311</v>
      </c>
      <c r="J3936" s="96"/>
      <c r="K3936" s="96"/>
      <c r="L3936" s="96"/>
      <c r="M3936" s="96"/>
      <c r="N3936" s="96"/>
      <c r="O3936" s="96"/>
      <c r="P3936" s="96"/>
    </row>
    <row r="3937" spans="1:16" ht="15" customHeight="1" x14ac:dyDescent="0.25">
      <c r="A3937" s="100">
        <v>43766</v>
      </c>
      <c r="B3937" s="101">
        <v>14</v>
      </c>
      <c r="C3937" s="92" t="str">
        <f t="shared" si="183"/>
        <v>GET /accounts/{AccountId}/standing-orders</v>
      </c>
      <c r="D3937" s="94" t="s">
        <v>207</v>
      </c>
      <c r="E3937" s="93" t="str">
        <f t="shared" si="184"/>
        <v>AISP</v>
      </c>
      <c r="F3937" s="93" t="str">
        <f t="shared" si="185"/>
        <v>Y</v>
      </c>
      <c r="G3937" s="95">
        <v>1161128.5093209858</v>
      </c>
      <c r="H3937" s="102">
        <v>17697.757766513329</v>
      </c>
      <c r="I3937" s="102">
        <v>133.57516247980686</v>
      </c>
      <c r="J3937" s="96"/>
      <c r="K3937" s="96"/>
      <c r="L3937" s="96"/>
      <c r="M3937" s="96"/>
      <c r="N3937" s="96"/>
      <c r="O3937" s="96"/>
      <c r="P3937" s="96"/>
    </row>
    <row r="3938" spans="1:16" ht="15" customHeight="1" x14ac:dyDescent="0.25">
      <c r="A3938" s="100">
        <v>43766</v>
      </c>
      <c r="B3938" s="101">
        <v>15</v>
      </c>
      <c r="C3938" s="92" t="str">
        <f t="shared" si="183"/>
        <v>GET /standing-orders</v>
      </c>
      <c r="D3938" s="94" t="s">
        <v>207</v>
      </c>
      <c r="E3938" s="93" t="str">
        <f t="shared" si="184"/>
        <v>AISP</v>
      </c>
      <c r="F3938" s="93" t="str">
        <f t="shared" si="185"/>
        <v>Y</v>
      </c>
      <c r="G3938" s="95">
        <v>1757953.3727935906</v>
      </c>
      <c r="H3938" s="102">
        <v>47683.252494307693</v>
      </c>
      <c r="I3938" s="102">
        <v>154.12150726325436</v>
      </c>
      <c r="J3938" s="96"/>
      <c r="K3938" s="96"/>
      <c r="L3938" s="96"/>
      <c r="M3938" s="96"/>
      <c r="N3938" s="96"/>
      <c r="O3938" s="96"/>
      <c r="P3938" s="96"/>
    </row>
    <row r="3939" spans="1:16" ht="15" customHeight="1" x14ac:dyDescent="0.25">
      <c r="A3939" s="100">
        <v>43766</v>
      </c>
      <c r="B3939" s="101">
        <v>16</v>
      </c>
      <c r="C3939" s="92" t="str">
        <f t="shared" si="183"/>
        <v>GET /accounts/{AccountId}/product</v>
      </c>
      <c r="D3939" s="94" t="s">
        <v>207</v>
      </c>
      <c r="E3939" s="93" t="str">
        <f t="shared" si="184"/>
        <v>AISP</v>
      </c>
      <c r="F3939" s="93" t="str">
        <f t="shared" si="185"/>
        <v>Y</v>
      </c>
      <c r="G3939" s="95">
        <v>413082.10132170172</v>
      </c>
      <c r="H3939" s="102">
        <v>5396.7258947151486</v>
      </c>
      <c r="I3939" s="102">
        <v>165.15261476134361</v>
      </c>
      <c r="J3939" s="96"/>
      <c r="K3939" s="96"/>
      <c r="L3939" s="96"/>
      <c r="M3939" s="96"/>
      <c r="N3939" s="96"/>
      <c r="O3939" s="96"/>
      <c r="P3939" s="96"/>
    </row>
    <row r="3940" spans="1:16" ht="15" customHeight="1" x14ac:dyDescent="0.25">
      <c r="A3940" s="100">
        <v>43766</v>
      </c>
      <c r="B3940" s="101">
        <v>17</v>
      </c>
      <c r="C3940" s="92" t="str">
        <f t="shared" si="183"/>
        <v>GET /products</v>
      </c>
      <c r="D3940" s="94" t="s">
        <v>207</v>
      </c>
      <c r="E3940" s="93" t="str">
        <f t="shared" si="184"/>
        <v>AISP</v>
      </c>
      <c r="F3940" s="93" t="str">
        <f t="shared" si="185"/>
        <v>Y</v>
      </c>
      <c r="G3940" s="95">
        <v>863586.75929567532</v>
      </c>
      <c r="H3940" s="102">
        <v>33873.228037934496</v>
      </c>
      <c r="I3940" s="102">
        <v>242.97477712280087</v>
      </c>
      <c r="J3940" s="96"/>
      <c r="K3940" s="96"/>
      <c r="L3940" s="96"/>
      <c r="M3940" s="96"/>
      <c r="N3940" s="96"/>
      <c r="O3940" s="96"/>
      <c r="P3940" s="96"/>
    </row>
    <row r="3941" spans="1:16" ht="15" customHeight="1" x14ac:dyDescent="0.25">
      <c r="A3941" s="100">
        <v>43766</v>
      </c>
      <c r="B3941" s="101">
        <v>18</v>
      </c>
      <c r="C3941" s="92" t="str">
        <f t="shared" si="183"/>
        <v>GET /accounts/{AccountId}/offers</v>
      </c>
      <c r="D3941" s="94" t="s">
        <v>207</v>
      </c>
      <c r="E3941" s="93" t="str">
        <f t="shared" si="184"/>
        <v>AISP</v>
      </c>
      <c r="F3941" s="93" t="str">
        <f t="shared" si="185"/>
        <v>Y</v>
      </c>
      <c r="G3941" s="95">
        <v>1080364.7698123218</v>
      </c>
      <c r="H3941" s="102">
        <v>42684.173439371632</v>
      </c>
      <c r="I3941" s="102">
        <v>304.60931253746492</v>
      </c>
      <c r="J3941" s="96"/>
      <c r="K3941" s="96"/>
      <c r="L3941" s="96"/>
      <c r="M3941" s="96"/>
      <c r="N3941" s="96"/>
      <c r="O3941" s="96"/>
      <c r="P3941" s="96"/>
    </row>
    <row r="3942" spans="1:16" ht="15" customHeight="1" x14ac:dyDescent="0.25">
      <c r="A3942" s="100">
        <v>43766</v>
      </c>
      <c r="B3942" s="101">
        <v>19</v>
      </c>
      <c r="C3942" s="92" t="str">
        <f t="shared" si="183"/>
        <v>GET /offers</v>
      </c>
      <c r="D3942" s="94" t="s">
        <v>207</v>
      </c>
      <c r="E3942" s="93" t="str">
        <f t="shared" si="184"/>
        <v>AISP</v>
      </c>
      <c r="F3942" s="93" t="str">
        <f t="shared" si="185"/>
        <v>Y</v>
      </c>
      <c r="G3942" s="95">
        <v>3931273.6165655665</v>
      </c>
      <c r="H3942" s="101">
        <v>38538.415240423143</v>
      </c>
      <c r="I3942" s="101">
        <v>192.72831799147971</v>
      </c>
      <c r="J3942" s="96"/>
      <c r="K3942" s="96"/>
      <c r="L3942" s="96"/>
      <c r="M3942" s="96"/>
      <c r="N3942" s="96"/>
      <c r="O3942" s="96"/>
      <c r="P3942" s="96"/>
    </row>
    <row r="3943" spans="1:16" ht="15" customHeight="1" x14ac:dyDescent="0.25">
      <c r="A3943" s="100">
        <v>43766</v>
      </c>
      <c r="B3943" s="101">
        <v>20</v>
      </c>
      <c r="C3943" s="92" t="str">
        <f t="shared" si="183"/>
        <v>GET /accounts/{AccountId}/party</v>
      </c>
      <c r="D3943" s="94" t="s">
        <v>207</v>
      </c>
      <c r="E3943" s="93" t="str">
        <f t="shared" si="184"/>
        <v>AISP</v>
      </c>
      <c r="F3943" s="93" t="str">
        <f t="shared" si="185"/>
        <v>Y</v>
      </c>
      <c r="G3943" s="95">
        <v>1257464.9594383014</v>
      </c>
      <c r="H3943" s="101">
        <v>48610.643746905371</v>
      </c>
      <c r="I3943" s="101">
        <v>0</v>
      </c>
      <c r="J3943" s="96"/>
      <c r="K3943" s="96"/>
      <c r="L3943" s="96"/>
      <c r="M3943" s="96"/>
      <c r="N3943" s="96"/>
      <c r="O3943" s="96"/>
      <c r="P3943" s="96"/>
    </row>
    <row r="3944" spans="1:16" ht="15" customHeight="1" x14ac:dyDescent="0.25">
      <c r="A3944" s="100">
        <v>43766</v>
      </c>
      <c r="B3944" s="101">
        <v>21</v>
      </c>
      <c r="C3944" s="92" t="str">
        <f t="shared" si="183"/>
        <v>GET /party</v>
      </c>
      <c r="D3944" s="94" t="s">
        <v>207</v>
      </c>
      <c r="E3944" s="93" t="str">
        <f t="shared" si="184"/>
        <v>AISP</v>
      </c>
      <c r="F3944" s="93" t="str">
        <f t="shared" si="185"/>
        <v>Y</v>
      </c>
      <c r="G3944" s="95">
        <v>1030568.4754530061</v>
      </c>
      <c r="H3944" s="101">
        <v>11504.521646922245</v>
      </c>
      <c r="I3944" s="101">
        <v>407.00722846200068</v>
      </c>
      <c r="J3944" s="96"/>
      <c r="K3944" s="96"/>
      <c r="L3944" s="96"/>
      <c r="M3944" s="96"/>
      <c r="N3944" s="96"/>
      <c r="O3944" s="96"/>
      <c r="P3944" s="96"/>
    </row>
    <row r="3945" spans="1:16" ht="15" customHeight="1" x14ac:dyDescent="0.25">
      <c r="A3945" s="100">
        <v>43766</v>
      </c>
      <c r="B3945" s="101">
        <v>22</v>
      </c>
      <c r="C3945" s="92" t="str">
        <f t="shared" si="183"/>
        <v>GET /accounts/{AccountId}/scheduled-payments</v>
      </c>
      <c r="D3945" s="94" t="s">
        <v>207</v>
      </c>
      <c r="E3945" s="93" t="str">
        <f t="shared" si="184"/>
        <v>AISP</v>
      </c>
      <c r="F3945" s="93" t="str">
        <f t="shared" si="185"/>
        <v>Y</v>
      </c>
      <c r="G3945" s="95">
        <v>1188351.4286954901</v>
      </c>
      <c r="H3945" s="101">
        <v>32210.592954991571</v>
      </c>
      <c r="I3945" s="101">
        <v>3.3568150469364655</v>
      </c>
      <c r="J3945" s="96"/>
      <c r="K3945" s="96"/>
      <c r="L3945" s="96"/>
      <c r="M3945" s="96"/>
      <c r="N3945" s="96"/>
      <c r="O3945" s="96"/>
      <c r="P3945" s="96"/>
    </row>
    <row r="3946" spans="1:16" ht="15" customHeight="1" x14ac:dyDescent="0.25">
      <c r="A3946" s="100">
        <v>43766</v>
      </c>
      <c r="B3946" s="101">
        <v>23</v>
      </c>
      <c r="C3946" s="92" t="str">
        <f t="shared" si="183"/>
        <v>GET /scheduled-payments</v>
      </c>
      <c r="D3946" s="94" t="s">
        <v>207</v>
      </c>
      <c r="E3946" s="93" t="str">
        <f t="shared" si="184"/>
        <v>AISP</v>
      </c>
      <c r="F3946" s="93" t="str">
        <f t="shared" si="185"/>
        <v>Y</v>
      </c>
      <c r="G3946" s="95">
        <v>2312356.4013511175</v>
      </c>
      <c r="H3946" s="101">
        <v>32718.458054815907</v>
      </c>
      <c r="I3946" s="101">
        <v>86.371381895699997</v>
      </c>
      <c r="J3946" s="96"/>
      <c r="K3946" s="96"/>
      <c r="L3946" s="96"/>
      <c r="M3946" s="96"/>
      <c r="N3946" s="96"/>
      <c r="O3946" s="96"/>
      <c r="P3946" s="96"/>
    </row>
    <row r="3947" spans="1:16" ht="15" customHeight="1" x14ac:dyDescent="0.25">
      <c r="A3947" s="100">
        <v>43766</v>
      </c>
      <c r="B3947" s="101">
        <v>24</v>
      </c>
      <c r="C3947" s="92" t="str">
        <f t="shared" si="183"/>
        <v>GET /accounts/{AccountId}/statements</v>
      </c>
      <c r="D3947" s="94" t="s">
        <v>207</v>
      </c>
      <c r="E3947" s="93" t="str">
        <f t="shared" si="184"/>
        <v>AISP</v>
      </c>
      <c r="F3947" s="93" t="str">
        <f t="shared" si="185"/>
        <v>Y</v>
      </c>
      <c r="G3947" s="95">
        <v>962985.3097554883</v>
      </c>
      <c r="H3947" s="101">
        <v>13543.804744307496</v>
      </c>
      <c r="I3947" s="101">
        <v>155.00119972285597</v>
      </c>
      <c r="J3947" s="96"/>
      <c r="K3947" s="96"/>
      <c r="L3947" s="96"/>
      <c r="M3947" s="96"/>
      <c r="N3947" s="96"/>
      <c r="O3947" s="96"/>
      <c r="P3947" s="96"/>
    </row>
    <row r="3948" spans="1:16" ht="15" customHeight="1" x14ac:dyDescent="0.25">
      <c r="A3948" s="100">
        <v>43766</v>
      </c>
      <c r="B3948" s="101">
        <v>25</v>
      </c>
      <c r="C3948" s="92" t="str">
        <f t="shared" si="183"/>
        <v>GET /accounts/{AccountId}/statements/{StatementId}</v>
      </c>
      <c r="D3948" s="94" t="s">
        <v>207</v>
      </c>
      <c r="E3948" s="93" t="str">
        <f t="shared" si="184"/>
        <v>AISP</v>
      </c>
      <c r="F3948" s="93" t="str">
        <f t="shared" si="185"/>
        <v>Y</v>
      </c>
      <c r="G3948" s="95">
        <v>1470017.7429908926</v>
      </c>
      <c r="H3948" s="101">
        <v>22955.625431064065</v>
      </c>
      <c r="I3948" s="101">
        <v>129.20509008732421</v>
      </c>
      <c r="J3948" s="96"/>
      <c r="K3948" s="96"/>
      <c r="L3948" s="96"/>
      <c r="M3948" s="96"/>
      <c r="N3948" s="96"/>
      <c r="O3948" s="96"/>
      <c r="P3948" s="96"/>
    </row>
    <row r="3949" spans="1:16" ht="15" customHeight="1" x14ac:dyDescent="0.25">
      <c r="A3949" s="100">
        <v>43766</v>
      </c>
      <c r="B3949" s="101">
        <v>26</v>
      </c>
      <c r="C3949" s="92" t="str">
        <f t="shared" si="183"/>
        <v>GET /accounts/{AccountId}/statements/{StatementId}/file</v>
      </c>
      <c r="D3949" s="94" t="s">
        <v>207</v>
      </c>
      <c r="E3949" s="93" t="str">
        <f t="shared" si="184"/>
        <v>AISP</v>
      </c>
      <c r="F3949" s="93" t="str">
        <f t="shared" si="185"/>
        <v>Y</v>
      </c>
      <c r="G3949" s="95">
        <v>2729273.825506595</v>
      </c>
      <c r="H3949" s="101">
        <v>25677.825366668461</v>
      </c>
      <c r="I3949" s="101">
        <v>105.57880460172458</v>
      </c>
      <c r="J3949" s="96"/>
      <c r="K3949" s="96"/>
      <c r="L3949" s="96"/>
      <c r="M3949" s="96"/>
      <c r="N3949" s="96"/>
      <c r="O3949" s="96"/>
      <c r="P3949" s="96"/>
    </row>
    <row r="3950" spans="1:16" ht="15" customHeight="1" x14ac:dyDescent="0.25">
      <c r="A3950" s="100">
        <v>43766</v>
      </c>
      <c r="B3950" s="101">
        <v>27</v>
      </c>
      <c r="C3950" s="92" t="str">
        <f t="shared" si="183"/>
        <v>GET /accounts/{AccountId}/statements/{StatementId}/transactions</v>
      </c>
      <c r="D3950" s="94" t="s">
        <v>207</v>
      </c>
      <c r="E3950" s="93" t="str">
        <f t="shared" si="184"/>
        <v>AISP</v>
      </c>
      <c r="F3950" s="93" t="str">
        <f t="shared" si="185"/>
        <v>Y</v>
      </c>
      <c r="G3950" s="95">
        <v>31926220.064805813</v>
      </c>
      <c r="H3950" s="101">
        <v>6919.3590367145343</v>
      </c>
      <c r="I3950" s="101">
        <v>324.3630741089558</v>
      </c>
      <c r="J3950" s="96"/>
      <c r="K3950" s="96"/>
      <c r="L3950" s="96"/>
      <c r="M3950" s="96"/>
      <c r="N3950" s="96"/>
      <c r="O3950" s="96"/>
      <c r="P3950" s="96"/>
    </row>
    <row r="3951" spans="1:16" ht="15" customHeight="1" x14ac:dyDescent="0.25">
      <c r="A3951" s="100">
        <v>43766</v>
      </c>
      <c r="B3951" s="101">
        <v>28</v>
      </c>
      <c r="C3951" s="92" t="str">
        <f t="shared" si="183"/>
        <v>GET /statements</v>
      </c>
      <c r="D3951" s="94" t="s">
        <v>207</v>
      </c>
      <c r="E3951" s="93" t="str">
        <f t="shared" si="184"/>
        <v>AISP</v>
      </c>
      <c r="F3951" s="93" t="str">
        <f t="shared" si="185"/>
        <v>Y</v>
      </c>
      <c r="G3951" s="95">
        <v>4151007.5552881472</v>
      </c>
      <c r="H3951" s="101">
        <v>43960.700672071413</v>
      </c>
      <c r="I3951" s="101">
        <v>71.920525852201621</v>
      </c>
      <c r="J3951" s="96"/>
      <c r="K3951" s="96"/>
      <c r="L3951" s="96"/>
      <c r="M3951" s="96"/>
      <c r="N3951" s="96"/>
      <c r="O3951" s="96"/>
      <c r="P3951" s="96"/>
    </row>
    <row r="3952" spans="1:16" ht="15" customHeight="1" x14ac:dyDescent="0.25">
      <c r="A3952" s="100">
        <v>43766</v>
      </c>
      <c r="B3952" s="101">
        <v>29</v>
      </c>
      <c r="C3952" s="92" t="str">
        <f t="shared" si="183"/>
        <v>POST /domestic-payment-consents</v>
      </c>
      <c r="D3952" s="94" t="s">
        <v>207</v>
      </c>
      <c r="E3952" s="93" t="str">
        <f t="shared" si="184"/>
        <v>PISP</v>
      </c>
      <c r="F3952" s="93" t="str">
        <f t="shared" si="185"/>
        <v>N</v>
      </c>
      <c r="G3952" s="95">
        <v>4038422.1197016458</v>
      </c>
      <c r="H3952" s="102">
        <v>9103.1839834980856</v>
      </c>
      <c r="I3952" s="102">
        <v>106.68659788088249</v>
      </c>
      <c r="J3952" s="96"/>
      <c r="K3952" s="96"/>
      <c r="L3952" s="96"/>
      <c r="M3952" s="96"/>
      <c r="N3952" s="96"/>
      <c r="O3952" s="96"/>
      <c r="P3952" s="96"/>
    </row>
    <row r="3953" spans="1:16" ht="15" customHeight="1" x14ac:dyDescent="0.25">
      <c r="A3953" s="100">
        <v>43766</v>
      </c>
      <c r="B3953" s="101">
        <v>30</v>
      </c>
      <c r="C3953" s="92" t="str">
        <f t="shared" si="183"/>
        <v>GET /domestic-payment-consents/{ConsentId}</v>
      </c>
      <c r="D3953" s="94" t="s">
        <v>207</v>
      </c>
      <c r="E3953" s="93" t="str">
        <f t="shared" si="184"/>
        <v>PISP</v>
      </c>
      <c r="F3953" s="93" t="str">
        <f t="shared" si="185"/>
        <v>N</v>
      </c>
      <c r="G3953" s="95">
        <v>15486557.897623045</v>
      </c>
      <c r="H3953" s="102">
        <v>19617.841628505779</v>
      </c>
      <c r="I3953" s="102">
        <v>171.39924511862574</v>
      </c>
      <c r="J3953" s="96"/>
      <c r="K3953" s="96"/>
      <c r="L3953" s="96"/>
      <c r="M3953" s="96"/>
      <c r="N3953" s="96"/>
      <c r="O3953" s="96"/>
      <c r="P3953" s="96"/>
    </row>
    <row r="3954" spans="1:16" ht="15" customHeight="1" x14ac:dyDescent="0.25">
      <c r="A3954" s="100">
        <v>43766</v>
      </c>
      <c r="B3954" s="101">
        <v>31</v>
      </c>
      <c r="C3954" s="92" t="str">
        <f t="shared" si="183"/>
        <v>POST /domestic-payments</v>
      </c>
      <c r="D3954" s="94" t="s">
        <v>207</v>
      </c>
      <c r="E3954" s="93" t="str">
        <f t="shared" si="184"/>
        <v>PISP</v>
      </c>
      <c r="F3954" s="93" t="str">
        <f t="shared" si="185"/>
        <v>Y</v>
      </c>
      <c r="G3954" s="95">
        <v>5527740.6547980653</v>
      </c>
      <c r="H3954" s="102">
        <v>17420.607574585327</v>
      </c>
      <c r="I3954" s="102">
        <v>6.3573797161781638</v>
      </c>
      <c r="J3954" s="96"/>
      <c r="K3954" s="96"/>
      <c r="L3954" s="96"/>
      <c r="M3954" s="96"/>
      <c r="N3954" s="96"/>
      <c r="O3954" s="96"/>
      <c r="P3954" s="96"/>
    </row>
    <row r="3955" spans="1:16" ht="15" customHeight="1" x14ac:dyDescent="0.25">
      <c r="A3955" s="100">
        <v>43766</v>
      </c>
      <c r="B3955" s="101">
        <v>32</v>
      </c>
      <c r="C3955" s="92" t="str">
        <f t="shared" si="183"/>
        <v>GET /domestic-payments/{DomesticPaymentId}</v>
      </c>
      <c r="D3955" s="94" t="s">
        <v>207</v>
      </c>
      <c r="E3955" s="93" t="str">
        <f t="shared" si="184"/>
        <v>PISP</v>
      </c>
      <c r="F3955" s="93" t="str">
        <f t="shared" si="185"/>
        <v>Y</v>
      </c>
      <c r="G3955" s="95">
        <v>35038769.620047718</v>
      </c>
      <c r="H3955" s="102">
        <v>41055.469602163161</v>
      </c>
      <c r="I3955" s="102">
        <v>80.930815555315959</v>
      </c>
      <c r="J3955" s="96"/>
      <c r="K3955" s="96"/>
      <c r="L3955" s="96"/>
      <c r="M3955" s="96"/>
      <c r="N3955" s="96"/>
      <c r="O3955" s="96"/>
      <c r="P3955" s="96"/>
    </row>
    <row r="3956" spans="1:16" ht="15" customHeight="1" x14ac:dyDescent="0.25">
      <c r="A3956" s="100">
        <v>43766</v>
      </c>
      <c r="B3956" s="101">
        <v>33</v>
      </c>
      <c r="C3956" s="92" t="str">
        <f t="shared" si="183"/>
        <v>POST /domestic-scheduled-payment-consents</v>
      </c>
      <c r="D3956" s="94" t="s">
        <v>207</v>
      </c>
      <c r="E3956" s="93" t="str">
        <f t="shared" si="184"/>
        <v>PISP</v>
      </c>
      <c r="F3956" s="93" t="str">
        <f t="shared" si="185"/>
        <v>N</v>
      </c>
      <c r="G3956" s="95">
        <v>17887653.561191704</v>
      </c>
      <c r="H3956" s="102">
        <v>17314.252277740939</v>
      </c>
      <c r="I3956" s="102">
        <v>101.61379566056223</v>
      </c>
      <c r="J3956" s="96"/>
      <c r="K3956" s="96"/>
      <c r="L3956" s="96"/>
      <c r="M3956" s="96"/>
      <c r="N3956" s="96"/>
      <c r="O3956" s="96"/>
      <c r="P3956" s="96"/>
    </row>
    <row r="3957" spans="1:16" ht="15" customHeight="1" x14ac:dyDescent="0.25">
      <c r="A3957" s="100">
        <v>43766</v>
      </c>
      <c r="B3957" s="101">
        <v>34</v>
      </c>
      <c r="C3957" s="92" t="str">
        <f t="shared" si="183"/>
        <v>GET /domestic-scheduled-payment-consents/{ConsentId}</v>
      </c>
      <c r="D3957" s="94" t="s">
        <v>207</v>
      </c>
      <c r="E3957" s="93" t="str">
        <f t="shared" si="184"/>
        <v>PISP</v>
      </c>
      <c r="F3957" s="93" t="str">
        <f t="shared" si="185"/>
        <v>N</v>
      </c>
      <c r="G3957" s="95">
        <v>13923076.491146056</v>
      </c>
      <c r="H3957" s="102">
        <v>14198.834882439329</v>
      </c>
      <c r="I3957" s="102">
        <v>90.994277170591545</v>
      </c>
      <c r="J3957" s="96"/>
      <c r="K3957" s="96"/>
      <c r="L3957" s="96"/>
      <c r="M3957" s="96"/>
      <c r="N3957" s="96"/>
      <c r="O3957" s="96"/>
      <c r="P3957" s="96"/>
    </row>
    <row r="3958" spans="1:16" ht="15" customHeight="1" x14ac:dyDescent="0.25">
      <c r="A3958" s="100">
        <v>43766</v>
      </c>
      <c r="B3958" s="101">
        <v>35</v>
      </c>
      <c r="C3958" s="92" t="str">
        <f t="shared" si="183"/>
        <v>POST /domestic-scheduled-payments</v>
      </c>
      <c r="D3958" s="94" t="s">
        <v>207</v>
      </c>
      <c r="E3958" s="93" t="str">
        <f t="shared" si="184"/>
        <v>PISP</v>
      </c>
      <c r="F3958" s="93" t="str">
        <f t="shared" si="185"/>
        <v>Y</v>
      </c>
      <c r="G3958" s="95">
        <v>31363307.04228653</v>
      </c>
      <c r="H3958" s="102">
        <v>46087.958727830279</v>
      </c>
      <c r="I3958" s="102">
        <v>185.86272171753251</v>
      </c>
      <c r="J3958" s="96"/>
      <c r="K3958" s="96"/>
      <c r="L3958" s="96"/>
      <c r="M3958" s="96"/>
      <c r="N3958" s="96"/>
      <c r="O3958" s="96"/>
      <c r="P3958" s="96"/>
    </row>
    <row r="3959" spans="1:16" ht="15" customHeight="1" x14ac:dyDescent="0.25">
      <c r="A3959" s="100">
        <v>43766</v>
      </c>
      <c r="B3959" s="101">
        <v>36</v>
      </c>
      <c r="C3959" s="92" t="str">
        <f t="shared" si="183"/>
        <v>GET /domestic-scheduled-payments/{DomesticScheduledPaymentId}</v>
      </c>
      <c r="D3959" s="94" t="s">
        <v>207</v>
      </c>
      <c r="E3959" s="93" t="str">
        <f t="shared" si="184"/>
        <v>PISP</v>
      </c>
      <c r="F3959" s="93" t="str">
        <f t="shared" si="185"/>
        <v>Y</v>
      </c>
      <c r="G3959" s="95">
        <v>16038797.949884698</v>
      </c>
      <c r="H3959" s="102">
        <v>33159.649022556136</v>
      </c>
      <c r="I3959" s="102">
        <v>92.159653841184081</v>
      </c>
      <c r="J3959" s="96"/>
      <c r="K3959" s="96"/>
      <c r="L3959" s="96"/>
      <c r="M3959" s="96"/>
      <c r="N3959" s="96"/>
      <c r="O3959" s="96"/>
      <c r="P3959" s="96"/>
    </row>
    <row r="3960" spans="1:16" ht="15" customHeight="1" x14ac:dyDescent="0.25">
      <c r="A3960" s="100">
        <v>43766</v>
      </c>
      <c r="B3960" s="101">
        <v>37</v>
      </c>
      <c r="C3960" s="92" t="str">
        <f t="shared" si="183"/>
        <v>POST /domestic-standing-order-consents</v>
      </c>
      <c r="D3960" s="94" t="s">
        <v>207</v>
      </c>
      <c r="E3960" s="93" t="str">
        <f t="shared" si="184"/>
        <v>PISP</v>
      </c>
      <c r="F3960" s="93" t="str">
        <f t="shared" si="185"/>
        <v>N</v>
      </c>
      <c r="G3960" s="95">
        <v>26859325.360133447</v>
      </c>
      <c r="H3960" s="102">
        <v>27085.838879958788</v>
      </c>
      <c r="I3960" s="102">
        <v>226.4180364035945</v>
      </c>
      <c r="J3960" s="96"/>
      <c r="K3960" s="96"/>
      <c r="L3960" s="96"/>
      <c r="M3960" s="96"/>
      <c r="N3960" s="96"/>
      <c r="O3960" s="96"/>
      <c r="P3960" s="96"/>
    </row>
    <row r="3961" spans="1:16" ht="15" customHeight="1" x14ac:dyDescent="0.25">
      <c r="A3961" s="100">
        <v>43766</v>
      </c>
      <c r="B3961" s="101">
        <v>38</v>
      </c>
      <c r="C3961" s="92" t="str">
        <f t="shared" si="183"/>
        <v>GET /domestic-standing-order-consents/{ConsentId}</v>
      </c>
      <c r="D3961" s="94" t="s">
        <v>207</v>
      </c>
      <c r="E3961" s="93" t="str">
        <f t="shared" si="184"/>
        <v>PISP</v>
      </c>
      <c r="F3961" s="93" t="str">
        <f t="shared" si="185"/>
        <v>N</v>
      </c>
      <c r="G3961" s="95">
        <v>24623221.324969444</v>
      </c>
      <c r="H3961" s="102">
        <v>29652.445676405176</v>
      </c>
      <c r="I3961" s="102">
        <v>209.07887696170383</v>
      </c>
      <c r="J3961" s="96"/>
      <c r="K3961" s="96"/>
      <c r="L3961" s="96"/>
      <c r="M3961" s="96"/>
      <c r="N3961" s="96"/>
      <c r="O3961" s="96"/>
      <c r="P3961" s="96"/>
    </row>
    <row r="3962" spans="1:16" ht="15" customHeight="1" x14ac:dyDescent="0.25">
      <c r="A3962" s="100">
        <v>43766</v>
      </c>
      <c r="B3962" s="101">
        <v>39</v>
      </c>
      <c r="C3962" s="92" t="str">
        <f t="shared" si="183"/>
        <v>POST /domestic-standing-orders</v>
      </c>
      <c r="D3962" s="94" t="s">
        <v>207</v>
      </c>
      <c r="E3962" s="93" t="str">
        <f t="shared" si="184"/>
        <v>PISP</v>
      </c>
      <c r="F3962" s="93" t="str">
        <f t="shared" si="185"/>
        <v>Y</v>
      </c>
      <c r="G3962" s="95">
        <v>8112999.113696239</v>
      </c>
      <c r="H3962" s="102">
        <v>18174.529442946201</v>
      </c>
      <c r="I3962" s="102">
        <v>2.1505604688634685</v>
      </c>
      <c r="J3962" s="96"/>
      <c r="K3962" s="96"/>
      <c r="L3962" s="96"/>
      <c r="M3962" s="96"/>
      <c r="N3962" s="96"/>
      <c r="O3962" s="96"/>
      <c r="P3962" s="96"/>
    </row>
    <row r="3963" spans="1:16" ht="15" customHeight="1" x14ac:dyDescent="0.25">
      <c r="A3963" s="100">
        <v>43766</v>
      </c>
      <c r="B3963" s="101">
        <v>40</v>
      </c>
      <c r="C3963" s="92" t="str">
        <f t="shared" si="183"/>
        <v>GET /domestic-standing-orders/{DomesticStandingOrderId}</v>
      </c>
      <c r="D3963" s="94" t="s">
        <v>207</v>
      </c>
      <c r="E3963" s="93" t="str">
        <f t="shared" si="184"/>
        <v>PISP</v>
      </c>
      <c r="F3963" s="93" t="str">
        <f t="shared" si="185"/>
        <v>Y</v>
      </c>
      <c r="G3963" s="95">
        <v>6126165.7655676287</v>
      </c>
      <c r="H3963" s="102">
        <v>9160.6555306602349</v>
      </c>
      <c r="I3963" s="102">
        <v>238.1556072082146</v>
      </c>
      <c r="J3963" s="96"/>
      <c r="K3963" s="96"/>
      <c r="L3963" s="96"/>
      <c r="M3963" s="96"/>
      <c r="N3963" s="96"/>
      <c r="O3963" s="96"/>
      <c r="P3963" s="96"/>
    </row>
    <row r="3964" spans="1:16" ht="15" customHeight="1" x14ac:dyDescent="0.25">
      <c r="A3964" s="100">
        <v>43766</v>
      </c>
      <c r="B3964" s="101">
        <v>41</v>
      </c>
      <c r="C3964" s="92" t="str">
        <f t="shared" si="183"/>
        <v>POST /international-payment-consents</v>
      </c>
      <c r="D3964" s="94" t="s">
        <v>207</v>
      </c>
      <c r="E3964" s="93" t="str">
        <f t="shared" si="184"/>
        <v>PISP</v>
      </c>
      <c r="F3964" s="93" t="str">
        <f t="shared" si="185"/>
        <v>N</v>
      </c>
      <c r="G3964" s="95">
        <v>35550571.225633822</v>
      </c>
      <c r="H3964" s="102">
        <v>42603.662058987182</v>
      </c>
      <c r="I3964" s="102">
        <v>66.728223833134692</v>
      </c>
      <c r="J3964" s="96"/>
      <c r="K3964" s="96"/>
      <c r="L3964" s="96"/>
      <c r="M3964" s="96"/>
      <c r="N3964" s="96"/>
      <c r="O3964" s="96"/>
      <c r="P3964" s="96"/>
    </row>
    <row r="3965" spans="1:16" ht="15" customHeight="1" x14ac:dyDescent="0.25">
      <c r="A3965" s="100">
        <v>43766</v>
      </c>
      <c r="B3965" s="101">
        <v>42</v>
      </c>
      <c r="C3965" s="92" t="str">
        <f t="shared" si="183"/>
        <v>GET /international-payment-consents/{ConsentId}</v>
      </c>
      <c r="D3965" s="94" t="s">
        <v>207</v>
      </c>
      <c r="E3965" s="93" t="str">
        <f t="shared" si="184"/>
        <v>PISP</v>
      </c>
      <c r="F3965" s="93" t="str">
        <f t="shared" si="185"/>
        <v>N</v>
      </c>
      <c r="G3965" s="95">
        <v>35528578.133930087</v>
      </c>
      <c r="H3965" s="102">
        <v>30351.117218066538</v>
      </c>
      <c r="I3965" s="102">
        <v>290.88433064246732</v>
      </c>
      <c r="J3965" s="96"/>
      <c r="K3965" s="96"/>
      <c r="L3965" s="96"/>
      <c r="M3965" s="96"/>
      <c r="N3965" s="96"/>
      <c r="O3965" s="96"/>
      <c r="P3965" s="96"/>
    </row>
    <row r="3966" spans="1:16" ht="15" customHeight="1" x14ac:dyDescent="0.25">
      <c r="A3966" s="100">
        <v>43766</v>
      </c>
      <c r="B3966" s="101">
        <v>43</v>
      </c>
      <c r="C3966" s="92" t="str">
        <f t="shared" si="183"/>
        <v>POST /international-payments</v>
      </c>
      <c r="D3966" s="94" t="s">
        <v>207</v>
      </c>
      <c r="E3966" s="93" t="str">
        <f t="shared" si="184"/>
        <v>PISP</v>
      </c>
      <c r="F3966" s="93" t="str">
        <f t="shared" si="185"/>
        <v>Y</v>
      </c>
      <c r="G3966" s="95">
        <v>39187152.70552019</v>
      </c>
      <c r="H3966" s="102">
        <v>43449.792525707227</v>
      </c>
      <c r="I3966" s="102">
        <v>43.310334180170187</v>
      </c>
      <c r="J3966" s="96"/>
      <c r="K3966" s="96"/>
      <c r="L3966" s="96"/>
      <c r="M3966" s="96"/>
      <c r="N3966" s="96"/>
      <c r="O3966" s="96"/>
      <c r="P3966" s="96"/>
    </row>
    <row r="3967" spans="1:16" ht="15" customHeight="1" x14ac:dyDescent="0.25">
      <c r="A3967" s="100">
        <v>43766</v>
      </c>
      <c r="B3967" s="101">
        <v>44</v>
      </c>
      <c r="C3967" s="92" t="str">
        <f t="shared" si="183"/>
        <v>GET /international-payments/{InternationalPaymentId}</v>
      </c>
      <c r="D3967" s="94" t="s">
        <v>207</v>
      </c>
      <c r="E3967" s="93" t="str">
        <f t="shared" si="184"/>
        <v>PISP</v>
      </c>
      <c r="F3967" s="93" t="str">
        <f t="shared" si="185"/>
        <v>Y</v>
      </c>
      <c r="G3967" s="95">
        <v>13262161.676627805</v>
      </c>
      <c r="H3967" s="102">
        <v>18717.935950345931</v>
      </c>
      <c r="I3967" s="102">
        <v>61.690905331307818</v>
      </c>
      <c r="J3967" s="96"/>
      <c r="K3967" s="96"/>
      <c r="L3967" s="96"/>
      <c r="M3967" s="96"/>
      <c r="N3967" s="96"/>
      <c r="O3967" s="96"/>
      <c r="P3967" s="96"/>
    </row>
    <row r="3968" spans="1:16" ht="15" customHeight="1" x14ac:dyDescent="0.25">
      <c r="A3968" s="100">
        <v>43766</v>
      </c>
      <c r="B3968" s="101">
        <v>45</v>
      </c>
      <c r="C3968" s="92" t="str">
        <f t="shared" si="183"/>
        <v>POST /international-scheduled-payment-consents</v>
      </c>
      <c r="D3968" s="94" t="s">
        <v>207</v>
      </c>
      <c r="E3968" s="93" t="str">
        <f t="shared" si="184"/>
        <v>PISP</v>
      </c>
      <c r="F3968" s="93" t="str">
        <f t="shared" si="185"/>
        <v>N</v>
      </c>
      <c r="G3968" s="95">
        <v>29807998.263376635</v>
      </c>
      <c r="H3968" s="102">
        <v>34539.914980344518</v>
      </c>
      <c r="I3968" s="102">
        <v>17.512224428338598</v>
      </c>
      <c r="J3968" s="96"/>
      <c r="K3968" s="96"/>
      <c r="L3968" s="96"/>
      <c r="M3968" s="96"/>
      <c r="N3968" s="96"/>
      <c r="O3968" s="96"/>
      <c r="P3968" s="96"/>
    </row>
    <row r="3969" spans="1:16" ht="15" customHeight="1" x14ac:dyDescent="0.25">
      <c r="A3969" s="100">
        <v>43766</v>
      </c>
      <c r="B3969" s="101">
        <v>46</v>
      </c>
      <c r="C3969" s="92" t="str">
        <f t="shared" si="183"/>
        <v>GET /international-scheduled-payment-consents/{ConsentId}</v>
      </c>
      <c r="D3969" s="94" t="s">
        <v>207</v>
      </c>
      <c r="E3969" s="93" t="str">
        <f t="shared" si="184"/>
        <v>PISP</v>
      </c>
      <c r="F3969" s="93" t="str">
        <f t="shared" si="185"/>
        <v>N</v>
      </c>
      <c r="G3969" s="95">
        <v>10696132.282654863</v>
      </c>
      <c r="H3969" s="102">
        <v>28961.082615613152</v>
      </c>
      <c r="I3969" s="102">
        <v>30.994963091831828</v>
      </c>
      <c r="J3969" s="96"/>
      <c r="K3969" s="96"/>
      <c r="L3969" s="96"/>
      <c r="M3969" s="96"/>
      <c r="N3969" s="96"/>
      <c r="O3969" s="96"/>
      <c r="P3969" s="96"/>
    </row>
    <row r="3970" spans="1:16" ht="15" customHeight="1" x14ac:dyDescent="0.25">
      <c r="A3970" s="100">
        <v>43766</v>
      </c>
      <c r="B3970" s="101">
        <v>47</v>
      </c>
      <c r="C3970" s="92" t="str">
        <f t="shared" si="183"/>
        <v>POST /international-scheduled-payments</v>
      </c>
      <c r="D3970" s="94" t="s">
        <v>207</v>
      </c>
      <c r="E3970" s="93" t="str">
        <f t="shared" si="184"/>
        <v>PISP</v>
      </c>
      <c r="F3970" s="93" t="str">
        <f t="shared" si="185"/>
        <v>Y</v>
      </c>
      <c r="G3970" s="95">
        <v>16219731.994642576</v>
      </c>
      <c r="H3970" s="102">
        <v>24354.043886075295</v>
      </c>
      <c r="I3970" s="102">
        <v>81.018386083554518</v>
      </c>
      <c r="J3970" s="96"/>
      <c r="K3970" s="96"/>
      <c r="L3970" s="96"/>
      <c r="M3970" s="96"/>
      <c r="N3970" s="96"/>
      <c r="O3970" s="96"/>
      <c r="P3970" s="96"/>
    </row>
    <row r="3971" spans="1:16" ht="15" customHeight="1" x14ac:dyDescent="0.25">
      <c r="A3971" s="100">
        <v>43766</v>
      </c>
      <c r="B3971" s="101">
        <v>48</v>
      </c>
      <c r="C3971" s="92" t="str">
        <f t="shared" si="183"/>
        <v>GET /international-scheduled-payments/{InternationalScheduledPaymentId}</v>
      </c>
      <c r="D3971" s="94" t="s">
        <v>207</v>
      </c>
      <c r="E3971" s="93" t="str">
        <f t="shared" si="184"/>
        <v>PISP</v>
      </c>
      <c r="F3971" s="93" t="str">
        <f t="shared" si="185"/>
        <v>Y</v>
      </c>
      <c r="G3971" s="95">
        <v>23847646.262616761</v>
      </c>
      <c r="H3971" s="102">
        <v>37226.607279995427</v>
      </c>
      <c r="I3971" s="102">
        <v>60.807686275999735</v>
      </c>
      <c r="J3971" s="96"/>
      <c r="K3971" s="96"/>
      <c r="L3971" s="96"/>
      <c r="M3971" s="96"/>
      <c r="N3971" s="96"/>
      <c r="O3971" s="96"/>
      <c r="P3971" s="96"/>
    </row>
    <row r="3972" spans="1:16" ht="15" customHeight="1" x14ac:dyDescent="0.25">
      <c r="A3972" s="100">
        <v>43766</v>
      </c>
      <c r="B3972" s="101">
        <v>49</v>
      </c>
      <c r="C3972" s="92" t="str">
        <f t="shared" si="183"/>
        <v>POST /international-standing-order-consents</v>
      </c>
      <c r="D3972" s="94" t="s">
        <v>207</v>
      </c>
      <c r="E3972" s="93" t="str">
        <f t="shared" si="184"/>
        <v>PISP</v>
      </c>
      <c r="F3972" s="93" t="str">
        <f t="shared" si="185"/>
        <v>N</v>
      </c>
      <c r="G3972" s="95">
        <v>3894550.3181121703</v>
      </c>
      <c r="H3972" s="102">
        <v>13325.309600058223</v>
      </c>
      <c r="I3972" s="102">
        <v>6.7445561065171935</v>
      </c>
      <c r="J3972" s="96"/>
      <c r="K3972" s="96"/>
      <c r="L3972" s="96"/>
      <c r="M3972" s="96"/>
      <c r="N3972" s="96"/>
      <c r="O3972" s="96"/>
      <c r="P3972" s="96"/>
    </row>
    <row r="3973" spans="1:16" ht="15" customHeight="1" x14ac:dyDescent="0.25">
      <c r="A3973" s="100">
        <v>43766</v>
      </c>
      <c r="B3973" s="101">
        <v>50</v>
      </c>
      <c r="C3973" s="92" t="str">
        <f t="shared" si="183"/>
        <v>GET /international-standing-order-consents/{ConsentId}</v>
      </c>
      <c r="D3973" s="94" t="s">
        <v>207</v>
      </c>
      <c r="E3973" s="93" t="str">
        <f t="shared" si="184"/>
        <v>PISP</v>
      </c>
      <c r="F3973" s="93" t="str">
        <f t="shared" si="185"/>
        <v>N</v>
      </c>
      <c r="G3973" s="95">
        <v>20417310.176217031</v>
      </c>
      <c r="H3973" s="102">
        <v>32988.776487222793</v>
      </c>
      <c r="I3973" s="102">
        <v>298.78784978179442</v>
      </c>
      <c r="J3973" s="96"/>
      <c r="K3973" s="96"/>
      <c r="L3973" s="96"/>
      <c r="M3973" s="96"/>
      <c r="N3973" s="96"/>
      <c r="O3973" s="96"/>
      <c r="P3973" s="96"/>
    </row>
    <row r="3974" spans="1:16" ht="15" customHeight="1" x14ac:dyDescent="0.25">
      <c r="A3974" s="100">
        <v>43766</v>
      </c>
      <c r="B3974" s="101">
        <v>51</v>
      </c>
      <c r="C3974" s="92" t="str">
        <f t="shared" si="183"/>
        <v>POST /international-standing-orders</v>
      </c>
      <c r="D3974" s="94" t="s">
        <v>207</v>
      </c>
      <c r="E3974" s="93" t="str">
        <f t="shared" si="184"/>
        <v>PISP</v>
      </c>
      <c r="F3974" s="93" t="str">
        <f t="shared" si="185"/>
        <v>Y</v>
      </c>
      <c r="G3974" s="95">
        <v>15161424.427696582</v>
      </c>
      <c r="H3974" s="102">
        <v>24664.347102162221</v>
      </c>
      <c r="I3974" s="102">
        <v>241.95667676085017</v>
      </c>
      <c r="J3974" s="96"/>
      <c r="K3974" s="96"/>
      <c r="L3974" s="96"/>
      <c r="M3974" s="96"/>
      <c r="N3974" s="96"/>
      <c r="O3974" s="96"/>
      <c r="P3974" s="96"/>
    </row>
    <row r="3975" spans="1:16" ht="15" customHeight="1" x14ac:dyDescent="0.25">
      <c r="A3975" s="100">
        <v>43766</v>
      </c>
      <c r="B3975" s="101">
        <v>52</v>
      </c>
      <c r="C3975" s="92" t="str">
        <f t="shared" si="183"/>
        <v>GET /international-standing-orders/{InternationalStandingOrderPaymentId}</v>
      </c>
      <c r="D3975" s="94" t="s">
        <v>207</v>
      </c>
      <c r="E3975" s="93" t="str">
        <f t="shared" si="184"/>
        <v>PISP</v>
      </c>
      <c r="F3975" s="93" t="str">
        <f t="shared" si="185"/>
        <v>Y</v>
      </c>
      <c r="G3975" s="95">
        <v>7405154.5336607052</v>
      </c>
      <c r="H3975" s="102">
        <v>17998.334601767059</v>
      </c>
      <c r="I3975" s="102">
        <v>76.453449238860031</v>
      </c>
      <c r="J3975" s="96"/>
      <c r="K3975" s="96"/>
      <c r="L3975" s="96"/>
      <c r="M3975" s="96"/>
      <c r="N3975" s="96"/>
      <c r="O3975" s="96"/>
      <c r="P3975" s="96"/>
    </row>
    <row r="3976" spans="1:16" ht="15" customHeight="1" x14ac:dyDescent="0.25">
      <c r="A3976" s="100">
        <v>43766</v>
      </c>
      <c r="B3976" s="101">
        <v>53</v>
      </c>
      <c r="C3976" s="92" t="str">
        <f t="shared" ref="C3976:C4039" si="186">VLOOKUP($B3976,endpoints,3)</f>
        <v>POST /file-payment-consents</v>
      </c>
      <c r="D3976" s="94" t="s">
        <v>207</v>
      </c>
      <c r="E3976" s="93" t="str">
        <f t="shared" ref="E3976:E4039" si="187">VLOOKUP($B3976,endpoints,4)</f>
        <v>PISP</v>
      </c>
      <c r="F3976" s="93" t="str">
        <f t="shared" ref="F3976:F4039" si="188">VLOOKUP($B3976,endpoints,5)</f>
        <v>N</v>
      </c>
      <c r="G3976" s="95">
        <v>13704186.595673721</v>
      </c>
      <c r="H3976" s="102">
        <v>14175.430425849068</v>
      </c>
      <c r="I3976" s="102">
        <v>22.23770557605096</v>
      </c>
      <c r="J3976" s="96"/>
      <c r="K3976" s="96"/>
      <c r="L3976" s="96"/>
      <c r="M3976" s="96"/>
      <c r="N3976" s="96"/>
      <c r="O3976" s="96"/>
      <c r="P3976" s="96"/>
    </row>
    <row r="3977" spans="1:16" ht="15" customHeight="1" x14ac:dyDescent="0.25">
      <c r="A3977" s="100">
        <v>43766</v>
      </c>
      <c r="B3977" s="101">
        <v>54</v>
      </c>
      <c r="C3977" s="92" t="str">
        <f t="shared" si="186"/>
        <v>GET /file-payment-consents/{ConsentId}</v>
      </c>
      <c r="D3977" s="94" t="s">
        <v>207</v>
      </c>
      <c r="E3977" s="93" t="str">
        <f t="shared" si="187"/>
        <v>PISP</v>
      </c>
      <c r="F3977" s="93" t="str">
        <f t="shared" si="188"/>
        <v>N</v>
      </c>
      <c r="G3977" s="95">
        <v>21623782.62864659</v>
      </c>
      <c r="H3977" s="102">
        <v>26664.792888106946</v>
      </c>
      <c r="I3977" s="102">
        <v>221.44780316739636</v>
      </c>
      <c r="J3977" s="96"/>
      <c r="K3977" s="96"/>
      <c r="L3977" s="96"/>
      <c r="M3977" s="96"/>
      <c r="N3977" s="96"/>
      <c r="O3977" s="96"/>
      <c r="P3977" s="96"/>
    </row>
    <row r="3978" spans="1:16" ht="15" customHeight="1" x14ac:dyDescent="0.25">
      <c r="A3978" s="100">
        <v>43766</v>
      </c>
      <c r="B3978" s="101">
        <v>55</v>
      </c>
      <c r="C3978" s="92" t="str">
        <f t="shared" si="186"/>
        <v>POST /file-payment-consents/{ConsentId}/file</v>
      </c>
      <c r="D3978" s="94" t="s">
        <v>207</v>
      </c>
      <c r="E3978" s="93" t="str">
        <f t="shared" si="187"/>
        <v>PISP</v>
      </c>
      <c r="F3978" s="93" t="str">
        <f t="shared" si="188"/>
        <v>N</v>
      </c>
      <c r="G3978" s="95">
        <v>21732972.780493129</v>
      </c>
      <c r="H3978" s="102">
        <v>32029.124960969242</v>
      </c>
      <c r="I3978" s="102">
        <v>68.763180141419483</v>
      </c>
      <c r="J3978" s="96"/>
      <c r="K3978" s="96"/>
      <c r="L3978" s="96"/>
      <c r="M3978" s="96"/>
      <c r="N3978" s="96"/>
      <c r="O3978" s="96"/>
      <c r="P3978" s="96"/>
    </row>
    <row r="3979" spans="1:16" ht="15" customHeight="1" x14ac:dyDescent="0.25">
      <c r="A3979" s="100">
        <v>43766</v>
      </c>
      <c r="B3979" s="101">
        <v>56</v>
      </c>
      <c r="C3979" s="92" t="str">
        <f t="shared" si="186"/>
        <v>GET /file-payment-consents/{ConsentId}/file</v>
      </c>
      <c r="D3979" s="94" t="s">
        <v>207</v>
      </c>
      <c r="E3979" s="93" t="str">
        <f t="shared" si="187"/>
        <v>PISP</v>
      </c>
      <c r="F3979" s="93" t="str">
        <f t="shared" si="188"/>
        <v>N</v>
      </c>
      <c r="G3979" s="95">
        <v>24239664.252864581</v>
      </c>
      <c r="H3979" s="102">
        <v>33750.968758505383</v>
      </c>
      <c r="I3979" s="102">
        <v>46.080306375703735</v>
      </c>
      <c r="J3979" s="96"/>
      <c r="K3979" s="96"/>
      <c r="L3979" s="96"/>
      <c r="M3979" s="96"/>
      <c r="N3979" s="96"/>
      <c r="O3979" s="96"/>
      <c r="P3979" s="96"/>
    </row>
    <row r="3980" spans="1:16" ht="15" customHeight="1" x14ac:dyDescent="0.25">
      <c r="A3980" s="100">
        <v>43766</v>
      </c>
      <c r="B3980" s="101">
        <v>57</v>
      </c>
      <c r="C3980" s="92" t="str">
        <f t="shared" si="186"/>
        <v>POST /file-payments</v>
      </c>
      <c r="D3980" s="94" t="s">
        <v>207</v>
      </c>
      <c r="E3980" s="93" t="str">
        <f t="shared" si="187"/>
        <v>PISP</v>
      </c>
      <c r="F3980" s="93" t="str">
        <f t="shared" si="188"/>
        <v>Y</v>
      </c>
      <c r="G3980" s="95">
        <v>438390436.13708818</v>
      </c>
      <c r="H3980" s="102">
        <v>4215.4471037222756</v>
      </c>
      <c r="I3980" s="102">
        <v>62.430269770487136</v>
      </c>
      <c r="J3980" s="96"/>
      <c r="K3980" s="96"/>
      <c r="L3980" s="96"/>
      <c r="M3980" s="96"/>
      <c r="N3980" s="96"/>
      <c r="O3980" s="96"/>
      <c r="P3980" s="96"/>
    </row>
    <row r="3981" spans="1:16" ht="15" customHeight="1" x14ac:dyDescent="0.25">
      <c r="A3981" s="100">
        <v>43766</v>
      </c>
      <c r="B3981" s="101">
        <v>58</v>
      </c>
      <c r="C3981" s="92" t="str">
        <f t="shared" si="186"/>
        <v>GET /file-payments/{FilePaymentId}</v>
      </c>
      <c r="D3981" s="94" t="s">
        <v>207</v>
      </c>
      <c r="E3981" s="93" t="str">
        <f t="shared" si="187"/>
        <v>PISP</v>
      </c>
      <c r="F3981" s="93" t="str">
        <f t="shared" si="188"/>
        <v>Y</v>
      </c>
      <c r="G3981" s="95">
        <v>69772803.012075171</v>
      </c>
      <c r="H3981" s="102">
        <v>813.66770137948401</v>
      </c>
      <c r="I3981" s="102">
        <v>142.87991373590899</v>
      </c>
      <c r="J3981" s="96"/>
      <c r="K3981" s="96"/>
      <c r="L3981" s="96"/>
      <c r="M3981" s="96"/>
      <c r="N3981" s="96"/>
      <c r="O3981" s="96"/>
      <c r="P3981" s="96"/>
    </row>
    <row r="3982" spans="1:16" ht="15" customHeight="1" x14ac:dyDescent="0.25">
      <c r="A3982" s="100">
        <v>43766</v>
      </c>
      <c r="B3982" s="101">
        <v>59</v>
      </c>
      <c r="C3982" s="92" t="str">
        <f t="shared" si="186"/>
        <v>GET /file-payments/{FilePaymentId}/report-file</v>
      </c>
      <c r="D3982" s="94" t="s">
        <v>207</v>
      </c>
      <c r="E3982" s="93" t="str">
        <f t="shared" si="187"/>
        <v>PISP</v>
      </c>
      <c r="F3982" s="93" t="str">
        <f t="shared" si="188"/>
        <v>Y</v>
      </c>
      <c r="G3982" s="95">
        <v>69383594.017585158</v>
      </c>
      <c r="H3982" s="102">
        <v>2413.7724333480846</v>
      </c>
      <c r="I3982" s="102">
        <v>85.410146906368766</v>
      </c>
      <c r="J3982" s="96"/>
      <c r="K3982" s="96"/>
      <c r="L3982" s="96"/>
      <c r="M3982" s="96"/>
      <c r="N3982" s="96"/>
      <c r="O3982" s="96"/>
      <c r="P3982" s="96"/>
    </row>
    <row r="3983" spans="1:16" ht="15" customHeight="1" x14ac:dyDescent="0.25">
      <c r="A3983" s="100">
        <v>43766</v>
      </c>
      <c r="B3983" s="101">
        <v>60</v>
      </c>
      <c r="C3983" s="92" t="str">
        <f t="shared" si="186"/>
        <v>POST /funds-confirmation-consents</v>
      </c>
      <c r="D3983" s="94" t="s">
        <v>207</v>
      </c>
      <c r="E3983" s="93" t="str">
        <f t="shared" si="187"/>
        <v>CoF</v>
      </c>
      <c r="F3983" s="93" t="str">
        <f t="shared" si="188"/>
        <v>N</v>
      </c>
      <c r="G3983" s="95">
        <v>13416823.330222767</v>
      </c>
      <c r="H3983" s="101">
        <v>14560.794370437658</v>
      </c>
      <c r="I3983" s="101">
        <v>14.936012790393196</v>
      </c>
      <c r="J3983" s="96"/>
      <c r="K3983" s="96"/>
      <c r="L3983" s="96"/>
      <c r="M3983" s="96"/>
      <c r="N3983" s="96"/>
      <c r="O3983" s="96"/>
      <c r="P3983" s="96"/>
    </row>
    <row r="3984" spans="1:16" ht="15" customHeight="1" x14ac:dyDescent="0.25">
      <c r="A3984" s="100">
        <v>43766</v>
      </c>
      <c r="B3984" s="101">
        <v>61</v>
      </c>
      <c r="C3984" s="92" t="str">
        <f t="shared" si="186"/>
        <v>GET /funds-confirmation-consents/{ConsentId}</v>
      </c>
      <c r="D3984" s="94" t="s">
        <v>207</v>
      </c>
      <c r="E3984" s="93" t="str">
        <f t="shared" si="187"/>
        <v>CoF</v>
      </c>
      <c r="F3984" s="93" t="str">
        <f t="shared" si="188"/>
        <v>N</v>
      </c>
      <c r="G3984" s="95">
        <v>20286951.470867511</v>
      </c>
      <c r="H3984" s="101">
        <v>41018.096166393101</v>
      </c>
      <c r="I3984" s="101">
        <v>217.24594082624611</v>
      </c>
      <c r="J3984" s="96"/>
      <c r="K3984" s="96"/>
      <c r="L3984" s="96"/>
      <c r="M3984" s="96"/>
      <c r="N3984" s="96"/>
      <c r="O3984" s="96"/>
      <c r="P3984" s="96"/>
    </row>
    <row r="3985" spans="1:16" ht="15" customHeight="1" x14ac:dyDescent="0.25">
      <c r="A3985" s="100">
        <v>43766</v>
      </c>
      <c r="B3985" s="101">
        <v>62</v>
      </c>
      <c r="C3985" s="92" t="str">
        <f t="shared" si="186"/>
        <v>DELETE /funds-confirmation-consents/{ConsentId}</v>
      </c>
      <c r="D3985" s="94" t="s">
        <v>207</v>
      </c>
      <c r="E3985" s="93" t="str">
        <f t="shared" si="187"/>
        <v>CoF</v>
      </c>
      <c r="F3985" s="93" t="str">
        <f t="shared" si="188"/>
        <v>N</v>
      </c>
      <c r="G3985" s="95">
        <v>7462381.6768252831</v>
      </c>
      <c r="H3985" s="101">
        <v>14012.576381400406</v>
      </c>
      <c r="I3985" s="101">
        <v>133.45844319125993</v>
      </c>
      <c r="J3985" s="96"/>
      <c r="K3985" s="96"/>
      <c r="L3985" s="96"/>
      <c r="M3985" s="96"/>
      <c r="N3985" s="96"/>
      <c r="O3985" s="96"/>
      <c r="P3985" s="96"/>
    </row>
    <row r="3986" spans="1:16" ht="15" customHeight="1" x14ac:dyDescent="0.25">
      <c r="A3986" s="100">
        <v>43766</v>
      </c>
      <c r="B3986" s="101">
        <v>63</v>
      </c>
      <c r="C3986" s="92" t="str">
        <f t="shared" si="186"/>
        <v>POST /funds-confirmations</v>
      </c>
      <c r="D3986" s="94" t="s">
        <v>207</v>
      </c>
      <c r="E3986" s="93" t="str">
        <f t="shared" si="187"/>
        <v>CoF</v>
      </c>
      <c r="F3986" s="93" t="str">
        <f t="shared" si="188"/>
        <v>Y</v>
      </c>
      <c r="G3986" s="95">
        <v>10297796.25248838</v>
      </c>
      <c r="H3986" s="101">
        <v>19131.940507120573</v>
      </c>
      <c r="I3986" s="101">
        <v>247.09886922658893</v>
      </c>
      <c r="J3986" s="96"/>
      <c r="K3986" s="96"/>
      <c r="L3986" s="96"/>
      <c r="M3986" s="96"/>
      <c r="N3986" s="96"/>
      <c r="O3986" s="96"/>
      <c r="P3986" s="96"/>
    </row>
    <row r="3987" spans="1:16" ht="15" customHeight="1" x14ac:dyDescent="0.25">
      <c r="A3987" s="46">
        <v>43766</v>
      </c>
      <c r="B3987" s="101">
        <v>0</v>
      </c>
      <c r="C3987" s="92" t="str">
        <f t="shared" si="186"/>
        <v>OIDC endpoints for token IDs</v>
      </c>
      <c r="D3987" s="94" t="s">
        <v>208</v>
      </c>
      <c r="E3987" s="93" t="str">
        <f t="shared" si="187"/>
        <v>OIDC</v>
      </c>
      <c r="F3987" s="93" t="str">
        <f t="shared" si="188"/>
        <v>N</v>
      </c>
      <c r="G3987" s="112">
        <v>737280818.77362025</v>
      </c>
      <c r="H3987" s="68">
        <v>1695663.773480057</v>
      </c>
      <c r="I3987" s="68">
        <v>565.41873407042613</v>
      </c>
      <c r="J3987" s="96"/>
      <c r="K3987" s="96"/>
      <c r="L3987" s="96"/>
      <c r="M3987" s="96"/>
      <c r="N3987" s="96"/>
      <c r="O3987" s="96"/>
      <c r="P3987" s="96"/>
    </row>
    <row r="3988" spans="1:16" ht="15" customHeight="1" x14ac:dyDescent="0.25">
      <c r="A3988" s="97">
        <v>43766</v>
      </c>
      <c r="B3988" s="101">
        <v>1</v>
      </c>
      <c r="C3988" s="92" t="str">
        <f t="shared" si="186"/>
        <v>POST /account-access-consents</v>
      </c>
      <c r="D3988" s="94" t="s">
        <v>208</v>
      </c>
      <c r="E3988" s="93" t="str">
        <f t="shared" si="187"/>
        <v>AISP</v>
      </c>
      <c r="F3988" s="93" t="str">
        <f t="shared" si="188"/>
        <v>N</v>
      </c>
      <c r="G3988" s="95">
        <v>599087.23161153088</v>
      </c>
      <c r="H3988" s="99">
        <v>27497.397694271931</v>
      </c>
      <c r="I3988" s="99">
        <v>89.43182581982461</v>
      </c>
      <c r="J3988" s="96"/>
      <c r="K3988" s="96"/>
      <c r="L3988" s="96"/>
      <c r="M3988" s="96"/>
      <c r="N3988" s="96"/>
      <c r="O3988" s="96"/>
      <c r="P3988" s="96"/>
    </row>
    <row r="3989" spans="1:16" ht="15" customHeight="1" x14ac:dyDescent="0.25">
      <c r="A3989" s="97">
        <v>43766</v>
      </c>
      <c r="B3989" s="101">
        <v>2</v>
      </c>
      <c r="C3989" s="92" t="str">
        <f t="shared" si="186"/>
        <v>GET /account-access-consents/{ConsentId}</v>
      </c>
      <c r="D3989" s="94" t="s">
        <v>208</v>
      </c>
      <c r="E3989" s="93" t="str">
        <f t="shared" si="187"/>
        <v>AISP</v>
      </c>
      <c r="F3989" s="93" t="str">
        <f t="shared" si="188"/>
        <v>N</v>
      </c>
      <c r="G3989" s="95">
        <v>1317667.1744100512</v>
      </c>
      <c r="H3989" s="99">
        <v>28158.22912079858</v>
      </c>
      <c r="I3989" s="99">
        <v>32.728577726200228</v>
      </c>
      <c r="J3989" s="96"/>
      <c r="K3989" s="96"/>
      <c r="L3989" s="96"/>
      <c r="M3989" s="96"/>
      <c r="N3989" s="96"/>
      <c r="O3989" s="96"/>
      <c r="P3989" s="96"/>
    </row>
    <row r="3990" spans="1:16" ht="15" customHeight="1" x14ac:dyDescent="0.25">
      <c r="A3990" s="97">
        <v>43766</v>
      </c>
      <c r="B3990" s="101">
        <v>3</v>
      </c>
      <c r="C3990" s="92" t="str">
        <f t="shared" si="186"/>
        <v>DELETE /account-access-consents/{ConsentId}</v>
      </c>
      <c r="D3990" s="94" t="s">
        <v>208</v>
      </c>
      <c r="E3990" s="93" t="str">
        <f t="shared" si="187"/>
        <v>AISP</v>
      </c>
      <c r="F3990" s="93" t="str">
        <f t="shared" si="188"/>
        <v>N</v>
      </c>
      <c r="G3990" s="95">
        <v>592284.79399032588</v>
      </c>
      <c r="H3990" s="99">
        <v>23113.111824426436</v>
      </c>
      <c r="I3990" s="99">
        <v>267.31755787520319</v>
      </c>
      <c r="J3990" s="96"/>
      <c r="K3990" s="96"/>
      <c r="L3990" s="96"/>
      <c r="M3990" s="96"/>
      <c r="N3990" s="96"/>
      <c r="O3990" s="96"/>
      <c r="P3990" s="96"/>
    </row>
    <row r="3991" spans="1:16" ht="15" customHeight="1" x14ac:dyDescent="0.25">
      <c r="A3991" s="97">
        <v>43766</v>
      </c>
      <c r="B3991" s="101">
        <v>4</v>
      </c>
      <c r="C3991" s="92" t="str">
        <f t="shared" si="186"/>
        <v>GET /accounts</v>
      </c>
      <c r="D3991" s="94" t="s">
        <v>208</v>
      </c>
      <c r="E3991" s="93" t="str">
        <f t="shared" si="187"/>
        <v>AISP</v>
      </c>
      <c r="F3991" s="93" t="str">
        <f t="shared" si="188"/>
        <v>Y</v>
      </c>
      <c r="G3991" s="95">
        <v>1706714.8113170234</v>
      </c>
      <c r="H3991" s="99">
        <v>28434.295799437597</v>
      </c>
      <c r="I3991" s="99">
        <v>74.155751946310332</v>
      </c>
      <c r="J3991" s="96"/>
      <c r="K3991" s="96"/>
      <c r="L3991" s="96"/>
      <c r="M3991" s="96"/>
      <c r="N3991" s="96"/>
      <c r="O3991" s="96"/>
      <c r="P3991" s="96"/>
    </row>
    <row r="3992" spans="1:16" ht="15" customHeight="1" x14ac:dyDescent="0.25">
      <c r="A3992" s="97">
        <v>43766</v>
      </c>
      <c r="B3992" s="101">
        <v>5</v>
      </c>
      <c r="C3992" s="92" t="str">
        <f t="shared" si="186"/>
        <v>GET /accounts/{AccountId}</v>
      </c>
      <c r="D3992" s="94" t="s">
        <v>208</v>
      </c>
      <c r="E3992" s="93" t="str">
        <f t="shared" si="187"/>
        <v>AISP</v>
      </c>
      <c r="F3992" s="93" t="str">
        <f t="shared" si="188"/>
        <v>Y</v>
      </c>
      <c r="G3992" s="95">
        <v>2454559.8626622562</v>
      </c>
      <c r="H3992" s="99">
        <v>42728.001436577339</v>
      </c>
      <c r="I3992" s="99">
        <v>79.618324264882162</v>
      </c>
      <c r="J3992" s="96"/>
      <c r="K3992" s="96"/>
      <c r="L3992" s="96"/>
      <c r="M3992" s="96"/>
      <c r="N3992" s="96"/>
      <c r="O3992" s="96"/>
      <c r="P3992" s="96"/>
    </row>
    <row r="3993" spans="1:16" ht="15" customHeight="1" x14ac:dyDescent="0.25">
      <c r="A3993" s="97">
        <v>43766</v>
      </c>
      <c r="B3993" s="101">
        <v>6</v>
      </c>
      <c r="C3993" s="92" t="str">
        <f t="shared" si="186"/>
        <v>GET /accounts/{AccountId}/balances</v>
      </c>
      <c r="D3993" s="94" t="s">
        <v>208</v>
      </c>
      <c r="E3993" s="93" t="str">
        <f t="shared" si="187"/>
        <v>AISP</v>
      </c>
      <c r="F3993" s="93" t="str">
        <f t="shared" si="188"/>
        <v>Y</v>
      </c>
      <c r="G3993" s="95">
        <v>1729036.715787913</v>
      </c>
      <c r="H3993" s="99">
        <v>29281.718783018543</v>
      </c>
      <c r="I3993" s="99">
        <v>140.46038454719357</v>
      </c>
      <c r="J3993" s="96"/>
      <c r="K3993" s="96"/>
      <c r="L3993" s="96"/>
      <c r="M3993" s="96"/>
      <c r="N3993" s="96"/>
      <c r="O3993" s="96"/>
      <c r="P3993" s="96"/>
    </row>
    <row r="3994" spans="1:16" ht="15" customHeight="1" x14ac:dyDescent="0.25">
      <c r="A3994" s="97">
        <v>43766</v>
      </c>
      <c r="B3994" s="101">
        <v>7</v>
      </c>
      <c r="C3994" s="92" t="str">
        <f t="shared" si="186"/>
        <v>GET /balances</v>
      </c>
      <c r="D3994" s="94" t="s">
        <v>208</v>
      </c>
      <c r="E3994" s="93" t="str">
        <f t="shared" si="187"/>
        <v>AISP</v>
      </c>
      <c r="F3994" s="93" t="str">
        <f t="shared" si="188"/>
        <v>Y</v>
      </c>
      <c r="G3994" s="95">
        <v>1151525.1303190859</v>
      </c>
      <c r="H3994" s="99">
        <v>21602.326255015847</v>
      </c>
      <c r="I3994" s="99">
        <v>149.42253211585569</v>
      </c>
      <c r="J3994" s="96"/>
      <c r="K3994" s="96"/>
      <c r="L3994" s="96"/>
      <c r="M3994" s="96"/>
      <c r="N3994" s="96"/>
      <c r="O3994" s="96"/>
      <c r="P3994" s="96"/>
    </row>
    <row r="3995" spans="1:16" ht="15" customHeight="1" x14ac:dyDescent="0.25">
      <c r="A3995" s="97">
        <v>43766</v>
      </c>
      <c r="B3995" s="101">
        <v>8</v>
      </c>
      <c r="C3995" s="92" t="str">
        <f t="shared" si="186"/>
        <v>GET /accounts/{AccountId}/transactions</v>
      </c>
      <c r="D3995" s="94" t="s">
        <v>208</v>
      </c>
      <c r="E3995" s="93" t="str">
        <f t="shared" si="187"/>
        <v>AISP</v>
      </c>
      <c r="F3995" s="93" t="str">
        <f t="shared" si="188"/>
        <v>Y</v>
      </c>
      <c r="G3995" s="95">
        <v>33652824.230895981</v>
      </c>
      <c r="H3995" s="99">
        <v>20018.286840194585</v>
      </c>
      <c r="I3995" s="99">
        <v>174.20023930550883</v>
      </c>
      <c r="J3995" s="96"/>
      <c r="K3995" s="96"/>
      <c r="L3995" s="96"/>
      <c r="M3995" s="96"/>
      <c r="N3995" s="96"/>
      <c r="O3995" s="96"/>
      <c r="P3995" s="96"/>
    </row>
    <row r="3996" spans="1:16" ht="15" customHeight="1" x14ac:dyDescent="0.25">
      <c r="A3996" s="97">
        <v>43766</v>
      </c>
      <c r="B3996" s="101">
        <v>9</v>
      </c>
      <c r="C3996" s="92" t="str">
        <f t="shared" si="186"/>
        <v>GET /transactions</v>
      </c>
      <c r="D3996" s="94" t="s">
        <v>208</v>
      </c>
      <c r="E3996" s="93" t="str">
        <f t="shared" si="187"/>
        <v>AISP</v>
      </c>
      <c r="F3996" s="93" t="str">
        <f t="shared" si="188"/>
        <v>Y</v>
      </c>
      <c r="G3996" s="95">
        <v>344096830.36053056</v>
      </c>
      <c r="H3996" s="99">
        <v>41875.306627008547</v>
      </c>
      <c r="I3996" s="99">
        <v>31.204081450480942</v>
      </c>
      <c r="J3996" s="96"/>
      <c r="K3996" s="96"/>
      <c r="L3996" s="96"/>
      <c r="M3996" s="96"/>
      <c r="N3996" s="96"/>
      <c r="O3996" s="96"/>
      <c r="P3996" s="96"/>
    </row>
    <row r="3997" spans="1:16" ht="15" customHeight="1" x14ac:dyDescent="0.25">
      <c r="A3997" s="97">
        <v>43766</v>
      </c>
      <c r="B3997" s="101">
        <v>10</v>
      </c>
      <c r="C3997" s="92" t="str">
        <f t="shared" si="186"/>
        <v>GET /accounts/{AccountId}/beneficiaries</v>
      </c>
      <c r="D3997" s="94" t="s">
        <v>208</v>
      </c>
      <c r="E3997" s="93" t="str">
        <f t="shared" si="187"/>
        <v>AISP</v>
      </c>
      <c r="F3997" s="93" t="str">
        <f t="shared" si="188"/>
        <v>Y</v>
      </c>
      <c r="G3997" s="95">
        <v>1963006.1441294791</v>
      </c>
      <c r="H3997" s="99">
        <v>29594.471275842199</v>
      </c>
      <c r="I3997" s="99">
        <v>122.02107796234121</v>
      </c>
      <c r="J3997" s="96"/>
      <c r="K3997" s="96"/>
      <c r="L3997" s="96"/>
      <c r="M3997" s="96"/>
      <c r="N3997" s="96"/>
      <c r="O3997" s="96"/>
      <c r="P3997" s="96"/>
    </row>
    <row r="3998" spans="1:16" ht="15" customHeight="1" x14ac:dyDescent="0.25">
      <c r="A3998" s="97">
        <v>43766</v>
      </c>
      <c r="B3998" s="101">
        <v>11</v>
      </c>
      <c r="C3998" s="92" t="str">
        <f t="shared" si="186"/>
        <v>GET /beneficiaries</v>
      </c>
      <c r="D3998" s="94" t="s">
        <v>208</v>
      </c>
      <c r="E3998" s="93" t="str">
        <f t="shared" si="187"/>
        <v>AISP</v>
      </c>
      <c r="F3998" s="93" t="str">
        <f t="shared" si="188"/>
        <v>Y</v>
      </c>
      <c r="G3998" s="95">
        <v>2934028.0337796961</v>
      </c>
      <c r="H3998" s="99">
        <v>35735.539394113868</v>
      </c>
      <c r="I3998" s="99">
        <v>31.630582896017806</v>
      </c>
      <c r="J3998" s="96"/>
      <c r="K3998" s="96"/>
      <c r="L3998" s="96"/>
      <c r="M3998" s="96"/>
      <c r="N3998" s="96"/>
      <c r="O3998" s="96"/>
      <c r="P3998" s="96"/>
    </row>
    <row r="3999" spans="1:16" ht="15" customHeight="1" x14ac:dyDescent="0.25">
      <c r="A3999" s="97">
        <v>43766</v>
      </c>
      <c r="B3999" s="101">
        <v>12</v>
      </c>
      <c r="C3999" s="92" t="str">
        <f t="shared" si="186"/>
        <v>GET /accounts/{AccountId}/direct-debits</v>
      </c>
      <c r="D3999" s="94" t="s">
        <v>208</v>
      </c>
      <c r="E3999" s="93" t="str">
        <f t="shared" si="187"/>
        <v>AISP</v>
      </c>
      <c r="F3999" s="93" t="str">
        <f t="shared" si="188"/>
        <v>Y</v>
      </c>
      <c r="G3999" s="95">
        <v>1901298.4972327789</v>
      </c>
      <c r="H3999" s="99">
        <v>37200.614184665676</v>
      </c>
      <c r="I3999" s="99">
        <v>188.20422415525914</v>
      </c>
      <c r="J3999" s="96"/>
      <c r="K3999" s="96"/>
      <c r="L3999" s="96"/>
      <c r="M3999" s="96"/>
      <c r="N3999" s="96"/>
      <c r="O3999" s="96"/>
      <c r="P3999" s="96"/>
    </row>
    <row r="4000" spans="1:16" ht="15" customHeight="1" x14ac:dyDescent="0.25">
      <c r="A4000" s="97">
        <v>43766</v>
      </c>
      <c r="B4000" s="101">
        <v>13</v>
      </c>
      <c r="C4000" s="92" t="str">
        <f t="shared" si="186"/>
        <v>GET /direct-debits</v>
      </c>
      <c r="D4000" s="94" t="s">
        <v>208</v>
      </c>
      <c r="E4000" s="93" t="str">
        <f t="shared" si="187"/>
        <v>AISP</v>
      </c>
      <c r="F4000" s="93" t="str">
        <f t="shared" si="188"/>
        <v>Y</v>
      </c>
      <c r="G4000" s="95">
        <v>1668713.9350241555</v>
      </c>
      <c r="H4000" s="99">
        <v>20916.972450869394</v>
      </c>
      <c r="I4000" s="99">
        <v>227.67091259214826</v>
      </c>
      <c r="J4000" s="96"/>
      <c r="K4000" s="96"/>
      <c r="L4000" s="96"/>
      <c r="M4000" s="96"/>
      <c r="N4000" s="96"/>
      <c r="O4000" s="96"/>
      <c r="P4000" s="96"/>
    </row>
    <row r="4001" spans="1:16" ht="15" customHeight="1" x14ac:dyDescent="0.25">
      <c r="A4001" s="97">
        <v>43766</v>
      </c>
      <c r="B4001" s="101">
        <v>14</v>
      </c>
      <c r="C4001" s="92" t="str">
        <f t="shared" si="186"/>
        <v>GET /accounts/{AccountId}/standing-orders</v>
      </c>
      <c r="D4001" s="94" t="s">
        <v>208</v>
      </c>
      <c r="E4001" s="93" t="str">
        <f t="shared" si="187"/>
        <v>AISP</v>
      </c>
      <c r="F4001" s="93" t="str">
        <f t="shared" si="188"/>
        <v>Y</v>
      </c>
      <c r="G4001" s="95">
        <v>950014.23489898816</v>
      </c>
      <c r="H4001" s="99">
        <v>17350.742908346401</v>
      </c>
      <c r="I4001" s="99">
        <v>121.43196589073349</v>
      </c>
      <c r="J4001" s="96"/>
      <c r="K4001" s="96"/>
      <c r="L4001" s="96"/>
      <c r="M4001" s="96"/>
      <c r="N4001" s="96"/>
      <c r="O4001" s="96"/>
      <c r="P4001" s="96"/>
    </row>
    <row r="4002" spans="1:16" ht="15" customHeight="1" x14ac:dyDescent="0.25">
      <c r="A4002" s="97">
        <v>43766</v>
      </c>
      <c r="B4002" s="101">
        <v>15</v>
      </c>
      <c r="C4002" s="92" t="str">
        <f t="shared" si="186"/>
        <v>GET /standing-orders</v>
      </c>
      <c r="D4002" s="94" t="s">
        <v>208</v>
      </c>
      <c r="E4002" s="93" t="str">
        <f t="shared" si="187"/>
        <v>AISP</v>
      </c>
      <c r="F4002" s="93" t="str">
        <f t="shared" si="188"/>
        <v>Y</v>
      </c>
      <c r="G4002" s="95">
        <v>1438325.4868311197</v>
      </c>
      <c r="H4002" s="99">
        <v>46748.286759125185</v>
      </c>
      <c r="I4002" s="99">
        <v>140.11046114841304</v>
      </c>
      <c r="J4002" s="96"/>
      <c r="K4002" s="96"/>
      <c r="L4002" s="96"/>
      <c r="M4002" s="96"/>
      <c r="N4002" s="96"/>
      <c r="O4002" s="96"/>
      <c r="P4002" s="96"/>
    </row>
    <row r="4003" spans="1:16" ht="15" customHeight="1" x14ac:dyDescent="0.25">
      <c r="A4003" s="97">
        <v>43766</v>
      </c>
      <c r="B4003" s="101">
        <v>16</v>
      </c>
      <c r="C4003" s="92" t="str">
        <f t="shared" si="186"/>
        <v>GET /accounts/{AccountId}/product</v>
      </c>
      <c r="D4003" s="94" t="s">
        <v>208</v>
      </c>
      <c r="E4003" s="93" t="str">
        <f t="shared" si="187"/>
        <v>AISP</v>
      </c>
      <c r="F4003" s="93" t="str">
        <f t="shared" si="188"/>
        <v>Y</v>
      </c>
      <c r="G4003" s="95">
        <v>337976.2647177559</v>
      </c>
      <c r="H4003" s="99">
        <v>5290.9077399168118</v>
      </c>
      <c r="I4003" s="99">
        <v>150.13874069213054</v>
      </c>
      <c r="J4003" s="96"/>
      <c r="K4003" s="96"/>
      <c r="L4003" s="96"/>
      <c r="M4003" s="96"/>
      <c r="N4003" s="96"/>
      <c r="O4003" s="96"/>
      <c r="P4003" s="96"/>
    </row>
    <row r="4004" spans="1:16" ht="15" customHeight="1" x14ac:dyDescent="0.25">
      <c r="A4004" s="97">
        <v>43766</v>
      </c>
      <c r="B4004" s="101">
        <v>17</v>
      </c>
      <c r="C4004" s="92" t="str">
        <f t="shared" si="186"/>
        <v>GET /products</v>
      </c>
      <c r="D4004" s="94" t="s">
        <v>208</v>
      </c>
      <c r="E4004" s="93" t="str">
        <f t="shared" si="187"/>
        <v>AISP</v>
      </c>
      <c r="F4004" s="93" t="str">
        <f t="shared" si="188"/>
        <v>Y</v>
      </c>
      <c r="G4004" s="95">
        <v>706570.98487827973</v>
      </c>
      <c r="H4004" s="99">
        <v>33209.047096014212</v>
      </c>
      <c r="I4004" s="99">
        <v>220.88616102072805</v>
      </c>
      <c r="J4004" s="96"/>
      <c r="K4004" s="96"/>
      <c r="L4004" s="96"/>
      <c r="M4004" s="96"/>
      <c r="N4004" s="96"/>
      <c r="O4004" s="96"/>
      <c r="P4004" s="96"/>
    </row>
    <row r="4005" spans="1:16" ht="15" customHeight="1" x14ac:dyDescent="0.25">
      <c r="A4005" s="97">
        <v>43766</v>
      </c>
      <c r="B4005" s="101">
        <v>18</v>
      </c>
      <c r="C4005" s="92" t="str">
        <f t="shared" si="186"/>
        <v>GET /accounts/{AccountId}/offers</v>
      </c>
      <c r="D4005" s="94" t="s">
        <v>208</v>
      </c>
      <c r="E4005" s="93" t="str">
        <f t="shared" si="187"/>
        <v>AISP</v>
      </c>
      <c r="F4005" s="93" t="str">
        <f t="shared" si="188"/>
        <v>Y</v>
      </c>
      <c r="G4005" s="95">
        <v>883934.81166462682</v>
      </c>
      <c r="H4005" s="99">
        <v>41847.22886212905</v>
      </c>
      <c r="I4005" s="99">
        <v>276.91755685224081</v>
      </c>
      <c r="J4005" s="96"/>
      <c r="K4005" s="96"/>
      <c r="L4005" s="96"/>
      <c r="M4005" s="96"/>
      <c r="N4005" s="96"/>
      <c r="O4005" s="96"/>
      <c r="P4005" s="96"/>
    </row>
    <row r="4006" spans="1:16" ht="15" customHeight="1" x14ac:dyDescent="0.25">
      <c r="A4006" s="97">
        <v>43766</v>
      </c>
      <c r="B4006" s="101">
        <v>19</v>
      </c>
      <c r="C4006" s="92" t="str">
        <f t="shared" si="186"/>
        <v>GET /offers</v>
      </c>
      <c r="D4006" s="94" t="s">
        <v>208</v>
      </c>
      <c r="E4006" s="93" t="str">
        <f t="shared" si="187"/>
        <v>AISP</v>
      </c>
      <c r="F4006" s="93" t="str">
        <f t="shared" si="188"/>
        <v>Y</v>
      </c>
      <c r="G4006" s="95">
        <v>3216496.595371827</v>
      </c>
      <c r="H4006" s="103">
        <v>37782.760039630528</v>
      </c>
      <c r="I4006" s="103">
        <v>175.20756181043609</v>
      </c>
      <c r="J4006" s="96"/>
      <c r="K4006" s="96"/>
      <c r="L4006" s="96"/>
      <c r="M4006" s="96"/>
      <c r="N4006" s="96"/>
      <c r="O4006" s="96"/>
      <c r="P4006" s="96"/>
    </row>
    <row r="4007" spans="1:16" ht="15" customHeight="1" x14ac:dyDescent="0.25">
      <c r="A4007" s="97">
        <v>43766</v>
      </c>
      <c r="B4007" s="101">
        <v>20</v>
      </c>
      <c r="C4007" s="92" t="str">
        <f t="shared" si="186"/>
        <v>GET /accounts/{AccountId}/party</v>
      </c>
      <c r="D4007" s="94" t="s">
        <v>208</v>
      </c>
      <c r="E4007" s="93" t="str">
        <f t="shared" si="187"/>
        <v>AISP</v>
      </c>
      <c r="F4007" s="93" t="str">
        <f t="shared" si="188"/>
        <v>Y</v>
      </c>
      <c r="G4007" s="95">
        <v>1028834.9668131557</v>
      </c>
      <c r="H4007" s="103">
        <v>47657.49386951507</v>
      </c>
      <c r="I4007" s="103">
        <v>0</v>
      </c>
      <c r="J4007" s="96"/>
      <c r="K4007" s="96"/>
      <c r="L4007" s="96"/>
      <c r="M4007" s="96"/>
      <c r="N4007" s="96"/>
      <c r="O4007" s="96"/>
      <c r="P4007" s="96"/>
    </row>
    <row r="4008" spans="1:16" ht="15" customHeight="1" x14ac:dyDescent="0.25">
      <c r="A4008" s="97">
        <v>43766</v>
      </c>
      <c r="B4008" s="101">
        <v>21</v>
      </c>
      <c r="C4008" s="92" t="str">
        <f t="shared" si="186"/>
        <v>GET /party</v>
      </c>
      <c r="D4008" s="94" t="s">
        <v>208</v>
      </c>
      <c r="E4008" s="93" t="str">
        <f t="shared" si="187"/>
        <v>AISP</v>
      </c>
      <c r="F4008" s="93" t="str">
        <f t="shared" si="188"/>
        <v>Y</v>
      </c>
      <c r="G4008" s="95">
        <v>843192.38900700491</v>
      </c>
      <c r="H4008" s="103">
        <v>11278.94279110024</v>
      </c>
      <c r="I4008" s="103">
        <v>370.00657132909151</v>
      </c>
      <c r="J4008" s="96"/>
      <c r="K4008" s="96"/>
      <c r="L4008" s="96"/>
      <c r="M4008" s="96"/>
      <c r="N4008" s="96"/>
      <c r="O4008" s="96"/>
      <c r="P4008" s="96"/>
    </row>
    <row r="4009" spans="1:16" ht="15" customHeight="1" x14ac:dyDescent="0.25">
      <c r="A4009" s="97">
        <v>43766</v>
      </c>
      <c r="B4009" s="101">
        <v>22</v>
      </c>
      <c r="C4009" s="92" t="str">
        <f t="shared" si="186"/>
        <v>GET /accounts/{AccountId}/scheduled-payments</v>
      </c>
      <c r="D4009" s="94" t="s">
        <v>208</v>
      </c>
      <c r="E4009" s="93" t="str">
        <f t="shared" si="187"/>
        <v>AISP</v>
      </c>
      <c r="F4009" s="93" t="str">
        <f t="shared" si="188"/>
        <v>Y</v>
      </c>
      <c r="G4009" s="95">
        <v>972287.5325690374</v>
      </c>
      <c r="H4009" s="103">
        <v>31579.012700972129</v>
      </c>
      <c r="I4009" s="103">
        <v>3.0516500426695137</v>
      </c>
      <c r="J4009" s="96"/>
      <c r="K4009" s="96"/>
      <c r="L4009" s="96"/>
      <c r="M4009" s="96"/>
      <c r="N4009" s="96"/>
      <c r="O4009" s="96"/>
      <c r="P4009" s="96"/>
    </row>
    <row r="4010" spans="1:16" ht="15" customHeight="1" x14ac:dyDescent="0.25">
      <c r="A4010" s="97">
        <v>43766</v>
      </c>
      <c r="B4010" s="101">
        <v>23</v>
      </c>
      <c r="C4010" s="92" t="str">
        <f t="shared" si="186"/>
        <v>GET /scheduled-payments</v>
      </c>
      <c r="D4010" s="94" t="s">
        <v>208</v>
      </c>
      <c r="E4010" s="93" t="str">
        <f t="shared" si="187"/>
        <v>AISP</v>
      </c>
      <c r="F4010" s="93" t="str">
        <f t="shared" si="188"/>
        <v>Y</v>
      </c>
      <c r="G4010" s="95">
        <v>1891927.9647418235</v>
      </c>
      <c r="H4010" s="103">
        <v>32076.919661584223</v>
      </c>
      <c r="I4010" s="103">
        <v>78.519438086999997</v>
      </c>
      <c r="J4010" s="96"/>
      <c r="K4010" s="96"/>
      <c r="L4010" s="96"/>
      <c r="M4010" s="96"/>
      <c r="N4010" s="96"/>
      <c r="O4010" s="96"/>
      <c r="P4010" s="96"/>
    </row>
    <row r="4011" spans="1:16" ht="15" customHeight="1" x14ac:dyDescent="0.25">
      <c r="A4011" s="97">
        <v>43766</v>
      </c>
      <c r="B4011" s="101">
        <v>24</v>
      </c>
      <c r="C4011" s="92" t="str">
        <f t="shared" si="186"/>
        <v>GET /accounts/{AccountId}/statements</v>
      </c>
      <c r="D4011" s="94" t="s">
        <v>208</v>
      </c>
      <c r="E4011" s="93" t="str">
        <f t="shared" si="187"/>
        <v>AISP</v>
      </c>
      <c r="F4011" s="93" t="str">
        <f t="shared" si="188"/>
        <v>Y</v>
      </c>
      <c r="G4011" s="95">
        <v>787897.07161812671</v>
      </c>
      <c r="H4011" s="103">
        <v>13278.239945399506</v>
      </c>
      <c r="I4011" s="103">
        <v>140.91018156623269</v>
      </c>
      <c r="J4011" s="96"/>
      <c r="K4011" s="96"/>
      <c r="L4011" s="96"/>
      <c r="M4011" s="96"/>
      <c r="N4011" s="96"/>
      <c r="O4011" s="96"/>
      <c r="P4011" s="96"/>
    </row>
    <row r="4012" spans="1:16" ht="15" customHeight="1" x14ac:dyDescent="0.25">
      <c r="A4012" s="97">
        <v>43766</v>
      </c>
      <c r="B4012" s="101">
        <v>25</v>
      </c>
      <c r="C4012" s="92" t="str">
        <f t="shared" si="186"/>
        <v>GET /accounts/{AccountId}/statements/{StatementId}</v>
      </c>
      <c r="D4012" s="94" t="s">
        <v>208</v>
      </c>
      <c r="E4012" s="93" t="str">
        <f t="shared" si="187"/>
        <v>AISP</v>
      </c>
      <c r="F4012" s="93" t="str">
        <f t="shared" si="188"/>
        <v>Y</v>
      </c>
      <c r="G4012" s="95">
        <v>1202741.789719821</v>
      </c>
      <c r="H4012" s="103">
        <v>22505.515128494182</v>
      </c>
      <c r="I4012" s="103">
        <v>117.45917280665837</v>
      </c>
      <c r="J4012" s="96"/>
      <c r="K4012" s="96"/>
      <c r="L4012" s="96"/>
      <c r="M4012" s="96"/>
      <c r="N4012" s="96"/>
      <c r="O4012" s="96"/>
      <c r="P4012" s="96"/>
    </row>
    <row r="4013" spans="1:16" ht="15" customHeight="1" x14ac:dyDescent="0.25">
      <c r="A4013" s="97">
        <v>43766</v>
      </c>
      <c r="B4013" s="101">
        <v>26</v>
      </c>
      <c r="C4013" s="92" t="str">
        <f t="shared" si="186"/>
        <v>GET /accounts/{AccountId}/statements/{StatementId}/file</v>
      </c>
      <c r="D4013" s="94" t="s">
        <v>208</v>
      </c>
      <c r="E4013" s="93" t="str">
        <f t="shared" si="187"/>
        <v>AISP</v>
      </c>
      <c r="F4013" s="93" t="str">
        <f t="shared" si="188"/>
        <v>Y</v>
      </c>
      <c r="G4013" s="95">
        <v>2233042.2208690322</v>
      </c>
      <c r="H4013" s="103">
        <v>25174.338594773002</v>
      </c>
      <c r="I4013" s="103">
        <v>95.980731456113247</v>
      </c>
      <c r="J4013" s="96"/>
      <c r="K4013" s="96"/>
      <c r="L4013" s="96"/>
      <c r="M4013" s="96"/>
      <c r="N4013" s="96"/>
      <c r="O4013" s="96"/>
      <c r="P4013" s="96"/>
    </row>
    <row r="4014" spans="1:16" ht="15" customHeight="1" x14ac:dyDescent="0.25">
      <c r="A4014" s="97">
        <v>43766</v>
      </c>
      <c r="B4014" s="101">
        <v>27</v>
      </c>
      <c r="C4014" s="92" t="str">
        <f t="shared" si="186"/>
        <v>GET /accounts/{AccountId}/statements/{StatementId}/transactions</v>
      </c>
      <c r="D4014" s="94" t="s">
        <v>208</v>
      </c>
      <c r="E4014" s="93" t="str">
        <f t="shared" si="187"/>
        <v>AISP</v>
      </c>
      <c r="F4014" s="93" t="str">
        <f t="shared" si="188"/>
        <v>Y</v>
      </c>
      <c r="G4014" s="95">
        <v>26121452.780295666</v>
      </c>
      <c r="H4014" s="103">
        <v>6783.6853301122883</v>
      </c>
      <c r="I4014" s="103">
        <v>294.8755219172325</v>
      </c>
      <c r="J4014" s="96"/>
      <c r="K4014" s="96"/>
      <c r="L4014" s="96"/>
      <c r="M4014" s="96"/>
      <c r="N4014" s="96"/>
      <c r="O4014" s="96"/>
      <c r="P4014" s="96"/>
    </row>
    <row r="4015" spans="1:16" ht="15" customHeight="1" x14ac:dyDescent="0.25">
      <c r="A4015" s="97">
        <v>43766</v>
      </c>
      <c r="B4015" s="101">
        <v>28</v>
      </c>
      <c r="C4015" s="92" t="str">
        <f t="shared" si="186"/>
        <v>GET /statements</v>
      </c>
      <c r="D4015" s="94" t="s">
        <v>208</v>
      </c>
      <c r="E4015" s="93" t="str">
        <f t="shared" si="187"/>
        <v>AISP</v>
      </c>
      <c r="F4015" s="93" t="str">
        <f t="shared" si="188"/>
        <v>Y</v>
      </c>
      <c r="G4015" s="95">
        <v>3396278.9088721201</v>
      </c>
      <c r="H4015" s="103">
        <v>43098.72614908962</v>
      </c>
      <c r="I4015" s="103">
        <v>65.382296229274189</v>
      </c>
      <c r="J4015" s="96"/>
      <c r="K4015" s="96"/>
      <c r="L4015" s="96"/>
      <c r="M4015" s="96"/>
      <c r="N4015" s="96"/>
      <c r="O4015" s="96"/>
      <c r="P4015" s="96"/>
    </row>
    <row r="4016" spans="1:16" ht="15" customHeight="1" x14ac:dyDescent="0.25">
      <c r="A4016" s="97">
        <v>43766</v>
      </c>
      <c r="B4016" s="101">
        <v>29</v>
      </c>
      <c r="C4016" s="92" t="str">
        <f t="shared" si="186"/>
        <v>POST /domestic-payment-consents</v>
      </c>
      <c r="D4016" s="94" t="s">
        <v>208</v>
      </c>
      <c r="E4016" s="93" t="str">
        <f t="shared" si="187"/>
        <v>PISP</v>
      </c>
      <c r="F4016" s="93" t="str">
        <f t="shared" si="188"/>
        <v>N</v>
      </c>
      <c r="G4016" s="95">
        <v>3671292.836092405</v>
      </c>
      <c r="H4016" s="99">
        <v>8924.6901799000843</v>
      </c>
      <c r="I4016" s="99">
        <v>96.98781625534771</v>
      </c>
      <c r="J4016" s="96"/>
      <c r="K4016" s="96"/>
      <c r="L4016" s="96"/>
      <c r="M4016" s="96"/>
      <c r="N4016" s="96"/>
      <c r="O4016" s="96"/>
      <c r="P4016" s="96"/>
    </row>
    <row r="4017" spans="1:16" ht="15" customHeight="1" x14ac:dyDescent="0.25">
      <c r="A4017" s="97">
        <v>43766</v>
      </c>
      <c r="B4017" s="101">
        <v>30</v>
      </c>
      <c r="C4017" s="92" t="str">
        <f t="shared" si="186"/>
        <v>GET /domestic-payment-consents/{ConsentId}</v>
      </c>
      <c r="D4017" s="94" t="s">
        <v>208</v>
      </c>
      <c r="E4017" s="93" t="str">
        <f t="shared" si="187"/>
        <v>PISP</v>
      </c>
      <c r="F4017" s="93" t="str">
        <f t="shared" si="188"/>
        <v>N</v>
      </c>
      <c r="G4017" s="95">
        <v>14078688.99783913</v>
      </c>
      <c r="H4017" s="99">
        <v>19233.178067162527</v>
      </c>
      <c r="I4017" s="99">
        <v>155.81749556238702</v>
      </c>
      <c r="J4017" s="96"/>
      <c r="K4017" s="96"/>
      <c r="L4017" s="96"/>
      <c r="M4017" s="96"/>
      <c r="N4017" s="96"/>
      <c r="O4017" s="96"/>
      <c r="P4017" s="96"/>
    </row>
    <row r="4018" spans="1:16" ht="15" customHeight="1" x14ac:dyDescent="0.25">
      <c r="A4018" s="97">
        <v>43766</v>
      </c>
      <c r="B4018" s="101">
        <v>31</v>
      </c>
      <c r="C4018" s="92" t="str">
        <f t="shared" si="186"/>
        <v>POST /domestic-payments</v>
      </c>
      <c r="D4018" s="94" t="s">
        <v>208</v>
      </c>
      <c r="E4018" s="93" t="str">
        <f t="shared" si="187"/>
        <v>PISP</v>
      </c>
      <c r="F4018" s="93" t="str">
        <f t="shared" si="188"/>
        <v>Y</v>
      </c>
      <c r="G4018" s="95">
        <v>5025218.7770891497</v>
      </c>
      <c r="H4018" s="99">
        <v>17079.027033907183</v>
      </c>
      <c r="I4018" s="99">
        <v>5.7794361056165124</v>
      </c>
      <c r="J4018" s="96"/>
      <c r="K4018" s="96"/>
      <c r="L4018" s="96"/>
      <c r="M4018" s="96"/>
      <c r="N4018" s="96"/>
      <c r="O4018" s="96"/>
      <c r="P4018" s="96"/>
    </row>
    <row r="4019" spans="1:16" ht="15" customHeight="1" x14ac:dyDescent="0.25">
      <c r="A4019" s="97">
        <v>43766</v>
      </c>
      <c r="B4019" s="101">
        <v>32</v>
      </c>
      <c r="C4019" s="92" t="str">
        <f t="shared" si="186"/>
        <v>GET /domestic-payments/{DomesticPaymentId}</v>
      </c>
      <c r="D4019" s="94" t="s">
        <v>208</v>
      </c>
      <c r="E4019" s="93" t="str">
        <f t="shared" si="187"/>
        <v>PISP</v>
      </c>
      <c r="F4019" s="93" t="str">
        <f t="shared" si="188"/>
        <v>Y</v>
      </c>
      <c r="G4019" s="95">
        <v>31853426.927316103</v>
      </c>
      <c r="H4019" s="99">
        <v>40250.460394277608</v>
      </c>
      <c r="I4019" s="99">
        <v>73.57346868665087</v>
      </c>
      <c r="J4019" s="96"/>
      <c r="K4019" s="96"/>
      <c r="L4019" s="96"/>
      <c r="M4019" s="96"/>
      <c r="N4019" s="96"/>
      <c r="O4019" s="96"/>
      <c r="P4019" s="96"/>
    </row>
    <row r="4020" spans="1:16" ht="15" customHeight="1" x14ac:dyDescent="0.25">
      <c r="A4020" s="97">
        <v>43766</v>
      </c>
      <c r="B4020" s="101">
        <v>33</v>
      </c>
      <c r="C4020" s="92" t="str">
        <f t="shared" si="186"/>
        <v>POST /domestic-scheduled-payment-consents</v>
      </c>
      <c r="D4020" s="94" t="s">
        <v>208</v>
      </c>
      <c r="E4020" s="93" t="str">
        <f t="shared" si="187"/>
        <v>PISP</v>
      </c>
      <c r="F4020" s="93" t="str">
        <f t="shared" si="188"/>
        <v>N</v>
      </c>
      <c r="G4020" s="95">
        <v>16261503.237447001</v>
      </c>
      <c r="H4020" s="99">
        <v>16974.757135040138</v>
      </c>
      <c r="I4020" s="99">
        <v>92.37617787323839</v>
      </c>
      <c r="J4020" s="96"/>
      <c r="K4020" s="96"/>
      <c r="L4020" s="96"/>
      <c r="M4020" s="96"/>
      <c r="N4020" s="96"/>
      <c r="O4020" s="96"/>
      <c r="P4020" s="96"/>
    </row>
    <row r="4021" spans="1:16" ht="15" customHeight="1" x14ac:dyDescent="0.25">
      <c r="A4021" s="97">
        <v>43766</v>
      </c>
      <c r="B4021" s="101">
        <v>34</v>
      </c>
      <c r="C4021" s="92" t="str">
        <f t="shared" si="186"/>
        <v>GET /domestic-scheduled-payment-consents/{ConsentId}</v>
      </c>
      <c r="D4021" s="94" t="s">
        <v>208</v>
      </c>
      <c r="E4021" s="93" t="str">
        <f t="shared" si="187"/>
        <v>PISP</v>
      </c>
      <c r="F4021" s="93" t="str">
        <f t="shared" si="188"/>
        <v>N</v>
      </c>
      <c r="G4021" s="95">
        <v>12657342.264678232</v>
      </c>
      <c r="H4021" s="99">
        <v>13920.426355332675</v>
      </c>
      <c r="I4021" s="99">
        <v>82.722070155083216</v>
      </c>
      <c r="J4021" s="96"/>
      <c r="K4021" s="96"/>
      <c r="L4021" s="96"/>
      <c r="M4021" s="96"/>
      <c r="N4021" s="96"/>
      <c r="O4021" s="96"/>
      <c r="P4021" s="96"/>
    </row>
    <row r="4022" spans="1:16" ht="15" customHeight="1" x14ac:dyDescent="0.25">
      <c r="A4022" s="97">
        <v>43766</v>
      </c>
      <c r="B4022" s="101">
        <v>35</v>
      </c>
      <c r="C4022" s="92" t="str">
        <f t="shared" si="186"/>
        <v>POST /domestic-scheduled-payments</v>
      </c>
      <c r="D4022" s="94" t="s">
        <v>208</v>
      </c>
      <c r="E4022" s="93" t="str">
        <f t="shared" si="187"/>
        <v>PISP</v>
      </c>
      <c r="F4022" s="93" t="str">
        <f t="shared" si="188"/>
        <v>Y</v>
      </c>
      <c r="G4022" s="95">
        <v>28512097.311169572</v>
      </c>
      <c r="H4022" s="99">
        <v>45184.273262578703</v>
      </c>
      <c r="I4022" s="99">
        <v>168.96611065230226</v>
      </c>
      <c r="J4022" s="96"/>
      <c r="K4022" s="96"/>
      <c r="L4022" s="96"/>
      <c r="M4022" s="96"/>
      <c r="N4022" s="96"/>
      <c r="O4022" s="96"/>
      <c r="P4022" s="96"/>
    </row>
    <row r="4023" spans="1:16" ht="15" customHeight="1" x14ac:dyDescent="0.25">
      <c r="A4023" s="97">
        <v>43766</v>
      </c>
      <c r="B4023" s="101">
        <v>36</v>
      </c>
      <c r="C4023" s="92" t="str">
        <f t="shared" si="186"/>
        <v>GET /domestic-scheduled-payments/{DomesticScheduledPaymentId}</v>
      </c>
      <c r="D4023" s="94" t="s">
        <v>208</v>
      </c>
      <c r="E4023" s="93" t="str">
        <f t="shared" si="187"/>
        <v>PISP</v>
      </c>
      <c r="F4023" s="93" t="str">
        <f t="shared" si="188"/>
        <v>Y</v>
      </c>
      <c r="G4023" s="95">
        <v>14580725.408986088</v>
      </c>
      <c r="H4023" s="99">
        <v>32509.459826035425</v>
      </c>
      <c r="I4023" s="99">
        <v>83.781503491985518</v>
      </c>
      <c r="J4023" s="96"/>
      <c r="K4023" s="96"/>
      <c r="L4023" s="96"/>
      <c r="M4023" s="96"/>
      <c r="N4023" s="96"/>
      <c r="O4023" s="96"/>
      <c r="P4023" s="96"/>
    </row>
    <row r="4024" spans="1:16" ht="15" customHeight="1" x14ac:dyDescent="0.25">
      <c r="A4024" s="97">
        <v>43766</v>
      </c>
      <c r="B4024" s="101">
        <v>37</v>
      </c>
      <c r="C4024" s="92" t="str">
        <f t="shared" si="186"/>
        <v>POST /domestic-standing-order-consents</v>
      </c>
      <c r="D4024" s="94" t="s">
        <v>208</v>
      </c>
      <c r="E4024" s="93" t="str">
        <f t="shared" si="187"/>
        <v>PISP</v>
      </c>
      <c r="F4024" s="93" t="str">
        <f t="shared" si="188"/>
        <v>N</v>
      </c>
      <c r="G4024" s="95">
        <v>24417568.509212222</v>
      </c>
      <c r="H4024" s="99">
        <v>26554.743999959595</v>
      </c>
      <c r="I4024" s="99">
        <v>205.83457854872225</v>
      </c>
      <c r="J4024" s="96"/>
      <c r="K4024" s="96"/>
      <c r="L4024" s="96"/>
      <c r="M4024" s="96"/>
      <c r="N4024" s="96"/>
      <c r="O4024" s="96"/>
      <c r="P4024" s="96"/>
    </row>
    <row r="4025" spans="1:16" ht="15" customHeight="1" x14ac:dyDescent="0.25">
      <c r="A4025" s="97">
        <v>43766</v>
      </c>
      <c r="B4025" s="101">
        <v>38</v>
      </c>
      <c r="C4025" s="92" t="str">
        <f t="shared" si="186"/>
        <v>GET /domestic-standing-order-consents/{ConsentId}</v>
      </c>
      <c r="D4025" s="94" t="s">
        <v>208</v>
      </c>
      <c r="E4025" s="93" t="str">
        <f t="shared" si="187"/>
        <v>PISP</v>
      </c>
      <c r="F4025" s="93" t="str">
        <f t="shared" si="188"/>
        <v>N</v>
      </c>
      <c r="G4025" s="95">
        <v>22384746.659063131</v>
      </c>
      <c r="H4025" s="99">
        <v>29071.025172946251</v>
      </c>
      <c r="I4025" s="99">
        <v>190.07170632882165</v>
      </c>
      <c r="J4025" s="96"/>
      <c r="K4025" s="96"/>
      <c r="L4025" s="96"/>
      <c r="M4025" s="96"/>
      <c r="N4025" s="96"/>
      <c r="O4025" s="96"/>
      <c r="P4025" s="96"/>
    </row>
    <row r="4026" spans="1:16" ht="15" customHeight="1" x14ac:dyDescent="0.25">
      <c r="A4026" s="97">
        <v>43766</v>
      </c>
      <c r="B4026" s="101">
        <v>39</v>
      </c>
      <c r="C4026" s="92" t="str">
        <f t="shared" si="186"/>
        <v>POST /domestic-standing-orders</v>
      </c>
      <c r="D4026" s="94" t="s">
        <v>208</v>
      </c>
      <c r="E4026" s="93" t="str">
        <f t="shared" si="187"/>
        <v>PISP</v>
      </c>
      <c r="F4026" s="93" t="str">
        <f t="shared" si="188"/>
        <v>Y</v>
      </c>
      <c r="G4026" s="95">
        <v>7375453.7397238528</v>
      </c>
      <c r="H4026" s="99">
        <v>17818.16612053549</v>
      </c>
      <c r="I4026" s="99">
        <v>1.9550549716940619</v>
      </c>
      <c r="J4026" s="96"/>
      <c r="K4026" s="96"/>
      <c r="L4026" s="96"/>
      <c r="M4026" s="96"/>
      <c r="N4026" s="96"/>
      <c r="O4026" s="96"/>
      <c r="P4026" s="96"/>
    </row>
    <row r="4027" spans="1:16" ht="15" customHeight="1" x14ac:dyDescent="0.25">
      <c r="A4027" s="97">
        <v>43766</v>
      </c>
      <c r="B4027" s="101">
        <v>40</v>
      </c>
      <c r="C4027" s="92" t="str">
        <f t="shared" si="186"/>
        <v>GET /domestic-standing-orders/{DomesticStandingOrderId}</v>
      </c>
      <c r="D4027" s="94" t="s">
        <v>208</v>
      </c>
      <c r="E4027" s="93" t="str">
        <f t="shared" si="187"/>
        <v>PISP</v>
      </c>
      <c r="F4027" s="93" t="str">
        <f t="shared" si="188"/>
        <v>Y</v>
      </c>
      <c r="G4027" s="95">
        <v>5569241.6050614798</v>
      </c>
      <c r="H4027" s="99">
        <v>8981.0348339806224</v>
      </c>
      <c r="I4027" s="99">
        <v>216.50509746201325</v>
      </c>
      <c r="J4027" s="96"/>
      <c r="K4027" s="96"/>
      <c r="L4027" s="96"/>
      <c r="M4027" s="96"/>
      <c r="N4027" s="96"/>
      <c r="O4027" s="96"/>
      <c r="P4027" s="96"/>
    </row>
    <row r="4028" spans="1:16" ht="15" customHeight="1" x14ac:dyDescent="0.25">
      <c r="A4028" s="97">
        <v>43766</v>
      </c>
      <c r="B4028" s="101">
        <v>41</v>
      </c>
      <c r="C4028" s="92" t="str">
        <f t="shared" si="186"/>
        <v>POST /international-payment-consents</v>
      </c>
      <c r="D4028" s="94" t="s">
        <v>208</v>
      </c>
      <c r="E4028" s="93" t="str">
        <f t="shared" si="187"/>
        <v>PISP</v>
      </c>
      <c r="F4028" s="93" t="str">
        <f t="shared" si="188"/>
        <v>N</v>
      </c>
      <c r="G4028" s="95">
        <v>32318701.114212561</v>
      </c>
      <c r="H4028" s="99">
        <v>41768.296136261939</v>
      </c>
      <c r="I4028" s="99">
        <v>60.662021666486076</v>
      </c>
      <c r="J4028" s="96"/>
      <c r="K4028" s="96"/>
      <c r="L4028" s="96"/>
      <c r="M4028" s="96"/>
      <c r="N4028" s="96"/>
      <c r="O4028" s="96"/>
      <c r="P4028" s="96"/>
    </row>
    <row r="4029" spans="1:16" ht="15" customHeight="1" x14ac:dyDescent="0.25">
      <c r="A4029" s="97">
        <v>43766</v>
      </c>
      <c r="B4029" s="101">
        <v>42</v>
      </c>
      <c r="C4029" s="92" t="str">
        <f t="shared" si="186"/>
        <v>GET /international-payment-consents/{ConsentId}</v>
      </c>
      <c r="D4029" s="94" t="s">
        <v>208</v>
      </c>
      <c r="E4029" s="93" t="str">
        <f t="shared" si="187"/>
        <v>PISP</v>
      </c>
      <c r="F4029" s="93" t="str">
        <f t="shared" si="188"/>
        <v>N</v>
      </c>
      <c r="G4029" s="95">
        <v>32298707.394481897</v>
      </c>
      <c r="H4029" s="99">
        <v>29755.997272614251</v>
      </c>
      <c r="I4029" s="99">
        <v>264.44030058406116</v>
      </c>
      <c r="J4029" s="96"/>
      <c r="K4029" s="96"/>
      <c r="L4029" s="96"/>
      <c r="M4029" s="96"/>
      <c r="N4029" s="96"/>
      <c r="O4029" s="96"/>
      <c r="P4029" s="96"/>
    </row>
    <row r="4030" spans="1:16" ht="15" customHeight="1" x14ac:dyDescent="0.25">
      <c r="A4030" s="97">
        <v>43766</v>
      </c>
      <c r="B4030" s="101">
        <v>43</v>
      </c>
      <c r="C4030" s="92" t="str">
        <f t="shared" si="186"/>
        <v>POST /international-payments</v>
      </c>
      <c r="D4030" s="94" t="s">
        <v>208</v>
      </c>
      <c r="E4030" s="93" t="str">
        <f t="shared" si="187"/>
        <v>PISP</v>
      </c>
      <c r="F4030" s="93" t="str">
        <f t="shared" si="188"/>
        <v>Y</v>
      </c>
      <c r="G4030" s="95">
        <v>35624684.277745627</v>
      </c>
      <c r="H4030" s="99">
        <v>42597.835809516888</v>
      </c>
      <c r="I4030" s="99">
        <v>39.373031072881986</v>
      </c>
      <c r="J4030" s="96"/>
      <c r="K4030" s="96"/>
      <c r="L4030" s="96"/>
      <c r="M4030" s="96"/>
      <c r="N4030" s="96"/>
      <c r="O4030" s="96"/>
      <c r="P4030" s="96"/>
    </row>
    <row r="4031" spans="1:16" ht="15" customHeight="1" x14ac:dyDescent="0.25">
      <c r="A4031" s="97">
        <v>43766</v>
      </c>
      <c r="B4031" s="101">
        <v>44</v>
      </c>
      <c r="C4031" s="92" t="str">
        <f t="shared" si="186"/>
        <v>GET /international-payments/{InternationalPaymentId}</v>
      </c>
      <c r="D4031" s="94" t="s">
        <v>208</v>
      </c>
      <c r="E4031" s="93" t="str">
        <f t="shared" si="187"/>
        <v>PISP</v>
      </c>
      <c r="F4031" s="93" t="str">
        <f t="shared" si="188"/>
        <v>Y</v>
      </c>
      <c r="G4031" s="95">
        <v>12056510.615116186</v>
      </c>
      <c r="H4031" s="99">
        <v>18350.917598378364</v>
      </c>
      <c r="I4031" s="99">
        <v>56.082641210279832</v>
      </c>
      <c r="J4031" s="96"/>
      <c r="K4031" s="96"/>
      <c r="L4031" s="96"/>
      <c r="M4031" s="96"/>
      <c r="N4031" s="96"/>
      <c r="O4031" s="96"/>
      <c r="P4031" s="96"/>
    </row>
    <row r="4032" spans="1:16" ht="15" customHeight="1" x14ac:dyDescent="0.25">
      <c r="A4032" s="97">
        <v>43766</v>
      </c>
      <c r="B4032" s="101">
        <v>45</v>
      </c>
      <c r="C4032" s="92" t="str">
        <f t="shared" si="186"/>
        <v>POST /international-scheduled-payment-consents</v>
      </c>
      <c r="D4032" s="94" t="s">
        <v>208</v>
      </c>
      <c r="E4032" s="93" t="str">
        <f t="shared" si="187"/>
        <v>PISP</v>
      </c>
      <c r="F4032" s="93" t="str">
        <f t="shared" si="188"/>
        <v>N</v>
      </c>
      <c r="G4032" s="95">
        <v>27098180.239433303</v>
      </c>
      <c r="H4032" s="99">
        <v>33862.661745435798</v>
      </c>
      <c r="I4032" s="99">
        <v>15.920204025762359</v>
      </c>
      <c r="J4032" s="96"/>
      <c r="K4032" s="96"/>
      <c r="L4032" s="96"/>
      <c r="M4032" s="96"/>
      <c r="N4032" s="96"/>
      <c r="O4032" s="96"/>
      <c r="P4032" s="96"/>
    </row>
    <row r="4033" spans="1:16" ht="15" customHeight="1" x14ac:dyDescent="0.25">
      <c r="A4033" s="97">
        <v>43766</v>
      </c>
      <c r="B4033" s="101">
        <v>46</v>
      </c>
      <c r="C4033" s="92" t="str">
        <f t="shared" si="186"/>
        <v>GET /international-scheduled-payment-consents/{ConsentId}</v>
      </c>
      <c r="D4033" s="94" t="s">
        <v>208</v>
      </c>
      <c r="E4033" s="93" t="str">
        <f t="shared" si="187"/>
        <v>PISP</v>
      </c>
      <c r="F4033" s="93" t="str">
        <f t="shared" si="188"/>
        <v>N</v>
      </c>
      <c r="G4033" s="95">
        <v>9723756.6205953285</v>
      </c>
      <c r="H4033" s="99">
        <v>28393.218250601127</v>
      </c>
      <c r="I4033" s="99">
        <v>28.177239174392568</v>
      </c>
      <c r="J4033" s="96"/>
      <c r="K4033" s="96"/>
      <c r="L4033" s="96"/>
      <c r="M4033" s="96"/>
      <c r="N4033" s="96"/>
      <c r="O4033" s="96"/>
      <c r="P4033" s="96"/>
    </row>
    <row r="4034" spans="1:16" ht="15" customHeight="1" x14ac:dyDescent="0.25">
      <c r="A4034" s="97">
        <v>43766</v>
      </c>
      <c r="B4034" s="101">
        <v>47</v>
      </c>
      <c r="C4034" s="92" t="str">
        <f t="shared" si="186"/>
        <v>POST /international-scheduled-payments</v>
      </c>
      <c r="D4034" s="94" t="s">
        <v>208</v>
      </c>
      <c r="E4034" s="93" t="str">
        <f t="shared" si="187"/>
        <v>PISP</v>
      </c>
      <c r="F4034" s="93" t="str">
        <f t="shared" si="188"/>
        <v>Y</v>
      </c>
      <c r="G4034" s="95">
        <v>14745210.904220523</v>
      </c>
      <c r="H4034" s="99">
        <v>23876.513613799307</v>
      </c>
      <c r="I4034" s="99">
        <v>73.653078257776826</v>
      </c>
      <c r="J4034" s="96"/>
      <c r="K4034" s="96"/>
      <c r="L4034" s="96"/>
      <c r="M4034" s="96"/>
      <c r="N4034" s="96"/>
      <c r="O4034" s="96"/>
      <c r="P4034" s="96"/>
    </row>
    <row r="4035" spans="1:16" ht="15" customHeight="1" x14ac:dyDescent="0.25">
      <c r="A4035" s="97">
        <v>43766</v>
      </c>
      <c r="B4035" s="101">
        <v>48</v>
      </c>
      <c r="C4035" s="92" t="str">
        <f t="shared" si="186"/>
        <v>GET /international-scheduled-payments/{InternationalScheduledPaymentId}</v>
      </c>
      <c r="D4035" s="94" t="s">
        <v>208</v>
      </c>
      <c r="E4035" s="93" t="str">
        <f t="shared" si="187"/>
        <v>PISP</v>
      </c>
      <c r="F4035" s="93" t="str">
        <f t="shared" si="188"/>
        <v>Y</v>
      </c>
      <c r="G4035" s="95">
        <v>21679678.420560692</v>
      </c>
      <c r="H4035" s="99">
        <v>36496.673803917081</v>
      </c>
      <c r="I4035" s="99">
        <v>55.279714796363393</v>
      </c>
      <c r="J4035" s="96"/>
      <c r="K4035" s="96"/>
      <c r="L4035" s="96"/>
      <c r="M4035" s="96"/>
      <c r="N4035" s="96"/>
      <c r="O4035" s="96"/>
      <c r="P4035" s="96"/>
    </row>
    <row r="4036" spans="1:16" ht="15" customHeight="1" x14ac:dyDescent="0.25">
      <c r="A4036" s="97">
        <v>43766</v>
      </c>
      <c r="B4036" s="101">
        <v>49</v>
      </c>
      <c r="C4036" s="92" t="str">
        <f t="shared" si="186"/>
        <v>POST /international-standing-order-consents</v>
      </c>
      <c r="D4036" s="94" t="s">
        <v>208</v>
      </c>
      <c r="E4036" s="93" t="str">
        <f t="shared" si="187"/>
        <v>PISP</v>
      </c>
      <c r="F4036" s="93" t="str">
        <f t="shared" si="188"/>
        <v>N</v>
      </c>
      <c r="G4036" s="95">
        <v>3540500.2891928819</v>
      </c>
      <c r="H4036" s="99">
        <v>13064.029019664924</v>
      </c>
      <c r="I4036" s="99">
        <v>6.1314146422883571</v>
      </c>
      <c r="J4036" s="96"/>
      <c r="K4036" s="96"/>
      <c r="L4036" s="96"/>
      <c r="M4036" s="96"/>
      <c r="N4036" s="96"/>
      <c r="O4036" s="96"/>
      <c r="P4036" s="96"/>
    </row>
    <row r="4037" spans="1:16" ht="15" customHeight="1" x14ac:dyDescent="0.25">
      <c r="A4037" s="97">
        <v>43766</v>
      </c>
      <c r="B4037" s="101">
        <v>50</v>
      </c>
      <c r="C4037" s="92" t="str">
        <f t="shared" si="186"/>
        <v>GET /international-standing-order-consents/{ConsentId}</v>
      </c>
      <c r="D4037" s="94" t="s">
        <v>208</v>
      </c>
      <c r="E4037" s="93" t="str">
        <f t="shared" si="187"/>
        <v>PISP</v>
      </c>
      <c r="F4037" s="93" t="str">
        <f t="shared" si="188"/>
        <v>N</v>
      </c>
      <c r="G4037" s="95">
        <v>18561191.069288209</v>
      </c>
      <c r="H4037" s="99">
        <v>32341.937732571361</v>
      </c>
      <c r="I4037" s="99">
        <v>271.62531798344946</v>
      </c>
      <c r="J4037" s="96"/>
      <c r="K4037" s="96"/>
      <c r="L4037" s="96"/>
      <c r="M4037" s="96"/>
      <c r="N4037" s="96"/>
      <c r="O4037" s="96"/>
      <c r="P4037" s="96"/>
    </row>
    <row r="4038" spans="1:16" ht="15" customHeight="1" x14ac:dyDescent="0.25">
      <c r="A4038" s="97">
        <v>43766</v>
      </c>
      <c r="B4038" s="101">
        <v>51</v>
      </c>
      <c r="C4038" s="92" t="str">
        <f t="shared" si="186"/>
        <v>POST /international-standing-orders</v>
      </c>
      <c r="D4038" s="94" t="s">
        <v>208</v>
      </c>
      <c r="E4038" s="93" t="str">
        <f t="shared" si="187"/>
        <v>PISP</v>
      </c>
      <c r="F4038" s="93" t="str">
        <f t="shared" si="188"/>
        <v>Y</v>
      </c>
      <c r="G4038" s="95">
        <v>13783113.1160878</v>
      </c>
      <c r="H4038" s="99">
        <v>24180.732453100216</v>
      </c>
      <c r="I4038" s="99">
        <v>219.96061523713649</v>
      </c>
      <c r="J4038" s="96"/>
      <c r="K4038" s="96"/>
      <c r="L4038" s="96"/>
      <c r="M4038" s="96"/>
      <c r="N4038" s="96"/>
      <c r="O4038" s="96"/>
      <c r="P4038" s="96"/>
    </row>
    <row r="4039" spans="1:16" ht="15" customHeight="1" x14ac:dyDescent="0.25">
      <c r="A4039" s="97">
        <v>43766</v>
      </c>
      <c r="B4039" s="101">
        <v>52</v>
      </c>
      <c r="C4039" s="92" t="str">
        <f t="shared" si="186"/>
        <v>GET /international-standing-orders/{InternationalStandingOrderPaymentId}</v>
      </c>
      <c r="D4039" s="94" t="s">
        <v>208</v>
      </c>
      <c r="E4039" s="93" t="str">
        <f t="shared" si="187"/>
        <v>PISP</v>
      </c>
      <c r="F4039" s="93" t="str">
        <f t="shared" si="188"/>
        <v>Y</v>
      </c>
      <c r="G4039" s="95">
        <v>6731958.6669642767</v>
      </c>
      <c r="H4039" s="99">
        <v>17645.426080163783</v>
      </c>
      <c r="I4039" s="99">
        <v>69.503135671690927</v>
      </c>
      <c r="J4039" s="96"/>
      <c r="K4039" s="96"/>
      <c r="L4039" s="96"/>
      <c r="M4039" s="96"/>
      <c r="N4039" s="96"/>
      <c r="O4039" s="96"/>
      <c r="P4039" s="96"/>
    </row>
    <row r="4040" spans="1:16" ht="15" customHeight="1" x14ac:dyDescent="0.25">
      <c r="A4040" s="97">
        <v>43766</v>
      </c>
      <c r="B4040" s="101">
        <v>53</v>
      </c>
      <c r="C4040" s="92" t="str">
        <f t="shared" ref="C4040:C4103" si="189">VLOOKUP($B4040,endpoints,3)</f>
        <v>POST /file-payment-consents</v>
      </c>
      <c r="D4040" s="94" t="s">
        <v>208</v>
      </c>
      <c r="E4040" s="93" t="str">
        <f t="shared" ref="E4040:E4103" si="190">VLOOKUP($B4040,endpoints,4)</f>
        <v>PISP</v>
      </c>
      <c r="F4040" s="93" t="str">
        <f t="shared" ref="F4040:F4103" si="191">VLOOKUP($B4040,endpoints,5)</f>
        <v>N</v>
      </c>
      <c r="G4040" s="95">
        <v>12458351.450612472</v>
      </c>
      <c r="H4040" s="99">
        <v>13897.48080965595</v>
      </c>
      <c r="I4040" s="99">
        <v>20.216095978228143</v>
      </c>
      <c r="J4040" s="96"/>
      <c r="K4040" s="96"/>
      <c r="L4040" s="96"/>
      <c r="M4040" s="96"/>
      <c r="N4040" s="96"/>
      <c r="O4040" s="96"/>
      <c r="P4040" s="96"/>
    </row>
    <row r="4041" spans="1:16" ht="15" customHeight="1" x14ac:dyDescent="0.25">
      <c r="A4041" s="97">
        <v>43766</v>
      </c>
      <c r="B4041" s="101">
        <v>54</v>
      </c>
      <c r="C4041" s="92" t="str">
        <f t="shared" si="189"/>
        <v>GET /file-payment-consents/{ConsentId}</v>
      </c>
      <c r="D4041" s="94" t="s">
        <v>208</v>
      </c>
      <c r="E4041" s="93" t="str">
        <f t="shared" si="190"/>
        <v>PISP</v>
      </c>
      <c r="F4041" s="93" t="str">
        <f t="shared" si="191"/>
        <v>N</v>
      </c>
      <c r="G4041" s="95">
        <v>19657984.207860533</v>
      </c>
      <c r="H4041" s="99">
        <v>26141.953811869553</v>
      </c>
      <c r="I4041" s="99">
        <v>201.31618469763305</v>
      </c>
      <c r="J4041" s="96"/>
      <c r="K4041" s="96"/>
      <c r="L4041" s="96"/>
      <c r="M4041" s="96"/>
      <c r="N4041" s="96"/>
      <c r="O4041" s="96"/>
      <c r="P4041" s="96"/>
    </row>
    <row r="4042" spans="1:16" ht="15" customHeight="1" x14ac:dyDescent="0.25">
      <c r="A4042" s="97">
        <v>43766</v>
      </c>
      <c r="B4042" s="101">
        <v>55</v>
      </c>
      <c r="C4042" s="92" t="str">
        <f t="shared" si="189"/>
        <v>POST /file-payment-consents/{ConsentId}/file</v>
      </c>
      <c r="D4042" s="94" t="s">
        <v>208</v>
      </c>
      <c r="E4042" s="93" t="str">
        <f t="shared" si="190"/>
        <v>PISP</v>
      </c>
      <c r="F4042" s="93" t="str">
        <f t="shared" si="191"/>
        <v>N</v>
      </c>
      <c r="G4042" s="95">
        <v>19757247.982266478</v>
      </c>
      <c r="H4042" s="99">
        <v>31401.102902911021</v>
      </c>
      <c r="I4042" s="99">
        <v>62.511981946744974</v>
      </c>
      <c r="J4042" s="96"/>
      <c r="K4042" s="96"/>
      <c r="L4042" s="96"/>
      <c r="M4042" s="96"/>
      <c r="N4042" s="96"/>
      <c r="O4042" s="96"/>
      <c r="P4042" s="96"/>
    </row>
    <row r="4043" spans="1:16" ht="15" customHeight="1" x14ac:dyDescent="0.25">
      <c r="A4043" s="97">
        <v>43766</v>
      </c>
      <c r="B4043" s="101">
        <v>56</v>
      </c>
      <c r="C4043" s="92" t="str">
        <f t="shared" si="189"/>
        <v>GET /file-payment-consents/{ConsentId}/file</v>
      </c>
      <c r="D4043" s="94" t="s">
        <v>208</v>
      </c>
      <c r="E4043" s="93" t="str">
        <f t="shared" si="190"/>
        <v>PISP</v>
      </c>
      <c r="F4043" s="93" t="str">
        <f t="shared" si="191"/>
        <v>N</v>
      </c>
      <c r="G4043" s="95">
        <v>22036058.411695071</v>
      </c>
      <c r="H4043" s="99">
        <v>33089.18505735822</v>
      </c>
      <c r="I4043" s="99">
        <v>41.89118761427612</v>
      </c>
      <c r="J4043" s="96"/>
      <c r="K4043" s="96"/>
      <c r="L4043" s="96"/>
      <c r="M4043" s="96"/>
      <c r="N4043" s="96"/>
      <c r="O4043" s="96"/>
      <c r="P4043" s="96"/>
    </row>
    <row r="4044" spans="1:16" ht="15" customHeight="1" x14ac:dyDescent="0.25">
      <c r="A4044" s="97">
        <v>43766</v>
      </c>
      <c r="B4044" s="101">
        <v>57</v>
      </c>
      <c r="C4044" s="92" t="str">
        <f t="shared" si="189"/>
        <v>POST /file-payments</v>
      </c>
      <c r="D4044" s="94" t="s">
        <v>208</v>
      </c>
      <c r="E4044" s="93" t="str">
        <f t="shared" si="190"/>
        <v>PISP</v>
      </c>
      <c r="F4044" s="93" t="str">
        <f t="shared" si="191"/>
        <v>Y</v>
      </c>
      <c r="G4044" s="95">
        <v>398536760.12462556</v>
      </c>
      <c r="H4044" s="99">
        <v>4132.791278159094</v>
      </c>
      <c r="I4044" s="99">
        <v>56.754790700442847</v>
      </c>
      <c r="J4044" s="96"/>
      <c r="K4044" s="96"/>
      <c r="L4044" s="96"/>
      <c r="M4044" s="96"/>
      <c r="N4044" s="96"/>
      <c r="O4044" s="96"/>
      <c r="P4044" s="96"/>
    </row>
    <row r="4045" spans="1:16" ht="15" customHeight="1" x14ac:dyDescent="0.25">
      <c r="A4045" s="97">
        <v>43766</v>
      </c>
      <c r="B4045" s="101">
        <v>58</v>
      </c>
      <c r="C4045" s="92" t="str">
        <f t="shared" si="189"/>
        <v>GET /file-payments/{FilePaymentId}</v>
      </c>
      <c r="D4045" s="94" t="s">
        <v>208</v>
      </c>
      <c r="E4045" s="93" t="str">
        <f t="shared" si="190"/>
        <v>PISP</v>
      </c>
      <c r="F4045" s="93" t="str">
        <f t="shared" si="191"/>
        <v>Y</v>
      </c>
      <c r="G4045" s="95">
        <v>63429820.920068339</v>
      </c>
      <c r="H4045" s="99">
        <v>797.71343272498427</v>
      </c>
      <c r="I4045" s="99">
        <v>129.89083066900815</v>
      </c>
      <c r="J4045" s="96"/>
      <c r="K4045" s="96"/>
      <c r="L4045" s="96"/>
      <c r="M4045" s="96"/>
      <c r="N4045" s="96"/>
      <c r="O4045" s="96"/>
      <c r="P4045" s="96"/>
    </row>
    <row r="4046" spans="1:16" ht="15" customHeight="1" x14ac:dyDescent="0.25">
      <c r="A4046" s="97">
        <v>43766</v>
      </c>
      <c r="B4046" s="101">
        <v>59</v>
      </c>
      <c r="C4046" s="92" t="str">
        <f t="shared" si="189"/>
        <v>GET /file-payments/{FilePaymentId}/report-file</v>
      </c>
      <c r="D4046" s="94" t="s">
        <v>208</v>
      </c>
      <c r="E4046" s="93" t="str">
        <f t="shared" si="190"/>
        <v>PISP</v>
      </c>
      <c r="F4046" s="93" t="str">
        <f t="shared" si="191"/>
        <v>Y</v>
      </c>
      <c r="G4046" s="95">
        <v>63075994.561441049</v>
      </c>
      <c r="H4046" s="99">
        <v>2366.4435621059652</v>
      </c>
      <c r="I4046" s="99">
        <v>77.645588096698873</v>
      </c>
      <c r="J4046" s="96"/>
      <c r="K4046" s="96"/>
      <c r="L4046" s="96"/>
      <c r="M4046" s="96"/>
      <c r="N4046" s="96"/>
      <c r="O4046" s="96"/>
      <c r="P4046" s="96"/>
    </row>
    <row r="4047" spans="1:16" ht="15" customHeight="1" x14ac:dyDescent="0.25">
      <c r="A4047" s="97">
        <v>43766</v>
      </c>
      <c r="B4047" s="101">
        <v>60</v>
      </c>
      <c r="C4047" s="92" t="str">
        <f t="shared" si="189"/>
        <v>POST /funds-confirmation-consents</v>
      </c>
      <c r="D4047" s="94" t="s">
        <v>208</v>
      </c>
      <c r="E4047" s="93" t="str">
        <f t="shared" si="190"/>
        <v>CoF</v>
      </c>
      <c r="F4047" s="93" t="str">
        <f t="shared" si="191"/>
        <v>N</v>
      </c>
      <c r="G4047" s="95">
        <v>12197112.118384333</v>
      </c>
      <c r="H4047" s="103">
        <v>14275.288598468291</v>
      </c>
      <c r="I4047" s="103">
        <v>13.578193445811996</v>
      </c>
      <c r="J4047" s="96"/>
      <c r="K4047" s="96"/>
      <c r="L4047" s="96"/>
      <c r="M4047" s="96"/>
      <c r="N4047" s="96"/>
      <c r="O4047" s="96"/>
      <c r="P4047" s="96"/>
    </row>
    <row r="4048" spans="1:16" ht="15" customHeight="1" x14ac:dyDescent="0.25">
      <c r="A4048" s="97">
        <v>43766</v>
      </c>
      <c r="B4048" s="101">
        <v>61</v>
      </c>
      <c r="C4048" s="92" t="str">
        <f t="shared" si="189"/>
        <v>GET /funds-confirmation-consents/{ConsentId}</v>
      </c>
      <c r="D4048" s="94" t="s">
        <v>208</v>
      </c>
      <c r="E4048" s="93" t="str">
        <f t="shared" si="190"/>
        <v>CoF</v>
      </c>
      <c r="F4048" s="93" t="str">
        <f t="shared" si="191"/>
        <v>N</v>
      </c>
      <c r="G4048" s="95">
        <v>18442683.1553341</v>
      </c>
      <c r="H4048" s="103">
        <v>40213.819770973627</v>
      </c>
      <c r="I4048" s="103">
        <v>197.49630984204191</v>
      </c>
      <c r="J4048" s="96"/>
      <c r="K4048" s="96"/>
      <c r="L4048" s="96"/>
      <c r="M4048" s="96"/>
      <c r="N4048" s="96"/>
      <c r="O4048" s="96"/>
      <c r="P4048" s="96"/>
    </row>
    <row r="4049" spans="1:16" ht="15" customHeight="1" x14ac:dyDescent="0.25">
      <c r="A4049" s="97">
        <v>43766</v>
      </c>
      <c r="B4049" s="101">
        <v>62</v>
      </c>
      <c r="C4049" s="92" t="str">
        <f t="shared" si="189"/>
        <v>DELETE /funds-confirmation-consents/{ConsentId}</v>
      </c>
      <c r="D4049" s="94" t="s">
        <v>208</v>
      </c>
      <c r="E4049" s="93" t="str">
        <f t="shared" si="190"/>
        <v>CoF</v>
      </c>
      <c r="F4049" s="93" t="str">
        <f t="shared" si="191"/>
        <v>N</v>
      </c>
      <c r="G4049" s="95">
        <v>6783983.3425684385</v>
      </c>
      <c r="H4049" s="103">
        <v>13737.819981765104</v>
      </c>
      <c r="I4049" s="103">
        <v>121.32585744659994</v>
      </c>
      <c r="J4049" s="96"/>
      <c r="K4049" s="96"/>
      <c r="L4049" s="96"/>
      <c r="M4049" s="96"/>
      <c r="N4049" s="96"/>
      <c r="O4049" s="96"/>
      <c r="P4049" s="96"/>
    </row>
    <row r="4050" spans="1:16" ht="15" customHeight="1" x14ac:dyDescent="0.25">
      <c r="A4050" s="97">
        <v>43766</v>
      </c>
      <c r="B4050" s="101">
        <v>63</v>
      </c>
      <c r="C4050" s="92" t="str">
        <f t="shared" si="189"/>
        <v>POST /funds-confirmations</v>
      </c>
      <c r="D4050" s="94" t="s">
        <v>208</v>
      </c>
      <c r="E4050" s="93" t="str">
        <f t="shared" si="190"/>
        <v>CoF</v>
      </c>
      <c r="F4050" s="93" t="str">
        <f t="shared" si="191"/>
        <v>Y</v>
      </c>
      <c r="G4050" s="95">
        <v>9361632.9568076171</v>
      </c>
      <c r="H4050" s="103">
        <v>18756.804418745658</v>
      </c>
      <c r="I4050" s="103">
        <v>224.63533566053536</v>
      </c>
      <c r="J4050" s="96"/>
      <c r="K4050" s="96"/>
      <c r="L4050" s="96"/>
      <c r="M4050" s="96"/>
      <c r="N4050" s="96"/>
      <c r="O4050" s="96"/>
      <c r="P4050" s="96"/>
    </row>
    <row r="4051" spans="1:16" ht="15" customHeight="1" x14ac:dyDescent="0.25">
      <c r="A4051" s="97">
        <v>43766</v>
      </c>
      <c r="B4051" s="101">
        <v>75</v>
      </c>
      <c r="C4051" s="92" t="str">
        <f t="shared" si="189"/>
        <v>GET /domestic-payment-consents/{ConsentId}/funds-confirmation</v>
      </c>
      <c r="D4051" s="94" t="s">
        <v>208</v>
      </c>
      <c r="E4051" s="93" t="str">
        <f t="shared" si="190"/>
        <v>CoF</v>
      </c>
      <c r="F4051" s="93" t="str">
        <f t="shared" si="191"/>
        <v>Y</v>
      </c>
      <c r="G4051" s="95">
        <v>4086523.8521469575</v>
      </c>
      <c r="H4051" s="99">
        <v>7354.0610479569214</v>
      </c>
      <c r="I4051" s="99">
        <v>218.59046477061085</v>
      </c>
      <c r="J4051" s="96"/>
      <c r="K4051" s="96"/>
      <c r="L4051" s="96"/>
      <c r="M4051" s="96"/>
      <c r="N4051" s="96"/>
      <c r="O4051" s="96"/>
      <c r="P4051" s="96"/>
    </row>
    <row r="4052" spans="1:16" ht="15" customHeight="1" x14ac:dyDescent="0.25">
      <c r="A4052" s="97">
        <v>43766</v>
      </c>
      <c r="B4052" s="101">
        <v>76</v>
      </c>
      <c r="C4052" s="92" t="str">
        <f t="shared" si="189"/>
        <v>GET /international-payment-consents/{ConsentId}/funds-confirmation</v>
      </c>
      <c r="D4052" s="94" t="s">
        <v>208</v>
      </c>
      <c r="E4052" s="93" t="str">
        <f t="shared" si="190"/>
        <v>CoF</v>
      </c>
      <c r="F4052" s="93" t="str">
        <f t="shared" si="191"/>
        <v>Y</v>
      </c>
      <c r="G4052" s="95">
        <v>18408646.492128175</v>
      </c>
      <c r="H4052" s="99">
        <v>44126.028186224044</v>
      </c>
      <c r="I4052" s="99">
        <v>103.28527530342724</v>
      </c>
      <c r="J4052" s="96"/>
      <c r="K4052" s="96"/>
      <c r="L4052" s="96"/>
      <c r="M4052" s="96"/>
      <c r="N4052" s="96"/>
      <c r="O4052" s="96"/>
      <c r="P4052" s="96"/>
    </row>
    <row r="4053" spans="1:16" ht="15" customHeight="1" x14ac:dyDescent="0.25">
      <c r="A4053" s="97">
        <v>43766</v>
      </c>
      <c r="B4053" s="101">
        <v>77</v>
      </c>
      <c r="C4053" s="92" t="str">
        <f t="shared" si="189"/>
        <v>GET /international-scheduled-payment-consents/{ConsentId}/funds-confirmation</v>
      </c>
      <c r="D4053" s="94" t="s">
        <v>208</v>
      </c>
      <c r="E4053" s="93" t="str">
        <f t="shared" si="190"/>
        <v>CoF</v>
      </c>
      <c r="F4053" s="93" t="str">
        <f t="shared" si="191"/>
        <v>Y</v>
      </c>
      <c r="G4053" s="95">
        <v>32850405.022647083</v>
      </c>
      <c r="H4053" s="99">
        <v>46453.448027939412</v>
      </c>
      <c r="I4053" s="99">
        <v>9.0780670956201828</v>
      </c>
      <c r="J4053" s="96"/>
      <c r="K4053" s="96"/>
      <c r="L4053" s="96"/>
      <c r="M4053" s="96"/>
      <c r="N4053" s="96"/>
      <c r="O4053" s="96"/>
      <c r="P4053" s="96"/>
    </row>
    <row r="4054" spans="1:16" ht="15" customHeight="1" x14ac:dyDescent="0.25">
      <c r="A4054" s="97">
        <v>43766</v>
      </c>
      <c r="B4054" s="101">
        <v>78</v>
      </c>
      <c r="C4054" s="92" t="str">
        <f t="shared" si="189"/>
        <v>GET /accounts/{AccountId}/parties</v>
      </c>
      <c r="D4054" s="94" t="s">
        <v>208</v>
      </c>
      <c r="E4054" s="93" t="str">
        <f t="shared" si="190"/>
        <v>AISP</v>
      </c>
      <c r="F4054" s="93" t="str">
        <f t="shared" si="191"/>
        <v>Y</v>
      </c>
      <c r="G4054" s="104">
        <v>1080276.7151538134</v>
      </c>
      <c r="H4054" s="99">
        <v>50040.368562990829</v>
      </c>
      <c r="I4054" s="99">
        <v>0</v>
      </c>
      <c r="J4054" s="96"/>
      <c r="K4054" s="96"/>
      <c r="L4054" s="96"/>
      <c r="M4054" s="96"/>
      <c r="N4054" s="96"/>
      <c r="O4054" s="96"/>
      <c r="P4054" s="96"/>
    </row>
    <row r="4055" spans="1:16" ht="15" customHeight="1" x14ac:dyDescent="0.25">
      <c r="A4055" s="97">
        <v>43766</v>
      </c>
      <c r="B4055" s="101">
        <v>79</v>
      </c>
      <c r="C4055" s="92" t="str">
        <f t="shared" si="189"/>
        <v>GET /domestic-payments/{DomesticPaymentId}/payment-details</v>
      </c>
      <c r="D4055" s="94" t="s">
        <v>208</v>
      </c>
      <c r="E4055" s="93" t="str">
        <f t="shared" si="190"/>
        <v>PISP</v>
      </c>
      <c r="F4055" s="93" t="str">
        <f t="shared" si="191"/>
        <v>Y</v>
      </c>
      <c r="G4055" s="104">
        <v>35038769.620047718</v>
      </c>
      <c r="H4055" s="99">
        <v>44275.50643370537</v>
      </c>
      <c r="I4055" s="99">
        <v>80.930815555315959</v>
      </c>
      <c r="J4055" s="96"/>
      <c r="K4055" s="96"/>
      <c r="L4055" s="96"/>
      <c r="M4055" s="96"/>
      <c r="N4055" s="96"/>
      <c r="O4055" s="96"/>
      <c r="P4055" s="96"/>
    </row>
    <row r="4056" spans="1:16" ht="15" customHeight="1" x14ac:dyDescent="0.25">
      <c r="A4056" s="97">
        <v>43766</v>
      </c>
      <c r="B4056" s="101">
        <v>80</v>
      </c>
      <c r="C4056" s="92" t="str">
        <f t="shared" si="189"/>
        <v>GET /domestic-scheduled-payments/{DomesticScheduledPaymentId}/payment-details</v>
      </c>
      <c r="D4056" s="94" t="s">
        <v>208</v>
      </c>
      <c r="E4056" s="93" t="str">
        <f t="shared" si="190"/>
        <v>PISP</v>
      </c>
      <c r="F4056" s="93" t="str">
        <f t="shared" si="191"/>
        <v>Y</v>
      </c>
      <c r="G4056" s="104">
        <v>16038797.949884698</v>
      </c>
      <c r="H4056" s="99">
        <v>35760.40580863897</v>
      </c>
      <c r="I4056" s="99">
        <v>92.159653841184081</v>
      </c>
      <c r="J4056" s="96"/>
      <c r="K4056" s="96"/>
      <c r="L4056" s="96"/>
      <c r="M4056" s="96"/>
      <c r="N4056" s="96"/>
      <c r="O4056" s="96"/>
      <c r="P4056" s="96"/>
    </row>
    <row r="4057" spans="1:16" ht="15" customHeight="1" x14ac:dyDescent="0.25">
      <c r="A4057" s="97">
        <v>43766</v>
      </c>
      <c r="B4057" s="101">
        <v>81</v>
      </c>
      <c r="C4057" s="92" t="str">
        <f t="shared" si="189"/>
        <v>GET /domestic-standing-orders/{DomesticStandingOrderId}/payment-details</v>
      </c>
      <c r="D4057" s="94" t="s">
        <v>208</v>
      </c>
      <c r="E4057" s="93" t="str">
        <f t="shared" si="190"/>
        <v>PISP</v>
      </c>
      <c r="F4057" s="93" t="str">
        <f t="shared" si="191"/>
        <v>Y</v>
      </c>
      <c r="G4057" s="104">
        <v>6126165.7655676287</v>
      </c>
      <c r="H4057" s="99">
        <v>9879.1383173786853</v>
      </c>
      <c r="I4057" s="99">
        <v>238.1556072082146</v>
      </c>
      <c r="J4057" s="96"/>
      <c r="K4057" s="96"/>
      <c r="L4057" s="96"/>
      <c r="M4057" s="96"/>
      <c r="N4057" s="96"/>
      <c r="O4057" s="96"/>
      <c r="P4057" s="96"/>
    </row>
    <row r="4058" spans="1:16" ht="15" customHeight="1" x14ac:dyDescent="0.25">
      <c r="A4058" s="97">
        <v>43766</v>
      </c>
      <c r="B4058" s="101">
        <v>82</v>
      </c>
      <c r="C4058" s="92" t="str">
        <f t="shared" si="189"/>
        <v>GET /international-payments/{InternationalPaymentId}/payment-details</v>
      </c>
      <c r="D4058" s="94" t="s">
        <v>208</v>
      </c>
      <c r="E4058" s="93" t="str">
        <f t="shared" si="190"/>
        <v>PISP</v>
      </c>
      <c r="F4058" s="93" t="str">
        <f t="shared" si="191"/>
        <v>Y</v>
      </c>
      <c r="G4058" s="104">
        <v>13262161.676627805</v>
      </c>
      <c r="H4058" s="99">
        <v>20186.009358216201</v>
      </c>
      <c r="I4058" s="99">
        <v>61.690905331307818</v>
      </c>
      <c r="J4058" s="96"/>
      <c r="K4058" s="96"/>
      <c r="L4058" s="96"/>
      <c r="M4058" s="96"/>
      <c r="N4058" s="96"/>
      <c r="O4058" s="96"/>
      <c r="P4058" s="96"/>
    </row>
    <row r="4059" spans="1:16" ht="15" customHeight="1" x14ac:dyDescent="0.25">
      <c r="A4059" s="97">
        <v>43766</v>
      </c>
      <c r="B4059" s="101">
        <v>83</v>
      </c>
      <c r="C4059" s="92" t="str">
        <f t="shared" si="189"/>
        <v>GET /international-scheduled-payments/{InternationalScheduledPaymentId}/payment-details</v>
      </c>
      <c r="D4059" s="94" t="s">
        <v>208</v>
      </c>
      <c r="E4059" s="93" t="str">
        <f t="shared" si="190"/>
        <v>PISP</v>
      </c>
      <c r="F4059" s="93" t="str">
        <f t="shared" si="191"/>
        <v>Y</v>
      </c>
      <c r="G4059" s="104">
        <v>23847646.262616761</v>
      </c>
      <c r="H4059" s="99">
        <v>40146.341184308796</v>
      </c>
      <c r="I4059" s="99">
        <v>60.807686275999735</v>
      </c>
      <c r="J4059" s="96"/>
      <c r="K4059" s="96"/>
      <c r="L4059" s="96"/>
      <c r="M4059" s="96"/>
      <c r="N4059" s="96"/>
      <c r="O4059" s="96"/>
      <c r="P4059" s="96"/>
    </row>
    <row r="4060" spans="1:16" ht="15" customHeight="1" x14ac:dyDescent="0.25">
      <c r="A4060" s="97">
        <v>43766</v>
      </c>
      <c r="B4060" s="101">
        <v>84</v>
      </c>
      <c r="C4060" s="92" t="str">
        <f t="shared" si="189"/>
        <v>GET /international-standing-orders/{InternationalStandingOrderPaymentId}/payment-details</v>
      </c>
      <c r="D4060" s="94" t="s">
        <v>208</v>
      </c>
      <c r="E4060" s="93" t="str">
        <f t="shared" si="190"/>
        <v>PISP</v>
      </c>
      <c r="F4060" s="93" t="str">
        <f t="shared" si="191"/>
        <v>Y</v>
      </c>
      <c r="G4060" s="104">
        <v>7405154.5336607052</v>
      </c>
      <c r="H4060" s="99">
        <v>19409.968688180164</v>
      </c>
      <c r="I4060" s="99">
        <v>76.453449238860031</v>
      </c>
      <c r="J4060" s="96"/>
      <c r="K4060" s="96"/>
      <c r="L4060" s="96"/>
      <c r="M4060" s="96"/>
      <c r="N4060" s="96"/>
      <c r="O4060" s="96"/>
      <c r="P4060" s="96"/>
    </row>
    <row r="4061" spans="1:16" ht="15" customHeight="1" x14ac:dyDescent="0.25">
      <c r="A4061" s="97">
        <v>43766</v>
      </c>
      <c r="B4061" s="101">
        <v>85</v>
      </c>
      <c r="C4061" s="92" t="str">
        <f t="shared" si="189"/>
        <v>GET /file-payments/{FilePaymentId}/payment-details</v>
      </c>
      <c r="D4061" s="94" t="s">
        <v>208</v>
      </c>
      <c r="E4061" s="93" t="str">
        <f t="shared" si="190"/>
        <v>PISP</v>
      </c>
      <c r="F4061" s="93" t="str">
        <f t="shared" si="191"/>
        <v>Y</v>
      </c>
      <c r="G4061" s="104">
        <v>69383594.017585158</v>
      </c>
      <c r="H4061" s="99">
        <v>2603.0879183165621</v>
      </c>
      <c r="I4061" s="99">
        <v>85.410146906368766</v>
      </c>
      <c r="J4061" s="96"/>
      <c r="K4061" s="96"/>
      <c r="L4061" s="96"/>
      <c r="M4061" s="96"/>
      <c r="N4061" s="96"/>
      <c r="O4061" s="96"/>
      <c r="P4061" s="96"/>
    </row>
    <row r="4062" spans="1:16" ht="15" customHeight="1" x14ac:dyDescent="0.25">
      <c r="A4062" s="97">
        <v>43766</v>
      </c>
      <c r="B4062" s="101">
        <v>86</v>
      </c>
      <c r="C4062" s="92" t="str">
        <f t="shared" si="189"/>
        <v>POST /event-subscriptions</v>
      </c>
      <c r="D4062" s="94" t="s">
        <v>208</v>
      </c>
      <c r="E4062" s="93" t="str">
        <f t="shared" si="190"/>
        <v>Notifications</v>
      </c>
      <c r="F4062" s="93" t="str">
        <f t="shared" si="191"/>
        <v>N</v>
      </c>
      <c r="G4062" s="104">
        <v>10977400.9065459</v>
      </c>
      <c r="H4062" s="99">
        <v>12847.759738621462</v>
      </c>
      <c r="I4062" s="99">
        <v>12.220374101230796</v>
      </c>
      <c r="J4062" s="96"/>
      <c r="K4062" s="96"/>
      <c r="L4062" s="96"/>
      <c r="M4062" s="96"/>
      <c r="N4062" s="96"/>
      <c r="O4062" s="96"/>
      <c r="P4062" s="96"/>
    </row>
    <row r="4063" spans="1:16" ht="15" customHeight="1" x14ac:dyDescent="0.25">
      <c r="A4063" s="97">
        <v>43766</v>
      </c>
      <c r="B4063" s="101">
        <v>87</v>
      </c>
      <c r="C4063" s="92" t="str">
        <f t="shared" si="189"/>
        <v>GET /event-subscriptions</v>
      </c>
      <c r="D4063" s="94" t="s">
        <v>208</v>
      </c>
      <c r="E4063" s="93" t="str">
        <f t="shared" si="190"/>
        <v>Notifications</v>
      </c>
      <c r="F4063" s="93" t="str">
        <f t="shared" si="191"/>
        <v>N</v>
      </c>
      <c r="G4063" s="104">
        <v>16598414.839800691</v>
      </c>
      <c r="H4063" s="99">
        <v>36192.437793876263</v>
      </c>
      <c r="I4063" s="99">
        <v>177.74667885783774</v>
      </c>
      <c r="J4063" s="96"/>
      <c r="K4063" s="96"/>
      <c r="L4063" s="96"/>
      <c r="M4063" s="96"/>
      <c r="N4063" s="96"/>
      <c r="O4063" s="96"/>
      <c r="P4063" s="96"/>
    </row>
    <row r="4064" spans="1:16" ht="15" customHeight="1" x14ac:dyDescent="0.25">
      <c r="A4064" s="97">
        <v>43766</v>
      </c>
      <c r="B4064" s="101">
        <v>88</v>
      </c>
      <c r="C4064" s="92" t="str">
        <f t="shared" si="189"/>
        <v>PUT /event-subscriptions/{EventSubscriptionId}</v>
      </c>
      <c r="D4064" s="94" t="s">
        <v>208</v>
      </c>
      <c r="E4064" s="93" t="str">
        <f t="shared" si="190"/>
        <v>Notifications</v>
      </c>
      <c r="F4064" s="93" t="str">
        <f t="shared" si="191"/>
        <v>N</v>
      </c>
      <c r="G4064" s="104">
        <v>11526270.951873194</v>
      </c>
      <c r="H4064" s="99">
        <v>13490.147725552535</v>
      </c>
      <c r="I4064" s="99">
        <v>12.831392806292337</v>
      </c>
      <c r="J4064" s="96"/>
      <c r="K4064" s="96"/>
      <c r="L4064" s="96"/>
      <c r="M4064" s="96"/>
      <c r="N4064" s="96"/>
      <c r="O4064" s="96"/>
      <c r="P4064" s="96"/>
    </row>
    <row r="4065" spans="1:16" ht="15" customHeight="1" x14ac:dyDescent="0.25">
      <c r="A4065" s="97">
        <v>43766</v>
      </c>
      <c r="B4065" s="101">
        <v>89</v>
      </c>
      <c r="C4065" s="92" t="str">
        <f t="shared" si="189"/>
        <v>DELETE /event-subscriptions/{EventSubscriptionId}</v>
      </c>
      <c r="D4065" s="94" t="s">
        <v>208</v>
      </c>
      <c r="E4065" s="93" t="str">
        <f t="shared" si="190"/>
        <v>Notifications</v>
      </c>
      <c r="F4065" s="93" t="str">
        <f t="shared" si="191"/>
        <v>N</v>
      </c>
      <c r="G4065" s="104">
        <v>7462381.6768252831</v>
      </c>
      <c r="H4065" s="99">
        <v>15111.601979941615</v>
      </c>
      <c r="I4065" s="99">
        <v>133.45844319125993</v>
      </c>
      <c r="J4065" s="96"/>
      <c r="K4065" s="96"/>
      <c r="L4065" s="96"/>
      <c r="M4065" s="96"/>
      <c r="N4065" s="96"/>
      <c r="O4065" s="96"/>
      <c r="P4065" s="96"/>
    </row>
    <row r="4066" spans="1:16" ht="15" customHeight="1" x14ac:dyDescent="0.25">
      <c r="A4066" s="97">
        <v>43766</v>
      </c>
      <c r="B4066" s="101">
        <v>90</v>
      </c>
      <c r="C4066" s="92" t="str">
        <f t="shared" si="189"/>
        <v>POST /event-notifications</v>
      </c>
      <c r="D4066" s="94" t="s">
        <v>208</v>
      </c>
      <c r="E4066" s="93" t="str">
        <f t="shared" si="190"/>
        <v>Notifications</v>
      </c>
      <c r="F4066" s="93" t="str">
        <f t="shared" si="191"/>
        <v>N</v>
      </c>
      <c r="G4066" s="104">
        <v>8893551.3089672364</v>
      </c>
      <c r="H4066" s="99">
        <v>17818.964197808375</v>
      </c>
      <c r="I4066" s="99">
        <v>213.40356887750858</v>
      </c>
      <c r="J4066" s="96"/>
      <c r="K4066" s="96"/>
      <c r="L4066" s="96"/>
      <c r="M4066" s="96"/>
      <c r="N4066" s="96"/>
      <c r="O4066" s="96"/>
      <c r="P4066" s="96"/>
    </row>
    <row r="4067" spans="1:16" ht="15" customHeight="1" x14ac:dyDescent="0.25">
      <c r="A4067" s="97">
        <v>43766</v>
      </c>
      <c r="B4067" s="101">
        <v>91</v>
      </c>
      <c r="C4067" s="92" t="str">
        <f t="shared" si="189"/>
        <v>POST /events</v>
      </c>
      <c r="D4067" s="94" t="s">
        <v>208</v>
      </c>
      <c r="E4067" s="93" t="str">
        <f t="shared" si="190"/>
        <v>Notifications</v>
      </c>
      <c r="F4067" s="93" t="str">
        <f t="shared" si="191"/>
        <v>N</v>
      </c>
      <c r="G4067" s="104">
        <v>6105585.0083115948</v>
      </c>
      <c r="H4067" s="99">
        <v>12364.037983588594</v>
      </c>
      <c r="I4067" s="99">
        <v>109.19327170193995</v>
      </c>
      <c r="J4067" s="96"/>
      <c r="K4067" s="96"/>
      <c r="L4067" s="96"/>
      <c r="M4067" s="96"/>
      <c r="N4067" s="96"/>
      <c r="O4067" s="96"/>
      <c r="P4067" s="96"/>
    </row>
    <row r="4068" spans="1:16" ht="15" customHeight="1" x14ac:dyDescent="0.25">
      <c r="A4068" s="97">
        <v>43767</v>
      </c>
      <c r="B4068" s="101">
        <v>0</v>
      </c>
      <c r="C4068" s="92" t="str">
        <f t="shared" si="189"/>
        <v>OIDC endpoints for token IDs</v>
      </c>
      <c r="D4068" s="94" t="s">
        <v>207</v>
      </c>
      <c r="E4068" s="93" t="str">
        <f t="shared" si="190"/>
        <v>OIDC</v>
      </c>
      <c r="F4068" s="93" t="str">
        <f t="shared" si="191"/>
        <v>N</v>
      </c>
      <c r="G4068" s="111">
        <v>845911919.23349702</v>
      </c>
      <c r="H4068" s="99">
        <v>1674555.7159937751</v>
      </c>
      <c r="I4068" s="99">
        <v>654.25869254412316</v>
      </c>
      <c r="J4068" s="96"/>
      <c r="K4068" s="96"/>
      <c r="L4068" s="96"/>
      <c r="M4068" s="96"/>
      <c r="N4068" s="96"/>
      <c r="O4068" s="96"/>
      <c r="P4068" s="96"/>
    </row>
    <row r="4069" spans="1:16" ht="15" customHeight="1" x14ac:dyDescent="0.25">
      <c r="A4069" s="100">
        <v>43767</v>
      </c>
      <c r="B4069" s="101">
        <v>1</v>
      </c>
      <c r="C4069" s="92" t="str">
        <f t="shared" si="189"/>
        <v>POST /account-access-consents</v>
      </c>
      <c r="D4069" s="94" t="s">
        <v>207</v>
      </c>
      <c r="E4069" s="93" t="str">
        <f t="shared" si="190"/>
        <v>AISP</v>
      </c>
      <c r="F4069" s="93" t="str">
        <f t="shared" si="191"/>
        <v>N</v>
      </c>
      <c r="G4069" s="95">
        <v>785133.553380989</v>
      </c>
      <c r="H4069" s="102">
        <v>29443.663693861065</v>
      </c>
      <c r="I4069" s="102">
        <v>96.693514791094842</v>
      </c>
      <c r="J4069" s="96"/>
      <c r="K4069" s="96"/>
      <c r="L4069" s="96"/>
      <c r="M4069" s="96"/>
      <c r="N4069" s="96"/>
      <c r="O4069" s="96"/>
      <c r="P4069" s="96"/>
    </row>
    <row r="4070" spans="1:16" ht="15" customHeight="1" x14ac:dyDescent="0.25">
      <c r="A4070" s="100">
        <v>43767</v>
      </c>
      <c r="B4070" s="101">
        <v>2</v>
      </c>
      <c r="C4070" s="92" t="str">
        <f t="shared" si="189"/>
        <v>GET /account-access-consents/{ConsentId}</v>
      </c>
      <c r="D4070" s="94" t="s">
        <v>207</v>
      </c>
      <c r="E4070" s="93" t="str">
        <f t="shared" si="190"/>
        <v>AISP</v>
      </c>
      <c r="F4070" s="93" t="str">
        <f t="shared" si="191"/>
        <v>N</v>
      </c>
      <c r="G4070" s="95">
        <v>1727918.9714716501</v>
      </c>
      <c r="H4070" s="102">
        <v>29681.845615613078</v>
      </c>
      <c r="I4070" s="102">
        <v>33.778606110079778</v>
      </c>
      <c r="J4070" s="96"/>
      <c r="K4070" s="96"/>
      <c r="L4070" s="96"/>
      <c r="M4070" s="96"/>
      <c r="N4070" s="96"/>
      <c r="O4070" s="96"/>
      <c r="P4070" s="96"/>
    </row>
    <row r="4071" spans="1:16" ht="15" customHeight="1" x14ac:dyDescent="0.25">
      <c r="A4071" s="100">
        <v>43767</v>
      </c>
      <c r="B4071" s="101">
        <v>3</v>
      </c>
      <c r="C4071" s="92" t="str">
        <f t="shared" si="189"/>
        <v>DELETE /account-access-consents/{ConsentId}</v>
      </c>
      <c r="D4071" s="94" t="s">
        <v>207</v>
      </c>
      <c r="E4071" s="93" t="str">
        <f t="shared" si="190"/>
        <v>AISP</v>
      </c>
      <c r="F4071" s="93" t="str">
        <f t="shared" si="191"/>
        <v>N</v>
      </c>
      <c r="G4071" s="95">
        <v>751902.2306464006</v>
      </c>
      <c r="H4071" s="102">
        <v>27960.507263859428</v>
      </c>
      <c r="I4071" s="102">
        <v>276.48361013924512</v>
      </c>
      <c r="J4071" s="96"/>
      <c r="K4071" s="96"/>
      <c r="L4071" s="96"/>
      <c r="M4071" s="96"/>
      <c r="N4071" s="96"/>
      <c r="O4071" s="96"/>
      <c r="P4071" s="96"/>
    </row>
    <row r="4072" spans="1:16" ht="15" customHeight="1" x14ac:dyDescent="0.25">
      <c r="A4072" s="100">
        <v>43767</v>
      </c>
      <c r="B4072" s="101">
        <v>4</v>
      </c>
      <c r="C4072" s="92" t="str">
        <f t="shared" si="189"/>
        <v>GET /accounts</v>
      </c>
      <c r="D4072" s="94" t="s">
        <v>207</v>
      </c>
      <c r="E4072" s="93" t="str">
        <f t="shared" si="190"/>
        <v>AISP</v>
      </c>
      <c r="F4072" s="93" t="str">
        <f t="shared" si="191"/>
        <v>Y</v>
      </c>
      <c r="G4072" s="95">
        <v>2099782.7274047961</v>
      </c>
      <c r="H4072" s="102">
        <v>28656.448441738259</v>
      </c>
      <c r="I4072" s="102">
        <v>81.585058025764766</v>
      </c>
      <c r="J4072" s="96"/>
      <c r="K4072" s="96"/>
      <c r="L4072" s="96"/>
      <c r="M4072" s="96"/>
      <c r="N4072" s="96"/>
      <c r="O4072" s="96"/>
      <c r="P4072" s="96"/>
    </row>
    <row r="4073" spans="1:16" ht="15" customHeight="1" x14ac:dyDescent="0.25">
      <c r="A4073" s="100">
        <v>43767</v>
      </c>
      <c r="B4073" s="101">
        <v>5</v>
      </c>
      <c r="C4073" s="92" t="str">
        <f t="shared" si="189"/>
        <v>GET /accounts/{AccountId}</v>
      </c>
      <c r="D4073" s="94" t="s">
        <v>207</v>
      </c>
      <c r="E4073" s="93" t="str">
        <f t="shared" si="190"/>
        <v>AISP</v>
      </c>
      <c r="F4073" s="93" t="str">
        <f t="shared" si="191"/>
        <v>Y</v>
      </c>
      <c r="G4073" s="95">
        <v>3009127.5240126192</v>
      </c>
      <c r="H4073" s="102">
        <v>39889.776316249045</v>
      </c>
      <c r="I4073" s="102">
        <v>95.461452743542182</v>
      </c>
      <c r="J4073" s="96"/>
      <c r="K4073" s="96"/>
      <c r="L4073" s="96"/>
      <c r="M4073" s="96"/>
      <c r="N4073" s="96"/>
      <c r="O4073" s="96"/>
      <c r="P4073" s="96"/>
    </row>
    <row r="4074" spans="1:16" ht="15" customHeight="1" x14ac:dyDescent="0.25">
      <c r="A4074" s="100">
        <v>43767</v>
      </c>
      <c r="B4074" s="101">
        <v>6</v>
      </c>
      <c r="C4074" s="92" t="str">
        <f t="shared" si="189"/>
        <v>GET /accounts/{AccountId}/balances</v>
      </c>
      <c r="D4074" s="94" t="s">
        <v>207</v>
      </c>
      <c r="E4074" s="93" t="str">
        <f t="shared" si="190"/>
        <v>AISP</v>
      </c>
      <c r="F4074" s="93" t="str">
        <f t="shared" si="191"/>
        <v>Y</v>
      </c>
      <c r="G4074" s="95">
        <v>2226094.6333363033</v>
      </c>
      <c r="H4074" s="102">
        <v>29950.534188684906</v>
      </c>
      <c r="I4074" s="102">
        <v>150.35639840488383</v>
      </c>
      <c r="J4074" s="96"/>
      <c r="K4074" s="96"/>
      <c r="L4074" s="96"/>
      <c r="M4074" s="96"/>
      <c r="N4074" s="96"/>
      <c r="O4074" s="96"/>
      <c r="P4074" s="96"/>
    </row>
    <row r="4075" spans="1:16" ht="15" customHeight="1" x14ac:dyDescent="0.25">
      <c r="A4075" s="100">
        <v>43767</v>
      </c>
      <c r="B4075" s="101">
        <v>7</v>
      </c>
      <c r="C4075" s="92" t="str">
        <f t="shared" si="189"/>
        <v>GET /balances</v>
      </c>
      <c r="D4075" s="94" t="s">
        <v>207</v>
      </c>
      <c r="E4075" s="93" t="str">
        <f t="shared" si="190"/>
        <v>AISP</v>
      </c>
      <c r="F4075" s="93" t="str">
        <f t="shared" si="191"/>
        <v>Y</v>
      </c>
      <c r="G4075" s="95">
        <v>1301717.0814217336</v>
      </c>
      <c r="H4075" s="102">
        <v>23954.578073879089</v>
      </c>
      <c r="I4075" s="102">
        <v>170.2382174528658</v>
      </c>
      <c r="J4075" s="96"/>
      <c r="K4075" s="96"/>
      <c r="L4075" s="96"/>
      <c r="M4075" s="96"/>
      <c r="N4075" s="96"/>
      <c r="O4075" s="96"/>
      <c r="P4075" s="96"/>
    </row>
    <row r="4076" spans="1:16" ht="15" customHeight="1" x14ac:dyDescent="0.25">
      <c r="A4076" s="100">
        <v>43767</v>
      </c>
      <c r="B4076" s="101">
        <v>8</v>
      </c>
      <c r="C4076" s="92" t="str">
        <f t="shared" si="189"/>
        <v>GET /accounts/{AccountId}/transactions</v>
      </c>
      <c r="D4076" s="94" t="s">
        <v>207</v>
      </c>
      <c r="E4076" s="93" t="str">
        <f t="shared" si="190"/>
        <v>AISP</v>
      </c>
      <c r="F4076" s="93" t="str">
        <f t="shared" si="191"/>
        <v>Y</v>
      </c>
      <c r="G4076" s="95">
        <v>38807731.749321699</v>
      </c>
      <c r="H4076" s="102">
        <v>20680.66588715469</v>
      </c>
      <c r="I4076" s="102">
        <v>196.50202708671932</v>
      </c>
      <c r="J4076" s="96"/>
      <c r="K4076" s="96"/>
      <c r="L4076" s="96"/>
      <c r="M4076" s="96"/>
      <c r="N4076" s="96"/>
      <c r="O4076" s="96"/>
      <c r="P4076" s="96"/>
    </row>
    <row r="4077" spans="1:16" ht="15" customHeight="1" x14ac:dyDescent="0.25">
      <c r="A4077" s="100">
        <v>43767</v>
      </c>
      <c r="B4077" s="101">
        <v>9</v>
      </c>
      <c r="C4077" s="92" t="str">
        <f t="shared" si="189"/>
        <v>GET /transactions</v>
      </c>
      <c r="D4077" s="94" t="s">
        <v>207</v>
      </c>
      <c r="E4077" s="93" t="str">
        <f t="shared" si="190"/>
        <v>AISP</v>
      </c>
      <c r="F4077" s="93" t="str">
        <f t="shared" si="191"/>
        <v>Y</v>
      </c>
      <c r="G4077" s="95">
        <v>405841541.66977745</v>
      </c>
      <c r="H4077" s="102">
        <v>47546.173461218779</v>
      </c>
      <c r="I4077" s="102">
        <v>34.092931068896988</v>
      </c>
      <c r="J4077" s="96"/>
      <c r="K4077" s="96"/>
      <c r="L4077" s="96"/>
      <c r="M4077" s="96"/>
      <c r="N4077" s="96"/>
      <c r="O4077" s="96"/>
      <c r="P4077" s="96"/>
    </row>
    <row r="4078" spans="1:16" ht="15" customHeight="1" x14ac:dyDescent="0.25">
      <c r="A4078" s="100">
        <v>43767</v>
      </c>
      <c r="B4078" s="101">
        <v>10</v>
      </c>
      <c r="C4078" s="92" t="str">
        <f t="shared" si="189"/>
        <v>GET /accounts/{AccountId}/beneficiaries</v>
      </c>
      <c r="D4078" s="94" t="s">
        <v>207</v>
      </c>
      <c r="E4078" s="93" t="str">
        <f t="shared" si="190"/>
        <v>AISP</v>
      </c>
      <c r="F4078" s="93" t="str">
        <f t="shared" si="191"/>
        <v>Y</v>
      </c>
      <c r="G4078" s="95">
        <v>2670299.4862402822</v>
      </c>
      <c r="H4078" s="102">
        <v>29617.851523072048</v>
      </c>
      <c r="I4078" s="102">
        <v>133.12955211935613</v>
      </c>
      <c r="J4078" s="96"/>
      <c r="K4078" s="96"/>
      <c r="L4078" s="96"/>
      <c r="M4078" s="96"/>
      <c r="N4078" s="96"/>
      <c r="O4078" s="96"/>
      <c r="P4078" s="96"/>
    </row>
    <row r="4079" spans="1:16" ht="15" customHeight="1" x14ac:dyDescent="0.25">
      <c r="A4079" s="100">
        <v>43767</v>
      </c>
      <c r="B4079" s="101">
        <v>11</v>
      </c>
      <c r="C4079" s="92" t="str">
        <f t="shared" si="189"/>
        <v>GET /beneficiaries</v>
      </c>
      <c r="D4079" s="94" t="s">
        <v>207</v>
      </c>
      <c r="E4079" s="93" t="str">
        <f t="shared" si="190"/>
        <v>AISP</v>
      </c>
      <c r="F4079" s="93" t="str">
        <f t="shared" si="191"/>
        <v>Y</v>
      </c>
      <c r="G4079" s="95">
        <v>3023573.5799841783</v>
      </c>
      <c r="H4079" s="102">
        <v>34876.52766762473</v>
      </c>
      <c r="I4079" s="102">
        <v>32.114072155736423</v>
      </c>
      <c r="J4079" s="96"/>
      <c r="K4079" s="96"/>
      <c r="L4079" s="96"/>
      <c r="M4079" s="96"/>
      <c r="N4079" s="96"/>
      <c r="O4079" s="96"/>
      <c r="P4079" s="96"/>
    </row>
    <row r="4080" spans="1:16" ht="15" customHeight="1" x14ac:dyDescent="0.25">
      <c r="A4080" s="100">
        <v>43767</v>
      </c>
      <c r="B4080" s="101">
        <v>12</v>
      </c>
      <c r="C4080" s="92" t="str">
        <f t="shared" si="189"/>
        <v>GET /accounts/{AccountId}/direct-debits</v>
      </c>
      <c r="D4080" s="94" t="s">
        <v>207</v>
      </c>
      <c r="E4080" s="93" t="str">
        <f t="shared" si="190"/>
        <v>AISP</v>
      </c>
      <c r="F4080" s="93" t="str">
        <f t="shared" si="191"/>
        <v>Y</v>
      </c>
      <c r="G4080" s="95">
        <v>2009479.4056829233</v>
      </c>
      <c r="H4080" s="102">
        <v>33350.454259056736</v>
      </c>
      <c r="I4080" s="102">
        <v>181.17552974611772</v>
      </c>
      <c r="J4080" s="96"/>
      <c r="K4080" s="96"/>
      <c r="L4080" s="96"/>
      <c r="M4080" s="96"/>
      <c r="N4080" s="96"/>
      <c r="O4080" s="96"/>
      <c r="P4080" s="96"/>
    </row>
    <row r="4081" spans="1:16" ht="15" customHeight="1" x14ac:dyDescent="0.25">
      <c r="A4081" s="100">
        <v>43767</v>
      </c>
      <c r="B4081" s="101">
        <v>13</v>
      </c>
      <c r="C4081" s="92" t="str">
        <f t="shared" si="189"/>
        <v>GET /direct-debits</v>
      </c>
      <c r="D4081" s="94" t="s">
        <v>207</v>
      </c>
      <c r="E4081" s="93" t="str">
        <f t="shared" si="190"/>
        <v>AISP</v>
      </c>
      <c r="F4081" s="93" t="str">
        <f t="shared" si="191"/>
        <v>Y</v>
      </c>
      <c r="G4081" s="95">
        <v>1940540.6315440941</v>
      </c>
      <c r="H4081" s="102">
        <v>24717.907028261194</v>
      </c>
      <c r="I4081" s="102">
        <v>246.9359674779154</v>
      </c>
      <c r="J4081" s="96"/>
      <c r="K4081" s="96"/>
      <c r="L4081" s="96"/>
      <c r="M4081" s="96"/>
      <c r="N4081" s="96"/>
      <c r="O4081" s="96"/>
      <c r="P4081" s="96"/>
    </row>
    <row r="4082" spans="1:16" ht="15" customHeight="1" x14ac:dyDescent="0.25">
      <c r="A4082" s="100">
        <v>43767</v>
      </c>
      <c r="B4082" s="101">
        <v>14</v>
      </c>
      <c r="C4082" s="92" t="str">
        <f t="shared" si="189"/>
        <v>GET /accounts/{AccountId}/standing-orders</v>
      </c>
      <c r="D4082" s="94" t="s">
        <v>207</v>
      </c>
      <c r="E4082" s="93" t="str">
        <f t="shared" si="190"/>
        <v>AISP</v>
      </c>
      <c r="F4082" s="93" t="str">
        <f t="shared" si="191"/>
        <v>Y</v>
      </c>
      <c r="G4082" s="95">
        <v>1015679.7400268624</v>
      </c>
      <c r="H4082" s="102">
        <v>18813.908017513797</v>
      </c>
      <c r="I4082" s="102">
        <v>153.97214385608589</v>
      </c>
      <c r="J4082" s="96"/>
      <c r="K4082" s="96"/>
      <c r="L4082" s="96"/>
      <c r="M4082" s="96"/>
      <c r="N4082" s="96"/>
      <c r="O4082" s="96"/>
      <c r="P4082" s="96"/>
    </row>
    <row r="4083" spans="1:16" ht="15" customHeight="1" x14ac:dyDescent="0.25">
      <c r="A4083" s="100">
        <v>43767</v>
      </c>
      <c r="B4083" s="101">
        <v>15</v>
      </c>
      <c r="C4083" s="92" t="str">
        <f t="shared" si="189"/>
        <v>GET /standing-orders</v>
      </c>
      <c r="D4083" s="94" t="s">
        <v>207</v>
      </c>
      <c r="E4083" s="93" t="str">
        <f t="shared" si="190"/>
        <v>AISP</v>
      </c>
      <c r="F4083" s="93" t="str">
        <f t="shared" si="191"/>
        <v>Y</v>
      </c>
      <c r="G4083" s="95">
        <v>1848178.8254539717</v>
      </c>
      <c r="H4083" s="102">
        <v>43576.629815144792</v>
      </c>
      <c r="I4083" s="102">
        <v>151.65413714738125</v>
      </c>
      <c r="J4083" s="96"/>
      <c r="K4083" s="96"/>
      <c r="L4083" s="96"/>
      <c r="M4083" s="96"/>
      <c r="N4083" s="96"/>
      <c r="O4083" s="96"/>
      <c r="P4083" s="96"/>
    </row>
    <row r="4084" spans="1:16" ht="15" customHeight="1" x14ac:dyDescent="0.25">
      <c r="A4084" s="100">
        <v>43767</v>
      </c>
      <c r="B4084" s="101">
        <v>16</v>
      </c>
      <c r="C4084" s="92" t="str">
        <f t="shared" si="189"/>
        <v>GET /accounts/{AccountId}/product</v>
      </c>
      <c r="D4084" s="94" t="s">
        <v>207</v>
      </c>
      <c r="E4084" s="93" t="str">
        <f t="shared" si="190"/>
        <v>AISP</v>
      </c>
      <c r="F4084" s="93" t="str">
        <f t="shared" si="191"/>
        <v>Y</v>
      </c>
      <c r="G4084" s="95">
        <v>456449.3191405448</v>
      </c>
      <c r="H4084" s="102">
        <v>5253.6963211036318</v>
      </c>
      <c r="I4084" s="102">
        <v>186.7172470550388</v>
      </c>
      <c r="J4084" s="96"/>
      <c r="K4084" s="96"/>
      <c r="L4084" s="96"/>
      <c r="M4084" s="96"/>
      <c r="N4084" s="96"/>
      <c r="O4084" s="96"/>
      <c r="P4084" s="96"/>
    </row>
    <row r="4085" spans="1:16" ht="15" customHeight="1" x14ac:dyDescent="0.25">
      <c r="A4085" s="100">
        <v>43767</v>
      </c>
      <c r="B4085" s="101">
        <v>17</v>
      </c>
      <c r="C4085" s="92" t="str">
        <f t="shared" si="189"/>
        <v>GET /products</v>
      </c>
      <c r="D4085" s="94" t="s">
        <v>207</v>
      </c>
      <c r="E4085" s="93" t="str">
        <f t="shared" si="190"/>
        <v>AISP</v>
      </c>
      <c r="F4085" s="93" t="str">
        <f t="shared" si="191"/>
        <v>Y</v>
      </c>
      <c r="G4085" s="95">
        <v>1036727.5227478391</v>
      </c>
      <c r="H4085" s="102">
        <v>34952.253857501848</v>
      </c>
      <c r="I4085" s="102">
        <v>243.59591836021733</v>
      </c>
      <c r="J4085" s="96"/>
      <c r="K4085" s="96"/>
      <c r="L4085" s="96"/>
      <c r="M4085" s="96"/>
      <c r="N4085" s="96"/>
      <c r="O4085" s="96"/>
      <c r="P4085" s="96"/>
    </row>
    <row r="4086" spans="1:16" ht="15" customHeight="1" x14ac:dyDescent="0.25">
      <c r="A4086" s="100">
        <v>43767</v>
      </c>
      <c r="B4086" s="101">
        <v>18</v>
      </c>
      <c r="C4086" s="92" t="str">
        <f t="shared" si="189"/>
        <v>GET /accounts/{AccountId}/offers</v>
      </c>
      <c r="D4086" s="94" t="s">
        <v>207</v>
      </c>
      <c r="E4086" s="93" t="str">
        <f t="shared" si="190"/>
        <v>AISP</v>
      </c>
      <c r="F4086" s="93" t="str">
        <f t="shared" si="191"/>
        <v>Y</v>
      </c>
      <c r="G4086" s="95">
        <v>1090658.9635019838</v>
      </c>
      <c r="H4086" s="102">
        <v>43465.248269617143</v>
      </c>
      <c r="I4086" s="102">
        <v>281.71185136629867</v>
      </c>
      <c r="J4086" s="96"/>
      <c r="K4086" s="96"/>
      <c r="L4086" s="96"/>
      <c r="M4086" s="96"/>
      <c r="N4086" s="96"/>
      <c r="O4086" s="96"/>
      <c r="P4086" s="96"/>
    </row>
    <row r="4087" spans="1:16" ht="15" customHeight="1" x14ac:dyDescent="0.25">
      <c r="A4087" s="100">
        <v>43767</v>
      </c>
      <c r="B4087" s="101">
        <v>19</v>
      </c>
      <c r="C4087" s="92" t="str">
        <f t="shared" si="189"/>
        <v>GET /offers</v>
      </c>
      <c r="D4087" s="94" t="s">
        <v>207</v>
      </c>
      <c r="E4087" s="93" t="str">
        <f t="shared" si="190"/>
        <v>AISP</v>
      </c>
      <c r="F4087" s="93" t="str">
        <f t="shared" si="191"/>
        <v>Y</v>
      </c>
      <c r="G4087" s="95">
        <v>4088507.7818104224</v>
      </c>
      <c r="H4087" s="102">
        <v>44149.532095705799</v>
      </c>
      <c r="I4087" s="102">
        <v>179.32236711732986</v>
      </c>
      <c r="J4087" s="96"/>
      <c r="K4087" s="96"/>
      <c r="L4087" s="96"/>
      <c r="M4087" s="96"/>
      <c r="N4087" s="96"/>
      <c r="O4087" s="96"/>
      <c r="P4087" s="96"/>
    </row>
    <row r="4088" spans="1:16" ht="15" customHeight="1" x14ac:dyDescent="0.25">
      <c r="A4088" s="100">
        <v>43767</v>
      </c>
      <c r="B4088" s="101">
        <v>20</v>
      </c>
      <c r="C4088" s="92" t="str">
        <f t="shared" si="189"/>
        <v>GET /accounts/{AccountId}/party</v>
      </c>
      <c r="D4088" s="94" t="s">
        <v>207</v>
      </c>
      <c r="E4088" s="93" t="str">
        <f t="shared" si="190"/>
        <v>AISP</v>
      </c>
      <c r="F4088" s="93" t="str">
        <f t="shared" si="191"/>
        <v>Y</v>
      </c>
      <c r="G4088" s="95">
        <v>1363421.32125809</v>
      </c>
      <c r="H4088" s="102">
        <v>51054.416766799135</v>
      </c>
      <c r="I4088" s="102">
        <v>0</v>
      </c>
      <c r="J4088" s="96"/>
      <c r="K4088" s="96"/>
      <c r="L4088" s="96"/>
      <c r="M4088" s="96"/>
      <c r="N4088" s="96"/>
      <c r="O4088" s="96"/>
      <c r="P4088" s="96"/>
    </row>
    <row r="4089" spans="1:16" ht="15" customHeight="1" x14ac:dyDescent="0.25">
      <c r="A4089" s="100">
        <v>43767</v>
      </c>
      <c r="B4089" s="101">
        <v>21</v>
      </c>
      <c r="C4089" s="92" t="str">
        <f t="shared" si="189"/>
        <v>GET /party</v>
      </c>
      <c r="D4089" s="94" t="s">
        <v>207</v>
      </c>
      <c r="E4089" s="93" t="str">
        <f t="shared" si="190"/>
        <v>AISP</v>
      </c>
      <c r="F4089" s="93" t="str">
        <f t="shared" si="191"/>
        <v>Y</v>
      </c>
      <c r="G4089" s="95">
        <v>978435.06349150778</v>
      </c>
      <c r="H4089" s="102">
        <v>9659.2951229887767</v>
      </c>
      <c r="I4089" s="102">
        <v>393.98496693852741</v>
      </c>
      <c r="J4089" s="96"/>
      <c r="K4089" s="96"/>
      <c r="L4089" s="96"/>
      <c r="M4089" s="96"/>
      <c r="N4089" s="96"/>
      <c r="O4089" s="96"/>
      <c r="P4089" s="96"/>
    </row>
    <row r="4090" spans="1:16" ht="15" customHeight="1" x14ac:dyDescent="0.25">
      <c r="A4090" s="100">
        <v>43767</v>
      </c>
      <c r="B4090" s="101">
        <v>22</v>
      </c>
      <c r="C4090" s="92" t="str">
        <f t="shared" si="189"/>
        <v>GET /accounts/{AccountId}/scheduled-payments</v>
      </c>
      <c r="D4090" s="94" t="s">
        <v>207</v>
      </c>
      <c r="E4090" s="93" t="str">
        <f t="shared" si="190"/>
        <v>AISP</v>
      </c>
      <c r="F4090" s="93" t="str">
        <f t="shared" si="191"/>
        <v>Y</v>
      </c>
      <c r="G4090" s="95">
        <v>1194037.9929326519</v>
      </c>
      <c r="H4090" s="102">
        <v>33880.706644132537</v>
      </c>
      <c r="I4090" s="102">
        <v>3.1558665173593123</v>
      </c>
      <c r="J4090" s="96"/>
      <c r="K4090" s="96"/>
      <c r="L4090" s="96"/>
      <c r="M4090" s="96"/>
      <c r="N4090" s="96"/>
      <c r="O4090" s="96"/>
      <c r="P4090" s="96"/>
    </row>
    <row r="4091" spans="1:16" ht="15" customHeight="1" x14ac:dyDescent="0.25">
      <c r="A4091" s="100">
        <v>43767</v>
      </c>
      <c r="B4091" s="101">
        <v>23</v>
      </c>
      <c r="C4091" s="92" t="str">
        <f t="shared" si="189"/>
        <v>GET /scheduled-payments</v>
      </c>
      <c r="D4091" s="94" t="s">
        <v>207</v>
      </c>
      <c r="E4091" s="93" t="str">
        <f t="shared" si="190"/>
        <v>AISP</v>
      </c>
      <c r="F4091" s="93" t="str">
        <f t="shared" si="191"/>
        <v>Y</v>
      </c>
      <c r="G4091" s="95">
        <v>2245638.0149897314</v>
      </c>
      <c r="H4091" s="102">
        <v>29256.862870325636</v>
      </c>
      <c r="I4091" s="102">
        <v>90.218376041116272</v>
      </c>
      <c r="J4091" s="96"/>
      <c r="K4091" s="96"/>
      <c r="L4091" s="96"/>
      <c r="M4091" s="96"/>
      <c r="N4091" s="96"/>
      <c r="O4091" s="96"/>
      <c r="P4091" s="96"/>
    </row>
    <row r="4092" spans="1:16" ht="15" customHeight="1" x14ac:dyDescent="0.25">
      <c r="A4092" s="100">
        <v>43767</v>
      </c>
      <c r="B4092" s="101">
        <v>24</v>
      </c>
      <c r="C4092" s="92" t="str">
        <f t="shared" si="189"/>
        <v>GET /accounts/{AccountId}/statements</v>
      </c>
      <c r="D4092" s="94" t="s">
        <v>207</v>
      </c>
      <c r="E4092" s="93" t="str">
        <f t="shared" si="190"/>
        <v>AISP</v>
      </c>
      <c r="F4092" s="93" t="str">
        <f t="shared" si="191"/>
        <v>Y</v>
      </c>
      <c r="G4092" s="95">
        <v>988392.97586469376</v>
      </c>
      <c r="H4092" s="102">
        <v>14177.558136820111</v>
      </c>
      <c r="I4092" s="102">
        <v>137.49548113257327</v>
      </c>
      <c r="J4092" s="96"/>
      <c r="K4092" s="96"/>
      <c r="L4092" s="96"/>
      <c r="M4092" s="96"/>
      <c r="N4092" s="96"/>
      <c r="O4092" s="96"/>
      <c r="P4092" s="96"/>
    </row>
    <row r="4093" spans="1:16" ht="15" customHeight="1" x14ac:dyDescent="0.25">
      <c r="A4093" s="100">
        <v>43767</v>
      </c>
      <c r="B4093" s="101">
        <v>25</v>
      </c>
      <c r="C4093" s="92" t="str">
        <f t="shared" si="189"/>
        <v>GET /accounts/{AccountId}/statements/{StatementId}</v>
      </c>
      <c r="D4093" s="94" t="s">
        <v>207</v>
      </c>
      <c r="E4093" s="93" t="str">
        <f t="shared" si="190"/>
        <v>AISP</v>
      </c>
      <c r="F4093" s="93" t="str">
        <f t="shared" si="191"/>
        <v>Y</v>
      </c>
      <c r="G4093" s="95">
        <v>1218101.8375200932</v>
      </c>
      <c r="H4093" s="102">
        <v>22340.415723398717</v>
      </c>
      <c r="I4093" s="102">
        <v>114.16125217949254</v>
      </c>
      <c r="J4093" s="96"/>
      <c r="K4093" s="96"/>
      <c r="L4093" s="96"/>
      <c r="M4093" s="96"/>
      <c r="N4093" s="96"/>
      <c r="O4093" s="96"/>
      <c r="P4093" s="96"/>
    </row>
    <row r="4094" spans="1:16" ht="15" customHeight="1" x14ac:dyDescent="0.25">
      <c r="A4094" s="100">
        <v>43767</v>
      </c>
      <c r="B4094" s="101">
        <v>26</v>
      </c>
      <c r="C4094" s="92" t="str">
        <f t="shared" si="189"/>
        <v>GET /accounts/{AccountId}/statements/{StatementId}/file</v>
      </c>
      <c r="D4094" s="94" t="s">
        <v>207</v>
      </c>
      <c r="E4094" s="93" t="str">
        <f t="shared" si="190"/>
        <v>AISP</v>
      </c>
      <c r="F4094" s="93" t="str">
        <f t="shared" si="191"/>
        <v>Y</v>
      </c>
      <c r="G4094" s="95">
        <v>2512114.130186928</v>
      </c>
      <c r="H4094" s="102">
        <v>23336.494920186149</v>
      </c>
      <c r="I4094" s="102">
        <v>101.39588004983003</v>
      </c>
      <c r="J4094" s="96"/>
      <c r="K4094" s="96"/>
      <c r="L4094" s="96"/>
      <c r="M4094" s="96"/>
      <c r="N4094" s="96"/>
      <c r="O4094" s="96"/>
      <c r="P4094" s="96"/>
    </row>
    <row r="4095" spans="1:16" ht="15" customHeight="1" x14ac:dyDescent="0.25">
      <c r="A4095" s="100">
        <v>43767</v>
      </c>
      <c r="B4095" s="101">
        <v>27</v>
      </c>
      <c r="C4095" s="92" t="str">
        <f t="shared" si="189"/>
        <v>GET /accounts/{AccountId}/statements/{StatementId}/transactions</v>
      </c>
      <c r="D4095" s="94" t="s">
        <v>207</v>
      </c>
      <c r="E4095" s="93" t="str">
        <f t="shared" si="190"/>
        <v>AISP</v>
      </c>
      <c r="F4095" s="93" t="str">
        <f t="shared" si="191"/>
        <v>Y</v>
      </c>
      <c r="G4095" s="95">
        <v>36711341.393624462</v>
      </c>
      <c r="H4095" s="102">
        <v>7657.9028818660599</v>
      </c>
      <c r="I4095" s="102">
        <v>287.65050845206804</v>
      </c>
      <c r="J4095" s="96"/>
      <c r="K4095" s="96"/>
      <c r="L4095" s="96"/>
      <c r="M4095" s="96"/>
      <c r="N4095" s="96"/>
      <c r="O4095" s="96"/>
      <c r="P4095" s="96"/>
    </row>
    <row r="4096" spans="1:16" ht="15" customHeight="1" x14ac:dyDescent="0.25">
      <c r="A4096" s="100">
        <v>43767</v>
      </c>
      <c r="B4096" s="101">
        <v>28</v>
      </c>
      <c r="C4096" s="92" t="str">
        <f t="shared" si="189"/>
        <v>GET /statements</v>
      </c>
      <c r="D4096" s="94" t="s">
        <v>207</v>
      </c>
      <c r="E4096" s="93" t="str">
        <f t="shared" si="190"/>
        <v>AISP</v>
      </c>
      <c r="F4096" s="93" t="str">
        <f t="shared" si="191"/>
        <v>Y</v>
      </c>
      <c r="G4096" s="95">
        <v>3769326.1986411354</v>
      </c>
      <c r="H4096" s="102">
        <v>41938.260130801849</v>
      </c>
      <c r="I4096" s="102">
        <v>69.898894397757076</v>
      </c>
      <c r="J4096" s="96"/>
      <c r="K4096" s="96"/>
      <c r="L4096" s="96"/>
      <c r="M4096" s="96"/>
      <c r="N4096" s="96"/>
      <c r="O4096" s="96"/>
      <c r="P4096" s="96"/>
    </row>
    <row r="4097" spans="1:16" ht="15" customHeight="1" x14ac:dyDescent="0.25">
      <c r="A4097" s="100">
        <v>43767</v>
      </c>
      <c r="B4097" s="101">
        <v>29</v>
      </c>
      <c r="C4097" s="92" t="str">
        <f t="shared" si="189"/>
        <v>POST /domestic-payment-consents</v>
      </c>
      <c r="D4097" s="94" t="s">
        <v>207</v>
      </c>
      <c r="E4097" s="93" t="str">
        <f t="shared" si="190"/>
        <v>PISP</v>
      </c>
      <c r="F4097" s="93" t="str">
        <f t="shared" si="191"/>
        <v>N</v>
      </c>
      <c r="G4097" s="95">
        <v>4042460.8827445065</v>
      </c>
      <c r="H4097" s="102">
        <v>9565.8998176965779</v>
      </c>
      <c r="I4097" s="102">
        <v>96.777945200895147</v>
      </c>
      <c r="J4097" s="96"/>
      <c r="K4097" s="96"/>
      <c r="L4097" s="96"/>
      <c r="M4097" s="96"/>
      <c r="N4097" s="96"/>
      <c r="O4097" s="96"/>
      <c r="P4097" s="96"/>
    </row>
    <row r="4098" spans="1:16" ht="15" customHeight="1" x14ac:dyDescent="0.25">
      <c r="A4098" s="100">
        <v>43767</v>
      </c>
      <c r="B4098" s="101">
        <v>30</v>
      </c>
      <c r="C4098" s="92" t="str">
        <f t="shared" si="189"/>
        <v>GET /domestic-payment-consents/{ConsentId}</v>
      </c>
      <c r="D4098" s="94" t="s">
        <v>207</v>
      </c>
      <c r="E4098" s="93" t="str">
        <f t="shared" si="190"/>
        <v>PISP</v>
      </c>
      <c r="F4098" s="93" t="str">
        <f t="shared" si="191"/>
        <v>N</v>
      </c>
      <c r="G4098" s="95">
        <v>14406105.463480886</v>
      </c>
      <c r="H4098" s="102">
        <v>20166.770548842156</v>
      </c>
      <c r="I4098" s="102">
        <v>162.46464345445034</v>
      </c>
      <c r="J4098" s="96"/>
      <c r="K4098" s="96"/>
      <c r="L4098" s="96"/>
      <c r="M4098" s="96"/>
      <c r="N4098" s="96"/>
      <c r="O4098" s="96"/>
      <c r="P4098" s="96"/>
    </row>
    <row r="4099" spans="1:16" ht="15" customHeight="1" x14ac:dyDescent="0.25">
      <c r="A4099" s="100">
        <v>43767</v>
      </c>
      <c r="B4099" s="101">
        <v>31</v>
      </c>
      <c r="C4099" s="92" t="str">
        <f t="shared" si="189"/>
        <v>POST /domestic-payments</v>
      </c>
      <c r="D4099" s="94" t="s">
        <v>207</v>
      </c>
      <c r="E4099" s="93" t="str">
        <f t="shared" si="190"/>
        <v>PISP</v>
      </c>
      <c r="F4099" s="93" t="str">
        <f t="shared" si="191"/>
        <v>Y</v>
      </c>
      <c r="G4099" s="95">
        <v>4901898.7415705994</v>
      </c>
      <c r="H4099" s="102">
        <v>16820.926595760662</v>
      </c>
      <c r="I4099" s="102">
        <v>6.0007228984173899</v>
      </c>
      <c r="J4099" s="96"/>
      <c r="K4099" s="96"/>
      <c r="L4099" s="96"/>
      <c r="M4099" s="96"/>
      <c r="N4099" s="96"/>
      <c r="O4099" s="96"/>
      <c r="P4099" s="96"/>
    </row>
    <row r="4100" spans="1:16" ht="15" customHeight="1" x14ac:dyDescent="0.25">
      <c r="A4100" s="100">
        <v>43767</v>
      </c>
      <c r="B4100" s="101">
        <v>32</v>
      </c>
      <c r="C4100" s="92" t="str">
        <f t="shared" si="189"/>
        <v>GET /domestic-payments/{DomesticPaymentId}</v>
      </c>
      <c r="D4100" s="94" t="s">
        <v>207</v>
      </c>
      <c r="E4100" s="93" t="str">
        <f t="shared" si="190"/>
        <v>PISP</v>
      </c>
      <c r="F4100" s="93" t="str">
        <f t="shared" si="191"/>
        <v>Y</v>
      </c>
      <c r="G4100" s="95">
        <v>38395784.128014855</v>
      </c>
      <c r="H4100" s="102">
        <v>40151.080777602278</v>
      </c>
      <c r="I4100" s="102">
        <v>74.796294804551508</v>
      </c>
      <c r="J4100" s="96"/>
      <c r="K4100" s="96"/>
      <c r="L4100" s="96"/>
      <c r="M4100" s="96"/>
      <c r="N4100" s="96"/>
      <c r="O4100" s="96"/>
      <c r="P4100" s="96"/>
    </row>
    <row r="4101" spans="1:16" ht="15" customHeight="1" x14ac:dyDescent="0.25">
      <c r="A4101" s="100">
        <v>43767</v>
      </c>
      <c r="B4101" s="101">
        <v>33</v>
      </c>
      <c r="C4101" s="92" t="str">
        <f t="shared" si="189"/>
        <v>POST /domestic-scheduled-payment-consents</v>
      </c>
      <c r="D4101" s="94" t="s">
        <v>207</v>
      </c>
      <c r="E4101" s="93" t="str">
        <f t="shared" si="190"/>
        <v>PISP</v>
      </c>
      <c r="F4101" s="93" t="str">
        <f t="shared" si="191"/>
        <v>N</v>
      </c>
      <c r="G4101" s="95">
        <v>17668933.164092977</v>
      </c>
      <c r="H4101" s="102">
        <v>19338.039724198155</v>
      </c>
      <c r="I4101" s="102">
        <v>107.67928216814974</v>
      </c>
      <c r="J4101" s="96"/>
      <c r="K4101" s="96"/>
      <c r="L4101" s="96"/>
      <c r="M4101" s="96"/>
      <c r="N4101" s="96"/>
      <c r="O4101" s="96"/>
      <c r="P4101" s="96"/>
    </row>
    <row r="4102" spans="1:16" ht="15" customHeight="1" x14ac:dyDescent="0.25">
      <c r="A4102" s="100">
        <v>43767</v>
      </c>
      <c r="B4102" s="101">
        <v>34</v>
      </c>
      <c r="C4102" s="92" t="str">
        <f t="shared" si="189"/>
        <v>GET /domestic-scheduled-payment-consents/{ConsentId}</v>
      </c>
      <c r="D4102" s="94" t="s">
        <v>207</v>
      </c>
      <c r="E4102" s="93" t="str">
        <f t="shared" si="190"/>
        <v>PISP</v>
      </c>
      <c r="F4102" s="93" t="str">
        <f t="shared" si="191"/>
        <v>N</v>
      </c>
      <c r="G4102" s="95">
        <v>12860767.920640022</v>
      </c>
      <c r="H4102" s="102">
        <v>13486.080232563589</v>
      </c>
      <c r="I4102" s="102">
        <v>90.987384585966481</v>
      </c>
      <c r="J4102" s="96"/>
      <c r="K4102" s="96"/>
      <c r="L4102" s="96"/>
      <c r="M4102" s="96"/>
      <c r="N4102" s="96"/>
      <c r="O4102" s="96"/>
      <c r="P4102" s="96"/>
    </row>
    <row r="4103" spans="1:16" ht="15" customHeight="1" x14ac:dyDescent="0.25">
      <c r="A4103" s="100">
        <v>43767</v>
      </c>
      <c r="B4103" s="101">
        <v>35</v>
      </c>
      <c r="C4103" s="92" t="str">
        <f t="shared" si="189"/>
        <v>POST /domestic-scheduled-payments</v>
      </c>
      <c r="D4103" s="94" t="s">
        <v>207</v>
      </c>
      <c r="E4103" s="93" t="str">
        <f t="shared" si="190"/>
        <v>PISP</v>
      </c>
      <c r="F4103" s="93" t="str">
        <f t="shared" si="191"/>
        <v>Y</v>
      </c>
      <c r="G4103" s="95">
        <v>32648623.93529262</v>
      </c>
      <c r="H4103" s="102">
        <v>44058.572548742843</v>
      </c>
      <c r="I4103" s="102">
        <v>177.6918989883624</v>
      </c>
      <c r="J4103" s="96"/>
      <c r="K4103" s="96"/>
      <c r="L4103" s="96"/>
      <c r="M4103" s="96"/>
      <c r="N4103" s="96"/>
      <c r="O4103" s="96"/>
      <c r="P4103" s="96"/>
    </row>
    <row r="4104" spans="1:16" ht="15" customHeight="1" x14ac:dyDescent="0.25">
      <c r="A4104" s="100">
        <v>43767</v>
      </c>
      <c r="B4104" s="101">
        <v>36</v>
      </c>
      <c r="C4104" s="92" t="str">
        <f t="shared" ref="C4104:C4167" si="192">VLOOKUP($B4104,endpoints,3)</f>
        <v>GET /domestic-scheduled-payments/{DomesticScheduledPaymentId}</v>
      </c>
      <c r="D4104" s="94" t="s">
        <v>207</v>
      </c>
      <c r="E4104" s="93" t="str">
        <f t="shared" ref="E4104:E4167" si="193">VLOOKUP($B4104,endpoints,4)</f>
        <v>PISP</v>
      </c>
      <c r="F4104" s="93" t="str">
        <f t="shared" ref="F4104:F4167" si="194">VLOOKUP($B4104,endpoints,5)</f>
        <v>Y</v>
      </c>
      <c r="G4104" s="95">
        <v>16540924.830429224</v>
      </c>
      <c r="H4104" s="102">
        <v>33524.574269552722</v>
      </c>
      <c r="I4104" s="102">
        <v>84.482219448748765</v>
      </c>
      <c r="J4104" s="96"/>
      <c r="K4104" s="96"/>
      <c r="L4104" s="96"/>
      <c r="M4104" s="96"/>
      <c r="N4104" s="96"/>
      <c r="O4104" s="96"/>
      <c r="P4104" s="96"/>
    </row>
    <row r="4105" spans="1:16" ht="15" customHeight="1" x14ac:dyDescent="0.25">
      <c r="A4105" s="100">
        <v>43767</v>
      </c>
      <c r="B4105" s="101">
        <v>37</v>
      </c>
      <c r="C4105" s="92" t="str">
        <f t="shared" si="192"/>
        <v>POST /domestic-standing-order-consents</v>
      </c>
      <c r="D4105" s="94" t="s">
        <v>207</v>
      </c>
      <c r="E4105" s="93" t="str">
        <f t="shared" si="193"/>
        <v>PISP</v>
      </c>
      <c r="F4105" s="93" t="str">
        <f t="shared" si="194"/>
        <v>N</v>
      </c>
      <c r="G4105" s="95">
        <v>26373951.360736486</v>
      </c>
      <c r="H4105" s="102">
        <v>23591.27272042026</v>
      </c>
      <c r="I4105" s="102">
        <v>211.33046518125482</v>
      </c>
      <c r="J4105" s="96"/>
      <c r="K4105" s="96"/>
      <c r="L4105" s="96"/>
      <c r="M4105" s="96"/>
      <c r="N4105" s="96"/>
      <c r="O4105" s="96"/>
      <c r="P4105" s="96"/>
    </row>
    <row r="4106" spans="1:16" ht="15" customHeight="1" x14ac:dyDescent="0.25">
      <c r="A4106" s="100">
        <v>43767</v>
      </c>
      <c r="B4106" s="101">
        <v>38</v>
      </c>
      <c r="C4106" s="92" t="str">
        <f t="shared" si="192"/>
        <v>GET /domestic-standing-order-consents/{ConsentId}</v>
      </c>
      <c r="D4106" s="94" t="s">
        <v>207</v>
      </c>
      <c r="E4106" s="93" t="str">
        <f t="shared" si="193"/>
        <v>PISP</v>
      </c>
      <c r="F4106" s="93" t="str">
        <f t="shared" si="194"/>
        <v>N</v>
      </c>
      <c r="G4106" s="95">
        <v>24451159.544414327</v>
      </c>
      <c r="H4106" s="102">
        <v>30246.292392068397</v>
      </c>
      <c r="I4106" s="102">
        <v>235.47481980633108</v>
      </c>
      <c r="J4106" s="96"/>
      <c r="K4106" s="96"/>
      <c r="L4106" s="96"/>
      <c r="M4106" s="96"/>
      <c r="N4106" s="96"/>
      <c r="O4106" s="96"/>
      <c r="P4106" s="96"/>
    </row>
    <row r="4107" spans="1:16" ht="15" customHeight="1" x14ac:dyDescent="0.25">
      <c r="A4107" s="100">
        <v>43767</v>
      </c>
      <c r="B4107" s="101">
        <v>39</v>
      </c>
      <c r="C4107" s="92" t="str">
        <f t="shared" si="192"/>
        <v>POST /domestic-standing-orders</v>
      </c>
      <c r="D4107" s="94" t="s">
        <v>207</v>
      </c>
      <c r="E4107" s="93" t="str">
        <f t="shared" si="193"/>
        <v>PISP</v>
      </c>
      <c r="F4107" s="93" t="str">
        <f t="shared" si="194"/>
        <v>Y</v>
      </c>
      <c r="G4107" s="95">
        <v>8807351.6434022635</v>
      </c>
      <c r="H4107" s="102">
        <v>18534.305716220031</v>
      </c>
      <c r="I4107" s="102">
        <v>2.1868437104680396</v>
      </c>
      <c r="J4107" s="96"/>
      <c r="K4107" s="96"/>
      <c r="L4107" s="96"/>
      <c r="M4107" s="96"/>
      <c r="N4107" s="96"/>
      <c r="O4107" s="96"/>
      <c r="P4107" s="96"/>
    </row>
    <row r="4108" spans="1:16" ht="15" customHeight="1" x14ac:dyDescent="0.25">
      <c r="A4108" s="100">
        <v>43767</v>
      </c>
      <c r="B4108" s="101">
        <v>40</v>
      </c>
      <c r="C4108" s="92" t="str">
        <f t="shared" si="192"/>
        <v>GET /domestic-standing-orders/{DomesticStandingOrderId}</v>
      </c>
      <c r="D4108" s="94" t="s">
        <v>207</v>
      </c>
      <c r="E4108" s="93" t="str">
        <f t="shared" si="193"/>
        <v>PISP</v>
      </c>
      <c r="F4108" s="93" t="str">
        <f t="shared" si="194"/>
        <v>Y</v>
      </c>
      <c r="G4108" s="95">
        <v>5833613.8876109589</v>
      </c>
      <c r="H4108" s="102">
        <v>8834.8871635120995</v>
      </c>
      <c r="I4108" s="102">
        <v>276.61856899233265</v>
      </c>
      <c r="J4108" s="96"/>
      <c r="K4108" s="96"/>
      <c r="L4108" s="96"/>
      <c r="M4108" s="96"/>
      <c r="N4108" s="96"/>
      <c r="O4108" s="96"/>
      <c r="P4108" s="96"/>
    </row>
    <row r="4109" spans="1:16" ht="15" customHeight="1" x14ac:dyDescent="0.25">
      <c r="A4109" s="100">
        <v>43767</v>
      </c>
      <c r="B4109" s="101">
        <v>41</v>
      </c>
      <c r="C4109" s="92" t="str">
        <f t="shared" si="192"/>
        <v>POST /international-payment-consents</v>
      </c>
      <c r="D4109" s="94" t="s">
        <v>207</v>
      </c>
      <c r="E4109" s="93" t="str">
        <f t="shared" si="193"/>
        <v>PISP</v>
      </c>
      <c r="F4109" s="93" t="str">
        <f t="shared" si="194"/>
        <v>N</v>
      </c>
      <c r="G4109" s="95">
        <v>32487292.948757086</v>
      </c>
      <c r="H4109" s="102">
        <v>42643.651597876051</v>
      </c>
      <c r="I4109" s="102">
        <v>72.475362312849811</v>
      </c>
      <c r="J4109" s="96"/>
      <c r="K4109" s="96"/>
      <c r="L4109" s="96"/>
      <c r="M4109" s="96"/>
      <c r="N4109" s="96"/>
      <c r="O4109" s="96"/>
      <c r="P4109" s="96"/>
    </row>
    <row r="4110" spans="1:16" ht="15" customHeight="1" x14ac:dyDescent="0.25">
      <c r="A4110" s="100">
        <v>43767</v>
      </c>
      <c r="B4110" s="101">
        <v>42</v>
      </c>
      <c r="C4110" s="92" t="str">
        <f t="shared" si="192"/>
        <v>GET /international-payment-consents/{ConsentId}</v>
      </c>
      <c r="D4110" s="94" t="s">
        <v>207</v>
      </c>
      <c r="E4110" s="93" t="str">
        <f t="shared" si="193"/>
        <v>PISP</v>
      </c>
      <c r="F4110" s="93" t="str">
        <f t="shared" si="194"/>
        <v>N</v>
      </c>
      <c r="G4110" s="95">
        <v>30268165.426730309</v>
      </c>
      <c r="H4110" s="102">
        <v>33497.205697126868</v>
      </c>
      <c r="I4110" s="102">
        <v>298.34745118161629</v>
      </c>
      <c r="J4110" s="96"/>
      <c r="K4110" s="96"/>
      <c r="L4110" s="96"/>
      <c r="M4110" s="96"/>
      <c r="N4110" s="96"/>
      <c r="O4110" s="96"/>
      <c r="P4110" s="96"/>
    </row>
    <row r="4111" spans="1:16" ht="15" customHeight="1" x14ac:dyDescent="0.25">
      <c r="A4111" s="100">
        <v>43767</v>
      </c>
      <c r="B4111" s="101">
        <v>43</v>
      </c>
      <c r="C4111" s="92" t="str">
        <f t="shared" si="192"/>
        <v>POST /international-payments</v>
      </c>
      <c r="D4111" s="94" t="s">
        <v>207</v>
      </c>
      <c r="E4111" s="93" t="str">
        <f t="shared" si="193"/>
        <v>PISP</v>
      </c>
      <c r="F4111" s="93" t="str">
        <f t="shared" si="194"/>
        <v>Y</v>
      </c>
      <c r="G4111" s="95">
        <v>39222924.324459098</v>
      </c>
      <c r="H4111" s="102">
        <v>37835.524106371122</v>
      </c>
      <c r="I4111" s="102">
        <v>43.868332627366755</v>
      </c>
      <c r="J4111" s="96"/>
      <c r="K4111" s="96"/>
      <c r="L4111" s="96"/>
      <c r="M4111" s="96"/>
      <c r="N4111" s="96"/>
      <c r="O4111" s="96"/>
      <c r="P4111" s="96"/>
    </row>
    <row r="4112" spans="1:16" ht="15" customHeight="1" x14ac:dyDescent="0.25">
      <c r="A4112" s="100">
        <v>43767</v>
      </c>
      <c r="B4112" s="101">
        <v>44</v>
      </c>
      <c r="C4112" s="92" t="str">
        <f t="shared" si="192"/>
        <v>GET /international-payments/{InternationalPaymentId}</v>
      </c>
      <c r="D4112" s="94" t="s">
        <v>207</v>
      </c>
      <c r="E4112" s="93" t="str">
        <f t="shared" si="193"/>
        <v>PISP</v>
      </c>
      <c r="F4112" s="93" t="str">
        <f t="shared" si="194"/>
        <v>Y</v>
      </c>
      <c r="G4112" s="95">
        <v>13416610.565393515</v>
      </c>
      <c r="H4112" s="102">
        <v>18659.665342901957</v>
      </c>
      <c r="I4112" s="102">
        <v>67.395067657423368</v>
      </c>
      <c r="J4112" s="96"/>
      <c r="K4112" s="96"/>
      <c r="L4112" s="96"/>
      <c r="M4112" s="96"/>
      <c r="N4112" s="96"/>
      <c r="O4112" s="96"/>
      <c r="P4112" s="96"/>
    </row>
    <row r="4113" spans="1:16" ht="15" customHeight="1" x14ac:dyDescent="0.25">
      <c r="A4113" s="100">
        <v>43767</v>
      </c>
      <c r="B4113" s="101">
        <v>45</v>
      </c>
      <c r="C4113" s="92" t="str">
        <f t="shared" si="192"/>
        <v>POST /international-scheduled-payment-consents</v>
      </c>
      <c r="D4113" s="94" t="s">
        <v>207</v>
      </c>
      <c r="E4113" s="93" t="str">
        <f t="shared" si="193"/>
        <v>PISP</v>
      </c>
      <c r="F4113" s="93" t="str">
        <f t="shared" si="194"/>
        <v>N</v>
      </c>
      <c r="G4113" s="95">
        <v>26072729.931384385</v>
      </c>
      <c r="H4113" s="102">
        <v>31108.586817452517</v>
      </c>
      <c r="I4113" s="102">
        <v>16.485482936116192</v>
      </c>
      <c r="J4113" s="96"/>
      <c r="K4113" s="96"/>
      <c r="L4113" s="96"/>
      <c r="M4113" s="96"/>
      <c r="N4113" s="96"/>
      <c r="O4113" s="96"/>
      <c r="P4113" s="96"/>
    </row>
    <row r="4114" spans="1:16" ht="15" customHeight="1" x14ac:dyDescent="0.25">
      <c r="A4114" s="100">
        <v>43767</v>
      </c>
      <c r="B4114" s="101">
        <v>46</v>
      </c>
      <c r="C4114" s="92" t="str">
        <f t="shared" si="192"/>
        <v>GET /international-scheduled-payment-consents/{ConsentId}</v>
      </c>
      <c r="D4114" s="94" t="s">
        <v>207</v>
      </c>
      <c r="E4114" s="93" t="str">
        <f t="shared" si="193"/>
        <v>PISP</v>
      </c>
      <c r="F4114" s="93" t="str">
        <f t="shared" si="194"/>
        <v>N</v>
      </c>
      <c r="G4114" s="95">
        <v>9571069.8934500106</v>
      </c>
      <c r="H4114" s="102">
        <v>27432.138315200478</v>
      </c>
      <c r="I4114" s="102">
        <v>27.862748334908808</v>
      </c>
      <c r="J4114" s="96"/>
      <c r="K4114" s="96"/>
      <c r="L4114" s="96"/>
      <c r="M4114" s="96"/>
      <c r="N4114" s="96"/>
      <c r="O4114" s="96"/>
      <c r="P4114" s="96"/>
    </row>
    <row r="4115" spans="1:16" ht="15" customHeight="1" x14ac:dyDescent="0.25">
      <c r="A4115" s="100">
        <v>43767</v>
      </c>
      <c r="B4115" s="101">
        <v>47</v>
      </c>
      <c r="C4115" s="92" t="str">
        <f t="shared" si="192"/>
        <v>POST /international-scheduled-payments</v>
      </c>
      <c r="D4115" s="94" t="s">
        <v>207</v>
      </c>
      <c r="E4115" s="93" t="str">
        <f t="shared" si="193"/>
        <v>PISP</v>
      </c>
      <c r="F4115" s="93" t="str">
        <f t="shared" si="194"/>
        <v>Y</v>
      </c>
      <c r="G4115" s="95">
        <v>16157744.735094486</v>
      </c>
      <c r="H4115" s="102">
        <v>21163.72592731097</v>
      </c>
      <c r="I4115" s="102">
        <v>77.820473708437063</v>
      </c>
      <c r="J4115" s="96"/>
      <c r="K4115" s="96"/>
      <c r="L4115" s="96"/>
      <c r="M4115" s="96"/>
      <c r="N4115" s="96"/>
      <c r="O4115" s="96"/>
      <c r="P4115" s="96"/>
    </row>
    <row r="4116" spans="1:16" ht="15" customHeight="1" x14ac:dyDescent="0.25">
      <c r="A4116" s="100">
        <v>43767</v>
      </c>
      <c r="B4116" s="101">
        <v>48</v>
      </c>
      <c r="C4116" s="92" t="str">
        <f t="shared" si="192"/>
        <v>GET /international-scheduled-payments/{InternationalScheduledPaymentId}</v>
      </c>
      <c r="D4116" s="94" t="s">
        <v>207</v>
      </c>
      <c r="E4116" s="93" t="str">
        <f t="shared" si="193"/>
        <v>PISP</v>
      </c>
      <c r="F4116" s="93" t="str">
        <f t="shared" si="194"/>
        <v>Y</v>
      </c>
      <c r="G4116" s="95">
        <v>24069170.763931513</v>
      </c>
      <c r="H4116" s="102">
        <v>40597.57854001884</v>
      </c>
      <c r="I4116" s="102">
        <v>55.978002136237706</v>
      </c>
      <c r="J4116" s="96"/>
      <c r="K4116" s="96"/>
      <c r="L4116" s="96"/>
      <c r="M4116" s="96"/>
      <c r="N4116" s="96"/>
      <c r="O4116" s="96"/>
      <c r="P4116" s="96"/>
    </row>
    <row r="4117" spans="1:16" ht="15" customHeight="1" x14ac:dyDescent="0.25">
      <c r="A4117" s="100">
        <v>43767</v>
      </c>
      <c r="B4117" s="101">
        <v>49</v>
      </c>
      <c r="C4117" s="92" t="str">
        <f t="shared" si="192"/>
        <v>POST /international-standing-order-consents</v>
      </c>
      <c r="D4117" s="94" t="s">
        <v>207</v>
      </c>
      <c r="E4117" s="93" t="str">
        <f t="shared" si="193"/>
        <v>PISP</v>
      </c>
      <c r="F4117" s="93" t="str">
        <f t="shared" si="194"/>
        <v>N</v>
      </c>
      <c r="G4117" s="95">
        <v>4225422.973630744</v>
      </c>
      <c r="H4117" s="102">
        <v>12271.231462814028</v>
      </c>
      <c r="I4117" s="102">
        <v>6.4151803958555949</v>
      </c>
      <c r="J4117" s="96"/>
      <c r="K4117" s="96"/>
      <c r="L4117" s="96"/>
      <c r="M4117" s="96"/>
      <c r="N4117" s="96"/>
      <c r="O4117" s="96"/>
      <c r="P4117" s="96"/>
    </row>
    <row r="4118" spans="1:16" ht="15" customHeight="1" x14ac:dyDescent="0.25">
      <c r="A4118" s="100">
        <v>43767</v>
      </c>
      <c r="B4118" s="101">
        <v>50</v>
      </c>
      <c r="C4118" s="92" t="str">
        <f t="shared" si="192"/>
        <v>GET /international-standing-order-consents/{ConsentId}</v>
      </c>
      <c r="D4118" s="94" t="s">
        <v>207</v>
      </c>
      <c r="E4118" s="93" t="str">
        <f t="shared" si="193"/>
        <v>PISP</v>
      </c>
      <c r="F4118" s="93" t="str">
        <f t="shared" si="194"/>
        <v>N</v>
      </c>
      <c r="G4118" s="95">
        <v>22079345.676310223</v>
      </c>
      <c r="H4118" s="102">
        <v>30486.716853143949</v>
      </c>
      <c r="I4118" s="102">
        <v>282.89139156181204</v>
      </c>
      <c r="J4118" s="96"/>
      <c r="K4118" s="96"/>
      <c r="L4118" s="96"/>
      <c r="M4118" s="96"/>
      <c r="N4118" s="96"/>
      <c r="O4118" s="96"/>
      <c r="P4118" s="96"/>
    </row>
    <row r="4119" spans="1:16" ht="15" customHeight="1" x14ac:dyDescent="0.25">
      <c r="A4119" s="100">
        <v>43767</v>
      </c>
      <c r="B4119" s="101">
        <v>51</v>
      </c>
      <c r="C4119" s="92" t="str">
        <f t="shared" si="192"/>
        <v>POST /international-standing-orders</v>
      </c>
      <c r="D4119" s="94" t="s">
        <v>207</v>
      </c>
      <c r="E4119" s="93" t="str">
        <f t="shared" si="193"/>
        <v>PISP</v>
      </c>
      <c r="F4119" s="93" t="str">
        <f t="shared" si="194"/>
        <v>Y</v>
      </c>
      <c r="G4119" s="95">
        <v>15270058.053136947</v>
      </c>
      <c r="H4119" s="102">
        <v>27886.013947550266</v>
      </c>
      <c r="I4119" s="102">
        <v>253.49028043580941</v>
      </c>
      <c r="J4119" s="96"/>
      <c r="K4119" s="96"/>
      <c r="L4119" s="96"/>
      <c r="M4119" s="96"/>
      <c r="N4119" s="96"/>
      <c r="O4119" s="96"/>
      <c r="P4119" s="96"/>
    </row>
    <row r="4120" spans="1:16" ht="15" customHeight="1" x14ac:dyDescent="0.25">
      <c r="A4120" s="100">
        <v>43767</v>
      </c>
      <c r="B4120" s="101">
        <v>52</v>
      </c>
      <c r="C4120" s="92" t="str">
        <f t="shared" si="192"/>
        <v>GET /international-standing-orders/{InternationalStandingOrderPaymentId}</v>
      </c>
      <c r="D4120" s="94" t="s">
        <v>207</v>
      </c>
      <c r="E4120" s="93" t="str">
        <f t="shared" si="193"/>
        <v>PISP</v>
      </c>
      <c r="F4120" s="93" t="str">
        <f t="shared" si="194"/>
        <v>Y</v>
      </c>
      <c r="G4120" s="95">
        <v>6421491.2352416469</v>
      </c>
      <c r="H4120" s="102">
        <v>17405.73983673253</v>
      </c>
      <c r="I4120" s="102">
        <v>73.471832910245439</v>
      </c>
      <c r="J4120" s="96"/>
      <c r="K4120" s="96"/>
      <c r="L4120" s="96"/>
      <c r="M4120" s="96"/>
      <c r="N4120" s="96"/>
      <c r="O4120" s="96"/>
      <c r="P4120" s="96"/>
    </row>
    <row r="4121" spans="1:16" ht="15" customHeight="1" x14ac:dyDescent="0.25">
      <c r="A4121" s="100">
        <v>43767</v>
      </c>
      <c r="B4121" s="101">
        <v>53</v>
      </c>
      <c r="C4121" s="92" t="str">
        <f t="shared" si="192"/>
        <v>POST /file-payment-consents</v>
      </c>
      <c r="D4121" s="94" t="s">
        <v>207</v>
      </c>
      <c r="E4121" s="93" t="str">
        <f t="shared" si="193"/>
        <v>PISP</v>
      </c>
      <c r="F4121" s="93" t="str">
        <f t="shared" si="194"/>
        <v>N</v>
      </c>
      <c r="G4121" s="95">
        <v>12346422.86346411</v>
      </c>
      <c r="H4121" s="102">
        <v>13602.970331301751</v>
      </c>
      <c r="I4121" s="102">
        <v>22.189555045439146</v>
      </c>
      <c r="J4121" s="96"/>
      <c r="K4121" s="96"/>
      <c r="L4121" s="96"/>
      <c r="M4121" s="96"/>
      <c r="N4121" s="96"/>
      <c r="O4121" s="96"/>
      <c r="P4121" s="96"/>
    </row>
    <row r="4122" spans="1:16" ht="15" customHeight="1" x14ac:dyDescent="0.25">
      <c r="A4122" s="100">
        <v>43767</v>
      </c>
      <c r="B4122" s="101">
        <v>54</v>
      </c>
      <c r="C4122" s="92" t="str">
        <f t="shared" si="192"/>
        <v>GET /file-payment-consents/{ConsentId}</v>
      </c>
      <c r="D4122" s="94" t="s">
        <v>207</v>
      </c>
      <c r="E4122" s="93" t="str">
        <f t="shared" si="193"/>
        <v>PISP</v>
      </c>
      <c r="F4122" s="93" t="str">
        <f t="shared" si="194"/>
        <v>N</v>
      </c>
      <c r="G4122" s="95">
        <v>21087350.956179716</v>
      </c>
      <c r="H4122" s="102">
        <v>25640.369089790976</v>
      </c>
      <c r="I4122" s="102">
        <v>201.2851209825254</v>
      </c>
      <c r="J4122" s="96"/>
      <c r="K4122" s="96"/>
      <c r="L4122" s="96"/>
      <c r="M4122" s="96"/>
      <c r="N4122" s="96"/>
      <c r="O4122" s="96"/>
      <c r="P4122" s="96"/>
    </row>
    <row r="4123" spans="1:16" ht="15" customHeight="1" x14ac:dyDescent="0.25">
      <c r="A4123" s="100">
        <v>43767</v>
      </c>
      <c r="B4123" s="101">
        <v>55</v>
      </c>
      <c r="C4123" s="92" t="str">
        <f t="shared" si="192"/>
        <v>POST /file-payment-consents/{ConsentId}/file</v>
      </c>
      <c r="D4123" s="94" t="s">
        <v>207</v>
      </c>
      <c r="E4123" s="93" t="str">
        <f t="shared" si="193"/>
        <v>PISP</v>
      </c>
      <c r="F4123" s="93" t="str">
        <f t="shared" si="194"/>
        <v>N</v>
      </c>
      <c r="G4123" s="95">
        <v>22712103.329869486</v>
      </c>
      <c r="H4123" s="102">
        <v>36115.749926157012</v>
      </c>
      <c r="I4123" s="102">
        <v>78.052175791616449</v>
      </c>
      <c r="J4123" s="96"/>
      <c r="K4123" s="96"/>
      <c r="L4123" s="96"/>
      <c r="M4123" s="96"/>
      <c r="N4123" s="96"/>
      <c r="O4123" s="96"/>
      <c r="P4123" s="96"/>
    </row>
    <row r="4124" spans="1:16" ht="15" customHeight="1" x14ac:dyDescent="0.25">
      <c r="A4124" s="100">
        <v>43767</v>
      </c>
      <c r="B4124" s="101">
        <v>56</v>
      </c>
      <c r="C4124" s="92" t="str">
        <f t="shared" si="192"/>
        <v>GET /file-payment-consents/{ConsentId}/file</v>
      </c>
      <c r="D4124" s="94" t="s">
        <v>207</v>
      </c>
      <c r="E4124" s="93" t="str">
        <f t="shared" si="193"/>
        <v>PISP</v>
      </c>
      <c r="F4124" s="93" t="str">
        <f t="shared" si="194"/>
        <v>N</v>
      </c>
      <c r="G4124" s="95">
        <v>27520591.239230573</v>
      </c>
      <c r="H4124" s="102">
        <v>33455.948686814219</v>
      </c>
      <c r="I4124" s="102">
        <v>51.885324603533377</v>
      </c>
      <c r="J4124" s="96"/>
      <c r="K4124" s="96"/>
      <c r="L4124" s="96"/>
      <c r="M4124" s="96"/>
      <c r="N4124" s="96"/>
      <c r="O4124" s="96"/>
      <c r="P4124" s="96"/>
    </row>
    <row r="4125" spans="1:16" ht="15" customHeight="1" x14ac:dyDescent="0.25">
      <c r="A4125" s="100">
        <v>43767</v>
      </c>
      <c r="B4125" s="101">
        <v>57</v>
      </c>
      <c r="C4125" s="92" t="str">
        <f t="shared" si="192"/>
        <v>POST /file-payments</v>
      </c>
      <c r="D4125" s="94" t="s">
        <v>207</v>
      </c>
      <c r="E4125" s="93" t="str">
        <f t="shared" si="193"/>
        <v>PISP</v>
      </c>
      <c r="F4125" s="93" t="str">
        <f t="shared" si="194"/>
        <v>Y</v>
      </c>
      <c r="G4125" s="95">
        <v>403907624.2512961</v>
      </c>
      <c r="H4125" s="102">
        <v>4411.5241700122797</v>
      </c>
      <c r="I4125" s="102">
        <v>65.329924760642484</v>
      </c>
      <c r="J4125" s="96"/>
      <c r="K4125" s="96"/>
      <c r="L4125" s="96"/>
      <c r="M4125" s="96"/>
      <c r="N4125" s="96"/>
      <c r="O4125" s="96"/>
      <c r="P4125" s="96"/>
    </row>
    <row r="4126" spans="1:16" ht="15" customHeight="1" x14ac:dyDescent="0.25">
      <c r="A4126" s="100">
        <v>43767</v>
      </c>
      <c r="B4126" s="101">
        <v>58</v>
      </c>
      <c r="C4126" s="92" t="str">
        <f t="shared" si="192"/>
        <v>GET /file-payments/{FilePaymentId}</v>
      </c>
      <c r="D4126" s="94" t="s">
        <v>207</v>
      </c>
      <c r="E4126" s="93" t="str">
        <f t="shared" si="193"/>
        <v>PISP</v>
      </c>
      <c r="F4126" s="93" t="str">
        <f t="shared" si="194"/>
        <v>Y</v>
      </c>
      <c r="G4126" s="95">
        <v>75498085.498755485</v>
      </c>
      <c r="H4126" s="102">
        <v>881.90428528624602</v>
      </c>
      <c r="I4126" s="102">
        <v>128.27545885157201</v>
      </c>
      <c r="J4126" s="96"/>
      <c r="K4126" s="96"/>
      <c r="L4126" s="96"/>
      <c r="M4126" s="96"/>
      <c r="N4126" s="96"/>
      <c r="O4126" s="96"/>
      <c r="P4126" s="96"/>
    </row>
    <row r="4127" spans="1:16" ht="15" customHeight="1" x14ac:dyDescent="0.25">
      <c r="A4127" s="100">
        <v>43767</v>
      </c>
      <c r="B4127" s="101">
        <v>59</v>
      </c>
      <c r="C4127" s="92" t="str">
        <f t="shared" si="192"/>
        <v>GET /file-payments/{FilePaymentId}/report-file</v>
      </c>
      <c r="D4127" s="94" t="s">
        <v>207</v>
      </c>
      <c r="E4127" s="93" t="str">
        <f t="shared" si="193"/>
        <v>PISP</v>
      </c>
      <c r="F4127" s="93" t="str">
        <f t="shared" si="194"/>
        <v>Y</v>
      </c>
      <c r="G4127" s="95">
        <v>60958599.736457646</v>
      </c>
      <c r="H4127" s="102">
        <v>2725.9481707811874</v>
      </c>
      <c r="I4127" s="102">
        <v>100.37606784632038</v>
      </c>
      <c r="J4127" s="96"/>
      <c r="K4127" s="96"/>
      <c r="L4127" s="96"/>
      <c r="M4127" s="96"/>
      <c r="N4127" s="96"/>
      <c r="O4127" s="96"/>
      <c r="P4127" s="96"/>
    </row>
    <row r="4128" spans="1:16" ht="15" customHeight="1" x14ac:dyDescent="0.25">
      <c r="A4128" s="100">
        <v>43767</v>
      </c>
      <c r="B4128" s="101">
        <v>60</v>
      </c>
      <c r="C4128" s="92" t="str">
        <f t="shared" si="192"/>
        <v>POST /funds-confirmation-consents</v>
      </c>
      <c r="D4128" s="94" t="s">
        <v>207</v>
      </c>
      <c r="E4128" s="93" t="str">
        <f t="shared" si="193"/>
        <v>CoF</v>
      </c>
      <c r="F4128" s="93" t="str">
        <f t="shared" si="194"/>
        <v>N</v>
      </c>
      <c r="G4128" s="95">
        <v>15718341.907748589</v>
      </c>
      <c r="H4128" s="102">
        <v>14697.251812645476</v>
      </c>
      <c r="I4128" s="102">
        <v>14.042147763936972</v>
      </c>
      <c r="J4128" s="96"/>
      <c r="K4128" s="96"/>
      <c r="L4128" s="96"/>
      <c r="M4128" s="96"/>
      <c r="N4128" s="96"/>
      <c r="O4128" s="96"/>
      <c r="P4128" s="96"/>
    </row>
    <row r="4129" spans="1:16" ht="15" customHeight="1" x14ac:dyDescent="0.25">
      <c r="A4129" s="100">
        <v>43767</v>
      </c>
      <c r="B4129" s="101">
        <v>61</v>
      </c>
      <c r="C4129" s="92" t="str">
        <f t="shared" si="192"/>
        <v>GET /funds-confirmation-consents/{ConsentId}</v>
      </c>
      <c r="D4129" s="94" t="s">
        <v>207</v>
      </c>
      <c r="E4129" s="93" t="str">
        <f t="shared" si="193"/>
        <v>CoF</v>
      </c>
      <c r="F4129" s="93" t="str">
        <f t="shared" si="194"/>
        <v>N</v>
      </c>
      <c r="G4129" s="95">
        <v>21060641.432250015</v>
      </c>
      <c r="H4129" s="102">
        <v>40348.189890230118</v>
      </c>
      <c r="I4129" s="102">
        <v>196.97388003115319</v>
      </c>
      <c r="J4129" s="96"/>
      <c r="K4129" s="96"/>
      <c r="L4129" s="96"/>
      <c r="M4129" s="96"/>
      <c r="N4129" s="96"/>
      <c r="O4129" s="96"/>
      <c r="P4129" s="96"/>
    </row>
    <row r="4130" spans="1:16" ht="15" customHeight="1" x14ac:dyDescent="0.25">
      <c r="A4130" s="100">
        <v>43767</v>
      </c>
      <c r="B4130" s="101">
        <v>62</v>
      </c>
      <c r="C4130" s="92" t="str">
        <f t="shared" si="192"/>
        <v>DELETE /funds-confirmation-consents/{ConsentId}</v>
      </c>
      <c r="D4130" s="94" t="s">
        <v>207</v>
      </c>
      <c r="E4130" s="93" t="str">
        <f t="shared" si="193"/>
        <v>CoF</v>
      </c>
      <c r="F4130" s="93" t="str">
        <f t="shared" si="194"/>
        <v>N</v>
      </c>
      <c r="G4130" s="95">
        <v>7524415.2688236134</v>
      </c>
      <c r="H4130" s="102">
        <v>14107.080696042902</v>
      </c>
      <c r="I4130" s="102">
        <v>135.94303093137395</v>
      </c>
      <c r="J4130" s="96"/>
      <c r="K4130" s="96"/>
      <c r="L4130" s="96"/>
      <c r="M4130" s="96"/>
      <c r="N4130" s="96"/>
      <c r="O4130" s="96"/>
      <c r="P4130" s="96"/>
    </row>
    <row r="4131" spans="1:16" ht="15" customHeight="1" x14ac:dyDescent="0.25">
      <c r="A4131" s="100">
        <v>43767</v>
      </c>
      <c r="B4131" s="101">
        <v>63</v>
      </c>
      <c r="C4131" s="92" t="str">
        <f t="shared" si="192"/>
        <v>POST /funds-confirmations</v>
      </c>
      <c r="D4131" s="94" t="s">
        <v>207</v>
      </c>
      <c r="E4131" s="93" t="str">
        <f t="shared" si="193"/>
        <v>CoF</v>
      </c>
      <c r="F4131" s="93" t="str">
        <f t="shared" si="194"/>
        <v>Y</v>
      </c>
      <c r="G4131" s="95">
        <v>10258214.531216074</v>
      </c>
      <c r="H4131" s="102">
        <v>18279.196429468237</v>
      </c>
      <c r="I4131" s="102">
        <v>218.21834727446009</v>
      </c>
      <c r="J4131" s="96"/>
      <c r="K4131" s="96"/>
      <c r="L4131" s="96"/>
      <c r="M4131" s="96"/>
      <c r="N4131" s="96"/>
      <c r="O4131" s="96"/>
      <c r="P4131" s="96"/>
    </row>
    <row r="4132" spans="1:16" ht="15" customHeight="1" x14ac:dyDescent="0.25">
      <c r="A4132" s="46">
        <v>43767</v>
      </c>
      <c r="B4132" s="101">
        <v>0</v>
      </c>
      <c r="C4132" s="92" t="str">
        <f t="shared" si="192"/>
        <v>OIDC endpoints for token IDs</v>
      </c>
      <c r="D4132" s="94" t="s">
        <v>208</v>
      </c>
      <c r="E4132" s="93" t="str">
        <f t="shared" si="193"/>
        <v>OIDC</v>
      </c>
      <c r="F4132" s="93" t="str">
        <f t="shared" si="194"/>
        <v>N</v>
      </c>
      <c r="G4132" s="112">
        <v>761320727.31014729</v>
      </c>
      <c r="H4132" s="68">
        <v>1507100.1443943975</v>
      </c>
      <c r="I4132" s="68">
        <v>588.83282328971086</v>
      </c>
      <c r="J4132" s="96"/>
      <c r="K4132" s="96"/>
      <c r="L4132" s="96"/>
      <c r="M4132" s="96"/>
      <c r="N4132" s="96"/>
      <c r="O4132" s="96"/>
      <c r="P4132" s="96"/>
    </row>
    <row r="4133" spans="1:16" ht="15" customHeight="1" x14ac:dyDescent="0.25">
      <c r="A4133" s="97">
        <v>43767</v>
      </c>
      <c r="B4133" s="101">
        <v>1</v>
      </c>
      <c r="C4133" s="92" t="str">
        <f t="shared" si="192"/>
        <v>POST /account-access-consents</v>
      </c>
      <c r="D4133" s="94" t="s">
        <v>208</v>
      </c>
      <c r="E4133" s="93" t="str">
        <f t="shared" si="193"/>
        <v>AISP</v>
      </c>
      <c r="F4133" s="93" t="str">
        <f t="shared" si="194"/>
        <v>N</v>
      </c>
      <c r="G4133" s="95">
        <v>642381.99822080915</v>
      </c>
      <c r="H4133" s="99">
        <v>28866.336954765749</v>
      </c>
      <c r="I4133" s="99">
        <v>87.903195264631663</v>
      </c>
      <c r="J4133" s="96"/>
      <c r="K4133" s="96"/>
      <c r="L4133" s="96"/>
      <c r="M4133" s="96"/>
      <c r="N4133" s="96"/>
      <c r="O4133" s="96"/>
      <c r="P4133" s="96"/>
    </row>
    <row r="4134" spans="1:16" ht="15" customHeight="1" x14ac:dyDescent="0.25">
      <c r="A4134" s="97">
        <v>43767</v>
      </c>
      <c r="B4134" s="101">
        <v>2</v>
      </c>
      <c r="C4134" s="92" t="str">
        <f t="shared" si="192"/>
        <v>GET /account-access-consents/{ConsentId}</v>
      </c>
      <c r="D4134" s="94" t="s">
        <v>208</v>
      </c>
      <c r="E4134" s="93" t="str">
        <f t="shared" si="193"/>
        <v>AISP</v>
      </c>
      <c r="F4134" s="93" t="str">
        <f t="shared" si="194"/>
        <v>N</v>
      </c>
      <c r="G4134" s="95">
        <v>1413751.8857495319</v>
      </c>
      <c r="H4134" s="99">
        <v>29099.848642757919</v>
      </c>
      <c r="I4134" s="99">
        <v>30.707823736436161</v>
      </c>
      <c r="J4134" s="96"/>
      <c r="K4134" s="96"/>
      <c r="L4134" s="96"/>
      <c r="M4134" s="96"/>
      <c r="N4134" s="96"/>
      <c r="O4134" s="96"/>
      <c r="P4134" s="96"/>
    </row>
    <row r="4135" spans="1:16" ht="15" customHeight="1" x14ac:dyDescent="0.25">
      <c r="A4135" s="97">
        <v>43767</v>
      </c>
      <c r="B4135" s="101">
        <v>3</v>
      </c>
      <c r="C4135" s="92" t="str">
        <f t="shared" si="192"/>
        <v>DELETE /account-access-consents/{ConsentId}</v>
      </c>
      <c r="D4135" s="94" t="s">
        <v>208</v>
      </c>
      <c r="E4135" s="93" t="str">
        <f t="shared" si="193"/>
        <v>AISP</v>
      </c>
      <c r="F4135" s="93" t="str">
        <f t="shared" si="194"/>
        <v>N</v>
      </c>
      <c r="G4135" s="95">
        <v>615192.73416523694</v>
      </c>
      <c r="H4135" s="99">
        <v>27412.262023391595</v>
      </c>
      <c r="I4135" s="99">
        <v>251.34873649022282</v>
      </c>
      <c r="J4135" s="96"/>
      <c r="K4135" s="96"/>
      <c r="L4135" s="96"/>
      <c r="M4135" s="96"/>
      <c r="N4135" s="96"/>
      <c r="O4135" s="96"/>
      <c r="P4135" s="96"/>
    </row>
    <row r="4136" spans="1:16" ht="15" customHeight="1" x14ac:dyDescent="0.25">
      <c r="A4136" s="97">
        <v>43767</v>
      </c>
      <c r="B4136" s="101">
        <v>4</v>
      </c>
      <c r="C4136" s="92" t="str">
        <f t="shared" si="192"/>
        <v>GET /accounts</v>
      </c>
      <c r="D4136" s="94" t="s">
        <v>208</v>
      </c>
      <c r="E4136" s="93" t="str">
        <f t="shared" si="193"/>
        <v>AISP</v>
      </c>
      <c r="F4136" s="93" t="str">
        <f t="shared" si="194"/>
        <v>Y</v>
      </c>
      <c r="G4136" s="95">
        <v>1718004.0496948331</v>
      </c>
      <c r="H4136" s="99">
        <v>28094.557295821822</v>
      </c>
      <c r="I4136" s="99">
        <v>74.168234568877054</v>
      </c>
      <c r="J4136" s="96"/>
      <c r="K4136" s="96"/>
      <c r="L4136" s="96"/>
      <c r="M4136" s="96"/>
      <c r="N4136" s="96"/>
      <c r="O4136" s="96"/>
      <c r="P4136" s="96"/>
    </row>
    <row r="4137" spans="1:16" ht="15" customHeight="1" x14ac:dyDescent="0.25">
      <c r="A4137" s="97">
        <v>43767</v>
      </c>
      <c r="B4137" s="101">
        <v>5</v>
      </c>
      <c r="C4137" s="92" t="str">
        <f t="shared" si="192"/>
        <v>GET /accounts/{AccountId}</v>
      </c>
      <c r="D4137" s="94" t="s">
        <v>208</v>
      </c>
      <c r="E4137" s="93" t="str">
        <f t="shared" si="193"/>
        <v>AISP</v>
      </c>
      <c r="F4137" s="93" t="str">
        <f t="shared" si="194"/>
        <v>Y</v>
      </c>
      <c r="G4137" s="95">
        <v>2462013.4287375975</v>
      </c>
      <c r="H4137" s="99">
        <v>39107.623839459848</v>
      </c>
      <c r="I4137" s="99">
        <v>86.783138857765607</v>
      </c>
      <c r="J4137" s="96"/>
      <c r="K4137" s="96"/>
      <c r="L4137" s="96"/>
      <c r="M4137" s="96"/>
      <c r="N4137" s="96"/>
      <c r="O4137" s="96"/>
      <c r="P4137" s="96"/>
    </row>
    <row r="4138" spans="1:16" ht="15" customHeight="1" x14ac:dyDescent="0.25">
      <c r="A4138" s="97">
        <v>43767</v>
      </c>
      <c r="B4138" s="101">
        <v>6</v>
      </c>
      <c r="C4138" s="92" t="str">
        <f t="shared" si="192"/>
        <v>GET /accounts/{AccountId}/balances</v>
      </c>
      <c r="D4138" s="94" t="s">
        <v>208</v>
      </c>
      <c r="E4138" s="93" t="str">
        <f t="shared" si="193"/>
        <v>AISP</v>
      </c>
      <c r="F4138" s="93" t="str">
        <f t="shared" si="194"/>
        <v>Y</v>
      </c>
      <c r="G4138" s="95">
        <v>1821350.1545478846</v>
      </c>
      <c r="H4138" s="99">
        <v>29363.268812436181</v>
      </c>
      <c r="I4138" s="99">
        <v>136.68763491353076</v>
      </c>
      <c r="J4138" s="96"/>
      <c r="K4138" s="96"/>
      <c r="L4138" s="96"/>
      <c r="M4138" s="96"/>
      <c r="N4138" s="96"/>
      <c r="O4138" s="96"/>
      <c r="P4138" s="96"/>
    </row>
    <row r="4139" spans="1:16" ht="15" customHeight="1" x14ac:dyDescent="0.25">
      <c r="A4139" s="97">
        <v>43767</v>
      </c>
      <c r="B4139" s="101">
        <v>7</v>
      </c>
      <c r="C4139" s="92" t="str">
        <f t="shared" si="192"/>
        <v>GET /balances</v>
      </c>
      <c r="D4139" s="94" t="s">
        <v>208</v>
      </c>
      <c r="E4139" s="93" t="str">
        <f t="shared" si="193"/>
        <v>AISP</v>
      </c>
      <c r="F4139" s="93" t="str">
        <f t="shared" si="194"/>
        <v>Y</v>
      </c>
      <c r="G4139" s="95">
        <v>1065041.2484359639</v>
      </c>
      <c r="H4139" s="99">
        <v>23484.880464587342</v>
      </c>
      <c r="I4139" s="99">
        <v>154.76201586624163</v>
      </c>
      <c r="J4139" s="96"/>
      <c r="K4139" s="96"/>
      <c r="L4139" s="96"/>
      <c r="M4139" s="96"/>
      <c r="N4139" s="96"/>
      <c r="O4139" s="96"/>
      <c r="P4139" s="96"/>
    </row>
    <row r="4140" spans="1:16" ht="15" customHeight="1" x14ac:dyDescent="0.25">
      <c r="A4140" s="97">
        <v>43767</v>
      </c>
      <c r="B4140" s="101">
        <v>8</v>
      </c>
      <c r="C4140" s="92" t="str">
        <f t="shared" si="192"/>
        <v>GET /accounts/{AccountId}/transactions</v>
      </c>
      <c r="D4140" s="94" t="s">
        <v>208</v>
      </c>
      <c r="E4140" s="93" t="str">
        <f t="shared" si="193"/>
        <v>AISP</v>
      </c>
      <c r="F4140" s="93" t="str">
        <f t="shared" si="194"/>
        <v>Y</v>
      </c>
      <c r="G4140" s="95">
        <v>31751780.522172302</v>
      </c>
      <c r="H4140" s="99">
        <v>20275.162634465381</v>
      </c>
      <c r="I4140" s="99">
        <v>178.6382064424721</v>
      </c>
      <c r="J4140" s="96"/>
      <c r="K4140" s="96"/>
      <c r="L4140" s="96"/>
      <c r="M4140" s="96"/>
      <c r="N4140" s="96"/>
      <c r="O4140" s="96"/>
      <c r="P4140" s="96"/>
    </row>
    <row r="4141" spans="1:16" ht="15" customHeight="1" x14ac:dyDescent="0.25">
      <c r="A4141" s="97">
        <v>43767</v>
      </c>
      <c r="B4141" s="101">
        <v>9</v>
      </c>
      <c r="C4141" s="92" t="str">
        <f t="shared" si="192"/>
        <v>GET /transactions</v>
      </c>
      <c r="D4141" s="94" t="s">
        <v>208</v>
      </c>
      <c r="E4141" s="93" t="str">
        <f t="shared" si="193"/>
        <v>AISP</v>
      </c>
      <c r="F4141" s="93" t="str">
        <f t="shared" si="194"/>
        <v>Y</v>
      </c>
      <c r="G4141" s="95">
        <v>332052170.45709062</v>
      </c>
      <c r="H4141" s="99">
        <v>46613.895550214489</v>
      </c>
      <c r="I4141" s="99">
        <v>30.993573698997256</v>
      </c>
      <c r="J4141" s="96"/>
      <c r="K4141" s="96"/>
      <c r="L4141" s="96"/>
      <c r="M4141" s="96"/>
      <c r="N4141" s="96"/>
      <c r="O4141" s="96"/>
      <c r="P4141" s="96"/>
    </row>
    <row r="4142" spans="1:16" ht="15" customHeight="1" x14ac:dyDescent="0.25">
      <c r="A4142" s="97">
        <v>43767</v>
      </c>
      <c r="B4142" s="101">
        <v>10</v>
      </c>
      <c r="C4142" s="92" t="str">
        <f t="shared" si="192"/>
        <v>GET /accounts/{AccountId}/beneficiaries</v>
      </c>
      <c r="D4142" s="94" t="s">
        <v>208</v>
      </c>
      <c r="E4142" s="93" t="str">
        <f t="shared" si="193"/>
        <v>AISP</v>
      </c>
      <c r="F4142" s="93" t="str">
        <f t="shared" si="194"/>
        <v>Y</v>
      </c>
      <c r="G4142" s="95">
        <v>2184790.4887420489</v>
      </c>
      <c r="H4142" s="99">
        <v>29037.109336345144</v>
      </c>
      <c r="I4142" s="99">
        <v>121.02686556305102</v>
      </c>
      <c r="J4142" s="96"/>
      <c r="K4142" s="96"/>
      <c r="L4142" s="96"/>
      <c r="M4142" s="96"/>
      <c r="N4142" s="96"/>
      <c r="O4142" s="96"/>
      <c r="P4142" s="96"/>
    </row>
    <row r="4143" spans="1:16" ht="15" customHeight="1" x14ac:dyDescent="0.25">
      <c r="A4143" s="97">
        <v>43767</v>
      </c>
      <c r="B4143" s="101">
        <v>11</v>
      </c>
      <c r="C4143" s="92" t="str">
        <f t="shared" si="192"/>
        <v>GET /beneficiaries</v>
      </c>
      <c r="D4143" s="94" t="s">
        <v>208</v>
      </c>
      <c r="E4143" s="93" t="str">
        <f t="shared" si="193"/>
        <v>AISP</v>
      </c>
      <c r="F4143" s="93" t="str">
        <f t="shared" si="194"/>
        <v>Y</v>
      </c>
      <c r="G4143" s="95">
        <v>2473832.9290779638</v>
      </c>
      <c r="H4143" s="99">
        <v>34192.674183945812</v>
      </c>
      <c r="I4143" s="99">
        <v>29.194611050669476</v>
      </c>
      <c r="J4143" s="96"/>
      <c r="K4143" s="96"/>
      <c r="L4143" s="96"/>
      <c r="M4143" s="96"/>
      <c r="N4143" s="96"/>
      <c r="O4143" s="96"/>
      <c r="P4143" s="96"/>
    </row>
    <row r="4144" spans="1:16" ht="15" customHeight="1" x14ac:dyDescent="0.25">
      <c r="A4144" s="97">
        <v>43767</v>
      </c>
      <c r="B4144" s="101">
        <v>12</v>
      </c>
      <c r="C4144" s="92" t="str">
        <f t="shared" si="192"/>
        <v>GET /accounts/{AccountId}/direct-debits</v>
      </c>
      <c r="D4144" s="94" t="s">
        <v>208</v>
      </c>
      <c r="E4144" s="93" t="str">
        <f t="shared" si="193"/>
        <v>AISP</v>
      </c>
      <c r="F4144" s="93" t="str">
        <f t="shared" si="194"/>
        <v>Y</v>
      </c>
      <c r="G4144" s="95">
        <v>1644119.5137405735</v>
      </c>
      <c r="H4144" s="99">
        <v>32696.523783388955</v>
      </c>
      <c r="I4144" s="99">
        <v>164.70502704192518</v>
      </c>
      <c r="J4144" s="96"/>
      <c r="K4144" s="96"/>
      <c r="L4144" s="96"/>
      <c r="M4144" s="96"/>
      <c r="N4144" s="96"/>
      <c r="O4144" s="96"/>
      <c r="P4144" s="96"/>
    </row>
    <row r="4145" spans="1:16" ht="15" customHeight="1" x14ac:dyDescent="0.25">
      <c r="A4145" s="97">
        <v>43767</v>
      </c>
      <c r="B4145" s="101">
        <v>13</v>
      </c>
      <c r="C4145" s="92" t="str">
        <f t="shared" si="192"/>
        <v>GET /direct-debits</v>
      </c>
      <c r="D4145" s="94" t="s">
        <v>208</v>
      </c>
      <c r="E4145" s="93" t="str">
        <f t="shared" si="193"/>
        <v>AISP</v>
      </c>
      <c r="F4145" s="93" t="str">
        <f t="shared" si="194"/>
        <v>Y</v>
      </c>
      <c r="G4145" s="95">
        <v>1587715.0621724406</v>
      </c>
      <c r="H4145" s="99">
        <v>24233.242184569797</v>
      </c>
      <c r="I4145" s="99">
        <v>224.48724316174125</v>
      </c>
      <c r="J4145" s="96"/>
      <c r="K4145" s="96"/>
      <c r="L4145" s="96"/>
      <c r="M4145" s="96"/>
      <c r="N4145" s="96"/>
      <c r="O4145" s="96"/>
      <c r="P4145" s="96"/>
    </row>
    <row r="4146" spans="1:16" ht="15" customHeight="1" x14ac:dyDescent="0.25">
      <c r="A4146" s="97">
        <v>43767</v>
      </c>
      <c r="B4146" s="101">
        <v>14</v>
      </c>
      <c r="C4146" s="92" t="str">
        <f t="shared" si="192"/>
        <v>GET /accounts/{AccountId}/standing-orders</v>
      </c>
      <c r="D4146" s="94" t="s">
        <v>208</v>
      </c>
      <c r="E4146" s="93" t="str">
        <f t="shared" si="193"/>
        <v>AISP</v>
      </c>
      <c r="F4146" s="93" t="str">
        <f t="shared" si="194"/>
        <v>Y</v>
      </c>
      <c r="G4146" s="95">
        <v>831010.69638561457</v>
      </c>
      <c r="H4146" s="99">
        <v>18445.007860307644</v>
      </c>
      <c r="I4146" s="99">
        <v>139.97467623280534</v>
      </c>
      <c r="J4146" s="96"/>
      <c r="K4146" s="96"/>
      <c r="L4146" s="96"/>
      <c r="M4146" s="96"/>
      <c r="N4146" s="96"/>
      <c r="O4146" s="96"/>
      <c r="P4146" s="96"/>
    </row>
    <row r="4147" spans="1:16" ht="15" customHeight="1" x14ac:dyDescent="0.25">
      <c r="A4147" s="97">
        <v>43767</v>
      </c>
      <c r="B4147" s="101">
        <v>15</v>
      </c>
      <c r="C4147" s="92" t="str">
        <f t="shared" si="192"/>
        <v>GET /standing-orders</v>
      </c>
      <c r="D4147" s="94" t="s">
        <v>208</v>
      </c>
      <c r="E4147" s="93" t="str">
        <f t="shared" si="193"/>
        <v>AISP</v>
      </c>
      <c r="F4147" s="93" t="str">
        <f t="shared" si="194"/>
        <v>Y</v>
      </c>
      <c r="G4147" s="95">
        <v>1512146.3117350675</v>
      </c>
      <c r="H4147" s="99">
        <v>42722.186093279204</v>
      </c>
      <c r="I4147" s="99">
        <v>137.86739740671021</v>
      </c>
      <c r="J4147" s="96"/>
      <c r="K4147" s="96"/>
      <c r="L4147" s="96"/>
      <c r="M4147" s="96"/>
      <c r="N4147" s="96"/>
      <c r="O4147" s="96"/>
      <c r="P4147" s="96"/>
    </row>
    <row r="4148" spans="1:16" ht="15" customHeight="1" x14ac:dyDescent="0.25">
      <c r="A4148" s="97">
        <v>43767</v>
      </c>
      <c r="B4148" s="101">
        <v>16</v>
      </c>
      <c r="C4148" s="92" t="str">
        <f t="shared" si="192"/>
        <v>GET /accounts/{AccountId}/product</v>
      </c>
      <c r="D4148" s="94" t="s">
        <v>208</v>
      </c>
      <c r="E4148" s="93" t="str">
        <f t="shared" si="193"/>
        <v>AISP</v>
      </c>
      <c r="F4148" s="93" t="str">
        <f t="shared" si="194"/>
        <v>Y</v>
      </c>
      <c r="G4148" s="95">
        <v>373458.53384226386</v>
      </c>
      <c r="H4148" s="99">
        <v>5150.6826677486588</v>
      </c>
      <c r="I4148" s="99">
        <v>169.74295186821706</v>
      </c>
      <c r="J4148" s="96"/>
      <c r="K4148" s="96"/>
      <c r="L4148" s="96"/>
      <c r="M4148" s="96"/>
      <c r="N4148" s="96"/>
      <c r="O4148" s="96"/>
      <c r="P4148" s="96"/>
    </row>
    <row r="4149" spans="1:16" ht="15" customHeight="1" x14ac:dyDescent="0.25">
      <c r="A4149" s="97">
        <v>43767</v>
      </c>
      <c r="B4149" s="101">
        <v>17</v>
      </c>
      <c r="C4149" s="92" t="str">
        <f t="shared" si="192"/>
        <v>GET /products</v>
      </c>
      <c r="D4149" s="94" t="s">
        <v>208</v>
      </c>
      <c r="E4149" s="93" t="str">
        <f t="shared" si="193"/>
        <v>AISP</v>
      </c>
      <c r="F4149" s="93" t="str">
        <f t="shared" si="194"/>
        <v>Y</v>
      </c>
      <c r="G4149" s="95">
        <v>848231.6095209592</v>
      </c>
      <c r="H4149" s="99">
        <v>34266.915546570439</v>
      </c>
      <c r="I4149" s="99">
        <v>221.45083487292482</v>
      </c>
      <c r="J4149" s="96"/>
      <c r="K4149" s="96"/>
      <c r="L4149" s="96"/>
      <c r="M4149" s="96"/>
      <c r="N4149" s="96"/>
      <c r="O4149" s="96"/>
      <c r="P4149" s="96"/>
    </row>
    <row r="4150" spans="1:16" ht="15" customHeight="1" x14ac:dyDescent="0.25">
      <c r="A4150" s="97">
        <v>43767</v>
      </c>
      <c r="B4150" s="101">
        <v>18</v>
      </c>
      <c r="C4150" s="92" t="str">
        <f t="shared" si="192"/>
        <v>GET /accounts/{AccountId}/offers</v>
      </c>
      <c r="D4150" s="94" t="s">
        <v>208</v>
      </c>
      <c r="E4150" s="93" t="str">
        <f t="shared" si="193"/>
        <v>AISP</v>
      </c>
      <c r="F4150" s="93" t="str">
        <f t="shared" si="194"/>
        <v>Y</v>
      </c>
      <c r="G4150" s="95">
        <v>892357.33377435012</v>
      </c>
      <c r="H4150" s="99">
        <v>42612.988499624647</v>
      </c>
      <c r="I4150" s="99">
        <v>256.10168306027151</v>
      </c>
      <c r="J4150" s="96"/>
      <c r="K4150" s="96"/>
      <c r="L4150" s="96"/>
      <c r="M4150" s="96"/>
      <c r="N4150" s="96"/>
      <c r="O4150" s="96"/>
      <c r="P4150" s="96"/>
    </row>
    <row r="4151" spans="1:16" ht="15" customHeight="1" x14ac:dyDescent="0.25">
      <c r="A4151" s="97">
        <v>43767</v>
      </c>
      <c r="B4151" s="101">
        <v>19</v>
      </c>
      <c r="C4151" s="92" t="str">
        <f t="shared" si="192"/>
        <v>GET /offers</v>
      </c>
      <c r="D4151" s="94" t="s">
        <v>208</v>
      </c>
      <c r="E4151" s="93" t="str">
        <f t="shared" si="193"/>
        <v>AISP</v>
      </c>
      <c r="F4151" s="93" t="str">
        <f t="shared" si="194"/>
        <v>Y</v>
      </c>
      <c r="G4151" s="95">
        <v>3345142.7305721631</v>
      </c>
      <c r="H4151" s="99">
        <v>43283.854995789996</v>
      </c>
      <c r="I4151" s="99">
        <v>163.02033374302712</v>
      </c>
      <c r="J4151" s="96"/>
      <c r="K4151" s="96"/>
      <c r="L4151" s="96"/>
      <c r="M4151" s="96"/>
      <c r="N4151" s="96"/>
      <c r="O4151" s="96"/>
      <c r="P4151" s="96"/>
    </row>
    <row r="4152" spans="1:16" ht="15" customHeight="1" x14ac:dyDescent="0.25">
      <c r="A4152" s="97">
        <v>43767</v>
      </c>
      <c r="B4152" s="101">
        <v>20</v>
      </c>
      <c r="C4152" s="92" t="str">
        <f t="shared" si="192"/>
        <v>GET /accounts/{AccountId}/party</v>
      </c>
      <c r="D4152" s="94" t="s">
        <v>208</v>
      </c>
      <c r="E4152" s="93" t="str">
        <f t="shared" si="193"/>
        <v>AISP</v>
      </c>
      <c r="F4152" s="93" t="str">
        <f t="shared" si="194"/>
        <v>Y</v>
      </c>
      <c r="G4152" s="95">
        <v>1115526.5355748008</v>
      </c>
      <c r="H4152" s="99">
        <v>50053.349771371701</v>
      </c>
      <c r="I4152" s="99">
        <v>0</v>
      </c>
      <c r="J4152" s="96"/>
      <c r="K4152" s="96"/>
      <c r="L4152" s="96"/>
      <c r="M4152" s="96"/>
      <c r="N4152" s="96"/>
      <c r="O4152" s="96"/>
      <c r="P4152" s="96"/>
    </row>
    <row r="4153" spans="1:16" ht="15" customHeight="1" x14ac:dyDescent="0.25">
      <c r="A4153" s="97">
        <v>43767</v>
      </c>
      <c r="B4153" s="101">
        <v>21</v>
      </c>
      <c r="C4153" s="92" t="str">
        <f t="shared" si="192"/>
        <v>GET /party</v>
      </c>
      <c r="D4153" s="94" t="s">
        <v>208</v>
      </c>
      <c r="E4153" s="93" t="str">
        <f t="shared" si="193"/>
        <v>AISP</v>
      </c>
      <c r="F4153" s="93" t="str">
        <f t="shared" si="194"/>
        <v>Y</v>
      </c>
      <c r="G4153" s="95">
        <v>800537.77922032459</v>
      </c>
      <c r="H4153" s="99">
        <v>9469.8971794007612</v>
      </c>
      <c r="I4153" s="99">
        <v>358.16815176229761</v>
      </c>
      <c r="J4153" s="96"/>
      <c r="K4153" s="96"/>
      <c r="L4153" s="96"/>
      <c r="M4153" s="96"/>
      <c r="N4153" s="96"/>
      <c r="O4153" s="96"/>
      <c r="P4153" s="96"/>
    </row>
    <row r="4154" spans="1:16" ht="15" customHeight="1" x14ac:dyDescent="0.25">
      <c r="A4154" s="97">
        <v>43767</v>
      </c>
      <c r="B4154" s="101">
        <v>22</v>
      </c>
      <c r="C4154" s="92" t="str">
        <f t="shared" si="192"/>
        <v>GET /accounts/{AccountId}/scheduled-payments</v>
      </c>
      <c r="D4154" s="94" t="s">
        <v>208</v>
      </c>
      <c r="E4154" s="93" t="str">
        <f t="shared" si="193"/>
        <v>AISP</v>
      </c>
      <c r="F4154" s="93" t="str">
        <f t="shared" si="194"/>
        <v>Y</v>
      </c>
      <c r="G4154" s="95">
        <v>976940.17603580595</v>
      </c>
      <c r="H4154" s="99">
        <v>33216.379062875036</v>
      </c>
      <c r="I4154" s="99">
        <v>2.8689695612357382</v>
      </c>
      <c r="J4154" s="96"/>
      <c r="K4154" s="96"/>
      <c r="L4154" s="96"/>
      <c r="M4154" s="96"/>
      <c r="N4154" s="96"/>
      <c r="O4154" s="96"/>
      <c r="P4154" s="96"/>
    </row>
    <row r="4155" spans="1:16" ht="15" customHeight="1" x14ac:dyDescent="0.25">
      <c r="A4155" s="97">
        <v>43767</v>
      </c>
      <c r="B4155" s="101">
        <v>23</v>
      </c>
      <c r="C4155" s="92" t="str">
        <f t="shared" si="192"/>
        <v>GET /scheduled-payments</v>
      </c>
      <c r="D4155" s="94" t="s">
        <v>208</v>
      </c>
      <c r="E4155" s="93" t="str">
        <f t="shared" si="193"/>
        <v>AISP</v>
      </c>
      <c r="F4155" s="93" t="str">
        <f t="shared" si="194"/>
        <v>Y</v>
      </c>
      <c r="G4155" s="95">
        <v>1837340.1940825074</v>
      </c>
      <c r="H4155" s="99">
        <v>28683.198892476114</v>
      </c>
      <c r="I4155" s="99">
        <v>82.016705491923872</v>
      </c>
      <c r="J4155" s="96"/>
      <c r="K4155" s="96"/>
      <c r="L4155" s="96"/>
      <c r="M4155" s="96"/>
      <c r="N4155" s="96"/>
      <c r="O4155" s="96"/>
      <c r="P4155" s="96"/>
    </row>
    <row r="4156" spans="1:16" ht="15" customHeight="1" x14ac:dyDescent="0.25">
      <c r="A4156" s="97">
        <v>43767</v>
      </c>
      <c r="B4156" s="101">
        <v>24</v>
      </c>
      <c r="C4156" s="92" t="str">
        <f t="shared" si="192"/>
        <v>GET /accounts/{AccountId}/statements</v>
      </c>
      <c r="D4156" s="94" t="s">
        <v>208</v>
      </c>
      <c r="E4156" s="93" t="str">
        <f t="shared" si="193"/>
        <v>AISP</v>
      </c>
      <c r="F4156" s="93" t="str">
        <f t="shared" si="194"/>
        <v>Y</v>
      </c>
      <c r="G4156" s="95">
        <v>808685.16207111301</v>
      </c>
      <c r="H4156" s="99">
        <v>13899.56680080403</v>
      </c>
      <c r="I4156" s="99">
        <v>124.99589193870297</v>
      </c>
      <c r="J4156" s="96"/>
      <c r="K4156" s="96"/>
      <c r="L4156" s="96"/>
      <c r="M4156" s="96"/>
      <c r="N4156" s="96"/>
      <c r="O4156" s="96"/>
      <c r="P4156" s="96"/>
    </row>
    <row r="4157" spans="1:16" ht="15" customHeight="1" x14ac:dyDescent="0.25">
      <c r="A4157" s="97">
        <v>43767</v>
      </c>
      <c r="B4157" s="101">
        <v>25</v>
      </c>
      <c r="C4157" s="92" t="str">
        <f t="shared" si="192"/>
        <v>GET /accounts/{AccountId}/statements/{StatementId}</v>
      </c>
      <c r="D4157" s="94" t="s">
        <v>208</v>
      </c>
      <c r="E4157" s="93" t="str">
        <f t="shared" si="193"/>
        <v>AISP</v>
      </c>
      <c r="F4157" s="93" t="str">
        <f t="shared" si="194"/>
        <v>Y</v>
      </c>
      <c r="G4157" s="95">
        <v>996628.77615280333</v>
      </c>
      <c r="H4157" s="99">
        <v>21902.368356273251</v>
      </c>
      <c r="I4157" s="99">
        <v>103.78295652681139</v>
      </c>
      <c r="J4157" s="96"/>
      <c r="K4157" s="96"/>
      <c r="L4157" s="96"/>
      <c r="M4157" s="96"/>
      <c r="N4157" s="96"/>
      <c r="O4157" s="96"/>
      <c r="P4157" s="96"/>
    </row>
    <row r="4158" spans="1:16" ht="15" customHeight="1" x14ac:dyDescent="0.25">
      <c r="A4158" s="97">
        <v>43767</v>
      </c>
      <c r="B4158" s="101">
        <v>26</v>
      </c>
      <c r="C4158" s="92" t="str">
        <f t="shared" si="192"/>
        <v>GET /accounts/{AccountId}/statements/{StatementId}/file</v>
      </c>
      <c r="D4158" s="94" t="s">
        <v>208</v>
      </c>
      <c r="E4158" s="93" t="str">
        <f t="shared" si="193"/>
        <v>AISP</v>
      </c>
      <c r="F4158" s="93" t="str">
        <f t="shared" si="194"/>
        <v>Y</v>
      </c>
      <c r="G4158" s="95">
        <v>2055366.1065165775</v>
      </c>
      <c r="H4158" s="99">
        <v>22878.916588417793</v>
      </c>
      <c r="I4158" s="99">
        <v>92.178072772572747</v>
      </c>
      <c r="J4158" s="96"/>
      <c r="K4158" s="96"/>
      <c r="L4158" s="96"/>
      <c r="M4158" s="96"/>
      <c r="N4158" s="96"/>
      <c r="O4158" s="96"/>
      <c r="P4158" s="96"/>
    </row>
    <row r="4159" spans="1:16" ht="15" customHeight="1" x14ac:dyDescent="0.25">
      <c r="A4159" s="97">
        <v>43767</v>
      </c>
      <c r="B4159" s="101">
        <v>27</v>
      </c>
      <c r="C4159" s="92" t="str">
        <f t="shared" si="192"/>
        <v>GET /accounts/{AccountId}/statements/{StatementId}/transactions</v>
      </c>
      <c r="D4159" s="94" t="s">
        <v>208</v>
      </c>
      <c r="E4159" s="93" t="str">
        <f t="shared" si="193"/>
        <v>AISP</v>
      </c>
      <c r="F4159" s="93" t="str">
        <f t="shared" si="194"/>
        <v>Y</v>
      </c>
      <c r="G4159" s="95">
        <v>30036552.049329106</v>
      </c>
      <c r="H4159" s="99">
        <v>7507.7479233980976</v>
      </c>
      <c r="I4159" s="99">
        <v>261.50046222915273</v>
      </c>
      <c r="J4159" s="96"/>
      <c r="K4159" s="96"/>
      <c r="L4159" s="96"/>
      <c r="M4159" s="96"/>
      <c r="N4159" s="96"/>
      <c r="O4159" s="96"/>
      <c r="P4159" s="96"/>
    </row>
    <row r="4160" spans="1:16" ht="15" customHeight="1" x14ac:dyDescent="0.25">
      <c r="A4160" s="97">
        <v>43767</v>
      </c>
      <c r="B4160" s="101">
        <v>28</v>
      </c>
      <c r="C4160" s="92" t="str">
        <f t="shared" si="192"/>
        <v>GET /statements</v>
      </c>
      <c r="D4160" s="94" t="s">
        <v>208</v>
      </c>
      <c r="E4160" s="93" t="str">
        <f t="shared" si="193"/>
        <v>AISP</v>
      </c>
      <c r="F4160" s="93" t="str">
        <f t="shared" si="194"/>
        <v>Y</v>
      </c>
      <c r="G4160" s="95">
        <v>3083994.1625245651</v>
      </c>
      <c r="H4160" s="99">
        <v>41115.941304707696</v>
      </c>
      <c r="I4160" s="99">
        <v>63.544449452506427</v>
      </c>
      <c r="J4160" s="96"/>
      <c r="K4160" s="96"/>
      <c r="L4160" s="96"/>
      <c r="M4160" s="96"/>
      <c r="N4160" s="96"/>
      <c r="O4160" s="96"/>
      <c r="P4160" s="96"/>
    </row>
    <row r="4161" spans="1:16" ht="15" customHeight="1" x14ac:dyDescent="0.25">
      <c r="A4161" s="97">
        <v>43767</v>
      </c>
      <c r="B4161" s="101">
        <v>29</v>
      </c>
      <c r="C4161" s="92" t="str">
        <f t="shared" si="192"/>
        <v>POST /domestic-payment-consents</v>
      </c>
      <c r="D4161" s="94" t="s">
        <v>208</v>
      </c>
      <c r="E4161" s="93" t="str">
        <f t="shared" si="193"/>
        <v>PISP</v>
      </c>
      <c r="F4161" s="93" t="str">
        <f t="shared" si="194"/>
        <v>N</v>
      </c>
      <c r="G4161" s="95">
        <v>3674964.4388586418</v>
      </c>
      <c r="H4161" s="99">
        <v>9378.3331546044883</v>
      </c>
      <c r="I4161" s="99">
        <v>87.979950182631939</v>
      </c>
      <c r="J4161" s="96"/>
      <c r="K4161" s="96"/>
      <c r="L4161" s="96"/>
      <c r="M4161" s="96"/>
      <c r="N4161" s="96"/>
      <c r="O4161" s="96"/>
      <c r="P4161" s="96"/>
    </row>
    <row r="4162" spans="1:16" ht="15" customHeight="1" x14ac:dyDescent="0.25">
      <c r="A4162" s="97">
        <v>43767</v>
      </c>
      <c r="B4162" s="101">
        <v>30</v>
      </c>
      <c r="C4162" s="92" t="str">
        <f t="shared" si="192"/>
        <v>GET /domestic-payment-consents/{ConsentId}</v>
      </c>
      <c r="D4162" s="94" t="s">
        <v>208</v>
      </c>
      <c r="E4162" s="93" t="str">
        <f t="shared" si="193"/>
        <v>PISP</v>
      </c>
      <c r="F4162" s="93" t="str">
        <f t="shared" si="194"/>
        <v>N</v>
      </c>
      <c r="G4162" s="95">
        <v>13096459.51225535</v>
      </c>
      <c r="H4162" s="99">
        <v>19771.343675335447</v>
      </c>
      <c r="I4162" s="99">
        <v>147.69513041313667</v>
      </c>
      <c r="J4162" s="96"/>
      <c r="K4162" s="96"/>
      <c r="L4162" s="96"/>
      <c r="M4162" s="96"/>
      <c r="N4162" s="96"/>
      <c r="O4162" s="96"/>
      <c r="P4162" s="96"/>
    </row>
    <row r="4163" spans="1:16" ht="15" customHeight="1" x14ac:dyDescent="0.25">
      <c r="A4163" s="97">
        <v>43767</v>
      </c>
      <c r="B4163" s="101">
        <v>31</v>
      </c>
      <c r="C4163" s="92" t="str">
        <f t="shared" si="192"/>
        <v>POST /domestic-payments</v>
      </c>
      <c r="D4163" s="94" t="s">
        <v>208</v>
      </c>
      <c r="E4163" s="93" t="str">
        <f t="shared" si="193"/>
        <v>PISP</v>
      </c>
      <c r="F4163" s="93" t="str">
        <f t="shared" si="194"/>
        <v>Y</v>
      </c>
      <c r="G4163" s="95">
        <v>4456271.5832459992</v>
      </c>
      <c r="H4163" s="99">
        <v>16491.104505647709</v>
      </c>
      <c r="I4163" s="99">
        <v>5.4552026349248992</v>
      </c>
      <c r="J4163" s="96"/>
      <c r="K4163" s="96"/>
      <c r="L4163" s="96"/>
      <c r="M4163" s="96"/>
      <c r="N4163" s="96"/>
      <c r="O4163" s="96"/>
      <c r="P4163" s="96"/>
    </row>
    <row r="4164" spans="1:16" ht="15" customHeight="1" x14ac:dyDescent="0.25">
      <c r="A4164" s="97">
        <v>43767</v>
      </c>
      <c r="B4164" s="101">
        <v>32</v>
      </c>
      <c r="C4164" s="92" t="str">
        <f t="shared" si="192"/>
        <v>GET /domestic-payments/{DomesticPaymentId}</v>
      </c>
      <c r="D4164" s="94" t="s">
        <v>208</v>
      </c>
      <c r="E4164" s="93" t="str">
        <f t="shared" si="193"/>
        <v>PISP</v>
      </c>
      <c r="F4164" s="93" t="str">
        <f t="shared" si="194"/>
        <v>Y</v>
      </c>
      <c r="G4164" s="95">
        <v>34905258.298195317</v>
      </c>
      <c r="H4164" s="99">
        <v>39363.804683923801</v>
      </c>
      <c r="I4164" s="99">
        <v>67.996631640501363</v>
      </c>
      <c r="J4164" s="96"/>
      <c r="K4164" s="96"/>
      <c r="L4164" s="96"/>
      <c r="M4164" s="96"/>
      <c r="N4164" s="96"/>
      <c r="O4164" s="96"/>
      <c r="P4164" s="96"/>
    </row>
    <row r="4165" spans="1:16" ht="15" customHeight="1" x14ac:dyDescent="0.25">
      <c r="A4165" s="97">
        <v>43767</v>
      </c>
      <c r="B4165" s="101">
        <v>33</v>
      </c>
      <c r="C4165" s="92" t="str">
        <f t="shared" si="192"/>
        <v>POST /domestic-scheduled-payment-consents</v>
      </c>
      <c r="D4165" s="94" t="s">
        <v>208</v>
      </c>
      <c r="E4165" s="93" t="str">
        <f t="shared" si="193"/>
        <v>PISP</v>
      </c>
      <c r="F4165" s="93" t="str">
        <f t="shared" si="194"/>
        <v>N</v>
      </c>
      <c r="G4165" s="95">
        <v>16062666.512811795</v>
      </c>
      <c r="H4165" s="99">
        <v>18958.862474704074</v>
      </c>
      <c r="I4165" s="99">
        <v>97.890256516499761</v>
      </c>
      <c r="J4165" s="96"/>
      <c r="K4165" s="96"/>
      <c r="L4165" s="96"/>
      <c r="M4165" s="96"/>
      <c r="N4165" s="96"/>
      <c r="O4165" s="96"/>
      <c r="P4165" s="96"/>
    </row>
    <row r="4166" spans="1:16" ht="15" customHeight="1" x14ac:dyDescent="0.25">
      <c r="A4166" s="97">
        <v>43767</v>
      </c>
      <c r="B4166" s="101">
        <v>34</v>
      </c>
      <c r="C4166" s="92" t="str">
        <f t="shared" si="192"/>
        <v>GET /domestic-scheduled-payment-consents/{ConsentId}</v>
      </c>
      <c r="D4166" s="94" t="s">
        <v>208</v>
      </c>
      <c r="E4166" s="93" t="str">
        <f t="shared" si="193"/>
        <v>PISP</v>
      </c>
      <c r="F4166" s="93" t="str">
        <f t="shared" si="194"/>
        <v>N</v>
      </c>
      <c r="G4166" s="95">
        <v>11691607.200581837</v>
      </c>
      <c r="H4166" s="99">
        <v>13221.647286827047</v>
      </c>
      <c r="I4166" s="99">
        <v>82.715804169060434</v>
      </c>
      <c r="J4166" s="96"/>
      <c r="K4166" s="96"/>
      <c r="L4166" s="96"/>
      <c r="M4166" s="96"/>
      <c r="N4166" s="96"/>
      <c r="O4166" s="96"/>
      <c r="P4166" s="96"/>
    </row>
    <row r="4167" spans="1:16" ht="15" customHeight="1" x14ac:dyDescent="0.25">
      <c r="A4167" s="97">
        <v>43767</v>
      </c>
      <c r="B4167" s="101">
        <v>35</v>
      </c>
      <c r="C4167" s="92" t="str">
        <f t="shared" si="192"/>
        <v>POST /domestic-scheduled-payments</v>
      </c>
      <c r="D4167" s="94" t="s">
        <v>208</v>
      </c>
      <c r="E4167" s="93" t="str">
        <f t="shared" si="193"/>
        <v>PISP</v>
      </c>
      <c r="F4167" s="93" t="str">
        <f t="shared" si="194"/>
        <v>Y</v>
      </c>
      <c r="G4167" s="95">
        <v>29680567.21390238</v>
      </c>
      <c r="H4167" s="99">
        <v>43194.678969355729</v>
      </c>
      <c r="I4167" s="99">
        <v>161.53808998942034</v>
      </c>
      <c r="J4167" s="96"/>
      <c r="K4167" s="96"/>
      <c r="L4167" s="96"/>
      <c r="M4167" s="96"/>
      <c r="N4167" s="96"/>
      <c r="O4167" s="96"/>
      <c r="P4167" s="96"/>
    </row>
    <row r="4168" spans="1:16" ht="15" customHeight="1" x14ac:dyDescent="0.25">
      <c r="A4168" s="97">
        <v>43767</v>
      </c>
      <c r="B4168" s="101">
        <v>36</v>
      </c>
      <c r="C4168" s="92" t="str">
        <f t="shared" ref="C4168:C4231" si="195">VLOOKUP($B4168,endpoints,3)</f>
        <v>GET /domestic-scheduled-payments/{DomesticScheduledPaymentId}</v>
      </c>
      <c r="D4168" s="94" t="s">
        <v>208</v>
      </c>
      <c r="E4168" s="93" t="str">
        <f t="shared" ref="E4168:E4231" si="196">VLOOKUP($B4168,endpoints,4)</f>
        <v>PISP</v>
      </c>
      <c r="F4168" s="93" t="str">
        <f t="shared" ref="F4168:F4231" si="197">VLOOKUP($B4168,endpoints,5)</f>
        <v>Y</v>
      </c>
      <c r="G4168" s="95">
        <v>15037204.391299294</v>
      </c>
      <c r="H4168" s="99">
        <v>32867.229676032082</v>
      </c>
      <c r="I4168" s="99">
        <v>76.802017680680692</v>
      </c>
      <c r="J4168" s="96"/>
      <c r="K4168" s="96"/>
      <c r="L4168" s="96"/>
      <c r="M4168" s="96"/>
      <c r="N4168" s="96"/>
      <c r="O4168" s="96"/>
      <c r="P4168" s="96"/>
    </row>
    <row r="4169" spans="1:16" ht="15" customHeight="1" x14ac:dyDescent="0.25">
      <c r="A4169" s="97">
        <v>43767</v>
      </c>
      <c r="B4169" s="101">
        <v>37</v>
      </c>
      <c r="C4169" s="92" t="str">
        <f t="shared" si="195"/>
        <v>POST /domestic-standing-order-consents</v>
      </c>
      <c r="D4169" s="94" t="s">
        <v>208</v>
      </c>
      <c r="E4169" s="93" t="str">
        <f t="shared" si="196"/>
        <v>PISP</v>
      </c>
      <c r="F4169" s="93" t="str">
        <f t="shared" si="197"/>
        <v>N</v>
      </c>
      <c r="G4169" s="95">
        <v>23976319.41885135</v>
      </c>
      <c r="H4169" s="99">
        <v>23128.698745510057</v>
      </c>
      <c r="I4169" s="99">
        <v>192.11860471023164</v>
      </c>
      <c r="J4169" s="96"/>
      <c r="K4169" s="96"/>
      <c r="L4169" s="96"/>
      <c r="M4169" s="96"/>
      <c r="N4169" s="96"/>
      <c r="O4169" s="96"/>
      <c r="P4169" s="96"/>
    </row>
    <row r="4170" spans="1:16" ht="15" customHeight="1" x14ac:dyDescent="0.25">
      <c r="A4170" s="97">
        <v>43767</v>
      </c>
      <c r="B4170" s="101">
        <v>38</v>
      </c>
      <c r="C4170" s="92" t="str">
        <f t="shared" si="195"/>
        <v>GET /domestic-standing-order-consents/{ConsentId}</v>
      </c>
      <c r="D4170" s="94" t="s">
        <v>208</v>
      </c>
      <c r="E4170" s="93" t="str">
        <f t="shared" si="196"/>
        <v>PISP</v>
      </c>
      <c r="F4170" s="93" t="str">
        <f t="shared" si="197"/>
        <v>N</v>
      </c>
      <c r="G4170" s="95">
        <v>22228326.858558476</v>
      </c>
      <c r="H4170" s="99">
        <v>29653.227835361173</v>
      </c>
      <c r="I4170" s="99">
        <v>214.0680180057555</v>
      </c>
      <c r="J4170" s="96"/>
      <c r="K4170" s="96"/>
      <c r="L4170" s="96"/>
      <c r="M4170" s="96"/>
      <c r="N4170" s="96"/>
      <c r="O4170" s="96"/>
      <c r="P4170" s="96"/>
    </row>
    <row r="4171" spans="1:16" ht="15" customHeight="1" x14ac:dyDescent="0.25">
      <c r="A4171" s="97">
        <v>43767</v>
      </c>
      <c r="B4171" s="101">
        <v>39</v>
      </c>
      <c r="C4171" s="92" t="str">
        <f t="shared" si="195"/>
        <v>POST /domestic-standing-orders</v>
      </c>
      <c r="D4171" s="94" t="s">
        <v>208</v>
      </c>
      <c r="E4171" s="93" t="str">
        <f t="shared" si="196"/>
        <v>PISP</v>
      </c>
      <c r="F4171" s="93" t="str">
        <f t="shared" si="197"/>
        <v>Y</v>
      </c>
      <c r="G4171" s="95">
        <v>8006683.3121838747</v>
      </c>
      <c r="H4171" s="99">
        <v>18170.887957078463</v>
      </c>
      <c r="I4171" s="99">
        <v>1.9880397367891269</v>
      </c>
      <c r="J4171" s="96"/>
      <c r="K4171" s="96"/>
      <c r="L4171" s="96"/>
      <c r="M4171" s="96"/>
      <c r="N4171" s="96"/>
      <c r="O4171" s="96"/>
      <c r="P4171" s="96"/>
    </row>
    <row r="4172" spans="1:16" ht="15" customHeight="1" x14ac:dyDescent="0.25">
      <c r="A4172" s="97">
        <v>43767</v>
      </c>
      <c r="B4172" s="101">
        <v>40</v>
      </c>
      <c r="C4172" s="92" t="str">
        <f t="shared" si="195"/>
        <v>GET /domestic-standing-orders/{DomesticStandingOrderId}</v>
      </c>
      <c r="D4172" s="94" t="s">
        <v>208</v>
      </c>
      <c r="E4172" s="93" t="str">
        <f t="shared" si="196"/>
        <v>PISP</v>
      </c>
      <c r="F4172" s="93" t="str">
        <f t="shared" si="197"/>
        <v>Y</v>
      </c>
      <c r="G4172" s="95">
        <v>5303285.3523735981</v>
      </c>
      <c r="H4172" s="99">
        <v>8661.6540818746071</v>
      </c>
      <c r="I4172" s="99">
        <v>251.47142635666603</v>
      </c>
      <c r="J4172" s="96"/>
      <c r="K4172" s="96"/>
      <c r="L4172" s="96"/>
      <c r="M4172" s="96"/>
      <c r="N4172" s="96"/>
      <c r="O4172" s="96"/>
      <c r="P4172" s="96"/>
    </row>
    <row r="4173" spans="1:16" ht="15" customHeight="1" x14ac:dyDescent="0.25">
      <c r="A4173" s="97">
        <v>43767</v>
      </c>
      <c r="B4173" s="101">
        <v>41</v>
      </c>
      <c r="C4173" s="92" t="str">
        <f t="shared" si="195"/>
        <v>POST /international-payment-consents</v>
      </c>
      <c r="D4173" s="94" t="s">
        <v>208</v>
      </c>
      <c r="E4173" s="93" t="str">
        <f t="shared" si="196"/>
        <v>PISP</v>
      </c>
      <c r="F4173" s="93" t="str">
        <f t="shared" si="197"/>
        <v>N</v>
      </c>
      <c r="G4173" s="95">
        <v>29533902.680688258</v>
      </c>
      <c r="H4173" s="99">
        <v>41807.50156654515</v>
      </c>
      <c r="I4173" s="99">
        <v>65.886693011681643</v>
      </c>
      <c r="J4173" s="96"/>
      <c r="K4173" s="96"/>
      <c r="L4173" s="96"/>
      <c r="M4173" s="96"/>
      <c r="N4173" s="96"/>
      <c r="O4173" s="96"/>
      <c r="P4173" s="96"/>
    </row>
    <row r="4174" spans="1:16" ht="15" customHeight="1" x14ac:dyDescent="0.25">
      <c r="A4174" s="97">
        <v>43767</v>
      </c>
      <c r="B4174" s="101">
        <v>42</v>
      </c>
      <c r="C4174" s="92" t="str">
        <f t="shared" si="195"/>
        <v>GET /international-payment-consents/{ConsentId}</v>
      </c>
      <c r="D4174" s="94" t="s">
        <v>208</v>
      </c>
      <c r="E4174" s="93" t="str">
        <f t="shared" si="196"/>
        <v>PISP</v>
      </c>
      <c r="F4174" s="93" t="str">
        <f t="shared" si="197"/>
        <v>N</v>
      </c>
      <c r="G4174" s="95">
        <v>27516514.024300277</v>
      </c>
      <c r="H4174" s="99">
        <v>32840.397742281246</v>
      </c>
      <c r="I4174" s="99">
        <v>271.22495561965115</v>
      </c>
      <c r="J4174" s="96"/>
      <c r="K4174" s="96"/>
      <c r="L4174" s="96"/>
      <c r="M4174" s="96"/>
      <c r="N4174" s="96"/>
      <c r="O4174" s="96"/>
      <c r="P4174" s="96"/>
    </row>
    <row r="4175" spans="1:16" ht="15" customHeight="1" x14ac:dyDescent="0.25">
      <c r="A4175" s="97">
        <v>43767</v>
      </c>
      <c r="B4175" s="101">
        <v>43</v>
      </c>
      <c r="C4175" s="92" t="str">
        <f t="shared" si="195"/>
        <v>POST /international-payments</v>
      </c>
      <c r="D4175" s="94" t="s">
        <v>208</v>
      </c>
      <c r="E4175" s="93" t="str">
        <f t="shared" si="196"/>
        <v>PISP</v>
      </c>
      <c r="F4175" s="93" t="str">
        <f t="shared" si="197"/>
        <v>Y</v>
      </c>
      <c r="G4175" s="95">
        <v>35657203.931326449</v>
      </c>
      <c r="H4175" s="99">
        <v>37093.651084677571</v>
      </c>
      <c r="I4175" s="99">
        <v>39.880302388515226</v>
      </c>
      <c r="J4175" s="96"/>
      <c r="K4175" s="96"/>
      <c r="L4175" s="96"/>
      <c r="M4175" s="96"/>
      <c r="N4175" s="96"/>
      <c r="O4175" s="96"/>
      <c r="P4175" s="96"/>
    </row>
    <row r="4176" spans="1:16" ht="15" customHeight="1" x14ac:dyDescent="0.25">
      <c r="A4176" s="97">
        <v>43767</v>
      </c>
      <c r="B4176" s="101">
        <v>44</v>
      </c>
      <c r="C4176" s="92" t="str">
        <f t="shared" si="195"/>
        <v>GET /international-payments/{InternationalPaymentId}</v>
      </c>
      <c r="D4176" s="94" t="s">
        <v>208</v>
      </c>
      <c r="E4176" s="93" t="str">
        <f t="shared" si="196"/>
        <v>PISP</v>
      </c>
      <c r="F4176" s="93" t="str">
        <f t="shared" si="197"/>
        <v>Y</v>
      </c>
      <c r="G4176" s="95">
        <v>12196918.695812285</v>
      </c>
      <c r="H4176" s="99">
        <v>18293.789551864662</v>
      </c>
      <c r="I4176" s="99">
        <v>61.268243324930332</v>
      </c>
      <c r="J4176" s="96"/>
      <c r="K4176" s="96"/>
      <c r="L4176" s="96"/>
      <c r="M4176" s="96"/>
      <c r="N4176" s="96"/>
      <c r="O4176" s="96"/>
      <c r="P4176" s="96"/>
    </row>
    <row r="4177" spans="1:16" ht="15" customHeight="1" x14ac:dyDescent="0.25">
      <c r="A4177" s="97">
        <v>43767</v>
      </c>
      <c r="B4177" s="101">
        <v>45</v>
      </c>
      <c r="C4177" s="92" t="str">
        <f t="shared" si="195"/>
        <v>POST /international-scheduled-payment-consents</v>
      </c>
      <c r="D4177" s="94" t="s">
        <v>208</v>
      </c>
      <c r="E4177" s="93" t="str">
        <f t="shared" si="196"/>
        <v>PISP</v>
      </c>
      <c r="F4177" s="93" t="str">
        <f t="shared" si="197"/>
        <v>N</v>
      </c>
      <c r="G4177" s="95">
        <v>23702481.755803984</v>
      </c>
      <c r="H4177" s="99">
        <v>30498.614526914233</v>
      </c>
      <c r="I4177" s="99">
        <v>14.986802669196535</v>
      </c>
      <c r="J4177" s="96"/>
      <c r="K4177" s="96"/>
      <c r="L4177" s="96"/>
      <c r="M4177" s="96"/>
      <c r="N4177" s="96"/>
      <c r="O4177" s="96"/>
      <c r="P4177" s="96"/>
    </row>
    <row r="4178" spans="1:16" ht="15" customHeight="1" x14ac:dyDescent="0.25">
      <c r="A4178" s="97">
        <v>43767</v>
      </c>
      <c r="B4178" s="101">
        <v>46</v>
      </c>
      <c r="C4178" s="92" t="str">
        <f t="shared" si="195"/>
        <v>GET /international-scheduled-payment-consents/{ConsentId}</v>
      </c>
      <c r="D4178" s="94" t="s">
        <v>208</v>
      </c>
      <c r="E4178" s="93" t="str">
        <f t="shared" si="196"/>
        <v>PISP</v>
      </c>
      <c r="F4178" s="93" t="str">
        <f t="shared" si="197"/>
        <v>N</v>
      </c>
      <c r="G4178" s="95">
        <v>8700972.6304090992</v>
      </c>
      <c r="H4178" s="99">
        <v>26894.253250196547</v>
      </c>
      <c r="I4178" s="99">
        <v>25.32977121355346</v>
      </c>
      <c r="J4178" s="96"/>
      <c r="K4178" s="96"/>
      <c r="L4178" s="96"/>
      <c r="M4178" s="96"/>
      <c r="N4178" s="96"/>
      <c r="O4178" s="96"/>
      <c r="P4178" s="96"/>
    </row>
    <row r="4179" spans="1:16" ht="15" customHeight="1" x14ac:dyDescent="0.25">
      <c r="A4179" s="97">
        <v>43767</v>
      </c>
      <c r="B4179" s="101">
        <v>47</v>
      </c>
      <c r="C4179" s="92" t="str">
        <f t="shared" si="195"/>
        <v>POST /international-scheduled-payments</v>
      </c>
      <c r="D4179" s="94" t="s">
        <v>208</v>
      </c>
      <c r="E4179" s="93" t="str">
        <f t="shared" si="196"/>
        <v>PISP</v>
      </c>
      <c r="F4179" s="93" t="str">
        <f t="shared" si="197"/>
        <v>Y</v>
      </c>
      <c r="G4179" s="95">
        <v>14688858.850085896</v>
      </c>
      <c r="H4179" s="99">
        <v>20748.750909128401</v>
      </c>
      <c r="I4179" s="99">
        <v>70.745885189488234</v>
      </c>
      <c r="J4179" s="96"/>
      <c r="K4179" s="96"/>
      <c r="L4179" s="96"/>
      <c r="M4179" s="96"/>
      <c r="N4179" s="96"/>
      <c r="O4179" s="96"/>
      <c r="P4179" s="96"/>
    </row>
    <row r="4180" spans="1:16" ht="15" customHeight="1" x14ac:dyDescent="0.25">
      <c r="A4180" s="97">
        <v>43767</v>
      </c>
      <c r="B4180" s="101">
        <v>48</v>
      </c>
      <c r="C4180" s="92" t="str">
        <f t="shared" si="195"/>
        <v>GET /international-scheduled-payments/{InternationalScheduledPaymentId}</v>
      </c>
      <c r="D4180" s="94" t="s">
        <v>208</v>
      </c>
      <c r="E4180" s="93" t="str">
        <f t="shared" si="196"/>
        <v>PISP</v>
      </c>
      <c r="F4180" s="93" t="str">
        <f t="shared" si="197"/>
        <v>Y</v>
      </c>
      <c r="G4180" s="95">
        <v>21881064.330846827</v>
      </c>
      <c r="H4180" s="99">
        <v>39801.547588253765</v>
      </c>
      <c r="I4180" s="99">
        <v>50.889092851125184</v>
      </c>
      <c r="J4180" s="96"/>
      <c r="K4180" s="96"/>
      <c r="L4180" s="96"/>
      <c r="M4180" s="96"/>
      <c r="N4180" s="96"/>
      <c r="O4180" s="96"/>
      <c r="P4180" s="96"/>
    </row>
    <row r="4181" spans="1:16" ht="15" customHeight="1" x14ac:dyDescent="0.25">
      <c r="A4181" s="97">
        <v>43767</v>
      </c>
      <c r="B4181" s="101">
        <v>49</v>
      </c>
      <c r="C4181" s="92" t="str">
        <f t="shared" si="195"/>
        <v>POST /international-standing-order-consents</v>
      </c>
      <c r="D4181" s="94" t="s">
        <v>208</v>
      </c>
      <c r="E4181" s="93" t="str">
        <f t="shared" si="196"/>
        <v>PISP</v>
      </c>
      <c r="F4181" s="93" t="str">
        <f t="shared" si="197"/>
        <v>N</v>
      </c>
      <c r="G4181" s="95">
        <v>3841293.6123915855</v>
      </c>
      <c r="H4181" s="99">
        <v>12030.619081190223</v>
      </c>
      <c r="I4181" s="99">
        <v>5.8319821780505405</v>
      </c>
      <c r="J4181" s="96"/>
      <c r="K4181" s="96"/>
      <c r="L4181" s="96"/>
      <c r="M4181" s="96"/>
      <c r="N4181" s="96"/>
      <c r="O4181" s="96"/>
      <c r="P4181" s="96"/>
    </row>
    <row r="4182" spans="1:16" ht="15" customHeight="1" x14ac:dyDescent="0.25">
      <c r="A4182" s="97">
        <v>43767</v>
      </c>
      <c r="B4182" s="101">
        <v>50</v>
      </c>
      <c r="C4182" s="92" t="str">
        <f t="shared" si="195"/>
        <v>GET /international-standing-order-consents/{ConsentId}</v>
      </c>
      <c r="D4182" s="94" t="s">
        <v>208</v>
      </c>
      <c r="E4182" s="93" t="str">
        <f t="shared" si="196"/>
        <v>PISP</v>
      </c>
      <c r="F4182" s="93" t="str">
        <f t="shared" si="197"/>
        <v>N</v>
      </c>
      <c r="G4182" s="95">
        <v>20072132.433009293</v>
      </c>
      <c r="H4182" s="99">
        <v>29888.938091317596</v>
      </c>
      <c r="I4182" s="99">
        <v>257.17399232892001</v>
      </c>
      <c r="J4182" s="96"/>
      <c r="K4182" s="96"/>
      <c r="L4182" s="96"/>
      <c r="M4182" s="96"/>
      <c r="N4182" s="96"/>
      <c r="O4182" s="96"/>
      <c r="P4182" s="96"/>
    </row>
    <row r="4183" spans="1:16" ht="15" customHeight="1" x14ac:dyDescent="0.25">
      <c r="A4183" s="97">
        <v>43767</v>
      </c>
      <c r="B4183" s="101">
        <v>51</v>
      </c>
      <c r="C4183" s="92" t="str">
        <f t="shared" si="195"/>
        <v>POST /international-standing-orders</v>
      </c>
      <c r="D4183" s="94" t="s">
        <v>208</v>
      </c>
      <c r="E4183" s="93" t="str">
        <f t="shared" si="196"/>
        <v>PISP</v>
      </c>
      <c r="F4183" s="93" t="str">
        <f t="shared" si="197"/>
        <v>Y</v>
      </c>
      <c r="G4183" s="95">
        <v>13881870.957397223</v>
      </c>
      <c r="H4183" s="99">
        <v>27339.229360343397</v>
      </c>
      <c r="I4183" s="99">
        <v>230.44570948709944</v>
      </c>
      <c r="J4183" s="96"/>
      <c r="K4183" s="96"/>
      <c r="L4183" s="96"/>
      <c r="M4183" s="96"/>
      <c r="N4183" s="96"/>
      <c r="O4183" s="96"/>
      <c r="P4183" s="96"/>
    </row>
    <row r="4184" spans="1:16" ht="15" customHeight="1" x14ac:dyDescent="0.25">
      <c r="A4184" s="97">
        <v>43767</v>
      </c>
      <c r="B4184" s="101">
        <v>52</v>
      </c>
      <c r="C4184" s="92" t="str">
        <f t="shared" si="195"/>
        <v>GET /international-standing-orders/{InternationalStandingOrderPaymentId}</v>
      </c>
      <c r="D4184" s="94" t="s">
        <v>208</v>
      </c>
      <c r="E4184" s="93" t="str">
        <f t="shared" si="196"/>
        <v>PISP</v>
      </c>
      <c r="F4184" s="93" t="str">
        <f t="shared" si="197"/>
        <v>Y</v>
      </c>
      <c r="G4184" s="95">
        <v>5837719.3047651332</v>
      </c>
      <c r="H4184" s="99">
        <v>17064.450820326008</v>
      </c>
      <c r="I4184" s="99">
        <v>66.792575372950395</v>
      </c>
      <c r="J4184" s="96"/>
      <c r="K4184" s="96"/>
      <c r="L4184" s="96"/>
      <c r="M4184" s="96"/>
      <c r="N4184" s="96"/>
      <c r="O4184" s="96"/>
      <c r="P4184" s="96"/>
    </row>
    <row r="4185" spans="1:16" ht="15" customHeight="1" x14ac:dyDescent="0.25">
      <c r="A4185" s="97">
        <v>43767</v>
      </c>
      <c r="B4185" s="101">
        <v>53</v>
      </c>
      <c r="C4185" s="92" t="str">
        <f t="shared" si="195"/>
        <v>POST /file-payment-consents</v>
      </c>
      <c r="D4185" s="94" t="s">
        <v>208</v>
      </c>
      <c r="E4185" s="93" t="str">
        <f t="shared" si="196"/>
        <v>PISP</v>
      </c>
      <c r="F4185" s="93" t="str">
        <f t="shared" si="197"/>
        <v>N</v>
      </c>
      <c r="G4185" s="95">
        <v>11224020.784967372</v>
      </c>
      <c r="H4185" s="99">
        <v>13336.245422844853</v>
      </c>
      <c r="I4185" s="99">
        <v>20.17232276858104</v>
      </c>
      <c r="J4185" s="96"/>
      <c r="K4185" s="96"/>
      <c r="L4185" s="96"/>
      <c r="M4185" s="96"/>
      <c r="N4185" s="96"/>
      <c r="O4185" s="96"/>
      <c r="P4185" s="96"/>
    </row>
    <row r="4186" spans="1:16" ht="15" customHeight="1" x14ac:dyDescent="0.25">
      <c r="A4186" s="97">
        <v>43767</v>
      </c>
      <c r="B4186" s="101">
        <v>54</v>
      </c>
      <c r="C4186" s="92" t="str">
        <f t="shared" si="195"/>
        <v>GET /file-payment-consents/{ConsentId}</v>
      </c>
      <c r="D4186" s="94" t="s">
        <v>208</v>
      </c>
      <c r="E4186" s="93" t="str">
        <f t="shared" si="196"/>
        <v>PISP</v>
      </c>
      <c r="F4186" s="93" t="str">
        <f t="shared" si="197"/>
        <v>N</v>
      </c>
      <c r="G4186" s="95">
        <v>19170319.051072467</v>
      </c>
      <c r="H4186" s="99">
        <v>25137.616754697036</v>
      </c>
      <c r="I4186" s="99">
        <v>182.98647362047762</v>
      </c>
      <c r="J4186" s="96"/>
      <c r="K4186" s="96"/>
      <c r="L4186" s="96"/>
      <c r="M4186" s="96"/>
      <c r="N4186" s="96"/>
      <c r="O4186" s="96"/>
      <c r="P4186" s="96"/>
    </row>
    <row r="4187" spans="1:16" ht="15" customHeight="1" x14ac:dyDescent="0.25">
      <c r="A4187" s="97">
        <v>43767</v>
      </c>
      <c r="B4187" s="101">
        <v>55</v>
      </c>
      <c r="C4187" s="92" t="str">
        <f t="shared" si="195"/>
        <v>POST /file-payment-consents/{ConsentId}/file</v>
      </c>
      <c r="D4187" s="94" t="s">
        <v>208</v>
      </c>
      <c r="E4187" s="93" t="str">
        <f t="shared" si="196"/>
        <v>PISP</v>
      </c>
      <c r="F4187" s="93" t="str">
        <f t="shared" si="197"/>
        <v>N</v>
      </c>
      <c r="G4187" s="95">
        <v>20647366.663517714</v>
      </c>
      <c r="H4187" s="99">
        <v>35407.597966820598</v>
      </c>
      <c r="I4187" s="99">
        <v>70.956523446924038</v>
      </c>
      <c r="J4187" s="96"/>
      <c r="K4187" s="96"/>
      <c r="L4187" s="96"/>
      <c r="M4187" s="96"/>
      <c r="N4187" s="96"/>
      <c r="O4187" s="96"/>
      <c r="P4187" s="96"/>
    </row>
    <row r="4188" spans="1:16" ht="15" customHeight="1" x14ac:dyDescent="0.25">
      <c r="A4188" s="97">
        <v>43767</v>
      </c>
      <c r="B4188" s="101">
        <v>56</v>
      </c>
      <c r="C4188" s="92" t="str">
        <f t="shared" si="195"/>
        <v>GET /file-payment-consents/{ConsentId}/file</v>
      </c>
      <c r="D4188" s="94" t="s">
        <v>208</v>
      </c>
      <c r="E4188" s="93" t="str">
        <f t="shared" si="196"/>
        <v>PISP</v>
      </c>
      <c r="F4188" s="93" t="str">
        <f t="shared" si="197"/>
        <v>N</v>
      </c>
      <c r="G4188" s="95">
        <v>25018719.308391429</v>
      </c>
      <c r="H4188" s="99">
        <v>32799.949692955117</v>
      </c>
      <c r="I4188" s="99">
        <v>47.168476912303063</v>
      </c>
      <c r="J4188" s="96"/>
      <c r="K4188" s="96"/>
      <c r="L4188" s="96"/>
      <c r="M4188" s="96"/>
      <c r="N4188" s="96"/>
      <c r="O4188" s="96"/>
      <c r="P4188" s="96"/>
    </row>
    <row r="4189" spans="1:16" ht="15" customHeight="1" x14ac:dyDescent="0.25">
      <c r="A4189" s="97">
        <v>43767</v>
      </c>
      <c r="B4189" s="101">
        <v>57</v>
      </c>
      <c r="C4189" s="92" t="str">
        <f t="shared" si="195"/>
        <v>POST /file-payments</v>
      </c>
      <c r="D4189" s="94" t="s">
        <v>208</v>
      </c>
      <c r="E4189" s="93" t="str">
        <f t="shared" si="196"/>
        <v>PISP</v>
      </c>
      <c r="F4189" s="93" t="str">
        <f t="shared" si="197"/>
        <v>Y</v>
      </c>
      <c r="G4189" s="95">
        <v>367188749.31936008</v>
      </c>
      <c r="H4189" s="99">
        <v>4325.0236960904704</v>
      </c>
      <c r="I4189" s="99">
        <v>59.39084069149316</v>
      </c>
      <c r="J4189" s="96"/>
      <c r="K4189" s="96"/>
      <c r="L4189" s="96"/>
      <c r="M4189" s="96"/>
      <c r="N4189" s="96"/>
      <c r="O4189" s="96"/>
      <c r="P4189" s="96"/>
    </row>
    <row r="4190" spans="1:16" ht="15" customHeight="1" x14ac:dyDescent="0.25">
      <c r="A4190" s="97">
        <v>43767</v>
      </c>
      <c r="B4190" s="101">
        <v>58</v>
      </c>
      <c r="C4190" s="92" t="str">
        <f t="shared" si="195"/>
        <v>GET /file-payments/{FilePaymentId}</v>
      </c>
      <c r="D4190" s="94" t="s">
        <v>208</v>
      </c>
      <c r="E4190" s="93" t="str">
        <f t="shared" si="196"/>
        <v>PISP</v>
      </c>
      <c r="F4190" s="93" t="str">
        <f t="shared" si="197"/>
        <v>Y</v>
      </c>
      <c r="G4190" s="95">
        <v>68634623.180686802</v>
      </c>
      <c r="H4190" s="99">
        <v>864.61204439828032</v>
      </c>
      <c r="I4190" s="99">
        <v>116.6140535014291</v>
      </c>
      <c r="J4190" s="96"/>
      <c r="K4190" s="96"/>
      <c r="L4190" s="96"/>
      <c r="M4190" s="96"/>
      <c r="N4190" s="96"/>
      <c r="O4190" s="96"/>
      <c r="P4190" s="96"/>
    </row>
    <row r="4191" spans="1:16" ht="15" customHeight="1" x14ac:dyDescent="0.25">
      <c r="A4191" s="97">
        <v>43767</v>
      </c>
      <c r="B4191" s="101">
        <v>59</v>
      </c>
      <c r="C4191" s="92" t="str">
        <f t="shared" si="195"/>
        <v>GET /file-payments/{FilePaymentId}/report-file</v>
      </c>
      <c r="D4191" s="94" t="s">
        <v>208</v>
      </c>
      <c r="E4191" s="93" t="str">
        <f t="shared" si="196"/>
        <v>PISP</v>
      </c>
      <c r="F4191" s="93" t="str">
        <f t="shared" si="197"/>
        <v>Y</v>
      </c>
      <c r="G4191" s="95">
        <v>55416908.851325132</v>
      </c>
      <c r="H4191" s="99">
        <v>2672.4982066482225</v>
      </c>
      <c r="I4191" s="99">
        <v>91.250970769382164</v>
      </c>
      <c r="J4191" s="96"/>
      <c r="K4191" s="96"/>
      <c r="L4191" s="96"/>
      <c r="M4191" s="96"/>
      <c r="N4191" s="96"/>
      <c r="O4191" s="96"/>
      <c r="P4191" s="96"/>
    </row>
    <row r="4192" spans="1:16" ht="15" customHeight="1" x14ac:dyDescent="0.25">
      <c r="A4192" s="97">
        <v>43767</v>
      </c>
      <c r="B4192" s="101">
        <v>60</v>
      </c>
      <c r="C4192" s="92" t="str">
        <f t="shared" si="195"/>
        <v>POST /funds-confirmation-consents</v>
      </c>
      <c r="D4192" s="94" t="s">
        <v>208</v>
      </c>
      <c r="E4192" s="93" t="str">
        <f t="shared" si="196"/>
        <v>CoF</v>
      </c>
      <c r="F4192" s="93" t="str">
        <f t="shared" si="197"/>
        <v>N</v>
      </c>
      <c r="G4192" s="95">
        <v>14289401.734316899</v>
      </c>
      <c r="H4192" s="99">
        <v>14409.070404554388</v>
      </c>
      <c r="I4192" s="99">
        <v>12.765588876306337</v>
      </c>
      <c r="J4192" s="96"/>
      <c r="K4192" s="96"/>
      <c r="L4192" s="96"/>
      <c r="M4192" s="96"/>
      <c r="N4192" s="96"/>
      <c r="O4192" s="96"/>
      <c r="P4192" s="96"/>
    </row>
    <row r="4193" spans="1:16" ht="15" customHeight="1" x14ac:dyDescent="0.25">
      <c r="A4193" s="97">
        <v>43767</v>
      </c>
      <c r="B4193" s="101">
        <v>61</v>
      </c>
      <c r="C4193" s="92" t="str">
        <f t="shared" si="195"/>
        <v>GET /funds-confirmation-consents/{ConsentId}</v>
      </c>
      <c r="D4193" s="94" t="s">
        <v>208</v>
      </c>
      <c r="E4193" s="93" t="str">
        <f t="shared" si="196"/>
        <v>CoF</v>
      </c>
      <c r="F4193" s="93" t="str">
        <f t="shared" si="197"/>
        <v>N</v>
      </c>
      <c r="G4193" s="95">
        <v>19146037.665681832</v>
      </c>
      <c r="H4193" s="99">
        <v>39557.048911990314</v>
      </c>
      <c r="I4193" s="99">
        <v>179.0671636646847</v>
      </c>
      <c r="J4193" s="96"/>
      <c r="K4193" s="96"/>
      <c r="L4193" s="96"/>
      <c r="M4193" s="96"/>
      <c r="N4193" s="96"/>
      <c r="O4193" s="96"/>
      <c r="P4193" s="96"/>
    </row>
    <row r="4194" spans="1:16" ht="15" customHeight="1" x14ac:dyDescent="0.25">
      <c r="A4194" s="97">
        <v>43767</v>
      </c>
      <c r="B4194" s="101">
        <v>62</v>
      </c>
      <c r="C4194" s="92" t="str">
        <f t="shared" si="195"/>
        <v>DELETE /funds-confirmation-consents/{ConsentId}</v>
      </c>
      <c r="D4194" s="94" t="s">
        <v>208</v>
      </c>
      <c r="E4194" s="93" t="str">
        <f t="shared" si="196"/>
        <v>CoF</v>
      </c>
      <c r="F4194" s="93" t="str">
        <f t="shared" si="197"/>
        <v>N</v>
      </c>
      <c r="G4194" s="95">
        <v>6840377.5171123752</v>
      </c>
      <c r="H4194" s="99">
        <v>13830.471270630296</v>
      </c>
      <c r="I4194" s="99">
        <v>123.58457357397631</v>
      </c>
      <c r="J4194" s="96"/>
      <c r="K4194" s="96"/>
      <c r="L4194" s="96"/>
      <c r="M4194" s="96"/>
      <c r="N4194" s="96"/>
      <c r="O4194" s="96"/>
      <c r="P4194" s="96"/>
    </row>
    <row r="4195" spans="1:16" ht="15" customHeight="1" x14ac:dyDescent="0.25">
      <c r="A4195" s="97">
        <v>43767</v>
      </c>
      <c r="B4195" s="101">
        <v>63</v>
      </c>
      <c r="C4195" s="92" t="str">
        <f t="shared" si="195"/>
        <v>POST /funds-confirmations</v>
      </c>
      <c r="D4195" s="94" t="s">
        <v>208</v>
      </c>
      <c r="E4195" s="93" t="str">
        <f t="shared" si="196"/>
        <v>CoF</v>
      </c>
      <c r="F4195" s="93" t="str">
        <f t="shared" si="197"/>
        <v>Y</v>
      </c>
      <c r="G4195" s="95">
        <v>9325649.5738327932</v>
      </c>
      <c r="H4195" s="99">
        <v>17920.780813204154</v>
      </c>
      <c r="I4195" s="99">
        <v>198.3803157040546</v>
      </c>
      <c r="J4195" s="96"/>
      <c r="K4195" s="96"/>
      <c r="L4195" s="96"/>
      <c r="M4195" s="96"/>
      <c r="N4195" s="96"/>
      <c r="O4195" s="96"/>
      <c r="P4195" s="96"/>
    </row>
    <row r="4196" spans="1:16" ht="15" customHeight="1" x14ac:dyDescent="0.25">
      <c r="A4196" s="97">
        <v>43767</v>
      </c>
      <c r="B4196" s="101">
        <v>75</v>
      </c>
      <c r="C4196" s="92" t="str">
        <f t="shared" si="195"/>
        <v>GET /domestic-payment-consents/{ConsentId}/funds-confirmation</v>
      </c>
      <c r="D4196" s="94" t="s">
        <v>208</v>
      </c>
      <c r="E4196" s="93" t="str">
        <f t="shared" si="196"/>
        <v>CoF</v>
      </c>
      <c r="F4196" s="93" t="str">
        <f t="shared" si="197"/>
        <v>Y</v>
      </c>
      <c r="G4196" s="95">
        <v>4343626.5445153089</v>
      </c>
      <c r="H4196" s="99">
        <v>6900.7417192341127</v>
      </c>
      <c r="I4196" s="99">
        <v>202.77518609887582</v>
      </c>
      <c r="J4196" s="96"/>
      <c r="K4196" s="96"/>
      <c r="L4196" s="96"/>
      <c r="M4196" s="96"/>
      <c r="N4196" s="96"/>
      <c r="O4196" s="96"/>
      <c r="P4196" s="96"/>
    </row>
    <row r="4197" spans="1:16" ht="15" customHeight="1" x14ac:dyDescent="0.25">
      <c r="A4197" s="97">
        <v>43767</v>
      </c>
      <c r="B4197" s="101">
        <v>76</v>
      </c>
      <c r="C4197" s="92" t="str">
        <f t="shared" si="195"/>
        <v>GET /international-payment-consents/{ConsentId}/funds-confirmation</v>
      </c>
      <c r="D4197" s="94" t="s">
        <v>208</v>
      </c>
      <c r="E4197" s="93" t="str">
        <f t="shared" si="196"/>
        <v>CoF</v>
      </c>
      <c r="F4197" s="93" t="str">
        <f t="shared" si="197"/>
        <v>Y</v>
      </c>
      <c r="G4197" s="95">
        <v>16285848.935860032</v>
      </c>
      <c r="H4197" s="99">
        <v>42280.176049154601</v>
      </c>
      <c r="I4197" s="99">
        <v>102.09515373153255</v>
      </c>
      <c r="J4197" s="96"/>
      <c r="K4197" s="96"/>
      <c r="L4197" s="96"/>
      <c r="M4197" s="96"/>
      <c r="N4197" s="96"/>
      <c r="O4197" s="96"/>
      <c r="P4197" s="96"/>
    </row>
    <row r="4198" spans="1:16" ht="15" customHeight="1" x14ac:dyDescent="0.25">
      <c r="A4198" s="97">
        <v>43767</v>
      </c>
      <c r="B4198" s="101">
        <v>77</v>
      </c>
      <c r="C4198" s="92" t="str">
        <f t="shared" si="195"/>
        <v>GET /international-scheduled-payment-consents/{ConsentId}/funds-confirmation</v>
      </c>
      <c r="D4198" s="94" t="s">
        <v>208</v>
      </c>
      <c r="E4198" s="93" t="str">
        <f t="shared" si="196"/>
        <v>CoF</v>
      </c>
      <c r="F4198" s="93" t="str">
        <f t="shared" si="197"/>
        <v>Y</v>
      </c>
      <c r="G4198" s="95">
        <v>30764471.111116812</v>
      </c>
      <c r="H4198" s="99">
        <v>45261.914178478917</v>
      </c>
      <c r="I4198" s="99">
        <v>9.1517708399259448</v>
      </c>
      <c r="J4198" s="96"/>
      <c r="K4198" s="96"/>
      <c r="L4198" s="96"/>
      <c r="M4198" s="96"/>
      <c r="N4198" s="96"/>
      <c r="O4198" s="96"/>
      <c r="P4198" s="96"/>
    </row>
    <row r="4199" spans="1:16" ht="15" customHeight="1" x14ac:dyDescent="0.25">
      <c r="A4199" s="97">
        <v>43767</v>
      </c>
      <c r="B4199" s="101">
        <v>78</v>
      </c>
      <c r="C4199" s="92" t="str">
        <f t="shared" si="195"/>
        <v>GET /accounts/{AccountId}/parties</v>
      </c>
      <c r="D4199" s="94" t="s">
        <v>208</v>
      </c>
      <c r="E4199" s="93" t="str">
        <f t="shared" si="196"/>
        <v>AISP</v>
      </c>
      <c r="F4199" s="93" t="str">
        <f t="shared" si="197"/>
        <v>Y</v>
      </c>
      <c r="G4199" s="104">
        <v>1171302.862353541</v>
      </c>
      <c r="H4199" s="99">
        <v>52556.017259940287</v>
      </c>
      <c r="I4199" s="99">
        <v>0</v>
      </c>
      <c r="J4199" s="96"/>
      <c r="K4199" s="96"/>
      <c r="L4199" s="96"/>
      <c r="M4199" s="96"/>
      <c r="N4199" s="96"/>
      <c r="O4199" s="96"/>
      <c r="P4199" s="96"/>
    </row>
    <row r="4200" spans="1:16" ht="15" customHeight="1" x14ac:dyDescent="0.25">
      <c r="A4200" s="97">
        <v>43767</v>
      </c>
      <c r="B4200" s="101">
        <v>79</v>
      </c>
      <c r="C4200" s="92" t="str">
        <f t="shared" si="195"/>
        <v>GET /domestic-payments/{DomesticPaymentId}/payment-details</v>
      </c>
      <c r="D4200" s="94" t="s">
        <v>208</v>
      </c>
      <c r="E4200" s="93" t="str">
        <f t="shared" si="196"/>
        <v>PISP</v>
      </c>
      <c r="F4200" s="93" t="str">
        <f t="shared" si="197"/>
        <v>Y</v>
      </c>
      <c r="G4200" s="104">
        <v>38395784.128014855</v>
      </c>
      <c r="H4200" s="99">
        <v>43300.185152316182</v>
      </c>
      <c r="I4200" s="99">
        <v>74.796294804551508</v>
      </c>
      <c r="J4200" s="96"/>
      <c r="K4200" s="96"/>
      <c r="L4200" s="96"/>
      <c r="M4200" s="96"/>
      <c r="N4200" s="96"/>
      <c r="O4200" s="96"/>
      <c r="P4200" s="96"/>
    </row>
    <row r="4201" spans="1:16" ht="15" customHeight="1" x14ac:dyDescent="0.25">
      <c r="A4201" s="97">
        <v>43767</v>
      </c>
      <c r="B4201" s="101">
        <v>80</v>
      </c>
      <c r="C4201" s="92" t="str">
        <f t="shared" si="195"/>
        <v>GET /domestic-scheduled-payments/{DomesticScheduledPaymentId}/payment-details</v>
      </c>
      <c r="D4201" s="94" t="s">
        <v>208</v>
      </c>
      <c r="E4201" s="93" t="str">
        <f t="shared" si="196"/>
        <v>PISP</v>
      </c>
      <c r="F4201" s="93" t="str">
        <f t="shared" si="197"/>
        <v>Y</v>
      </c>
      <c r="G4201" s="104">
        <v>16540924.830429224</v>
      </c>
      <c r="H4201" s="99">
        <v>36153.952643635297</v>
      </c>
      <c r="I4201" s="99">
        <v>84.482219448748765</v>
      </c>
      <c r="J4201" s="96"/>
      <c r="K4201" s="96"/>
      <c r="L4201" s="96"/>
      <c r="M4201" s="96"/>
      <c r="N4201" s="96"/>
      <c r="O4201" s="96"/>
      <c r="P4201" s="96"/>
    </row>
    <row r="4202" spans="1:16" ht="15" customHeight="1" x14ac:dyDescent="0.25">
      <c r="A4202" s="97">
        <v>43767</v>
      </c>
      <c r="B4202" s="101">
        <v>81</v>
      </c>
      <c r="C4202" s="92" t="str">
        <f t="shared" si="195"/>
        <v>GET /domestic-standing-orders/{DomesticStandingOrderId}/payment-details</v>
      </c>
      <c r="D4202" s="94" t="s">
        <v>208</v>
      </c>
      <c r="E4202" s="93" t="str">
        <f t="shared" si="196"/>
        <v>PISP</v>
      </c>
      <c r="F4202" s="93" t="str">
        <f t="shared" si="197"/>
        <v>Y</v>
      </c>
      <c r="G4202" s="104">
        <v>5833613.8876109589</v>
      </c>
      <c r="H4202" s="99">
        <v>9527.8194900620692</v>
      </c>
      <c r="I4202" s="99">
        <v>276.61856899233265</v>
      </c>
      <c r="J4202" s="96"/>
      <c r="K4202" s="96"/>
      <c r="L4202" s="96"/>
      <c r="M4202" s="96"/>
      <c r="N4202" s="96"/>
      <c r="O4202" s="96"/>
      <c r="P4202" s="96"/>
    </row>
    <row r="4203" spans="1:16" ht="15" customHeight="1" x14ac:dyDescent="0.25">
      <c r="A4203" s="97">
        <v>43767</v>
      </c>
      <c r="B4203" s="101">
        <v>82</v>
      </c>
      <c r="C4203" s="92" t="str">
        <f t="shared" si="195"/>
        <v>GET /international-payments/{InternationalPaymentId}/payment-details</v>
      </c>
      <c r="D4203" s="94" t="s">
        <v>208</v>
      </c>
      <c r="E4203" s="93" t="str">
        <f t="shared" si="196"/>
        <v>PISP</v>
      </c>
      <c r="F4203" s="93" t="str">
        <f t="shared" si="197"/>
        <v>Y</v>
      </c>
      <c r="G4203" s="104">
        <v>13416610.565393515</v>
      </c>
      <c r="H4203" s="99">
        <v>20123.16850705113</v>
      </c>
      <c r="I4203" s="99">
        <v>67.395067657423368</v>
      </c>
      <c r="J4203" s="96"/>
      <c r="K4203" s="96"/>
      <c r="L4203" s="96"/>
      <c r="M4203" s="96"/>
      <c r="N4203" s="96"/>
      <c r="O4203" s="96"/>
      <c r="P4203" s="96"/>
    </row>
    <row r="4204" spans="1:16" ht="15" customHeight="1" x14ac:dyDescent="0.25">
      <c r="A4204" s="97">
        <v>43767</v>
      </c>
      <c r="B4204" s="101">
        <v>83</v>
      </c>
      <c r="C4204" s="92" t="str">
        <f t="shared" si="195"/>
        <v>GET /international-scheduled-payments/{InternationalScheduledPaymentId}/payment-details</v>
      </c>
      <c r="D4204" s="94" t="s">
        <v>208</v>
      </c>
      <c r="E4204" s="93" t="str">
        <f t="shared" si="196"/>
        <v>PISP</v>
      </c>
      <c r="F4204" s="93" t="str">
        <f t="shared" si="197"/>
        <v>Y</v>
      </c>
      <c r="G4204" s="104">
        <v>24069170.763931513</v>
      </c>
      <c r="H4204" s="99">
        <v>43781.702347079146</v>
      </c>
      <c r="I4204" s="99">
        <v>55.978002136237706</v>
      </c>
      <c r="J4204" s="96"/>
      <c r="K4204" s="96"/>
      <c r="L4204" s="96"/>
      <c r="M4204" s="96"/>
      <c r="N4204" s="96"/>
      <c r="O4204" s="96"/>
      <c r="P4204" s="96"/>
    </row>
    <row r="4205" spans="1:16" ht="15" customHeight="1" x14ac:dyDescent="0.25">
      <c r="A4205" s="97">
        <v>43767</v>
      </c>
      <c r="B4205" s="101">
        <v>84</v>
      </c>
      <c r="C4205" s="92" t="str">
        <f t="shared" si="195"/>
        <v>GET /international-standing-orders/{InternationalStandingOrderPaymentId}/payment-details</v>
      </c>
      <c r="D4205" s="94" t="s">
        <v>208</v>
      </c>
      <c r="E4205" s="93" t="str">
        <f t="shared" si="196"/>
        <v>PISP</v>
      </c>
      <c r="F4205" s="93" t="str">
        <f t="shared" si="197"/>
        <v>Y</v>
      </c>
      <c r="G4205" s="104">
        <v>6421491.2352416469</v>
      </c>
      <c r="H4205" s="99">
        <v>18770.89590235861</v>
      </c>
      <c r="I4205" s="99">
        <v>73.471832910245439</v>
      </c>
      <c r="J4205" s="96"/>
      <c r="K4205" s="96"/>
      <c r="L4205" s="96"/>
      <c r="M4205" s="96"/>
      <c r="N4205" s="96"/>
      <c r="O4205" s="96"/>
      <c r="P4205" s="96"/>
    </row>
    <row r="4206" spans="1:16" ht="15" customHeight="1" x14ac:dyDescent="0.25">
      <c r="A4206" s="97">
        <v>43767</v>
      </c>
      <c r="B4206" s="101">
        <v>85</v>
      </c>
      <c r="C4206" s="92" t="str">
        <f t="shared" si="195"/>
        <v>GET /file-payments/{FilePaymentId}/payment-details</v>
      </c>
      <c r="D4206" s="94" t="s">
        <v>208</v>
      </c>
      <c r="E4206" s="93" t="str">
        <f t="shared" si="196"/>
        <v>PISP</v>
      </c>
      <c r="F4206" s="93" t="str">
        <f t="shared" si="197"/>
        <v>Y</v>
      </c>
      <c r="G4206" s="104">
        <v>60958599.736457646</v>
      </c>
      <c r="H4206" s="99">
        <v>2939.748027313045</v>
      </c>
      <c r="I4206" s="99">
        <v>100.37606784632038</v>
      </c>
      <c r="J4206" s="96"/>
      <c r="K4206" s="96"/>
      <c r="L4206" s="96"/>
      <c r="M4206" s="96"/>
      <c r="N4206" s="96"/>
      <c r="O4206" s="96"/>
      <c r="P4206" s="96"/>
    </row>
    <row r="4207" spans="1:16" ht="15" customHeight="1" x14ac:dyDescent="0.25">
      <c r="A4207" s="97">
        <v>43767</v>
      </c>
      <c r="B4207" s="101">
        <v>86</v>
      </c>
      <c r="C4207" s="92" t="str">
        <f t="shared" si="195"/>
        <v>POST /event-subscriptions</v>
      </c>
      <c r="D4207" s="94" t="s">
        <v>208</v>
      </c>
      <c r="E4207" s="93" t="str">
        <f t="shared" si="196"/>
        <v>Notifications</v>
      </c>
      <c r="F4207" s="93" t="str">
        <f t="shared" si="197"/>
        <v>N</v>
      </c>
      <c r="G4207" s="104">
        <v>12860461.56088521</v>
      </c>
      <c r="H4207" s="99">
        <v>12968.163364098949</v>
      </c>
      <c r="I4207" s="99">
        <v>11.489029988675703</v>
      </c>
      <c r="J4207" s="96"/>
      <c r="K4207" s="96"/>
      <c r="L4207" s="96"/>
      <c r="M4207" s="96"/>
      <c r="N4207" s="96"/>
      <c r="O4207" s="96"/>
      <c r="P4207" s="96"/>
    </row>
    <row r="4208" spans="1:16" ht="15" customHeight="1" x14ac:dyDescent="0.25">
      <c r="A4208" s="97">
        <v>43767</v>
      </c>
      <c r="B4208" s="101">
        <v>87</v>
      </c>
      <c r="C4208" s="92" t="str">
        <f t="shared" si="195"/>
        <v>GET /event-subscriptions</v>
      </c>
      <c r="D4208" s="94" t="s">
        <v>208</v>
      </c>
      <c r="E4208" s="93" t="str">
        <f t="shared" si="196"/>
        <v>Notifications</v>
      </c>
      <c r="F4208" s="93" t="str">
        <f t="shared" si="197"/>
        <v>N</v>
      </c>
      <c r="G4208" s="104">
        <v>17231433.899113648</v>
      </c>
      <c r="H4208" s="99">
        <v>35601.344020791286</v>
      </c>
      <c r="I4208" s="99">
        <v>161.16044729821624</v>
      </c>
      <c r="J4208" s="96"/>
      <c r="K4208" s="96"/>
      <c r="L4208" s="96"/>
      <c r="M4208" s="96"/>
      <c r="N4208" s="96"/>
      <c r="O4208" s="96"/>
      <c r="P4208" s="96"/>
    </row>
    <row r="4209" spans="1:16" ht="15" customHeight="1" x14ac:dyDescent="0.25">
      <c r="A4209" s="97">
        <v>43767</v>
      </c>
      <c r="B4209" s="101">
        <v>88</v>
      </c>
      <c r="C4209" s="92" t="str">
        <f t="shared" si="195"/>
        <v>PUT /event-subscriptions/{EventSubscriptionId}</v>
      </c>
      <c r="D4209" s="94" t="s">
        <v>208</v>
      </c>
      <c r="E4209" s="93" t="str">
        <f t="shared" si="196"/>
        <v>Notifications</v>
      </c>
      <c r="F4209" s="93" t="str">
        <f t="shared" si="197"/>
        <v>N</v>
      </c>
      <c r="G4209" s="104">
        <v>13503484.638929471</v>
      </c>
      <c r="H4209" s="99">
        <v>13616.571532303897</v>
      </c>
      <c r="I4209" s="99">
        <v>12.063481488109488</v>
      </c>
      <c r="J4209" s="96"/>
      <c r="K4209" s="96"/>
      <c r="L4209" s="96"/>
      <c r="M4209" s="96"/>
      <c r="N4209" s="96"/>
      <c r="O4209" s="96"/>
      <c r="P4209" s="96"/>
    </row>
    <row r="4210" spans="1:16" ht="15" customHeight="1" x14ac:dyDescent="0.25">
      <c r="A4210" s="97">
        <v>43767</v>
      </c>
      <c r="B4210" s="101">
        <v>89</v>
      </c>
      <c r="C4210" s="92" t="str">
        <f t="shared" si="195"/>
        <v>DELETE /event-subscriptions/{EventSubscriptionId}</v>
      </c>
      <c r="D4210" s="94" t="s">
        <v>208</v>
      </c>
      <c r="E4210" s="93" t="str">
        <f t="shared" si="196"/>
        <v>Notifications</v>
      </c>
      <c r="F4210" s="93" t="str">
        <f t="shared" si="197"/>
        <v>N</v>
      </c>
      <c r="G4210" s="104">
        <v>7524415.2688236134</v>
      </c>
      <c r="H4210" s="99">
        <v>15213.518397693328</v>
      </c>
      <c r="I4210" s="99">
        <v>135.94303093137395</v>
      </c>
      <c r="J4210" s="96"/>
      <c r="K4210" s="96"/>
      <c r="L4210" s="96"/>
      <c r="M4210" s="96"/>
      <c r="N4210" s="96"/>
      <c r="O4210" s="96"/>
      <c r="P4210" s="96"/>
    </row>
    <row r="4211" spans="1:16" ht="15" customHeight="1" x14ac:dyDescent="0.25">
      <c r="A4211" s="97">
        <v>43767</v>
      </c>
      <c r="B4211" s="101">
        <v>90</v>
      </c>
      <c r="C4211" s="92" t="str">
        <f t="shared" si="195"/>
        <v>POST /event-notifications</v>
      </c>
      <c r="D4211" s="94" t="s">
        <v>208</v>
      </c>
      <c r="E4211" s="93" t="str">
        <f t="shared" si="196"/>
        <v>Notifications</v>
      </c>
      <c r="F4211" s="93" t="str">
        <f t="shared" si="197"/>
        <v>N</v>
      </c>
      <c r="G4211" s="104">
        <v>8859367.0951411538</v>
      </c>
      <c r="H4211" s="99">
        <v>17024.741772543945</v>
      </c>
      <c r="I4211" s="99">
        <v>188.46129991885186</v>
      </c>
      <c r="J4211" s="96"/>
      <c r="K4211" s="96"/>
      <c r="L4211" s="96"/>
      <c r="M4211" s="96"/>
      <c r="N4211" s="96"/>
      <c r="O4211" s="96"/>
      <c r="P4211" s="96"/>
    </row>
    <row r="4212" spans="1:16" ht="15" customHeight="1" x14ac:dyDescent="0.25">
      <c r="A4212" s="97">
        <v>43767</v>
      </c>
      <c r="B4212" s="101">
        <v>91</v>
      </c>
      <c r="C4212" s="92" t="str">
        <f t="shared" si="195"/>
        <v>POST /events</v>
      </c>
      <c r="D4212" s="94" t="s">
        <v>208</v>
      </c>
      <c r="E4212" s="93" t="str">
        <f t="shared" si="196"/>
        <v>Notifications</v>
      </c>
      <c r="F4212" s="93" t="str">
        <f t="shared" si="197"/>
        <v>N</v>
      </c>
      <c r="G4212" s="104">
        <v>6156339.765401138</v>
      </c>
      <c r="H4212" s="99">
        <v>12447.424143567267</v>
      </c>
      <c r="I4212" s="99">
        <v>111.22611621657869</v>
      </c>
      <c r="J4212" s="96"/>
      <c r="K4212" s="96"/>
      <c r="L4212" s="96"/>
      <c r="M4212" s="96"/>
      <c r="N4212" s="96"/>
      <c r="O4212" s="96"/>
      <c r="P4212" s="96"/>
    </row>
    <row r="4213" spans="1:16" ht="15" customHeight="1" x14ac:dyDescent="0.25">
      <c r="A4213" s="97">
        <v>43768</v>
      </c>
      <c r="B4213" s="101">
        <v>0</v>
      </c>
      <c r="C4213" s="92" t="str">
        <f t="shared" si="195"/>
        <v>OIDC endpoints for token IDs</v>
      </c>
      <c r="D4213" s="94" t="s">
        <v>207</v>
      </c>
      <c r="E4213" s="93" t="str">
        <f t="shared" si="196"/>
        <v>OIDC</v>
      </c>
      <c r="F4213" s="93" t="str">
        <f t="shared" si="197"/>
        <v>N</v>
      </c>
      <c r="G4213" s="111">
        <v>897194335.86897361</v>
      </c>
      <c r="H4213" s="103">
        <v>1743753.7807169608</v>
      </c>
      <c r="I4213" s="103">
        <v>639.25833258879595</v>
      </c>
      <c r="J4213" s="96"/>
      <c r="K4213" s="96"/>
      <c r="L4213" s="96"/>
      <c r="M4213" s="96"/>
      <c r="N4213" s="96"/>
      <c r="O4213" s="96"/>
      <c r="P4213" s="96"/>
    </row>
    <row r="4214" spans="1:16" ht="15" customHeight="1" x14ac:dyDescent="0.25">
      <c r="A4214" s="100">
        <v>43768</v>
      </c>
      <c r="B4214" s="101">
        <v>1</v>
      </c>
      <c r="C4214" s="92" t="str">
        <f t="shared" si="195"/>
        <v>POST /account-access-consents</v>
      </c>
      <c r="D4214" s="94" t="s">
        <v>207</v>
      </c>
      <c r="E4214" s="93" t="str">
        <f t="shared" si="196"/>
        <v>AISP</v>
      </c>
      <c r="F4214" s="93" t="str">
        <f t="shared" si="197"/>
        <v>N</v>
      </c>
      <c r="G4214" s="95">
        <v>798227.71258580161</v>
      </c>
      <c r="H4214" s="102">
        <v>29169.824683512688</v>
      </c>
      <c r="I4214" s="102">
        <v>99.780318532350009</v>
      </c>
      <c r="J4214" s="96"/>
      <c r="K4214" s="96"/>
      <c r="L4214" s="96"/>
      <c r="M4214" s="96"/>
      <c r="N4214" s="96"/>
      <c r="O4214" s="96"/>
      <c r="P4214" s="96"/>
    </row>
    <row r="4215" spans="1:16" ht="15" customHeight="1" x14ac:dyDescent="0.25">
      <c r="A4215" s="100">
        <v>43768</v>
      </c>
      <c r="B4215" s="101">
        <v>2</v>
      </c>
      <c r="C4215" s="92" t="str">
        <f t="shared" si="195"/>
        <v>GET /account-access-consents/{ConsentId}</v>
      </c>
      <c r="D4215" s="94" t="s">
        <v>207</v>
      </c>
      <c r="E4215" s="93" t="str">
        <f t="shared" si="196"/>
        <v>AISP</v>
      </c>
      <c r="F4215" s="93" t="str">
        <f t="shared" si="197"/>
        <v>N</v>
      </c>
      <c r="G4215" s="95">
        <v>1492708.3848006879</v>
      </c>
      <c r="H4215" s="102">
        <v>31991.360601276258</v>
      </c>
      <c r="I4215" s="102">
        <v>36.526249920095758</v>
      </c>
      <c r="J4215" s="96"/>
      <c r="K4215" s="96"/>
      <c r="L4215" s="96"/>
      <c r="M4215" s="96"/>
      <c r="N4215" s="96"/>
      <c r="O4215" s="96"/>
      <c r="P4215" s="96"/>
    </row>
    <row r="4216" spans="1:16" ht="15" customHeight="1" x14ac:dyDescent="0.25">
      <c r="A4216" s="100">
        <v>43768</v>
      </c>
      <c r="B4216" s="101">
        <v>3</v>
      </c>
      <c r="C4216" s="92" t="str">
        <f t="shared" si="195"/>
        <v>DELETE /account-access-consents/{ConsentId}</v>
      </c>
      <c r="D4216" s="94" t="s">
        <v>207</v>
      </c>
      <c r="E4216" s="93" t="str">
        <f t="shared" si="196"/>
        <v>AISP</v>
      </c>
      <c r="F4216" s="93" t="str">
        <f t="shared" si="197"/>
        <v>N</v>
      </c>
      <c r="G4216" s="95">
        <v>793865.81174570031</v>
      </c>
      <c r="H4216" s="102">
        <v>27054.135316879634</v>
      </c>
      <c r="I4216" s="102">
        <v>313.99811726895229</v>
      </c>
      <c r="J4216" s="96"/>
      <c r="K4216" s="96"/>
      <c r="L4216" s="96"/>
      <c r="M4216" s="96"/>
      <c r="N4216" s="96"/>
      <c r="O4216" s="96"/>
      <c r="P4216" s="96"/>
    </row>
    <row r="4217" spans="1:16" ht="15" customHeight="1" x14ac:dyDescent="0.25">
      <c r="A4217" s="100">
        <v>43768</v>
      </c>
      <c r="B4217" s="101">
        <v>4</v>
      </c>
      <c r="C4217" s="92" t="str">
        <f t="shared" si="195"/>
        <v>GET /accounts</v>
      </c>
      <c r="D4217" s="94" t="s">
        <v>207</v>
      </c>
      <c r="E4217" s="93" t="str">
        <f t="shared" si="196"/>
        <v>AISP</v>
      </c>
      <c r="F4217" s="93" t="str">
        <f t="shared" si="197"/>
        <v>Y</v>
      </c>
      <c r="G4217" s="95">
        <v>1918960.5526397142</v>
      </c>
      <c r="H4217" s="102">
        <v>31701.882849259091</v>
      </c>
      <c r="I4217" s="102">
        <v>70.231824017060902</v>
      </c>
      <c r="J4217" s="96"/>
      <c r="K4217" s="96"/>
      <c r="L4217" s="96"/>
      <c r="M4217" s="96"/>
      <c r="N4217" s="96"/>
      <c r="O4217" s="96"/>
      <c r="P4217" s="96"/>
    </row>
    <row r="4218" spans="1:16" ht="15" customHeight="1" x14ac:dyDescent="0.25">
      <c r="A4218" s="100">
        <v>43768</v>
      </c>
      <c r="B4218" s="101">
        <v>5</v>
      </c>
      <c r="C4218" s="92" t="str">
        <f t="shared" si="195"/>
        <v>GET /accounts/{AccountId}</v>
      </c>
      <c r="D4218" s="94" t="s">
        <v>207</v>
      </c>
      <c r="E4218" s="93" t="str">
        <f t="shared" si="196"/>
        <v>AISP</v>
      </c>
      <c r="F4218" s="93" t="str">
        <f t="shared" si="197"/>
        <v>Y</v>
      </c>
      <c r="G4218" s="95">
        <v>3047314.3451737138</v>
      </c>
      <c r="H4218" s="102">
        <v>42086.016025615187</v>
      </c>
      <c r="I4218" s="102">
        <v>98.384960273453061</v>
      </c>
      <c r="J4218" s="96"/>
      <c r="K4218" s="96"/>
      <c r="L4218" s="96"/>
      <c r="M4218" s="96"/>
      <c r="N4218" s="96"/>
      <c r="O4218" s="96"/>
      <c r="P4218" s="96"/>
    </row>
    <row r="4219" spans="1:16" ht="15" customHeight="1" x14ac:dyDescent="0.25">
      <c r="A4219" s="100">
        <v>43768</v>
      </c>
      <c r="B4219" s="101">
        <v>6</v>
      </c>
      <c r="C4219" s="92" t="str">
        <f t="shared" si="195"/>
        <v>GET /accounts/{AccountId}/balances</v>
      </c>
      <c r="D4219" s="94" t="s">
        <v>207</v>
      </c>
      <c r="E4219" s="93" t="str">
        <f t="shared" si="196"/>
        <v>AISP</v>
      </c>
      <c r="F4219" s="93" t="str">
        <f t="shared" si="197"/>
        <v>Y</v>
      </c>
      <c r="G4219" s="95">
        <v>2079018.5193709091</v>
      </c>
      <c r="H4219" s="102">
        <v>27139.497801448084</v>
      </c>
      <c r="I4219" s="102">
        <v>164.64666989515635</v>
      </c>
      <c r="J4219" s="96"/>
      <c r="K4219" s="96"/>
      <c r="L4219" s="96"/>
      <c r="M4219" s="96"/>
      <c r="N4219" s="96"/>
      <c r="O4219" s="96"/>
      <c r="P4219" s="96"/>
    </row>
    <row r="4220" spans="1:16" ht="15" customHeight="1" x14ac:dyDescent="0.25">
      <c r="A4220" s="100">
        <v>43768</v>
      </c>
      <c r="B4220" s="101">
        <v>7</v>
      </c>
      <c r="C4220" s="92" t="str">
        <f t="shared" si="195"/>
        <v>GET /balances</v>
      </c>
      <c r="D4220" s="94" t="s">
        <v>207</v>
      </c>
      <c r="E4220" s="93" t="str">
        <f t="shared" si="196"/>
        <v>AISP</v>
      </c>
      <c r="F4220" s="93" t="str">
        <f t="shared" si="197"/>
        <v>Y</v>
      </c>
      <c r="G4220" s="95">
        <v>1243720.2304201019</v>
      </c>
      <c r="H4220" s="102">
        <v>22006.771280867248</v>
      </c>
      <c r="I4220" s="102">
        <v>157.20839911398397</v>
      </c>
      <c r="J4220" s="96"/>
      <c r="K4220" s="96"/>
      <c r="L4220" s="96"/>
      <c r="M4220" s="96"/>
      <c r="N4220" s="96"/>
      <c r="O4220" s="96"/>
      <c r="P4220" s="96"/>
    </row>
    <row r="4221" spans="1:16" ht="15" customHeight="1" x14ac:dyDescent="0.25">
      <c r="A4221" s="100">
        <v>43768</v>
      </c>
      <c r="B4221" s="101">
        <v>8</v>
      </c>
      <c r="C4221" s="92" t="str">
        <f t="shared" si="195"/>
        <v>GET /accounts/{AccountId}/transactions</v>
      </c>
      <c r="D4221" s="94" t="s">
        <v>207</v>
      </c>
      <c r="E4221" s="93" t="str">
        <f t="shared" si="196"/>
        <v>AISP</v>
      </c>
      <c r="F4221" s="93" t="str">
        <f t="shared" si="197"/>
        <v>Y</v>
      </c>
      <c r="G4221" s="95">
        <v>40503398.179744579</v>
      </c>
      <c r="H4221" s="102">
        <v>20193.811250861007</v>
      </c>
      <c r="I4221" s="102">
        <v>197.84130015889932</v>
      </c>
      <c r="J4221" s="96"/>
      <c r="K4221" s="96"/>
      <c r="L4221" s="96"/>
      <c r="M4221" s="96"/>
      <c r="N4221" s="96"/>
      <c r="O4221" s="96"/>
      <c r="P4221" s="96"/>
    </row>
    <row r="4222" spans="1:16" ht="15" customHeight="1" x14ac:dyDescent="0.25">
      <c r="A4222" s="100">
        <v>43768</v>
      </c>
      <c r="B4222" s="101">
        <v>9</v>
      </c>
      <c r="C4222" s="92" t="str">
        <f t="shared" si="195"/>
        <v>GET /transactions</v>
      </c>
      <c r="D4222" s="94" t="s">
        <v>207</v>
      </c>
      <c r="E4222" s="93" t="str">
        <f t="shared" si="196"/>
        <v>AISP</v>
      </c>
      <c r="F4222" s="93" t="str">
        <f t="shared" si="197"/>
        <v>Y</v>
      </c>
      <c r="G4222" s="95">
        <v>378013990.03048116</v>
      </c>
      <c r="H4222" s="102">
        <v>43578.60566660545</v>
      </c>
      <c r="I4222" s="102">
        <v>35.595072189263071</v>
      </c>
      <c r="J4222" s="96"/>
      <c r="K4222" s="96"/>
      <c r="L4222" s="96"/>
      <c r="M4222" s="96"/>
      <c r="N4222" s="96"/>
      <c r="O4222" s="96"/>
      <c r="P4222" s="96"/>
    </row>
    <row r="4223" spans="1:16" ht="15" customHeight="1" x14ac:dyDescent="0.25">
      <c r="A4223" s="100">
        <v>43768</v>
      </c>
      <c r="B4223" s="101">
        <v>10</v>
      </c>
      <c r="C4223" s="92" t="str">
        <f t="shared" si="195"/>
        <v>GET /accounts/{AccountId}/beneficiaries</v>
      </c>
      <c r="D4223" s="94" t="s">
        <v>207</v>
      </c>
      <c r="E4223" s="93" t="str">
        <f t="shared" si="196"/>
        <v>AISP</v>
      </c>
      <c r="F4223" s="93" t="str">
        <f t="shared" si="197"/>
        <v>Y</v>
      </c>
      <c r="G4223" s="95">
        <v>2315571.6420061449</v>
      </c>
      <c r="H4223" s="102">
        <v>28003.83810369849</v>
      </c>
      <c r="I4223" s="102">
        <v>147.24062409081915</v>
      </c>
      <c r="J4223" s="96"/>
      <c r="K4223" s="96"/>
      <c r="L4223" s="96"/>
      <c r="M4223" s="96"/>
      <c r="N4223" s="96"/>
      <c r="O4223" s="96"/>
      <c r="P4223" s="96"/>
    </row>
    <row r="4224" spans="1:16" ht="15" customHeight="1" x14ac:dyDescent="0.25">
      <c r="A4224" s="100">
        <v>43768</v>
      </c>
      <c r="B4224" s="101">
        <v>11</v>
      </c>
      <c r="C4224" s="92" t="str">
        <f t="shared" si="195"/>
        <v>GET /beneficiaries</v>
      </c>
      <c r="D4224" s="94" t="s">
        <v>207</v>
      </c>
      <c r="E4224" s="93" t="str">
        <f t="shared" si="196"/>
        <v>AISP</v>
      </c>
      <c r="F4224" s="93" t="str">
        <f t="shared" si="197"/>
        <v>Y</v>
      </c>
      <c r="G4224" s="95">
        <v>3384621.9391292483</v>
      </c>
      <c r="H4224" s="102">
        <v>38702.421129648421</v>
      </c>
      <c r="I4224" s="102">
        <v>33.624679116695106</v>
      </c>
      <c r="J4224" s="96"/>
      <c r="K4224" s="96"/>
      <c r="L4224" s="96"/>
      <c r="M4224" s="96"/>
      <c r="N4224" s="96"/>
      <c r="O4224" s="96"/>
      <c r="P4224" s="96"/>
    </row>
    <row r="4225" spans="1:16" ht="15" customHeight="1" x14ac:dyDescent="0.25">
      <c r="A4225" s="100">
        <v>43768</v>
      </c>
      <c r="B4225" s="101">
        <v>12</v>
      </c>
      <c r="C4225" s="92" t="str">
        <f t="shared" si="195"/>
        <v>GET /accounts/{AccountId}/direct-debits</v>
      </c>
      <c r="D4225" s="94" t="s">
        <v>207</v>
      </c>
      <c r="E4225" s="93" t="str">
        <f t="shared" si="196"/>
        <v>AISP</v>
      </c>
      <c r="F4225" s="93" t="str">
        <f t="shared" si="197"/>
        <v>Y</v>
      </c>
      <c r="G4225" s="95">
        <v>2178128.2712328359</v>
      </c>
      <c r="H4225" s="102">
        <v>36847.896653433818</v>
      </c>
      <c r="I4225" s="102">
        <v>202.4312920758517</v>
      </c>
      <c r="J4225" s="96"/>
      <c r="K4225" s="96"/>
      <c r="L4225" s="96"/>
      <c r="M4225" s="96"/>
      <c r="N4225" s="96"/>
      <c r="O4225" s="96"/>
      <c r="P4225" s="96"/>
    </row>
    <row r="4226" spans="1:16" ht="15" customHeight="1" x14ac:dyDescent="0.25">
      <c r="A4226" s="100">
        <v>43768</v>
      </c>
      <c r="B4226" s="101">
        <v>13</v>
      </c>
      <c r="C4226" s="92" t="str">
        <f t="shared" si="195"/>
        <v>GET /direct-debits</v>
      </c>
      <c r="D4226" s="94" t="s">
        <v>207</v>
      </c>
      <c r="E4226" s="93" t="str">
        <f t="shared" si="196"/>
        <v>AISP</v>
      </c>
      <c r="F4226" s="93" t="str">
        <f t="shared" si="197"/>
        <v>Y</v>
      </c>
      <c r="G4226" s="95">
        <v>1979090.4829951362</v>
      </c>
      <c r="H4226" s="102">
        <v>23422.873939214729</v>
      </c>
      <c r="I4226" s="102">
        <v>246.40875666502603</v>
      </c>
      <c r="J4226" s="96"/>
      <c r="K4226" s="96"/>
      <c r="L4226" s="96"/>
      <c r="M4226" s="96"/>
      <c r="N4226" s="96"/>
      <c r="O4226" s="96"/>
      <c r="P4226" s="96"/>
    </row>
    <row r="4227" spans="1:16" ht="15" customHeight="1" x14ac:dyDescent="0.25">
      <c r="A4227" s="100">
        <v>43768</v>
      </c>
      <c r="B4227" s="101">
        <v>14</v>
      </c>
      <c r="C4227" s="92" t="str">
        <f t="shared" si="195"/>
        <v>GET /accounts/{AccountId}/standing-orders</v>
      </c>
      <c r="D4227" s="94" t="s">
        <v>207</v>
      </c>
      <c r="E4227" s="93" t="str">
        <f t="shared" si="196"/>
        <v>AISP</v>
      </c>
      <c r="F4227" s="93" t="str">
        <f t="shared" si="197"/>
        <v>Y</v>
      </c>
      <c r="G4227" s="95">
        <v>1128026.8712139907</v>
      </c>
      <c r="H4227" s="102">
        <v>17138.24884652016</v>
      </c>
      <c r="I4227" s="102">
        <v>158.65284298766045</v>
      </c>
      <c r="J4227" s="96"/>
      <c r="K4227" s="96"/>
      <c r="L4227" s="96"/>
      <c r="M4227" s="96"/>
      <c r="N4227" s="96"/>
      <c r="O4227" s="96"/>
      <c r="P4227" s="96"/>
    </row>
    <row r="4228" spans="1:16" ht="15" customHeight="1" x14ac:dyDescent="0.25">
      <c r="A4228" s="100">
        <v>43768</v>
      </c>
      <c r="B4228" s="101">
        <v>15</v>
      </c>
      <c r="C4228" s="92" t="str">
        <f t="shared" si="195"/>
        <v>GET /standing-orders</v>
      </c>
      <c r="D4228" s="94" t="s">
        <v>207</v>
      </c>
      <c r="E4228" s="93" t="str">
        <f t="shared" si="196"/>
        <v>AISP</v>
      </c>
      <c r="F4228" s="93" t="str">
        <f t="shared" si="197"/>
        <v>Y</v>
      </c>
      <c r="G4228" s="95">
        <v>1685251.8933143194</v>
      </c>
      <c r="H4228" s="102">
        <v>43105.902630525794</v>
      </c>
      <c r="I4228" s="102">
        <v>168.74683151215828</v>
      </c>
      <c r="J4228" s="96"/>
      <c r="K4228" s="96"/>
      <c r="L4228" s="96"/>
      <c r="M4228" s="96"/>
      <c r="N4228" s="96"/>
      <c r="O4228" s="96"/>
      <c r="P4228" s="96"/>
    </row>
    <row r="4229" spans="1:16" ht="15" customHeight="1" x14ac:dyDescent="0.25">
      <c r="A4229" s="100">
        <v>43768</v>
      </c>
      <c r="B4229" s="101">
        <v>16</v>
      </c>
      <c r="C4229" s="92" t="str">
        <f t="shared" si="195"/>
        <v>GET /accounts/{AccountId}/product</v>
      </c>
      <c r="D4229" s="94" t="s">
        <v>207</v>
      </c>
      <c r="E4229" s="93" t="str">
        <f t="shared" si="196"/>
        <v>AISP</v>
      </c>
      <c r="F4229" s="93" t="str">
        <f t="shared" si="197"/>
        <v>Y</v>
      </c>
      <c r="G4229" s="95">
        <v>422246.76558297535</v>
      </c>
      <c r="H4229" s="102">
        <v>5678.0507892095484</v>
      </c>
      <c r="I4229" s="102">
        <v>168.12912802924384</v>
      </c>
      <c r="J4229" s="96"/>
      <c r="K4229" s="96"/>
      <c r="L4229" s="96"/>
      <c r="M4229" s="96"/>
      <c r="N4229" s="96"/>
      <c r="O4229" s="96"/>
      <c r="P4229" s="96"/>
    </row>
    <row r="4230" spans="1:16" ht="15" customHeight="1" x14ac:dyDescent="0.25">
      <c r="A4230" s="100">
        <v>43768</v>
      </c>
      <c r="B4230" s="101">
        <v>17</v>
      </c>
      <c r="C4230" s="92" t="str">
        <f t="shared" si="195"/>
        <v>GET /products</v>
      </c>
      <c r="D4230" s="94" t="s">
        <v>207</v>
      </c>
      <c r="E4230" s="93" t="str">
        <f t="shared" si="196"/>
        <v>AISP</v>
      </c>
      <c r="F4230" s="93" t="str">
        <f t="shared" si="197"/>
        <v>Y</v>
      </c>
      <c r="G4230" s="95">
        <v>1005547.0502688795</v>
      </c>
      <c r="H4230" s="102">
        <v>32095.100577590063</v>
      </c>
      <c r="I4230" s="102">
        <v>241.62893280579894</v>
      </c>
      <c r="J4230" s="96"/>
      <c r="K4230" s="96"/>
      <c r="L4230" s="96"/>
      <c r="M4230" s="96"/>
      <c r="N4230" s="96"/>
      <c r="O4230" s="96"/>
      <c r="P4230" s="96"/>
    </row>
    <row r="4231" spans="1:16" ht="15" customHeight="1" x14ac:dyDescent="0.25">
      <c r="A4231" s="100">
        <v>43768</v>
      </c>
      <c r="B4231" s="101">
        <v>18</v>
      </c>
      <c r="C4231" s="92" t="str">
        <f t="shared" si="195"/>
        <v>GET /accounts/{AccountId}/offers</v>
      </c>
      <c r="D4231" s="94" t="s">
        <v>207</v>
      </c>
      <c r="E4231" s="93" t="str">
        <f t="shared" si="196"/>
        <v>AISP</v>
      </c>
      <c r="F4231" s="93" t="str">
        <f t="shared" si="197"/>
        <v>Y</v>
      </c>
      <c r="G4231" s="95">
        <v>904260.20438231656</v>
      </c>
      <c r="H4231" s="102">
        <v>43896.185560088954</v>
      </c>
      <c r="I4231" s="102">
        <v>281.42124866341851</v>
      </c>
      <c r="J4231" s="96"/>
      <c r="K4231" s="96"/>
      <c r="L4231" s="96"/>
      <c r="M4231" s="96"/>
      <c r="N4231" s="96"/>
      <c r="O4231" s="96"/>
      <c r="P4231" s="96"/>
    </row>
    <row r="4232" spans="1:16" ht="15" customHeight="1" x14ac:dyDescent="0.25">
      <c r="A4232" s="100">
        <v>43768</v>
      </c>
      <c r="B4232" s="101">
        <v>19</v>
      </c>
      <c r="C4232" s="92" t="str">
        <f t="shared" ref="C4232:C4295" si="198">VLOOKUP($B4232,endpoints,3)</f>
        <v>GET /offers</v>
      </c>
      <c r="D4232" s="94" t="s">
        <v>207</v>
      </c>
      <c r="E4232" s="93" t="str">
        <f t="shared" ref="E4232:E4295" si="199">VLOOKUP($B4232,endpoints,4)</f>
        <v>AISP</v>
      </c>
      <c r="F4232" s="93" t="str">
        <f t="shared" ref="F4232:F4295" si="200">VLOOKUP($B4232,endpoints,5)</f>
        <v>Y</v>
      </c>
      <c r="G4232" s="95">
        <v>3970851.0256826654</v>
      </c>
      <c r="H4232" s="102">
        <v>38386.017646124026</v>
      </c>
      <c r="I4232" s="102">
        <v>182.25211348985877</v>
      </c>
      <c r="J4232" s="96"/>
      <c r="K4232" s="96"/>
      <c r="L4232" s="96"/>
      <c r="M4232" s="96"/>
      <c r="N4232" s="96"/>
      <c r="O4232" s="96"/>
      <c r="P4232" s="96"/>
    </row>
    <row r="4233" spans="1:16" ht="15" customHeight="1" x14ac:dyDescent="0.25">
      <c r="A4233" s="100">
        <v>43768</v>
      </c>
      <c r="B4233" s="101">
        <v>20</v>
      </c>
      <c r="C4233" s="92" t="str">
        <f t="shared" si="198"/>
        <v>GET /accounts/{AccountId}/party</v>
      </c>
      <c r="D4233" s="94" t="s">
        <v>207</v>
      </c>
      <c r="E4233" s="93" t="str">
        <f t="shared" si="199"/>
        <v>AISP</v>
      </c>
      <c r="F4233" s="93" t="str">
        <f t="shared" si="200"/>
        <v>Y</v>
      </c>
      <c r="G4233" s="95">
        <v>1410644.8950034999</v>
      </c>
      <c r="H4233" s="102">
        <v>52813.206971099411</v>
      </c>
      <c r="I4233" s="102">
        <v>0</v>
      </c>
      <c r="J4233" s="96"/>
      <c r="K4233" s="96"/>
      <c r="L4233" s="96"/>
      <c r="M4233" s="96"/>
      <c r="N4233" s="96"/>
      <c r="O4233" s="96"/>
      <c r="P4233" s="96"/>
    </row>
    <row r="4234" spans="1:16" ht="15" customHeight="1" x14ac:dyDescent="0.25">
      <c r="A4234" s="100">
        <v>43768</v>
      </c>
      <c r="B4234" s="101">
        <v>21</v>
      </c>
      <c r="C4234" s="92" t="str">
        <f t="shared" si="198"/>
        <v>GET /party</v>
      </c>
      <c r="D4234" s="94" t="s">
        <v>207</v>
      </c>
      <c r="E4234" s="93" t="str">
        <f t="shared" si="199"/>
        <v>AISP</v>
      </c>
      <c r="F4234" s="93" t="str">
        <f t="shared" si="200"/>
        <v>Y</v>
      </c>
      <c r="G4234" s="95">
        <v>943053.31064433476</v>
      </c>
      <c r="H4234" s="102">
        <v>11484.030932430573</v>
      </c>
      <c r="I4234" s="102">
        <v>398.48786392082735</v>
      </c>
      <c r="J4234" s="96"/>
      <c r="K4234" s="96"/>
      <c r="L4234" s="96"/>
      <c r="M4234" s="96"/>
      <c r="N4234" s="96"/>
      <c r="O4234" s="96"/>
      <c r="P4234" s="96"/>
    </row>
    <row r="4235" spans="1:16" ht="15" customHeight="1" x14ac:dyDescent="0.25">
      <c r="A4235" s="100">
        <v>43768</v>
      </c>
      <c r="B4235" s="101">
        <v>22</v>
      </c>
      <c r="C4235" s="92" t="str">
        <f t="shared" si="198"/>
        <v>GET /accounts/{AccountId}/scheduled-payments</v>
      </c>
      <c r="D4235" s="94" t="s">
        <v>207</v>
      </c>
      <c r="E4235" s="93" t="str">
        <f t="shared" si="199"/>
        <v>AISP</v>
      </c>
      <c r="F4235" s="93" t="str">
        <f t="shared" si="200"/>
        <v>Y</v>
      </c>
      <c r="G4235" s="95">
        <v>1066179.4345135416</v>
      </c>
      <c r="H4235" s="102">
        <v>36103.87080052551</v>
      </c>
      <c r="I4235" s="102">
        <v>3.3703267146467413</v>
      </c>
      <c r="J4235" s="96"/>
      <c r="K4235" s="96"/>
      <c r="L4235" s="96"/>
      <c r="M4235" s="96"/>
      <c r="N4235" s="96"/>
      <c r="O4235" s="96"/>
      <c r="P4235" s="96"/>
    </row>
    <row r="4236" spans="1:16" ht="15" customHeight="1" x14ac:dyDescent="0.25">
      <c r="A4236" s="100">
        <v>43768</v>
      </c>
      <c r="B4236" s="101">
        <v>23</v>
      </c>
      <c r="C4236" s="92" t="str">
        <f t="shared" si="198"/>
        <v>GET /scheduled-payments</v>
      </c>
      <c r="D4236" s="94" t="s">
        <v>207</v>
      </c>
      <c r="E4236" s="93" t="str">
        <f t="shared" si="199"/>
        <v>AISP</v>
      </c>
      <c r="F4236" s="93" t="str">
        <f t="shared" si="200"/>
        <v>Y</v>
      </c>
      <c r="G4236" s="95">
        <v>2127317.1964581446</v>
      </c>
      <c r="H4236" s="102">
        <v>31405.75798209709</v>
      </c>
      <c r="I4236" s="102">
        <v>97.642241902826058</v>
      </c>
      <c r="J4236" s="96"/>
      <c r="K4236" s="96"/>
      <c r="L4236" s="96"/>
      <c r="M4236" s="96"/>
      <c r="N4236" s="96"/>
      <c r="O4236" s="96"/>
      <c r="P4236" s="96"/>
    </row>
    <row r="4237" spans="1:16" ht="15" customHeight="1" x14ac:dyDescent="0.25">
      <c r="A4237" s="100">
        <v>43768</v>
      </c>
      <c r="B4237" s="101">
        <v>24</v>
      </c>
      <c r="C4237" s="92" t="str">
        <f t="shared" si="198"/>
        <v>GET /accounts/{AccountId}/statements</v>
      </c>
      <c r="D4237" s="94" t="s">
        <v>207</v>
      </c>
      <c r="E4237" s="93" t="str">
        <f t="shared" si="199"/>
        <v>AISP</v>
      </c>
      <c r="F4237" s="93" t="str">
        <f t="shared" si="200"/>
        <v>Y</v>
      </c>
      <c r="G4237" s="95">
        <v>1013402.9758669281</v>
      </c>
      <c r="H4237" s="102">
        <v>14833.95461561419</v>
      </c>
      <c r="I4237" s="102">
        <v>148.944212878023</v>
      </c>
      <c r="J4237" s="96"/>
      <c r="K4237" s="96"/>
      <c r="L4237" s="96"/>
      <c r="M4237" s="96"/>
      <c r="N4237" s="96"/>
      <c r="O4237" s="96"/>
      <c r="P4237" s="96"/>
    </row>
    <row r="4238" spans="1:16" ht="15" customHeight="1" x14ac:dyDescent="0.25">
      <c r="A4238" s="100">
        <v>43768</v>
      </c>
      <c r="B4238" s="101">
        <v>25</v>
      </c>
      <c r="C4238" s="92" t="str">
        <f t="shared" si="198"/>
        <v>GET /accounts/{AccountId}/statements/{StatementId}</v>
      </c>
      <c r="D4238" s="94" t="s">
        <v>207</v>
      </c>
      <c r="E4238" s="93" t="str">
        <f t="shared" si="199"/>
        <v>AISP</v>
      </c>
      <c r="F4238" s="93" t="str">
        <f t="shared" si="200"/>
        <v>Y</v>
      </c>
      <c r="G4238" s="95">
        <v>1310764.8679326873</v>
      </c>
      <c r="H4238" s="102">
        <v>22686.284564932743</v>
      </c>
      <c r="I4238" s="102">
        <v>128.98628966276507</v>
      </c>
      <c r="J4238" s="96"/>
      <c r="K4238" s="96"/>
      <c r="L4238" s="96"/>
      <c r="M4238" s="96"/>
      <c r="N4238" s="96"/>
      <c r="O4238" s="96"/>
      <c r="P4238" s="96"/>
    </row>
    <row r="4239" spans="1:16" ht="15" customHeight="1" x14ac:dyDescent="0.25">
      <c r="A4239" s="100">
        <v>43768</v>
      </c>
      <c r="B4239" s="101">
        <v>26</v>
      </c>
      <c r="C4239" s="92" t="str">
        <f t="shared" si="198"/>
        <v>GET /accounts/{AccountId}/statements/{StatementId}/file</v>
      </c>
      <c r="D4239" s="94" t="s">
        <v>207</v>
      </c>
      <c r="E4239" s="93" t="str">
        <f t="shared" si="199"/>
        <v>AISP</v>
      </c>
      <c r="F4239" s="93" t="str">
        <f t="shared" si="200"/>
        <v>Y</v>
      </c>
      <c r="G4239" s="95">
        <v>2340380.1777540129</v>
      </c>
      <c r="H4239" s="102">
        <v>25766.584725735833</v>
      </c>
      <c r="I4239" s="102">
        <v>99.352403910944687</v>
      </c>
      <c r="J4239" s="96"/>
      <c r="K4239" s="96"/>
      <c r="L4239" s="96"/>
      <c r="M4239" s="96"/>
      <c r="N4239" s="96"/>
      <c r="O4239" s="96"/>
      <c r="P4239" s="96"/>
    </row>
    <row r="4240" spans="1:16" ht="15" customHeight="1" x14ac:dyDescent="0.25">
      <c r="A4240" s="100">
        <v>43768</v>
      </c>
      <c r="B4240" s="101">
        <v>27</v>
      </c>
      <c r="C4240" s="92" t="str">
        <f t="shared" si="198"/>
        <v>GET /accounts/{AccountId}/statements/{StatementId}/transactions</v>
      </c>
      <c r="D4240" s="94" t="s">
        <v>207</v>
      </c>
      <c r="E4240" s="93" t="str">
        <f t="shared" si="199"/>
        <v>AISP</v>
      </c>
      <c r="F4240" s="93" t="str">
        <f t="shared" si="200"/>
        <v>Y</v>
      </c>
      <c r="G4240" s="95">
        <v>36245079.251572028</v>
      </c>
      <c r="H4240" s="102">
        <v>6791.2990115924622</v>
      </c>
      <c r="I4240" s="102">
        <v>323.64386643671293</v>
      </c>
      <c r="J4240" s="96"/>
      <c r="K4240" s="96"/>
      <c r="L4240" s="96"/>
      <c r="M4240" s="96"/>
      <c r="N4240" s="96"/>
      <c r="O4240" s="96"/>
      <c r="P4240" s="96"/>
    </row>
    <row r="4241" spans="1:16" ht="15" customHeight="1" x14ac:dyDescent="0.25">
      <c r="A4241" s="100">
        <v>43768</v>
      </c>
      <c r="B4241" s="101">
        <v>28</v>
      </c>
      <c r="C4241" s="92" t="str">
        <f t="shared" si="198"/>
        <v>GET /statements</v>
      </c>
      <c r="D4241" s="94" t="s">
        <v>207</v>
      </c>
      <c r="E4241" s="93" t="str">
        <f t="shared" si="199"/>
        <v>AISP</v>
      </c>
      <c r="F4241" s="93" t="str">
        <f t="shared" si="200"/>
        <v>Y</v>
      </c>
      <c r="G4241" s="95">
        <v>3751857.5257617459</v>
      </c>
      <c r="H4241" s="102">
        <v>42728.414287445456</v>
      </c>
      <c r="I4241" s="102">
        <v>73.349718811109312</v>
      </c>
      <c r="J4241" s="96"/>
      <c r="K4241" s="96"/>
      <c r="L4241" s="96"/>
      <c r="M4241" s="96"/>
      <c r="N4241" s="96"/>
      <c r="O4241" s="96"/>
      <c r="P4241" s="96"/>
    </row>
    <row r="4242" spans="1:16" ht="15" customHeight="1" x14ac:dyDescent="0.25">
      <c r="A4242" s="100">
        <v>43768</v>
      </c>
      <c r="B4242" s="101">
        <v>29</v>
      </c>
      <c r="C4242" s="92" t="str">
        <f t="shared" si="198"/>
        <v>POST /domestic-payment-consents</v>
      </c>
      <c r="D4242" s="94" t="s">
        <v>207</v>
      </c>
      <c r="E4242" s="93" t="str">
        <f t="shared" si="199"/>
        <v>PISP</v>
      </c>
      <c r="F4242" s="93" t="str">
        <f t="shared" si="200"/>
        <v>N</v>
      </c>
      <c r="G4242" s="95">
        <v>3712639.5950334254</v>
      </c>
      <c r="H4242" s="101">
        <v>9544.5854549159485</v>
      </c>
      <c r="I4242" s="101">
        <v>100.51256107553944</v>
      </c>
      <c r="J4242" s="96"/>
      <c r="K4242" s="96"/>
      <c r="L4242" s="96"/>
      <c r="M4242" s="96"/>
      <c r="N4242" s="96"/>
      <c r="O4242" s="96"/>
      <c r="P4242" s="96"/>
    </row>
    <row r="4243" spans="1:16" ht="15" customHeight="1" x14ac:dyDescent="0.25">
      <c r="A4243" s="100">
        <v>43768</v>
      </c>
      <c r="B4243" s="101">
        <v>30</v>
      </c>
      <c r="C4243" s="92" t="str">
        <f t="shared" si="198"/>
        <v>GET /domestic-payment-consents/{ConsentId}</v>
      </c>
      <c r="D4243" s="94" t="s">
        <v>207</v>
      </c>
      <c r="E4243" s="93" t="str">
        <f t="shared" si="199"/>
        <v>PISP</v>
      </c>
      <c r="F4243" s="93" t="str">
        <f t="shared" si="200"/>
        <v>N</v>
      </c>
      <c r="G4243" s="95">
        <v>16443952.604780395</v>
      </c>
      <c r="H4243" s="101">
        <v>18124.914912163134</v>
      </c>
      <c r="I4243" s="101">
        <v>154.35208403560466</v>
      </c>
      <c r="J4243" s="96"/>
      <c r="K4243" s="96"/>
      <c r="L4243" s="96"/>
      <c r="M4243" s="96"/>
      <c r="N4243" s="96"/>
      <c r="O4243" s="96"/>
      <c r="P4243" s="96"/>
    </row>
    <row r="4244" spans="1:16" ht="15" customHeight="1" x14ac:dyDescent="0.25">
      <c r="A4244" s="100">
        <v>43768</v>
      </c>
      <c r="B4244" s="101">
        <v>31</v>
      </c>
      <c r="C4244" s="92" t="str">
        <f t="shared" si="198"/>
        <v>POST /domestic-payments</v>
      </c>
      <c r="D4244" s="94" t="s">
        <v>207</v>
      </c>
      <c r="E4244" s="93" t="str">
        <f t="shared" si="199"/>
        <v>PISP</v>
      </c>
      <c r="F4244" s="93" t="str">
        <f t="shared" si="200"/>
        <v>Y</v>
      </c>
      <c r="G4244" s="95">
        <v>4873144.644363354</v>
      </c>
      <c r="H4244" s="101">
        <v>15941.418799187022</v>
      </c>
      <c r="I4244" s="101">
        <v>6.1093900851426142</v>
      </c>
      <c r="J4244" s="96"/>
      <c r="K4244" s="96"/>
      <c r="L4244" s="96"/>
      <c r="M4244" s="96"/>
      <c r="N4244" s="96"/>
      <c r="O4244" s="96"/>
      <c r="P4244" s="96"/>
    </row>
    <row r="4245" spans="1:16" ht="15" customHeight="1" x14ac:dyDescent="0.25">
      <c r="A4245" s="100">
        <v>43768</v>
      </c>
      <c r="B4245" s="101">
        <v>32</v>
      </c>
      <c r="C4245" s="92" t="str">
        <f t="shared" si="198"/>
        <v>GET /domestic-payments/{DomesticPaymentId}</v>
      </c>
      <c r="D4245" s="94" t="s">
        <v>207</v>
      </c>
      <c r="E4245" s="93" t="str">
        <f t="shared" si="199"/>
        <v>PISP</v>
      </c>
      <c r="F4245" s="93" t="str">
        <f t="shared" si="200"/>
        <v>Y</v>
      </c>
      <c r="G4245" s="95">
        <v>33978443.990269497</v>
      </c>
      <c r="H4245" s="101">
        <v>37506.998395463626</v>
      </c>
      <c r="I4245" s="101">
        <v>76.897609499248475</v>
      </c>
      <c r="J4245" s="96"/>
      <c r="K4245" s="96"/>
      <c r="L4245" s="96"/>
      <c r="M4245" s="96"/>
      <c r="N4245" s="96"/>
      <c r="O4245" s="96"/>
      <c r="P4245" s="96"/>
    </row>
    <row r="4246" spans="1:16" ht="15" customHeight="1" x14ac:dyDescent="0.25">
      <c r="A4246" s="100">
        <v>43768</v>
      </c>
      <c r="B4246" s="101">
        <v>33</v>
      </c>
      <c r="C4246" s="92" t="str">
        <f t="shared" si="198"/>
        <v>POST /domestic-scheduled-payment-consents</v>
      </c>
      <c r="D4246" s="94" t="s">
        <v>207</v>
      </c>
      <c r="E4246" s="93" t="str">
        <f t="shared" si="199"/>
        <v>PISP</v>
      </c>
      <c r="F4246" s="93" t="str">
        <f t="shared" si="200"/>
        <v>N</v>
      </c>
      <c r="G4246" s="95">
        <v>20533463.026400607</v>
      </c>
      <c r="H4246" s="101">
        <v>19444.509033003338</v>
      </c>
      <c r="I4246" s="101">
        <v>120.839950905167</v>
      </c>
      <c r="J4246" s="96"/>
      <c r="K4246" s="96"/>
      <c r="L4246" s="96"/>
      <c r="M4246" s="96"/>
      <c r="N4246" s="96"/>
      <c r="O4246" s="96"/>
      <c r="P4246" s="96"/>
    </row>
    <row r="4247" spans="1:16" ht="15" customHeight="1" x14ac:dyDescent="0.25">
      <c r="A4247" s="100">
        <v>43768</v>
      </c>
      <c r="B4247" s="101">
        <v>34</v>
      </c>
      <c r="C4247" s="92" t="str">
        <f t="shared" si="198"/>
        <v>GET /domestic-scheduled-payment-consents/{ConsentId}</v>
      </c>
      <c r="D4247" s="94" t="s">
        <v>207</v>
      </c>
      <c r="E4247" s="93" t="str">
        <f t="shared" si="199"/>
        <v>PISP</v>
      </c>
      <c r="F4247" s="93" t="str">
        <f t="shared" si="200"/>
        <v>N</v>
      </c>
      <c r="G4247" s="95">
        <v>13400770.171846651</v>
      </c>
      <c r="H4247" s="101">
        <v>14757.806987375896</v>
      </c>
      <c r="I4247" s="101">
        <v>79.988258127690628</v>
      </c>
      <c r="J4247" s="96"/>
      <c r="K4247" s="96"/>
      <c r="L4247" s="96"/>
      <c r="M4247" s="96"/>
      <c r="N4247" s="96"/>
      <c r="O4247" s="96"/>
      <c r="P4247" s="96"/>
    </row>
    <row r="4248" spans="1:16" ht="15" customHeight="1" x14ac:dyDescent="0.25">
      <c r="A4248" s="100">
        <v>43768</v>
      </c>
      <c r="B4248" s="101">
        <v>35</v>
      </c>
      <c r="C4248" s="92" t="str">
        <f t="shared" si="198"/>
        <v>POST /domestic-scheduled-payments</v>
      </c>
      <c r="D4248" s="94" t="s">
        <v>207</v>
      </c>
      <c r="E4248" s="93" t="str">
        <f t="shared" si="199"/>
        <v>PISP</v>
      </c>
      <c r="F4248" s="93" t="str">
        <f t="shared" si="200"/>
        <v>Y</v>
      </c>
      <c r="G4248" s="95">
        <v>34615516.589015447</v>
      </c>
      <c r="H4248" s="101">
        <v>46425.107750990981</v>
      </c>
      <c r="I4248" s="101">
        <v>182.19181923706103</v>
      </c>
      <c r="J4248" s="96"/>
      <c r="K4248" s="96"/>
      <c r="L4248" s="96"/>
      <c r="M4248" s="96"/>
      <c r="N4248" s="96"/>
      <c r="O4248" s="96"/>
      <c r="P4248" s="96"/>
    </row>
    <row r="4249" spans="1:16" ht="15" customHeight="1" x14ac:dyDescent="0.25">
      <c r="A4249" s="100">
        <v>43768</v>
      </c>
      <c r="B4249" s="101">
        <v>36</v>
      </c>
      <c r="C4249" s="92" t="str">
        <f t="shared" si="198"/>
        <v>GET /domestic-scheduled-payments/{DomesticScheduledPaymentId}</v>
      </c>
      <c r="D4249" s="94" t="s">
        <v>207</v>
      </c>
      <c r="E4249" s="93" t="str">
        <f t="shared" si="199"/>
        <v>PISP</v>
      </c>
      <c r="F4249" s="93" t="str">
        <f t="shared" si="200"/>
        <v>Y</v>
      </c>
      <c r="G4249" s="95">
        <v>15474755.805640312</v>
      </c>
      <c r="H4249" s="101">
        <v>32129.876937529345</v>
      </c>
      <c r="I4249" s="101">
        <v>99.656388701362474</v>
      </c>
      <c r="J4249" s="96"/>
      <c r="K4249" s="96"/>
      <c r="L4249" s="96"/>
      <c r="M4249" s="96"/>
      <c r="N4249" s="96"/>
      <c r="O4249" s="96"/>
      <c r="P4249" s="96"/>
    </row>
    <row r="4250" spans="1:16" ht="15" customHeight="1" x14ac:dyDescent="0.25">
      <c r="A4250" s="100">
        <v>43768</v>
      </c>
      <c r="B4250" s="101">
        <v>37</v>
      </c>
      <c r="C4250" s="92" t="str">
        <f t="shared" si="198"/>
        <v>POST /domestic-standing-order-consents</v>
      </c>
      <c r="D4250" s="94" t="s">
        <v>207</v>
      </c>
      <c r="E4250" s="93" t="str">
        <f t="shared" si="199"/>
        <v>PISP</v>
      </c>
      <c r="F4250" s="93" t="str">
        <f t="shared" si="200"/>
        <v>N</v>
      </c>
      <c r="G4250" s="95">
        <v>25930590.781092003</v>
      </c>
      <c r="H4250" s="101">
        <v>26260.173194496303</v>
      </c>
      <c r="I4250" s="101">
        <v>241.45587975757786</v>
      </c>
      <c r="J4250" s="96"/>
      <c r="K4250" s="96"/>
      <c r="L4250" s="96"/>
      <c r="M4250" s="96"/>
      <c r="N4250" s="96"/>
      <c r="O4250" s="96"/>
      <c r="P4250" s="96"/>
    </row>
    <row r="4251" spans="1:16" ht="15" customHeight="1" x14ac:dyDescent="0.25">
      <c r="A4251" s="100">
        <v>43768</v>
      </c>
      <c r="B4251" s="101">
        <v>38</v>
      </c>
      <c r="C4251" s="92" t="str">
        <f t="shared" si="198"/>
        <v>GET /domestic-standing-order-consents/{ConsentId}</v>
      </c>
      <c r="D4251" s="94" t="s">
        <v>207</v>
      </c>
      <c r="E4251" s="93" t="str">
        <f t="shared" si="199"/>
        <v>PISP</v>
      </c>
      <c r="F4251" s="93" t="str">
        <f t="shared" si="200"/>
        <v>N</v>
      </c>
      <c r="G4251" s="95">
        <v>29128828.809078321</v>
      </c>
      <c r="H4251" s="101">
        <v>30415.400297049939</v>
      </c>
      <c r="I4251" s="101">
        <v>208.63068692484768</v>
      </c>
      <c r="J4251" s="96"/>
      <c r="K4251" s="96"/>
      <c r="L4251" s="96"/>
      <c r="M4251" s="96"/>
      <c r="N4251" s="96"/>
      <c r="O4251" s="96"/>
      <c r="P4251" s="96"/>
    </row>
    <row r="4252" spans="1:16" ht="15" customHeight="1" x14ac:dyDescent="0.25">
      <c r="A4252" s="100">
        <v>43768</v>
      </c>
      <c r="B4252" s="101">
        <v>39</v>
      </c>
      <c r="C4252" s="92" t="str">
        <f t="shared" si="198"/>
        <v>POST /domestic-standing-orders</v>
      </c>
      <c r="D4252" s="94" t="s">
        <v>207</v>
      </c>
      <c r="E4252" s="93" t="str">
        <f t="shared" si="199"/>
        <v>PISP</v>
      </c>
      <c r="F4252" s="93" t="str">
        <f t="shared" si="200"/>
        <v>Y</v>
      </c>
      <c r="G4252" s="95">
        <v>8398095.366724303</v>
      </c>
      <c r="H4252" s="101">
        <v>19035.328002547456</v>
      </c>
      <c r="I4252" s="101">
        <v>2.3532414808110431</v>
      </c>
      <c r="J4252" s="96"/>
      <c r="K4252" s="96"/>
      <c r="L4252" s="96"/>
      <c r="M4252" s="96"/>
      <c r="N4252" s="96"/>
      <c r="O4252" s="96"/>
      <c r="P4252" s="96"/>
    </row>
    <row r="4253" spans="1:16" ht="15" customHeight="1" x14ac:dyDescent="0.25">
      <c r="A4253" s="100">
        <v>43768</v>
      </c>
      <c r="B4253" s="101">
        <v>40</v>
      </c>
      <c r="C4253" s="92" t="str">
        <f t="shared" si="198"/>
        <v>GET /domestic-standing-orders/{DomesticStandingOrderId}</v>
      </c>
      <c r="D4253" s="94" t="s">
        <v>207</v>
      </c>
      <c r="E4253" s="93" t="str">
        <f t="shared" si="199"/>
        <v>PISP</v>
      </c>
      <c r="F4253" s="93" t="str">
        <f t="shared" si="200"/>
        <v>Y</v>
      </c>
      <c r="G4253" s="95">
        <v>5985196.722623351</v>
      </c>
      <c r="H4253" s="101">
        <v>8260.6236980836293</v>
      </c>
      <c r="I4253" s="101">
        <v>266.54916978550136</v>
      </c>
      <c r="J4253" s="96"/>
      <c r="K4253" s="96"/>
      <c r="L4253" s="96"/>
      <c r="M4253" s="96"/>
      <c r="N4253" s="96"/>
      <c r="O4253" s="96"/>
      <c r="P4253" s="96"/>
    </row>
    <row r="4254" spans="1:16" ht="15" customHeight="1" x14ac:dyDescent="0.25">
      <c r="A4254" s="100">
        <v>43768</v>
      </c>
      <c r="B4254" s="101">
        <v>41</v>
      </c>
      <c r="C4254" s="92" t="str">
        <f t="shared" si="198"/>
        <v>POST /international-payment-consents</v>
      </c>
      <c r="D4254" s="94" t="s">
        <v>207</v>
      </c>
      <c r="E4254" s="93" t="str">
        <f t="shared" si="199"/>
        <v>PISP</v>
      </c>
      <c r="F4254" s="93" t="str">
        <f t="shared" si="200"/>
        <v>N</v>
      </c>
      <c r="G4254" s="95">
        <v>36599030.687810786</v>
      </c>
      <c r="H4254" s="102">
        <v>47735.395215816483</v>
      </c>
      <c r="I4254" s="102">
        <v>75.16162598051325</v>
      </c>
      <c r="J4254" s="96"/>
      <c r="K4254" s="96"/>
      <c r="L4254" s="96"/>
      <c r="M4254" s="96"/>
      <c r="N4254" s="96"/>
      <c r="O4254" s="96"/>
      <c r="P4254" s="96"/>
    </row>
    <row r="4255" spans="1:16" ht="15" customHeight="1" x14ac:dyDescent="0.25">
      <c r="A4255" s="100">
        <v>43768</v>
      </c>
      <c r="B4255" s="101">
        <v>42</v>
      </c>
      <c r="C4255" s="92" t="str">
        <f t="shared" si="198"/>
        <v>GET /international-payment-consents/{ConsentId}</v>
      </c>
      <c r="D4255" s="94" t="s">
        <v>207</v>
      </c>
      <c r="E4255" s="93" t="str">
        <f t="shared" si="199"/>
        <v>PISP</v>
      </c>
      <c r="F4255" s="93" t="str">
        <f t="shared" si="200"/>
        <v>N</v>
      </c>
      <c r="G4255" s="95">
        <v>34369149.667129382</v>
      </c>
      <c r="H4255" s="102">
        <v>29431.888793410511</v>
      </c>
      <c r="I4255" s="102">
        <v>273.77998694292398</v>
      </c>
      <c r="J4255" s="96"/>
      <c r="K4255" s="96"/>
      <c r="L4255" s="96"/>
      <c r="M4255" s="96"/>
      <c r="N4255" s="96"/>
      <c r="O4255" s="96"/>
      <c r="P4255" s="96"/>
    </row>
    <row r="4256" spans="1:16" ht="15" customHeight="1" x14ac:dyDescent="0.25">
      <c r="A4256" s="100">
        <v>43768</v>
      </c>
      <c r="B4256" s="101">
        <v>43</v>
      </c>
      <c r="C4256" s="92" t="str">
        <f t="shared" si="198"/>
        <v>POST /international-payments</v>
      </c>
      <c r="D4256" s="94" t="s">
        <v>207</v>
      </c>
      <c r="E4256" s="93" t="str">
        <f t="shared" si="199"/>
        <v>PISP</v>
      </c>
      <c r="F4256" s="93" t="str">
        <f t="shared" si="200"/>
        <v>Y</v>
      </c>
      <c r="G4256" s="95">
        <v>38450627.502569631</v>
      </c>
      <c r="H4256" s="102">
        <v>42123.119445360215</v>
      </c>
      <c r="I4256" s="102">
        <v>50.73823543525797</v>
      </c>
      <c r="J4256" s="96"/>
      <c r="K4256" s="96"/>
      <c r="L4256" s="96"/>
      <c r="M4256" s="96"/>
      <c r="N4256" s="96"/>
      <c r="O4256" s="96"/>
      <c r="P4256" s="96"/>
    </row>
    <row r="4257" spans="1:16" ht="15" customHeight="1" x14ac:dyDescent="0.25">
      <c r="A4257" s="100">
        <v>43768</v>
      </c>
      <c r="B4257" s="101">
        <v>44</v>
      </c>
      <c r="C4257" s="92" t="str">
        <f t="shared" si="198"/>
        <v>GET /international-payments/{InternationalPaymentId}</v>
      </c>
      <c r="D4257" s="94" t="s">
        <v>207</v>
      </c>
      <c r="E4257" s="93" t="str">
        <f t="shared" si="199"/>
        <v>PISP</v>
      </c>
      <c r="F4257" s="93" t="str">
        <f t="shared" si="200"/>
        <v>Y</v>
      </c>
      <c r="G4257" s="95">
        <v>13515857.968687756</v>
      </c>
      <c r="H4257" s="102">
        <v>21179.678739506508</v>
      </c>
      <c r="I4257" s="102">
        <v>65.916069128854815</v>
      </c>
      <c r="J4257" s="96"/>
      <c r="K4257" s="96"/>
      <c r="L4257" s="96"/>
      <c r="M4257" s="96"/>
      <c r="N4257" s="96"/>
      <c r="O4257" s="96"/>
      <c r="P4257" s="96"/>
    </row>
    <row r="4258" spans="1:16" ht="15" customHeight="1" x14ac:dyDescent="0.25">
      <c r="A4258" s="100">
        <v>43768</v>
      </c>
      <c r="B4258" s="101">
        <v>45</v>
      </c>
      <c r="C4258" s="92" t="str">
        <f t="shared" si="198"/>
        <v>POST /international-scheduled-payment-consents</v>
      </c>
      <c r="D4258" s="94" t="s">
        <v>207</v>
      </c>
      <c r="E4258" s="93" t="str">
        <f t="shared" si="199"/>
        <v>PISP</v>
      </c>
      <c r="F4258" s="93" t="str">
        <f t="shared" si="200"/>
        <v>N</v>
      </c>
      <c r="G4258" s="95">
        <v>25496774.88263566</v>
      </c>
      <c r="H4258" s="102">
        <v>37149.90830420205</v>
      </c>
      <c r="I4258" s="102">
        <v>16.026672590358999</v>
      </c>
      <c r="J4258" s="96"/>
      <c r="K4258" s="96"/>
      <c r="L4258" s="96"/>
      <c r="M4258" s="96"/>
      <c r="N4258" s="96"/>
      <c r="O4258" s="96"/>
      <c r="P4258" s="96"/>
    </row>
    <row r="4259" spans="1:16" ht="15" customHeight="1" x14ac:dyDescent="0.25">
      <c r="A4259" s="100">
        <v>43768</v>
      </c>
      <c r="B4259" s="101">
        <v>46</v>
      </c>
      <c r="C4259" s="92" t="str">
        <f t="shared" si="198"/>
        <v>GET /international-scheduled-payment-consents/{ConsentId}</v>
      </c>
      <c r="D4259" s="94" t="s">
        <v>207</v>
      </c>
      <c r="E4259" s="93" t="str">
        <f t="shared" si="199"/>
        <v>PISP</v>
      </c>
      <c r="F4259" s="93" t="str">
        <f t="shared" si="200"/>
        <v>N</v>
      </c>
      <c r="G4259" s="95">
        <v>9901365.2762369532</v>
      </c>
      <c r="H4259" s="102">
        <v>31574.911460669231</v>
      </c>
      <c r="I4259" s="102">
        <v>30.39742418851047</v>
      </c>
      <c r="J4259" s="96"/>
      <c r="K4259" s="96"/>
      <c r="L4259" s="96"/>
      <c r="M4259" s="96"/>
      <c r="N4259" s="96"/>
      <c r="O4259" s="96"/>
      <c r="P4259" s="96"/>
    </row>
    <row r="4260" spans="1:16" ht="15" customHeight="1" x14ac:dyDescent="0.25">
      <c r="A4260" s="100">
        <v>43768</v>
      </c>
      <c r="B4260" s="101">
        <v>47</v>
      </c>
      <c r="C4260" s="92" t="str">
        <f t="shared" si="198"/>
        <v>POST /international-scheduled-payments</v>
      </c>
      <c r="D4260" s="94" t="s">
        <v>207</v>
      </c>
      <c r="E4260" s="93" t="str">
        <f t="shared" si="199"/>
        <v>PISP</v>
      </c>
      <c r="F4260" s="93" t="str">
        <f t="shared" si="200"/>
        <v>Y</v>
      </c>
      <c r="G4260" s="95">
        <v>15617996.232072435</v>
      </c>
      <c r="H4260" s="102">
        <v>24181.200736050916</v>
      </c>
      <c r="I4260" s="102">
        <v>77.49935298019696</v>
      </c>
      <c r="J4260" s="96"/>
      <c r="K4260" s="96"/>
      <c r="L4260" s="96"/>
      <c r="M4260" s="96"/>
      <c r="N4260" s="96"/>
      <c r="O4260" s="96"/>
      <c r="P4260" s="96"/>
    </row>
    <row r="4261" spans="1:16" ht="15" customHeight="1" x14ac:dyDescent="0.25">
      <c r="A4261" s="100">
        <v>43768</v>
      </c>
      <c r="B4261" s="101">
        <v>48</v>
      </c>
      <c r="C4261" s="92" t="str">
        <f t="shared" si="198"/>
        <v>GET /international-scheduled-payments/{InternationalScheduledPaymentId}</v>
      </c>
      <c r="D4261" s="94" t="s">
        <v>207</v>
      </c>
      <c r="E4261" s="93" t="str">
        <f t="shared" si="199"/>
        <v>PISP</v>
      </c>
      <c r="F4261" s="93" t="str">
        <f t="shared" si="200"/>
        <v>Y</v>
      </c>
      <c r="G4261" s="95">
        <v>21238129.825976241</v>
      </c>
      <c r="H4261" s="102">
        <v>41156.883624771741</v>
      </c>
      <c r="I4261" s="102">
        <v>62.042592896433604</v>
      </c>
      <c r="J4261" s="96"/>
      <c r="K4261" s="96"/>
      <c r="L4261" s="96"/>
      <c r="M4261" s="96"/>
      <c r="N4261" s="96"/>
      <c r="O4261" s="96"/>
      <c r="P4261" s="96"/>
    </row>
    <row r="4262" spans="1:16" ht="15" customHeight="1" x14ac:dyDescent="0.25">
      <c r="A4262" s="100">
        <v>43768</v>
      </c>
      <c r="B4262" s="101">
        <v>49</v>
      </c>
      <c r="C4262" s="92" t="str">
        <f t="shared" si="198"/>
        <v>POST /international-standing-order-consents</v>
      </c>
      <c r="D4262" s="94" t="s">
        <v>207</v>
      </c>
      <c r="E4262" s="93" t="str">
        <f t="shared" si="199"/>
        <v>PISP</v>
      </c>
      <c r="F4262" s="93" t="str">
        <f t="shared" si="200"/>
        <v>N</v>
      </c>
      <c r="G4262" s="95">
        <v>4453905.9814928174</v>
      </c>
      <c r="H4262" s="102">
        <v>12864.848505954724</v>
      </c>
      <c r="I4262" s="102">
        <v>6.5138149827382801</v>
      </c>
      <c r="J4262" s="96"/>
      <c r="K4262" s="96"/>
      <c r="L4262" s="96"/>
      <c r="M4262" s="96"/>
      <c r="N4262" s="96"/>
      <c r="O4262" s="96"/>
      <c r="P4262" s="96"/>
    </row>
    <row r="4263" spans="1:16" ht="15" customHeight="1" x14ac:dyDescent="0.25">
      <c r="A4263" s="100">
        <v>43768</v>
      </c>
      <c r="B4263" s="101">
        <v>50</v>
      </c>
      <c r="C4263" s="92" t="str">
        <f t="shared" si="198"/>
        <v>GET /international-standing-order-consents/{ConsentId}</v>
      </c>
      <c r="D4263" s="94" t="s">
        <v>207</v>
      </c>
      <c r="E4263" s="93" t="str">
        <f t="shared" si="199"/>
        <v>PISP</v>
      </c>
      <c r="F4263" s="93" t="str">
        <f t="shared" si="200"/>
        <v>N</v>
      </c>
      <c r="G4263" s="95">
        <v>22348799.968196135</v>
      </c>
      <c r="H4263" s="102">
        <v>34165.69061181281</v>
      </c>
      <c r="I4263" s="102">
        <v>271.29076938739729</v>
      </c>
      <c r="J4263" s="96"/>
      <c r="K4263" s="96"/>
      <c r="L4263" s="96"/>
      <c r="M4263" s="96"/>
      <c r="N4263" s="96"/>
      <c r="O4263" s="96"/>
      <c r="P4263" s="96"/>
    </row>
    <row r="4264" spans="1:16" ht="15" customHeight="1" x14ac:dyDescent="0.25">
      <c r="A4264" s="100">
        <v>43768</v>
      </c>
      <c r="B4264" s="101">
        <v>51</v>
      </c>
      <c r="C4264" s="92" t="str">
        <f t="shared" si="198"/>
        <v>POST /international-standing-orders</v>
      </c>
      <c r="D4264" s="94" t="s">
        <v>207</v>
      </c>
      <c r="E4264" s="93" t="str">
        <f t="shared" si="199"/>
        <v>PISP</v>
      </c>
      <c r="F4264" s="93" t="str">
        <f t="shared" si="200"/>
        <v>Y</v>
      </c>
      <c r="G4264" s="95">
        <v>16037386.054160127</v>
      </c>
      <c r="H4264" s="102">
        <v>26790.800946414209</v>
      </c>
      <c r="I4264" s="102">
        <v>250.61059286494176</v>
      </c>
      <c r="J4264" s="96"/>
      <c r="K4264" s="96"/>
      <c r="L4264" s="96"/>
      <c r="M4264" s="96"/>
      <c r="N4264" s="96"/>
      <c r="O4264" s="96"/>
      <c r="P4264" s="96"/>
    </row>
    <row r="4265" spans="1:16" ht="15" customHeight="1" x14ac:dyDescent="0.25">
      <c r="A4265" s="100">
        <v>43768</v>
      </c>
      <c r="B4265" s="101">
        <v>52</v>
      </c>
      <c r="C4265" s="92" t="str">
        <f t="shared" si="198"/>
        <v>GET /international-standing-orders/{InternationalStandingOrderPaymentId}</v>
      </c>
      <c r="D4265" s="94" t="s">
        <v>207</v>
      </c>
      <c r="E4265" s="93" t="str">
        <f t="shared" si="199"/>
        <v>PISP</v>
      </c>
      <c r="F4265" s="93" t="str">
        <f t="shared" si="200"/>
        <v>Y</v>
      </c>
      <c r="G4265" s="95">
        <v>7213993.8666152675</v>
      </c>
      <c r="H4265" s="102">
        <v>16846.689701437666</v>
      </c>
      <c r="I4265" s="102">
        <v>79.59101436663407</v>
      </c>
      <c r="J4265" s="96"/>
      <c r="K4265" s="96"/>
      <c r="L4265" s="96"/>
      <c r="M4265" s="96"/>
      <c r="N4265" s="96"/>
      <c r="O4265" s="96"/>
      <c r="P4265" s="96"/>
    </row>
    <row r="4266" spans="1:16" ht="15" customHeight="1" x14ac:dyDescent="0.25">
      <c r="A4266" s="100">
        <v>43768</v>
      </c>
      <c r="B4266" s="101">
        <v>53</v>
      </c>
      <c r="C4266" s="92" t="str">
        <f t="shared" si="198"/>
        <v>POST /file-payment-consents</v>
      </c>
      <c r="D4266" s="94" t="s">
        <v>207</v>
      </c>
      <c r="E4266" s="93" t="str">
        <f t="shared" si="199"/>
        <v>PISP</v>
      </c>
      <c r="F4266" s="93" t="str">
        <f t="shared" si="200"/>
        <v>N</v>
      </c>
      <c r="G4266" s="95">
        <v>12188486.51007014</v>
      </c>
      <c r="H4266" s="102">
        <v>15335.020667433784</v>
      </c>
      <c r="I4266" s="102">
        <v>22.54017619222758</v>
      </c>
      <c r="J4266" s="96"/>
      <c r="K4266" s="96"/>
      <c r="L4266" s="96"/>
      <c r="M4266" s="96"/>
      <c r="N4266" s="96"/>
      <c r="O4266" s="96"/>
      <c r="P4266" s="96"/>
    </row>
    <row r="4267" spans="1:16" ht="15" customHeight="1" x14ac:dyDescent="0.25">
      <c r="A4267" s="100">
        <v>43768</v>
      </c>
      <c r="B4267" s="101">
        <v>54</v>
      </c>
      <c r="C4267" s="92" t="str">
        <f t="shared" si="198"/>
        <v>GET /file-payment-consents/{ConsentId}</v>
      </c>
      <c r="D4267" s="94" t="s">
        <v>207</v>
      </c>
      <c r="E4267" s="93" t="str">
        <f t="shared" si="199"/>
        <v>PISP</v>
      </c>
      <c r="F4267" s="93" t="str">
        <f t="shared" si="200"/>
        <v>N</v>
      </c>
      <c r="G4267" s="95">
        <v>21127503.848076098</v>
      </c>
      <c r="H4267" s="102">
        <v>25656.473152722003</v>
      </c>
      <c r="I4267" s="102">
        <v>214.9410080430462</v>
      </c>
      <c r="J4267" s="96"/>
      <c r="K4267" s="96"/>
      <c r="L4267" s="96"/>
      <c r="M4267" s="96"/>
      <c r="N4267" s="96"/>
      <c r="O4267" s="96"/>
      <c r="P4267" s="96"/>
    </row>
    <row r="4268" spans="1:16" ht="15" customHeight="1" x14ac:dyDescent="0.25">
      <c r="A4268" s="100">
        <v>43768</v>
      </c>
      <c r="B4268" s="101">
        <v>55</v>
      </c>
      <c r="C4268" s="92" t="str">
        <f t="shared" si="198"/>
        <v>POST /file-payment-consents/{ConsentId}/file</v>
      </c>
      <c r="D4268" s="94" t="s">
        <v>207</v>
      </c>
      <c r="E4268" s="93" t="str">
        <f t="shared" si="199"/>
        <v>PISP</v>
      </c>
      <c r="F4268" s="93" t="str">
        <f t="shared" si="200"/>
        <v>N</v>
      </c>
      <c r="G4268" s="95">
        <v>23152208.027362041</v>
      </c>
      <c r="H4268" s="102">
        <v>35981.005673742642</v>
      </c>
      <c r="I4268" s="102">
        <v>72.523211686432418</v>
      </c>
      <c r="J4268" s="96"/>
      <c r="K4268" s="96"/>
      <c r="L4268" s="96"/>
      <c r="M4268" s="96"/>
      <c r="N4268" s="96"/>
      <c r="O4268" s="96"/>
      <c r="P4268" s="96"/>
    </row>
    <row r="4269" spans="1:16" ht="15" customHeight="1" x14ac:dyDescent="0.25">
      <c r="A4269" s="100">
        <v>43768</v>
      </c>
      <c r="B4269" s="101">
        <v>56</v>
      </c>
      <c r="C4269" s="92" t="str">
        <f t="shared" si="198"/>
        <v>GET /file-payment-consents/{ConsentId}/file</v>
      </c>
      <c r="D4269" s="94" t="s">
        <v>207</v>
      </c>
      <c r="E4269" s="93" t="str">
        <f t="shared" si="199"/>
        <v>PISP</v>
      </c>
      <c r="F4269" s="93" t="str">
        <f t="shared" si="200"/>
        <v>N</v>
      </c>
      <c r="G4269" s="95">
        <v>26246792.442959737</v>
      </c>
      <c r="H4269" s="102">
        <v>31800.237032390483</v>
      </c>
      <c r="I4269" s="102">
        <v>44.839846107474507</v>
      </c>
      <c r="J4269" s="96"/>
      <c r="K4269" s="96"/>
      <c r="L4269" s="96"/>
      <c r="M4269" s="96"/>
      <c r="N4269" s="96"/>
      <c r="O4269" s="96"/>
      <c r="P4269" s="96"/>
    </row>
    <row r="4270" spans="1:16" ht="15" customHeight="1" x14ac:dyDescent="0.25">
      <c r="A4270" s="100">
        <v>43768</v>
      </c>
      <c r="B4270" s="101">
        <v>57</v>
      </c>
      <c r="C4270" s="92" t="str">
        <f t="shared" si="198"/>
        <v>POST /file-payments</v>
      </c>
      <c r="D4270" s="94" t="s">
        <v>207</v>
      </c>
      <c r="E4270" s="93" t="str">
        <f t="shared" si="199"/>
        <v>PISP</v>
      </c>
      <c r="F4270" s="93" t="str">
        <f t="shared" si="200"/>
        <v>Y</v>
      </c>
      <c r="G4270" s="95">
        <v>424445308.02207506</v>
      </c>
      <c r="H4270" s="102">
        <v>4298.99668267179</v>
      </c>
      <c r="I4270" s="102">
        <v>62.585658989336828</v>
      </c>
      <c r="J4270" s="96"/>
      <c r="K4270" s="96"/>
      <c r="L4270" s="96"/>
      <c r="M4270" s="96"/>
      <c r="N4270" s="96"/>
      <c r="O4270" s="96"/>
      <c r="P4270" s="96"/>
    </row>
    <row r="4271" spans="1:16" ht="15" customHeight="1" x14ac:dyDescent="0.25">
      <c r="A4271" s="100">
        <v>43768</v>
      </c>
      <c r="B4271" s="101">
        <v>58</v>
      </c>
      <c r="C4271" s="92" t="str">
        <f t="shared" si="198"/>
        <v>GET /file-payments/{FilePaymentId}</v>
      </c>
      <c r="D4271" s="94" t="s">
        <v>207</v>
      </c>
      <c r="E4271" s="93" t="str">
        <f t="shared" si="199"/>
        <v>PISP</v>
      </c>
      <c r="F4271" s="93" t="str">
        <f t="shared" si="200"/>
        <v>Y</v>
      </c>
      <c r="G4271" s="95">
        <v>71175133.566346347</v>
      </c>
      <c r="H4271" s="102">
        <v>917.5106141853928</v>
      </c>
      <c r="I4271" s="102">
        <v>138.99573891993231</v>
      </c>
      <c r="J4271" s="96"/>
      <c r="K4271" s="96"/>
      <c r="L4271" s="96"/>
      <c r="M4271" s="96"/>
      <c r="N4271" s="96"/>
      <c r="O4271" s="96"/>
      <c r="P4271" s="96"/>
    </row>
    <row r="4272" spans="1:16" ht="15" customHeight="1" x14ac:dyDescent="0.25">
      <c r="A4272" s="100">
        <v>43768</v>
      </c>
      <c r="B4272" s="101">
        <v>59</v>
      </c>
      <c r="C4272" s="92" t="str">
        <f t="shared" si="198"/>
        <v>GET /file-payments/{FilePaymentId}/report-file</v>
      </c>
      <c r="D4272" s="94" t="s">
        <v>207</v>
      </c>
      <c r="E4272" s="93" t="str">
        <f t="shared" si="199"/>
        <v>PISP</v>
      </c>
      <c r="F4272" s="93" t="str">
        <f t="shared" si="200"/>
        <v>Y</v>
      </c>
      <c r="G4272" s="95">
        <v>61543440.576912746</v>
      </c>
      <c r="H4272" s="102">
        <v>2661.0123359959616</v>
      </c>
      <c r="I4272" s="102">
        <v>88.308347240421639</v>
      </c>
      <c r="J4272" s="96"/>
      <c r="K4272" s="96"/>
      <c r="L4272" s="96"/>
      <c r="M4272" s="96"/>
      <c r="N4272" s="96"/>
      <c r="O4272" s="96"/>
      <c r="P4272" s="96"/>
    </row>
    <row r="4273" spans="1:16" ht="15" customHeight="1" x14ac:dyDescent="0.25">
      <c r="A4273" s="100">
        <v>43768</v>
      </c>
      <c r="B4273" s="101">
        <v>60</v>
      </c>
      <c r="C4273" s="92" t="str">
        <f t="shared" si="198"/>
        <v>POST /funds-confirmation-consents</v>
      </c>
      <c r="D4273" s="94" t="s">
        <v>207</v>
      </c>
      <c r="E4273" s="93" t="str">
        <f t="shared" si="199"/>
        <v>CoF</v>
      </c>
      <c r="F4273" s="93" t="str">
        <f t="shared" si="200"/>
        <v>N</v>
      </c>
      <c r="G4273" s="95">
        <v>15379599.851305148</v>
      </c>
      <c r="H4273" s="102">
        <v>15395.008712915973</v>
      </c>
      <c r="I4273" s="102">
        <v>14.376475375732548</v>
      </c>
      <c r="J4273" s="96"/>
      <c r="K4273" s="96"/>
      <c r="L4273" s="96"/>
      <c r="M4273" s="96"/>
      <c r="N4273" s="96"/>
      <c r="O4273" s="96"/>
      <c r="P4273" s="96"/>
    </row>
    <row r="4274" spans="1:16" ht="15" customHeight="1" x14ac:dyDescent="0.25">
      <c r="A4274" s="100">
        <v>43768</v>
      </c>
      <c r="B4274" s="101">
        <v>61</v>
      </c>
      <c r="C4274" s="92" t="str">
        <f t="shared" si="198"/>
        <v>GET /funds-confirmation-consents/{ConsentId}</v>
      </c>
      <c r="D4274" s="94" t="s">
        <v>207</v>
      </c>
      <c r="E4274" s="93" t="str">
        <f t="shared" si="199"/>
        <v>CoF</v>
      </c>
      <c r="F4274" s="93" t="str">
        <f t="shared" si="200"/>
        <v>N</v>
      </c>
      <c r="G4274" s="95">
        <v>22472116.588796083</v>
      </c>
      <c r="H4274" s="102">
        <v>38112.513365433362</v>
      </c>
      <c r="I4274" s="102">
        <v>210.38954438383851</v>
      </c>
      <c r="J4274" s="96"/>
      <c r="K4274" s="96"/>
      <c r="L4274" s="96"/>
      <c r="M4274" s="96"/>
      <c r="N4274" s="96"/>
      <c r="O4274" s="96"/>
      <c r="P4274" s="96"/>
    </row>
    <row r="4275" spans="1:16" ht="15" customHeight="1" x14ac:dyDescent="0.25">
      <c r="A4275" s="100">
        <v>43768</v>
      </c>
      <c r="B4275" s="101">
        <v>62</v>
      </c>
      <c r="C4275" s="92" t="str">
        <f t="shared" si="198"/>
        <v>DELETE /funds-confirmation-consents/{ConsentId}</v>
      </c>
      <c r="D4275" s="94" t="s">
        <v>207</v>
      </c>
      <c r="E4275" s="93" t="str">
        <f t="shared" si="199"/>
        <v>CoF</v>
      </c>
      <c r="F4275" s="93" t="str">
        <f t="shared" si="200"/>
        <v>N</v>
      </c>
      <c r="G4275" s="95">
        <v>6348283.2461955827</v>
      </c>
      <c r="H4275" s="102">
        <v>13353.791170676939</v>
      </c>
      <c r="I4275" s="102">
        <v>118.38816302492052</v>
      </c>
      <c r="J4275" s="96"/>
      <c r="K4275" s="96"/>
      <c r="L4275" s="96"/>
      <c r="M4275" s="96"/>
      <c r="N4275" s="96"/>
      <c r="O4275" s="96"/>
      <c r="P4275" s="96"/>
    </row>
    <row r="4276" spans="1:16" ht="15" customHeight="1" x14ac:dyDescent="0.25">
      <c r="A4276" s="100">
        <v>43768</v>
      </c>
      <c r="B4276" s="101">
        <v>63</v>
      </c>
      <c r="C4276" s="92" t="str">
        <f t="shared" si="198"/>
        <v>POST /funds-confirmations</v>
      </c>
      <c r="D4276" s="94" t="s">
        <v>207</v>
      </c>
      <c r="E4276" s="93" t="str">
        <f t="shared" si="199"/>
        <v>CoF</v>
      </c>
      <c r="F4276" s="93" t="str">
        <f t="shared" si="200"/>
        <v>Y</v>
      </c>
      <c r="G4276" s="95">
        <v>9075102.4725960642</v>
      </c>
      <c r="H4276" s="102">
        <v>16712.083213273829</v>
      </c>
      <c r="I4276" s="102">
        <v>265.74691495038235</v>
      </c>
      <c r="J4276" s="96"/>
      <c r="K4276" s="96"/>
      <c r="L4276" s="96"/>
      <c r="M4276" s="96"/>
      <c r="N4276" s="96"/>
      <c r="O4276" s="96"/>
      <c r="P4276" s="96"/>
    </row>
    <row r="4277" spans="1:16" ht="15" customHeight="1" x14ac:dyDescent="0.25">
      <c r="A4277" s="46">
        <v>43768</v>
      </c>
      <c r="B4277" s="101">
        <v>0</v>
      </c>
      <c r="C4277" s="92" t="str">
        <f t="shared" si="198"/>
        <v>OIDC endpoints for token IDs</v>
      </c>
      <c r="D4277" s="94" t="s">
        <v>208</v>
      </c>
      <c r="E4277" s="93" t="str">
        <f t="shared" si="199"/>
        <v>OIDC</v>
      </c>
      <c r="F4277" s="93" t="str">
        <f t="shared" si="200"/>
        <v>N</v>
      </c>
      <c r="G4277" s="112">
        <v>807474902.28207624</v>
      </c>
      <c r="H4277" s="68">
        <v>1569378.4026452648</v>
      </c>
      <c r="I4277" s="68">
        <v>575.33249932991635</v>
      </c>
      <c r="J4277" s="96"/>
      <c r="K4277" s="96"/>
      <c r="L4277" s="96"/>
      <c r="M4277" s="96"/>
      <c r="N4277" s="96"/>
      <c r="O4277" s="96"/>
      <c r="P4277" s="96"/>
    </row>
    <row r="4278" spans="1:16" ht="15" customHeight="1" x14ac:dyDescent="0.25">
      <c r="A4278" s="97">
        <v>43768</v>
      </c>
      <c r="B4278" s="101">
        <v>1</v>
      </c>
      <c r="C4278" s="92" t="str">
        <f t="shared" si="198"/>
        <v>POST /account-access-consents</v>
      </c>
      <c r="D4278" s="94" t="s">
        <v>208</v>
      </c>
      <c r="E4278" s="93" t="str">
        <f t="shared" si="199"/>
        <v>AISP</v>
      </c>
      <c r="F4278" s="93" t="str">
        <f t="shared" si="200"/>
        <v>N</v>
      </c>
      <c r="G4278" s="95">
        <v>653095.40120656497</v>
      </c>
      <c r="H4278" s="99">
        <v>28597.867336777144</v>
      </c>
      <c r="I4278" s="99">
        <v>90.709380483954547</v>
      </c>
      <c r="J4278" s="96"/>
      <c r="K4278" s="96"/>
      <c r="L4278" s="96"/>
      <c r="M4278" s="96"/>
      <c r="N4278" s="96"/>
      <c r="O4278" s="96"/>
      <c r="P4278" s="96"/>
    </row>
    <row r="4279" spans="1:16" ht="15" customHeight="1" x14ac:dyDescent="0.25">
      <c r="A4279" s="97">
        <v>43768</v>
      </c>
      <c r="B4279" s="101">
        <v>2</v>
      </c>
      <c r="C4279" s="92" t="str">
        <f t="shared" si="198"/>
        <v>GET /account-access-consents/{ConsentId}</v>
      </c>
      <c r="D4279" s="94" t="s">
        <v>208</v>
      </c>
      <c r="E4279" s="93" t="str">
        <f t="shared" si="199"/>
        <v>AISP</v>
      </c>
      <c r="F4279" s="93" t="str">
        <f t="shared" si="200"/>
        <v>N</v>
      </c>
      <c r="G4279" s="95">
        <v>1221306.8602914719</v>
      </c>
      <c r="H4279" s="99">
        <v>31364.079020859077</v>
      </c>
      <c r="I4279" s="99">
        <v>33.205681745541597</v>
      </c>
      <c r="J4279" s="96"/>
      <c r="K4279" s="96"/>
      <c r="L4279" s="96"/>
      <c r="M4279" s="96"/>
      <c r="N4279" s="96"/>
      <c r="O4279" s="96"/>
      <c r="P4279" s="96"/>
    </row>
    <row r="4280" spans="1:16" ht="15" customHeight="1" x14ac:dyDescent="0.25">
      <c r="A4280" s="97">
        <v>43768</v>
      </c>
      <c r="B4280" s="101">
        <v>3</v>
      </c>
      <c r="C4280" s="92" t="str">
        <f t="shared" si="198"/>
        <v>DELETE /account-access-consents/{ConsentId}</v>
      </c>
      <c r="D4280" s="94" t="s">
        <v>208</v>
      </c>
      <c r="E4280" s="93" t="str">
        <f t="shared" si="199"/>
        <v>AISP</v>
      </c>
      <c r="F4280" s="93" t="str">
        <f t="shared" si="200"/>
        <v>N</v>
      </c>
      <c r="G4280" s="95">
        <v>649526.57324648206</v>
      </c>
      <c r="H4280" s="99">
        <v>26523.662075372191</v>
      </c>
      <c r="I4280" s="99">
        <v>285.45283388086568</v>
      </c>
      <c r="J4280" s="96"/>
      <c r="K4280" s="96"/>
      <c r="L4280" s="96"/>
      <c r="M4280" s="96"/>
      <c r="N4280" s="96"/>
      <c r="O4280" s="96"/>
      <c r="P4280" s="96"/>
    </row>
    <row r="4281" spans="1:16" ht="15" customHeight="1" x14ac:dyDescent="0.25">
      <c r="A4281" s="97">
        <v>43768</v>
      </c>
      <c r="B4281" s="101">
        <v>4</v>
      </c>
      <c r="C4281" s="92" t="str">
        <f t="shared" si="198"/>
        <v>GET /accounts</v>
      </c>
      <c r="D4281" s="94" t="s">
        <v>208</v>
      </c>
      <c r="E4281" s="93" t="str">
        <f t="shared" si="199"/>
        <v>AISP</v>
      </c>
      <c r="F4281" s="93" t="str">
        <f t="shared" si="200"/>
        <v>Y</v>
      </c>
      <c r="G4281" s="95">
        <v>1570058.633977948</v>
      </c>
      <c r="H4281" s="99">
        <v>31080.277303195187</v>
      </c>
      <c r="I4281" s="99">
        <v>63.847112742782635</v>
      </c>
      <c r="J4281" s="96"/>
      <c r="K4281" s="96"/>
      <c r="L4281" s="96"/>
      <c r="M4281" s="96"/>
      <c r="N4281" s="96"/>
      <c r="O4281" s="96"/>
      <c r="P4281" s="96"/>
    </row>
    <row r="4282" spans="1:16" ht="15" customHeight="1" x14ac:dyDescent="0.25">
      <c r="A4282" s="97">
        <v>43768</v>
      </c>
      <c r="B4282" s="101">
        <v>5</v>
      </c>
      <c r="C4282" s="92" t="str">
        <f t="shared" si="198"/>
        <v>GET /accounts/{AccountId}</v>
      </c>
      <c r="D4282" s="94" t="s">
        <v>208</v>
      </c>
      <c r="E4282" s="93" t="str">
        <f t="shared" si="199"/>
        <v>AISP</v>
      </c>
      <c r="F4282" s="93" t="str">
        <f t="shared" si="200"/>
        <v>Y</v>
      </c>
      <c r="G4282" s="95">
        <v>2493257.1915057655</v>
      </c>
      <c r="H4282" s="99">
        <v>41260.800025112927</v>
      </c>
      <c r="I4282" s="99">
        <v>89.440872975866412</v>
      </c>
      <c r="J4282" s="96"/>
      <c r="K4282" s="96"/>
      <c r="L4282" s="96"/>
      <c r="M4282" s="96"/>
      <c r="N4282" s="96"/>
      <c r="O4282" s="96"/>
      <c r="P4282" s="96"/>
    </row>
    <row r="4283" spans="1:16" ht="15" customHeight="1" x14ac:dyDescent="0.25">
      <c r="A4283" s="97">
        <v>43768</v>
      </c>
      <c r="B4283" s="101">
        <v>6</v>
      </c>
      <c r="C4283" s="92" t="str">
        <f t="shared" si="198"/>
        <v>GET /accounts/{AccountId}/balances</v>
      </c>
      <c r="D4283" s="94" t="s">
        <v>208</v>
      </c>
      <c r="E4283" s="93" t="str">
        <f t="shared" si="199"/>
        <v>AISP</v>
      </c>
      <c r="F4283" s="93" t="str">
        <f t="shared" si="200"/>
        <v>Y</v>
      </c>
      <c r="G4283" s="95">
        <v>1701015.152212562</v>
      </c>
      <c r="H4283" s="99">
        <v>26607.350785733415</v>
      </c>
      <c r="I4283" s="99">
        <v>149.67879081377848</v>
      </c>
      <c r="J4283" s="96"/>
      <c r="K4283" s="96"/>
      <c r="L4283" s="96"/>
      <c r="M4283" s="96"/>
      <c r="N4283" s="96"/>
      <c r="O4283" s="96"/>
      <c r="P4283" s="96"/>
    </row>
    <row r="4284" spans="1:16" ht="15" customHeight="1" x14ac:dyDescent="0.25">
      <c r="A4284" s="97">
        <v>43768</v>
      </c>
      <c r="B4284" s="101">
        <v>7</v>
      </c>
      <c r="C4284" s="92" t="str">
        <f t="shared" si="198"/>
        <v>GET /balances</v>
      </c>
      <c r="D4284" s="94" t="s">
        <v>208</v>
      </c>
      <c r="E4284" s="93" t="str">
        <f t="shared" si="199"/>
        <v>AISP</v>
      </c>
      <c r="F4284" s="93" t="str">
        <f t="shared" si="200"/>
        <v>Y</v>
      </c>
      <c r="G4284" s="95">
        <v>1017589.2794346287</v>
      </c>
      <c r="H4284" s="99">
        <v>21575.265961634555</v>
      </c>
      <c r="I4284" s="99">
        <v>142.91672646725814</v>
      </c>
      <c r="J4284" s="96"/>
      <c r="K4284" s="96"/>
      <c r="L4284" s="96"/>
      <c r="M4284" s="96"/>
      <c r="N4284" s="96"/>
      <c r="O4284" s="96"/>
      <c r="P4284" s="96"/>
    </row>
    <row r="4285" spans="1:16" ht="15" customHeight="1" x14ac:dyDescent="0.25">
      <c r="A4285" s="97">
        <v>43768</v>
      </c>
      <c r="B4285" s="101">
        <v>8</v>
      </c>
      <c r="C4285" s="92" t="str">
        <f t="shared" si="198"/>
        <v>GET /accounts/{AccountId}/transactions</v>
      </c>
      <c r="D4285" s="94" t="s">
        <v>208</v>
      </c>
      <c r="E4285" s="93" t="str">
        <f t="shared" si="199"/>
        <v>AISP</v>
      </c>
      <c r="F4285" s="93" t="str">
        <f t="shared" si="200"/>
        <v>Y</v>
      </c>
      <c r="G4285" s="95">
        <v>33139143.96524556</v>
      </c>
      <c r="H4285" s="99">
        <v>19797.854167510792</v>
      </c>
      <c r="I4285" s="99">
        <v>179.85572741718119</v>
      </c>
      <c r="J4285" s="96"/>
      <c r="K4285" s="96"/>
      <c r="L4285" s="96"/>
      <c r="M4285" s="96"/>
      <c r="N4285" s="96"/>
      <c r="O4285" s="96"/>
      <c r="P4285" s="96"/>
    </row>
    <row r="4286" spans="1:16" ht="15" customHeight="1" x14ac:dyDescent="0.25">
      <c r="A4286" s="97">
        <v>43768</v>
      </c>
      <c r="B4286" s="101">
        <v>9</v>
      </c>
      <c r="C4286" s="92" t="str">
        <f t="shared" si="198"/>
        <v>GET /transactions</v>
      </c>
      <c r="D4286" s="94" t="s">
        <v>208</v>
      </c>
      <c r="E4286" s="93" t="str">
        <f t="shared" si="199"/>
        <v>AISP</v>
      </c>
      <c r="F4286" s="93" t="str">
        <f t="shared" si="200"/>
        <v>Y</v>
      </c>
      <c r="G4286" s="95">
        <v>309284173.66130269</v>
      </c>
      <c r="H4286" s="99">
        <v>42724.123202554365</v>
      </c>
      <c r="I4286" s="99">
        <v>32.3591565356937</v>
      </c>
      <c r="J4286" s="96"/>
      <c r="K4286" s="96"/>
      <c r="L4286" s="96"/>
      <c r="M4286" s="96"/>
      <c r="N4286" s="96"/>
      <c r="O4286" s="96"/>
      <c r="P4286" s="96"/>
    </row>
    <row r="4287" spans="1:16" ht="15" customHeight="1" x14ac:dyDescent="0.25">
      <c r="A4287" s="97">
        <v>43768</v>
      </c>
      <c r="B4287" s="101">
        <v>10</v>
      </c>
      <c r="C4287" s="92" t="str">
        <f t="shared" si="198"/>
        <v>GET /accounts/{AccountId}/beneficiaries</v>
      </c>
      <c r="D4287" s="94" t="s">
        <v>208</v>
      </c>
      <c r="E4287" s="93" t="str">
        <f t="shared" si="199"/>
        <v>AISP</v>
      </c>
      <c r="F4287" s="93" t="str">
        <f t="shared" si="200"/>
        <v>Y</v>
      </c>
      <c r="G4287" s="95">
        <v>1894558.616186846</v>
      </c>
      <c r="H4287" s="99">
        <v>27454.743238920088</v>
      </c>
      <c r="I4287" s="99">
        <v>133.85511280983559</v>
      </c>
      <c r="J4287" s="96"/>
      <c r="K4287" s="96"/>
      <c r="L4287" s="96"/>
      <c r="M4287" s="96"/>
      <c r="N4287" s="96"/>
      <c r="O4287" s="96"/>
      <c r="P4287" s="96"/>
    </row>
    <row r="4288" spans="1:16" ht="15" customHeight="1" x14ac:dyDescent="0.25">
      <c r="A4288" s="97">
        <v>43768</v>
      </c>
      <c r="B4288" s="101">
        <v>11</v>
      </c>
      <c r="C4288" s="92" t="str">
        <f t="shared" si="198"/>
        <v>GET /beneficiaries</v>
      </c>
      <c r="D4288" s="94" t="s">
        <v>208</v>
      </c>
      <c r="E4288" s="93" t="str">
        <f t="shared" si="199"/>
        <v>AISP</v>
      </c>
      <c r="F4288" s="93" t="str">
        <f t="shared" si="200"/>
        <v>Y</v>
      </c>
      <c r="G4288" s="95">
        <v>2769236.1320148394</v>
      </c>
      <c r="H4288" s="99">
        <v>37943.550127106297</v>
      </c>
      <c r="I4288" s="99">
        <v>30.567890106086455</v>
      </c>
      <c r="J4288" s="96"/>
      <c r="K4288" s="96"/>
      <c r="L4288" s="96"/>
      <c r="M4288" s="96"/>
      <c r="N4288" s="96"/>
      <c r="O4288" s="96"/>
      <c r="P4288" s="96"/>
    </row>
    <row r="4289" spans="1:16" ht="15" customHeight="1" x14ac:dyDescent="0.25">
      <c r="A4289" s="97">
        <v>43768</v>
      </c>
      <c r="B4289" s="101">
        <v>12</v>
      </c>
      <c r="C4289" s="92" t="str">
        <f t="shared" si="198"/>
        <v>GET /accounts/{AccountId}/direct-debits</v>
      </c>
      <c r="D4289" s="94" t="s">
        <v>208</v>
      </c>
      <c r="E4289" s="93" t="str">
        <f t="shared" si="199"/>
        <v>AISP</v>
      </c>
      <c r="F4289" s="93" t="str">
        <f t="shared" si="200"/>
        <v>Y</v>
      </c>
      <c r="G4289" s="95">
        <v>1782104.9491905021</v>
      </c>
      <c r="H4289" s="99">
        <v>36125.388875915509</v>
      </c>
      <c r="I4289" s="99">
        <v>184.02844734168335</v>
      </c>
      <c r="J4289" s="96"/>
      <c r="K4289" s="96"/>
      <c r="L4289" s="96"/>
      <c r="M4289" s="96"/>
      <c r="N4289" s="96"/>
      <c r="O4289" s="96"/>
      <c r="P4289" s="96"/>
    </row>
    <row r="4290" spans="1:16" ht="15" customHeight="1" x14ac:dyDescent="0.25">
      <c r="A4290" s="97">
        <v>43768</v>
      </c>
      <c r="B4290" s="101">
        <v>13</v>
      </c>
      <c r="C4290" s="92" t="str">
        <f t="shared" si="198"/>
        <v>GET /direct-debits</v>
      </c>
      <c r="D4290" s="94" t="s">
        <v>208</v>
      </c>
      <c r="E4290" s="93" t="str">
        <f t="shared" si="199"/>
        <v>AISP</v>
      </c>
      <c r="F4290" s="93" t="str">
        <f t="shared" si="200"/>
        <v>Y</v>
      </c>
      <c r="G4290" s="95">
        <v>1619255.8497232932</v>
      </c>
      <c r="H4290" s="99">
        <v>22963.601901190912</v>
      </c>
      <c r="I4290" s="99">
        <v>224.00796060456909</v>
      </c>
      <c r="J4290" s="96"/>
      <c r="K4290" s="96"/>
      <c r="L4290" s="96"/>
      <c r="M4290" s="96"/>
      <c r="N4290" s="96"/>
      <c r="O4290" s="96"/>
      <c r="P4290" s="96"/>
    </row>
    <row r="4291" spans="1:16" ht="15" customHeight="1" x14ac:dyDescent="0.25">
      <c r="A4291" s="97">
        <v>43768</v>
      </c>
      <c r="B4291" s="101">
        <v>14</v>
      </c>
      <c r="C4291" s="92" t="str">
        <f t="shared" si="198"/>
        <v>GET /accounts/{AccountId}/standing-orders</v>
      </c>
      <c r="D4291" s="94" t="s">
        <v>208</v>
      </c>
      <c r="E4291" s="93" t="str">
        <f t="shared" si="199"/>
        <v>AISP</v>
      </c>
      <c r="F4291" s="93" t="str">
        <f t="shared" si="200"/>
        <v>Y</v>
      </c>
      <c r="G4291" s="95">
        <v>922931.07644781051</v>
      </c>
      <c r="H4291" s="99">
        <v>16802.204751490353</v>
      </c>
      <c r="I4291" s="99">
        <v>144.22985726150949</v>
      </c>
      <c r="J4291" s="96"/>
      <c r="K4291" s="96"/>
      <c r="L4291" s="96"/>
      <c r="M4291" s="96"/>
      <c r="N4291" s="96"/>
      <c r="O4291" s="96"/>
      <c r="P4291" s="96"/>
    </row>
    <row r="4292" spans="1:16" ht="15" customHeight="1" x14ac:dyDescent="0.25">
      <c r="A4292" s="97">
        <v>43768</v>
      </c>
      <c r="B4292" s="101">
        <v>15</v>
      </c>
      <c r="C4292" s="92" t="str">
        <f t="shared" si="198"/>
        <v>GET /standing-orders</v>
      </c>
      <c r="D4292" s="94" t="s">
        <v>208</v>
      </c>
      <c r="E4292" s="93" t="str">
        <f t="shared" si="199"/>
        <v>AISP</v>
      </c>
      <c r="F4292" s="93" t="str">
        <f t="shared" si="200"/>
        <v>Y</v>
      </c>
      <c r="G4292" s="95">
        <v>1378842.4581662612</v>
      </c>
      <c r="H4292" s="99">
        <v>42260.688853456661</v>
      </c>
      <c r="I4292" s="99">
        <v>153.40621046559843</v>
      </c>
      <c r="J4292" s="96"/>
      <c r="K4292" s="96"/>
      <c r="L4292" s="96"/>
      <c r="M4292" s="96"/>
      <c r="N4292" s="96"/>
      <c r="O4292" s="96"/>
      <c r="P4292" s="96"/>
    </row>
    <row r="4293" spans="1:16" ht="15" customHeight="1" x14ac:dyDescent="0.25">
      <c r="A4293" s="97">
        <v>43768</v>
      </c>
      <c r="B4293" s="101">
        <v>16</v>
      </c>
      <c r="C4293" s="92" t="str">
        <f t="shared" si="198"/>
        <v>GET /accounts/{AccountId}/product</v>
      </c>
      <c r="D4293" s="94" t="s">
        <v>208</v>
      </c>
      <c r="E4293" s="93" t="str">
        <f t="shared" si="199"/>
        <v>AISP</v>
      </c>
      <c r="F4293" s="93" t="str">
        <f t="shared" si="200"/>
        <v>Y</v>
      </c>
      <c r="G4293" s="95">
        <v>345474.62638607074</v>
      </c>
      <c r="H4293" s="99">
        <v>5566.7164600093611</v>
      </c>
      <c r="I4293" s="99">
        <v>152.84466184476713</v>
      </c>
      <c r="J4293" s="96"/>
      <c r="K4293" s="96"/>
      <c r="L4293" s="96"/>
      <c r="M4293" s="96"/>
      <c r="N4293" s="96"/>
      <c r="O4293" s="96"/>
      <c r="P4293" s="96"/>
    </row>
    <row r="4294" spans="1:16" ht="15" customHeight="1" x14ac:dyDescent="0.25">
      <c r="A4294" s="97">
        <v>43768</v>
      </c>
      <c r="B4294" s="101">
        <v>17</v>
      </c>
      <c r="C4294" s="92" t="str">
        <f t="shared" si="198"/>
        <v>GET /products</v>
      </c>
      <c r="D4294" s="94" t="s">
        <v>208</v>
      </c>
      <c r="E4294" s="93" t="str">
        <f t="shared" si="199"/>
        <v>AISP</v>
      </c>
      <c r="F4294" s="93" t="str">
        <f t="shared" si="200"/>
        <v>Y</v>
      </c>
      <c r="G4294" s="95">
        <v>822720.31385635596</v>
      </c>
      <c r="H4294" s="99">
        <v>31465.784879990257</v>
      </c>
      <c r="I4294" s="99">
        <v>219.66266618708994</v>
      </c>
      <c r="J4294" s="96"/>
      <c r="K4294" s="96"/>
      <c r="L4294" s="96"/>
      <c r="M4294" s="96"/>
      <c r="N4294" s="96"/>
      <c r="O4294" s="96"/>
      <c r="P4294" s="96"/>
    </row>
    <row r="4295" spans="1:16" ht="15" customHeight="1" x14ac:dyDescent="0.25">
      <c r="A4295" s="97">
        <v>43768</v>
      </c>
      <c r="B4295" s="101">
        <v>18</v>
      </c>
      <c r="C4295" s="92" t="str">
        <f t="shared" si="198"/>
        <v>GET /accounts/{AccountId}/offers</v>
      </c>
      <c r="D4295" s="94" t="s">
        <v>208</v>
      </c>
      <c r="E4295" s="93" t="str">
        <f t="shared" si="199"/>
        <v>AISP</v>
      </c>
      <c r="F4295" s="93" t="str">
        <f t="shared" si="200"/>
        <v>Y</v>
      </c>
      <c r="G4295" s="95">
        <v>739849.25813098624</v>
      </c>
      <c r="H4295" s="99">
        <v>43035.476039302892</v>
      </c>
      <c r="I4295" s="99">
        <v>255.83749878492591</v>
      </c>
      <c r="J4295" s="96"/>
      <c r="K4295" s="96"/>
      <c r="L4295" s="96"/>
      <c r="M4295" s="96"/>
      <c r="N4295" s="96"/>
      <c r="O4295" s="96"/>
      <c r="P4295" s="96"/>
    </row>
    <row r="4296" spans="1:16" ht="15" customHeight="1" x14ac:dyDescent="0.25">
      <c r="A4296" s="97">
        <v>43768</v>
      </c>
      <c r="B4296" s="101">
        <v>19</v>
      </c>
      <c r="C4296" s="92" t="str">
        <f t="shared" ref="C4296:C4359" si="201">VLOOKUP($B4296,endpoints,3)</f>
        <v>GET /offers</v>
      </c>
      <c r="D4296" s="94" t="s">
        <v>208</v>
      </c>
      <c r="E4296" s="93" t="str">
        <f t="shared" ref="E4296:E4359" si="202">VLOOKUP($B4296,endpoints,4)</f>
        <v>AISP</v>
      </c>
      <c r="F4296" s="93" t="str">
        <f t="shared" ref="F4296:F4359" si="203">VLOOKUP($B4296,endpoints,5)</f>
        <v>Y</v>
      </c>
      <c r="G4296" s="95">
        <v>3248878.1119221807</v>
      </c>
      <c r="H4296" s="99">
        <v>37633.350633454924</v>
      </c>
      <c r="I4296" s="99">
        <v>165.68373953623524</v>
      </c>
      <c r="J4296" s="96"/>
      <c r="K4296" s="96"/>
      <c r="L4296" s="96"/>
      <c r="M4296" s="96"/>
      <c r="N4296" s="96"/>
      <c r="O4296" s="96"/>
      <c r="P4296" s="96"/>
    </row>
    <row r="4297" spans="1:16" ht="15" customHeight="1" x14ac:dyDescent="0.25">
      <c r="A4297" s="97">
        <v>43768</v>
      </c>
      <c r="B4297" s="101">
        <v>20</v>
      </c>
      <c r="C4297" s="92" t="str">
        <f t="shared" si="201"/>
        <v>GET /accounts/{AccountId}/party</v>
      </c>
      <c r="D4297" s="94" t="s">
        <v>208</v>
      </c>
      <c r="E4297" s="93" t="str">
        <f t="shared" si="202"/>
        <v>AISP</v>
      </c>
      <c r="F4297" s="93" t="str">
        <f t="shared" si="203"/>
        <v>Y</v>
      </c>
      <c r="G4297" s="95">
        <v>1154164.0050028635</v>
      </c>
      <c r="H4297" s="99">
        <v>51777.653893234718</v>
      </c>
      <c r="I4297" s="99">
        <v>0</v>
      </c>
      <c r="J4297" s="96"/>
      <c r="K4297" s="96"/>
      <c r="L4297" s="96"/>
      <c r="M4297" s="96"/>
      <c r="N4297" s="96"/>
      <c r="O4297" s="96"/>
      <c r="P4297" s="96"/>
    </row>
    <row r="4298" spans="1:16" ht="15" customHeight="1" x14ac:dyDescent="0.25">
      <c r="A4298" s="97">
        <v>43768</v>
      </c>
      <c r="B4298" s="101">
        <v>21</v>
      </c>
      <c r="C4298" s="92" t="str">
        <f t="shared" si="201"/>
        <v>GET /party</v>
      </c>
      <c r="D4298" s="94" t="s">
        <v>208</v>
      </c>
      <c r="E4298" s="93" t="str">
        <f t="shared" si="202"/>
        <v>AISP</v>
      </c>
      <c r="F4298" s="93" t="str">
        <f t="shared" si="203"/>
        <v>Y</v>
      </c>
      <c r="G4298" s="95">
        <v>771589.07234536484</v>
      </c>
      <c r="H4298" s="99">
        <v>11258.853855324091</v>
      </c>
      <c r="I4298" s="99">
        <v>362.26169447347939</v>
      </c>
      <c r="J4298" s="96"/>
      <c r="K4298" s="96"/>
      <c r="L4298" s="96"/>
      <c r="M4298" s="96"/>
      <c r="N4298" s="96"/>
      <c r="O4298" s="96"/>
      <c r="P4298" s="96"/>
    </row>
    <row r="4299" spans="1:16" ht="15" customHeight="1" x14ac:dyDescent="0.25">
      <c r="A4299" s="97">
        <v>43768</v>
      </c>
      <c r="B4299" s="101">
        <v>22</v>
      </c>
      <c r="C4299" s="92" t="str">
        <f t="shared" si="201"/>
        <v>GET /accounts/{AccountId}/scheduled-payments</v>
      </c>
      <c r="D4299" s="94" t="s">
        <v>208</v>
      </c>
      <c r="E4299" s="93" t="str">
        <f t="shared" si="202"/>
        <v>AISP</v>
      </c>
      <c r="F4299" s="93" t="str">
        <f t="shared" si="203"/>
        <v>Y</v>
      </c>
      <c r="G4299" s="95">
        <v>872328.62823835213</v>
      </c>
      <c r="H4299" s="99">
        <v>35395.951765221085</v>
      </c>
      <c r="I4299" s="99">
        <v>3.0639333769515829</v>
      </c>
      <c r="J4299" s="96"/>
      <c r="K4299" s="96"/>
      <c r="L4299" s="96"/>
      <c r="M4299" s="96"/>
      <c r="N4299" s="96"/>
      <c r="O4299" s="96"/>
      <c r="P4299" s="96"/>
    </row>
    <row r="4300" spans="1:16" ht="15" customHeight="1" x14ac:dyDescent="0.25">
      <c r="A4300" s="97">
        <v>43768</v>
      </c>
      <c r="B4300" s="101">
        <v>23</v>
      </c>
      <c r="C4300" s="92" t="str">
        <f t="shared" si="201"/>
        <v>GET /scheduled-payments</v>
      </c>
      <c r="D4300" s="94" t="s">
        <v>208</v>
      </c>
      <c r="E4300" s="93" t="str">
        <f t="shared" si="202"/>
        <v>AISP</v>
      </c>
      <c r="F4300" s="93" t="str">
        <f t="shared" si="203"/>
        <v>Y</v>
      </c>
      <c r="G4300" s="95">
        <v>1740532.2516475725</v>
      </c>
      <c r="H4300" s="99">
        <v>30789.958805977538</v>
      </c>
      <c r="I4300" s="99">
        <v>88.765674457114585</v>
      </c>
      <c r="J4300" s="96"/>
      <c r="K4300" s="96"/>
      <c r="L4300" s="96"/>
      <c r="M4300" s="96"/>
      <c r="N4300" s="96"/>
      <c r="O4300" s="96"/>
      <c r="P4300" s="96"/>
    </row>
    <row r="4301" spans="1:16" ht="15" customHeight="1" x14ac:dyDescent="0.25">
      <c r="A4301" s="97">
        <v>43768</v>
      </c>
      <c r="B4301" s="101">
        <v>24</v>
      </c>
      <c r="C4301" s="92" t="str">
        <f t="shared" si="201"/>
        <v>GET /accounts/{AccountId}/statements</v>
      </c>
      <c r="D4301" s="94" t="s">
        <v>208</v>
      </c>
      <c r="E4301" s="93" t="str">
        <f t="shared" si="202"/>
        <v>AISP</v>
      </c>
      <c r="F4301" s="93" t="str">
        <f t="shared" si="203"/>
        <v>Y</v>
      </c>
      <c r="G4301" s="95">
        <v>829147.88934566849</v>
      </c>
      <c r="H4301" s="99">
        <v>14543.092760406067</v>
      </c>
      <c r="I4301" s="99">
        <v>135.40382988911179</v>
      </c>
      <c r="J4301" s="96"/>
      <c r="K4301" s="96"/>
      <c r="L4301" s="96"/>
      <c r="M4301" s="96"/>
      <c r="N4301" s="96"/>
      <c r="O4301" s="96"/>
      <c r="P4301" s="96"/>
    </row>
    <row r="4302" spans="1:16" ht="15" customHeight="1" x14ac:dyDescent="0.25">
      <c r="A4302" s="97">
        <v>43768</v>
      </c>
      <c r="B4302" s="101">
        <v>25</v>
      </c>
      <c r="C4302" s="92" t="str">
        <f t="shared" si="201"/>
        <v>GET /accounts/{AccountId}/statements/{StatementId}</v>
      </c>
      <c r="D4302" s="94" t="s">
        <v>208</v>
      </c>
      <c r="E4302" s="93" t="str">
        <f t="shared" si="202"/>
        <v>AISP</v>
      </c>
      <c r="F4302" s="93" t="str">
        <f t="shared" si="203"/>
        <v>Y</v>
      </c>
      <c r="G4302" s="95">
        <v>1072443.9828540168</v>
      </c>
      <c r="H4302" s="99">
        <v>22241.455455816413</v>
      </c>
      <c r="I4302" s="99">
        <v>117.26026332978643</v>
      </c>
      <c r="J4302" s="96"/>
      <c r="K4302" s="96"/>
      <c r="L4302" s="96"/>
      <c r="M4302" s="96"/>
      <c r="N4302" s="96"/>
      <c r="O4302" s="96"/>
      <c r="P4302" s="96"/>
    </row>
    <row r="4303" spans="1:16" ht="15" customHeight="1" x14ac:dyDescent="0.25">
      <c r="A4303" s="97">
        <v>43768</v>
      </c>
      <c r="B4303" s="101">
        <v>26</v>
      </c>
      <c r="C4303" s="92" t="str">
        <f t="shared" si="201"/>
        <v>GET /accounts/{AccountId}/statements/{StatementId}/file</v>
      </c>
      <c r="D4303" s="94" t="s">
        <v>208</v>
      </c>
      <c r="E4303" s="93" t="str">
        <f t="shared" si="202"/>
        <v>AISP</v>
      </c>
      <c r="F4303" s="93" t="str">
        <f t="shared" si="203"/>
        <v>Y</v>
      </c>
      <c r="G4303" s="95">
        <v>1914856.5090714649</v>
      </c>
      <c r="H4303" s="99">
        <v>25261.357574250815</v>
      </c>
      <c r="I4303" s="99">
        <v>90.320367191767886</v>
      </c>
      <c r="J4303" s="96"/>
      <c r="K4303" s="96"/>
      <c r="L4303" s="96"/>
      <c r="M4303" s="96"/>
      <c r="N4303" s="96"/>
      <c r="O4303" s="96"/>
      <c r="P4303" s="96"/>
    </row>
    <row r="4304" spans="1:16" ht="15" customHeight="1" x14ac:dyDescent="0.25">
      <c r="A4304" s="97">
        <v>43768</v>
      </c>
      <c r="B4304" s="101">
        <v>27</v>
      </c>
      <c r="C4304" s="92" t="str">
        <f t="shared" si="201"/>
        <v>GET /accounts/{AccountId}/statements/{StatementId}/transactions</v>
      </c>
      <c r="D4304" s="94" t="s">
        <v>208</v>
      </c>
      <c r="E4304" s="93" t="str">
        <f t="shared" si="202"/>
        <v>AISP</v>
      </c>
      <c r="F4304" s="93" t="str">
        <f t="shared" si="203"/>
        <v>Y</v>
      </c>
      <c r="G4304" s="95">
        <v>29655064.842195295</v>
      </c>
      <c r="H4304" s="99">
        <v>6658.1362858749626</v>
      </c>
      <c r="I4304" s="99">
        <v>294.22169676064811</v>
      </c>
      <c r="J4304" s="96"/>
      <c r="K4304" s="96"/>
      <c r="L4304" s="96"/>
      <c r="M4304" s="96"/>
      <c r="N4304" s="96"/>
      <c r="O4304" s="96"/>
      <c r="P4304" s="96"/>
    </row>
    <row r="4305" spans="1:16" ht="15" customHeight="1" x14ac:dyDescent="0.25">
      <c r="A4305" s="97">
        <v>43768</v>
      </c>
      <c r="B4305" s="101">
        <v>28</v>
      </c>
      <c r="C4305" s="92" t="str">
        <f t="shared" si="201"/>
        <v>GET /statements</v>
      </c>
      <c r="D4305" s="94" t="s">
        <v>208</v>
      </c>
      <c r="E4305" s="93" t="str">
        <f t="shared" si="202"/>
        <v>AISP</v>
      </c>
      <c r="F4305" s="93" t="str">
        <f t="shared" si="203"/>
        <v>Y</v>
      </c>
      <c r="G4305" s="95">
        <v>3069701.611986883</v>
      </c>
      <c r="H4305" s="99">
        <v>41890.602242593581</v>
      </c>
      <c r="I4305" s="99">
        <v>66.68156255555391</v>
      </c>
      <c r="J4305" s="96"/>
      <c r="K4305" s="96"/>
      <c r="L4305" s="96"/>
      <c r="M4305" s="96"/>
      <c r="N4305" s="96"/>
      <c r="O4305" s="96"/>
      <c r="P4305" s="96"/>
    </row>
    <row r="4306" spans="1:16" ht="15" customHeight="1" x14ac:dyDescent="0.25">
      <c r="A4306" s="97">
        <v>43768</v>
      </c>
      <c r="B4306" s="101">
        <v>29</v>
      </c>
      <c r="C4306" s="92" t="str">
        <f t="shared" si="201"/>
        <v>POST /domestic-payment-consents</v>
      </c>
      <c r="D4306" s="94" t="s">
        <v>208</v>
      </c>
      <c r="E4306" s="93" t="str">
        <f t="shared" si="202"/>
        <v>PISP</v>
      </c>
      <c r="F4306" s="93" t="str">
        <f t="shared" si="203"/>
        <v>N</v>
      </c>
      <c r="G4306" s="95">
        <v>3375126.904575841</v>
      </c>
      <c r="H4306" s="103">
        <v>9357.4367205058315</v>
      </c>
      <c r="I4306" s="103">
        <v>91.375055523217668</v>
      </c>
      <c r="J4306" s="96"/>
      <c r="K4306" s="96"/>
      <c r="L4306" s="96"/>
      <c r="M4306" s="96"/>
      <c r="N4306" s="96"/>
      <c r="O4306" s="96"/>
      <c r="P4306" s="96"/>
    </row>
    <row r="4307" spans="1:16" ht="15" customHeight="1" x14ac:dyDescent="0.25">
      <c r="A4307" s="97">
        <v>43768</v>
      </c>
      <c r="B4307" s="101">
        <v>30</v>
      </c>
      <c r="C4307" s="92" t="str">
        <f t="shared" si="201"/>
        <v>GET /domestic-payment-consents/{ConsentId}</v>
      </c>
      <c r="D4307" s="94" t="s">
        <v>208</v>
      </c>
      <c r="E4307" s="93" t="str">
        <f t="shared" si="202"/>
        <v>PISP</v>
      </c>
      <c r="F4307" s="93" t="str">
        <f t="shared" si="203"/>
        <v>N</v>
      </c>
      <c r="G4307" s="95">
        <v>14949047.82252763</v>
      </c>
      <c r="H4307" s="103">
        <v>17769.524423689349</v>
      </c>
      <c r="I4307" s="103">
        <v>140.32007639600423</v>
      </c>
      <c r="J4307" s="96"/>
      <c r="K4307" s="96"/>
      <c r="L4307" s="96"/>
      <c r="M4307" s="96"/>
      <c r="N4307" s="96"/>
      <c r="O4307" s="96"/>
      <c r="P4307" s="96"/>
    </row>
    <row r="4308" spans="1:16" ht="15" customHeight="1" x14ac:dyDescent="0.25">
      <c r="A4308" s="97">
        <v>43768</v>
      </c>
      <c r="B4308" s="101">
        <v>31</v>
      </c>
      <c r="C4308" s="92" t="str">
        <f t="shared" si="201"/>
        <v>POST /domestic-payments</v>
      </c>
      <c r="D4308" s="94" t="s">
        <v>208</v>
      </c>
      <c r="E4308" s="93" t="str">
        <f t="shared" si="202"/>
        <v>PISP</v>
      </c>
      <c r="F4308" s="93" t="str">
        <f t="shared" si="203"/>
        <v>Y</v>
      </c>
      <c r="G4308" s="95">
        <v>4430131.4948757757</v>
      </c>
      <c r="H4308" s="103">
        <v>15628.841959987276</v>
      </c>
      <c r="I4308" s="103">
        <v>5.553990986493285</v>
      </c>
      <c r="J4308" s="96"/>
      <c r="K4308" s="96"/>
      <c r="L4308" s="96"/>
      <c r="M4308" s="96"/>
      <c r="N4308" s="96"/>
      <c r="O4308" s="96"/>
      <c r="P4308" s="96"/>
    </row>
    <row r="4309" spans="1:16" ht="15" customHeight="1" x14ac:dyDescent="0.25">
      <c r="A4309" s="97">
        <v>43768</v>
      </c>
      <c r="B4309" s="101">
        <v>32</v>
      </c>
      <c r="C4309" s="92" t="str">
        <f t="shared" si="201"/>
        <v>GET /domestic-payments/{DomesticPaymentId}</v>
      </c>
      <c r="D4309" s="94" t="s">
        <v>208</v>
      </c>
      <c r="E4309" s="93" t="str">
        <f t="shared" si="202"/>
        <v>PISP</v>
      </c>
      <c r="F4309" s="93" t="str">
        <f t="shared" si="203"/>
        <v>Y</v>
      </c>
      <c r="G4309" s="95">
        <v>30889494.536608629</v>
      </c>
      <c r="H4309" s="103">
        <v>36771.567054376101</v>
      </c>
      <c r="I4309" s="103">
        <v>69.906917726589512</v>
      </c>
      <c r="J4309" s="96"/>
      <c r="K4309" s="96"/>
      <c r="L4309" s="96"/>
      <c r="M4309" s="96"/>
      <c r="N4309" s="96"/>
      <c r="O4309" s="96"/>
      <c r="P4309" s="96"/>
    </row>
    <row r="4310" spans="1:16" ht="15" customHeight="1" x14ac:dyDescent="0.25">
      <c r="A4310" s="97">
        <v>43768</v>
      </c>
      <c r="B4310" s="101">
        <v>33</v>
      </c>
      <c r="C4310" s="92" t="str">
        <f t="shared" si="201"/>
        <v>POST /domestic-scheduled-payment-consents</v>
      </c>
      <c r="D4310" s="94" t="s">
        <v>208</v>
      </c>
      <c r="E4310" s="93" t="str">
        <f t="shared" si="202"/>
        <v>PISP</v>
      </c>
      <c r="F4310" s="93" t="str">
        <f t="shared" si="203"/>
        <v>N</v>
      </c>
      <c r="G4310" s="95">
        <v>18666784.569455095</v>
      </c>
      <c r="H4310" s="103">
        <v>19063.244150003273</v>
      </c>
      <c r="I4310" s="103">
        <v>109.85450082287909</v>
      </c>
      <c r="J4310" s="96"/>
      <c r="K4310" s="96"/>
      <c r="L4310" s="96"/>
      <c r="M4310" s="96"/>
      <c r="N4310" s="96"/>
      <c r="O4310" s="96"/>
      <c r="P4310" s="96"/>
    </row>
    <row r="4311" spans="1:16" ht="15" customHeight="1" x14ac:dyDescent="0.25">
      <c r="A4311" s="97">
        <v>43768</v>
      </c>
      <c r="B4311" s="101">
        <v>34</v>
      </c>
      <c r="C4311" s="92" t="str">
        <f t="shared" si="201"/>
        <v>GET /domestic-scheduled-payment-consents/{ConsentId}</v>
      </c>
      <c r="D4311" s="94" t="s">
        <v>208</v>
      </c>
      <c r="E4311" s="93" t="str">
        <f t="shared" si="202"/>
        <v>PISP</v>
      </c>
      <c r="F4311" s="93" t="str">
        <f t="shared" si="203"/>
        <v>N</v>
      </c>
      <c r="G4311" s="95">
        <v>12182518.338042408</v>
      </c>
      <c r="H4311" s="103">
        <v>14468.438222917544</v>
      </c>
      <c r="I4311" s="103">
        <v>72.716598297900561</v>
      </c>
      <c r="J4311" s="96"/>
      <c r="K4311" s="96"/>
      <c r="L4311" s="96"/>
      <c r="M4311" s="96"/>
      <c r="N4311" s="96"/>
      <c r="O4311" s="96"/>
      <c r="P4311" s="96"/>
    </row>
    <row r="4312" spans="1:16" ht="15" customHeight="1" x14ac:dyDescent="0.25">
      <c r="A4312" s="97">
        <v>43768</v>
      </c>
      <c r="B4312" s="101">
        <v>35</v>
      </c>
      <c r="C4312" s="92" t="str">
        <f t="shared" si="201"/>
        <v>POST /domestic-scheduled-payments</v>
      </c>
      <c r="D4312" s="94" t="s">
        <v>208</v>
      </c>
      <c r="E4312" s="93" t="str">
        <f t="shared" si="202"/>
        <v>PISP</v>
      </c>
      <c r="F4312" s="93" t="str">
        <f t="shared" si="203"/>
        <v>Y</v>
      </c>
      <c r="G4312" s="95">
        <v>31468651.444559492</v>
      </c>
      <c r="H4312" s="103">
        <v>45514.811520579395</v>
      </c>
      <c r="I4312" s="103">
        <v>165.62892657914637</v>
      </c>
      <c r="J4312" s="96"/>
      <c r="K4312" s="96"/>
      <c r="L4312" s="96"/>
      <c r="M4312" s="96"/>
      <c r="N4312" s="96"/>
      <c r="O4312" s="96"/>
      <c r="P4312" s="96"/>
    </row>
    <row r="4313" spans="1:16" ht="15" customHeight="1" x14ac:dyDescent="0.25">
      <c r="A4313" s="97">
        <v>43768</v>
      </c>
      <c r="B4313" s="101">
        <v>36</v>
      </c>
      <c r="C4313" s="92" t="str">
        <f t="shared" si="201"/>
        <v>GET /domestic-scheduled-payments/{DomesticScheduledPaymentId}</v>
      </c>
      <c r="D4313" s="94" t="s">
        <v>208</v>
      </c>
      <c r="E4313" s="93" t="str">
        <f t="shared" si="202"/>
        <v>PISP</v>
      </c>
      <c r="F4313" s="93" t="str">
        <f t="shared" si="203"/>
        <v>Y</v>
      </c>
      <c r="G4313" s="95">
        <v>14067959.823309373</v>
      </c>
      <c r="H4313" s="103">
        <v>31499.879350518964</v>
      </c>
      <c r="I4313" s="103">
        <v>90.596717001238602</v>
      </c>
      <c r="J4313" s="96"/>
      <c r="K4313" s="96"/>
      <c r="L4313" s="96"/>
      <c r="M4313" s="96"/>
      <c r="N4313" s="96"/>
      <c r="O4313" s="96"/>
      <c r="P4313" s="96"/>
    </row>
    <row r="4314" spans="1:16" ht="15" customHeight="1" x14ac:dyDescent="0.25">
      <c r="A4314" s="97">
        <v>43768</v>
      </c>
      <c r="B4314" s="101">
        <v>37</v>
      </c>
      <c r="C4314" s="92" t="str">
        <f t="shared" si="201"/>
        <v>POST /domestic-standing-order-consents</v>
      </c>
      <c r="D4314" s="94" t="s">
        <v>208</v>
      </c>
      <c r="E4314" s="93" t="str">
        <f t="shared" si="202"/>
        <v>PISP</v>
      </c>
      <c r="F4314" s="93" t="str">
        <f t="shared" si="203"/>
        <v>N</v>
      </c>
      <c r="G4314" s="95">
        <v>23573264.346447274</v>
      </c>
      <c r="H4314" s="103">
        <v>25745.267837741474</v>
      </c>
      <c r="I4314" s="103">
        <v>219.50534523416167</v>
      </c>
      <c r="J4314" s="96"/>
      <c r="K4314" s="96"/>
      <c r="L4314" s="96"/>
      <c r="M4314" s="96"/>
      <c r="N4314" s="96"/>
      <c r="O4314" s="96"/>
      <c r="P4314" s="96"/>
    </row>
    <row r="4315" spans="1:16" ht="15" customHeight="1" x14ac:dyDescent="0.25">
      <c r="A4315" s="97">
        <v>43768</v>
      </c>
      <c r="B4315" s="101">
        <v>38</v>
      </c>
      <c r="C4315" s="92" t="str">
        <f t="shared" si="201"/>
        <v>GET /domestic-standing-order-consents/{ConsentId}</v>
      </c>
      <c r="D4315" s="94" t="s">
        <v>208</v>
      </c>
      <c r="E4315" s="93" t="str">
        <f t="shared" si="202"/>
        <v>PISP</v>
      </c>
      <c r="F4315" s="93" t="str">
        <f t="shared" si="203"/>
        <v>N</v>
      </c>
      <c r="G4315" s="95">
        <v>26480753.462798472</v>
      </c>
      <c r="H4315" s="103">
        <v>29819.019899068568</v>
      </c>
      <c r="I4315" s="103">
        <v>189.66426084077059</v>
      </c>
      <c r="J4315" s="96"/>
      <c r="K4315" s="96"/>
      <c r="L4315" s="96"/>
      <c r="M4315" s="96"/>
      <c r="N4315" s="96"/>
      <c r="O4315" s="96"/>
      <c r="P4315" s="96"/>
    </row>
    <row r="4316" spans="1:16" ht="15" customHeight="1" x14ac:dyDescent="0.25">
      <c r="A4316" s="97">
        <v>43768</v>
      </c>
      <c r="B4316" s="101">
        <v>39</v>
      </c>
      <c r="C4316" s="92" t="str">
        <f t="shared" si="201"/>
        <v>POST /domestic-standing-orders</v>
      </c>
      <c r="D4316" s="94" t="s">
        <v>208</v>
      </c>
      <c r="E4316" s="93" t="str">
        <f t="shared" si="202"/>
        <v>PISP</v>
      </c>
      <c r="F4316" s="93" t="str">
        <f t="shared" si="203"/>
        <v>Y</v>
      </c>
      <c r="G4316" s="95">
        <v>7634632.1515675476</v>
      </c>
      <c r="H4316" s="103">
        <v>18662.086277007311</v>
      </c>
      <c r="I4316" s="103">
        <v>2.1393104371009479</v>
      </c>
      <c r="J4316" s="96"/>
      <c r="K4316" s="96"/>
      <c r="L4316" s="96"/>
      <c r="M4316" s="96"/>
      <c r="N4316" s="96"/>
      <c r="O4316" s="96"/>
      <c r="P4316" s="96"/>
    </row>
    <row r="4317" spans="1:16" ht="15" customHeight="1" x14ac:dyDescent="0.25">
      <c r="A4317" s="97">
        <v>43768</v>
      </c>
      <c r="B4317" s="101">
        <v>40</v>
      </c>
      <c r="C4317" s="92" t="str">
        <f t="shared" si="201"/>
        <v>GET /domestic-standing-orders/{DomesticStandingOrderId}</v>
      </c>
      <c r="D4317" s="94" t="s">
        <v>208</v>
      </c>
      <c r="E4317" s="93" t="str">
        <f t="shared" si="202"/>
        <v>PISP</v>
      </c>
      <c r="F4317" s="93" t="str">
        <f t="shared" si="203"/>
        <v>Y</v>
      </c>
      <c r="G4317" s="95">
        <v>5441087.9296575915</v>
      </c>
      <c r="H4317" s="103">
        <v>8098.6506843957141</v>
      </c>
      <c r="I4317" s="103">
        <v>242.31742707772847</v>
      </c>
      <c r="J4317" s="96"/>
      <c r="K4317" s="96"/>
      <c r="L4317" s="96"/>
      <c r="M4317" s="96"/>
      <c r="N4317" s="96"/>
      <c r="O4317" s="96"/>
      <c r="P4317" s="96"/>
    </row>
    <row r="4318" spans="1:16" ht="15" customHeight="1" x14ac:dyDescent="0.25">
      <c r="A4318" s="97">
        <v>43768</v>
      </c>
      <c r="B4318" s="101">
        <v>41</v>
      </c>
      <c r="C4318" s="92" t="str">
        <f t="shared" si="201"/>
        <v>POST /international-payment-consents</v>
      </c>
      <c r="D4318" s="94" t="s">
        <v>208</v>
      </c>
      <c r="E4318" s="93" t="str">
        <f t="shared" si="202"/>
        <v>PISP</v>
      </c>
      <c r="F4318" s="93" t="str">
        <f t="shared" si="203"/>
        <v>N</v>
      </c>
      <c r="G4318" s="95">
        <v>33271846.079827987</v>
      </c>
      <c r="H4318" s="99">
        <v>46799.407074329887</v>
      </c>
      <c r="I4318" s="99">
        <v>68.328750891375677</v>
      </c>
      <c r="J4318" s="96"/>
      <c r="K4318" s="96"/>
      <c r="L4318" s="96"/>
      <c r="M4318" s="96"/>
      <c r="N4318" s="96"/>
      <c r="O4318" s="96"/>
      <c r="P4318" s="96"/>
    </row>
    <row r="4319" spans="1:16" ht="15" customHeight="1" x14ac:dyDescent="0.25">
      <c r="A4319" s="97">
        <v>43768</v>
      </c>
      <c r="B4319" s="101">
        <v>42</v>
      </c>
      <c r="C4319" s="92" t="str">
        <f t="shared" si="201"/>
        <v>GET /international-payment-consents/{ConsentId}</v>
      </c>
      <c r="D4319" s="94" t="s">
        <v>208</v>
      </c>
      <c r="E4319" s="93" t="str">
        <f t="shared" si="202"/>
        <v>PISP</v>
      </c>
      <c r="F4319" s="93" t="str">
        <f t="shared" si="203"/>
        <v>N</v>
      </c>
      <c r="G4319" s="95">
        <v>31244681.515572164</v>
      </c>
      <c r="H4319" s="99">
        <v>28854.792934716188</v>
      </c>
      <c r="I4319" s="99">
        <v>248.89089722083997</v>
      </c>
      <c r="J4319" s="96"/>
      <c r="K4319" s="96"/>
      <c r="L4319" s="96"/>
      <c r="M4319" s="96"/>
      <c r="N4319" s="96"/>
      <c r="O4319" s="96"/>
      <c r="P4319" s="96"/>
    </row>
    <row r="4320" spans="1:16" ht="15" customHeight="1" x14ac:dyDescent="0.25">
      <c r="A4320" s="97">
        <v>43768</v>
      </c>
      <c r="B4320" s="101">
        <v>43</v>
      </c>
      <c r="C4320" s="92" t="str">
        <f t="shared" si="201"/>
        <v>POST /international-payments</v>
      </c>
      <c r="D4320" s="94" t="s">
        <v>208</v>
      </c>
      <c r="E4320" s="93" t="str">
        <f t="shared" si="202"/>
        <v>PISP</v>
      </c>
      <c r="F4320" s="93" t="str">
        <f t="shared" si="203"/>
        <v>Y</v>
      </c>
      <c r="G4320" s="95">
        <v>34955115.911426932</v>
      </c>
      <c r="H4320" s="99">
        <v>41297.175926823737</v>
      </c>
      <c r="I4320" s="99">
        <v>46.125668577507241</v>
      </c>
      <c r="J4320" s="96"/>
      <c r="K4320" s="96"/>
      <c r="L4320" s="96"/>
      <c r="M4320" s="96"/>
      <c r="N4320" s="96"/>
      <c r="O4320" s="96"/>
      <c r="P4320" s="96"/>
    </row>
    <row r="4321" spans="1:16" ht="15" customHeight="1" x14ac:dyDescent="0.25">
      <c r="A4321" s="97">
        <v>43768</v>
      </c>
      <c r="B4321" s="101">
        <v>44</v>
      </c>
      <c r="C4321" s="92" t="str">
        <f t="shared" si="201"/>
        <v>GET /international-payments/{InternationalPaymentId}</v>
      </c>
      <c r="D4321" s="94" t="s">
        <v>208</v>
      </c>
      <c r="E4321" s="93" t="str">
        <f t="shared" si="202"/>
        <v>PISP</v>
      </c>
      <c r="F4321" s="93" t="str">
        <f t="shared" si="203"/>
        <v>Y</v>
      </c>
      <c r="G4321" s="95">
        <v>12287143.60789796</v>
      </c>
      <c r="H4321" s="99">
        <v>20764.390921084811</v>
      </c>
      <c r="I4321" s="99">
        <v>59.923699208049825</v>
      </c>
      <c r="J4321" s="96"/>
      <c r="K4321" s="96"/>
      <c r="L4321" s="96"/>
      <c r="M4321" s="96"/>
      <c r="N4321" s="96"/>
      <c r="O4321" s="96"/>
      <c r="P4321" s="96"/>
    </row>
    <row r="4322" spans="1:16" ht="15" customHeight="1" x14ac:dyDescent="0.25">
      <c r="A4322" s="97">
        <v>43768</v>
      </c>
      <c r="B4322" s="101">
        <v>45</v>
      </c>
      <c r="C4322" s="92" t="str">
        <f t="shared" si="201"/>
        <v>POST /international-scheduled-payment-consents</v>
      </c>
      <c r="D4322" s="94" t="s">
        <v>208</v>
      </c>
      <c r="E4322" s="93" t="str">
        <f t="shared" si="202"/>
        <v>PISP</v>
      </c>
      <c r="F4322" s="93" t="str">
        <f t="shared" si="203"/>
        <v>N</v>
      </c>
      <c r="G4322" s="95">
        <v>23178886.256941509</v>
      </c>
      <c r="H4322" s="99">
        <v>36421.478729609851</v>
      </c>
      <c r="I4322" s="99">
        <v>14.569702354871815</v>
      </c>
      <c r="J4322" s="96"/>
      <c r="K4322" s="96"/>
      <c r="L4322" s="96"/>
      <c r="M4322" s="96"/>
      <c r="N4322" s="96"/>
      <c r="O4322" s="96"/>
      <c r="P4322" s="96"/>
    </row>
    <row r="4323" spans="1:16" ht="15" customHeight="1" x14ac:dyDescent="0.25">
      <c r="A4323" s="97">
        <v>43768</v>
      </c>
      <c r="B4323" s="101">
        <v>46</v>
      </c>
      <c r="C4323" s="92" t="str">
        <f t="shared" si="201"/>
        <v>GET /international-scheduled-payment-consents/{ConsentId}</v>
      </c>
      <c r="D4323" s="94" t="s">
        <v>208</v>
      </c>
      <c r="E4323" s="93" t="str">
        <f t="shared" si="202"/>
        <v>PISP</v>
      </c>
      <c r="F4323" s="93" t="str">
        <f t="shared" si="203"/>
        <v>N</v>
      </c>
      <c r="G4323" s="95">
        <v>9001241.1602154113</v>
      </c>
      <c r="H4323" s="99">
        <v>30955.795549675717</v>
      </c>
      <c r="I4323" s="99">
        <v>27.63402198955497</v>
      </c>
      <c r="J4323" s="96"/>
      <c r="K4323" s="96"/>
      <c r="L4323" s="96"/>
      <c r="M4323" s="96"/>
      <c r="N4323" s="96"/>
      <c r="O4323" s="96"/>
      <c r="P4323" s="96"/>
    </row>
    <row r="4324" spans="1:16" ht="15" customHeight="1" x14ac:dyDescent="0.25">
      <c r="A4324" s="97">
        <v>43768</v>
      </c>
      <c r="B4324" s="101">
        <v>47</v>
      </c>
      <c r="C4324" s="92" t="str">
        <f t="shared" si="201"/>
        <v>POST /international-scheduled-payments</v>
      </c>
      <c r="D4324" s="94" t="s">
        <v>208</v>
      </c>
      <c r="E4324" s="93" t="str">
        <f t="shared" si="202"/>
        <v>PISP</v>
      </c>
      <c r="F4324" s="93" t="str">
        <f t="shared" si="203"/>
        <v>Y</v>
      </c>
      <c r="G4324" s="95">
        <v>14198178.392793123</v>
      </c>
      <c r="H4324" s="99">
        <v>23707.059545147957</v>
      </c>
      <c r="I4324" s="99">
        <v>70.4539572547245</v>
      </c>
      <c r="J4324" s="96"/>
      <c r="K4324" s="96"/>
      <c r="L4324" s="96"/>
      <c r="M4324" s="96"/>
      <c r="N4324" s="96"/>
      <c r="O4324" s="96"/>
      <c r="P4324" s="96"/>
    </row>
    <row r="4325" spans="1:16" ht="15" customHeight="1" x14ac:dyDescent="0.25">
      <c r="A4325" s="97">
        <v>43768</v>
      </c>
      <c r="B4325" s="101">
        <v>48</v>
      </c>
      <c r="C4325" s="92" t="str">
        <f t="shared" si="201"/>
        <v>GET /international-scheduled-payments/{InternationalScheduledPaymentId}</v>
      </c>
      <c r="D4325" s="94" t="s">
        <v>208</v>
      </c>
      <c r="E4325" s="93" t="str">
        <f t="shared" si="202"/>
        <v>PISP</v>
      </c>
      <c r="F4325" s="93" t="str">
        <f t="shared" si="203"/>
        <v>Y</v>
      </c>
      <c r="G4325" s="95">
        <v>19307390.750887491</v>
      </c>
      <c r="H4325" s="99">
        <v>40349.885906638963</v>
      </c>
      <c r="I4325" s="99">
        <v>56.402357178575997</v>
      </c>
      <c r="J4325" s="96"/>
      <c r="K4325" s="96"/>
      <c r="L4325" s="96"/>
      <c r="M4325" s="96"/>
      <c r="N4325" s="96"/>
      <c r="O4325" s="96"/>
      <c r="P4325" s="96"/>
    </row>
    <row r="4326" spans="1:16" ht="15" customHeight="1" x14ac:dyDescent="0.25">
      <c r="A4326" s="97">
        <v>43768</v>
      </c>
      <c r="B4326" s="101">
        <v>49</v>
      </c>
      <c r="C4326" s="92" t="str">
        <f t="shared" si="201"/>
        <v>POST /international-standing-order-consents</v>
      </c>
      <c r="D4326" s="94" t="s">
        <v>208</v>
      </c>
      <c r="E4326" s="93" t="str">
        <f t="shared" si="202"/>
        <v>PISP</v>
      </c>
      <c r="F4326" s="93" t="str">
        <f t="shared" si="203"/>
        <v>N</v>
      </c>
      <c r="G4326" s="95">
        <v>4049005.4377207425</v>
      </c>
      <c r="H4326" s="99">
        <v>12612.596574465415</v>
      </c>
      <c r="I4326" s="99">
        <v>5.9216499843075265</v>
      </c>
      <c r="J4326" s="96"/>
      <c r="K4326" s="96"/>
      <c r="L4326" s="96"/>
      <c r="M4326" s="96"/>
      <c r="N4326" s="96"/>
      <c r="O4326" s="96"/>
      <c r="P4326" s="96"/>
    </row>
    <row r="4327" spans="1:16" ht="15" customHeight="1" x14ac:dyDescent="0.25">
      <c r="A4327" s="97">
        <v>43768</v>
      </c>
      <c r="B4327" s="101">
        <v>50</v>
      </c>
      <c r="C4327" s="92" t="str">
        <f t="shared" si="201"/>
        <v>GET /international-standing-order-consents/{ConsentId}</v>
      </c>
      <c r="D4327" s="94" t="s">
        <v>208</v>
      </c>
      <c r="E4327" s="93" t="str">
        <f t="shared" si="202"/>
        <v>PISP</v>
      </c>
      <c r="F4327" s="93" t="str">
        <f t="shared" si="203"/>
        <v>N</v>
      </c>
      <c r="G4327" s="95">
        <v>20317090.880178303</v>
      </c>
      <c r="H4327" s="99">
        <v>33495.775109620401</v>
      </c>
      <c r="I4327" s="99">
        <v>246.62797217036118</v>
      </c>
      <c r="J4327" s="96"/>
      <c r="K4327" s="96"/>
      <c r="L4327" s="96"/>
      <c r="M4327" s="96"/>
      <c r="N4327" s="96"/>
      <c r="O4327" s="96"/>
      <c r="P4327" s="96"/>
    </row>
    <row r="4328" spans="1:16" ht="15" customHeight="1" x14ac:dyDescent="0.25">
      <c r="A4328" s="97">
        <v>43768</v>
      </c>
      <c r="B4328" s="101">
        <v>51</v>
      </c>
      <c r="C4328" s="92" t="str">
        <f t="shared" si="201"/>
        <v>POST /international-standing-orders</v>
      </c>
      <c r="D4328" s="94" t="s">
        <v>208</v>
      </c>
      <c r="E4328" s="93" t="str">
        <f t="shared" si="202"/>
        <v>PISP</v>
      </c>
      <c r="F4328" s="93" t="str">
        <f t="shared" si="203"/>
        <v>Y</v>
      </c>
      <c r="G4328" s="95">
        <v>14579441.867418297</v>
      </c>
      <c r="H4328" s="99">
        <v>26265.491123935499</v>
      </c>
      <c r="I4328" s="99">
        <v>227.82781169540158</v>
      </c>
      <c r="J4328" s="96"/>
      <c r="K4328" s="96"/>
      <c r="L4328" s="96"/>
      <c r="M4328" s="96"/>
      <c r="N4328" s="96"/>
      <c r="O4328" s="96"/>
      <c r="P4328" s="96"/>
    </row>
    <row r="4329" spans="1:16" ht="15" customHeight="1" x14ac:dyDescent="0.25">
      <c r="A4329" s="97">
        <v>43768</v>
      </c>
      <c r="B4329" s="101">
        <v>52</v>
      </c>
      <c r="C4329" s="92" t="str">
        <f t="shared" si="201"/>
        <v>GET /international-standing-orders/{InternationalStandingOrderPaymentId}</v>
      </c>
      <c r="D4329" s="94" t="s">
        <v>208</v>
      </c>
      <c r="E4329" s="93" t="str">
        <f t="shared" si="202"/>
        <v>PISP</v>
      </c>
      <c r="F4329" s="93" t="str">
        <f t="shared" si="203"/>
        <v>Y</v>
      </c>
      <c r="G4329" s="95">
        <v>6558176.242377515</v>
      </c>
      <c r="H4329" s="99">
        <v>16516.362452389869</v>
      </c>
      <c r="I4329" s="99">
        <v>72.35546760603097</v>
      </c>
      <c r="J4329" s="96"/>
      <c r="K4329" s="96"/>
      <c r="L4329" s="96"/>
      <c r="M4329" s="96"/>
      <c r="N4329" s="96"/>
      <c r="O4329" s="96"/>
      <c r="P4329" s="96"/>
    </row>
    <row r="4330" spans="1:16" ht="15" customHeight="1" x14ac:dyDescent="0.25">
      <c r="A4330" s="97">
        <v>43768</v>
      </c>
      <c r="B4330" s="101">
        <v>53</v>
      </c>
      <c r="C4330" s="92" t="str">
        <f t="shared" si="201"/>
        <v>POST /file-payment-consents</v>
      </c>
      <c r="D4330" s="94" t="s">
        <v>208</v>
      </c>
      <c r="E4330" s="93" t="str">
        <f t="shared" si="202"/>
        <v>PISP</v>
      </c>
      <c r="F4330" s="93" t="str">
        <f t="shared" si="203"/>
        <v>N</v>
      </c>
      <c r="G4330" s="95">
        <v>11080442.281881943</v>
      </c>
      <c r="H4330" s="99">
        <v>15034.33398768018</v>
      </c>
      <c r="I4330" s="99">
        <v>20.491069265661434</v>
      </c>
      <c r="J4330" s="96"/>
      <c r="K4330" s="96"/>
      <c r="L4330" s="96"/>
      <c r="M4330" s="96"/>
      <c r="N4330" s="96"/>
      <c r="O4330" s="96"/>
      <c r="P4330" s="96"/>
    </row>
    <row r="4331" spans="1:16" ht="15" customHeight="1" x14ac:dyDescent="0.25">
      <c r="A4331" s="97">
        <v>43768</v>
      </c>
      <c r="B4331" s="101">
        <v>54</v>
      </c>
      <c r="C4331" s="92" t="str">
        <f t="shared" si="201"/>
        <v>GET /file-payment-consents/{ConsentId}</v>
      </c>
      <c r="D4331" s="94" t="s">
        <v>208</v>
      </c>
      <c r="E4331" s="93" t="str">
        <f t="shared" si="202"/>
        <v>PISP</v>
      </c>
      <c r="F4331" s="93" t="str">
        <f t="shared" si="203"/>
        <v>N</v>
      </c>
      <c r="G4331" s="95">
        <v>19206821.680069178</v>
      </c>
      <c r="H4331" s="99">
        <v>25153.405051688238</v>
      </c>
      <c r="I4331" s="99">
        <v>195.40091640276924</v>
      </c>
      <c r="J4331" s="96"/>
      <c r="K4331" s="96"/>
      <c r="L4331" s="96"/>
      <c r="M4331" s="96"/>
      <c r="N4331" s="96"/>
      <c r="O4331" s="96"/>
      <c r="P4331" s="96"/>
    </row>
    <row r="4332" spans="1:16" ht="15" customHeight="1" x14ac:dyDescent="0.25">
      <c r="A4332" s="97">
        <v>43768</v>
      </c>
      <c r="B4332" s="101">
        <v>55</v>
      </c>
      <c r="C4332" s="92" t="str">
        <f t="shared" si="201"/>
        <v>POST /file-payment-consents/{ConsentId}/file</v>
      </c>
      <c r="D4332" s="94" t="s">
        <v>208</v>
      </c>
      <c r="E4332" s="93" t="str">
        <f t="shared" si="202"/>
        <v>PISP</v>
      </c>
      <c r="F4332" s="93" t="str">
        <f t="shared" si="203"/>
        <v>N</v>
      </c>
      <c r="G4332" s="95">
        <v>21047461.843056399</v>
      </c>
      <c r="H4332" s="99">
        <v>35275.495758571218</v>
      </c>
      <c r="I4332" s="99">
        <v>65.930192442211279</v>
      </c>
      <c r="J4332" s="96"/>
      <c r="K4332" s="96"/>
      <c r="L4332" s="96"/>
      <c r="M4332" s="96"/>
      <c r="N4332" s="96"/>
      <c r="O4332" s="96"/>
      <c r="P4332" s="96"/>
    </row>
    <row r="4333" spans="1:16" ht="15" customHeight="1" x14ac:dyDescent="0.25">
      <c r="A4333" s="97">
        <v>43768</v>
      </c>
      <c r="B4333" s="101">
        <v>56</v>
      </c>
      <c r="C4333" s="92" t="str">
        <f t="shared" si="201"/>
        <v>GET /file-payment-consents/{ConsentId}/file</v>
      </c>
      <c r="D4333" s="94" t="s">
        <v>208</v>
      </c>
      <c r="E4333" s="93" t="str">
        <f t="shared" si="202"/>
        <v>PISP</v>
      </c>
      <c r="F4333" s="93" t="str">
        <f t="shared" si="203"/>
        <v>N</v>
      </c>
      <c r="G4333" s="95">
        <v>23860720.402690668</v>
      </c>
      <c r="H4333" s="99">
        <v>31176.702972931846</v>
      </c>
      <c r="I4333" s="99">
        <v>40.763496461340459</v>
      </c>
      <c r="J4333" s="96"/>
      <c r="K4333" s="96"/>
      <c r="L4333" s="96"/>
      <c r="M4333" s="96"/>
      <c r="N4333" s="96"/>
      <c r="O4333" s="96"/>
      <c r="P4333" s="96"/>
    </row>
    <row r="4334" spans="1:16" ht="15" customHeight="1" x14ac:dyDescent="0.25">
      <c r="A4334" s="97">
        <v>43768</v>
      </c>
      <c r="B4334" s="101">
        <v>57</v>
      </c>
      <c r="C4334" s="92" t="str">
        <f t="shared" si="201"/>
        <v>POST /file-payments</v>
      </c>
      <c r="D4334" s="94" t="s">
        <v>208</v>
      </c>
      <c r="E4334" s="93" t="str">
        <f t="shared" si="202"/>
        <v>PISP</v>
      </c>
      <c r="F4334" s="93" t="str">
        <f t="shared" si="203"/>
        <v>Y</v>
      </c>
      <c r="G4334" s="95">
        <v>385859370.92915905</v>
      </c>
      <c r="H4334" s="99">
        <v>4214.7026300703819</v>
      </c>
      <c r="I4334" s="99">
        <v>56.89605362666984</v>
      </c>
      <c r="J4334" s="96"/>
      <c r="K4334" s="96"/>
      <c r="L4334" s="96"/>
      <c r="M4334" s="96"/>
      <c r="N4334" s="96"/>
      <c r="O4334" s="96"/>
      <c r="P4334" s="96"/>
    </row>
    <row r="4335" spans="1:16" ht="15" customHeight="1" x14ac:dyDescent="0.25">
      <c r="A4335" s="97">
        <v>43768</v>
      </c>
      <c r="B4335" s="101">
        <v>58</v>
      </c>
      <c r="C4335" s="92" t="str">
        <f t="shared" si="201"/>
        <v>GET /file-payments/{FilePaymentId}</v>
      </c>
      <c r="D4335" s="94" t="s">
        <v>208</v>
      </c>
      <c r="E4335" s="93" t="str">
        <f t="shared" si="202"/>
        <v>PISP</v>
      </c>
      <c r="F4335" s="93" t="str">
        <f t="shared" si="203"/>
        <v>Y</v>
      </c>
      <c r="G4335" s="95">
        <v>64704666.878496669</v>
      </c>
      <c r="H4335" s="99">
        <v>899.52020998567934</v>
      </c>
      <c r="I4335" s="99">
        <v>126.35976265448392</v>
      </c>
      <c r="J4335" s="96"/>
      <c r="K4335" s="96"/>
      <c r="L4335" s="96"/>
      <c r="M4335" s="96"/>
      <c r="N4335" s="96"/>
      <c r="O4335" s="96"/>
      <c r="P4335" s="96"/>
    </row>
    <row r="4336" spans="1:16" ht="15" customHeight="1" x14ac:dyDescent="0.25">
      <c r="A4336" s="97">
        <v>43768</v>
      </c>
      <c r="B4336" s="101">
        <v>59</v>
      </c>
      <c r="C4336" s="92" t="str">
        <f t="shared" si="201"/>
        <v>GET /file-payments/{FilePaymentId}/report-file</v>
      </c>
      <c r="D4336" s="94" t="s">
        <v>208</v>
      </c>
      <c r="E4336" s="93" t="str">
        <f t="shared" si="202"/>
        <v>PISP</v>
      </c>
      <c r="F4336" s="93" t="str">
        <f t="shared" si="203"/>
        <v>Y</v>
      </c>
      <c r="G4336" s="95">
        <v>55948582.342647947</v>
      </c>
      <c r="H4336" s="99">
        <v>2608.8356235254528</v>
      </c>
      <c r="I4336" s="99">
        <v>80.280315673110579</v>
      </c>
      <c r="J4336" s="96"/>
      <c r="K4336" s="96"/>
      <c r="L4336" s="96"/>
      <c r="M4336" s="96"/>
      <c r="N4336" s="96"/>
      <c r="O4336" s="96"/>
      <c r="P4336" s="96"/>
    </row>
    <row r="4337" spans="1:16" ht="15" customHeight="1" x14ac:dyDescent="0.25">
      <c r="A4337" s="97">
        <v>43768</v>
      </c>
      <c r="B4337" s="101">
        <v>60</v>
      </c>
      <c r="C4337" s="92" t="str">
        <f t="shared" si="201"/>
        <v>POST /funds-confirmation-consents</v>
      </c>
      <c r="D4337" s="94" t="s">
        <v>208</v>
      </c>
      <c r="E4337" s="93" t="str">
        <f t="shared" si="202"/>
        <v>CoF</v>
      </c>
      <c r="F4337" s="93" t="str">
        <f t="shared" si="203"/>
        <v>N</v>
      </c>
      <c r="G4337" s="95">
        <v>13981454.410277406</v>
      </c>
      <c r="H4337" s="99">
        <v>15093.145796976443</v>
      </c>
      <c r="I4337" s="99">
        <v>13.06952306884777</v>
      </c>
      <c r="J4337" s="96"/>
      <c r="K4337" s="96"/>
      <c r="L4337" s="96"/>
      <c r="M4337" s="96"/>
      <c r="N4337" s="96"/>
      <c r="O4337" s="96"/>
      <c r="P4337" s="96"/>
    </row>
    <row r="4338" spans="1:16" ht="15" customHeight="1" x14ac:dyDescent="0.25">
      <c r="A4338" s="97">
        <v>43768</v>
      </c>
      <c r="B4338" s="101">
        <v>61</v>
      </c>
      <c r="C4338" s="92" t="str">
        <f t="shared" si="201"/>
        <v>GET /funds-confirmation-consents/{ConsentId}</v>
      </c>
      <c r="D4338" s="94" t="s">
        <v>208</v>
      </c>
      <c r="E4338" s="93" t="str">
        <f t="shared" si="202"/>
        <v>CoF</v>
      </c>
      <c r="F4338" s="93" t="str">
        <f t="shared" si="203"/>
        <v>N</v>
      </c>
      <c r="G4338" s="95">
        <v>20429196.898905527</v>
      </c>
      <c r="H4338" s="99">
        <v>37365.209181797414</v>
      </c>
      <c r="I4338" s="99">
        <v>191.26322216712592</v>
      </c>
      <c r="J4338" s="96"/>
      <c r="K4338" s="96"/>
      <c r="L4338" s="96"/>
      <c r="M4338" s="96"/>
      <c r="N4338" s="96"/>
      <c r="O4338" s="96"/>
      <c r="P4338" s="96"/>
    </row>
    <row r="4339" spans="1:16" ht="15" customHeight="1" x14ac:dyDescent="0.25">
      <c r="A4339" s="97">
        <v>43768</v>
      </c>
      <c r="B4339" s="101">
        <v>62</v>
      </c>
      <c r="C4339" s="92" t="str">
        <f t="shared" si="201"/>
        <v>DELETE /funds-confirmation-consents/{ConsentId}</v>
      </c>
      <c r="D4339" s="94" t="s">
        <v>208</v>
      </c>
      <c r="E4339" s="93" t="str">
        <f t="shared" si="202"/>
        <v>CoF</v>
      </c>
      <c r="F4339" s="93" t="str">
        <f t="shared" si="203"/>
        <v>N</v>
      </c>
      <c r="G4339" s="95">
        <v>5771166.5874505294</v>
      </c>
      <c r="H4339" s="99">
        <v>13091.952128114646</v>
      </c>
      <c r="I4339" s="99">
        <v>107.62560274992774</v>
      </c>
      <c r="J4339" s="96"/>
      <c r="K4339" s="96"/>
      <c r="L4339" s="96"/>
      <c r="M4339" s="96"/>
      <c r="N4339" s="96"/>
      <c r="O4339" s="96"/>
      <c r="P4339" s="96"/>
    </row>
    <row r="4340" spans="1:16" ht="15" customHeight="1" x14ac:dyDescent="0.25">
      <c r="A4340" s="97">
        <v>43768</v>
      </c>
      <c r="B4340" s="101">
        <v>63</v>
      </c>
      <c r="C4340" s="92" t="str">
        <f t="shared" si="201"/>
        <v>POST /funds-confirmations</v>
      </c>
      <c r="D4340" s="94" t="s">
        <v>208</v>
      </c>
      <c r="E4340" s="93" t="str">
        <f t="shared" si="202"/>
        <v>CoF</v>
      </c>
      <c r="F4340" s="93" t="str">
        <f t="shared" si="203"/>
        <v>Y</v>
      </c>
      <c r="G4340" s="95">
        <v>8250093.1569055123</v>
      </c>
      <c r="H4340" s="99">
        <v>16384.395307131203</v>
      </c>
      <c r="I4340" s="99">
        <v>241.58810450034758</v>
      </c>
      <c r="J4340" s="96"/>
      <c r="K4340" s="96"/>
      <c r="L4340" s="96"/>
      <c r="M4340" s="96"/>
      <c r="N4340" s="96"/>
      <c r="O4340" s="96"/>
      <c r="P4340" s="96"/>
    </row>
    <row r="4341" spans="1:16" ht="15" customHeight="1" x14ac:dyDescent="0.25">
      <c r="A4341" s="97">
        <v>43768</v>
      </c>
      <c r="B4341" s="101">
        <v>75</v>
      </c>
      <c r="C4341" s="92" t="str">
        <f t="shared" si="201"/>
        <v>GET /domestic-payment-consents/{ConsentId}/funds-confirmation</v>
      </c>
      <c r="D4341" s="94" t="s">
        <v>208</v>
      </c>
      <c r="E4341" s="93" t="str">
        <f t="shared" si="202"/>
        <v>CoF</v>
      </c>
      <c r="F4341" s="93" t="str">
        <f t="shared" si="203"/>
        <v>Y</v>
      </c>
      <c r="G4341" s="95">
        <v>4271811.6759682549</v>
      </c>
      <c r="H4341" s="103">
        <v>6456.3266379875276</v>
      </c>
      <c r="I4341" s="103">
        <v>190.3910099308053</v>
      </c>
      <c r="J4341" s="96"/>
      <c r="K4341" s="96"/>
      <c r="L4341" s="96"/>
      <c r="M4341" s="96"/>
      <c r="N4341" s="96"/>
      <c r="O4341" s="96"/>
      <c r="P4341" s="96"/>
    </row>
    <row r="4342" spans="1:16" ht="15" customHeight="1" x14ac:dyDescent="0.25">
      <c r="A4342" s="97">
        <v>43768</v>
      </c>
      <c r="B4342" s="101">
        <v>76</v>
      </c>
      <c r="C4342" s="92" t="str">
        <f t="shared" si="201"/>
        <v>GET /international-payment-consents/{ConsentId}/funds-confirmation</v>
      </c>
      <c r="D4342" s="94" t="s">
        <v>208</v>
      </c>
      <c r="E4342" s="93" t="str">
        <f t="shared" si="202"/>
        <v>CoF</v>
      </c>
      <c r="F4342" s="93" t="str">
        <f t="shared" si="203"/>
        <v>Y</v>
      </c>
      <c r="G4342" s="95">
        <v>16674778.886086322</v>
      </c>
      <c r="H4342" s="99">
        <v>44749.602054235998</v>
      </c>
      <c r="I4342" s="99">
        <v>98.226768968948875</v>
      </c>
      <c r="J4342" s="96"/>
      <c r="K4342" s="96"/>
      <c r="L4342" s="96"/>
      <c r="M4342" s="96"/>
      <c r="N4342" s="96"/>
      <c r="O4342" s="96"/>
      <c r="P4342" s="96"/>
    </row>
    <row r="4343" spans="1:16" ht="15" customHeight="1" x14ac:dyDescent="0.25">
      <c r="A4343" s="97">
        <v>43768</v>
      </c>
      <c r="B4343" s="101">
        <v>77</v>
      </c>
      <c r="C4343" s="92" t="str">
        <f t="shared" si="201"/>
        <v>GET /international-scheduled-payment-consents/{ConsentId}/funds-confirmation</v>
      </c>
      <c r="D4343" s="94" t="s">
        <v>208</v>
      </c>
      <c r="E4343" s="93" t="str">
        <f t="shared" si="202"/>
        <v>CoF</v>
      </c>
      <c r="F4343" s="93" t="str">
        <f t="shared" si="203"/>
        <v>Y</v>
      </c>
      <c r="G4343" s="95">
        <v>30166881.19174077</v>
      </c>
      <c r="H4343" s="99">
        <v>47381.305330315299</v>
      </c>
      <c r="I4343" s="99">
        <v>9.4245512692179805</v>
      </c>
      <c r="J4343" s="96"/>
      <c r="K4343" s="96"/>
      <c r="L4343" s="96"/>
      <c r="M4343" s="96"/>
      <c r="N4343" s="96"/>
      <c r="O4343" s="96"/>
      <c r="P4343" s="96"/>
    </row>
    <row r="4344" spans="1:16" ht="15" customHeight="1" x14ac:dyDescent="0.25">
      <c r="A4344" s="97">
        <v>43768</v>
      </c>
      <c r="B4344" s="101">
        <v>78</v>
      </c>
      <c r="C4344" s="92" t="str">
        <f t="shared" si="201"/>
        <v>GET /accounts/{AccountId}/parties</v>
      </c>
      <c r="D4344" s="94" t="s">
        <v>208</v>
      </c>
      <c r="E4344" s="93" t="str">
        <f t="shared" si="202"/>
        <v>AISP</v>
      </c>
      <c r="F4344" s="93" t="str">
        <f t="shared" si="203"/>
        <v>Y</v>
      </c>
      <c r="G4344" s="104">
        <v>1211872.2052530067</v>
      </c>
      <c r="H4344" s="99">
        <v>54366.536587896459</v>
      </c>
      <c r="I4344" s="99">
        <v>0</v>
      </c>
      <c r="J4344" s="96"/>
      <c r="K4344" s="96"/>
      <c r="L4344" s="96"/>
      <c r="M4344" s="96"/>
      <c r="N4344" s="96"/>
      <c r="O4344" s="96"/>
      <c r="P4344" s="96"/>
    </row>
    <row r="4345" spans="1:16" ht="15" customHeight="1" x14ac:dyDescent="0.25">
      <c r="A4345" s="97">
        <v>43768</v>
      </c>
      <c r="B4345" s="101">
        <v>79</v>
      </c>
      <c r="C4345" s="92" t="str">
        <f t="shared" si="201"/>
        <v>GET /domestic-payments/{DomesticPaymentId}/payment-details</v>
      </c>
      <c r="D4345" s="94" t="s">
        <v>208</v>
      </c>
      <c r="E4345" s="93" t="str">
        <f t="shared" si="202"/>
        <v>PISP</v>
      </c>
      <c r="F4345" s="93" t="str">
        <f t="shared" si="203"/>
        <v>Y</v>
      </c>
      <c r="G4345" s="104">
        <v>33978443.990269497</v>
      </c>
      <c r="H4345" s="99">
        <v>40448.723759813714</v>
      </c>
      <c r="I4345" s="99">
        <v>76.897609499248475</v>
      </c>
      <c r="J4345" s="96"/>
      <c r="K4345" s="96"/>
      <c r="L4345" s="96"/>
      <c r="M4345" s="96"/>
      <c r="N4345" s="96"/>
      <c r="O4345" s="96"/>
      <c r="P4345" s="96"/>
    </row>
    <row r="4346" spans="1:16" ht="15" customHeight="1" x14ac:dyDescent="0.25">
      <c r="A4346" s="97">
        <v>43768</v>
      </c>
      <c r="B4346" s="101">
        <v>80</v>
      </c>
      <c r="C4346" s="92" t="str">
        <f t="shared" si="201"/>
        <v>GET /domestic-scheduled-payments/{DomesticScheduledPaymentId}/payment-details</v>
      </c>
      <c r="D4346" s="94" t="s">
        <v>208</v>
      </c>
      <c r="E4346" s="93" t="str">
        <f t="shared" si="202"/>
        <v>PISP</v>
      </c>
      <c r="F4346" s="93" t="str">
        <f t="shared" si="203"/>
        <v>Y</v>
      </c>
      <c r="G4346" s="104">
        <v>15474755.805640312</v>
      </c>
      <c r="H4346" s="99">
        <v>34649.867285570865</v>
      </c>
      <c r="I4346" s="99">
        <v>99.656388701362474</v>
      </c>
      <c r="J4346" s="96"/>
      <c r="K4346" s="96"/>
      <c r="L4346" s="96"/>
      <c r="M4346" s="96"/>
      <c r="N4346" s="96"/>
      <c r="O4346" s="96"/>
      <c r="P4346" s="96"/>
    </row>
    <row r="4347" spans="1:16" ht="15" customHeight="1" x14ac:dyDescent="0.25">
      <c r="A4347" s="97">
        <v>43768</v>
      </c>
      <c r="B4347" s="101">
        <v>81</v>
      </c>
      <c r="C4347" s="92" t="str">
        <f t="shared" si="201"/>
        <v>GET /domestic-standing-orders/{DomesticStandingOrderId}/payment-details</v>
      </c>
      <c r="D4347" s="94" t="s">
        <v>208</v>
      </c>
      <c r="E4347" s="93" t="str">
        <f t="shared" si="202"/>
        <v>PISP</v>
      </c>
      <c r="F4347" s="93" t="str">
        <f t="shared" si="203"/>
        <v>Y</v>
      </c>
      <c r="G4347" s="104">
        <v>5985196.722623351</v>
      </c>
      <c r="H4347" s="99">
        <v>8908.5157528352865</v>
      </c>
      <c r="I4347" s="99">
        <v>266.54916978550136</v>
      </c>
      <c r="J4347" s="96"/>
      <c r="K4347" s="96"/>
      <c r="L4347" s="96"/>
      <c r="M4347" s="96"/>
      <c r="N4347" s="96"/>
      <c r="O4347" s="96"/>
      <c r="P4347" s="96"/>
    </row>
    <row r="4348" spans="1:16" ht="15" customHeight="1" x14ac:dyDescent="0.25">
      <c r="A4348" s="97">
        <v>43768</v>
      </c>
      <c r="B4348" s="101">
        <v>82</v>
      </c>
      <c r="C4348" s="92" t="str">
        <f t="shared" si="201"/>
        <v>GET /international-payments/{InternationalPaymentId}/payment-details</v>
      </c>
      <c r="D4348" s="94" t="s">
        <v>208</v>
      </c>
      <c r="E4348" s="93" t="str">
        <f t="shared" si="202"/>
        <v>PISP</v>
      </c>
      <c r="F4348" s="93" t="str">
        <f t="shared" si="203"/>
        <v>Y</v>
      </c>
      <c r="G4348" s="104">
        <v>13515857.968687756</v>
      </c>
      <c r="H4348" s="99">
        <v>22840.830013193292</v>
      </c>
      <c r="I4348" s="99">
        <v>65.916069128854815</v>
      </c>
      <c r="J4348" s="96"/>
      <c r="K4348" s="96"/>
      <c r="L4348" s="96"/>
      <c r="M4348" s="96"/>
      <c r="N4348" s="96"/>
      <c r="O4348" s="96"/>
      <c r="P4348" s="96"/>
    </row>
    <row r="4349" spans="1:16" ht="15" customHeight="1" x14ac:dyDescent="0.25">
      <c r="A4349" s="97">
        <v>43768</v>
      </c>
      <c r="B4349" s="101">
        <v>83</v>
      </c>
      <c r="C4349" s="92" t="str">
        <f t="shared" si="201"/>
        <v>GET /international-scheduled-payments/{InternationalScheduledPaymentId}/payment-details</v>
      </c>
      <c r="D4349" s="94" t="s">
        <v>208</v>
      </c>
      <c r="E4349" s="93" t="str">
        <f t="shared" si="202"/>
        <v>PISP</v>
      </c>
      <c r="F4349" s="93" t="str">
        <f t="shared" si="203"/>
        <v>Y</v>
      </c>
      <c r="G4349" s="104">
        <v>21238129.825976241</v>
      </c>
      <c r="H4349" s="99">
        <v>44384.874497302866</v>
      </c>
      <c r="I4349" s="99">
        <v>62.042592896433604</v>
      </c>
      <c r="J4349" s="96"/>
      <c r="K4349" s="96"/>
      <c r="L4349" s="96"/>
      <c r="M4349" s="96"/>
      <c r="N4349" s="96"/>
      <c r="O4349" s="96"/>
      <c r="P4349" s="96"/>
    </row>
    <row r="4350" spans="1:16" ht="15" customHeight="1" x14ac:dyDescent="0.25">
      <c r="A4350" s="97">
        <v>43768</v>
      </c>
      <c r="B4350" s="101">
        <v>84</v>
      </c>
      <c r="C4350" s="92" t="str">
        <f t="shared" si="201"/>
        <v>GET /international-standing-orders/{InternationalStandingOrderPaymentId}/payment-details</v>
      </c>
      <c r="D4350" s="94" t="s">
        <v>208</v>
      </c>
      <c r="E4350" s="93" t="str">
        <f t="shared" si="202"/>
        <v>PISP</v>
      </c>
      <c r="F4350" s="93" t="str">
        <f t="shared" si="203"/>
        <v>Y</v>
      </c>
      <c r="G4350" s="104">
        <v>7213993.8666152675</v>
      </c>
      <c r="H4350" s="99">
        <v>18167.998697628856</v>
      </c>
      <c r="I4350" s="99">
        <v>79.59101436663407</v>
      </c>
      <c r="J4350" s="96"/>
      <c r="K4350" s="96"/>
      <c r="L4350" s="96"/>
      <c r="M4350" s="96"/>
      <c r="N4350" s="96"/>
      <c r="O4350" s="96"/>
      <c r="P4350" s="96"/>
    </row>
    <row r="4351" spans="1:16" ht="15" customHeight="1" x14ac:dyDescent="0.25">
      <c r="A4351" s="97">
        <v>43768</v>
      </c>
      <c r="B4351" s="101">
        <v>85</v>
      </c>
      <c r="C4351" s="92" t="str">
        <f t="shared" si="201"/>
        <v>GET /file-payments/{FilePaymentId}/payment-details</v>
      </c>
      <c r="D4351" s="94" t="s">
        <v>208</v>
      </c>
      <c r="E4351" s="93" t="str">
        <f t="shared" si="202"/>
        <v>PISP</v>
      </c>
      <c r="F4351" s="93" t="str">
        <f t="shared" si="203"/>
        <v>Y</v>
      </c>
      <c r="G4351" s="104">
        <v>61543440.576912746</v>
      </c>
      <c r="H4351" s="99">
        <v>2869.7191858779979</v>
      </c>
      <c r="I4351" s="99">
        <v>88.308347240421639</v>
      </c>
      <c r="J4351" s="96"/>
      <c r="K4351" s="96"/>
      <c r="L4351" s="96"/>
      <c r="M4351" s="96"/>
      <c r="N4351" s="96"/>
      <c r="O4351" s="96"/>
      <c r="P4351" s="96"/>
    </row>
    <row r="4352" spans="1:16" ht="15" customHeight="1" x14ac:dyDescent="0.25">
      <c r="A4352" s="97">
        <v>43768</v>
      </c>
      <c r="B4352" s="101">
        <v>86</v>
      </c>
      <c r="C4352" s="92" t="str">
        <f t="shared" si="201"/>
        <v>POST /event-subscriptions</v>
      </c>
      <c r="D4352" s="94" t="s">
        <v>208</v>
      </c>
      <c r="E4352" s="93" t="str">
        <f t="shared" si="202"/>
        <v>Notifications</v>
      </c>
      <c r="F4352" s="93" t="str">
        <f t="shared" si="203"/>
        <v>N</v>
      </c>
      <c r="G4352" s="104">
        <v>12583308.969249666</v>
      </c>
      <c r="H4352" s="99">
        <v>13583.831217278799</v>
      </c>
      <c r="I4352" s="99">
        <v>11.762570761962994</v>
      </c>
      <c r="J4352" s="96"/>
      <c r="K4352" s="96"/>
      <c r="L4352" s="96"/>
      <c r="M4352" s="96"/>
      <c r="N4352" s="96"/>
      <c r="O4352" s="96"/>
      <c r="P4352" s="96"/>
    </row>
    <row r="4353" spans="1:16" ht="15" customHeight="1" x14ac:dyDescent="0.25">
      <c r="A4353" s="97">
        <v>43768</v>
      </c>
      <c r="B4353" s="101">
        <v>87</v>
      </c>
      <c r="C4353" s="92" t="str">
        <f t="shared" si="201"/>
        <v>GET /event-subscriptions</v>
      </c>
      <c r="D4353" s="94" t="s">
        <v>208</v>
      </c>
      <c r="E4353" s="93" t="str">
        <f t="shared" si="202"/>
        <v>Notifications</v>
      </c>
      <c r="F4353" s="93" t="str">
        <f t="shared" si="203"/>
        <v>N</v>
      </c>
      <c r="G4353" s="104">
        <v>18386277.209014975</v>
      </c>
      <c r="H4353" s="99">
        <v>33628.688263617674</v>
      </c>
      <c r="I4353" s="99">
        <v>172.13689995041332</v>
      </c>
      <c r="J4353" s="96"/>
      <c r="K4353" s="96"/>
      <c r="L4353" s="96"/>
      <c r="M4353" s="96"/>
      <c r="N4353" s="96"/>
      <c r="O4353" s="96"/>
      <c r="P4353" s="96"/>
    </row>
    <row r="4354" spans="1:16" ht="15" customHeight="1" x14ac:dyDescent="0.25">
      <c r="A4354" s="97">
        <v>43768</v>
      </c>
      <c r="B4354" s="101">
        <v>88</v>
      </c>
      <c r="C4354" s="92" t="str">
        <f t="shared" si="201"/>
        <v>PUT /event-subscriptions/{EventSubscriptionId}</v>
      </c>
      <c r="D4354" s="94" t="s">
        <v>208</v>
      </c>
      <c r="E4354" s="93" t="str">
        <f t="shared" si="202"/>
        <v>Notifications</v>
      </c>
      <c r="F4354" s="93" t="str">
        <f t="shared" si="203"/>
        <v>N</v>
      </c>
      <c r="G4354" s="104">
        <v>13212474.41771215</v>
      </c>
      <c r="H4354" s="99">
        <v>14263.02277814274</v>
      </c>
      <c r="I4354" s="99">
        <v>12.350699300061144</v>
      </c>
      <c r="J4354" s="96"/>
      <c r="K4354" s="96"/>
      <c r="L4354" s="96"/>
      <c r="M4354" s="96"/>
      <c r="N4354" s="96"/>
      <c r="O4354" s="96"/>
      <c r="P4354" s="96"/>
    </row>
    <row r="4355" spans="1:16" ht="15" customHeight="1" x14ac:dyDescent="0.25">
      <c r="A4355" s="97">
        <v>43768</v>
      </c>
      <c r="B4355" s="101">
        <v>89</v>
      </c>
      <c r="C4355" s="92" t="str">
        <f t="shared" si="201"/>
        <v>DELETE /event-subscriptions/{EventSubscriptionId}</v>
      </c>
      <c r="D4355" s="94" t="s">
        <v>208</v>
      </c>
      <c r="E4355" s="93" t="str">
        <f t="shared" si="202"/>
        <v>Notifications</v>
      </c>
      <c r="F4355" s="93" t="str">
        <f t="shared" si="203"/>
        <v>N</v>
      </c>
      <c r="G4355" s="104">
        <v>6348283.2461955827</v>
      </c>
      <c r="H4355" s="99">
        <v>14401.147340926113</v>
      </c>
      <c r="I4355" s="99">
        <v>118.38816302492052</v>
      </c>
      <c r="J4355" s="96"/>
      <c r="K4355" s="96"/>
      <c r="L4355" s="96"/>
      <c r="M4355" s="96"/>
      <c r="N4355" s="96"/>
      <c r="O4355" s="96"/>
      <c r="P4355" s="96"/>
    </row>
    <row r="4356" spans="1:16" ht="15" customHeight="1" x14ac:dyDescent="0.25">
      <c r="A4356" s="97">
        <v>43768</v>
      </c>
      <c r="B4356" s="101">
        <v>90</v>
      </c>
      <c r="C4356" s="92" t="str">
        <f t="shared" si="201"/>
        <v>POST /event-notifications</v>
      </c>
      <c r="D4356" s="94" t="s">
        <v>208</v>
      </c>
      <c r="E4356" s="93" t="str">
        <f t="shared" si="202"/>
        <v>Notifications</v>
      </c>
      <c r="F4356" s="93" t="str">
        <f t="shared" si="203"/>
        <v>N</v>
      </c>
      <c r="G4356" s="104">
        <v>7837588.4990602359</v>
      </c>
      <c r="H4356" s="99">
        <v>15565.175541774643</v>
      </c>
      <c r="I4356" s="99">
        <v>229.5086992753302</v>
      </c>
      <c r="J4356" s="96"/>
      <c r="K4356" s="96"/>
      <c r="L4356" s="96"/>
      <c r="M4356" s="96"/>
      <c r="N4356" s="96"/>
      <c r="O4356" s="96"/>
      <c r="P4356" s="96"/>
    </row>
    <row r="4357" spans="1:16" ht="15" customHeight="1" x14ac:dyDescent="0.25">
      <c r="A4357" s="97">
        <v>43768</v>
      </c>
      <c r="B4357" s="101">
        <v>91</v>
      </c>
      <c r="C4357" s="92" t="str">
        <f t="shared" si="201"/>
        <v>POST /events</v>
      </c>
      <c r="D4357" s="94" t="s">
        <v>208</v>
      </c>
      <c r="E4357" s="93" t="str">
        <f t="shared" si="202"/>
        <v>Notifications</v>
      </c>
      <c r="F4357" s="93" t="str">
        <f t="shared" si="203"/>
        <v>N</v>
      </c>
      <c r="G4357" s="104">
        <v>5194049.9287054762</v>
      </c>
      <c r="H4357" s="99">
        <v>11782.756915303182</v>
      </c>
      <c r="I4357" s="99">
        <v>96.863042474934971</v>
      </c>
      <c r="J4357" s="96"/>
      <c r="K4357" s="96"/>
      <c r="L4357" s="96"/>
      <c r="M4357" s="96"/>
      <c r="N4357" s="96"/>
      <c r="O4357" s="96"/>
      <c r="P4357" s="96"/>
    </row>
    <row r="4358" spans="1:16" ht="15" customHeight="1" x14ac:dyDescent="0.25">
      <c r="A4358" s="97">
        <v>43769</v>
      </c>
      <c r="B4358" s="101">
        <v>0</v>
      </c>
      <c r="C4358" s="92" t="str">
        <f t="shared" si="201"/>
        <v>OIDC endpoints for token IDs</v>
      </c>
      <c r="D4358" s="94" t="s">
        <v>207</v>
      </c>
      <c r="E4358" s="93" t="str">
        <f t="shared" si="202"/>
        <v>OIDC</v>
      </c>
      <c r="F4358" s="93" t="str">
        <f t="shared" si="203"/>
        <v>N</v>
      </c>
      <c r="G4358" s="111">
        <v>793649538.03860927</v>
      </c>
      <c r="H4358" s="99">
        <v>1733691.5556176573</v>
      </c>
      <c r="I4358" s="99">
        <v>541.04660887756609</v>
      </c>
      <c r="J4358" s="96"/>
      <c r="K4358" s="96"/>
      <c r="L4358" s="96"/>
      <c r="M4358" s="96"/>
      <c r="N4358" s="96"/>
      <c r="O4358" s="96"/>
      <c r="P4358" s="96"/>
    </row>
    <row r="4359" spans="1:16" ht="15" customHeight="1" x14ac:dyDescent="0.25">
      <c r="A4359" s="100">
        <v>43769</v>
      </c>
      <c r="B4359" s="101">
        <v>1</v>
      </c>
      <c r="C4359" s="92" t="str">
        <f t="shared" si="201"/>
        <v>POST /account-access-consents</v>
      </c>
      <c r="D4359" s="94" t="s">
        <v>207</v>
      </c>
      <c r="E4359" s="93" t="str">
        <f t="shared" si="202"/>
        <v>AISP</v>
      </c>
      <c r="F4359" s="93" t="str">
        <f t="shared" si="203"/>
        <v>N</v>
      </c>
      <c r="G4359" s="95">
        <v>756240.39507822925</v>
      </c>
      <c r="H4359" s="102">
        <v>28876.65474361115</v>
      </c>
      <c r="I4359" s="102">
        <v>102.39634737459228</v>
      </c>
      <c r="J4359" s="96"/>
      <c r="K4359" s="96"/>
      <c r="L4359" s="96"/>
      <c r="M4359" s="96"/>
      <c r="N4359" s="96"/>
      <c r="O4359" s="96"/>
      <c r="P4359" s="96"/>
    </row>
    <row r="4360" spans="1:16" ht="15" customHeight="1" x14ac:dyDescent="0.25">
      <c r="A4360" s="100">
        <v>43769</v>
      </c>
      <c r="B4360" s="101">
        <v>2</v>
      </c>
      <c r="C4360" s="92" t="str">
        <f t="shared" ref="C4360:C4423" si="204">VLOOKUP($B4360,endpoints,3)</f>
        <v>GET /account-access-consents/{ConsentId}</v>
      </c>
      <c r="D4360" s="94" t="s">
        <v>207</v>
      </c>
      <c r="E4360" s="93" t="str">
        <f t="shared" ref="E4360:E4423" si="205">VLOOKUP($B4360,endpoints,4)</f>
        <v>AISP</v>
      </c>
      <c r="F4360" s="93" t="str">
        <f t="shared" ref="F4360:F4423" si="206">VLOOKUP($B4360,endpoints,5)</f>
        <v>N</v>
      </c>
      <c r="G4360" s="95">
        <v>1619515.9070173919</v>
      </c>
      <c r="H4360" s="102">
        <v>30512.064537312199</v>
      </c>
      <c r="I4360" s="102">
        <v>38.035810371746159</v>
      </c>
      <c r="J4360" s="96"/>
      <c r="K4360" s="96"/>
      <c r="L4360" s="96"/>
      <c r="M4360" s="96"/>
      <c r="N4360" s="96"/>
      <c r="O4360" s="96"/>
      <c r="P4360" s="96"/>
    </row>
    <row r="4361" spans="1:16" ht="15" customHeight="1" x14ac:dyDescent="0.25">
      <c r="A4361" s="100">
        <v>43769</v>
      </c>
      <c r="B4361" s="101">
        <v>3</v>
      </c>
      <c r="C4361" s="92" t="str">
        <f t="shared" si="204"/>
        <v>DELETE /account-access-consents/{ConsentId}</v>
      </c>
      <c r="D4361" s="94" t="s">
        <v>207</v>
      </c>
      <c r="E4361" s="93" t="str">
        <f t="shared" si="205"/>
        <v>AISP</v>
      </c>
      <c r="F4361" s="93" t="str">
        <f t="shared" si="206"/>
        <v>N</v>
      </c>
      <c r="G4361" s="95">
        <v>726231.37037689134</v>
      </c>
      <c r="H4361" s="102">
        <v>27838.214054529275</v>
      </c>
      <c r="I4361" s="102">
        <v>318.33968682006935</v>
      </c>
      <c r="J4361" s="96"/>
      <c r="K4361" s="96"/>
      <c r="L4361" s="96"/>
      <c r="M4361" s="96"/>
      <c r="N4361" s="96"/>
      <c r="O4361" s="96"/>
      <c r="P4361" s="96"/>
    </row>
    <row r="4362" spans="1:16" ht="15" customHeight="1" x14ac:dyDescent="0.25">
      <c r="A4362" s="100">
        <v>43769</v>
      </c>
      <c r="B4362" s="101">
        <v>4</v>
      </c>
      <c r="C4362" s="92" t="str">
        <f t="shared" si="204"/>
        <v>GET /accounts</v>
      </c>
      <c r="D4362" s="94" t="s">
        <v>207</v>
      </c>
      <c r="E4362" s="93" t="str">
        <f t="shared" si="205"/>
        <v>AISP</v>
      </c>
      <c r="F4362" s="93" t="str">
        <f t="shared" si="206"/>
        <v>Y</v>
      </c>
      <c r="G4362" s="95">
        <v>2062662.3971510162</v>
      </c>
      <c r="H4362" s="102">
        <v>31950.653622725964</v>
      </c>
      <c r="I4362" s="102">
        <v>77.521225413166007</v>
      </c>
      <c r="J4362" s="96"/>
      <c r="K4362" s="96"/>
      <c r="L4362" s="96"/>
      <c r="M4362" s="96"/>
      <c r="N4362" s="96"/>
      <c r="O4362" s="96"/>
      <c r="P4362" s="96"/>
    </row>
    <row r="4363" spans="1:16" ht="15" customHeight="1" x14ac:dyDescent="0.25">
      <c r="A4363" s="100">
        <v>43769</v>
      </c>
      <c r="B4363" s="101">
        <v>5</v>
      </c>
      <c r="C4363" s="92" t="str">
        <f t="shared" si="204"/>
        <v>GET /accounts/{AccountId}</v>
      </c>
      <c r="D4363" s="94" t="s">
        <v>207</v>
      </c>
      <c r="E4363" s="93" t="str">
        <f t="shared" si="205"/>
        <v>AISP</v>
      </c>
      <c r="F4363" s="93" t="str">
        <f t="shared" si="206"/>
        <v>Y</v>
      </c>
      <c r="G4363" s="95">
        <v>3197293.1335872277</v>
      </c>
      <c r="H4363" s="102">
        <v>45298.705448762266</v>
      </c>
      <c r="I4363" s="102">
        <v>90.565866374559789</v>
      </c>
      <c r="J4363" s="96"/>
      <c r="K4363" s="96"/>
      <c r="L4363" s="96"/>
      <c r="M4363" s="96"/>
      <c r="N4363" s="96"/>
      <c r="O4363" s="96"/>
      <c r="P4363" s="96"/>
    </row>
    <row r="4364" spans="1:16" ht="15" customHeight="1" x14ac:dyDescent="0.25">
      <c r="A4364" s="100">
        <v>43769</v>
      </c>
      <c r="B4364" s="101">
        <v>6</v>
      </c>
      <c r="C4364" s="92" t="str">
        <f t="shared" si="204"/>
        <v>GET /accounts/{AccountId}/balances</v>
      </c>
      <c r="D4364" s="94" t="s">
        <v>207</v>
      </c>
      <c r="E4364" s="93" t="str">
        <f t="shared" si="205"/>
        <v>AISP</v>
      </c>
      <c r="F4364" s="93" t="str">
        <f t="shared" si="206"/>
        <v>Y</v>
      </c>
      <c r="G4364" s="95">
        <v>2067252.8737911559</v>
      </c>
      <c r="H4364" s="102">
        <v>27341.103734484303</v>
      </c>
      <c r="I4364" s="102">
        <v>141.57789835579396</v>
      </c>
      <c r="J4364" s="96"/>
      <c r="K4364" s="96"/>
      <c r="L4364" s="96"/>
      <c r="M4364" s="96"/>
      <c r="N4364" s="96"/>
      <c r="O4364" s="96"/>
      <c r="P4364" s="96"/>
    </row>
    <row r="4365" spans="1:16" ht="15" customHeight="1" x14ac:dyDescent="0.25">
      <c r="A4365" s="100">
        <v>43769</v>
      </c>
      <c r="B4365" s="101">
        <v>7</v>
      </c>
      <c r="C4365" s="92" t="str">
        <f t="shared" si="204"/>
        <v>GET /balances</v>
      </c>
      <c r="D4365" s="94" t="s">
        <v>207</v>
      </c>
      <c r="E4365" s="93" t="str">
        <f t="shared" si="205"/>
        <v>AISP</v>
      </c>
      <c r="F4365" s="93" t="str">
        <f t="shared" si="206"/>
        <v>Y</v>
      </c>
      <c r="G4365" s="95">
        <v>1358663.5696245278</v>
      </c>
      <c r="H4365" s="102">
        <v>22783.719917100712</v>
      </c>
      <c r="I4365" s="102">
        <v>166.414495382333</v>
      </c>
      <c r="J4365" s="96"/>
      <c r="K4365" s="96"/>
      <c r="L4365" s="96"/>
      <c r="M4365" s="96"/>
      <c r="N4365" s="96"/>
      <c r="O4365" s="96"/>
      <c r="P4365" s="96"/>
    </row>
    <row r="4366" spans="1:16" ht="15" customHeight="1" x14ac:dyDescent="0.25">
      <c r="A4366" s="100">
        <v>43769</v>
      </c>
      <c r="B4366" s="101">
        <v>8</v>
      </c>
      <c r="C4366" s="92" t="str">
        <f t="shared" si="204"/>
        <v>GET /accounts/{AccountId}/transactions</v>
      </c>
      <c r="D4366" s="94" t="s">
        <v>207</v>
      </c>
      <c r="E4366" s="93" t="str">
        <f t="shared" si="205"/>
        <v>AISP</v>
      </c>
      <c r="F4366" s="93" t="str">
        <f t="shared" si="206"/>
        <v>Y</v>
      </c>
      <c r="G4366" s="95">
        <v>36293476.89956823</v>
      </c>
      <c r="H4366" s="102">
        <v>20408.302086221956</v>
      </c>
      <c r="I4366" s="102">
        <v>200.60746512123504</v>
      </c>
      <c r="J4366" s="96"/>
      <c r="K4366" s="96"/>
      <c r="L4366" s="96"/>
      <c r="M4366" s="96"/>
      <c r="N4366" s="96"/>
      <c r="O4366" s="96"/>
      <c r="P4366" s="96"/>
    </row>
    <row r="4367" spans="1:16" ht="15" customHeight="1" x14ac:dyDescent="0.25">
      <c r="A4367" s="100">
        <v>43769</v>
      </c>
      <c r="B4367" s="101">
        <v>9</v>
      </c>
      <c r="C4367" s="92" t="str">
        <f t="shared" si="204"/>
        <v>GET /transactions</v>
      </c>
      <c r="D4367" s="94" t="s">
        <v>207</v>
      </c>
      <c r="E4367" s="93" t="str">
        <f t="shared" si="205"/>
        <v>AISP</v>
      </c>
      <c r="F4367" s="93" t="str">
        <f t="shared" si="206"/>
        <v>Y</v>
      </c>
      <c r="G4367" s="95">
        <v>371554144.32209677</v>
      </c>
      <c r="H4367" s="102">
        <v>43727.192295497203</v>
      </c>
      <c r="I4367" s="102">
        <v>35.244289023565315</v>
      </c>
      <c r="J4367" s="96"/>
      <c r="K4367" s="96"/>
      <c r="L4367" s="96"/>
      <c r="M4367" s="96"/>
      <c r="N4367" s="96"/>
      <c r="O4367" s="96"/>
      <c r="P4367" s="96"/>
    </row>
    <row r="4368" spans="1:16" ht="15" customHeight="1" x14ac:dyDescent="0.25">
      <c r="A4368" s="100">
        <v>43769</v>
      </c>
      <c r="B4368" s="101">
        <v>10</v>
      </c>
      <c r="C4368" s="92" t="str">
        <f t="shared" si="204"/>
        <v>GET /accounts/{AccountId}/beneficiaries</v>
      </c>
      <c r="D4368" s="94" t="s">
        <v>207</v>
      </c>
      <c r="E4368" s="93" t="str">
        <f t="shared" si="205"/>
        <v>AISP</v>
      </c>
      <c r="F4368" s="93" t="str">
        <f t="shared" si="206"/>
        <v>Y</v>
      </c>
      <c r="G4368" s="95">
        <v>2476828.0546157267</v>
      </c>
      <c r="H4368" s="102">
        <v>29975.776698540598</v>
      </c>
      <c r="I4368" s="102">
        <v>141.84306511225941</v>
      </c>
      <c r="J4368" s="96"/>
      <c r="K4368" s="96"/>
      <c r="L4368" s="96"/>
      <c r="M4368" s="96"/>
      <c r="N4368" s="96"/>
      <c r="O4368" s="96"/>
      <c r="P4368" s="96"/>
    </row>
    <row r="4369" spans="1:16" ht="15" customHeight="1" x14ac:dyDescent="0.25">
      <c r="A4369" s="100">
        <v>43769</v>
      </c>
      <c r="B4369" s="101">
        <v>11</v>
      </c>
      <c r="C4369" s="92" t="str">
        <f t="shared" si="204"/>
        <v>GET /beneficiaries</v>
      </c>
      <c r="D4369" s="94" t="s">
        <v>207</v>
      </c>
      <c r="E4369" s="93" t="str">
        <f t="shared" si="205"/>
        <v>AISP</v>
      </c>
      <c r="F4369" s="93" t="str">
        <f t="shared" si="206"/>
        <v>Y</v>
      </c>
      <c r="G4369" s="95">
        <v>3090675.7727606464</v>
      </c>
      <c r="H4369" s="102">
        <v>37655.981378528195</v>
      </c>
      <c r="I4369" s="102">
        <v>30.791208820306231</v>
      </c>
      <c r="J4369" s="96"/>
      <c r="K4369" s="96"/>
      <c r="L4369" s="96"/>
      <c r="M4369" s="96"/>
      <c r="N4369" s="96"/>
      <c r="O4369" s="96"/>
      <c r="P4369" s="96"/>
    </row>
    <row r="4370" spans="1:16" ht="15" customHeight="1" x14ac:dyDescent="0.25">
      <c r="A4370" s="100">
        <v>43769</v>
      </c>
      <c r="B4370" s="101">
        <v>12</v>
      </c>
      <c r="C4370" s="92" t="str">
        <f t="shared" si="204"/>
        <v>GET /accounts/{AccountId}/direct-debits</v>
      </c>
      <c r="D4370" s="94" t="s">
        <v>207</v>
      </c>
      <c r="E4370" s="93" t="str">
        <f t="shared" si="205"/>
        <v>AISP</v>
      </c>
      <c r="F4370" s="93" t="str">
        <f t="shared" si="206"/>
        <v>Y</v>
      </c>
      <c r="G4370" s="95">
        <v>2268100.8716634563</v>
      </c>
      <c r="H4370" s="102">
        <v>36845.385001689501</v>
      </c>
      <c r="I4370" s="102">
        <v>183.35422192625936</v>
      </c>
      <c r="J4370" s="96"/>
      <c r="K4370" s="96"/>
      <c r="L4370" s="96"/>
      <c r="M4370" s="96"/>
      <c r="N4370" s="96"/>
      <c r="O4370" s="96"/>
      <c r="P4370" s="96"/>
    </row>
    <row r="4371" spans="1:16" ht="15" customHeight="1" x14ac:dyDescent="0.25">
      <c r="A4371" s="100">
        <v>43769</v>
      </c>
      <c r="B4371" s="101">
        <v>13</v>
      </c>
      <c r="C4371" s="92" t="str">
        <f t="shared" si="204"/>
        <v>GET /direct-debits</v>
      </c>
      <c r="D4371" s="94" t="s">
        <v>207</v>
      </c>
      <c r="E4371" s="93" t="str">
        <f t="shared" si="205"/>
        <v>AISP</v>
      </c>
      <c r="F4371" s="93" t="str">
        <f t="shared" si="206"/>
        <v>Y</v>
      </c>
      <c r="G4371" s="95">
        <v>1972852.8142262357</v>
      </c>
      <c r="H4371" s="102">
        <v>22494.565413217344</v>
      </c>
      <c r="I4371" s="102">
        <v>253.31976835882168</v>
      </c>
      <c r="J4371" s="96"/>
      <c r="K4371" s="96"/>
      <c r="L4371" s="96"/>
      <c r="M4371" s="96"/>
      <c r="N4371" s="96"/>
      <c r="O4371" s="96"/>
      <c r="P4371" s="96"/>
    </row>
    <row r="4372" spans="1:16" ht="15" customHeight="1" x14ac:dyDescent="0.25">
      <c r="A4372" s="100">
        <v>43769</v>
      </c>
      <c r="B4372" s="101">
        <v>14</v>
      </c>
      <c r="C4372" s="92" t="str">
        <f t="shared" si="204"/>
        <v>GET /accounts/{AccountId}/standing-orders</v>
      </c>
      <c r="D4372" s="94" t="s">
        <v>207</v>
      </c>
      <c r="E4372" s="93" t="str">
        <f t="shared" si="205"/>
        <v>AISP</v>
      </c>
      <c r="F4372" s="93" t="str">
        <f t="shared" si="206"/>
        <v>Y</v>
      </c>
      <c r="G4372" s="95">
        <v>993120.93252242205</v>
      </c>
      <c r="H4372" s="102">
        <v>19391.65222489489</v>
      </c>
      <c r="I4372" s="102">
        <v>150.39472168839899</v>
      </c>
      <c r="J4372" s="96"/>
      <c r="K4372" s="96"/>
      <c r="L4372" s="96"/>
      <c r="M4372" s="96"/>
      <c r="N4372" s="96"/>
      <c r="O4372" s="96"/>
      <c r="P4372" s="96"/>
    </row>
    <row r="4373" spans="1:16" ht="15" customHeight="1" x14ac:dyDescent="0.25">
      <c r="A4373" s="100">
        <v>43769</v>
      </c>
      <c r="B4373" s="101">
        <v>15</v>
      </c>
      <c r="C4373" s="92" t="str">
        <f t="shared" si="204"/>
        <v>GET /standing-orders</v>
      </c>
      <c r="D4373" s="94" t="s">
        <v>207</v>
      </c>
      <c r="E4373" s="93" t="str">
        <f t="shared" si="205"/>
        <v>AISP</v>
      </c>
      <c r="F4373" s="93" t="str">
        <f t="shared" si="206"/>
        <v>Y</v>
      </c>
      <c r="G4373" s="95">
        <v>1806175.3700357671</v>
      </c>
      <c r="H4373" s="102">
        <v>41177.299510766825</v>
      </c>
      <c r="I4373" s="102">
        <v>168.74213295861685</v>
      </c>
      <c r="J4373" s="96"/>
      <c r="K4373" s="96"/>
      <c r="L4373" s="96"/>
      <c r="M4373" s="96"/>
      <c r="N4373" s="96"/>
      <c r="O4373" s="96"/>
      <c r="P4373" s="96"/>
    </row>
    <row r="4374" spans="1:16" ht="15" customHeight="1" x14ac:dyDescent="0.25">
      <c r="A4374" s="100">
        <v>43769</v>
      </c>
      <c r="B4374" s="101">
        <v>16</v>
      </c>
      <c r="C4374" s="92" t="str">
        <f t="shared" si="204"/>
        <v>GET /accounts/{AccountId}/product</v>
      </c>
      <c r="D4374" s="94" t="s">
        <v>207</v>
      </c>
      <c r="E4374" s="93" t="str">
        <f t="shared" si="205"/>
        <v>AISP</v>
      </c>
      <c r="F4374" s="93" t="str">
        <f t="shared" si="206"/>
        <v>Y</v>
      </c>
      <c r="G4374" s="95">
        <v>424947.75869352126</v>
      </c>
      <c r="H4374" s="102">
        <v>5287.2407507843945</v>
      </c>
      <c r="I4374" s="102">
        <v>196.34594908530693</v>
      </c>
      <c r="J4374" s="96"/>
      <c r="K4374" s="96"/>
      <c r="L4374" s="96"/>
      <c r="M4374" s="96"/>
      <c r="N4374" s="96"/>
      <c r="O4374" s="96"/>
      <c r="P4374" s="96"/>
    </row>
    <row r="4375" spans="1:16" ht="15" customHeight="1" x14ac:dyDescent="0.25">
      <c r="A4375" s="100">
        <v>43769</v>
      </c>
      <c r="B4375" s="101">
        <v>17</v>
      </c>
      <c r="C4375" s="92" t="str">
        <f t="shared" si="204"/>
        <v>GET /products</v>
      </c>
      <c r="D4375" s="94" t="s">
        <v>207</v>
      </c>
      <c r="E4375" s="93" t="str">
        <f t="shared" si="205"/>
        <v>AISP</v>
      </c>
      <c r="F4375" s="93" t="str">
        <f t="shared" si="206"/>
        <v>Y</v>
      </c>
      <c r="G4375" s="95">
        <v>947809.84100122412</v>
      </c>
      <c r="H4375" s="102">
        <v>34178.358124797225</v>
      </c>
      <c r="I4375" s="102">
        <v>239.22506681093188</v>
      </c>
      <c r="J4375" s="96"/>
      <c r="K4375" s="96"/>
      <c r="L4375" s="96"/>
      <c r="M4375" s="96"/>
      <c r="N4375" s="96"/>
      <c r="O4375" s="96"/>
      <c r="P4375" s="96"/>
    </row>
    <row r="4376" spans="1:16" ht="15" customHeight="1" x14ac:dyDescent="0.25">
      <c r="A4376" s="100">
        <v>43769</v>
      </c>
      <c r="B4376" s="101">
        <v>18</v>
      </c>
      <c r="C4376" s="92" t="str">
        <f t="shared" si="204"/>
        <v>GET /accounts/{AccountId}/offers</v>
      </c>
      <c r="D4376" s="94" t="s">
        <v>207</v>
      </c>
      <c r="E4376" s="93" t="str">
        <f t="shared" si="205"/>
        <v>AISP</v>
      </c>
      <c r="F4376" s="93" t="str">
        <f t="shared" si="206"/>
        <v>Y</v>
      </c>
      <c r="G4376" s="95">
        <v>977037.90166073816</v>
      </c>
      <c r="H4376" s="102">
        <v>40341.944492929761</v>
      </c>
      <c r="I4376" s="102">
        <v>264.79968648397858</v>
      </c>
      <c r="J4376" s="96"/>
      <c r="K4376" s="96"/>
      <c r="L4376" s="96"/>
      <c r="M4376" s="96"/>
      <c r="N4376" s="96"/>
      <c r="O4376" s="96"/>
      <c r="P4376" s="96"/>
    </row>
    <row r="4377" spans="1:16" ht="15" customHeight="1" x14ac:dyDescent="0.25">
      <c r="A4377" s="100">
        <v>43769</v>
      </c>
      <c r="B4377" s="101">
        <v>19</v>
      </c>
      <c r="C4377" s="92" t="str">
        <f t="shared" si="204"/>
        <v>GET /offers</v>
      </c>
      <c r="D4377" s="94" t="s">
        <v>207</v>
      </c>
      <c r="E4377" s="93" t="str">
        <f t="shared" si="205"/>
        <v>AISP</v>
      </c>
      <c r="F4377" s="93" t="str">
        <f t="shared" si="206"/>
        <v>Y</v>
      </c>
      <c r="G4377" s="95">
        <v>3546756.5170300091</v>
      </c>
      <c r="H4377" s="102">
        <v>38046.120863559256</v>
      </c>
      <c r="I4377" s="102">
        <v>175.63037038606251</v>
      </c>
      <c r="J4377" s="96"/>
      <c r="K4377" s="96"/>
      <c r="L4377" s="96"/>
      <c r="M4377" s="96"/>
      <c r="N4377" s="96"/>
      <c r="O4377" s="96"/>
      <c r="P4377" s="96"/>
    </row>
    <row r="4378" spans="1:16" ht="15" customHeight="1" x14ac:dyDescent="0.25">
      <c r="A4378" s="100">
        <v>43769</v>
      </c>
      <c r="B4378" s="101">
        <v>20</v>
      </c>
      <c r="C4378" s="92" t="str">
        <f t="shared" si="204"/>
        <v>GET /accounts/{AccountId}/party</v>
      </c>
      <c r="D4378" s="94" t="s">
        <v>207</v>
      </c>
      <c r="E4378" s="93" t="str">
        <f t="shared" si="205"/>
        <v>AISP</v>
      </c>
      <c r="F4378" s="93" t="str">
        <f t="shared" si="206"/>
        <v>Y</v>
      </c>
      <c r="G4378" s="95">
        <v>1413443.1359698395</v>
      </c>
      <c r="H4378" s="102">
        <v>51228.150852079649</v>
      </c>
      <c r="I4378" s="102">
        <v>0</v>
      </c>
      <c r="J4378" s="96"/>
      <c r="K4378" s="96"/>
      <c r="L4378" s="96"/>
      <c r="M4378" s="96"/>
      <c r="N4378" s="96"/>
      <c r="O4378" s="96"/>
      <c r="P4378" s="96"/>
    </row>
    <row r="4379" spans="1:16" ht="15" customHeight="1" x14ac:dyDescent="0.25">
      <c r="A4379" s="100">
        <v>43769</v>
      </c>
      <c r="B4379" s="101">
        <v>21</v>
      </c>
      <c r="C4379" s="92" t="str">
        <f t="shared" si="204"/>
        <v>GET /party</v>
      </c>
      <c r="D4379" s="94" t="s">
        <v>207</v>
      </c>
      <c r="E4379" s="93" t="str">
        <f t="shared" si="205"/>
        <v>AISP</v>
      </c>
      <c r="F4379" s="93" t="str">
        <f t="shared" si="206"/>
        <v>Y</v>
      </c>
      <c r="G4379" s="95">
        <v>913527.6987244772</v>
      </c>
      <c r="H4379" s="102">
        <v>10387.196087160653</v>
      </c>
      <c r="I4379" s="102">
        <v>420.11557764672591</v>
      </c>
      <c r="J4379" s="96"/>
      <c r="K4379" s="96"/>
      <c r="L4379" s="96"/>
      <c r="M4379" s="96"/>
      <c r="N4379" s="96"/>
      <c r="O4379" s="96"/>
      <c r="P4379" s="96"/>
    </row>
    <row r="4380" spans="1:16" ht="15" customHeight="1" x14ac:dyDescent="0.25">
      <c r="A4380" s="100">
        <v>43769</v>
      </c>
      <c r="B4380" s="101">
        <v>22</v>
      </c>
      <c r="C4380" s="92" t="str">
        <f t="shared" si="204"/>
        <v>GET /accounts/{AccountId}/scheduled-payments</v>
      </c>
      <c r="D4380" s="94" t="s">
        <v>207</v>
      </c>
      <c r="E4380" s="93" t="str">
        <f t="shared" si="205"/>
        <v>AISP</v>
      </c>
      <c r="F4380" s="93" t="str">
        <f t="shared" si="206"/>
        <v>Y</v>
      </c>
      <c r="G4380" s="95">
        <v>1155063.6461132967</v>
      </c>
      <c r="H4380" s="102">
        <v>32901.832152796334</v>
      </c>
      <c r="I4380" s="102">
        <v>3.5687843283798362</v>
      </c>
      <c r="J4380" s="96"/>
      <c r="K4380" s="96"/>
      <c r="L4380" s="96"/>
      <c r="M4380" s="96"/>
      <c r="N4380" s="96"/>
      <c r="O4380" s="96"/>
      <c r="P4380" s="96"/>
    </row>
    <row r="4381" spans="1:16" ht="15" customHeight="1" x14ac:dyDescent="0.25">
      <c r="A4381" s="100">
        <v>43769</v>
      </c>
      <c r="B4381" s="101">
        <v>23</v>
      </c>
      <c r="C4381" s="92" t="str">
        <f t="shared" si="204"/>
        <v>GET /scheduled-payments</v>
      </c>
      <c r="D4381" s="94" t="s">
        <v>207</v>
      </c>
      <c r="E4381" s="93" t="str">
        <f t="shared" si="205"/>
        <v>AISP</v>
      </c>
      <c r="F4381" s="93" t="str">
        <f t="shared" si="206"/>
        <v>Y</v>
      </c>
      <c r="G4381" s="95">
        <v>1998048.3246080671</v>
      </c>
      <c r="H4381" s="102">
        <v>33312.329128371748</v>
      </c>
      <c r="I4381" s="102">
        <v>84.004748964006794</v>
      </c>
      <c r="J4381" s="96"/>
      <c r="K4381" s="96"/>
      <c r="L4381" s="96"/>
      <c r="M4381" s="96"/>
      <c r="N4381" s="96"/>
      <c r="O4381" s="96"/>
      <c r="P4381" s="96"/>
    </row>
    <row r="4382" spans="1:16" ht="15" customHeight="1" x14ac:dyDescent="0.25">
      <c r="A4382" s="100">
        <v>43769</v>
      </c>
      <c r="B4382" s="101">
        <v>24</v>
      </c>
      <c r="C4382" s="92" t="str">
        <f t="shared" si="204"/>
        <v>GET /accounts/{AccountId}/statements</v>
      </c>
      <c r="D4382" s="94" t="s">
        <v>207</v>
      </c>
      <c r="E4382" s="93" t="str">
        <f t="shared" si="205"/>
        <v>AISP</v>
      </c>
      <c r="F4382" s="93" t="str">
        <f t="shared" si="206"/>
        <v>Y</v>
      </c>
      <c r="G4382" s="95">
        <v>1167531.6882721342</v>
      </c>
      <c r="H4382" s="102">
        <v>12868.944630549056</v>
      </c>
      <c r="I4382" s="102">
        <v>151.63595455420125</v>
      </c>
      <c r="J4382" s="96"/>
      <c r="K4382" s="96"/>
      <c r="L4382" s="96"/>
      <c r="M4382" s="96"/>
      <c r="N4382" s="96"/>
      <c r="O4382" s="96"/>
      <c r="P4382" s="96"/>
    </row>
    <row r="4383" spans="1:16" ht="15" customHeight="1" x14ac:dyDescent="0.25">
      <c r="A4383" s="100">
        <v>43769</v>
      </c>
      <c r="B4383" s="101">
        <v>25</v>
      </c>
      <c r="C4383" s="92" t="str">
        <f t="shared" si="204"/>
        <v>GET /accounts/{AccountId}/statements/{StatementId}</v>
      </c>
      <c r="D4383" s="94" t="s">
        <v>207</v>
      </c>
      <c r="E4383" s="93" t="str">
        <f t="shared" si="205"/>
        <v>AISP</v>
      </c>
      <c r="F4383" s="93" t="str">
        <f t="shared" si="206"/>
        <v>Y</v>
      </c>
      <c r="G4383" s="95">
        <v>1383194.7162593962</v>
      </c>
      <c r="H4383" s="102">
        <v>22364.947026437225</v>
      </c>
      <c r="I4383" s="102">
        <v>112.98151483743663</v>
      </c>
      <c r="J4383" s="96"/>
      <c r="K4383" s="96"/>
      <c r="L4383" s="96"/>
      <c r="M4383" s="96"/>
      <c r="N4383" s="96"/>
      <c r="O4383" s="96"/>
      <c r="P4383" s="96"/>
    </row>
    <row r="4384" spans="1:16" ht="15" customHeight="1" x14ac:dyDescent="0.25">
      <c r="A4384" s="100">
        <v>43769</v>
      </c>
      <c r="B4384" s="101">
        <v>26</v>
      </c>
      <c r="C4384" s="92" t="str">
        <f t="shared" si="204"/>
        <v>GET /accounts/{AccountId}/statements/{StatementId}/file</v>
      </c>
      <c r="D4384" s="94" t="s">
        <v>207</v>
      </c>
      <c r="E4384" s="93" t="str">
        <f t="shared" si="205"/>
        <v>AISP</v>
      </c>
      <c r="F4384" s="93" t="str">
        <f t="shared" si="206"/>
        <v>Y</v>
      </c>
      <c r="G4384" s="95">
        <v>2299804.93698218</v>
      </c>
      <c r="H4384" s="102">
        <v>23610.48619643848</v>
      </c>
      <c r="I4384" s="102">
        <v>89.747040005533023</v>
      </c>
      <c r="J4384" s="96"/>
      <c r="K4384" s="96"/>
      <c r="L4384" s="96"/>
      <c r="M4384" s="96"/>
      <c r="N4384" s="96"/>
      <c r="O4384" s="96"/>
      <c r="P4384" s="96"/>
    </row>
    <row r="4385" spans="1:16" ht="15" customHeight="1" x14ac:dyDescent="0.25">
      <c r="A4385" s="100">
        <v>43769</v>
      </c>
      <c r="B4385" s="101">
        <v>27</v>
      </c>
      <c r="C4385" s="92" t="str">
        <f t="shared" si="204"/>
        <v>GET /accounts/{AccountId}/statements/{StatementId}/transactions</v>
      </c>
      <c r="D4385" s="94" t="s">
        <v>207</v>
      </c>
      <c r="E4385" s="93" t="str">
        <f t="shared" si="205"/>
        <v>AISP</v>
      </c>
      <c r="F4385" s="93" t="str">
        <f t="shared" si="206"/>
        <v>Y</v>
      </c>
      <c r="G4385" s="95">
        <v>31265034.920539021</v>
      </c>
      <c r="H4385" s="102">
        <v>7440.6717231160828</v>
      </c>
      <c r="I4385" s="102">
        <v>327.69526241532282</v>
      </c>
      <c r="J4385" s="96"/>
      <c r="K4385" s="96"/>
      <c r="L4385" s="96"/>
      <c r="M4385" s="96"/>
      <c r="N4385" s="96"/>
      <c r="O4385" s="96"/>
      <c r="P4385" s="96"/>
    </row>
    <row r="4386" spans="1:16" ht="15" customHeight="1" x14ac:dyDescent="0.25">
      <c r="A4386" s="100">
        <v>43769</v>
      </c>
      <c r="B4386" s="101">
        <v>28</v>
      </c>
      <c r="C4386" s="92" t="str">
        <f t="shared" si="204"/>
        <v>GET /statements</v>
      </c>
      <c r="D4386" s="94" t="s">
        <v>207</v>
      </c>
      <c r="E4386" s="93" t="str">
        <f t="shared" si="205"/>
        <v>AISP</v>
      </c>
      <c r="F4386" s="93" t="str">
        <f t="shared" si="206"/>
        <v>Y</v>
      </c>
      <c r="G4386" s="95">
        <v>3622512.7255988703</v>
      </c>
      <c r="H4386" s="102">
        <v>41777.614921620618</v>
      </c>
      <c r="I4386" s="102">
        <v>74.688254153182569</v>
      </c>
      <c r="J4386" s="96"/>
      <c r="K4386" s="96"/>
      <c r="L4386" s="96"/>
      <c r="M4386" s="96"/>
      <c r="N4386" s="96"/>
      <c r="O4386" s="96"/>
      <c r="P4386" s="96"/>
    </row>
    <row r="4387" spans="1:16" ht="15" customHeight="1" x14ac:dyDescent="0.25">
      <c r="A4387" s="100">
        <v>43769</v>
      </c>
      <c r="B4387" s="101">
        <v>29</v>
      </c>
      <c r="C4387" s="92" t="str">
        <f t="shared" si="204"/>
        <v>POST /domestic-payment-consents</v>
      </c>
      <c r="D4387" s="94" t="s">
        <v>207</v>
      </c>
      <c r="E4387" s="93" t="str">
        <f t="shared" si="205"/>
        <v>PISP</v>
      </c>
      <c r="F4387" s="93" t="str">
        <f t="shared" si="206"/>
        <v>N</v>
      </c>
      <c r="G4387" s="95">
        <v>3984745.3435584698</v>
      </c>
      <c r="H4387" s="102">
        <v>8824.3427016470014</v>
      </c>
      <c r="I4387" s="102">
        <v>99.945001782134867</v>
      </c>
      <c r="J4387" s="96"/>
      <c r="K4387" s="96"/>
      <c r="L4387" s="96"/>
      <c r="M4387" s="96"/>
      <c r="N4387" s="96"/>
      <c r="O4387" s="96"/>
      <c r="P4387" s="96"/>
    </row>
    <row r="4388" spans="1:16" ht="15" customHeight="1" x14ac:dyDescent="0.25">
      <c r="A4388" s="100">
        <v>43769</v>
      </c>
      <c r="B4388" s="101">
        <v>30</v>
      </c>
      <c r="C4388" s="92" t="str">
        <f t="shared" si="204"/>
        <v>GET /domestic-payment-consents/{ConsentId}</v>
      </c>
      <c r="D4388" s="94" t="s">
        <v>207</v>
      </c>
      <c r="E4388" s="93" t="str">
        <f t="shared" si="205"/>
        <v>PISP</v>
      </c>
      <c r="F4388" s="93" t="str">
        <f t="shared" si="206"/>
        <v>N</v>
      </c>
      <c r="G4388" s="95">
        <v>15557303.151425291</v>
      </c>
      <c r="H4388" s="102">
        <v>20054.710665496761</v>
      </c>
      <c r="I4388" s="102">
        <v>159.81251071857449</v>
      </c>
      <c r="J4388" s="96"/>
      <c r="K4388" s="96"/>
      <c r="L4388" s="96"/>
      <c r="M4388" s="96"/>
      <c r="N4388" s="96"/>
      <c r="O4388" s="96"/>
      <c r="P4388" s="96"/>
    </row>
    <row r="4389" spans="1:16" ht="15" customHeight="1" x14ac:dyDescent="0.25">
      <c r="A4389" s="100">
        <v>43769</v>
      </c>
      <c r="B4389" s="101">
        <v>31</v>
      </c>
      <c r="C4389" s="92" t="str">
        <f t="shared" si="204"/>
        <v>POST /domestic-payments</v>
      </c>
      <c r="D4389" s="94" t="s">
        <v>207</v>
      </c>
      <c r="E4389" s="93" t="str">
        <f t="shared" si="205"/>
        <v>PISP</v>
      </c>
      <c r="F4389" s="93" t="str">
        <f t="shared" si="206"/>
        <v>Y</v>
      </c>
      <c r="G4389" s="95">
        <v>5609988.1089033466</v>
      </c>
      <c r="H4389" s="102">
        <v>17919.426589657316</v>
      </c>
      <c r="I4389" s="102">
        <v>6.1124230939511719</v>
      </c>
      <c r="J4389" s="96"/>
      <c r="K4389" s="96"/>
      <c r="L4389" s="96"/>
      <c r="M4389" s="96"/>
      <c r="N4389" s="96"/>
      <c r="O4389" s="96"/>
      <c r="P4389" s="96"/>
    </row>
    <row r="4390" spans="1:16" ht="15" customHeight="1" x14ac:dyDescent="0.25">
      <c r="A4390" s="100">
        <v>43769</v>
      </c>
      <c r="B4390" s="101">
        <v>32</v>
      </c>
      <c r="C4390" s="92" t="str">
        <f t="shared" si="204"/>
        <v>GET /domestic-payments/{DomesticPaymentId}</v>
      </c>
      <c r="D4390" s="94" t="s">
        <v>207</v>
      </c>
      <c r="E4390" s="93" t="str">
        <f t="shared" si="205"/>
        <v>PISP</v>
      </c>
      <c r="F4390" s="93" t="str">
        <f t="shared" si="206"/>
        <v>Y</v>
      </c>
      <c r="G4390" s="95">
        <v>37481756.389948577</v>
      </c>
      <c r="H4390" s="102">
        <v>38428.471610309905</v>
      </c>
      <c r="I4390" s="102">
        <v>80.170524994369131</v>
      </c>
      <c r="J4390" s="96"/>
      <c r="K4390" s="96"/>
      <c r="L4390" s="96"/>
      <c r="M4390" s="96"/>
      <c r="N4390" s="96"/>
      <c r="O4390" s="96"/>
      <c r="P4390" s="96"/>
    </row>
    <row r="4391" spans="1:16" ht="15" customHeight="1" x14ac:dyDescent="0.25">
      <c r="A4391" s="100">
        <v>43769</v>
      </c>
      <c r="B4391" s="101">
        <v>33</v>
      </c>
      <c r="C4391" s="92" t="str">
        <f t="shared" si="204"/>
        <v>POST /domestic-scheduled-payment-consents</v>
      </c>
      <c r="D4391" s="94" t="s">
        <v>207</v>
      </c>
      <c r="E4391" s="93" t="str">
        <f t="shared" si="205"/>
        <v>PISP</v>
      </c>
      <c r="F4391" s="93" t="str">
        <f t="shared" si="206"/>
        <v>N</v>
      </c>
      <c r="G4391" s="95">
        <v>19928590.335420027</v>
      </c>
      <c r="H4391" s="102">
        <v>18274.393799662361</v>
      </c>
      <c r="I4391" s="102">
        <v>107.13363784778596</v>
      </c>
      <c r="J4391" s="96"/>
      <c r="K4391" s="96"/>
      <c r="L4391" s="96"/>
      <c r="M4391" s="96"/>
      <c r="N4391" s="96"/>
      <c r="O4391" s="96"/>
      <c r="P4391" s="96"/>
    </row>
    <row r="4392" spans="1:16" ht="15" customHeight="1" x14ac:dyDescent="0.25">
      <c r="A4392" s="100">
        <v>43769</v>
      </c>
      <c r="B4392" s="101">
        <v>34</v>
      </c>
      <c r="C4392" s="92" t="str">
        <f t="shared" si="204"/>
        <v>GET /domestic-scheduled-payment-consents/{ConsentId}</v>
      </c>
      <c r="D4392" s="94" t="s">
        <v>207</v>
      </c>
      <c r="E4392" s="93" t="str">
        <f t="shared" si="205"/>
        <v>PISP</v>
      </c>
      <c r="F4392" s="93" t="str">
        <f t="shared" si="206"/>
        <v>N</v>
      </c>
      <c r="G4392" s="95">
        <v>12315669.876390059</v>
      </c>
      <c r="H4392" s="102">
        <v>13457.815927035763</v>
      </c>
      <c r="I4392" s="102">
        <v>86.779327986934192</v>
      </c>
      <c r="J4392" s="96"/>
      <c r="K4392" s="96"/>
      <c r="L4392" s="96"/>
      <c r="M4392" s="96"/>
      <c r="N4392" s="96"/>
      <c r="O4392" s="96"/>
      <c r="P4392" s="96"/>
    </row>
    <row r="4393" spans="1:16" ht="15" customHeight="1" x14ac:dyDescent="0.25">
      <c r="A4393" s="100">
        <v>43769</v>
      </c>
      <c r="B4393" s="101">
        <v>35</v>
      </c>
      <c r="C4393" s="92" t="str">
        <f t="shared" si="204"/>
        <v>POST /domestic-scheduled-payments</v>
      </c>
      <c r="D4393" s="94" t="s">
        <v>207</v>
      </c>
      <c r="E4393" s="93" t="str">
        <f t="shared" si="205"/>
        <v>PISP</v>
      </c>
      <c r="F4393" s="93" t="str">
        <f t="shared" si="206"/>
        <v>Y</v>
      </c>
      <c r="G4393" s="95">
        <v>32235247.435001228</v>
      </c>
      <c r="H4393" s="102">
        <v>44568.380751707518</v>
      </c>
      <c r="I4393" s="102">
        <v>189.5023602389484</v>
      </c>
      <c r="J4393" s="96"/>
      <c r="K4393" s="96"/>
      <c r="L4393" s="96"/>
      <c r="M4393" s="96"/>
      <c r="N4393" s="96"/>
      <c r="O4393" s="96"/>
      <c r="P4393" s="96"/>
    </row>
    <row r="4394" spans="1:16" ht="15" customHeight="1" x14ac:dyDescent="0.25">
      <c r="A4394" s="100">
        <v>43769</v>
      </c>
      <c r="B4394" s="101">
        <v>36</v>
      </c>
      <c r="C4394" s="92" t="str">
        <f t="shared" si="204"/>
        <v>GET /domestic-scheduled-payments/{DomesticScheduledPaymentId}</v>
      </c>
      <c r="D4394" s="94" t="s">
        <v>207</v>
      </c>
      <c r="E4394" s="93" t="str">
        <f t="shared" si="205"/>
        <v>PISP</v>
      </c>
      <c r="F4394" s="93" t="str">
        <f t="shared" si="206"/>
        <v>Y</v>
      </c>
      <c r="G4394" s="95">
        <v>14264953.618678283</v>
      </c>
      <c r="H4394" s="102">
        <v>33156.98284982187</v>
      </c>
      <c r="I4394" s="102">
        <v>85.285171072402576</v>
      </c>
      <c r="J4394" s="96"/>
      <c r="K4394" s="96"/>
      <c r="L4394" s="96"/>
      <c r="M4394" s="96"/>
      <c r="N4394" s="96"/>
      <c r="O4394" s="96"/>
      <c r="P4394" s="96"/>
    </row>
    <row r="4395" spans="1:16" ht="15" customHeight="1" x14ac:dyDescent="0.25">
      <c r="A4395" s="100">
        <v>43769</v>
      </c>
      <c r="B4395" s="101">
        <v>37</v>
      </c>
      <c r="C4395" s="92" t="str">
        <f t="shared" si="204"/>
        <v>POST /domestic-standing-order-consents</v>
      </c>
      <c r="D4395" s="94" t="s">
        <v>207</v>
      </c>
      <c r="E4395" s="93" t="str">
        <f t="shared" si="205"/>
        <v>PISP</v>
      </c>
      <c r="F4395" s="93" t="str">
        <f t="shared" si="206"/>
        <v>N</v>
      </c>
      <c r="G4395" s="95">
        <v>28204764.9014153</v>
      </c>
      <c r="H4395" s="102">
        <v>26908.236275054249</v>
      </c>
      <c r="I4395" s="102">
        <v>212.83149191768149</v>
      </c>
      <c r="J4395" s="96"/>
      <c r="K4395" s="96"/>
      <c r="L4395" s="96"/>
      <c r="M4395" s="96"/>
      <c r="N4395" s="96"/>
      <c r="O4395" s="96"/>
      <c r="P4395" s="96"/>
    </row>
    <row r="4396" spans="1:16" ht="15" customHeight="1" x14ac:dyDescent="0.25">
      <c r="A4396" s="100">
        <v>43769</v>
      </c>
      <c r="B4396" s="101">
        <v>38</v>
      </c>
      <c r="C4396" s="92" t="str">
        <f t="shared" si="204"/>
        <v>GET /domestic-standing-order-consents/{ConsentId}</v>
      </c>
      <c r="D4396" s="94" t="s">
        <v>207</v>
      </c>
      <c r="E4396" s="93" t="str">
        <f t="shared" si="205"/>
        <v>PISP</v>
      </c>
      <c r="F4396" s="93" t="str">
        <f t="shared" si="206"/>
        <v>N</v>
      </c>
      <c r="G4396" s="95">
        <v>26925267.130797714</v>
      </c>
      <c r="H4396" s="102">
        <v>30016.673664126472</v>
      </c>
      <c r="I4396" s="102">
        <v>234.41343278132649</v>
      </c>
      <c r="J4396" s="96"/>
      <c r="K4396" s="96"/>
      <c r="L4396" s="96"/>
      <c r="M4396" s="96"/>
      <c r="N4396" s="96"/>
      <c r="O4396" s="96"/>
      <c r="P4396" s="96"/>
    </row>
    <row r="4397" spans="1:16" ht="15" customHeight="1" x14ac:dyDescent="0.25">
      <c r="A4397" s="100">
        <v>43769</v>
      </c>
      <c r="B4397" s="101">
        <v>39</v>
      </c>
      <c r="C4397" s="92" t="str">
        <f t="shared" si="204"/>
        <v>POST /domestic-standing-orders</v>
      </c>
      <c r="D4397" s="94" t="s">
        <v>207</v>
      </c>
      <c r="E4397" s="93" t="str">
        <f t="shared" si="205"/>
        <v>PISP</v>
      </c>
      <c r="F4397" s="93" t="str">
        <f t="shared" si="206"/>
        <v>Y</v>
      </c>
      <c r="G4397" s="95">
        <v>9672145.9757704511</v>
      </c>
      <c r="H4397" s="102">
        <v>21967.377663474163</v>
      </c>
      <c r="I4397" s="102">
        <v>2.0075108662108696</v>
      </c>
      <c r="J4397" s="96"/>
      <c r="K4397" s="96"/>
      <c r="L4397" s="96"/>
      <c r="M4397" s="96"/>
      <c r="N4397" s="96"/>
      <c r="O4397" s="96"/>
      <c r="P4397" s="96"/>
    </row>
    <row r="4398" spans="1:16" ht="15" customHeight="1" x14ac:dyDescent="0.25">
      <c r="A4398" s="100">
        <v>43769</v>
      </c>
      <c r="B4398" s="101">
        <v>40</v>
      </c>
      <c r="C4398" s="92" t="str">
        <f t="shared" si="204"/>
        <v>GET /domestic-standing-orders/{DomesticStandingOrderId}</v>
      </c>
      <c r="D4398" s="94" t="s">
        <v>207</v>
      </c>
      <c r="E4398" s="93" t="str">
        <f t="shared" si="205"/>
        <v>PISP</v>
      </c>
      <c r="F4398" s="93" t="str">
        <f t="shared" si="206"/>
        <v>Y</v>
      </c>
      <c r="G4398" s="95">
        <v>6137566.529883259</v>
      </c>
      <c r="H4398" s="102">
        <v>8978.9031438852289</v>
      </c>
      <c r="I4398" s="102">
        <v>278.7952528482287</v>
      </c>
      <c r="J4398" s="96"/>
      <c r="K4398" s="96"/>
      <c r="L4398" s="96"/>
      <c r="M4398" s="96"/>
      <c r="N4398" s="96"/>
      <c r="O4398" s="96"/>
      <c r="P4398" s="96"/>
    </row>
    <row r="4399" spans="1:16" ht="15" customHeight="1" x14ac:dyDescent="0.25">
      <c r="A4399" s="100">
        <v>43769</v>
      </c>
      <c r="B4399" s="101">
        <v>41</v>
      </c>
      <c r="C4399" s="92" t="str">
        <f t="shared" si="204"/>
        <v>POST /international-payment-consents</v>
      </c>
      <c r="D4399" s="94" t="s">
        <v>207</v>
      </c>
      <c r="E4399" s="93" t="str">
        <f t="shared" si="205"/>
        <v>PISP</v>
      </c>
      <c r="F4399" s="93" t="str">
        <f t="shared" si="206"/>
        <v>N</v>
      </c>
      <c r="G4399" s="95">
        <v>36056510.879672199</v>
      </c>
      <c r="H4399" s="101">
        <v>48615.204941292934</v>
      </c>
      <c r="I4399" s="101">
        <v>72.17097797282679</v>
      </c>
      <c r="J4399" s="96"/>
      <c r="K4399" s="96"/>
      <c r="L4399" s="96"/>
      <c r="M4399" s="96"/>
      <c r="N4399" s="96"/>
      <c r="O4399" s="96"/>
      <c r="P4399" s="96"/>
    </row>
    <row r="4400" spans="1:16" ht="15" customHeight="1" x14ac:dyDescent="0.25">
      <c r="A4400" s="100">
        <v>43769</v>
      </c>
      <c r="B4400" s="101">
        <v>42</v>
      </c>
      <c r="C4400" s="92" t="str">
        <f t="shared" si="204"/>
        <v>GET /international-payment-consents/{ConsentId}</v>
      </c>
      <c r="D4400" s="94" t="s">
        <v>207</v>
      </c>
      <c r="E4400" s="93" t="str">
        <f t="shared" si="205"/>
        <v>PISP</v>
      </c>
      <c r="F4400" s="93" t="str">
        <f t="shared" si="206"/>
        <v>N</v>
      </c>
      <c r="G4400" s="95">
        <v>31969690.280571327</v>
      </c>
      <c r="H4400" s="101">
        <v>30416.898847749348</v>
      </c>
      <c r="I4400" s="101">
        <v>311.78079047068701</v>
      </c>
      <c r="J4400" s="96"/>
      <c r="K4400" s="96"/>
      <c r="L4400" s="96"/>
      <c r="M4400" s="96"/>
      <c r="N4400" s="96"/>
      <c r="O4400" s="96"/>
      <c r="P4400" s="96"/>
    </row>
    <row r="4401" spans="1:16" ht="15" customHeight="1" x14ac:dyDescent="0.25">
      <c r="A4401" s="100">
        <v>43769</v>
      </c>
      <c r="B4401" s="101">
        <v>43</v>
      </c>
      <c r="C4401" s="92" t="str">
        <f t="shared" si="204"/>
        <v>POST /international-payments</v>
      </c>
      <c r="D4401" s="94" t="s">
        <v>207</v>
      </c>
      <c r="E4401" s="93" t="str">
        <f t="shared" si="205"/>
        <v>PISP</v>
      </c>
      <c r="F4401" s="93" t="str">
        <f t="shared" si="206"/>
        <v>Y</v>
      </c>
      <c r="G4401" s="95">
        <v>36126024.285989225</v>
      </c>
      <c r="H4401" s="101">
        <v>43765.443481774841</v>
      </c>
      <c r="I4401" s="101">
        <v>50.689775419039371</v>
      </c>
      <c r="J4401" s="96"/>
      <c r="K4401" s="96"/>
      <c r="L4401" s="96"/>
      <c r="M4401" s="96"/>
      <c r="N4401" s="96"/>
      <c r="O4401" s="96"/>
      <c r="P4401" s="96"/>
    </row>
    <row r="4402" spans="1:16" ht="15" customHeight="1" x14ac:dyDescent="0.25">
      <c r="A4402" s="100">
        <v>43769</v>
      </c>
      <c r="B4402" s="101">
        <v>44</v>
      </c>
      <c r="C4402" s="92" t="str">
        <f t="shared" si="204"/>
        <v>GET /international-payments/{InternationalPaymentId}</v>
      </c>
      <c r="D4402" s="94" t="s">
        <v>207</v>
      </c>
      <c r="E4402" s="93" t="str">
        <f t="shared" si="205"/>
        <v>PISP</v>
      </c>
      <c r="F4402" s="93" t="str">
        <f t="shared" si="206"/>
        <v>Y</v>
      </c>
      <c r="G4402" s="95">
        <v>14068751.894902542</v>
      </c>
      <c r="H4402" s="101">
        <v>19420.031203276725</v>
      </c>
      <c r="I4402" s="101">
        <v>67.688961171126778</v>
      </c>
      <c r="J4402" s="96"/>
      <c r="K4402" s="96"/>
      <c r="L4402" s="96"/>
      <c r="M4402" s="96"/>
      <c r="N4402" s="96"/>
      <c r="O4402" s="96"/>
      <c r="P4402" s="96"/>
    </row>
    <row r="4403" spans="1:16" ht="15" customHeight="1" x14ac:dyDescent="0.25">
      <c r="A4403" s="100">
        <v>43769</v>
      </c>
      <c r="B4403" s="101">
        <v>45</v>
      </c>
      <c r="C4403" s="92" t="str">
        <f t="shared" si="204"/>
        <v>POST /international-scheduled-payment-consents</v>
      </c>
      <c r="D4403" s="94" t="s">
        <v>207</v>
      </c>
      <c r="E4403" s="93" t="str">
        <f t="shared" si="205"/>
        <v>PISP</v>
      </c>
      <c r="F4403" s="93" t="str">
        <f t="shared" si="206"/>
        <v>N</v>
      </c>
      <c r="G4403" s="95">
        <v>30987321.565805696</v>
      </c>
      <c r="H4403" s="101">
        <v>35849.907642907208</v>
      </c>
      <c r="I4403" s="101">
        <v>17.603892204652347</v>
      </c>
      <c r="J4403" s="96"/>
      <c r="K4403" s="96"/>
      <c r="L4403" s="96"/>
      <c r="M4403" s="96"/>
      <c r="N4403" s="96"/>
      <c r="O4403" s="96"/>
      <c r="P4403" s="96"/>
    </row>
    <row r="4404" spans="1:16" ht="15" customHeight="1" x14ac:dyDescent="0.25">
      <c r="A4404" s="100">
        <v>43769</v>
      </c>
      <c r="B4404" s="101">
        <v>46</v>
      </c>
      <c r="C4404" s="92" t="str">
        <f t="shared" si="204"/>
        <v>GET /international-scheduled-payment-consents/{ConsentId}</v>
      </c>
      <c r="D4404" s="94" t="s">
        <v>207</v>
      </c>
      <c r="E4404" s="93" t="str">
        <f t="shared" si="205"/>
        <v>PISP</v>
      </c>
      <c r="F4404" s="93" t="str">
        <f t="shared" si="206"/>
        <v>N</v>
      </c>
      <c r="G4404" s="95">
        <v>9527722.3504646327</v>
      </c>
      <c r="H4404" s="101">
        <v>27761.592583029029</v>
      </c>
      <c r="I4404" s="101">
        <v>27.398971579043344</v>
      </c>
      <c r="J4404" s="96"/>
      <c r="K4404" s="96"/>
      <c r="L4404" s="96"/>
      <c r="M4404" s="96"/>
      <c r="N4404" s="96"/>
      <c r="O4404" s="96"/>
      <c r="P4404" s="96"/>
    </row>
    <row r="4405" spans="1:16" ht="15" customHeight="1" x14ac:dyDescent="0.25">
      <c r="A4405" s="100">
        <v>43769</v>
      </c>
      <c r="B4405" s="101">
        <v>47</v>
      </c>
      <c r="C4405" s="92" t="str">
        <f t="shared" si="204"/>
        <v>POST /international-scheduled-payments</v>
      </c>
      <c r="D4405" s="94" t="s">
        <v>207</v>
      </c>
      <c r="E4405" s="93" t="str">
        <f t="shared" si="205"/>
        <v>PISP</v>
      </c>
      <c r="F4405" s="93" t="str">
        <f t="shared" si="206"/>
        <v>Y</v>
      </c>
      <c r="G4405" s="95">
        <v>15024668.017079975</v>
      </c>
      <c r="H4405" s="101">
        <v>21471.998439615854</v>
      </c>
      <c r="I4405" s="101">
        <v>83.090395466465921</v>
      </c>
      <c r="J4405" s="96"/>
      <c r="K4405" s="96"/>
      <c r="L4405" s="96"/>
      <c r="M4405" s="96"/>
      <c r="N4405" s="96"/>
      <c r="O4405" s="96"/>
      <c r="P4405" s="96"/>
    </row>
    <row r="4406" spans="1:16" ht="15" customHeight="1" x14ac:dyDescent="0.25">
      <c r="A4406" s="100">
        <v>43769</v>
      </c>
      <c r="B4406" s="101">
        <v>48</v>
      </c>
      <c r="C4406" s="92" t="str">
        <f t="shared" si="204"/>
        <v>GET /international-scheduled-payments/{InternationalScheduledPaymentId}</v>
      </c>
      <c r="D4406" s="94" t="s">
        <v>207</v>
      </c>
      <c r="E4406" s="93" t="str">
        <f t="shared" si="205"/>
        <v>PISP</v>
      </c>
      <c r="F4406" s="93" t="str">
        <f t="shared" si="206"/>
        <v>Y</v>
      </c>
      <c r="G4406" s="95">
        <v>24664909.492914669</v>
      </c>
      <c r="H4406" s="101">
        <v>39162.90173688325</v>
      </c>
      <c r="I4406" s="101">
        <v>58.711291828790053</v>
      </c>
      <c r="J4406" s="96"/>
      <c r="K4406" s="96"/>
      <c r="L4406" s="96"/>
      <c r="M4406" s="96"/>
      <c r="N4406" s="96"/>
      <c r="O4406" s="96"/>
      <c r="P4406" s="96"/>
    </row>
    <row r="4407" spans="1:16" ht="15" customHeight="1" x14ac:dyDescent="0.25">
      <c r="A4407" s="100">
        <v>43769</v>
      </c>
      <c r="B4407" s="101">
        <v>49</v>
      </c>
      <c r="C4407" s="92" t="str">
        <f t="shared" si="204"/>
        <v>POST /international-standing-order-consents</v>
      </c>
      <c r="D4407" s="94" t="s">
        <v>207</v>
      </c>
      <c r="E4407" s="93" t="str">
        <f t="shared" si="205"/>
        <v>PISP</v>
      </c>
      <c r="F4407" s="93" t="str">
        <f t="shared" si="206"/>
        <v>N</v>
      </c>
      <c r="G4407" s="95">
        <v>3807466.1652135639</v>
      </c>
      <c r="H4407" s="101">
        <v>13337.78109357735</v>
      </c>
      <c r="I4407" s="101">
        <v>6.2432768220339794</v>
      </c>
      <c r="J4407" s="96"/>
      <c r="K4407" s="96"/>
      <c r="L4407" s="96"/>
      <c r="M4407" s="96"/>
      <c r="N4407" s="96"/>
      <c r="O4407" s="96"/>
      <c r="P4407" s="96"/>
    </row>
    <row r="4408" spans="1:16" ht="15" customHeight="1" x14ac:dyDescent="0.25">
      <c r="A4408" s="100">
        <v>43769</v>
      </c>
      <c r="B4408" s="101">
        <v>50</v>
      </c>
      <c r="C4408" s="92" t="str">
        <f t="shared" si="204"/>
        <v>GET /international-standing-order-consents/{ConsentId}</v>
      </c>
      <c r="D4408" s="94" t="s">
        <v>207</v>
      </c>
      <c r="E4408" s="93" t="str">
        <f t="shared" si="205"/>
        <v>PISP</v>
      </c>
      <c r="F4408" s="93" t="str">
        <f t="shared" si="206"/>
        <v>N</v>
      </c>
      <c r="G4408" s="95">
        <v>19653327.469086621</v>
      </c>
      <c r="H4408" s="101">
        <v>31156.001700579571</v>
      </c>
      <c r="I4408" s="101">
        <v>283.51307244576446</v>
      </c>
      <c r="J4408" s="96"/>
      <c r="K4408" s="96"/>
      <c r="L4408" s="96"/>
      <c r="M4408" s="96"/>
      <c r="N4408" s="96"/>
      <c r="O4408" s="96"/>
      <c r="P4408" s="96"/>
    </row>
    <row r="4409" spans="1:16" ht="15" customHeight="1" x14ac:dyDescent="0.25">
      <c r="A4409" s="100">
        <v>43769</v>
      </c>
      <c r="B4409" s="101">
        <v>51</v>
      </c>
      <c r="C4409" s="92" t="str">
        <f t="shared" si="204"/>
        <v>POST /international-standing-orders</v>
      </c>
      <c r="D4409" s="94" t="s">
        <v>207</v>
      </c>
      <c r="E4409" s="93" t="str">
        <f t="shared" si="205"/>
        <v>PISP</v>
      </c>
      <c r="F4409" s="93" t="str">
        <f t="shared" si="206"/>
        <v>Y</v>
      </c>
      <c r="G4409" s="95">
        <v>15757406.826135535</v>
      </c>
      <c r="H4409" s="101">
        <v>24405.857935629178</v>
      </c>
      <c r="I4409" s="101">
        <v>229.99755527556439</v>
      </c>
      <c r="J4409" s="96"/>
      <c r="K4409" s="96"/>
      <c r="L4409" s="96"/>
      <c r="M4409" s="96"/>
      <c r="N4409" s="96"/>
      <c r="O4409" s="96"/>
      <c r="P4409" s="96"/>
    </row>
    <row r="4410" spans="1:16" ht="15" customHeight="1" x14ac:dyDescent="0.25">
      <c r="A4410" s="100">
        <v>43769</v>
      </c>
      <c r="B4410" s="101">
        <v>52</v>
      </c>
      <c r="C4410" s="92" t="str">
        <f t="shared" si="204"/>
        <v>GET /international-standing-orders/{InternationalStandingOrderPaymentId}</v>
      </c>
      <c r="D4410" s="94" t="s">
        <v>207</v>
      </c>
      <c r="E4410" s="93" t="str">
        <f t="shared" si="205"/>
        <v>PISP</v>
      </c>
      <c r="F4410" s="93" t="str">
        <f t="shared" si="206"/>
        <v>Y</v>
      </c>
      <c r="G4410" s="95">
        <v>7542281.7383829923</v>
      </c>
      <c r="H4410" s="101">
        <v>17850.204007287735</v>
      </c>
      <c r="I4410" s="101">
        <v>84.605771211952231</v>
      </c>
      <c r="J4410" s="96"/>
      <c r="K4410" s="96"/>
      <c r="L4410" s="96"/>
      <c r="M4410" s="96"/>
      <c r="N4410" s="96"/>
      <c r="O4410" s="96"/>
      <c r="P4410" s="96"/>
    </row>
    <row r="4411" spans="1:16" ht="15" customHeight="1" x14ac:dyDescent="0.25">
      <c r="A4411" s="100">
        <v>43769</v>
      </c>
      <c r="B4411" s="101">
        <v>53</v>
      </c>
      <c r="C4411" s="92" t="str">
        <f t="shared" si="204"/>
        <v>POST /file-payment-consents</v>
      </c>
      <c r="D4411" s="94" t="s">
        <v>207</v>
      </c>
      <c r="E4411" s="93" t="str">
        <f t="shared" si="205"/>
        <v>PISP</v>
      </c>
      <c r="F4411" s="93" t="str">
        <f t="shared" si="206"/>
        <v>N</v>
      </c>
      <c r="G4411" s="95">
        <v>13993391.340340653</v>
      </c>
      <c r="H4411" s="102">
        <v>15430.639537913023</v>
      </c>
      <c r="I4411" s="102">
        <v>23.597216725745529</v>
      </c>
      <c r="J4411" s="96"/>
      <c r="K4411" s="96"/>
      <c r="L4411" s="96"/>
      <c r="M4411" s="96"/>
      <c r="N4411" s="96"/>
      <c r="O4411" s="96"/>
      <c r="P4411" s="96"/>
    </row>
    <row r="4412" spans="1:16" ht="15" customHeight="1" x14ac:dyDescent="0.25">
      <c r="A4412" s="100">
        <v>43769</v>
      </c>
      <c r="B4412" s="101">
        <v>54</v>
      </c>
      <c r="C4412" s="92" t="str">
        <f t="shared" si="204"/>
        <v>GET /file-payment-consents/{ConsentId}</v>
      </c>
      <c r="D4412" s="94" t="s">
        <v>207</v>
      </c>
      <c r="E4412" s="93" t="str">
        <f t="shared" si="205"/>
        <v>PISP</v>
      </c>
      <c r="F4412" s="93" t="str">
        <f t="shared" si="206"/>
        <v>N</v>
      </c>
      <c r="G4412" s="95">
        <v>24319709.016956311</v>
      </c>
      <c r="H4412" s="102">
        <v>25742.436375587156</v>
      </c>
      <c r="I4412" s="102">
        <v>209.54953381730996</v>
      </c>
      <c r="J4412" s="96"/>
      <c r="K4412" s="96"/>
      <c r="L4412" s="96"/>
      <c r="M4412" s="96"/>
      <c r="N4412" s="96"/>
      <c r="O4412" s="96"/>
      <c r="P4412" s="96"/>
    </row>
    <row r="4413" spans="1:16" ht="15" customHeight="1" x14ac:dyDescent="0.25">
      <c r="A4413" s="100">
        <v>43769</v>
      </c>
      <c r="B4413" s="101">
        <v>55</v>
      </c>
      <c r="C4413" s="92" t="str">
        <f t="shared" si="204"/>
        <v>POST /file-payment-consents/{ConsentId}/file</v>
      </c>
      <c r="D4413" s="94" t="s">
        <v>207</v>
      </c>
      <c r="E4413" s="93" t="str">
        <f t="shared" si="205"/>
        <v>PISP</v>
      </c>
      <c r="F4413" s="93" t="str">
        <f t="shared" si="206"/>
        <v>N</v>
      </c>
      <c r="G4413" s="95">
        <v>20830135.534376267</v>
      </c>
      <c r="H4413" s="102">
        <v>30903.097142269064</v>
      </c>
      <c r="I4413" s="102">
        <v>78.150163354419789</v>
      </c>
      <c r="J4413" s="96"/>
      <c r="K4413" s="96"/>
      <c r="L4413" s="96"/>
      <c r="M4413" s="96"/>
      <c r="N4413" s="96"/>
      <c r="O4413" s="96"/>
      <c r="P4413" s="96"/>
    </row>
    <row r="4414" spans="1:16" ht="15" customHeight="1" x14ac:dyDescent="0.25">
      <c r="A4414" s="100">
        <v>43769</v>
      </c>
      <c r="B4414" s="101">
        <v>56</v>
      </c>
      <c r="C4414" s="92" t="str">
        <f t="shared" si="204"/>
        <v>GET /file-payment-consents/{ConsentId}/file</v>
      </c>
      <c r="D4414" s="94" t="s">
        <v>207</v>
      </c>
      <c r="E4414" s="93" t="str">
        <f t="shared" si="205"/>
        <v>PISP</v>
      </c>
      <c r="F4414" s="93" t="str">
        <f t="shared" si="206"/>
        <v>N</v>
      </c>
      <c r="G4414" s="95">
        <v>25534457.995846052</v>
      </c>
      <c r="H4414" s="102">
        <v>36561.673990305717</v>
      </c>
      <c r="I4414" s="102">
        <v>47.86815168086941</v>
      </c>
      <c r="J4414" s="96"/>
      <c r="K4414" s="96"/>
      <c r="L4414" s="96"/>
      <c r="M4414" s="96"/>
      <c r="N4414" s="96"/>
      <c r="O4414" s="96"/>
      <c r="P4414" s="96"/>
    </row>
    <row r="4415" spans="1:16" ht="15" customHeight="1" x14ac:dyDescent="0.25">
      <c r="A4415" s="100">
        <v>43769</v>
      </c>
      <c r="B4415" s="101">
        <v>57</v>
      </c>
      <c r="C4415" s="92" t="str">
        <f t="shared" si="204"/>
        <v>POST /file-payments</v>
      </c>
      <c r="D4415" s="94" t="s">
        <v>207</v>
      </c>
      <c r="E4415" s="93" t="str">
        <f t="shared" si="205"/>
        <v>PISP</v>
      </c>
      <c r="F4415" s="93" t="str">
        <f t="shared" si="206"/>
        <v>Y</v>
      </c>
      <c r="G4415" s="95">
        <v>406184696.59168583</v>
      </c>
      <c r="H4415" s="102">
        <v>3945.2153273701651</v>
      </c>
      <c r="I4415" s="102">
        <v>68.600872642807445</v>
      </c>
      <c r="J4415" s="96"/>
      <c r="K4415" s="96"/>
      <c r="L4415" s="96"/>
      <c r="M4415" s="96"/>
      <c r="N4415" s="96"/>
      <c r="O4415" s="96"/>
      <c r="P4415" s="96"/>
    </row>
    <row r="4416" spans="1:16" ht="15" customHeight="1" x14ac:dyDescent="0.25">
      <c r="A4416" s="100">
        <v>43769</v>
      </c>
      <c r="B4416" s="101">
        <v>58</v>
      </c>
      <c r="C4416" s="92" t="str">
        <f t="shared" si="204"/>
        <v>GET /file-payments/{FilePaymentId}</v>
      </c>
      <c r="D4416" s="94" t="s">
        <v>207</v>
      </c>
      <c r="E4416" s="93" t="str">
        <f t="shared" si="205"/>
        <v>PISP</v>
      </c>
      <c r="F4416" s="93" t="str">
        <f t="shared" si="206"/>
        <v>Y</v>
      </c>
      <c r="G4416" s="95">
        <v>83981389.166922241</v>
      </c>
      <c r="H4416" s="102">
        <v>866.5010516895702</v>
      </c>
      <c r="I4416" s="102">
        <v>130.35793246395824</v>
      </c>
      <c r="J4416" s="96"/>
      <c r="K4416" s="96"/>
      <c r="L4416" s="96"/>
      <c r="M4416" s="96"/>
      <c r="N4416" s="96"/>
      <c r="O4416" s="96"/>
      <c r="P4416" s="96"/>
    </row>
    <row r="4417" spans="1:16" ht="15" customHeight="1" x14ac:dyDescent="0.25">
      <c r="A4417" s="100">
        <v>43769</v>
      </c>
      <c r="B4417" s="101">
        <v>59</v>
      </c>
      <c r="C4417" s="92" t="str">
        <f t="shared" si="204"/>
        <v>GET /file-payments/{FilePaymentId}/report-file</v>
      </c>
      <c r="D4417" s="94" t="s">
        <v>207</v>
      </c>
      <c r="E4417" s="93" t="str">
        <f t="shared" si="205"/>
        <v>PISP</v>
      </c>
      <c r="F4417" s="93" t="str">
        <f t="shared" si="206"/>
        <v>Y</v>
      </c>
      <c r="G4417" s="95">
        <v>64506812.557066694</v>
      </c>
      <c r="H4417" s="102">
        <v>2765.0134504655807</v>
      </c>
      <c r="I4417" s="102">
        <v>94.414673198122017</v>
      </c>
      <c r="J4417" s="96"/>
      <c r="K4417" s="96"/>
      <c r="L4417" s="96"/>
      <c r="M4417" s="96"/>
      <c r="N4417" s="96"/>
      <c r="O4417" s="96"/>
      <c r="P4417" s="96"/>
    </row>
    <row r="4418" spans="1:16" ht="15" customHeight="1" x14ac:dyDescent="0.25">
      <c r="A4418" s="100">
        <v>43769</v>
      </c>
      <c r="B4418" s="101">
        <v>60</v>
      </c>
      <c r="C4418" s="92" t="str">
        <f t="shared" si="204"/>
        <v>POST /funds-confirmation-consents</v>
      </c>
      <c r="D4418" s="94" t="s">
        <v>207</v>
      </c>
      <c r="E4418" s="93" t="str">
        <f t="shared" si="205"/>
        <v>CoF</v>
      </c>
      <c r="F4418" s="93" t="str">
        <f t="shared" si="206"/>
        <v>N</v>
      </c>
      <c r="G4418" s="95">
        <v>14768457.922457958</v>
      </c>
      <c r="H4418" s="102">
        <v>14904.626051309278</v>
      </c>
      <c r="I4418" s="102">
        <v>13.286863054452166</v>
      </c>
      <c r="J4418" s="96"/>
      <c r="K4418" s="96"/>
      <c r="L4418" s="96"/>
      <c r="M4418" s="96"/>
      <c r="N4418" s="96"/>
      <c r="O4418" s="96"/>
      <c r="P4418" s="96"/>
    </row>
    <row r="4419" spans="1:16" ht="15" customHeight="1" x14ac:dyDescent="0.25">
      <c r="A4419" s="100">
        <v>43769</v>
      </c>
      <c r="B4419" s="101">
        <v>61</v>
      </c>
      <c r="C4419" s="92" t="str">
        <f t="shared" si="204"/>
        <v>GET /funds-confirmation-consents/{ConsentId}</v>
      </c>
      <c r="D4419" s="94" t="s">
        <v>207</v>
      </c>
      <c r="E4419" s="93" t="str">
        <f t="shared" si="205"/>
        <v>CoF</v>
      </c>
      <c r="F4419" s="93" t="str">
        <f t="shared" si="206"/>
        <v>N</v>
      </c>
      <c r="G4419" s="95">
        <v>22195734.895604149</v>
      </c>
      <c r="H4419" s="102">
        <v>40976.08590099361</v>
      </c>
      <c r="I4419" s="102">
        <v>227.77049521993143</v>
      </c>
      <c r="J4419" s="96"/>
      <c r="K4419" s="96"/>
      <c r="L4419" s="96"/>
      <c r="M4419" s="96"/>
      <c r="N4419" s="96"/>
      <c r="O4419" s="96"/>
      <c r="P4419" s="96"/>
    </row>
    <row r="4420" spans="1:16" ht="15" customHeight="1" x14ac:dyDescent="0.25">
      <c r="A4420" s="100">
        <v>43769</v>
      </c>
      <c r="B4420" s="101">
        <v>62</v>
      </c>
      <c r="C4420" s="92" t="str">
        <f t="shared" si="204"/>
        <v>DELETE /funds-confirmation-consents/{ConsentId}</v>
      </c>
      <c r="D4420" s="94" t="s">
        <v>207</v>
      </c>
      <c r="E4420" s="93" t="str">
        <f t="shared" si="205"/>
        <v>CoF</v>
      </c>
      <c r="F4420" s="93" t="str">
        <f t="shared" si="206"/>
        <v>N</v>
      </c>
      <c r="G4420" s="95">
        <v>6533032.0496935202</v>
      </c>
      <c r="H4420" s="102">
        <v>11906.033995149537</v>
      </c>
      <c r="I4420" s="102">
        <v>119.01855211933596</v>
      </c>
      <c r="J4420" s="96"/>
      <c r="K4420" s="96"/>
      <c r="L4420" s="96"/>
      <c r="M4420" s="96"/>
      <c r="N4420" s="96"/>
      <c r="O4420" s="96"/>
      <c r="P4420" s="96"/>
    </row>
    <row r="4421" spans="1:16" ht="15" customHeight="1" x14ac:dyDescent="0.25">
      <c r="A4421" s="100">
        <v>43769</v>
      </c>
      <c r="B4421" s="101">
        <v>63</v>
      </c>
      <c r="C4421" s="92" t="str">
        <f t="shared" si="204"/>
        <v>POST /funds-confirmations</v>
      </c>
      <c r="D4421" s="94" t="s">
        <v>207</v>
      </c>
      <c r="E4421" s="93" t="str">
        <f t="shared" si="205"/>
        <v>CoF</v>
      </c>
      <c r="F4421" s="93" t="str">
        <f t="shared" si="206"/>
        <v>Y</v>
      </c>
      <c r="G4421" s="95">
        <v>9756229.5136511568</v>
      </c>
      <c r="H4421" s="102">
        <v>16260.651126640852</v>
      </c>
      <c r="I4421" s="102">
        <v>231.71182092850148</v>
      </c>
      <c r="J4421" s="96"/>
      <c r="K4421" s="96"/>
      <c r="L4421" s="96"/>
      <c r="M4421" s="96"/>
      <c r="N4421" s="96"/>
      <c r="O4421" s="96"/>
      <c r="P4421" s="96"/>
    </row>
    <row r="4422" spans="1:16" ht="15" customHeight="1" x14ac:dyDescent="0.25">
      <c r="A4422" s="46">
        <v>43769</v>
      </c>
      <c r="B4422" s="101">
        <v>0</v>
      </c>
      <c r="C4422" s="92" t="str">
        <f t="shared" si="204"/>
        <v>OIDC endpoints for token IDs</v>
      </c>
      <c r="D4422" s="94" t="s">
        <v>208</v>
      </c>
      <c r="E4422" s="93" t="str">
        <f t="shared" si="205"/>
        <v>OIDC</v>
      </c>
      <c r="F4422" s="93" t="str">
        <f t="shared" si="206"/>
        <v>N</v>
      </c>
      <c r="G4422" s="112">
        <v>714284584.23474836</v>
      </c>
      <c r="H4422" s="68">
        <v>1560322.4000558916</v>
      </c>
      <c r="I4422" s="68">
        <v>486.94194798980948</v>
      </c>
      <c r="J4422" s="96"/>
      <c r="K4422" s="96"/>
      <c r="L4422" s="96"/>
      <c r="M4422" s="96"/>
      <c r="N4422" s="96"/>
      <c r="O4422" s="96"/>
      <c r="P4422" s="96"/>
    </row>
    <row r="4423" spans="1:16" ht="15" customHeight="1" x14ac:dyDescent="0.25">
      <c r="A4423" s="97">
        <v>43769</v>
      </c>
      <c r="B4423" s="101">
        <v>1</v>
      </c>
      <c r="C4423" s="92" t="str">
        <f t="shared" si="204"/>
        <v>POST /account-access-consents</v>
      </c>
      <c r="D4423" s="94" t="s">
        <v>208</v>
      </c>
      <c r="E4423" s="93" t="str">
        <f t="shared" si="205"/>
        <v>AISP</v>
      </c>
      <c r="F4423" s="93" t="str">
        <f t="shared" si="206"/>
        <v>N</v>
      </c>
      <c r="G4423" s="95">
        <v>618742.14142764208</v>
      </c>
      <c r="H4423" s="99">
        <v>28310.445827069754</v>
      </c>
      <c r="I4423" s="99">
        <v>93.087588522356612</v>
      </c>
      <c r="J4423" s="96"/>
      <c r="K4423" s="96"/>
      <c r="L4423" s="96"/>
      <c r="M4423" s="96"/>
      <c r="N4423" s="96"/>
      <c r="O4423" s="96"/>
      <c r="P4423" s="96"/>
    </row>
    <row r="4424" spans="1:16" ht="15" customHeight="1" x14ac:dyDescent="0.25">
      <c r="A4424" s="97">
        <v>43769</v>
      </c>
      <c r="B4424" s="101">
        <v>2</v>
      </c>
      <c r="C4424" s="92" t="str">
        <f t="shared" ref="C4424:C4487" si="207">VLOOKUP($B4424,endpoints,3)</f>
        <v>GET /account-access-consents/{ConsentId}</v>
      </c>
      <c r="D4424" s="94" t="s">
        <v>208</v>
      </c>
      <c r="E4424" s="93" t="str">
        <f t="shared" ref="E4424:E4487" si="208">VLOOKUP($B4424,endpoints,4)</f>
        <v>AISP</v>
      </c>
      <c r="F4424" s="93" t="str">
        <f t="shared" ref="F4424:F4487" si="209">VLOOKUP($B4424,endpoints,5)</f>
        <v>N</v>
      </c>
      <c r="G4424" s="95">
        <v>1325058.4693778662</v>
      </c>
      <c r="H4424" s="99">
        <v>29913.788762070784</v>
      </c>
      <c r="I4424" s="99">
        <v>34.578009428860142</v>
      </c>
      <c r="J4424" s="96"/>
      <c r="K4424" s="96"/>
      <c r="L4424" s="96"/>
      <c r="M4424" s="96"/>
      <c r="N4424" s="96"/>
      <c r="O4424" s="96"/>
      <c r="P4424" s="96"/>
    </row>
    <row r="4425" spans="1:16" ht="15" customHeight="1" x14ac:dyDescent="0.25">
      <c r="A4425" s="97">
        <v>43769</v>
      </c>
      <c r="B4425" s="101">
        <v>3</v>
      </c>
      <c r="C4425" s="92" t="str">
        <f t="shared" si="207"/>
        <v>DELETE /account-access-consents/{ConsentId}</v>
      </c>
      <c r="D4425" s="94" t="s">
        <v>208</v>
      </c>
      <c r="E4425" s="93" t="str">
        <f t="shared" si="208"/>
        <v>AISP</v>
      </c>
      <c r="F4425" s="93" t="str">
        <f t="shared" si="209"/>
        <v>N</v>
      </c>
      <c r="G4425" s="95">
        <v>594189.3030356383</v>
      </c>
      <c r="H4425" s="99">
        <v>27292.366720126738</v>
      </c>
      <c r="I4425" s="99">
        <v>289.3997152909721</v>
      </c>
      <c r="J4425" s="96"/>
      <c r="K4425" s="96"/>
      <c r="L4425" s="96"/>
      <c r="M4425" s="96"/>
      <c r="N4425" s="96"/>
      <c r="O4425" s="96"/>
      <c r="P4425" s="96"/>
    </row>
    <row r="4426" spans="1:16" ht="15" customHeight="1" x14ac:dyDescent="0.25">
      <c r="A4426" s="97">
        <v>43769</v>
      </c>
      <c r="B4426" s="101">
        <v>4</v>
      </c>
      <c r="C4426" s="92" t="str">
        <f t="shared" si="207"/>
        <v>GET /accounts</v>
      </c>
      <c r="D4426" s="94" t="s">
        <v>208</v>
      </c>
      <c r="E4426" s="93" t="str">
        <f t="shared" si="208"/>
        <v>AISP</v>
      </c>
      <c r="F4426" s="93" t="str">
        <f t="shared" si="209"/>
        <v>Y</v>
      </c>
      <c r="G4426" s="95">
        <v>1687632.870396286</v>
      </c>
      <c r="H4426" s="99">
        <v>31324.170218358788</v>
      </c>
      <c r="I4426" s="99">
        <v>70.473841284696363</v>
      </c>
      <c r="J4426" s="96"/>
      <c r="K4426" s="96"/>
      <c r="L4426" s="96"/>
      <c r="M4426" s="96"/>
      <c r="N4426" s="96"/>
      <c r="O4426" s="96"/>
      <c r="P4426" s="96"/>
    </row>
    <row r="4427" spans="1:16" ht="15" customHeight="1" x14ac:dyDescent="0.25">
      <c r="A4427" s="97">
        <v>43769</v>
      </c>
      <c r="B4427" s="101">
        <v>5</v>
      </c>
      <c r="C4427" s="92" t="str">
        <f t="shared" si="207"/>
        <v>GET /accounts/{AccountId}</v>
      </c>
      <c r="D4427" s="94" t="s">
        <v>208</v>
      </c>
      <c r="E4427" s="93" t="str">
        <f t="shared" si="208"/>
        <v>AISP</v>
      </c>
      <c r="F4427" s="93" t="str">
        <f t="shared" si="209"/>
        <v>Y</v>
      </c>
      <c r="G4427" s="95">
        <v>2615967.1092986409</v>
      </c>
      <c r="H4427" s="99">
        <v>44410.495538002222</v>
      </c>
      <c r="I4427" s="99">
        <v>82.332605795054349</v>
      </c>
      <c r="J4427" s="96"/>
      <c r="K4427" s="96"/>
      <c r="L4427" s="96"/>
      <c r="M4427" s="96"/>
      <c r="N4427" s="96"/>
      <c r="O4427" s="96"/>
      <c r="P4427" s="96"/>
    </row>
    <row r="4428" spans="1:16" ht="15" customHeight="1" x14ac:dyDescent="0.25">
      <c r="A4428" s="97">
        <v>43769</v>
      </c>
      <c r="B4428" s="101">
        <v>6</v>
      </c>
      <c r="C4428" s="92" t="str">
        <f t="shared" si="207"/>
        <v>GET /accounts/{AccountId}/balances</v>
      </c>
      <c r="D4428" s="94" t="s">
        <v>208</v>
      </c>
      <c r="E4428" s="93" t="str">
        <f t="shared" si="208"/>
        <v>AISP</v>
      </c>
      <c r="F4428" s="93" t="str">
        <f t="shared" si="209"/>
        <v>Y</v>
      </c>
      <c r="G4428" s="95">
        <v>1691388.7149200365</v>
      </c>
      <c r="H4428" s="99">
        <v>26805.003661259121</v>
      </c>
      <c r="I4428" s="99">
        <v>128.70718032344905</v>
      </c>
      <c r="J4428" s="96"/>
      <c r="K4428" s="96"/>
      <c r="L4428" s="96"/>
      <c r="M4428" s="96"/>
      <c r="N4428" s="96"/>
      <c r="O4428" s="96"/>
      <c r="P4428" s="96"/>
    </row>
    <row r="4429" spans="1:16" ht="15" customHeight="1" x14ac:dyDescent="0.25">
      <c r="A4429" s="97">
        <v>43769</v>
      </c>
      <c r="B4429" s="101">
        <v>7</v>
      </c>
      <c r="C4429" s="92" t="str">
        <f t="shared" si="207"/>
        <v>GET /balances</v>
      </c>
      <c r="D4429" s="94" t="s">
        <v>208</v>
      </c>
      <c r="E4429" s="93" t="str">
        <f t="shared" si="208"/>
        <v>AISP</v>
      </c>
      <c r="F4429" s="93" t="str">
        <f t="shared" si="209"/>
        <v>Y</v>
      </c>
      <c r="G4429" s="95">
        <v>1111633.8296927954</v>
      </c>
      <c r="H4429" s="99">
        <v>22336.980310883049</v>
      </c>
      <c r="I4429" s="99">
        <v>151.28590489302999</v>
      </c>
      <c r="J4429" s="96"/>
      <c r="K4429" s="96"/>
      <c r="L4429" s="96"/>
      <c r="M4429" s="96"/>
      <c r="N4429" s="96"/>
      <c r="O4429" s="96"/>
      <c r="P4429" s="96"/>
    </row>
    <row r="4430" spans="1:16" ht="15" customHeight="1" x14ac:dyDescent="0.25">
      <c r="A4430" s="97">
        <v>43769</v>
      </c>
      <c r="B4430" s="101">
        <v>8</v>
      </c>
      <c r="C4430" s="92" t="str">
        <f t="shared" si="207"/>
        <v>GET /accounts/{AccountId}/transactions</v>
      </c>
      <c r="D4430" s="94" t="s">
        <v>208</v>
      </c>
      <c r="E4430" s="93" t="str">
        <f t="shared" si="208"/>
        <v>AISP</v>
      </c>
      <c r="F4430" s="93" t="str">
        <f t="shared" si="209"/>
        <v>Y</v>
      </c>
      <c r="G4430" s="95">
        <v>29694662.917828549</v>
      </c>
      <c r="H4430" s="99">
        <v>20008.139300217605</v>
      </c>
      <c r="I4430" s="99">
        <v>182.37042283748639</v>
      </c>
      <c r="J4430" s="96"/>
      <c r="K4430" s="96"/>
      <c r="L4430" s="96"/>
      <c r="M4430" s="96"/>
      <c r="N4430" s="96"/>
      <c r="O4430" s="96"/>
      <c r="P4430" s="96"/>
    </row>
    <row r="4431" spans="1:16" ht="15" customHeight="1" x14ac:dyDescent="0.25">
      <c r="A4431" s="97">
        <v>43769</v>
      </c>
      <c r="B4431" s="101">
        <v>9</v>
      </c>
      <c r="C4431" s="92" t="str">
        <f t="shared" si="207"/>
        <v>GET /transactions</v>
      </c>
      <c r="D4431" s="94" t="s">
        <v>208</v>
      </c>
      <c r="E4431" s="93" t="str">
        <f t="shared" si="208"/>
        <v>AISP</v>
      </c>
      <c r="F4431" s="93" t="str">
        <f t="shared" si="209"/>
        <v>Y</v>
      </c>
      <c r="G4431" s="95">
        <v>303998845.35444278</v>
      </c>
      <c r="H4431" s="99">
        <v>42869.796368134514</v>
      </c>
      <c r="I4431" s="99">
        <v>32.040262748695739</v>
      </c>
      <c r="J4431" s="96"/>
      <c r="K4431" s="96"/>
      <c r="L4431" s="96"/>
      <c r="M4431" s="96"/>
      <c r="N4431" s="96"/>
      <c r="O4431" s="96"/>
      <c r="P4431" s="96"/>
    </row>
    <row r="4432" spans="1:16" ht="15" customHeight="1" x14ac:dyDescent="0.25">
      <c r="A4432" s="97">
        <v>43769</v>
      </c>
      <c r="B4432" s="101">
        <v>10</v>
      </c>
      <c r="C4432" s="92" t="str">
        <f t="shared" si="207"/>
        <v>GET /accounts/{AccountId}/beneficiaries</v>
      </c>
      <c r="D4432" s="94" t="s">
        <v>208</v>
      </c>
      <c r="E4432" s="93" t="str">
        <f t="shared" si="208"/>
        <v>AISP</v>
      </c>
      <c r="F4432" s="93" t="str">
        <f t="shared" si="209"/>
        <v>Y</v>
      </c>
      <c r="G4432" s="95">
        <v>2026495.6810492307</v>
      </c>
      <c r="H4432" s="99">
        <v>29388.016371118232</v>
      </c>
      <c r="I4432" s="99">
        <v>128.94824101114492</v>
      </c>
      <c r="J4432" s="96"/>
      <c r="K4432" s="96"/>
      <c r="L4432" s="96"/>
      <c r="M4432" s="96"/>
      <c r="N4432" s="96"/>
      <c r="O4432" s="96"/>
      <c r="P4432" s="96"/>
    </row>
    <row r="4433" spans="1:16" ht="15" customHeight="1" x14ac:dyDescent="0.25">
      <c r="A4433" s="97">
        <v>43769</v>
      </c>
      <c r="B4433" s="101">
        <v>11</v>
      </c>
      <c r="C4433" s="92" t="str">
        <f t="shared" si="207"/>
        <v>GET /beneficiaries</v>
      </c>
      <c r="D4433" s="94" t="s">
        <v>208</v>
      </c>
      <c r="E4433" s="93" t="str">
        <f t="shared" si="208"/>
        <v>AISP</v>
      </c>
      <c r="F4433" s="93" t="str">
        <f t="shared" si="209"/>
        <v>Y</v>
      </c>
      <c r="G4433" s="95">
        <v>2528734.7231678017</v>
      </c>
      <c r="H4433" s="99">
        <v>36917.628802478619</v>
      </c>
      <c r="I4433" s="99">
        <v>27.992008018460208</v>
      </c>
      <c r="J4433" s="96"/>
      <c r="K4433" s="96"/>
      <c r="L4433" s="96"/>
      <c r="M4433" s="96"/>
      <c r="N4433" s="96"/>
      <c r="O4433" s="96"/>
      <c r="P4433" s="96"/>
    </row>
    <row r="4434" spans="1:16" ht="15" customHeight="1" x14ac:dyDescent="0.25">
      <c r="A4434" s="97">
        <v>43769</v>
      </c>
      <c r="B4434" s="101">
        <v>12</v>
      </c>
      <c r="C4434" s="92" t="str">
        <f t="shared" si="207"/>
        <v>GET /accounts/{AccountId}/direct-debits</v>
      </c>
      <c r="D4434" s="94" t="s">
        <v>208</v>
      </c>
      <c r="E4434" s="93" t="str">
        <f t="shared" si="208"/>
        <v>AISP</v>
      </c>
      <c r="F4434" s="93" t="str">
        <f t="shared" si="209"/>
        <v>Y</v>
      </c>
      <c r="G4434" s="95">
        <v>1855718.8949973732</v>
      </c>
      <c r="H4434" s="99">
        <v>36122.92647224461</v>
      </c>
      <c r="I4434" s="99">
        <v>166.6856562965994</v>
      </c>
      <c r="J4434" s="96"/>
      <c r="K4434" s="96"/>
      <c r="L4434" s="96"/>
      <c r="M4434" s="96"/>
      <c r="N4434" s="96"/>
      <c r="O4434" s="96"/>
      <c r="P4434" s="96"/>
    </row>
    <row r="4435" spans="1:16" ht="15" customHeight="1" x14ac:dyDescent="0.25">
      <c r="A4435" s="97">
        <v>43769</v>
      </c>
      <c r="B4435" s="101">
        <v>13</v>
      </c>
      <c r="C4435" s="92" t="str">
        <f t="shared" si="207"/>
        <v>GET /direct-debits</v>
      </c>
      <c r="D4435" s="94" t="s">
        <v>208</v>
      </c>
      <c r="E4435" s="93" t="str">
        <f t="shared" si="208"/>
        <v>AISP</v>
      </c>
      <c r="F4435" s="93" t="str">
        <f t="shared" si="209"/>
        <v>Y</v>
      </c>
      <c r="G4435" s="95">
        <v>1614152.3025487382</v>
      </c>
      <c r="H4435" s="99">
        <v>22053.495503154259</v>
      </c>
      <c r="I4435" s="99">
        <v>230.29069850801969</v>
      </c>
      <c r="J4435" s="96"/>
      <c r="K4435" s="96"/>
      <c r="L4435" s="96"/>
      <c r="M4435" s="96"/>
      <c r="N4435" s="96"/>
      <c r="O4435" s="96"/>
      <c r="P4435" s="96"/>
    </row>
    <row r="4436" spans="1:16" ht="15" customHeight="1" x14ac:dyDescent="0.25">
      <c r="A4436" s="97">
        <v>43769</v>
      </c>
      <c r="B4436" s="101">
        <v>14</v>
      </c>
      <c r="C4436" s="92" t="str">
        <f t="shared" si="207"/>
        <v>GET /accounts/{AccountId}/standing-orders</v>
      </c>
      <c r="D4436" s="94" t="s">
        <v>208</v>
      </c>
      <c r="E4436" s="93" t="str">
        <f t="shared" si="208"/>
        <v>AISP</v>
      </c>
      <c r="F4436" s="93" t="str">
        <f t="shared" si="209"/>
        <v>Y</v>
      </c>
      <c r="G4436" s="95">
        <v>812553.49024561804</v>
      </c>
      <c r="H4436" s="99">
        <v>19011.423749896949</v>
      </c>
      <c r="I4436" s="99">
        <v>136.7224742621809</v>
      </c>
      <c r="J4436" s="96"/>
      <c r="K4436" s="96"/>
      <c r="L4436" s="96"/>
      <c r="M4436" s="96"/>
      <c r="N4436" s="96"/>
      <c r="O4436" s="96"/>
      <c r="P4436" s="96"/>
    </row>
    <row r="4437" spans="1:16" ht="15" customHeight="1" x14ac:dyDescent="0.25">
      <c r="A4437" s="97">
        <v>43769</v>
      </c>
      <c r="B4437" s="101">
        <v>15</v>
      </c>
      <c r="C4437" s="92" t="str">
        <f t="shared" si="207"/>
        <v>GET /standing-orders</v>
      </c>
      <c r="D4437" s="94" t="s">
        <v>208</v>
      </c>
      <c r="E4437" s="93" t="str">
        <f t="shared" si="208"/>
        <v>AISP</v>
      </c>
      <c r="F4437" s="93" t="str">
        <f t="shared" si="209"/>
        <v>Y</v>
      </c>
      <c r="G4437" s="95">
        <v>1477779.8482110819</v>
      </c>
      <c r="H4437" s="99">
        <v>40369.901481143948</v>
      </c>
      <c r="I4437" s="99">
        <v>153.40193905328803</v>
      </c>
      <c r="J4437" s="96"/>
      <c r="K4437" s="96"/>
      <c r="L4437" s="96"/>
      <c r="M4437" s="96"/>
      <c r="N4437" s="96"/>
      <c r="O4437" s="96"/>
      <c r="P4437" s="96"/>
    </row>
    <row r="4438" spans="1:16" ht="15" customHeight="1" x14ac:dyDescent="0.25">
      <c r="A4438" s="97">
        <v>43769</v>
      </c>
      <c r="B4438" s="101">
        <v>16</v>
      </c>
      <c r="C4438" s="92" t="str">
        <f t="shared" si="207"/>
        <v>GET /accounts/{AccountId}/product</v>
      </c>
      <c r="D4438" s="94" t="s">
        <v>208</v>
      </c>
      <c r="E4438" s="93" t="str">
        <f t="shared" si="208"/>
        <v>AISP</v>
      </c>
      <c r="F4438" s="93" t="str">
        <f t="shared" si="209"/>
        <v>Y</v>
      </c>
      <c r="G4438" s="95">
        <v>347684.5298401537</v>
      </c>
      <c r="H4438" s="99">
        <v>5183.5693635141124</v>
      </c>
      <c r="I4438" s="99">
        <v>178.49631735027901</v>
      </c>
      <c r="J4438" s="96"/>
      <c r="K4438" s="96"/>
      <c r="L4438" s="96"/>
      <c r="M4438" s="96"/>
      <c r="N4438" s="96"/>
      <c r="O4438" s="96"/>
      <c r="P4438" s="96"/>
    </row>
    <row r="4439" spans="1:16" ht="15" customHeight="1" x14ac:dyDescent="0.25">
      <c r="A4439" s="97">
        <v>43769</v>
      </c>
      <c r="B4439" s="101">
        <v>17</v>
      </c>
      <c r="C4439" s="92" t="str">
        <f t="shared" si="207"/>
        <v>GET /products</v>
      </c>
      <c r="D4439" s="94" t="s">
        <v>208</v>
      </c>
      <c r="E4439" s="93" t="str">
        <f t="shared" si="208"/>
        <v>AISP</v>
      </c>
      <c r="F4439" s="93" t="str">
        <f t="shared" si="209"/>
        <v>Y</v>
      </c>
      <c r="G4439" s="95">
        <v>775480.7790010015</v>
      </c>
      <c r="H4439" s="99">
        <v>33508.194239997276</v>
      </c>
      <c r="I4439" s="99">
        <v>217.47733346448351</v>
      </c>
      <c r="J4439" s="96"/>
      <c r="K4439" s="96"/>
      <c r="L4439" s="96"/>
      <c r="M4439" s="96"/>
      <c r="N4439" s="96"/>
      <c r="O4439" s="96"/>
      <c r="P4439" s="96"/>
    </row>
    <row r="4440" spans="1:16" ht="15" customHeight="1" x14ac:dyDescent="0.25">
      <c r="A4440" s="97">
        <v>43769</v>
      </c>
      <c r="B4440" s="101">
        <v>18</v>
      </c>
      <c r="C4440" s="92" t="str">
        <f t="shared" si="207"/>
        <v>GET /accounts/{AccountId}/offers</v>
      </c>
      <c r="D4440" s="94" t="s">
        <v>208</v>
      </c>
      <c r="E4440" s="93" t="str">
        <f t="shared" si="208"/>
        <v>AISP</v>
      </c>
      <c r="F4440" s="93" t="str">
        <f t="shared" si="209"/>
        <v>Y</v>
      </c>
      <c r="G4440" s="95">
        <v>799394.64681333117</v>
      </c>
      <c r="H4440" s="99">
        <v>39550.925973460551</v>
      </c>
      <c r="I4440" s="99">
        <v>240.7269877127078</v>
      </c>
      <c r="J4440" s="96"/>
      <c r="K4440" s="96"/>
      <c r="L4440" s="96"/>
      <c r="M4440" s="96"/>
      <c r="N4440" s="96"/>
      <c r="O4440" s="96"/>
      <c r="P4440" s="96"/>
    </row>
    <row r="4441" spans="1:16" ht="15" customHeight="1" x14ac:dyDescent="0.25">
      <c r="A4441" s="97">
        <v>43769</v>
      </c>
      <c r="B4441" s="101">
        <v>19</v>
      </c>
      <c r="C4441" s="92" t="str">
        <f t="shared" si="207"/>
        <v>GET /offers</v>
      </c>
      <c r="D4441" s="94" t="s">
        <v>208</v>
      </c>
      <c r="E4441" s="93" t="str">
        <f t="shared" si="208"/>
        <v>AISP</v>
      </c>
      <c r="F4441" s="93" t="str">
        <f t="shared" si="209"/>
        <v>Y</v>
      </c>
      <c r="G4441" s="95">
        <v>2901891.6957518253</v>
      </c>
      <c r="H4441" s="99">
        <v>37300.118493685542</v>
      </c>
      <c r="I4441" s="99">
        <v>159.66397307823863</v>
      </c>
      <c r="J4441" s="96"/>
      <c r="K4441" s="96"/>
      <c r="L4441" s="96"/>
      <c r="M4441" s="96"/>
      <c r="N4441" s="96"/>
      <c r="O4441" s="96"/>
      <c r="P4441" s="96"/>
    </row>
    <row r="4442" spans="1:16" ht="15" customHeight="1" x14ac:dyDescent="0.25">
      <c r="A4442" s="97">
        <v>43769</v>
      </c>
      <c r="B4442" s="101">
        <v>20</v>
      </c>
      <c r="C4442" s="92" t="str">
        <f t="shared" si="207"/>
        <v>GET /accounts/{AccountId}/party</v>
      </c>
      <c r="D4442" s="94" t="s">
        <v>208</v>
      </c>
      <c r="E4442" s="93" t="str">
        <f t="shared" si="208"/>
        <v>AISP</v>
      </c>
      <c r="F4442" s="93" t="str">
        <f t="shared" si="209"/>
        <v>Y</v>
      </c>
      <c r="G4442" s="95">
        <v>1156453.4748844141</v>
      </c>
      <c r="H4442" s="99">
        <v>50223.677305960438</v>
      </c>
      <c r="I4442" s="99">
        <v>0</v>
      </c>
      <c r="J4442" s="96"/>
      <c r="K4442" s="96"/>
      <c r="L4442" s="96"/>
      <c r="M4442" s="96"/>
      <c r="N4442" s="96"/>
      <c r="O4442" s="96"/>
      <c r="P4442" s="96"/>
    </row>
    <row r="4443" spans="1:16" ht="15" customHeight="1" x14ac:dyDescent="0.25">
      <c r="A4443" s="97">
        <v>43769</v>
      </c>
      <c r="B4443" s="101">
        <v>21</v>
      </c>
      <c r="C4443" s="92" t="str">
        <f t="shared" si="207"/>
        <v>GET /party</v>
      </c>
      <c r="D4443" s="94" t="s">
        <v>208</v>
      </c>
      <c r="E4443" s="93" t="str">
        <f t="shared" si="208"/>
        <v>AISP</v>
      </c>
      <c r="F4443" s="93" t="str">
        <f t="shared" si="209"/>
        <v>Y</v>
      </c>
      <c r="G4443" s="95">
        <v>747431.75350184494</v>
      </c>
      <c r="H4443" s="99">
        <v>10183.5255756477</v>
      </c>
      <c r="I4443" s="99">
        <v>381.92325240611444</v>
      </c>
      <c r="J4443" s="96"/>
      <c r="K4443" s="96"/>
      <c r="L4443" s="96"/>
      <c r="M4443" s="96"/>
      <c r="N4443" s="96"/>
      <c r="O4443" s="96"/>
      <c r="P4443" s="96"/>
    </row>
    <row r="4444" spans="1:16" ht="15" customHeight="1" x14ac:dyDescent="0.25">
      <c r="A4444" s="97">
        <v>43769</v>
      </c>
      <c r="B4444" s="101">
        <v>22</v>
      </c>
      <c r="C4444" s="92" t="str">
        <f t="shared" si="207"/>
        <v>GET /accounts/{AccountId}/scheduled-payments</v>
      </c>
      <c r="D4444" s="94" t="s">
        <v>208</v>
      </c>
      <c r="E4444" s="93" t="str">
        <f t="shared" si="208"/>
        <v>AISP</v>
      </c>
      <c r="F4444" s="93" t="str">
        <f t="shared" si="209"/>
        <v>Y</v>
      </c>
      <c r="G4444" s="95">
        <v>945052.07409269724</v>
      </c>
      <c r="H4444" s="99">
        <v>32256.698189016017</v>
      </c>
      <c r="I4444" s="99">
        <v>3.2443493894362145</v>
      </c>
      <c r="J4444" s="96"/>
      <c r="K4444" s="96"/>
      <c r="L4444" s="96"/>
      <c r="M4444" s="96"/>
      <c r="N4444" s="96"/>
      <c r="O4444" s="96"/>
      <c r="P4444" s="96"/>
    </row>
    <row r="4445" spans="1:16" ht="15" customHeight="1" x14ac:dyDescent="0.25">
      <c r="A4445" s="97">
        <v>43769</v>
      </c>
      <c r="B4445" s="101">
        <v>23</v>
      </c>
      <c r="C4445" s="92" t="str">
        <f t="shared" si="207"/>
        <v>GET /scheduled-payments</v>
      </c>
      <c r="D4445" s="94" t="s">
        <v>208</v>
      </c>
      <c r="E4445" s="93" t="str">
        <f t="shared" si="208"/>
        <v>AISP</v>
      </c>
      <c r="F4445" s="93" t="str">
        <f t="shared" si="209"/>
        <v>Y</v>
      </c>
      <c r="G4445" s="95">
        <v>1634766.8110429638</v>
      </c>
      <c r="H4445" s="99">
        <v>32659.146204286029</v>
      </c>
      <c r="I4445" s="99">
        <v>76.367953603642533</v>
      </c>
      <c r="J4445" s="96"/>
      <c r="K4445" s="96"/>
      <c r="L4445" s="96"/>
      <c r="M4445" s="96"/>
      <c r="N4445" s="96"/>
      <c r="O4445" s="96"/>
      <c r="P4445" s="96"/>
    </row>
    <row r="4446" spans="1:16" ht="15" customHeight="1" x14ac:dyDescent="0.25">
      <c r="A4446" s="97">
        <v>43769</v>
      </c>
      <c r="B4446" s="101">
        <v>24</v>
      </c>
      <c r="C4446" s="92" t="str">
        <f t="shared" si="207"/>
        <v>GET /accounts/{AccountId}/statements</v>
      </c>
      <c r="D4446" s="94" t="s">
        <v>208</v>
      </c>
      <c r="E4446" s="93" t="str">
        <f t="shared" si="208"/>
        <v>AISP</v>
      </c>
      <c r="F4446" s="93" t="str">
        <f t="shared" si="209"/>
        <v>Y</v>
      </c>
      <c r="G4446" s="95">
        <v>955253.19949538249</v>
      </c>
      <c r="H4446" s="99">
        <v>12616.612382891231</v>
      </c>
      <c r="I4446" s="99">
        <v>137.85086777654658</v>
      </c>
      <c r="J4446" s="96"/>
      <c r="K4446" s="96"/>
      <c r="L4446" s="96"/>
      <c r="M4446" s="96"/>
      <c r="N4446" s="96"/>
      <c r="O4446" s="96"/>
      <c r="P4446" s="96"/>
    </row>
    <row r="4447" spans="1:16" ht="15" customHeight="1" x14ac:dyDescent="0.25">
      <c r="A4447" s="97">
        <v>43769</v>
      </c>
      <c r="B4447" s="101">
        <v>25</v>
      </c>
      <c r="C4447" s="92" t="str">
        <f t="shared" si="207"/>
        <v>GET /accounts/{AccountId}/statements/{StatementId}</v>
      </c>
      <c r="D4447" s="94" t="s">
        <v>208</v>
      </c>
      <c r="E4447" s="93" t="str">
        <f t="shared" si="208"/>
        <v>AISP</v>
      </c>
      <c r="F4447" s="93" t="str">
        <f t="shared" si="209"/>
        <v>Y</v>
      </c>
      <c r="G4447" s="95">
        <v>1131704.7678485967</v>
      </c>
      <c r="H4447" s="99">
        <v>21926.418653369827</v>
      </c>
      <c r="I4447" s="99">
        <v>102.7104680340333</v>
      </c>
      <c r="J4447" s="96"/>
      <c r="K4447" s="96"/>
      <c r="L4447" s="96"/>
      <c r="M4447" s="96"/>
      <c r="N4447" s="96"/>
      <c r="O4447" s="96"/>
      <c r="P4447" s="96"/>
    </row>
    <row r="4448" spans="1:16" ht="15" customHeight="1" x14ac:dyDescent="0.25">
      <c r="A4448" s="97">
        <v>43769</v>
      </c>
      <c r="B4448" s="101">
        <v>26</v>
      </c>
      <c r="C4448" s="92" t="str">
        <f t="shared" si="207"/>
        <v>GET /accounts/{AccountId}/statements/{StatementId}/file</v>
      </c>
      <c r="D4448" s="94" t="s">
        <v>208</v>
      </c>
      <c r="E4448" s="93" t="str">
        <f t="shared" si="208"/>
        <v>AISP</v>
      </c>
      <c r="F4448" s="93" t="str">
        <f t="shared" si="209"/>
        <v>Y</v>
      </c>
      <c r="G4448" s="95">
        <v>1881658.5848036017</v>
      </c>
      <c r="H4448" s="99">
        <v>23147.535486704393</v>
      </c>
      <c r="I4448" s="99">
        <v>81.588218186848195</v>
      </c>
      <c r="J4448" s="96"/>
      <c r="K4448" s="96"/>
      <c r="L4448" s="96"/>
      <c r="M4448" s="96"/>
      <c r="N4448" s="96"/>
      <c r="O4448" s="96"/>
      <c r="P4448" s="96"/>
    </row>
    <row r="4449" spans="1:16" ht="15" customHeight="1" x14ac:dyDescent="0.25">
      <c r="A4449" s="97">
        <v>43769</v>
      </c>
      <c r="B4449" s="101">
        <v>27</v>
      </c>
      <c r="C4449" s="92" t="str">
        <f t="shared" si="207"/>
        <v>GET /accounts/{AccountId}/statements/{StatementId}/transactions</v>
      </c>
      <c r="D4449" s="94" t="s">
        <v>208</v>
      </c>
      <c r="E4449" s="93" t="str">
        <f t="shared" si="208"/>
        <v>AISP</v>
      </c>
      <c r="F4449" s="93" t="str">
        <f t="shared" si="209"/>
        <v>Y</v>
      </c>
      <c r="G4449" s="95">
        <v>25580483.116804652</v>
      </c>
      <c r="H4449" s="99">
        <v>7294.7761991334146</v>
      </c>
      <c r="I4449" s="99">
        <v>297.90478401392983</v>
      </c>
      <c r="J4449" s="96"/>
      <c r="K4449" s="96"/>
      <c r="L4449" s="96"/>
      <c r="M4449" s="96"/>
      <c r="N4449" s="96"/>
      <c r="O4449" s="96"/>
      <c r="P4449" s="96"/>
    </row>
    <row r="4450" spans="1:16" ht="15" customHeight="1" x14ac:dyDescent="0.25">
      <c r="A4450" s="97">
        <v>43769</v>
      </c>
      <c r="B4450" s="101">
        <v>28</v>
      </c>
      <c r="C4450" s="92" t="str">
        <f t="shared" si="207"/>
        <v>GET /statements</v>
      </c>
      <c r="D4450" s="94" t="s">
        <v>208</v>
      </c>
      <c r="E4450" s="93" t="str">
        <f t="shared" si="208"/>
        <v>AISP</v>
      </c>
      <c r="F4450" s="93" t="str">
        <f t="shared" si="209"/>
        <v>Y</v>
      </c>
      <c r="G4450" s="95">
        <v>2963874.048217257</v>
      </c>
      <c r="H4450" s="99">
        <v>40958.44600158884</v>
      </c>
      <c r="I4450" s="99">
        <v>67.898412866529597</v>
      </c>
      <c r="J4450" s="96"/>
      <c r="K4450" s="96"/>
      <c r="L4450" s="96"/>
      <c r="M4450" s="96"/>
      <c r="N4450" s="96"/>
      <c r="O4450" s="96"/>
      <c r="P4450" s="96"/>
    </row>
    <row r="4451" spans="1:16" ht="15" customHeight="1" x14ac:dyDescent="0.25">
      <c r="A4451" s="97">
        <v>43769</v>
      </c>
      <c r="B4451" s="101">
        <v>29</v>
      </c>
      <c r="C4451" s="92" t="str">
        <f t="shared" si="207"/>
        <v>POST /domestic-payment-consents</v>
      </c>
      <c r="D4451" s="94" t="s">
        <v>208</v>
      </c>
      <c r="E4451" s="93" t="str">
        <f t="shared" si="208"/>
        <v>PISP</v>
      </c>
      <c r="F4451" s="93" t="str">
        <f t="shared" si="209"/>
        <v>N</v>
      </c>
      <c r="G4451" s="95">
        <v>3622495.7668713359</v>
      </c>
      <c r="H4451" s="99">
        <v>8651.3163741637272</v>
      </c>
      <c r="I4451" s="99">
        <v>90.859092529213513</v>
      </c>
      <c r="J4451" s="96"/>
      <c r="K4451" s="96"/>
      <c r="L4451" s="96"/>
      <c r="M4451" s="96"/>
      <c r="N4451" s="96"/>
      <c r="O4451" s="96"/>
      <c r="P4451" s="96"/>
    </row>
    <row r="4452" spans="1:16" ht="15" customHeight="1" x14ac:dyDescent="0.25">
      <c r="A4452" s="97">
        <v>43769</v>
      </c>
      <c r="B4452" s="101">
        <v>30</v>
      </c>
      <c r="C4452" s="92" t="str">
        <f t="shared" si="207"/>
        <v>GET /domestic-payment-consents/{ConsentId}</v>
      </c>
      <c r="D4452" s="94" t="s">
        <v>208</v>
      </c>
      <c r="E4452" s="93" t="str">
        <f t="shared" si="208"/>
        <v>PISP</v>
      </c>
      <c r="F4452" s="93" t="str">
        <f t="shared" si="209"/>
        <v>N</v>
      </c>
      <c r="G4452" s="95">
        <v>14143002.864932081</v>
      </c>
      <c r="H4452" s="99">
        <v>19661.481044604669</v>
      </c>
      <c r="I4452" s="99">
        <v>145.28410065324951</v>
      </c>
      <c r="J4452" s="96"/>
      <c r="K4452" s="96"/>
      <c r="L4452" s="96"/>
      <c r="M4452" s="96"/>
      <c r="N4452" s="96"/>
      <c r="O4452" s="96"/>
      <c r="P4452" s="96"/>
    </row>
    <row r="4453" spans="1:16" ht="15" customHeight="1" x14ac:dyDescent="0.25">
      <c r="A4453" s="97">
        <v>43769</v>
      </c>
      <c r="B4453" s="101">
        <v>31</v>
      </c>
      <c r="C4453" s="92" t="str">
        <f t="shared" si="207"/>
        <v>POST /domestic-payments</v>
      </c>
      <c r="D4453" s="94" t="s">
        <v>208</v>
      </c>
      <c r="E4453" s="93" t="str">
        <f t="shared" si="208"/>
        <v>PISP</v>
      </c>
      <c r="F4453" s="93" t="str">
        <f t="shared" si="209"/>
        <v>Y</v>
      </c>
      <c r="G4453" s="95">
        <v>5099989.1899121329</v>
      </c>
      <c r="H4453" s="99">
        <v>17568.065283977761</v>
      </c>
      <c r="I4453" s="99">
        <v>5.5567482672283379</v>
      </c>
      <c r="J4453" s="96"/>
      <c r="K4453" s="96"/>
      <c r="L4453" s="96"/>
      <c r="M4453" s="96"/>
      <c r="N4453" s="96"/>
      <c r="O4453" s="96"/>
      <c r="P4453" s="96"/>
    </row>
    <row r="4454" spans="1:16" ht="15" customHeight="1" x14ac:dyDescent="0.25">
      <c r="A4454" s="97">
        <v>43769</v>
      </c>
      <c r="B4454" s="101">
        <v>32</v>
      </c>
      <c r="C4454" s="92" t="str">
        <f t="shared" si="207"/>
        <v>GET /domestic-payments/{DomesticPaymentId}</v>
      </c>
      <c r="D4454" s="94" t="s">
        <v>208</v>
      </c>
      <c r="E4454" s="93" t="str">
        <f t="shared" si="208"/>
        <v>PISP</v>
      </c>
      <c r="F4454" s="93" t="str">
        <f t="shared" si="209"/>
        <v>Y</v>
      </c>
      <c r="G4454" s="95">
        <v>34074323.99086234</v>
      </c>
      <c r="H4454" s="99">
        <v>37674.972166970496</v>
      </c>
      <c r="I4454" s="99">
        <v>72.882295449426479</v>
      </c>
      <c r="J4454" s="96"/>
      <c r="K4454" s="96"/>
      <c r="L4454" s="96"/>
      <c r="M4454" s="96"/>
      <c r="N4454" s="96"/>
      <c r="O4454" s="96"/>
      <c r="P4454" s="96"/>
    </row>
    <row r="4455" spans="1:16" ht="15" customHeight="1" x14ac:dyDescent="0.25">
      <c r="A4455" s="97">
        <v>43769</v>
      </c>
      <c r="B4455" s="101">
        <v>33</v>
      </c>
      <c r="C4455" s="92" t="str">
        <f t="shared" si="207"/>
        <v>POST /domestic-scheduled-payment-consents</v>
      </c>
      <c r="D4455" s="94" t="s">
        <v>208</v>
      </c>
      <c r="E4455" s="93" t="str">
        <f t="shared" si="208"/>
        <v>PISP</v>
      </c>
      <c r="F4455" s="93" t="str">
        <f t="shared" si="209"/>
        <v>N</v>
      </c>
      <c r="G4455" s="95">
        <v>18116900.304927297</v>
      </c>
      <c r="H4455" s="99">
        <v>17916.072352610157</v>
      </c>
      <c r="I4455" s="99">
        <v>97.394216225259953</v>
      </c>
      <c r="J4455" s="96"/>
      <c r="K4455" s="96"/>
      <c r="L4455" s="96"/>
      <c r="M4455" s="96"/>
      <c r="N4455" s="96"/>
      <c r="O4455" s="96"/>
      <c r="P4455" s="96"/>
    </row>
    <row r="4456" spans="1:16" ht="15" customHeight="1" x14ac:dyDescent="0.25">
      <c r="A4456" s="97">
        <v>43769</v>
      </c>
      <c r="B4456" s="101">
        <v>34</v>
      </c>
      <c r="C4456" s="92" t="str">
        <f t="shared" si="207"/>
        <v>GET /domestic-scheduled-payment-consents/{ConsentId}</v>
      </c>
      <c r="D4456" s="94" t="s">
        <v>208</v>
      </c>
      <c r="E4456" s="93" t="str">
        <f t="shared" si="208"/>
        <v>PISP</v>
      </c>
      <c r="F4456" s="93" t="str">
        <f t="shared" si="209"/>
        <v>N</v>
      </c>
      <c r="G4456" s="95">
        <v>11196063.523990961</v>
      </c>
      <c r="H4456" s="99">
        <v>13193.937183368394</v>
      </c>
      <c r="I4456" s="99">
        <v>78.890298169940166</v>
      </c>
      <c r="J4456" s="96"/>
      <c r="K4456" s="96"/>
      <c r="L4456" s="96"/>
      <c r="M4456" s="96"/>
      <c r="N4456" s="96"/>
      <c r="O4456" s="96"/>
      <c r="P4456" s="96"/>
    </row>
    <row r="4457" spans="1:16" ht="15" customHeight="1" x14ac:dyDescent="0.25">
      <c r="A4457" s="97">
        <v>43769</v>
      </c>
      <c r="B4457" s="101">
        <v>35</v>
      </c>
      <c r="C4457" s="92" t="str">
        <f t="shared" si="207"/>
        <v>POST /domestic-scheduled-payments</v>
      </c>
      <c r="D4457" s="94" t="s">
        <v>208</v>
      </c>
      <c r="E4457" s="93" t="str">
        <f t="shared" si="208"/>
        <v>PISP</v>
      </c>
      <c r="F4457" s="93" t="str">
        <f t="shared" si="209"/>
        <v>Y</v>
      </c>
      <c r="G4457" s="95">
        <v>29304770.395455658</v>
      </c>
      <c r="H4457" s="99">
        <v>43694.490933046589</v>
      </c>
      <c r="I4457" s="99">
        <v>172.27487294449853</v>
      </c>
      <c r="J4457" s="96"/>
      <c r="K4457" s="96"/>
      <c r="L4457" s="96"/>
      <c r="M4457" s="96"/>
      <c r="N4457" s="96"/>
      <c r="O4457" s="96"/>
      <c r="P4457" s="96"/>
    </row>
    <row r="4458" spans="1:16" ht="15" customHeight="1" x14ac:dyDescent="0.25">
      <c r="A4458" s="97">
        <v>43769</v>
      </c>
      <c r="B4458" s="101">
        <v>36</v>
      </c>
      <c r="C4458" s="92" t="str">
        <f t="shared" si="207"/>
        <v>GET /domestic-scheduled-payments/{DomesticScheduledPaymentId}</v>
      </c>
      <c r="D4458" s="94" t="s">
        <v>208</v>
      </c>
      <c r="E4458" s="93" t="str">
        <f t="shared" si="208"/>
        <v>PISP</v>
      </c>
      <c r="F4458" s="93" t="str">
        <f t="shared" si="209"/>
        <v>Y</v>
      </c>
      <c r="G4458" s="95">
        <v>12968139.653343892</v>
      </c>
      <c r="H4458" s="99">
        <v>32506.84593119791</v>
      </c>
      <c r="I4458" s="99">
        <v>77.53197370218416</v>
      </c>
      <c r="J4458" s="96"/>
      <c r="K4458" s="96"/>
      <c r="L4458" s="96"/>
      <c r="M4458" s="96"/>
      <c r="N4458" s="96"/>
      <c r="O4458" s="96"/>
      <c r="P4458" s="96"/>
    </row>
    <row r="4459" spans="1:16" ht="15" customHeight="1" x14ac:dyDescent="0.25">
      <c r="A4459" s="97">
        <v>43769</v>
      </c>
      <c r="B4459" s="101">
        <v>37</v>
      </c>
      <c r="C4459" s="92" t="str">
        <f t="shared" si="207"/>
        <v>POST /domestic-standing-order-consents</v>
      </c>
      <c r="D4459" s="94" t="s">
        <v>208</v>
      </c>
      <c r="E4459" s="93" t="str">
        <f t="shared" si="208"/>
        <v>PISP</v>
      </c>
      <c r="F4459" s="93" t="str">
        <f t="shared" si="209"/>
        <v>N</v>
      </c>
      <c r="G4459" s="95">
        <v>25640695.364922997</v>
      </c>
      <c r="H4459" s="99">
        <v>26380.623799072793</v>
      </c>
      <c r="I4459" s="99">
        <v>193.48317447061953</v>
      </c>
      <c r="J4459" s="96"/>
      <c r="K4459" s="96"/>
      <c r="L4459" s="96"/>
      <c r="M4459" s="96"/>
      <c r="N4459" s="96"/>
      <c r="O4459" s="96"/>
      <c r="P4459" s="96"/>
    </row>
    <row r="4460" spans="1:16" ht="15" customHeight="1" x14ac:dyDescent="0.25">
      <c r="A4460" s="97">
        <v>43769</v>
      </c>
      <c r="B4460" s="101">
        <v>38</v>
      </c>
      <c r="C4460" s="92" t="str">
        <f t="shared" si="207"/>
        <v>GET /domestic-standing-order-consents/{ConsentId}</v>
      </c>
      <c r="D4460" s="94" t="s">
        <v>208</v>
      </c>
      <c r="E4460" s="93" t="str">
        <f t="shared" si="208"/>
        <v>PISP</v>
      </c>
      <c r="F4460" s="93" t="str">
        <f t="shared" si="209"/>
        <v>N</v>
      </c>
      <c r="G4460" s="95">
        <v>24477515.573452465</v>
      </c>
      <c r="H4460" s="99">
        <v>29428.111435418108</v>
      </c>
      <c r="I4460" s="99">
        <v>213.10312071029679</v>
      </c>
      <c r="J4460" s="96"/>
      <c r="K4460" s="96"/>
      <c r="L4460" s="96"/>
      <c r="M4460" s="96"/>
      <c r="N4460" s="96"/>
      <c r="O4460" s="96"/>
      <c r="P4460" s="96"/>
    </row>
    <row r="4461" spans="1:16" ht="15" customHeight="1" x14ac:dyDescent="0.25">
      <c r="A4461" s="97">
        <v>43769</v>
      </c>
      <c r="B4461" s="101">
        <v>39</v>
      </c>
      <c r="C4461" s="92" t="str">
        <f t="shared" si="207"/>
        <v>POST /domestic-standing-orders</v>
      </c>
      <c r="D4461" s="94" t="s">
        <v>208</v>
      </c>
      <c r="E4461" s="93" t="str">
        <f t="shared" si="208"/>
        <v>PISP</v>
      </c>
      <c r="F4461" s="93" t="str">
        <f t="shared" si="209"/>
        <v>Y</v>
      </c>
      <c r="G4461" s="95">
        <v>8792859.9779731371</v>
      </c>
      <c r="H4461" s="99">
        <v>21536.644768111924</v>
      </c>
      <c r="I4461" s="99">
        <v>1.8250098783735178</v>
      </c>
      <c r="J4461" s="96"/>
      <c r="K4461" s="96"/>
      <c r="L4461" s="96"/>
      <c r="M4461" s="96"/>
      <c r="N4461" s="96"/>
      <c r="O4461" s="96"/>
      <c r="P4461" s="96"/>
    </row>
    <row r="4462" spans="1:16" ht="15" customHeight="1" x14ac:dyDescent="0.25">
      <c r="A4462" s="97">
        <v>43769</v>
      </c>
      <c r="B4462" s="101">
        <v>40</v>
      </c>
      <c r="C4462" s="92" t="str">
        <f t="shared" si="207"/>
        <v>GET /domestic-standing-orders/{DomesticStandingOrderId}</v>
      </c>
      <c r="D4462" s="94" t="s">
        <v>208</v>
      </c>
      <c r="E4462" s="93" t="str">
        <f t="shared" si="208"/>
        <v>PISP</v>
      </c>
      <c r="F4462" s="93" t="str">
        <f t="shared" si="209"/>
        <v>Y</v>
      </c>
      <c r="G4462" s="95">
        <v>5579605.9362575077</v>
      </c>
      <c r="H4462" s="99">
        <v>8802.8462194953227</v>
      </c>
      <c r="I4462" s="99">
        <v>253.45022986202608</v>
      </c>
      <c r="J4462" s="96"/>
      <c r="K4462" s="96"/>
      <c r="L4462" s="96"/>
      <c r="M4462" s="96"/>
      <c r="N4462" s="96"/>
      <c r="O4462" s="96"/>
      <c r="P4462" s="96"/>
    </row>
    <row r="4463" spans="1:16" ht="15" customHeight="1" x14ac:dyDescent="0.25">
      <c r="A4463" s="97">
        <v>43769</v>
      </c>
      <c r="B4463" s="101">
        <v>41</v>
      </c>
      <c r="C4463" s="92" t="str">
        <f t="shared" si="207"/>
        <v>POST /international-payment-consents</v>
      </c>
      <c r="D4463" s="94" t="s">
        <v>208</v>
      </c>
      <c r="E4463" s="93" t="str">
        <f t="shared" si="208"/>
        <v>PISP</v>
      </c>
      <c r="F4463" s="93" t="str">
        <f t="shared" si="209"/>
        <v>N</v>
      </c>
      <c r="G4463" s="95">
        <v>32778646.254247453</v>
      </c>
      <c r="H4463" s="103">
        <v>47661.965628718564</v>
      </c>
      <c r="I4463" s="103">
        <v>65.60997997529708</v>
      </c>
      <c r="J4463" s="96"/>
      <c r="K4463" s="96"/>
      <c r="L4463" s="96"/>
      <c r="M4463" s="96"/>
      <c r="N4463" s="96"/>
      <c r="O4463" s="96"/>
      <c r="P4463" s="96"/>
    </row>
    <row r="4464" spans="1:16" ht="15" customHeight="1" x14ac:dyDescent="0.25">
      <c r="A4464" s="97">
        <v>43769</v>
      </c>
      <c r="B4464" s="101">
        <v>42</v>
      </c>
      <c r="C4464" s="92" t="str">
        <f t="shared" si="207"/>
        <v>GET /international-payment-consents/{ConsentId}</v>
      </c>
      <c r="D4464" s="94" t="s">
        <v>208</v>
      </c>
      <c r="E4464" s="93" t="str">
        <f t="shared" si="208"/>
        <v>PISP</v>
      </c>
      <c r="F4464" s="93" t="str">
        <f t="shared" si="209"/>
        <v>N</v>
      </c>
      <c r="G4464" s="95">
        <v>29063354.800519384</v>
      </c>
      <c r="H4464" s="103">
        <v>29820.489066420927</v>
      </c>
      <c r="I4464" s="103">
        <v>283.43708224607906</v>
      </c>
      <c r="J4464" s="96"/>
      <c r="K4464" s="96"/>
      <c r="L4464" s="96"/>
      <c r="M4464" s="96"/>
      <c r="N4464" s="96"/>
      <c r="O4464" s="96"/>
      <c r="P4464" s="96"/>
    </row>
    <row r="4465" spans="1:16" ht="15" customHeight="1" x14ac:dyDescent="0.25">
      <c r="A4465" s="97">
        <v>43769</v>
      </c>
      <c r="B4465" s="101">
        <v>43</v>
      </c>
      <c r="C4465" s="92" t="str">
        <f t="shared" si="207"/>
        <v>POST /international-payments</v>
      </c>
      <c r="D4465" s="94" t="s">
        <v>208</v>
      </c>
      <c r="E4465" s="93" t="str">
        <f t="shared" si="208"/>
        <v>PISP</v>
      </c>
      <c r="F4465" s="93" t="str">
        <f t="shared" si="209"/>
        <v>Y</v>
      </c>
      <c r="G4465" s="95">
        <v>32841840.2599902</v>
      </c>
      <c r="H4465" s="103">
        <v>42907.297531151802</v>
      </c>
      <c r="I4465" s="103">
        <v>46.081614017308517</v>
      </c>
      <c r="J4465" s="96"/>
      <c r="K4465" s="96"/>
      <c r="L4465" s="96"/>
      <c r="M4465" s="96"/>
      <c r="N4465" s="96"/>
      <c r="O4465" s="96"/>
      <c r="P4465" s="96"/>
    </row>
    <row r="4466" spans="1:16" ht="15" customHeight="1" x14ac:dyDescent="0.25">
      <c r="A4466" s="97">
        <v>43769</v>
      </c>
      <c r="B4466" s="101">
        <v>44</v>
      </c>
      <c r="C4466" s="92" t="str">
        <f t="shared" si="207"/>
        <v>GET /international-payments/{InternationalPaymentId}</v>
      </c>
      <c r="D4466" s="94" t="s">
        <v>208</v>
      </c>
      <c r="E4466" s="93" t="str">
        <f t="shared" si="208"/>
        <v>PISP</v>
      </c>
      <c r="F4466" s="93" t="str">
        <f t="shared" si="209"/>
        <v>Y</v>
      </c>
      <c r="G4466" s="95">
        <v>12789774.449911401</v>
      </c>
      <c r="H4466" s="103">
        <v>19039.246277722279</v>
      </c>
      <c r="I4466" s="103">
        <v>61.535419246478881</v>
      </c>
      <c r="J4466" s="96"/>
      <c r="K4466" s="96"/>
      <c r="L4466" s="96"/>
      <c r="M4466" s="96"/>
      <c r="N4466" s="96"/>
      <c r="O4466" s="96"/>
      <c r="P4466" s="96"/>
    </row>
    <row r="4467" spans="1:16" ht="15" customHeight="1" x14ac:dyDescent="0.25">
      <c r="A4467" s="97">
        <v>43769</v>
      </c>
      <c r="B4467" s="101">
        <v>45</v>
      </c>
      <c r="C4467" s="92" t="str">
        <f t="shared" si="207"/>
        <v>POST /international-scheduled-payment-consents</v>
      </c>
      <c r="D4467" s="94" t="s">
        <v>208</v>
      </c>
      <c r="E4467" s="93" t="str">
        <f t="shared" si="208"/>
        <v>PISP</v>
      </c>
      <c r="F4467" s="93" t="str">
        <f t="shared" si="209"/>
        <v>N</v>
      </c>
      <c r="G4467" s="95">
        <v>28170292.33255063</v>
      </c>
      <c r="H4467" s="103">
        <v>35146.968277360007</v>
      </c>
      <c r="I4467" s="103">
        <v>16.003538367865769</v>
      </c>
      <c r="J4467" s="96"/>
      <c r="K4467" s="96"/>
      <c r="L4467" s="96"/>
      <c r="M4467" s="96"/>
      <c r="N4467" s="96"/>
      <c r="O4467" s="96"/>
      <c r="P4467" s="96"/>
    </row>
    <row r="4468" spans="1:16" ht="15" customHeight="1" x14ac:dyDescent="0.25">
      <c r="A4468" s="97">
        <v>43769</v>
      </c>
      <c r="B4468" s="101">
        <v>46</v>
      </c>
      <c r="C4468" s="92" t="str">
        <f t="shared" si="207"/>
        <v>GET /international-scheduled-payment-consents/{ConsentId}</v>
      </c>
      <c r="D4468" s="94" t="s">
        <v>208</v>
      </c>
      <c r="E4468" s="93" t="str">
        <f t="shared" si="208"/>
        <v>PISP</v>
      </c>
      <c r="F4468" s="93" t="str">
        <f t="shared" si="209"/>
        <v>N</v>
      </c>
      <c r="G4468" s="95">
        <v>8661565.7731496654</v>
      </c>
      <c r="H4468" s="103">
        <v>27217.247630420617</v>
      </c>
      <c r="I4468" s="103">
        <v>24.908155980948493</v>
      </c>
      <c r="J4468" s="96"/>
      <c r="K4468" s="96"/>
      <c r="L4468" s="96"/>
      <c r="M4468" s="96"/>
      <c r="N4468" s="96"/>
      <c r="O4468" s="96"/>
      <c r="P4468" s="96"/>
    </row>
    <row r="4469" spans="1:16" ht="15" customHeight="1" x14ac:dyDescent="0.25">
      <c r="A4469" s="97">
        <v>43769</v>
      </c>
      <c r="B4469" s="101">
        <v>47</v>
      </c>
      <c r="C4469" s="92" t="str">
        <f t="shared" si="207"/>
        <v>POST /international-scheduled-payments</v>
      </c>
      <c r="D4469" s="94" t="s">
        <v>208</v>
      </c>
      <c r="E4469" s="93" t="str">
        <f t="shared" si="208"/>
        <v>PISP</v>
      </c>
      <c r="F4469" s="93" t="str">
        <f t="shared" si="209"/>
        <v>Y</v>
      </c>
      <c r="G4469" s="95">
        <v>13658789.10643634</v>
      </c>
      <c r="H4469" s="103">
        <v>21050.978862368484</v>
      </c>
      <c r="I4469" s="103">
        <v>75.536723151332652</v>
      </c>
      <c r="J4469" s="96"/>
      <c r="K4469" s="96"/>
      <c r="L4469" s="96"/>
      <c r="M4469" s="96"/>
      <c r="N4469" s="96"/>
      <c r="O4469" s="96"/>
      <c r="P4469" s="96"/>
    </row>
    <row r="4470" spans="1:16" ht="15" customHeight="1" x14ac:dyDescent="0.25">
      <c r="A4470" s="97">
        <v>43769</v>
      </c>
      <c r="B4470" s="101">
        <v>48</v>
      </c>
      <c r="C4470" s="92" t="str">
        <f t="shared" si="207"/>
        <v>GET /international-scheduled-payments/{InternationalScheduledPaymentId}</v>
      </c>
      <c r="D4470" s="94" t="s">
        <v>208</v>
      </c>
      <c r="E4470" s="93" t="str">
        <f t="shared" si="208"/>
        <v>PISP</v>
      </c>
      <c r="F4470" s="93" t="str">
        <f t="shared" si="209"/>
        <v>Y</v>
      </c>
      <c r="G4470" s="95">
        <v>22422644.993558787</v>
      </c>
      <c r="H4470" s="103">
        <v>38395.001702826718</v>
      </c>
      <c r="I4470" s="103">
        <v>53.373901662536404</v>
      </c>
      <c r="J4470" s="96"/>
      <c r="K4470" s="96"/>
      <c r="L4470" s="96"/>
      <c r="M4470" s="96"/>
      <c r="N4470" s="96"/>
      <c r="O4470" s="96"/>
      <c r="P4470" s="96"/>
    </row>
    <row r="4471" spans="1:16" ht="15" customHeight="1" x14ac:dyDescent="0.25">
      <c r="A4471" s="97">
        <v>43769</v>
      </c>
      <c r="B4471" s="101">
        <v>49</v>
      </c>
      <c r="C4471" s="92" t="str">
        <f t="shared" si="207"/>
        <v>POST /international-standing-order-consents</v>
      </c>
      <c r="D4471" s="94" t="s">
        <v>208</v>
      </c>
      <c r="E4471" s="93" t="str">
        <f t="shared" si="208"/>
        <v>PISP</v>
      </c>
      <c r="F4471" s="93" t="str">
        <f t="shared" si="209"/>
        <v>N</v>
      </c>
      <c r="G4471" s="95">
        <v>3461332.8774668761</v>
      </c>
      <c r="H4471" s="103">
        <v>13076.255974095442</v>
      </c>
      <c r="I4471" s="103">
        <v>5.6757062018490716</v>
      </c>
      <c r="J4471" s="96"/>
      <c r="K4471" s="96"/>
      <c r="L4471" s="96"/>
      <c r="M4471" s="96"/>
      <c r="N4471" s="96"/>
      <c r="O4471" s="96"/>
      <c r="P4471" s="96"/>
    </row>
    <row r="4472" spans="1:16" ht="15" customHeight="1" x14ac:dyDescent="0.25">
      <c r="A4472" s="97">
        <v>43769</v>
      </c>
      <c r="B4472" s="101">
        <v>50</v>
      </c>
      <c r="C4472" s="92" t="str">
        <f t="shared" si="207"/>
        <v>GET /international-standing-order-consents/{ConsentId}</v>
      </c>
      <c r="D4472" s="94" t="s">
        <v>208</v>
      </c>
      <c r="E4472" s="93" t="str">
        <f t="shared" si="208"/>
        <v>PISP</v>
      </c>
      <c r="F4472" s="93" t="str">
        <f t="shared" si="209"/>
        <v>N</v>
      </c>
      <c r="G4472" s="95">
        <v>17866661.335533291</v>
      </c>
      <c r="H4472" s="103">
        <v>30545.099706450557</v>
      </c>
      <c r="I4472" s="103">
        <v>257.73915676887674</v>
      </c>
      <c r="J4472" s="96"/>
      <c r="K4472" s="96"/>
      <c r="L4472" s="96"/>
      <c r="M4472" s="96"/>
      <c r="N4472" s="96"/>
      <c r="O4472" s="96"/>
      <c r="P4472" s="96"/>
    </row>
    <row r="4473" spans="1:16" ht="15" customHeight="1" x14ac:dyDescent="0.25">
      <c r="A4473" s="97">
        <v>43769</v>
      </c>
      <c r="B4473" s="101">
        <v>51</v>
      </c>
      <c r="C4473" s="92" t="str">
        <f t="shared" si="207"/>
        <v>POST /international-standing-orders</v>
      </c>
      <c r="D4473" s="94" t="s">
        <v>208</v>
      </c>
      <c r="E4473" s="93" t="str">
        <f t="shared" si="208"/>
        <v>PISP</v>
      </c>
      <c r="F4473" s="93" t="str">
        <f t="shared" si="209"/>
        <v>Y</v>
      </c>
      <c r="G4473" s="95">
        <v>14324915.296486849</v>
      </c>
      <c r="H4473" s="103">
        <v>23927.311701597231</v>
      </c>
      <c r="I4473" s="103">
        <v>209.08868661414942</v>
      </c>
      <c r="J4473" s="96"/>
      <c r="K4473" s="96"/>
      <c r="L4473" s="96"/>
      <c r="M4473" s="96"/>
      <c r="N4473" s="96"/>
      <c r="O4473" s="96"/>
      <c r="P4473" s="96"/>
    </row>
    <row r="4474" spans="1:16" ht="15" customHeight="1" x14ac:dyDescent="0.25">
      <c r="A4474" s="97">
        <v>43769</v>
      </c>
      <c r="B4474" s="101">
        <v>52</v>
      </c>
      <c r="C4474" s="92" t="str">
        <f t="shared" si="207"/>
        <v>GET /international-standing-orders/{InternationalStandingOrderPaymentId}</v>
      </c>
      <c r="D4474" s="94" t="s">
        <v>208</v>
      </c>
      <c r="E4474" s="93" t="str">
        <f t="shared" si="208"/>
        <v>PISP</v>
      </c>
      <c r="F4474" s="93" t="str">
        <f t="shared" si="209"/>
        <v>Y</v>
      </c>
      <c r="G4474" s="95">
        <v>6856619.7621663557</v>
      </c>
      <c r="H4474" s="103">
        <v>17500.200007144838</v>
      </c>
      <c r="I4474" s="103">
        <v>76.914337465411108</v>
      </c>
      <c r="J4474" s="96"/>
      <c r="K4474" s="96"/>
      <c r="L4474" s="96"/>
      <c r="M4474" s="96"/>
      <c r="N4474" s="96"/>
      <c r="O4474" s="96"/>
      <c r="P4474" s="96"/>
    </row>
    <row r="4475" spans="1:16" ht="15" customHeight="1" x14ac:dyDescent="0.25">
      <c r="A4475" s="97">
        <v>43769</v>
      </c>
      <c r="B4475" s="101">
        <v>53</v>
      </c>
      <c r="C4475" s="92" t="str">
        <f t="shared" si="207"/>
        <v>POST /file-payment-consents</v>
      </c>
      <c r="D4475" s="94" t="s">
        <v>208</v>
      </c>
      <c r="E4475" s="93" t="str">
        <f t="shared" si="208"/>
        <v>PISP</v>
      </c>
      <c r="F4475" s="93" t="str">
        <f t="shared" si="209"/>
        <v>N</v>
      </c>
      <c r="G4475" s="95">
        <v>12721264.854855139</v>
      </c>
      <c r="H4475" s="99">
        <v>15128.0779783461</v>
      </c>
      <c r="I4475" s="99">
        <v>21.452015205223205</v>
      </c>
      <c r="J4475" s="96"/>
      <c r="K4475" s="96"/>
      <c r="L4475" s="96"/>
      <c r="M4475" s="96"/>
      <c r="N4475" s="96"/>
      <c r="O4475" s="96"/>
      <c r="P4475" s="96"/>
    </row>
    <row r="4476" spans="1:16" ht="15" customHeight="1" x14ac:dyDescent="0.25">
      <c r="A4476" s="97">
        <v>43769</v>
      </c>
      <c r="B4476" s="101">
        <v>54</v>
      </c>
      <c r="C4476" s="92" t="str">
        <f t="shared" si="207"/>
        <v>GET /file-payment-consents/{ConsentId}</v>
      </c>
      <c r="D4476" s="94" t="s">
        <v>208</v>
      </c>
      <c r="E4476" s="93" t="str">
        <f t="shared" si="208"/>
        <v>PISP</v>
      </c>
      <c r="F4476" s="93" t="str">
        <f t="shared" si="209"/>
        <v>N</v>
      </c>
      <c r="G4476" s="95">
        <v>22108826.37905119</v>
      </c>
      <c r="H4476" s="99">
        <v>25237.682721163877</v>
      </c>
      <c r="I4476" s="99">
        <v>190.49957619755449</v>
      </c>
      <c r="J4476" s="96"/>
      <c r="K4476" s="96"/>
      <c r="L4476" s="96"/>
      <c r="M4476" s="96"/>
      <c r="N4476" s="96"/>
      <c r="O4476" s="96"/>
      <c r="P4476" s="96"/>
    </row>
    <row r="4477" spans="1:16" ht="15" customHeight="1" x14ac:dyDescent="0.25">
      <c r="A4477" s="97">
        <v>43769</v>
      </c>
      <c r="B4477" s="101">
        <v>55</v>
      </c>
      <c r="C4477" s="92" t="str">
        <f t="shared" si="207"/>
        <v>POST /file-payment-consents/{ConsentId}/file</v>
      </c>
      <c r="D4477" s="94" t="s">
        <v>208</v>
      </c>
      <c r="E4477" s="93" t="str">
        <f t="shared" si="208"/>
        <v>PISP</v>
      </c>
      <c r="F4477" s="93" t="str">
        <f t="shared" si="209"/>
        <v>N</v>
      </c>
      <c r="G4477" s="95">
        <v>18936486.849432968</v>
      </c>
      <c r="H4477" s="99">
        <v>30297.154061048102</v>
      </c>
      <c r="I4477" s="99">
        <v>71.045603049472533</v>
      </c>
      <c r="J4477" s="96"/>
      <c r="K4477" s="96"/>
      <c r="L4477" s="96"/>
      <c r="M4477" s="96"/>
      <c r="N4477" s="96"/>
      <c r="O4477" s="96"/>
      <c r="P4477" s="96"/>
    </row>
    <row r="4478" spans="1:16" ht="15" customHeight="1" x14ac:dyDescent="0.25">
      <c r="A4478" s="97">
        <v>43769</v>
      </c>
      <c r="B4478" s="101">
        <v>56</v>
      </c>
      <c r="C4478" s="92" t="str">
        <f t="shared" si="207"/>
        <v>GET /file-payment-consents/{ConsentId}/file</v>
      </c>
      <c r="D4478" s="94" t="s">
        <v>208</v>
      </c>
      <c r="E4478" s="93" t="str">
        <f t="shared" si="208"/>
        <v>PISP</v>
      </c>
      <c r="F4478" s="93" t="str">
        <f t="shared" si="209"/>
        <v>N</v>
      </c>
      <c r="G4478" s="95">
        <v>23213143.632587317</v>
      </c>
      <c r="H4478" s="99">
        <v>35844.778421868352</v>
      </c>
      <c r="I4478" s="99">
        <v>43.516501528063095</v>
      </c>
      <c r="J4478" s="96"/>
      <c r="K4478" s="96"/>
      <c r="L4478" s="96"/>
      <c r="M4478" s="96"/>
      <c r="N4478" s="96"/>
      <c r="O4478" s="96"/>
      <c r="P4478" s="96"/>
    </row>
    <row r="4479" spans="1:16" ht="15" customHeight="1" x14ac:dyDescent="0.25">
      <c r="A4479" s="97">
        <v>43769</v>
      </c>
      <c r="B4479" s="101">
        <v>57</v>
      </c>
      <c r="C4479" s="92" t="str">
        <f t="shared" si="207"/>
        <v>POST /file-payments</v>
      </c>
      <c r="D4479" s="94" t="s">
        <v>208</v>
      </c>
      <c r="E4479" s="93" t="str">
        <f t="shared" si="208"/>
        <v>PISP</v>
      </c>
      <c r="F4479" s="93" t="str">
        <f t="shared" si="209"/>
        <v>Y</v>
      </c>
      <c r="G4479" s="95">
        <v>369258815.08335072</v>
      </c>
      <c r="H4479" s="99">
        <v>3867.8581640883976</v>
      </c>
      <c r="I4479" s="99">
        <v>62.364429675279496</v>
      </c>
      <c r="J4479" s="96"/>
      <c r="K4479" s="96"/>
      <c r="L4479" s="96"/>
      <c r="M4479" s="96"/>
      <c r="N4479" s="96"/>
      <c r="O4479" s="96"/>
      <c r="P4479" s="96"/>
    </row>
    <row r="4480" spans="1:16" ht="15" customHeight="1" x14ac:dyDescent="0.25">
      <c r="A4480" s="97">
        <v>43769</v>
      </c>
      <c r="B4480" s="101">
        <v>58</v>
      </c>
      <c r="C4480" s="92" t="str">
        <f t="shared" si="207"/>
        <v>GET /file-payments/{FilePaymentId}</v>
      </c>
      <c r="D4480" s="94" t="s">
        <v>208</v>
      </c>
      <c r="E4480" s="93" t="str">
        <f t="shared" si="208"/>
        <v>PISP</v>
      </c>
      <c r="F4480" s="93" t="str">
        <f t="shared" si="209"/>
        <v>Y</v>
      </c>
      <c r="G4480" s="95">
        <v>76346717.424474746</v>
      </c>
      <c r="H4480" s="99">
        <v>849.51083498977459</v>
      </c>
      <c r="I4480" s="99">
        <v>118.50721133087112</v>
      </c>
      <c r="J4480" s="96"/>
      <c r="K4480" s="96"/>
      <c r="L4480" s="96"/>
      <c r="M4480" s="96"/>
      <c r="N4480" s="96"/>
      <c r="O4480" s="96"/>
      <c r="P4480" s="96"/>
    </row>
    <row r="4481" spans="1:16" ht="15" customHeight="1" x14ac:dyDescent="0.25">
      <c r="A4481" s="97">
        <v>43769</v>
      </c>
      <c r="B4481" s="101">
        <v>59</v>
      </c>
      <c r="C4481" s="92" t="str">
        <f t="shared" si="207"/>
        <v>GET /file-payments/{FilePaymentId}/report-file</v>
      </c>
      <c r="D4481" s="94" t="s">
        <v>208</v>
      </c>
      <c r="E4481" s="93" t="str">
        <f t="shared" si="208"/>
        <v>PISP</v>
      </c>
      <c r="F4481" s="93" t="str">
        <f t="shared" si="209"/>
        <v>Y</v>
      </c>
      <c r="G4481" s="95">
        <v>58642556.870060623</v>
      </c>
      <c r="H4481" s="99">
        <v>2710.7975004564514</v>
      </c>
      <c r="I4481" s="99">
        <v>85.831521089201829</v>
      </c>
      <c r="J4481" s="96"/>
      <c r="K4481" s="96"/>
      <c r="L4481" s="96"/>
      <c r="M4481" s="96"/>
      <c r="N4481" s="96"/>
      <c r="O4481" s="96"/>
      <c r="P4481" s="96"/>
    </row>
    <row r="4482" spans="1:16" ht="15" customHeight="1" x14ac:dyDescent="0.25">
      <c r="A4482" s="97">
        <v>43769</v>
      </c>
      <c r="B4482" s="101">
        <v>60</v>
      </c>
      <c r="C4482" s="92" t="str">
        <f t="shared" si="207"/>
        <v>POST /funds-confirmation-consents</v>
      </c>
      <c r="D4482" s="94" t="s">
        <v>208</v>
      </c>
      <c r="E4482" s="93" t="str">
        <f t="shared" si="208"/>
        <v>CoF</v>
      </c>
      <c r="F4482" s="93" t="str">
        <f t="shared" si="209"/>
        <v>N</v>
      </c>
      <c r="G4482" s="95">
        <v>13425870.838598141</v>
      </c>
      <c r="H4482" s="99">
        <v>14612.378481675763</v>
      </c>
      <c r="I4482" s="99">
        <v>12.078966413138332</v>
      </c>
      <c r="J4482" s="96"/>
      <c r="K4482" s="96"/>
      <c r="L4482" s="96"/>
      <c r="M4482" s="96"/>
      <c r="N4482" s="96"/>
      <c r="O4482" s="96"/>
      <c r="P4482" s="96"/>
    </row>
    <row r="4483" spans="1:16" ht="15" customHeight="1" x14ac:dyDescent="0.25">
      <c r="A4483" s="97">
        <v>43769</v>
      </c>
      <c r="B4483" s="101">
        <v>61</v>
      </c>
      <c r="C4483" s="92" t="str">
        <f t="shared" si="207"/>
        <v>GET /funds-confirmation-consents/{ConsentId}</v>
      </c>
      <c r="D4483" s="94" t="s">
        <v>208</v>
      </c>
      <c r="E4483" s="93" t="str">
        <f t="shared" si="208"/>
        <v>CoF</v>
      </c>
      <c r="F4483" s="93" t="str">
        <f t="shared" si="209"/>
        <v>N</v>
      </c>
      <c r="G4483" s="95">
        <v>20177940.81418559</v>
      </c>
      <c r="H4483" s="99">
        <v>40172.633236268244</v>
      </c>
      <c r="I4483" s="99">
        <v>207.06408656357402</v>
      </c>
      <c r="J4483" s="96"/>
      <c r="K4483" s="96"/>
      <c r="L4483" s="96"/>
      <c r="M4483" s="96"/>
      <c r="N4483" s="96"/>
      <c r="O4483" s="96"/>
      <c r="P4483" s="96"/>
    </row>
    <row r="4484" spans="1:16" ht="15" customHeight="1" x14ac:dyDescent="0.25">
      <c r="A4484" s="97">
        <v>43769</v>
      </c>
      <c r="B4484" s="101">
        <v>62</v>
      </c>
      <c r="C4484" s="92" t="str">
        <f t="shared" si="207"/>
        <v>DELETE /funds-confirmation-consents/{ConsentId}</v>
      </c>
      <c r="D4484" s="94" t="s">
        <v>208</v>
      </c>
      <c r="E4484" s="93" t="str">
        <f t="shared" si="208"/>
        <v>CoF</v>
      </c>
      <c r="F4484" s="93" t="str">
        <f t="shared" si="209"/>
        <v>N</v>
      </c>
      <c r="G4484" s="95">
        <v>5939120.0451759268</v>
      </c>
      <c r="H4484" s="99">
        <v>11672.582348185821</v>
      </c>
      <c r="I4484" s="99">
        <v>108.19868374485087</v>
      </c>
      <c r="J4484" s="96"/>
      <c r="K4484" s="96"/>
      <c r="L4484" s="96"/>
      <c r="M4484" s="96"/>
      <c r="N4484" s="96"/>
      <c r="O4484" s="96"/>
      <c r="P4484" s="96"/>
    </row>
    <row r="4485" spans="1:16" ht="15" customHeight="1" x14ac:dyDescent="0.25">
      <c r="A4485" s="97">
        <v>43769</v>
      </c>
      <c r="B4485" s="101">
        <v>63</v>
      </c>
      <c r="C4485" s="92" t="str">
        <f t="shared" si="207"/>
        <v>POST /funds-confirmations</v>
      </c>
      <c r="D4485" s="94" t="s">
        <v>208</v>
      </c>
      <c r="E4485" s="93" t="str">
        <f t="shared" si="208"/>
        <v>CoF</v>
      </c>
      <c r="F4485" s="93" t="str">
        <f t="shared" si="209"/>
        <v>Y</v>
      </c>
      <c r="G4485" s="95">
        <v>8869299.5578646865</v>
      </c>
      <c r="H4485" s="99">
        <v>15941.814830040052</v>
      </c>
      <c r="I4485" s="99">
        <v>210.64710993500134</v>
      </c>
      <c r="J4485" s="96"/>
      <c r="K4485" s="96"/>
      <c r="L4485" s="96"/>
      <c r="M4485" s="96"/>
      <c r="N4485" s="96"/>
      <c r="O4485" s="96"/>
      <c r="P4485" s="96"/>
    </row>
    <row r="4486" spans="1:16" ht="15" customHeight="1" x14ac:dyDescent="0.25">
      <c r="A4486" s="97">
        <v>43769</v>
      </c>
      <c r="B4486" s="101">
        <v>75</v>
      </c>
      <c r="C4486" s="92" t="str">
        <f t="shared" si="207"/>
        <v>GET /domestic-payment-consents/{ConsentId}/funds-confirmation</v>
      </c>
      <c r="D4486" s="94" t="s">
        <v>208</v>
      </c>
      <c r="E4486" s="93" t="str">
        <f t="shared" si="208"/>
        <v>CoF</v>
      </c>
      <c r="F4486" s="93" t="str">
        <f t="shared" si="209"/>
        <v>Y</v>
      </c>
      <c r="G4486" s="95">
        <v>4530158.8232171154</v>
      </c>
      <c r="H4486" s="99">
        <v>6679.1194988908255</v>
      </c>
      <c r="I4486" s="99">
        <v>194.86977343528125</v>
      </c>
      <c r="J4486" s="96"/>
      <c r="K4486" s="96"/>
      <c r="L4486" s="96"/>
      <c r="M4486" s="96"/>
      <c r="N4486" s="96"/>
      <c r="O4486" s="96"/>
      <c r="P4486" s="96"/>
    </row>
    <row r="4487" spans="1:16" ht="15" customHeight="1" x14ac:dyDescent="0.25">
      <c r="A4487" s="97">
        <v>43769</v>
      </c>
      <c r="B4487" s="101">
        <v>76</v>
      </c>
      <c r="C4487" s="92" t="str">
        <f t="shared" si="207"/>
        <v>GET /international-payment-consents/{ConsentId}/funds-confirmation</v>
      </c>
      <c r="D4487" s="94" t="s">
        <v>208</v>
      </c>
      <c r="E4487" s="93" t="str">
        <f t="shared" si="208"/>
        <v>CoF</v>
      </c>
      <c r="F4487" s="93" t="str">
        <f t="shared" si="209"/>
        <v>Y</v>
      </c>
      <c r="G4487" s="95">
        <v>17464664.493829831</v>
      </c>
      <c r="H4487" s="103">
        <v>44669.662346249213</v>
      </c>
      <c r="I4487" s="103">
        <v>102.34886627047636</v>
      </c>
      <c r="J4487" s="96"/>
      <c r="K4487" s="96"/>
      <c r="L4487" s="96"/>
      <c r="M4487" s="96"/>
      <c r="N4487" s="96"/>
      <c r="O4487" s="96"/>
      <c r="P4487" s="96"/>
    </row>
    <row r="4488" spans="1:16" ht="15" customHeight="1" x14ac:dyDescent="0.25">
      <c r="A4488" s="97">
        <v>43769</v>
      </c>
      <c r="B4488" s="101">
        <v>77</v>
      </c>
      <c r="C4488" s="92" t="str">
        <f t="shared" ref="C4488:C4551" si="210">VLOOKUP($B4488,endpoints,3)</f>
        <v>GET /international-scheduled-payment-consents/{ConsentId}/funds-confirmation</v>
      </c>
      <c r="D4488" s="94" t="s">
        <v>208</v>
      </c>
      <c r="E4488" s="93" t="str">
        <f t="shared" ref="E4488:E4551" si="211">VLOOKUP($B4488,endpoints,4)</f>
        <v>CoF</v>
      </c>
      <c r="F4488" s="93" t="str">
        <f t="shared" ref="F4488:F4551" si="212">VLOOKUP($B4488,endpoints,5)</f>
        <v>Y</v>
      </c>
      <c r="G4488" s="95">
        <v>33324941.313272934</v>
      </c>
      <c r="H4488" s="103">
        <v>50257.254206689569</v>
      </c>
      <c r="I4488" s="103">
        <v>8.8072433135677528</v>
      </c>
      <c r="J4488" s="96"/>
      <c r="K4488" s="96"/>
      <c r="L4488" s="96"/>
      <c r="M4488" s="96"/>
      <c r="N4488" s="96"/>
      <c r="O4488" s="96"/>
      <c r="P4488" s="96"/>
    </row>
    <row r="4489" spans="1:16" ht="15" customHeight="1" x14ac:dyDescent="0.25">
      <c r="A4489" s="97">
        <v>43769</v>
      </c>
      <c r="B4489" s="101">
        <v>78</v>
      </c>
      <c r="C4489" s="92" t="str">
        <f t="shared" si="210"/>
        <v>GET /accounts/{AccountId}/parties</v>
      </c>
      <c r="D4489" s="94" t="s">
        <v>208</v>
      </c>
      <c r="E4489" s="93" t="str">
        <f t="shared" si="211"/>
        <v>AISP</v>
      </c>
      <c r="F4489" s="93" t="str">
        <f t="shared" si="212"/>
        <v>Y</v>
      </c>
      <c r="G4489" s="104">
        <v>1214276.1486286349</v>
      </c>
      <c r="H4489" s="99">
        <v>52734.861171258461</v>
      </c>
      <c r="I4489" s="99">
        <v>0</v>
      </c>
      <c r="J4489" s="96"/>
      <c r="K4489" s="96"/>
      <c r="L4489" s="96"/>
      <c r="M4489" s="96"/>
      <c r="N4489" s="96"/>
      <c r="O4489" s="96"/>
      <c r="P4489" s="96"/>
    </row>
    <row r="4490" spans="1:16" ht="15" customHeight="1" x14ac:dyDescent="0.25">
      <c r="A4490" s="97">
        <v>43769</v>
      </c>
      <c r="B4490" s="101">
        <v>79</v>
      </c>
      <c r="C4490" s="92" t="str">
        <f t="shared" si="210"/>
        <v>GET /domestic-payments/{DomesticPaymentId}/payment-details</v>
      </c>
      <c r="D4490" s="94" t="s">
        <v>208</v>
      </c>
      <c r="E4490" s="93" t="str">
        <f t="shared" si="211"/>
        <v>PISP</v>
      </c>
      <c r="F4490" s="93" t="str">
        <f t="shared" si="212"/>
        <v>Y</v>
      </c>
      <c r="G4490" s="104">
        <v>37481756.389948577</v>
      </c>
      <c r="H4490" s="99">
        <v>41442.469383667551</v>
      </c>
      <c r="I4490" s="99">
        <v>80.170524994369131</v>
      </c>
      <c r="J4490" s="96"/>
      <c r="K4490" s="96"/>
      <c r="L4490" s="96"/>
      <c r="M4490" s="96"/>
      <c r="N4490" s="96"/>
      <c r="O4490" s="96"/>
      <c r="P4490" s="96"/>
    </row>
    <row r="4491" spans="1:16" ht="15" customHeight="1" x14ac:dyDescent="0.25">
      <c r="A4491" s="97">
        <v>43769</v>
      </c>
      <c r="B4491" s="101">
        <v>80</v>
      </c>
      <c r="C4491" s="92" t="str">
        <f t="shared" si="210"/>
        <v>GET /domestic-scheduled-payments/{DomesticScheduledPaymentId}/payment-details</v>
      </c>
      <c r="D4491" s="94" t="s">
        <v>208</v>
      </c>
      <c r="E4491" s="93" t="str">
        <f t="shared" si="211"/>
        <v>PISP</v>
      </c>
      <c r="F4491" s="93" t="str">
        <f t="shared" si="212"/>
        <v>Y</v>
      </c>
      <c r="G4491" s="104">
        <v>14264953.618678283</v>
      </c>
      <c r="H4491" s="99">
        <v>35757.530524317706</v>
      </c>
      <c r="I4491" s="99">
        <v>85.285171072402576</v>
      </c>
      <c r="J4491" s="96"/>
      <c r="K4491" s="96"/>
      <c r="L4491" s="96"/>
      <c r="M4491" s="96"/>
      <c r="N4491" s="96"/>
      <c r="O4491" s="96"/>
      <c r="P4491" s="96"/>
    </row>
    <row r="4492" spans="1:16" ht="15" customHeight="1" x14ac:dyDescent="0.25">
      <c r="A4492" s="97">
        <v>43769</v>
      </c>
      <c r="B4492" s="101">
        <v>81</v>
      </c>
      <c r="C4492" s="92" t="str">
        <f t="shared" si="210"/>
        <v>GET /domestic-standing-orders/{DomesticStandingOrderId}/payment-details</v>
      </c>
      <c r="D4492" s="94" t="s">
        <v>208</v>
      </c>
      <c r="E4492" s="93" t="str">
        <f t="shared" si="211"/>
        <v>PISP</v>
      </c>
      <c r="F4492" s="93" t="str">
        <f t="shared" si="212"/>
        <v>Y</v>
      </c>
      <c r="G4492" s="104">
        <v>6137566.529883259</v>
      </c>
      <c r="H4492" s="99">
        <v>9683.1308414448558</v>
      </c>
      <c r="I4492" s="99">
        <v>278.7952528482287</v>
      </c>
      <c r="J4492" s="96"/>
      <c r="K4492" s="96"/>
      <c r="L4492" s="96"/>
      <c r="M4492" s="96"/>
      <c r="N4492" s="96"/>
      <c r="O4492" s="96"/>
      <c r="P4492" s="96"/>
    </row>
    <row r="4493" spans="1:16" ht="15" customHeight="1" x14ac:dyDescent="0.25">
      <c r="A4493" s="97">
        <v>43769</v>
      </c>
      <c r="B4493" s="101">
        <v>82</v>
      </c>
      <c r="C4493" s="92" t="str">
        <f t="shared" si="210"/>
        <v>GET /international-payments/{InternationalPaymentId}/payment-details</v>
      </c>
      <c r="D4493" s="94" t="s">
        <v>208</v>
      </c>
      <c r="E4493" s="93" t="str">
        <f t="shared" si="211"/>
        <v>PISP</v>
      </c>
      <c r="F4493" s="93" t="str">
        <f t="shared" si="212"/>
        <v>Y</v>
      </c>
      <c r="G4493" s="104">
        <v>14068751.894902542</v>
      </c>
      <c r="H4493" s="99">
        <v>20943.170905494509</v>
      </c>
      <c r="I4493" s="99">
        <v>67.688961171126778</v>
      </c>
      <c r="J4493" s="96"/>
      <c r="K4493" s="96"/>
      <c r="L4493" s="96"/>
      <c r="M4493" s="96"/>
      <c r="N4493" s="96"/>
      <c r="O4493" s="96"/>
      <c r="P4493" s="96"/>
    </row>
    <row r="4494" spans="1:16" ht="15" customHeight="1" x14ac:dyDescent="0.25">
      <c r="A4494" s="97">
        <v>43769</v>
      </c>
      <c r="B4494" s="101">
        <v>83</v>
      </c>
      <c r="C4494" s="92" t="str">
        <f t="shared" si="210"/>
        <v>GET /international-scheduled-payments/{InternationalScheduledPaymentId}/payment-details</v>
      </c>
      <c r="D4494" s="94" t="s">
        <v>208</v>
      </c>
      <c r="E4494" s="93" t="str">
        <f t="shared" si="211"/>
        <v>PISP</v>
      </c>
      <c r="F4494" s="93" t="str">
        <f t="shared" si="212"/>
        <v>Y</v>
      </c>
      <c r="G4494" s="104">
        <v>24664909.492914669</v>
      </c>
      <c r="H4494" s="99">
        <v>42234.501873109395</v>
      </c>
      <c r="I4494" s="99">
        <v>58.711291828790053</v>
      </c>
      <c r="J4494" s="96"/>
      <c r="K4494" s="96"/>
      <c r="L4494" s="96"/>
      <c r="M4494" s="96"/>
      <c r="N4494" s="96"/>
      <c r="O4494" s="96"/>
      <c r="P4494" s="96"/>
    </row>
    <row r="4495" spans="1:16" ht="15" customHeight="1" x14ac:dyDescent="0.25">
      <c r="A4495" s="97">
        <v>43769</v>
      </c>
      <c r="B4495" s="101">
        <v>84</v>
      </c>
      <c r="C4495" s="92" t="str">
        <f t="shared" si="210"/>
        <v>GET /international-standing-orders/{InternationalStandingOrderPaymentId}/payment-details</v>
      </c>
      <c r="D4495" s="94" t="s">
        <v>208</v>
      </c>
      <c r="E4495" s="93" t="str">
        <f t="shared" si="211"/>
        <v>PISP</v>
      </c>
      <c r="F4495" s="93" t="str">
        <f t="shared" si="212"/>
        <v>Y</v>
      </c>
      <c r="G4495" s="104">
        <v>7542281.7383829923</v>
      </c>
      <c r="H4495" s="99">
        <v>19250.220007859323</v>
      </c>
      <c r="I4495" s="99">
        <v>84.605771211952231</v>
      </c>
      <c r="J4495" s="96"/>
      <c r="K4495" s="96"/>
      <c r="L4495" s="96"/>
      <c r="M4495" s="96"/>
      <c r="N4495" s="96"/>
      <c r="O4495" s="96"/>
      <c r="P4495" s="96"/>
    </row>
    <row r="4496" spans="1:16" ht="15" customHeight="1" x14ac:dyDescent="0.25">
      <c r="A4496" s="97">
        <v>43769</v>
      </c>
      <c r="B4496" s="101">
        <v>85</v>
      </c>
      <c r="C4496" s="92" t="str">
        <f t="shared" si="210"/>
        <v>GET /file-payments/{FilePaymentId}/payment-details</v>
      </c>
      <c r="D4496" s="94" t="s">
        <v>208</v>
      </c>
      <c r="E4496" s="93" t="str">
        <f t="shared" si="211"/>
        <v>PISP</v>
      </c>
      <c r="F4496" s="93" t="str">
        <f t="shared" si="212"/>
        <v>Y</v>
      </c>
      <c r="G4496" s="104">
        <v>64506812.557066694</v>
      </c>
      <c r="H4496" s="99">
        <v>2981.877250502097</v>
      </c>
      <c r="I4496" s="99">
        <v>94.414673198122017</v>
      </c>
      <c r="J4496" s="96"/>
      <c r="K4496" s="96"/>
      <c r="L4496" s="96"/>
      <c r="M4496" s="96"/>
      <c r="N4496" s="96"/>
      <c r="O4496" s="96"/>
      <c r="P4496" s="96"/>
    </row>
    <row r="4497" spans="1:16" ht="15" customHeight="1" x14ac:dyDescent="0.25">
      <c r="A4497" s="97">
        <v>43769</v>
      </c>
      <c r="B4497" s="101">
        <v>86</v>
      </c>
      <c r="C4497" s="92" t="str">
        <f t="shared" si="210"/>
        <v>POST /event-subscriptions</v>
      </c>
      <c r="D4497" s="94" t="s">
        <v>208</v>
      </c>
      <c r="E4497" s="93" t="str">
        <f t="shared" si="211"/>
        <v>Notifications</v>
      </c>
      <c r="F4497" s="93" t="str">
        <f t="shared" si="212"/>
        <v>N</v>
      </c>
      <c r="G4497" s="104">
        <v>12083283.754738327</v>
      </c>
      <c r="H4497" s="99">
        <v>13151.140633508187</v>
      </c>
      <c r="I4497" s="99">
        <v>10.8710697718245</v>
      </c>
      <c r="J4497" s="96"/>
      <c r="K4497" s="96"/>
      <c r="L4497" s="96"/>
      <c r="M4497" s="96"/>
      <c r="N4497" s="96"/>
      <c r="O4497" s="96"/>
      <c r="P4497" s="96"/>
    </row>
    <row r="4498" spans="1:16" ht="15" customHeight="1" x14ac:dyDescent="0.25">
      <c r="A4498" s="97">
        <v>43769</v>
      </c>
      <c r="B4498" s="101">
        <v>87</v>
      </c>
      <c r="C4498" s="92" t="str">
        <f t="shared" si="210"/>
        <v>GET /event-subscriptions</v>
      </c>
      <c r="D4498" s="94" t="s">
        <v>208</v>
      </c>
      <c r="E4498" s="93" t="str">
        <f t="shared" si="211"/>
        <v>Notifications</v>
      </c>
      <c r="F4498" s="93" t="str">
        <f t="shared" si="212"/>
        <v>N</v>
      </c>
      <c r="G4498" s="104">
        <v>18160146.732767031</v>
      </c>
      <c r="H4498" s="99">
        <v>36155.369912641421</v>
      </c>
      <c r="I4498" s="99">
        <v>186.35767790721661</v>
      </c>
      <c r="J4498" s="96"/>
      <c r="K4498" s="96"/>
      <c r="L4498" s="96"/>
      <c r="M4498" s="96"/>
      <c r="N4498" s="96"/>
      <c r="O4498" s="96"/>
      <c r="P4498" s="96"/>
    </row>
    <row r="4499" spans="1:16" ht="15" customHeight="1" x14ac:dyDescent="0.25">
      <c r="A4499" s="97">
        <v>43769</v>
      </c>
      <c r="B4499" s="101">
        <v>88</v>
      </c>
      <c r="C4499" s="92" t="str">
        <f t="shared" si="210"/>
        <v>PUT /event-subscriptions/{EventSubscriptionId}</v>
      </c>
      <c r="D4499" s="94" t="s">
        <v>208</v>
      </c>
      <c r="E4499" s="93" t="str">
        <f t="shared" si="211"/>
        <v>Notifications</v>
      </c>
      <c r="F4499" s="93" t="str">
        <f t="shared" si="212"/>
        <v>N</v>
      </c>
      <c r="G4499" s="104">
        <v>12687447.942475244</v>
      </c>
      <c r="H4499" s="99">
        <v>13808.697665183596</v>
      </c>
      <c r="I4499" s="99">
        <v>11.414623260415725</v>
      </c>
      <c r="J4499" s="96"/>
      <c r="K4499" s="96"/>
      <c r="L4499" s="96"/>
      <c r="M4499" s="96"/>
      <c r="N4499" s="96"/>
      <c r="O4499" s="96"/>
      <c r="P4499" s="96"/>
    </row>
    <row r="4500" spans="1:16" ht="15" customHeight="1" x14ac:dyDescent="0.25">
      <c r="A4500" s="97">
        <v>43769</v>
      </c>
      <c r="B4500" s="101">
        <v>89</v>
      </c>
      <c r="C4500" s="92" t="str">
        <f t="shared" si="210"/>
        <v>DELETE /event-subscriptions/{EventSubscriptionId}</v>
      </c>
      <c r="D4500" s="94" t="s">
        <v>208</v>
      </c>
      <c r="E4500" s="93" t="str">
        <f t="shared" si="211"/>
        <v>Notifications</v>
      </c>
      <c r="F4500" s="93" t="str">
        <f t="shared" si="212"/>
        <v>N</v>
      </c>
      <c r="G4500" s="104">
        <v>6533032.0496935202</v>
      </c>
      <c r="H4500" s="99">
        <v>12839.840583004403</v>
      </c>
      <c r="I4500" s="99">
        <v>119.01855211933596</v>
      </c>
      <c r="J4500" s="96"/>
      <c r="K4500" s="96"/>
      <c r="L4500" s="96"/>
      <c r="M4500" s="96"/>
      <c r="N4500" s="96"/>
      <c r="O4500" s="96"/>
      <c r="P4500" s="96"/>
    </row>
    <row r="4501" spans="1:16" ht="15" customHeight="1" x14ac:dyDescent="0.25">
      <c r="A4501" s="97">
        <v>43769</v>
      </c>
      <c r="B4501" s="101">
        <v>90</v>
      </c>
      <c r="C4501" s="92" t="str">
        <f t="shared" si="210"/>
        <v>POST /event-notifications</v>
      </c>
      <c r="D4501" s="94" t="s">
        <v>208</v>
      </c>
      <c r="E4501" s="93" t="str">
        <f t="shared" si="211"/>
        <v>Notifications</v>
      </c>
      <c r="F4501" s="93" t="str">
        <f t="shared" si="212"/>
        <v>N</v>
      </c>
      <c r="G4501" s="104">
        <v>8425834.5799714513</v>
      </c>
      <c r="H4501" s="99">
        <v>15144.724088538049</v>
      </c>
      <c r="I4501" s="99">
        <v>200.11475443825125</v>
      </c>
      <c r="J4501" s="96"/>
      <c r="K4501" s="96"/>
      <c r="L4501" s="96"/>
      <c r="M4501" s="96"/>
      <c r="N4501" s="96"/>
      <c r="O4501" s="96"/>
      <c r="P4501" s="96"/>
    </row>
    <row r="4502" spans="1:16" ht="15" customHeight="1" x14ac:dyDescent="0.25">
      <c r="A4502" s="97">
        <v>43769</v>
      </c>
      <c r="B4502" s="101">
        <v>91</v>
      </c>
      <c r="C4502" s="92" t="str">
        <f t="shared" si="210"/>
        <v>POST /events</v>
      </c>
      <c r="D4502" s="94" t="s">
        <v>208</v>
      </c>
      <c r="E4502" s="93" t="str">
        <f t="shared" si="211"/>
        <v>Notifications</v>
      </c>
      <c r="F4502" s="93" t="str">
        <f t="shared" si="212"/>
        <v>N</v>
      </c>
      <c r="G4502" s="104">
        <v>5345208.0406583343</v>
      </c>
      <c r="H4502" s="99">
        <v>10505.324113367238</v>
      </c>
      <c r="I4502" s="99">
        <v>97.378815370365785</v>
      </c>
      <c r="J4502" s="96"/>
      <c r="K4502" s="96"/>
      <c r="L4502" s="96"/>
      <c r="M4502" s="96"/>
      <c r="N4502" s="96"/>
      <c r="O4502" s="96"/>
      <c r="P4502" s="96"/>
    </row>
    <row r="4503" spans="1:16" ht="15" customHeight="1" x14ac:dyDescent="0.25">
      <c r="A4503" s="97">
        <v>43770</v>
      </c>
      <c r="B4503" s="101">
        <v>0</v>
      </c>
      <c r="C4503" s="92" t="str">
        <f t="shared" si="210"/>
        <v>OIDC endpoints for token IDs</v>
      </c>
      <c r="D4503" s="94" t="s">
        <v>207</v>
      </c>
      <c r="E4503" s="93" t="str">
        <f t="shared" si="211"/>
        <v>OIDC</v>
      </c>
      <c r="F4503" s="93" t="str">
        <f t="shared" si="212"/>
        <v>N</v>
      </c>
      <c r="G4503" s="111">
        <v>822013249</v>
      </c>
      <c r="H4503" s="99">
        <v>1783109</v>
      </c>
      <c r="I4503" s="99">
        <v>599</v>
      </c>
      <c r="J4503" s="96"/>
      <c r="K4503" s="96"/>
      <c r="L4503" s="96"/>
      <c r="M4503" s="96"/>
      <c r="N4503" s="96"/>
      <c r="O4503" s="96"/>
      <c r="P4503" s="96"/>
    </row>
    <row r="4504" spans="1:16" ht="15" customHeight="1" x14ac:dyDescent="0.25">
      <c r="A4504" s="100">
        <v>43770</v>
      </c>
      <c r="B4504" s="101">
        <v>1</v>
      </c>
      <c r="C4504" s="92" t="str">
        <f t="shared" si="210"/>
        <v>POST /account-access-consents</v>
      </c>
      <c r="D4504" s="94" t="s">
        <v>207</v>
      </c>
      <c r="E4504" s="93" t="str">
        <f t="shared" si="211"/>
        <v>AISP</v>
      </c>
      <c r="F4504" s="93" t="str">
        <f t="shared" si="212"/>
        <v>N</v>
      </c>
      <c r="G4504" s="95">
        <v>755921.32000000007</v>
      </c>
      <c r="H4504" s="101">
        <v>29451.48</v>
      </c>
      <c r="I4504" s="101">
        <v>93.500000000000014</v>
      </c>
      <c r="J4504" s="96"/>
      <c r="K4504" s="96"/>
      <c r="L4504" s="96"/>
      <c r="M4504" s="96"/>
      <c r="N4504" s="96"/>
      <c r="O4504" s="96"/>
      <c r="P4504" s="96"/>
    </row>
    <row r="4505" spans="1:16" ht="15" customHeight="1" x14ac:dyDescent="0.25">
      <c r="A4505" s="100">
        <v>43770</v>
      </c>
      <c r="B4505" s="101">
        <v>2</v>
      </c>
      <c r="C4505" s="92" t="str">
        <f t="shared" si="210"/>
        <v>GET /account-access-consents/{ConsentId}</v>
      </c>
      <c r="D4505" s="94" t="s">
        <v>207</v>
      </c>
      <c r="E4505" s="93" t="str">
        <f t="shared" si="211"/>
        <v>AISP</v>
      </c>
      <c r="F4505" s="93" t="str">
        <f t="shared" si="212"/>
        <v>N</v>
      </c>
      <c r="G4505" s="95">
        <v>1589396.1600000001</v>
      </c>
      <c r="H4505" s="101">
        <v>29955.360000000001</v>
      </c>
      <c r="I4505" s="101">
        <v>36.300000000000004</v>
      </c>
      <c r="J4505" s="96"/>
      <c r="K4505" s="96"/>
      <c r="L4505" s="96"/>
      <c r="M4505" s="96"/>
      <c r="N4505" s="96"/>
      <c r="O4505" s="96"/>
      <c r="P4505" s="96"/>
    </row>
    <row r="4506" spans="1:16" ht="15" customHeight="1" x14ac:dyDescent="0.25">
      <c r="A4506" s="100">
        <v>43770</v>
      </c>
      <c r="B4506" s="101">
        <v>3</v>
      </c>
      <c r="C4506" s="92" t="str">
        <f t="shared" si="210"/>
        <v>DELETE /account-access-consents/{ConsentId}</v>
      </c>
      <c r="D4506" s="94" t="s">
        <v>207</v>
      </c>
      <c r="E4506" s="93" t="str">
        <f t="shared" si="211"/>
        <v>AISP</v>
      </c>
      <c r="F4506" s="93" t="str">
        <f t="shared" si="212"/>
        <v>N</v>
      </c>
      <c r="G4506" s="95">
        <v>763026.00000000012</v>
      </c>
      <c r="H4506" s="101">
        <v>25728.48</v>
      </c>
      <c r="I4506" s="101">
        <v>297</v>
      </c>
      <c r="J4506" s="96"/>
      <c r="K4506" s="96"/>
      <c r="L4506" s="96"/>
      <c r="M4506" s="96"/>
      <c r="N4506" s="96"/>
      <c r="O4506" s="96"/>
      <c r="P4506" s="96"/>
    </row>
    <row r="4507" spans="1:16" ht="15" customHeight="1" x14ac:dyDescent="0.25">
      <c r="A4507" s="100">
        <v>43770</v>
      </c>
      <c r="B4507" s="101">
        <v>4</v>
      </c>
      <c r="C4507" s="92" t="str">
        <f t="shared" si="210"/>
        <v>GET /accounts</v>
      </c>
      <c r="D4507" s="94" t="s">
        <v>207</v>
      </c>
      <c r="E4507" s="93" t="str">
        <f t="shared" si="211"/>
        <v>AISP</v>
      </c>
      <c r="F4507" s="93" t="str">
        <f t="shared" si="212"/>
        <v>Y</v>
      </c>
      <c r="G4507" s="95">
        <v>1953601.65</v>
      </c>
      <c r="H4507" s="101">
        <v>30966.18</v>
      </c>
      <c r="I4507" s="101">
        <v>77</v>
      </c>
      <c r="J4507" s="96"/>
      <c r="K4507" s="96"/>
      <c r="L4507" s="96"/>
      <c r="M4507" s="96"/>
      <c r="N4507" s="96"/>
      <c r="O4507" s="96"/>
      <c r="P4507" s="96"/>
    </row>
    <row r="4508" spans="1:16" ht="15" customHeight="1" x14ac:dyDescent="0.25">
      <c r="A4508" s="100">
        <v>43770</v>
      </c>
      <c r="B4508" s="101">
        <v>5</v>
      </c>
      <c r="C4508" s="92" t="str">
        <f t="shared" si="210"/>
        <v>GET /accounts/{AccountId}</v>
      </c>
      <c r="D4508" s="94" t="s">
        <v>207</v>
      </c>
      <c r="E4508" s="93" t="str">
        <f t="shared" si="211"/>
        <v>AISP</v>
      </c>
      <c r="F4508" s="93" t="str">
        <f t="shared" si="212"/>
        <v>Y</v>
      </c>
      <c r="G4508" s="95">
        <v>3131238.0000000005</v>
      </c>
      <c r="H4508" s="101">
        <v>42636</v>
      </c>
      <c r="I4508" s="101">
        <v>96.800000000000011</v>
      </c>
      <c r="J4508" s="96"/>
      <c r="K4508" s="96"/>
      <c r="L4508" s="96"/>
      <c r="M4508" s="96"/>
      <c r="N4508" s="96"/>
      <c r="O4508" s="96"/>
      <c r="P4508" s="96"/>
    </row>
    <row r="4509" spans="1:16" ht="15" customHeight="1" x14ac:dyDescent="0.25">
      <c r="A4509" s="100">
        <v>43770</v>
      </c>
      <c r="B4509" s="101">
        <v>6</v>
      </c>
      <c r="C4509" s="92" t="str">
        <f t="shared" si="210"/>
        <v>GET /accounts/{AccountId}/balances</v>
      </c>
      <c r="D4509" s="94" t="s">
        <v>207</v>
      </c>
      <c r="E4509" s="93" t="str">
        <f t="shared" si="211"/>
        <v>AISP</v>
      </c>
      <c r="F4509" s="93" t="str">
        <f t="shared" si="212"/>
        <v>Y</v>
      </c>
      <c r="G4509" s="95">
        <v>2186522.14</v>
      </c>
      <c r="H4509" s="101">
        <v>28198.920000000002</v>
      </c>
      <c r="I4509" s="101">
        <v>151.80000000000001</v>
      </c>
      <c r="J4509" s="96"/>
      <c r="K4509" s="96"/>
      <c r="L4509" s="96"/>
      <c r="M4509" s="96"/>
      <c r="N4509" s="96"/>
      <c r="O4509" s="96"/>
      <c r="P4509" s="96"/>
    </row>
    <row r="4510" spans="1:16" ht="15" customHeight="1" x14ac:dyDescent="0.25">
      <c r="A4510" s="100">
        <v>43770</v>
      </c>
      <c r="B4510" s="101">
        <v>7</v>
      </c>
      <c r="C4510" s="92" t="str">
        <f t="shared" si="210"/>
        <v>GET /balances</v>
      </c>
      <c r="D4510" s="94" t="s">
        <v>207</v>
      </c>
      <c r="E4510" s="93" t="str">
        <f t="shared" si="211"/>
        <v>AISP</v>
      </c>
      <c r="F4510" s="93" t="str">
        <f t="shared" si="212"/>
        <v>Y</v>
      </c>
      <c r="G4510" s="95">
        <v>1320269.7200000002</v>
      </c>
      <c r="H4510" s="101">
        <v>22713.360000000001</v>
      </c>
      <c r="I4510" s="101">
        <v>167.20000000000002</v>
      </c>
      <c r="J4510" s="96"/>
      <c r="K4510" s="96"/>
      <c r="L4510" s="96"/>
      <c r="M4510" s="96"/>
      <c r="N4510" s="96"/>
      <c r="O4510" s="96"/>
      <c r="P4510" s="96"/>
    </row>
    <row r="4511" spans="1:16" ht="15" customHeight="1" x14ac:dyDescent="0.25">
      <c r="A4511" s="100">
        <v>43770</v>
      </c>
      <c r="B4511" s="101">
        <v>8</v>
      </c>
      <c r="C4511" s="92" t="str">
        <f t="shared" si="210"/>
        <v>GET /accounts/{AccountId}/transactions</v>
      </c>
      <c r="D4511" s="94" t="s">
        <v>207</v>
      </c>
      <c r="E4511" s="93" t="str">
        <f t="shared" si="211"/>
        <v>AISP</v>
      </c>
      <c r="F4511" s="93" t="str">
        <f t="shared" si="212"/>
        <v>Y</v>
      </c>
      <c r="G4511" s="95">
        <v>38704757.630000003</v>
      </c>
      <c r="H4511" s="102">
        <v>20227.62</v>
      </c>
      <c r="I4511" s="102">
        <v>189.20000000000002</v>
      </c>
      <c r="J4511" s="96"/>
      <c r="K4511" s="96"/>
      <c r="L4511" s="96"/>
      <c r="M4511" s="96"/>
      <c r="N4511" s="96"/>
      <c r="O4511" s="96"/>
      <c r="P4511" s="96"/>
    </row>
    <row r="4512" spans="1:16" ht="15" customHeight="1" x14ac:dyDescent="0.25">
      <c r="A4512" s="100">
        <v>43770</v>
      </c>
      <c r="B4512" s="101">
        <v>9</v>
      </c>
      <c r="C4512" s="92" t="str">
        <f t="shared" si="210"/>
        <v>GET /transactions</v>
      </c>
      <c r="D4512" s="94" t="s">
        <v>207</v>
      </c>
      <c r="E4512" s="93" t="str">
        <f t="shared" si="211"/>
        <v>AISP</v>
      </c>
      <c r="F4512" s="93" t="str">
        <f t="shared" si="212"/>
        <v>Y</v>
      </c>
      <c r="G4512" s="95">
        <v>382515364.00000006</v>
      </c>
      <c r="H4512" s="102">
        <v>43982.400000000001</v>
      </c>
      <c r="I4512" s="102">
        <v>36.300000000000004</v>
      </c>
      <c r="J4512" s="96"/>
      <c r="K4512" s="96"/>
      <c r="L4512" s="96"/>
      <c r="M4512" s="96"/>
      <c r="N4512" s="96"/>
      <c r="O4512" s="96"/>
      <c r="P4512" s="96"/>
    </row>
    <row r="4513" spans="1:16" ht="15" customHeight="1" x14ac:dyDescent="0.25">
      <c r="A4513" s="100">
        <v>43770</v>
      </c>
      <c r="B4513" s="101">
        <v>10</v>
      </c>
      <c r="C4513" s="92" t="str">
        <f t="shared" si="210"/>
        <v>GET /accounts/{AccountId}/beneficiaries</v>
      </c>
      <c r="D4513" s="94" t="s">
        <v>207</v>
      </c>
      <c r="E4513" s="93" t="str">
        <f t="shared" si="211"/>
        <v>AISP</v>
      </c>
      <c r="F4513" s="93" t="str">
        <f t="shared" si="212"/>
        <v>Y</v>
      </c>
      <c r="G4513" s="95">
        <v>2451141.0000000005</v>
      </c>
      <c r="H4513" s="102">
        <v>28917</v>
      </c>
      <c r="I4513" s="102">
        <v>139.70000000000002</v>
      </c>
      <c r="J4513" s="96"/>
      <c r="K4513" s="96"/>
      <c r="L4513" s="96"/>
      <c r="M4513" s="96"/>
      <c r="N4513" s="96"/>
      <c r="O4513" s="96"/>
      <c r="P4513" s="96"/>
    </row>
    <row r="4514" spans="1:16" ht="15" customHeight="1" x14ac:dyDescent="0.25">
      <c r="A4514" s="100">
        <v>43770</v>
      </c>
      <c r="B4514" s="101">
        <v>11</v>
      </c>
      <c r="C4514" s="92" t="str">
        <f t="shared" si="210"/>
        <v>GET /beneficiaries</v>
      </c>
      <c r="D4514" s="94" t="s">
        <v>207</v>
      </c>
      <c r="E4514" s="93" t="str">
        <f t="shared" si="211"/>
        <v>AISP</v>
      </c>
      <c r="F4514" s="93" t="str">
        <f t="shared" si="212"/>
        <v>Y</v>
      </c>
      <c r="G4514" s="95">
        <v>3279163.8000000003</v>
      </c>
      <c r="H4514" s="102">
        <v>37678.800000000003</v>
      </c>
      <c r="I4514" s="102">
        <v>33</v>
      </c>
      <c r="J4514" s="96"/>
      <c r="K4514" s="96"/>
      <c r="L4514" s="96"/>
      <c r="M4514" s="96"/>
      <c r="N4514" s="96"/>
      <c r="O4514" s="96"/>
      <c r="P4514" s="96"/>
    </row>
    <row r="4515" spans="1:16" ht="15" customHeight="1" x14ac:dyDescent="0.25">
      <c r="A4515" s="100">
        <v>43770</v>
      </c>
      <c r="B4515" s="101">
        <v>12</v>
      </c>
      <c r="C4515" s="92" t="str">
        <f t="shared" si="210"/>
        <v>GET /accounts/{AccountId}/direct-debits</v>
      </c>
      <c r="D4515" s="94" t="s">
        <v>207</v>
      </c>
      <c r="E4515" s="93" t="str">
        <f t="shared" si="211"/>
        <v>AISP</v>
      </c>
      <c r="F4515" s="93" t="str">
        <f t="shared" si="212"/>
        <v>Y</v>
      </c>
      <c r="G4515" s="95">
        <v>2162180.79</v>
      </c>
      <c r="H4515" s="102">
        <v>35360.340000000004</v>
      </c>
      <c r="I4515" s="102">
        <v>195.8</v>
      </c>
      <c r="J4515" s="96"/>
      <c r="K4515" s="96"/>
      <c r="L4515" s="96"/>
      <c r="M4515" s="96"/>
      <c r="N4515" s="96"/>
      <c r="O4515" s="96"/>
      <c r="P4515" s="96"/>
    </row>
    <row r="4516" spans="1:16" ht="15" customHeight="1" x14ac:dyDescent="0.25">
      <c r="A4516" s="100">
        <v>43770</v>
      </c>
      <c r="B4516" s="101">
        <v>13</v>
      </c>
      <c r="C4516" s="92" t="str">
        <f t="shared" si="210"/>
        <v>GET /direct-debits</v>
      </c>
      <c r="D4516" s="94" t="s">
        <v>207</v>
      </c>
      <c r="E4516" s="93" t="str">
        <f t="shared" si="211"/>
        <v>AISP</v>
      </c>
      <c r="F4516" s="93" t="str">
        <f t="shared" si="212"/>
        <v>Y</v>
      </c>
      <c r="G4516" s="95">
        <v>2086213.8</v>
      </c>
      <c r="H4516" s="102">
        <v>22494.06</v>
      </c>
      <c r="I4516" s="102">
        <v>231.00000000000003</v>
      </c>
      <c r="J4516" s="96"/>
      <c r="K4516" s="96"/>
      <c r="L4516" s="96"/>
      <c r="M4516" s="96"/>
      <c r="N4516" s="96"/>
      <c r="O4516" s="96"/>
      <c r="P4516" s="96"/>
    </row>
    <row r="4517" spans="1:16" ht="15" customHeight="1" x14ac:dyDescent="0.25">
      <c r="A4517" s="100">
        <v>43770</v>
      </c>
      <c r="B4517" s="101">
        <v>14</v>
      </c>
      <c r="C4517" s="92" t="str">
        <f t="shared" si="210"/>
        <v>GET /accounts/{AccountId}/standing-orders</v>
      </c>
      <c r="D4517" s="94" t="s">
        <v>207</v>
      </c>
      <c r="E4517" s="93" t="str">
        <f t="shared" si="211"/>
        <v>AISP</v>
      </c>
      <c r="F4517" s="93" t="str">
        <f t="shared" si="212"/>
        <v>Y</v>
      </c>
      <c r="G4517" s="95">
        <v>1084427.3</v>
      </c>
      <c r="H4517" s="102">
        <v>18150.900000000001</v>
      </c>
      <c r="I4517" s="102">
        <v>145.20000000000002</v>
      </c>
      <c r="J4517" s="96"/>
      <c r="K4517" s="96"/>
      <c r="L4517" s="96"/>
      <c r="M4517" s="96"/>
      <c r="N4517" s="96"/>
      <c r="O4517" s="96"/>
      <c r="P4517" s="96"/>
    </row>
    <row r="4518" spans="1:16" ht="15" customHeight="1" x14ac:dyDescent="0.25">
      <c r="A4518" s="100">
        <v>43770</v>
      </c>
      <c r="B4518" s="101">
        <v>15</v>
      </c>
      <c r="C4518" s="92" t="str">
        <f t="shared" si="210"/>
        <v>GET /standing-orders</v>
      </c>
      <c r="D4518" s="94" t="s">
        <v>207</v>
      </c>
      <c r="E4518" s="93" t="str">
        <f t="shared" si="211"/>
        <v>AISP</v>
      </c>
      <c r="F4518" s="93" t="str">
        <f t="shared" si="212"/>
        <v>Y</v>
      </c>
      <c r="G4518" s="95">
        <v>1706906.08</v>
      </c>
      <c r="H4518" s="102">
        <v>44459.76</v>
      </c>
      <c r="I4518" s="102">
        <v>157.30000000000001</v>
      </c>
      <c r="J4518" s="96"/>
      <c r="K4518" s="96"/>
      <c r="L4518" s="96"/>
      <c r="M4518" s="96"/>
      <c r="N4518" s="96"/>
      <c r="O4518" s="96"/>
      <c r="P4518" s="96"/>
    </row>
    <row r="4519" spans="1:16" ht="15" customHeight="1" x14ac:dyDescent="0.25">
      <c r="A4519" s="100">
        <v>43770</v>
      </c>
      <c r="B4519" s="101">
        <v>16</v>
      </c>
      <c r="C4519" s="92" t="str">
        <f t="shared" si="210"/>
        <v>GET /accounts/{AccountId}/product</v>
      </c>
      <c r="D4519" s="94" t="s">
        <v>207</v>
      </c>
      <c r="E4519" s="93" t="str">
        <f t="shared" si="211"/>
        <v>AISP</v>
      </c>
      <c r="F4519" s="93" t="str">
        <f t="shared" si="212"/>
        <v>Y</v>
      </c>
      <c r="G4519" s="95">
        <v>439413.15</v>
      </c>
      <c r="H4519" s="102">
        <v>5411.1</v>
      </c>
      <c r="I4519" s="102">
        <v>180.4</v>
      </c>
      <c r="J4519" s="96"/>
      <c r="K4519" s="96"/>
      <c r="L4519" s="96"/>
      <c r="M4519" s="96"/>
      <c r="N4519" s="96"/>
      <c r="O4519" s="96"/>
      <c r="P4519" s="96"/>
    </row>
    <row r="4520" spans="1:16" ht="15" customHeight="1" x14ac:dyDescent="0.25">
      <c r="A4520" s="100">
        <v>43770</v>
      </c>
      <c r="B4520" s="101">
        <v>17</v>
      </c>
      <c r="C4520" s="92" t="str">
        <f t="shared" si="210"/>
        <v>GET /products</v>
      </c>
      <c r="D4520" s="94" t="s">
        <v>207</v>
      </c>
      <c r="E4520" s="93" t="str">
        <f t="shared" si="211"/>
        <v>AISP</v>
      </c>
      <c r="F4520" s="93" t="str">
        <f t="shared" si="212"/>
        <v>Y</v>
      </c>
      <c r="G4520" s="95">
        <v>942819.57000000007</v>
      </c>
      <c r="H4520" s="102">
        <v>33754.86</v>
      </c>
      <c r="I4520" s="102">
        <v>246.40000000000003</v>
      </c>
      <c r="J4520" s="96"/>
      <c r="K4520" s="96"/>
      <c r="L4520" s="96"/>
      <c r="M4520" s="96"/>
      <c r="N4520" s="96"/>
      <c r="O4520" s="96"/>
      <c r="P4520" s="96"/>
    </row>
    <row r="4521" spans="1:16" ht="15" customHeight="1" x14ac:dyDescent="0.25">
      <c r="A4521" s="100">
        <v>43770</v>
      </c>
      <c r="B4521" s="101">
        <v>18</v>
      </c>
      <c r="C4521" s="92" t="str">
        <f t="shared" si="210"/>
        <v>GET /accounts/{AccountId}/offers</v>
      </c>
      <c r="D4521" s="94" t="s">
        <v>207</v>
      </c>
      <c r="E4521" s="93" t="str">
        <f t="shared" si="211"/>
        <v>AISP</v>
      </c>
      <c r="F4521" s="93" t="str">
        <f t="shared" si="212"/>
        <v>Y</v>
      </c>
      <c r="G4521" s="95">
        <v>995894.13000000012</v>
      </c>
      <c r="H4521" s="102">
        <v>39976.86</v>
      </c>
      <c r="I4521" s="102">
        <v>289.3</v>
      </c>
      <c r="J4521" s="96"/>
      <c r="K4521" s="96"/>
      <c r="L4521" s="96"/>
      <c r="M4521" s="96"/>
      <c r="N4521" s="96"/>
      <c r="O4521" s="96"/>
      <c r="P4521" s="96"/>
    </row>
    <row r="4522" spans="1:16" ht="15" customHeight="1" x14ac:dyDescent="0.25">
      <c r="A4522" s="100">
        <v>43770</v>
      </c>
      <c r="B4522" s="101">
        <v>19</v>
      </c>
      <c r="C4522" s="92" t="str">
        <f t="shared" si="210"/>
        <v>GET /offers</v>
      </c>
      <c r="D4522" s="94" t="s">
        <v>207</v>
      </c>
      <c r="E4522" s="93" t="str">
        <f t="shared" si="211"/>
        <v>AISP</v>
      </c>
      <c r="F4522" s="93" t="str">
        <f t="shared" si="212"/>
        <v>Y</v>
      </c>
      <c r="G4522" s="95">
        <v>3813989.96</v>
      </c>
      <c r="H4522" s="102">
        <v>40143.120000000003</v>
      </c>
      <c r="I4522" s="102">
        <v>176</v>
      </c>
      <c r="J4522" s="96"/>
      <c r="K4522" s="96"/>
      <c r="L4522" s="96"/>
      <c r="M4522" s="96"/>
      <c r="N4522" s="96"/>
      <c r="O4522" s="96"/>
      <c r="P4522" s="96"/>
    </row>
    <row r="4523" spans="1:16" ht="15" customHeight="1" x14ac:dyDescent="0.25">
      <c r="A4523" s="100">
        <v>43770</v>
      </c>
      <c r="B4523" s="101">
        <v>20</v>
      </c>
      <c r="C4523" s="92" t="str">
        <f t="shared" si="210"/>
        <v>GET /accounts/{AccountId}/party</v>
      </c>
      <c r="D4523" s="94" t="s">
        <v>207</v>
      </c>
      <c r="E4523" s="93" t="str">
        <f t="shared" si="211"/>
        <v>AISP</v>
      </c>
      <c r="F4523" s="93" t="str">
        <f t="shared" si="212"/>
        <v>Y</v>
      </c>
      <c r="G4523" s="95">
        <v>1333279.6400000001</v>
      </c>
      <c r="H4523" s="102">
        <v>48866.16</v>
      </c>
      <c r="I4523" s="102">
        <v>0</v>
      </c>
      <c r="J4523" s="96"/>
      <c r="K4523" s="96"/>
      <c r="L4523" s="96"/>
      <c r="M4523" s="96"/>
      <c r="N4523" s="96"/>
      <c r="O4523" s="96"/>
      <c r="P4523" s="96"/>
    </row>
    <row r="4524" spans="1:16" ht="15" customHeight="1" x14ac:dyDescent="0.25">
      <c r="A4524" s="100">
        <v>43770</v>
      </c>
      <c r="B4524" s="101">
        <v>21</v>
      </c>
      <c r="C4524" s="92" t="str">
        <f t="shared" si="210"/>
        <v>GET /party</v>
      </c>
      <c r="D4524" s="94" t="s">
        <v>207</v>
      </c>
      <c r="E4524" s="93" t="str">
        <f t="shared" si="211"/>
        <v>AISP</v>
      </c>
      <c r="F4524" s="93" t="str">
        <f t="shared" si="212"/>
        <v>Y</v>
      </c>
      <c r="G4524" s="95">
        <v>967384.1100000001</v>
      </c>
      <c r="H4524" s="102">
        <v>10590.66</v>
      </c>
      <c r="I4524" s="102">
        <v>394.90000000000003</v>
      </c>
      <c r="J4524" s="96"/>
      <c r="K4524" s="96"/>
      <c r="L4524" s="96"/>
      <c r="M4524" s="96"/>
      <c r="N4524" s="96"/>
      <c r="O4524" s="96"/>
      <c r="P4524" s="96"/>
    </row>
    <row r="4525" spans="1:16" ht="15" customHeight="1" x14ac:dyDescent="0.25">
      <c r="A4525" s="100">
        <v>43770</v>
      </c>
      <c r="B4525" s="101">
        <v>22</v>
      </c>
      <c r="C4525" s="92" t="str">
        <f t="shared" si="210"/>
        <v>GET /accounts/{AccountId}/scheduled-payments</v>
      </c>
      <c r="D4525" s="94" t="s">
        <v>207</v>
      </c>
      <c r="E4525" s="93" t="str">
        <f t="shared" si="211"/>
        <v>AISP</v>
      </c>
      <c r="F4525" s="93" t="str">
        <f t="shared" si="212"/>
        <v>Y</v>
      </c>
      <c r="G4525" s="95">
        <v>1113595.8900000001</v>
      </c>
      <c r="H4525" s="102">
        <v>35484.78</v>
      </c>
      <c r="I4525" s="102">
        <v>3.3000000000000003</v>
      </c>
      <c r="J4525" s="96"/>
      <c r="K4525" s="96"/>
      <c r="L4525" s="96"/>
      <c r="M4525" s="96"/>
      <c r="N4525" s="96"/>
      <c r="O4525" s="96"/>
      <c r="P4525" s="96"/>
    </row>
    <row r="4526" spans="1:16" ht="15" customHeight="1" x14ac:dyDescent="0.25">
      <c r="A4526" s="100">
        <v>43770</v>
      </c>
      <c r="B4526" s="101">
        <v>23</v>
      </c>
      <c r="C4526" s="92" t="str">
        <f t="shared" si="210"/>
        <v>GET /scheduled-payments</v>
      </c>
      <c r="D4526" s="94" t="s">
        <v>207</v>
      </c>
      <c r="E4526" s="93" t="str">
        <f t="shared" si="211"/>
        <v>AISP</v>
      </c>
      <c r="F4526" s="93" t="str">
        <f t="shared" si="212"/>
        <v>Y</v>
      </c>
      <c r="G4526" s="95">
        <v>2204646.3999999999</v>
      </c>
      <c r="H4526" s="102">
        <v>31942.32</v>
      </c>
      <c r="I4526" s="102">
        <v>89.100000000000009</v>
      </c>
      <c r="J4526" s="96"/>
      <c r="K4526" s="96"/>
      <c r="L4526" s="96"/>
      <c r="M4526" s="96"/>
      <c r="N4526" s="96"/>
      <c r="O4526" s="96"/>
      <c r="P4526" s="96"/>
    </row>
    <row r="4527" spans="1:16" ht="15" customHeight="1" x14ac:dyDescent="0.25">
      <c r="A4527" s="100">
        <v>43770</v>
      </c>
      <c r="B4527" s="101">
        <v>24</v>
      </c>
      <c r="C4527" s="92" t="str">
        <f t="shared" si="210"/>
        <v>GET /accounts/{AccountId}/statements</v>
      </c>
      <c r="D4527" s="94" t="s">
        <v>207</v>
      </c>
      <c r="E4527" s="93" t="str">
        <f t="shared" si="211"/>
        <v>AISP</v>
      </c>
      <c r="F4527" s="93" t="str">
        <f t="shared" si="212"/>
        <v>Y</v>
      </c>
      <c r="G4527" s="95">
        <v>1063966.2</v>
      </c>
      <c r="H4527" s="102">
        <v>14298.36</v>
      </c>
      <c r="I4527" s="102">
        <v>151.80000000000001</v>
      </c>
      <c r="J4527" s="96"/>
      <c r="K4527" s="96"/>
      <c r="L4527" s="96"/>
      <c r="M4527" s="96"/>
      <c r="N4527" s="96"/>
      <c r="O4527" s="96"/>
      <c r="P4527" s="96"/>
    </row>
    <row r="4528" spans="1:16" ht="15" customHeight="1" x14ac:dyDescent="0.25">
      <c r="A4528" s="100">
        <v>43770</v>
      </c>
      <c r="B4528" s="101">
        <v>25</v>
      </c>
      <c r="C4528" s="92" t="str">
        <f t="shared" si="210"/>
        <v>GET /accounts/{AccountId}/statements/{StatementId}</v>
      </c>
      <c r="D4528" s="94" t="s">
        <v>207</v>
      </c>
      <c r="E4528" s="93" t="str">
        <f t="shared" si="211"/>
        <v>AISP</v>
      </c>
      <c r="F4528" s="93" t="str">
        <f t="shared" si="212"/>
        <v>Y</v>
      </c>
      <c r="G4528" s="95">
        <v>1342904.6400000001</v>
      </c>
      <c r="H4528" s="102">
        <v>24039.360000000001</v>
      </c>
      <c r="I4528" s="102">
        <v>125.4</v>
      </c>
      <c r="J4528" s="96"/>
      <c r="K4528" s="96"/>
      <c r="L4528" s="96"/>
      <c r="M4528" s="96"/>
      <c r="N4528" s="96"/>
      <c r="O4528" s="96"/>
      <c r="P4528" s="96"/>
    </row>
    <row r="4529" spans="1:16" ht="15" customHeight="1" x14ac:dyDescent="0.25">
      <c r="A4529" s="100">
        <v>43770</v>
      </c>
      <c r="B4529" s="101">
        <v>26</v>
      </c>
      <c r="C4529" s="92" t="str">
        <f t="shared" si="210"/>
        <v>GET /accounts/{AccountId}/statements/{StatementId}/file</v>
      </c>
      <c r="D4529" s="94" t="s">
        <v>207</v>
      </c>
      <c r="E4529" s="93" t="str">
        <f t="shared" si="211"/>
        <v>AISP</v>
      </c>
      <c r="F4529" s="93" t="str">
        <f t="shared" si="212"/>
        <v>Y</v>
      </c>
      <c r="G4529" s="95">
        <v>2535288.8000000003</v>
      </c>
      <c r="H4529" s="102">
        <v>24286.2</v>
      </c>
      <c r="I4529" s="102">
        <v>97.9</v>
      </c>
      <c r="J4529" s="96"/>
      <c r="K4529" s="96"/>
      <c r="L4529" s="96"/>
      <c r="M4529" s="96"/>
      <c r="N4529" s="96"/>
      <c r="O4529" s="96"/>
      <c r="P4529" s="96"/>
    </row>
    <row r="4530" spans="1:16" ht="15" customHeight="1" x14ac:dyDescent="0.25">
      <c r="A4530" s="100">
        <v>43770</v>
      </c>
      <c r="B4530" s="101">
        <v>27</v>
      </c>
      <c r="C4530" s="92" t="str">
        <f t="shared" si="210"/>
        <v>GET /accounts/{AccountId}/statements/{StatementId}/transactions</v>
      </c>
      <c r="D4530" s="94" t="s">
        <v>207</v>
      </c>
      <c r="E4530" s="93" t="str">
        <f t="shared" si="211"/>
        <v>AISP</v>
      </c>
      <c r="F4530" s="93" t="str">
        <f t="shared" si="212"/>
        <v>Y</v>
      </c>
      <c r="G4530" s="95">
        <v>34210411.510000005</v>
      </c>
      <c r="H4530" s="102">
        <v>7336.8600000000006</v>
      </c>
      <c r="I4530" s="102">
        <v>298.10000000000002</v>
      </c>
      <c r="J4530" s="96"/>
      <c r="K4530" s="96"/>
      <c r="L4530" s="96"/>
      <c r="M4530" s="96"/>
      <c r="N4530" s="96"/>
      <c r="O4530" s="96"/>
      <c r="P4530" s="96"/>
    </row>
    <row r="4531" spans="1:16" ht="15" customHeight="1" x14ac:dyDescent="0.25">
      <c r="A4531" s="100">
        <v>43770</v>
      </c>
      <c r="B4531" s="101">
        <v>28</v>
      </c>
      <c r="C4531" s="92" t="str">
        <f t="shared" si="210"/>
        <v>GET /statements</v>
      </c>
      <c r="D4531" s="94" t="s">
        <v>207</v>
      </c>
      <c r="E4531" s="93" t="str">
        <f t="shared" si="211"/>
        <v>AISP</v>
      </c>
      <c r="F4531" s="93" t="str">
        <f t="shared" si="212"/>
        <v>Y</v>
      </c>
      <c r="G4531" s="95">
        <v>3982268.4</v>
      </c>
      <c r="H4531" s="102">
        <v>42444.24</v>
      </c>
      <c r="I4531" s="102">
        <v>74.800000000000011</v>
      </c>
      <c r="J4531" s="96"/>
      <c r="K4531" s="96"/>
      <c r="L4531" s="96"/>
      <c r="M4531" s="96"/>
      <c r="N4531" s="96"/>
      <c r="O4531" s="96"/>
      <c r="P4531" s="96"/>
    </row>
    <row r="4532" spans="1:16" ht="15" customHeight="1" x14ac:dyDescent="0.25">
      <c r="A4532" s="100">
        <v>43770</v>
      </c>
      <c r="B4532" s="101">
        <v>29</v>
      </c>
      <c r="C4532" s="92" t="str">
        <f t="shared" si="210"/>
        <v>POST /domestic-payment-consents</v>
      </c>
      <c r="D4532" s="94" t="s">
        <v>207</v>
      </c>
      <c r="E4532" s="93" t="str">
        <f t="shared" si="211"/>
        <v>PISP</v>
      </c>
      <c r="F4532" s="93" t="str">
        <f t="shared" si="212"/>
        <v>N</v>
      </c>
      <c r="G4532" s="95">
        <v>3961041.7</v>
      </c>
      <c r="H4532" s="102">
        <v>8893.380000000001</v>
      </c>
      <c r="I4532" s="102">
        <v>97.9</v>
      </c>
      <c r="J4532" s="96"/>
      <c r="K4532" s="96"/>
      <c r="L4532" s="96"/>
      <c r="M4532" s="96"/>
      <c r="N4532" s="96"/>
      <c r="O4532" s="96"/>
      <c r="P4532" s="96"/>
    </row>
    <row r="4533" spans="1:16" ht="15" customHeight="1" x14ac:dyDescent="0.25">
      <c r="A4533" s="100">
        <v>43770</v>
      </c>
      <c r="B4533" s="101">
        <v>30</v>
      </c>
      <c r="C4533" s="92" t="str">
        <f t="shared" si="210"/>
        <v>GET /domestic-payment-consents/{ConsentId}</v>
      </c>
      <c r="D4533" s="94" t="s">
        <v>207</v>
      </c>
      <c r="E4533" s="93" t="str">
        <f t="shared" si="211"/>
        <v>PISP</v>
      </c>
      <c r="F4533" s="93" t="str">
        <f t="shared" si="212"/>
        <v>N</v>
      </c>
      <c r="G4533" s="95">
        <v>15097616.600000001</v>
      </c>
      <c r="H4533" s="102">
        <v>18469.14</v>
      </c>
      <c r="I4533" s="102">
        <v>157.30000000000001</v>
      </c>
      <c r="J4533" s="96"/>
      <c r="K4533" s="96"/>
      <c r="L4533" s="96"/>
      <c r="M4533" s="96"/>
      <c r="N4533" s="96"/>
      <c r="O4533" s="96"/>
      <c r="P4533" s="96"/>
    </row>
    <row r="4534" spans="1:16" ht="15" customHeight="1" x14ac:dyDescent="0.25">
      <c r="A4534" s="100">
        <v>43770</v>
      </c>
      <c r="B4534" s="101">
        <v>31</v>
      </c>
      <c r="C4534" s="92" t="str">
        <f t="shared" si="210"/>
        <v>POST /domestic-payments</v>
      </c>
      <c r="D4534" s="94" t="s">
        <v>207</v>
      </c>
      <c r="E4534" s="93" t="str">
        <f t="shared" si="211"/>
        <v>PISP</v>
      </c>
      <c r="F4534" s="93" t="str">
        <f t="shared" si="212"/>
        <v>Y</v>
      </c>
      <c r="G4534" s="95">
        <v>5282970</v>
      </c>
      <c r="H4534" s="102">
        <v>16329.18</v>
      </c>
      <c r="I4534" s="102">
        <v>6.6000000000000005</v>
      </c>
      <c r="J4534" s="96"/>
      <c r="K4534" s="96"/>
      <c r="L4534" s="96"/>
      <c r="M4534" s="96"/>
      <c r="N4534" s="96"/>
      <c r="O4534" s="96"/>
      <c r="P4534" s="96"/>
    </row>
    <row r="4535" spans="1:16" ht="15" customHeight="1" x14ac:dyDescent="0.25">
      <c r="A4535" s="100">
        <v>43770</v>
      </c>
      <c r="B4535" s="101">
        <v>32</v>
      </c>
      <c r="C4535" s="92" t="str">
        <f t="shared" si="210"/>
        <v>GET /domestic-payments/{DomesticPaymentId}</v>
      </c>
      <c r="D4535" s="94" t="s">
        <v>207</v>
      </c>
      <c r="E4535" s="93" t="str">
        <f t="shared" si="211"/>
        <v>PISP</v>
      </c>
      <c r="F4535" s="93" t="str">
        <f t="shared" si="212"/>
        <v>Y</v>
      </c>
      <c r="G4535" s="95">
        <v>37196731</v>
      </c>
      <c r="H4535" s="102">
        <v>40818.36</v>
      </c>
      <c r="I4535" s="102">
        <v>75.900000000000006</v>
      </c>
      <c r="J4535" s="96"/>
      <c r="K4535" s="96"/>
      <c r="L4535" s="96"/>
      <c r="M4535" s="96"/>
      <c r="N4535" s="96"/>
      <c r="O4535" s="96"/>
      <c r="P4535" s="96"/>
    </row>
    <row r="4536" spans="1:16" ht="15" customHeight="1" x14ac:dyDescent="0.25">
      <c r="A4536" s="100">
        <v>43770</v>
      </c>
      <c r="B4536" s="101">
        <v>33</v>
      </c>
      <c r="C4536" s="92" t="str">
        <f t="shared" si="210"/>
        <v>POST /domestic-scheduled-payment-consents</v>
      </c>
      <c r="D4536" s="94" t="s">
        <v>207</v>
      </c>
      <c r="E4536" s="93" t="str">
        <f t="shared" si="211"/>
        <v>PISP</v>
      </c>
      <c r="F4536" s="93" t="str">
        <f t="shared" si="212"/>
        <v>N</v>
      </c>
      <c r="G4536" s="95">
        <v>19411931</v>
      </c>
      <c r="H4536" s="102">
        <v>18556.86</v>
      </c>
      <c r="I4536" s="102">
        <v>112.2</v>
      </c>
      <c r="J4536" s="96"/>
      <c r="K4536" s="96"/>
      <c r="L4536" s="96"/>
      <c r="M4536" s="96"/>
      <c r="N4536" s="96"/>
      <c r="O4536" s="96"/>
      <c r="P4536" s="96"/>
    </row>
    <row r="4537" spans="1:16" ht="15" customHeight="1" x14ac:dyDescent="0.25">
      <c r="A4537" s="100">
        <v>43770</v>
      </c>
      <c r="B4537" s="101">
        <v>34</v>
      </c>
      <c r="C4537" s="92" t="str">
        <f t="shared" si="210"/>
        <v>GET /domestic-scheduled-payment-consents/{ConsentId}</v>
      </c>
      <c r="D4537" s="94" t="s">
        <v>207</v>
      </c>
      <c r="E4537" s="93" t="str">
        <f t="shared" si="211"/>
        <v>PISP</v>
      </c>
      <c r="F4537" s="93" t="str">
        <f t="shared" si="212"/>
        <v>N</v>
      </c>
      <c r="G4537" s="95">
        <v>12848017.600000001</v>
      </c>
      <c r="H4537" s="102">
        <v>13431.36</v>
      </c>
      <c r="I4537" s="102">
        <v>84.7</v>
      </c>
      <c r="J4537" s="96"/>
      <c r="K4537" s="96"/>
      <c r="L4537" s="96"/>
      <c r="M4537" s="96"/>
      <c r="N4537" s="96"/>
      <c r="O4537" s="96"/>
      <c r="P4537" s="96"/>
    </row>
    <row r="4538" spans="1:16" ht="15" customHeight="1" x14ac:dyDescent="0.25">
      <c r="A4538" s="100">
        <v>43770</v>
      </c>
      <c r="B4538" s="101">
        <v>35</v>
      </c>
      <c r="C4538" s="92" t="str">
        <f t="shared" si="210"/>
        <v>POST /domestic-scheduled-payments</v>
      </c>
      <c r="D4538" s="94" t="s">
        <v>207</v>
      </c>
      <c r="E4538" s="93" t="str">
        <f t="shared" si="211"/>
        <v>PISP</v>
      </c>
      <c r="F4538" s="93" t="str">
        <f t="shared" si="212"/>
        <v>Y</v>
      </c>
      <c r="G4538" s="95">
        <v>32121373.900000002</v>
      </c>
      <c r="H4538" s="102">
        <v>44389.38</v>
      </c>
      <c r="I4538" s="102">
        <v>172.70000000000002</v>
      </c>
      <c r="J4538" s="96"/>
      <c r="K4538" s="96"/>
      <c r="L4538" s="96"/>
      <c r="M4538" s="96"/>
      <c r="N4538" s="96"/>
      <c r="O4538" s="96"/>
      <c r="P4538" s="96"/>
    </row>
    <row r="4539" spans="1:16" ht="15" customHeight="1" x14ac:dyDescent="0.25">
      <c r="A4539" s="100">
        <v>43770</v>
      </c>
      <c r="B4539" s="101">
        <v>36</v>
      </c>
      <c r="C4539" s="92" t="str">
        <f t="shared" si="210"/>
        <v>GET /domestic-scheduled-payments/{DomesticScheduledPaymentId}</v>
      </c>
      <c r="D4539" s="94" t="s">
        <v>207</v>
      </c>
      <c r="E4539" s="93" t="str">
        <f t="shared" si="211"/>
        <v>PISP</v>
      </c>
      <c r="F4539" s="93" t="str">
        <f t="shared" si="212"/>
        <v>Y</v>
      </c>
      <c r="G4539" s="95">
        <v>15389158.4</v>
      </c>
      <c r="H4539" s="102">
        <v>33815.040000000001</v>
      </c>
      <c r="I4539" s="102">
        <v>91.300000000000011</v>
      </c>
      <c r="J4539" s="96"/>
      <c r="K4539" s="96"/>
      <c r="L4539" s="96"/>
      <c r="M4539" s="96"/>
      <c r="N4539" s="96"/>
      <c r="O4539" s="96"/>
      <c r="P4539" s="96"/>
    </row>
    <row r="4540" spans="1:16" ht="15" customHeight="1" x14ac:dyDescent="0.25">
      <c r="A4540" s="100">
        <v>43770</v>
      </c>
      <c r="B4540" s="101">
        <v>37</v>
      </c>
      <c r="C4540" s="92" t="str">
        <f t="shared" si="210"/>
        <v>POST /domestic-standing-order-consents</v>
      </c>
      <c r="D4540" s="94" t="s">
        <v>207</v>
      </c>
      <c r="E4540" s="93" t="str">
        <f t="shared" si="211"/>
        <v>PISP</v>
      </c>
      <c r="F4540" s="93" t="str">
        <f t="shared" si="212"/>
        <v>N</v>
      </c>
      <c r="G4540" s="95">
        <v>27519518.400000002</v>
      </c>
      <c r="H4540" s="102">
        <v>25801.920000000002</v>
      </c>
      <c r="I4540" s="102">
        <v>226.60000000000002</v>
      </c>
      <c r="J4540" s="96"/>
      <c r="K4540" s="96"/>
      <c r="L4540" s="96"/>
      <c r="M4540" s="96"/>
      <c r="N4540" s="96"/>
      <c r="O4540" s="96"/>
      <c r="P4540" s="96"/>
    </row>
    <row r="4541" spans="1:16" ht="15" customHeight="1" x14ac:dyDescent="0.25">
      <c r="A4541" s="100">
        <v>43770</v>
      </c>
      <c r="B4541" s="101">
        <v>38</v>
      </c>
      <c r="C4541" s="92" t="str">
        <f t="shared" si="210"/>
        <v>GET /domestic-standing-order-consents/{ConsentId}</v>
      </c>
      <c r="D4541" s="94" t="s">
        <v>207</v>
      </c>
      <c r="E4541" s="93" t="str">
        <f t="shared" si="211"/>
        <v>PISP</v>
      </c>
      <c r="F4541" s="93" t="str">
        <f t="shared" si="212"/>
        <v>N</v>
      </c>
      <c r="G4541" s="95">
        <v>26832960.000000004</v>
      </c>
      <c r="H4541" s="102">
        <v>31101.84</v>
      </c>
      <c r="I4541" s="102">
        <v>215.60000000000002</v>
      </c>
      <c r="J4541" s="96"/>
      <c r="K4541" s="96"/>
      <c r="L4541" s="96"/>
      <c r="M4541" s="96"/>
      <c r="N4541" s="96"/>
      <c r="O4541" s="96"/>
      <c r="P4541" s="96"/>
    </row>
    <row r="4542" spans="1:16" ht="15" customHeight="1" x14ac:dyDescent="0.25">
      <c r="A4542" s="100">
        <v>43770</v>
      </c>
      <c r="B4542" s="101">
        <v>39</v>
      </c>
      <c r="C4542" s="92" t="str">
        <f t="shared" si="210"/>
        <v>POST /domestic-standing-orders</v>
      </c>
      <c r="D4542" s="94" t="s">
        <v>207</v>
      </c>
      <c r="E4542" s="93" t="str">
        <f t="shared" si="211"/>
        <v>PISP</v>
      </c>
      <c r="F4542" s="93" t="str">
        <f t="shared" si="212"/>
        <v>Y</v>
      </c>
      <c r="G4542" s="95">
        <v>8853926.4000000004</v>
      </c>
      <c r="H4542" s="102">
        <v>19975.68</v>
      </c>
      <c r="I4542" s="102">
        <v>2.2000000000000002</v>
      </c>
      <c r="J4542" s="96"/>
      <c r="K4542" s="96"/>
      <c r="L4542" s="96"/>
      <c r="M4542" s="96"/>
      <c r="N4542" s="96"/>
      <c r="O4542" s="96"/>
      <c r="P4542" s="96"/>
    </row>
    <row r="4543" spans="1:16" ht="15" customHeight="1" x14ac:dyDescent="0.25">
      <c r="A4543" s="100">
        <v>43770</v>
      </c>
      <c r="B4543" s="101">
        <v>40</v>
      </c>
      <c r="C4543" s="92" t="str">
        <f t="shared" si="210"/>
        <v>GET /domestic-standing-orders/{DomesticStandingOrderId}</v>
      </c>
      <c r="D4543" s="94" t="s">
        <v>207</v>
      </c>
      <c r="E4543" s="93" t="str">
        <f t="shared" si="211"/>
        <v>PISP</v>
      </c>
      <c r="F4543" s="93" t="str">
        <f t="shared" si="212"/>
        <v>Y</v>
      </c>
      <c r="G4543" s="95">
        <v>6437235.2000000002</v>
      </c>
      <c r="H4543" s="102">
        <v>8551.68</v>
      </c>
      <c r="I4543" s="102">
        <v>261.8</v>
      </c>
      <c r="J4543" s="96"/>
      <c r="K4543" s="96"/>
      <c r="L4543" s="96"/>
      <c r="M4543" s="96"/>
      <c r="N4543" s="96"/>
      <c r="O4543" s="96"/>
      <c r="P4543" s="96"/>
    </row>
    <row r="4544" spans="1:16" ht="15" customHeight="1" x14ac:dyDescent="0.25">
      <c r="A4544" s="100">
        <v>43770</v>
      </c>
      <c r="B4544" s="101">
        <v>41</v>
      </c>
      <c r="C4544" s="92" t="str">
        <f t="shared" si="210"/>
        <v>POST /international-payment-consents</v>
      </c>
      <c r="D4544" s="94" t="s">
        <v>207</v>
      </c>
      <c r="E4544" s="93" t="str">
        <f t="shared" si="211"/>
        <v>PISP</v>
      </c>
      <c r="F4544" s="93" t="str">
        <f t="shared" si="212"/>
        <v>N</v>
      </c>
      <c r="G4544" s="95">
        <v>35540722.800000004</v>
      </c>
      <c r="H4544" s="102">
        <v>45021.78</v>
      </c>
      <c r="I4544" s="102">
        <v>70.400000000000006</v>
      </c>
      <c r="J4544" s="96"/>
      <c r="K4544" s="96"/>
      <c r="L4544" s="96"/>
      <c r="M4544" s="96"/>
      <c r="N4544" s="96"/>
      <c r="O4544" s="96"/>
      <c r="P4544" s="96"/>
    </row>
    <row r="4545" spans="1:16" ht="15" customHeight="1" x14ac:dyDescent="0.25">
      <c r="A4545" s="100">
        <v>43770</v>
      </c>
      <c r="B4545" s="101">
        <v>42</v>
      </c>
      <c r="C4545" s="92" t="str">
        <f t="shared" si="210"/>
        <v>GET /international-payment-consents/{ConsentId}</v>
      </c>
      <c r="D4545" s="94" t="s">
        <v>207</v>
      </c>
      <c r="E4545" s="93" t="str">
        <f t="shared" si="211"/>
        <v>PISP</v>
      </c>
      <c r="F4545" s="93" t="str">
        <f t="shared" si="212"/>
        <v>N</v>
      </c>
      <c r="G4545" s="95">
        <v>32900929.600000001</v>
      </c>
      <c r="H4545" s="102">
        <v>32046.36</v>
      </c>
      <c r="I4545" s="102">
        <v>284.90000000000003</v>
      </c>
      <c r="J4545" s="96"/>
      <c r="K4545" s="96"/>
      <c r="L4545" s="96"/>
      <c r="M4545" s="96"/>
      <c r="N4545" s="96"/>
      <c r="O4545" s="96"/>
      <c r="P4545" s="96"/>
    </row>
    <row r="4546" spans="1:16" ht="15" customHeight="1" x14ac:dyDescent="0.25">
      <c r="A4546" s="100">
        <v>43770</v>
      </c>
      <c r="B4546" s="101">
        <v>43</v>
      </c>
      <c r="C4546" s="92" t="str">
        <f t="shared" si="210"/>
        <v>POST /international-payments</v>
      </c>
      <c r="D4546" s="94" t="s">
        <v>207</v>
      </c>
      <c r="E4546" s="93" t="str">
        <f t="shared" si="211"/>
        <v>PISP</v>
      </c>
      <c r="F4546" s="93" t="str">
        <f t="shared" si="212"/>
        <v>Y</v>
      </c>
      <c r="G4546" s="95">
        <v>38681260.200000003</v>
      </c>
      <c r="H4546" s="102">
        <v>39942.18</v>
      </c>
      <c r="I4546" s="102">
        <v>47.300000000000004</v>
      </c>
      <c r="J4546" s="96"/>
      <c r="K4546" s="96"/>
      <c r="L4546" s="96"/>
      <c r="M4546" s="96"/>
      <c r="N4546" s="96"/>
      <c r="O4546" s="96"/>
      <c r="P4546" s="96"/>
    </row>
    <row r="4547" spans="1:16" ht="15" customHeight="1" x14ac:dyDescent="0.25">
      <c r="A4547" s="100">
        <v>43770</v>
      </c>
      <c r="B4547" s="101">
        <v>44</v>
      </c>
      <c r="C4547" s="92" t="str">
        <f t="shared" si="210"/>
        <v>GET /international-payments/{InternationalPaymentId}</v>
      </c>
      <c r="D4547" s="94" t="s">
        <v>207</v>
      </c>
      <c r="E4547" s="93" t="str">
        <f t="shared" si="211"/>
        <v>PISP</v>
      </c>
      <c r="F4547" s="93" t="str">
        <f t="shared" si="212"/>
        <v>Y</v>
      </c>
      <c r="G4547" s="95">
        <v>14200771.200000001</v>
      </c>
      <c r="H4547" s="102">
        <v>19595.22</v>
      </c>
      <c r="I4547" s="102">
        <v>66</v>
      </c>
      <c r="J4547" s="96"/>
      <c r="K4547" s="96"/>
      <c r="L4547" s="96"/>
      <c r="M4547" s="96"/>
      <c r="N4547" s="96"/>
      <c r="O4547" s="96"/>
      <c r="P4547" s="96"/>
    </row>
    <row r="4548" spans="1:16" ht="15" customHeight="1" x14ac:dyDescent="0.25">
      <c r="A4548" s="100">
        <v>43770</v>
      </c>
      <c r="B4548" s="101">
        <v>45</v>
      </c>
      <c r="C4548" s="92" t="str">
        <f t="shared" si="210"/>
        <v>POST /international-scheduled-payment-consents</v>
      </c>
      <c r="D4548" s="94" t="s">
        <v>207</v>
      </c>
      <c r="E4548" s="93" t="str">
        <f t="shared" si="211"/>
        <v>PISP</v>
      </c>
      <c r="F4548" s="93" t="str">
        <f t="shared" si="212"/>
        <v>N</v>
      </c>
      <c r="G4548" s="95">
        <v>28192590.800000001</v>
      </c>
      <c r="H4548" s="102">
        <v>33862.980000000003</v>
      </c>
      <c r="I4548" s="102">
        <v>16.5</v>
      </c>
      <c r="J4548" s="96"/>
      <c r="K4548" s="96"/>
      <c r="L4548" s="96"/>
      <c r="M4548" s="96"/>
      <c r="N4548" s="96"/>
      <c r="O4548" s="96"/>
      <c r="P4548" s="96"/>
    </row>
    <row r="4549" spans="1:16" ht="15" customHeight="1" x14ac:dyDescent="0.25">
      <c r="A4549" s="100">
        <v>43770</v>
      </c>
      <c r="B4549" s="101">
        <v>46</v>
      </c>
      <c r="C4549" s="92" t="str">
        <f t="shared" si="210"/>
        <v>GET /international-scheduled-payment-consents/{ConsentId}</v>
      </c>
      <c r="D4549" s="94" t="s">
        <v>207</v>
      </c>
      <c r="E4549" s="93" t="str">
        <f t="shared" si="211"/>
        <v>PISP</v>
      </c>
      <c r="F4549" s="93" t="str">
        <f t="shared" si="212"/>
        <v>N</v>
      </c>
      <c r="G4549" s="95">
        <v>10058149.200000001</v>
      </c>
      <c r="H4549" s="102">
        <v>29329.08</v>
      </c>
      <c r="I4549" s="102">
        <v>28.6</v>
      </c>
      <c r="J4549" s="96"/>
      <c r="K4549" s="96"/>
      <c r="L4549" s="96"/>
      <c r="M4549" s="96"/>
      <c r="N4549" s="96"/>
      <c r="O4549" s="96"/>
      <c r="P4549" s="96"/>
    </row>
    <row r="4550" spans="1:16" ht="15" customHeight="1" x14ac:dyDescent="0.25">
      <c r="A4550" s="100">
        <v>43770</v>
      </c>
      <c r="B4550" s="101">
        <v>47</v>
      </c>
      <c r="C4550" s="92" t="str">
        <f t="shared" si="210"/>
        <v>POST /international-scheduled-payments</v>
      </c>
      <c r="D4550" s="94" t="s">
        <v>207</v>
      </c>
      <c r="E4550" s="93" t="str">
        <f t="shared" si="211"/>
        <v>PISP</v>
      </c>
      <c r="F4550" s="93" t="str">
        <f t="shared" si="212"/>
        <v>Y</v>
      </c>
      <c r="G4550" s="95">
        <v>14911193.000000002</v>
      </c>
      <c r="H4550" s="102">
        <v>22854.12</v>
      </c>
      <c r="I4550" s="102">
        <v>78.100000000000009</v>
      </c>
      <c r="J4550" s="96"/>
      <c r="K4550" s="96"/>
      <c r="L4550" s="96"/>
      <c r="M4550" s="96"/>
      <c r="N4550" s="96"/>
      <c r="O4550" s="96"/>
      <c r="P4550" s="96"/>
    </row>
    <row r="4551" spans="1:16" ht="15" customHeight="1" x14ac:dyDescent="0.25">
      <c r="A4551" s="100">
        <v>43770</v>
      </c>
      <c r="B4551" s="101">
        <v>48</v>
      </c>
      <c r="C4551" s="92" t="str">
        <f t="shared" si="210"/>
        <v>GET /international-scheduled-payments/{InternationalScheduledPaymentId}</v>
      </c>
      <c r="D4551" s="94" t="s">
        <v>207</v>
      </c>
      <c r="E4551" s="93" t="str">
        <f t="shared" si="211"/>
        <v>PISP</v>
      </c>
      <c r="F4551" s="93" t="str">
        <f t="shared" si="212"/>
        <v>Y</v>
      </c>
      <c r="G4551" s="95">
        <v>23340075.000000004</v>
      </c>
      <c r="H4551" s="102">
        <v>37969.5</v>
      </c>
      <c r="I4551" s="102">
        <v>59.400000000000006</v>
      </c>
      <c r="J4551" s="96"/>
      <c r="K4551" s="96"/>
      <c r="L4551" s="96"/>
      <c r="M4551" s="96"/>
      <c r="N4551" s="96"/>
      <c r="O4551" s="96"/>
      <c r="P4551" s="96"/>
    </row>
    <row r="4552" spans="1:16" ht="15" customHeight="1" x14ac:dyDescent="0.25">
      <c r="A4552" s="100">
        <v>43770</v>
      </c>
      <c r="B4552" s="101">
        <v>49</v>
      </c>
      <c r="C4552" s="92" t="str">
        <f t="shared" ref="C4552:C4615" si="213">VLOOKUP($B4552,endpoints,3)</f>
        <v>POST /international-standing-order-consents</v>
      </c>
      <c r="D4552" s="94" t="s">
        <v>207</v>
      </c>
      <c r="E4552" s="93" t="str">
        <f t="shared" ref="E4552:E4615" si="214">VLOOKUP($B4552,endpoints,4)</f>
        <v>PISP</v>
      </c>
      <c r="F4552" s="93" t="str">
        <f t="shared" ref="F4552:F4615" si="215">VLOOKUP($B4552,endpoints,5)</f>
        <v>N</v>
      </c>
      <c r="G4552" s="95">
        <v>4132225.9000000004</v>
      </c>
      <c r="H4552" s="102">
        <v>12320.58</v>
      </c>
      <c r="I4552" s="102">
        <v>6.6000000000000005</v>
      </c>
      <c r="J4552" s="96"/>
      <c r="K4552" s="96"/>
      <c r="L4552" s="96"/>
      <c r="M4552" s="96"/>
      <c r="N4552" s="96"/>
      <c r="O4552" s="96"/>
      <c r="P4552" s="96"/>
    </row>
    <row r="4553" spans="1:16" ht="15" customHeight="1" x14ac:dyDescent="0.25">
      <c r="A4553" s="100">
        <v>43770</v>
      </c>
      <c r="B4553" s="101">
        <v>50</v>
      </c>
      <c r="C4553" s="92" t="str">
        <f t="shared" si="213"/>
        <v>GET /international-standing-order-consents/{ConsentId}</v>
      </c>
      <c r="D4553" s="94" t="s">
        <v>207</v>
      </c>
      <c r="E4553" s="93" t="str">
        <f t="shared" si="214"/>
        <v>PISP</v>
      </c>
      <c r="F4553" s="93" t="str">
        <f t="shared" si="215"/>
        <v>N</v>
      </c>
      <c r="G4553" s="95">
        <v>20368233.600000001</v>
      </c>
      <c r="H4553" s="102">
        <v>31903.56</v>
      </c>
      <c r="I4553" s="102">
        <v>281.60000000000002</v>
      </c>
      <c r="J4553" s="96"/>
      <c r="K4553" s="96"/>
      <c r="L4553" s="96"/>
      <c r="M4553" s="96"/>
      <c r="N4553" s="96"/>
      <c r="O4553" s="96"/>
      <c r="P4553" s="96"/>
    </row>
    <row r="4554" spans="1:16" ht="15" customHeight="1" x14ac:dyDescent="0.25">
      <c r="A4554" s="100">
        <v>43770</v>
      </c>
      <c r="B4554" s="101">
        <v>51</v>
      </c>
      <c r="C4554" s="92" t="str">
        <f t="shared" si="213"/>
        <v>POST /international-standing-orders</v>
      </c>
      <c r="D4554" s="94" t="s">
        <v>207</v>
      </c>
      <c r="E4554" s="93" t="str">
        <f t="shared" si="214"/>
        <v>PISP</v>
      </c>
      <c r="F4554" s="93" t="str">
        <f t="shared" si="215"/>
        <v>Y</v>
      </c>
      <c r="G4554" s="95">
        <v>15828258.600000001</v>
      </c>
      <c r="H4554" s="102">
        <v>25885.56</v>
      </c>
      <c r="I4554" s="102">
        <v>249.70000000000002</v>
      </c>
      <c r="J4554" s="96"/>
      <c r="K4554" s="96"/>
      <c r="L4554" s="96"/>
      <c r="M4554" s="96"/>
      <c r="N4554" s="96"/>
      <c r="O4554" s="96"/>
      <c r="P4554" s="96"/>
    </row>
    <row r="4555" spans="1:16" ht="15" customHeight="1" x14ac:dyDescent="0.25">
      <c r="A4555" s="100">
        <v>43770</v>
      </c>
      <c r="B4555" s="101">
        <v>52</v>
      </c>
      <c r="C4555" s="92" t="str">
        <f t="shared" si="213"/>
        <v>GET /international-standing-orders/{InternationalStandingOrderPaymentId}</v>
      </c>
      <c r="D4555" s="94" t="s">
        <v>207</v>
      </c>
      <c r="E4555" s="93" t="str">
        <f t="shared" si="214"/>
        <v>PISP</v>
      </c>
      <c r="F4555" s="93" t="str">
        <f t="shared" si="215"/>
        <v>Y</v>
      </c>
      <c r="G4555" s="95">
        <v>6918278.4000000004</v>
      </c>
      <c r="H4555" s="102">
        <v>17527.68</v>
      </c>
      <c r="I4555" s="102">
        <v>78.100000000000009</v>
      </c>
      <c r="J4555" s="96"/>
      <c r="K4555" s="96"/>
      <c r="L4555" s="96"/>
      <c r="M4555" s="96"/>
      <c r="N4555" s="96"/>
      <c r="O4555" s="96"/>
      <c r="P4555" s="96"/>
    </row>
    <row r="4556" spans="1:16" ht="15" customHeight="1" x14ac:dyDescent="0.25">
      <c r="A4556" s="100">
        <v>43770</v>
      </c>
      <c r="B4556" s="101">
        <v>53</v>
      </c>
      <c r="C4556" s="92" t="str">
        <f t="shared" si="213"/>
        <v>POST /file-payment-consents</v>
      </c>
      <c r="D4556" s="94" t="s">
        <v>207</v>
      </c>
      <c r="E4556" s="93" t="str">
        <f t="shared" si="214"/>
        <v>PISP</v>
      </c>
      <c r="F4556" s="93" t="str">
        <f t="shared" si="215"/>
        <v>N</v>
      </c>
      <c r="G4556" s="95">
        <v>13042686.800000001</v>
      </c>
      <c r="H4556" s="101">
        <v>14466.66</v>
      </c>
      <c r="I4556" s="101">
        <v>24.200000000000003</v>
      </c>
      <c r="J4556" s="96"/>
      <c r="K4556" s="96"/>
      <c r="L4556" s="96"/>
      <c r="M4556" s="96"/>
      <c r="N4556" s="96"/>
      <c r="O4556" s="96"/>
      <c r="P4556" s="96"/>
    </row>
    <row r="4557" spans="1:16" ht="15" customHeight="1" x14ac:dyDescent="0.25">
      <c r="A4557" s="100">
        <v>43770</v>
      </c>
      <c r="B4557" s="101">
        <v>54</v>
      </c>
      <c r="C4557" s="92" t="str">
        <f t="shared" si="213"/>
        <v>GET /file-payment-consents/{ConsentId}</v>
      </c>
      <c r="D4557" s="94" t="s">
        <v>207</v>
      </c>
      <c r="E4557" s="93" t="str">
        <f t="shared" si="214"/>
        <v>PISP</v>
      </c>
      <c r="F4557" s="93" t="str">
        <f t="shared" si="215"/>
        <v>N</v>
      </c>
      <c r="G4557" s="95">
        <v>22734124.600000001</v>
      </c>
      <c r="H4557" s="101">
        <v>24771.72</v>
      </c>
      <c r="I4557" s="101">
        <v>212.3</v>
      </c>
      <c r="J4557" s="96"/>
      <c r="K4557" s="96"/>
      <c r="L4557" s="96"/>
      <c r="M4557" s="96"/>
      <c r="N4557" s="96"/>
      <c r="O4557" s="96"/>
      <c r="P4557" s="96"/>
    </row>
    <row r="4558" spans="1:16" ht="15" customHeight="1" x14ac:dyDescent="0.25">
      <c r="A4558" s="100">
        <v>43770</v>
      </c>
      <c r="B4558" s="101">
        <v>55</v>
      </c>
      <c r="C4558" s="92" t="str">
        <f t="shared" si="213"/>
        <v>POST /file-payment-consents/{ConsentId}/file</v>
      </c>
      <c r="D4558" s="94" t="s">
        <v>207</v>
      </c>
      <c r="E4558" s="93" t="str">
        <f t="shared" si="214"/>
        <v>PISP</v>
      </c>
      <c r="F4558" s="93" t="str">
        <f t="shared" si="215"/>
        <v>N</v>
      </c>
      <c r="G4558" s="95">
        <v>23056294.800000001</v>
      </c>
      <c r="H4558" s="101">
        <v>33197.94</v>
      </c>
      <c r="I4558" s="101">
        <v>73.7</v>
      </c>
      <c r="J4558" s="96"/>
      <c r="K4558" s="96"/>
      <c r="L4558" s="96"/>
      <c r="M4558" s="96"/>
      <c r="N4558" s="96"/>
      <c r="O4558" s="96"/>
      <c r="P4558" s="96"/>
    </row>
    <row r="4559" spans="1:16" ht="15" customHeight="1" x14ac:dyDescent="0.25">
      <c r="A4559" s="100">
        <v>43770</v>
      </c>
      <c r="B4559" s="101">
        <v>56</v>
      </c>
      <c r="C4559" s="92" t="str">
        <f t="shared" si="213"/>
        <v>GET /file-payment-consents/{ConsentId}/file</v>
      </c>
      <c r="D4559" s="94" t="s">
        <v>207</v>
      </c>
      <c r="E4559" s="93" t="str">
        <f t="shared" si="214"/>
        <v>PISP</v>
      </c>
      <c r="F4559" s="93" t="str">
        <f t="shared" si="215"/>
        <v>N</v>
      </c>
      <c r="G4559" s="95">
        <v>25297720.800000001</v>
      </c>
      <c r="H4559" s="101">
        <v>33703.86</v>
      </c>
      <c r="I4559" s="101">
        <v>47.300000000000004</v>
      </c>
      <c r="J4559" s="96"/>
      <c r="K4559" s="96"/>
      <c r="L4559" s="96"/>
      <c r="M4559" s="96"/>
      <c r="N4559" s="96"/>
      <c r="O4559" s="96"/>
      <c r="P4559" s="96"/>
    </row>
    <row r="4560" spans="1:16" ht="15" customHeight="1" x14ac:dyDescent="0.25">
      <c r="A4560" s="100">
        <v>43770</v>
      </c>
      <c r="B4560" s="101">
        <v>57</v>
      </c>
      <c r="C4560" s="92" t="str">
        <f t="shared" si="213"/>
        <v>POST /file-payments</v>
      </c>
      <c r="D4560" s="94" t="s">
        <v>207</v>
      </c>
      <c r="E4560" s="93" t="str">
        <f t="shared" si="214"/>
        <v>PISP</v>
      </c>
      <c r="F4560" s="93" t="str">
        <f t="shared" si="215"/>
        <v>Y</v>
      </c>
      <c r="G4560" s="95">
        <v>399200575.40000004</v>
      </c>
      <c r="H4560" s="101">
        <v>4141.5059999999994</v>
      </c>
      <c r="I4560" s="101">
        <v>69.300000000000011</v>
      </c>
      <c r="J4560" s="96"/>
      <c r="K4560" s="96"/>
      <c r="L4560" s="96"/>
      <c r="M4560" s="96"/>
      <c r="N4560" s="96"/>
      <c r="O4560" s="96"/>
      <c r="P4560" s="96"/>
    </row>
    <row r="4561" spans="1:16" ht="15" customHeight="1" x14ac:dyDescent="0.25">
      <c r="A4561" s="100">
        <v>43770</v>
      </c>
      <c r="B4561" s="101">
        <v>58</v>
      </c>
      <c r="C4561" s="92" t="str">
        <f t="shared" si="213"/>
        <v>GET /file-payments/{FilePaymentId}</v>
      </c>
      <c r="D4561" s="94" t="s">
        <v>207</v>
      </c>
      <c r="E4561" s="93" t="str">
        <f t="shared" si="214"/>
        <v>PISP</v>
      </c>
      <c r="F4561" s="93" t="str">
        <f t="shared" si="215"/>
        <v>Y</v>
      </c>
      <c r="G4561" s="95">
        <v>76781018.159999996</v>
      </c>
      <c r="H4561" s="101">
        <v>853.12800000000004</v>
      </c>
      <c r="I4561" s="101">
        <v>138.60000000000002</v>
      </c>
      <c r="J4561" s="96"/>
      <c r="K4561" s="96"/>
      <c r="L4561" s="96"/>
      <c r="M4561" s="96"/>
      <c r="N4561" s="96"/>
      <c r="O4561" s="96"/>
      <c r="P4561" s="96"/>
    </row>
    <row r="4562" spans="1:16" ht="15" customHeight="1" x14ac:dyDescent="0.25">
      <c r="A4562" s="100">
        <v>43770</v>
      </c>
      <c r="B4562" s="101">
        <v>59</v>
      </c>
      <c r="C4562" s="92" t="str">
        <f t="shared" si="213"/>
        <v>GET /file-payments/{FilePaymentId}/report-file</v>
      </c>
      <c r="D4562" s="94" t="s">
        <v>207</v>
      </c>
      <c r="E4562" s="93" t="str">
        <f t="shared" si="214"/>
        <v>PISP</v>
      </c>
      <c r="F4562" s="93" t="str">
        <f t="shared" si="215"/>
        <v>Y</v>
      </c>
      <c r="G4562" s="95">
        <v>65371765.25</v>
      </c>
      <c r="H4562" s="101">
        <v>2594.37</v>
      </c>
      <c r="I4562" s="101">
        <v>92.4</v>
      </c>
      <c r="J4562" s="96"/>
      <c r="K4562" s="96"/>
      <c r="L4562" s="96"/>
      <c r="M4562" s="96"/>
      <c r="N4562" s="96"/>
      <c r="O4562" s="96"/>
      <c r="P4562" s="96"/>
    </row>
    <row r="4563" spans="1:16" ht="15" customHeight="1" x14ac:dyDescent="0.25">
      <c r="A4563" s="100">
        <v>43770</v>
      </c>
      <c r="B4563" s="101">
        <v>60</v>
      </c>
      <c r="C4563" s="92" t="str">
        <f t="shared" si="213"/>
        <v>POST /funds-confirmation-consents</v>
      </c>
      <c r="D4563" s="94" t="s">
        <v>207</v>
      </c>
      <c r="E4563" s="93" t="str">
        <f t="shared" si="214"/>
        <v>CoF</v>
      </c>
      <c r="F4563" s="93" t="str">
        <f t="shared" si="215"/>
        <v>N</v>
      </c>
      <c r="G4563" s="95">
        <v>14545159.200000001</v>
      </c>
      <c r="H4563" s="102">
        <v>15257.16</v>
      </c>
      <c r="I4563" s="102">
        <v>14.3</v>
      </c>
      <c r="J4563" s="96"/>
      <c r="K4563" s="96"/>
      <c r="L4563" s="96"/>
      <c r="M4563" s="96"/>
      <c r="N4563" s="96"/>
      <c r="O4563" s="96"/>
      <c r="P4563" s="96"/>
    </row>
    <row r="4564" spans="1:16" ht="15" customHeight="1" x14ac:dyDescent="0.25">
      <c r="A4564" s="100">
        <v>43770</v>
      </c>
      <c r="B4564" s="101">
        <v>61</v>
      </c>
      <c r="C4564" s="92" t="str">
        <f t="shared" si="213"/>
        <v>GET /funds-confirmation-consents/{ConsentId}</v>
      </c>
      <c r="D4564" s="94" t="s">
        <v>207</v>
      </c>
      <c r="E4564" s="93" t="str">
        <f t="shared" si="214"/>
        <v>CoF</v>
      </c>
      <c r="F4564" s="93" t="str">
        <f t="shared" si="215"/>
        <v>N</v>
      </c>
      <c r="G4564" s="95">
        <v>22197637</v>
      </c>
      <c r="H4564" s="102">
        <v>42006.66</v>
      </c>
      <c r="I4564" s="102">
        <v>209.00000000000003</v>
      </c>
      <c r="J4564" s="96"/>
      <c r="K4564" s="96"/>
      <c r="L4564" s="96"/>
      <c r="M4564" s="96"/>
      <c r="N4564" s="96"/>
      <c r="O4564" s="96"/>
      <c r="P4564" s="96"/>
    </row>
    <row r="4565" spans="1:16" ht="15" customHeight="1" x14ac:dyDescent="0.25">
      <c r="A4565" s="100">
        <v>43770</v>
      </c>
      <c r="B4565" s="101">
        <v>62</v>
      </c>
      <c r="C4565" s="92" t="str">
        <f t="shared" si="213"/>
        <v>DELETE /funds-confirmation-consents/{ConsentId}</v>
      </c>
      <c r="D4565" s="94" t="s">
        <v>207</v>
      </c>
      <c r="E4565" s="93" t="str">
        <f t="shared" si="214"/>
        <v>CoF</v>
      </c>
      <c r="F4565" s="93" t="str">
        <f t="shared" si="215"/>
        <v>N</v>
      </c>
      <c r="G4565" s="95">
        <v>6946731.0000000009</v>
      </c>
      <c r="H4565" s="102">
        <v>13013.16</v>
      </c>
      <c r="I4565" s="102">
        <v>126.50000000000001</v>
      </c>
      <c r="J4565" s="96"/>
      <c r="K4565" s="96"/>
      <c r="L4565" s="96"/>
      <c r="M4565" s="96"/>
      <c r="N4565" s="96"/>
      <c r="O4565" s="96"/>
      <c r="P4565" s="96"/>
    </row>
    <row r="4566" spans="1:16" ht="15" customHeight="1" x14ac:dyDescent="0.25">
      <c r="A4566" s="100">
        <v>43770</v>
      </c>
      <c r="B4566" s="101">
        <v>63</v>
      </c>
      <c r="C4566" s="92" t="str">
        <f t="shared" si="213"/>
        <v>POST /funds-confirmations</v>
      </c>
      <c r="D4566" s="94" t="s">
        <v>207</v>
      </c>
      <c r="E4566" s="93" t="str">
        <f t="shared" si="214"/>
        <v>CoF</v>
      </c>
      <c r="F4566" s="93" t="str">
        <f t="shared" si="215"/>
        <v>Y</v>
      </c>
      <c r="G4566" s="95">
        <v>9509230.5</v>
      </c>
      <c r="H4566" s="102">
        <v>17885.7</v>
      </c>
      <c r="I4566" s="102">
        <v>242.00000000000003</v>
      </c>
      <c r="J4566" s="96"/>
      <c r="K4566" s="96"/>
      <c r="L4566" s="96"/>
      <c r="M4566" s="96"/>
      <c r="N4566" s="96"/>
      <c r="O4566" s="96"/>
      <c r="P4566" s="96"/>
    </row>
    <row r="4567" spans="1:16" ht="15" customHeight="1" x14ac:dyDescent="0.25">
      <c r="A4567" s="46">
        <v>43770</v>
      </c>
      <c r="B4567" s="101">
        <v>0</v>
      </c>
      <c r="C4567" s="92" t="str">
        <f t="shared" si="213"/>
        <v>OIDC endpoints for token IDs</v>
      </c>
      <c r="D4567" s="94" t="s">
        <v>208</v>
      </c>
      <c r="E4567" s="93" t="str">
        <f t="shared" si="214"/>
        <v>OIDC</v>
      </c>
      <c r="F4567" s="93" t="str">
        <f t="shared" si="215"/>
        <v>N</v>
      </c>
      <c r="G4567" s="112">
        <v>739811924.10000002</v>
      </c>
      <c r="H4567" s="68">
        <v>1604798.1</v>
      </c>
      <c r="I4567" s="68">
        <v>539.1</v>
      </c>
      <c r="J4567" s="96"/>
      <c r="K4567" s="96"/>
      <c r="L4567" s="96"/>
      <c r="M4567" s="96"/>
      <c r="N4567" s="96"/>
      <c r="O4567" s="96"/>
      <c r="P4567" s="96"/>
    </row>
    <row r="4568" spans="1:16" ht="15" customHeight="1" x14ac:dyDescent="0.25">
      <c r="A4568" s="97">
        <v>43770</v>
      </c>
      <c r="B4568" s="101">
        <v>1</v>
      </c>
      <c r="C4568" s="92" t="str">
        <f t="shared" si="213"/>
        <v>POST /account-access-consents</v>
      </c>
      <c r="D4568" s="94" t="s">
        <v>208</v>
      </c>
      <c r="E4568" s="93" t="str">
        <f t="shared" si="214"/>
        <v>AISP</v>
      </c>
      <c r="F4568" s="93" t="str">
        <f t="shared" si="215"/>
        <v>N</v>
      </c>
      <c r="G4568" s="95">
        <v>618481.07999999996</v>
      </c>
      <c r="H4568" s="103">
        <v>28874</v>
      </c>
      <c r="I4568" s="103">
        <v>85</v>
      </c>
      <c r="J4568" s="96"/>
      <c r="K4568" s="96"/>
      <c r="L4568" s="96"/>
      <c r="M4568" s="96"/>
      <c r="N4568" s="96"/>
      <c r="O4568" s="96"/>
      <c r="P4568" s="96"/>
    </row>
    <row r="4569" spans="1:16" ht="15" customHeight="1" x14ac:dyDescent="0.25">
      <c r="A4569" s="97">
        <v>43770</v>
      </c>
      <c r="B4569" s="101">
        <v>2</v>
      </c>
      <c r="C4569" s="92" t="str">
        <f t="shared" si="213"/>
        <v>GET /account-access-consents/{ConsentId}</v>
      </c>
      <c r="D4569" s="94" t="s">
        <v>208</v>
      </c>
      <c r="E4569" s="93" t="str">
        <f t="shared" si="214"/>
        <v>AISP</v>
      </c>
      <c r="F4569" s="93" t="str">
        <f t="shared" si="215"/>
        <v>N</v>
      </c>
      <c r="G4569" s="95">
        <v>1300415.04</v>
      </c>
      <c r="H4569" s="103">
        <v>29368</v>
      </c>
      <c r="I4569" s="103">
        <v>33</v>
      </c>
      <c r="J4569" s="96"/>
      <c r="K4569" s="96"/>
      <c r="L4569" s="96"/>
      <c r="M4569" s="96"/>
      <c r="N4569" s="96"/>
      <c r="O4569" s="96"/>
      <c r="P4569" s="96"/>
    </row>
    <row r="4570" spans="1:16" ht="15" customHeight="1" x14ac:dyDescent="0.25">
      <c r="A4570" s="97">
        <v>43770</v>
      </c>
      <c r="B4570" s="101">
        <v>3</v>
      </c>
      <c r="C4570" s="92" t="str">
        <f t="shared" si="213"/>
        <v>DELETE /account-access-consents/{ConsentId}</v>
      </c>
      <c r="D4570" s="94" t="s">
        <v>208</v>
      </c>
      <c r="E4570" s="93" t="str">
        <f t="shared" si="214"/>
        <v>AISP</v>
      </c>
      <c r="F4570" s="93" t="str">
        <f t="shared" si="215"/>
        <v>N</v>
      </c>
      <c r="G4570" s="95">
        <v>624294</v>
      </c>
      <c r="H4570" s="103">
        <v>25224</v>
      </c>
      <c r="I4570" s="103">
        <v>270</v>
      </c>
      <c r="J4570" s="96"/>
      <c r="K4570" s="96"/>
      <c r="L4570" s="96"/>
      <c r="M4570" s="96"/>
      <c r="N4570" s="96"/>
      <c r="O4570" s="96"/>
      <c r="P4570" s="96"/>
    </row>
    <row r="4571" spans="1:16" ht="15" customHeight="1" x14ac:dyDescent="0.25">
      <c r="A4571" s="97">
        <v>43770</v>
      </c>
      <c r="B4571" s="101">
        <v>4</v>
      </c>
      <c r="C4571" s="92" t="str">
        <f t="shared" si="213"/>
        <v>GET /accounts</v>
      </c>
      <c r="D4571" s="94" t="s">
        <v>208</v>
      </c>
      <c r="E4571" s="93" t="str">
        <f t="shared" si="214"/>
        <v>AISP</v>
      </c>
      <c r="F4571" s="93" t="str">
        <f t="shared" si="215"/>
        <v>Y</v>
      </c>
      <c r="G4571" s="95">
        <v>1598401.35</v>
      </c>
      <c r="H4571" s="103">
        <v>30359</v>
      </c>
      <c r="I4571" s="103">
        <v>70</v>
      </c>
      <c r="J4571" s="96"/>
      <c r="K4571" s="96"/>
      <c r="L4571" s="96"/>
      <c r="M4571" s="96"/>
      <c r="N4571" s="96"/>
      <c r="O4571" s="96"/>
      <c r="P4571" s="96"/>
    </row>
    <row r="4572" spans="1:16" ht="15" customHeight="1" x14ac:dyDescent="0.25">
      <c r="A4572" s="97">
        <v>43770</v>
      </c>
      <c r="B4572" s="101">
        <v>5</v>
      </c>
      <c r="C4572" s="92" t="str">
        <f t="shared" si="213"/>
        <v>GET /accounts/{AccountId}</v>
      </c>
      <c r="D4572" s="94" t="s">
        <v>208</v>
      </c>
      <c r="E4572" s="93" t="str">
        <f t="shared" si="214"/>
        <v>AISP</v>
      </c>
      <c r="F4572" s="93" t="str">
        <f t="shared" si="215"/>
        <v>Y</v>
      </c>
      <c r="G4572" s="95">
        <v>2561922</v>
      </c>
      <c r="H4572" s="103">
        <v>41800</v>
      </c>
      <c r="I4572" s="103">
        <v>88</v>
      </c>
      <c r="J4572" s="96"/>
      <c r="K4572" s="96"/>
      <c r="L4572" s="96"/>
      <c r="M4572" s="96"/>
      <c r="N4572" s="96"/>
      <c r="O4572" s="96"/>
      <c r="P4572" s="96"/>
    </row>
    <row r="4573" spans="1:16" ht="15" customHeight="1" x14ac:dyDescent="0.25">
      <c r="A4573" s="97">
        <v>43770</v>
      </c>
      <c r="B4573" s="101">
        <v>6</v>
      </c>
      <c r="C4573" s="92" t="str">
        <f t="shared" si="213"/>
        <v>GET /accounts/{AccountId}/balances</v>
      </c>
      <c r="D4573" s="94" t="s">
        <v>208</v>
      </c>
      <c r="E4573" s="93" t="str">
        <f t="shared" si="214"/>
        <v>AISP</v>
      </c>
      <c r="F4573" s="93" t="str">
        <f t="shared" si="215"/>
        <v>Y</v>
      </c>
      <c r="G4573" s="95">
        <v>1788972.66</v>
      </c>
      <c r="H4573" s="103">
        <v>27646</v>
      </c>
      <c r="I4573" s="103">
        <v>138</v>
      </c>
      <c r="J4573" s="96"/>
      <c r="K4573" s="96"/>
      <c r="L4573" s="96"/>
      <c r="M4573" s="96"/>
      <c r="N4573" s="96"/>
      <c r="O4573" s="96"/>
      <c r="P4573" s="96"/>
    </row>
    <row r="4574" spans="1:16" ht="15" customHeight="1" x14ac:dyDescent="0.25">
      <c r="A4574" s="97">
        <v>43770</v>
      </c>
      <c r="B4574" s="101">
        <v>7</v>
      </c>
      <c r="C4574" s="92" t="str">
        <f t="shared" si="213"/>
        <v>GET /balances</v>
      </c>
      <c r="D4574" s="94" t="s">
        <v>208</v>
      </c>
      <c r="E4574" s="93" t="str">
        <f t="shared" si="214"/>
        <v>AISP</v>
      </c>
      <c r="F4574" s="93" t="str">
        <f t="shared" si="215"/>
        <v>Y</v>
      </c>
      <c r="G4574" s="95">
        <v>1080220.68</v>
      </c>
      <c r="H4574" s="103">
        <v>22268</v>
      </c>
      <c r="I4574" s="103">
        <v>152</v>
      </c>
      <c r="J4574" s="96"/>
      <c r="K4574" s="96"/>
      <c r="L4574" s="96"/>
      <c r="M4574" s="96"/>
      <c r="N4574" s="96"/>
      <c r="O4574" s="96"/>
      <c r="P4574" s="96"/>
    </row>
    <row r="4575" spans="1:16" ht="15" customHeight="1" x14ac:dyDescent="0.25">
      <c r="A4575" s="97">
        <v>43770</v>
      </c>
      <c r="B4575" s="101">
        <v>8</v>
      </c>
      <c r="C4575" s="92" t="str">
        <f t="shared" si="213"/>
        <v>GET /accounts/{AccountId}/transactions</v>
      </c>
      <c r="D4575" s="94" t="s">
        <v>208</v>
      </c>
      <c r="E4575" s="93" t="str">
        <f t="shared" si="214"/>
        <v>AISP</v>
      </c>
      <c r="F4575" s="93" t="str">
        <f t="shared" si="215"/>
        <v>Y</v>
      </c>
      <c r="G4575" s="95">
        <v>31667528.969999999</v>
      </c>
      <c r="H4575" s="99">
        <v>19831</v>
      </c>
      <c r="I4575" s="99">
        <v>172</v>
      </c>
      <c r="J4575" s="96"/>
      <c r="K4575" s="96"/>
      <c r="L4575" s="96"/>
      <c r="M4575" s="96"/>
      <c r="N4575" s="96"/>
      <c r="O4575" s="96"/>
      <c r="P4575" s="96"/>
    </row>
    <row r="4576" spans="1:16" ht="15" customHeight="1" x14ac:dyDescent="0.25">
      <c r="A4576" s="97">
        <v>43770</v>
      </c>
      <c r="B4576" s="101">
        <v>9</v>
      </c>
      <c r="C4576" s="92" t="str">
        <f t="shared" si="213"/>
        <v>GET /transactions</v>
      </c>
      <c r="D4576" s="94" t="s">
        <v>208</v>
      </c>
      <c r="E4576" s="93" t="str">
        <f t="shared" si="214"/>
        <v>AISP</v>
      </c>
      <c r="F4576" s="93" t="str">
        <f t="shared" si="215"/>
        <v>Y</v>
      </c>
      <c r="G4576" s="95">
        <v>312967116</v>
      </c>
      <c r="H4576" s="99">
        <v>43120</v>
      </c>
      <c r="I4576" s="99">
        <v>33</v>
      </c>
      <c r="J4576" s="96"/>
      <c r="K4576" s="96"/>
      <c r="L4576" s="96"/>
      <c r="M4576" s="96"/>
      <c r="N4576" s="96"/>
      <c r="O4576" s="96"/>
      <c r="P4576" s="96"/>
    </row>
    <row r="4577" spans="1:16" ht="15" customHeight="1" x14ac:dyDescent="0.25">
      <c r="A4577" s="97">
        <v>43770</v>
      </c>
      <c r="B4577" s="101">
        <v>10</v>
      </c>
      <c r="C4577" s="92" t="str">
        <f t="shared" si="213"/>
        <v>GET /accounts/{AccountId}/beneficiaries</v>
      </c>
      <c r="D4577" s="94" t="s">
        <v>208</v>
      </c>
      <c r="E4577" s="93" t="str">
        <f t="shared" si="214"/>
        <v>AISP</v>
      </c>
      <c r="F4577" s="93" t="str">
        <f t="shared" si="215"/>
        <v>Y</v>
      </c>
      <c r="G4577" s="95">
        <v>2005479</v>
      </c>
      <c r="H4577" s="99">
        <v>28350</v>
      </c>
      <c r="I4577" s="99">
        <v>127</v>
      </c>
      <c r="J4577" s="96"/>
      <c r="K4577" s="96"/>
      <c r="L4577" s="96"/>
      <c r="M4577" s="96"/>
      <c r="N4577" s="96"/>
      <c r="O4577" s="96"/>
      <c r="P4577" s="96"/>
    </row>
    <row r="4578" spans="1:16" ht="15" customHeight="1" x14ac:dyDescent="0.25">
      <c r="A4578" s="97">
        <v>43770</v>
      </c>
      <c r="B4578" s="101">
        <v>11</v>
      </c>
      <c r="C4578" s="92" t="str">
        <f t="shared" si="213"/>
        <v>GET /beneficiaries</v>
      </c>
      <c r="D4578" s="94" t="s">
        <v>208</v>
      </c>
      <c r="E4578" s="93" t="str">
        <f t="shared" si="214"/>
        <v>AISP</v>
      </c>
      <c r="F4578" s="93" t="str">
        <f t="shared" si="215"/>
        <v>Y</v>
      </c>
      <c r="G4578" s="95">
        <v>2682952.2000000002</v>
      </c>
      <c r="H4578" s="99">
        <v>36940</v>
      </c>
      <c r="I4578" s="99">
        <v>30</v>
      </c>
      <c r="J4578" s="96"/>
      <c r="K4578" s="96"/>
      <c r="L4578" s="96"/>
      <c r="M4578" s="96"/>
      <c r="N4578" s="96"/>
      <c r="O4578" s="96"/>
      <c r="P4578" s="96"/>
    </row>
    <row r="4579" spans="1:16" ht="15" customHeight="1" x14ac:dyDescent="0.25">
      <c r="A4579" s="97">
        <v>43770</v>
      </c>
      <c r="B4579" s="101">
        <v>12</v>
      </c>
      <c r="C4579" s="92" t="str">
        <f t="shared" si="213"/>
        <v>GET /accounts/{AccountId}/direct-debits</v>
      </c>
      <c r="D4579" s="94" t="s">
        <v>208</v>
      </c>
      <c r="E4579" s="93" t="str">
        <f t="shared" si="214"/>
        <v>AISP</v>
      </c>
      <c r="F4579" s="93" t="str">
        <f t="shared" si="215"/>
        <v>Y</v>
      </c>
      <c r="G4579" s="95">
        <v>1769057.01</v>
      </c>
      <c r="H4579" s="99">
        <v>34667</v>
      </c>
      <c r="I4579" s="99">
        <v>178</v>
      </c>
      <c r="J4579" s="96"/>
      <c r="K4579" s="96"/>
      <c r="L4579" s="96"/>
      <c r="M4579" s="96"/>
      <c r="N4579" s="96"/>
      <c r="O4579" s="96"/>
      <c r="P4579" s="96"/>
    </row>
    <row r="4580" spans="1:16" ht="15" customHeight="1" x14ac:dyDescent="0.25">
      <c r="A4580" s="97">
        <v>43770</v>
      </c>
      <c r="B4580" s="101">
        <v>13</v>
      </c>
      <c r="C4580" s="92" t="str">
        <f t="shared" si="213"/>
        <v>GET /direct-debits</v>
      </c>
      <c r="D4580" s="94" t="s">
        <v>208</v>
      </c>
      <c r="E4580" s="93" t="str">
        <f t="shared" si="214"/>
        <v>AISP</v>
      </c>
      <c r="F4580" s="93" t="str">
        <f t="shared" si="215"/>
        <v>Y</v>
      </c>
      <c r="G4580" s="95">
        <v>1706902.2</v>
      </c>
      <c r="H4580" s="99">
        <v>22053</v>
      </c>
      <c r="I4580" s="99">
        <v>210</v>
      </c>
      <c r="J4580" s="96"/>
      <c r="K4580" s="96"/>
      <c r="L4580" s="96"/>
      <c r="M4580" s="96"/>
      <c r="N4580" s="96"/>
      <c r="O4580" s="96"/>
      <c r="P4580" s="96"/>
    </row>
    <row r="4581" spans="1:16" ht="15" customHeight="1" x14ac:dyDescent="0.25">
      <c r="A4581" s="97">
        <v>43770</v>
      </c>
      <c r="B4581" s="101">
        <v>14</v>
      </c>
      <c r="C4581" s="92" t="str">
        <f t="shared" si="213"/>
        <v>GET /accounts/{AccountId}/standing-orders</v>
      </c>
      <c r="D4581" s="94" t="s">
        <v>208</v>
      </c>
      <c r="E4581" s="93" t="str">
        <f t="shared" si="214"/>
        <v>AISP</v>
      </c>
      <c r="F4581" s="93" t="str">
        <f t="shared" si="215"/>
        <v>Y</v>
      </c>
      <c r="G4581" s="95">
        <v>887258.70000000007</v>
      </c>
      <c r="H4581" s="99">
        <v>17795</v>
      </c>
      <c r="I4581" s="99">
        <v>132</v>
      </c>
      <c r="J4581" s="96"/>
      <c r="K4581" s="96"/>
      <c r="L4581" s="96"/>
      <c r="M4581" s="96"/>
      <c r="N4581" s="96"/>
      <c r="O4581" s="96"/>
      <c r="P4581" s="96"/>
    </row>
    <row r="4582" spans="1:16" ht="15" customHeight="1" x14ac:dyDescent="0.25">
      <c r="A4582" s="97">
        <v>43770</v>
      </c>
      <c r="B4582" s="101">
        <v>15</v>
      </c>
      <c r="C4582" s="92" t="str">
        <f t="shared" si="213"/>
        <v>GET /standing-orders</v>
      </c>
      <c r="D4582" s="94" t="s">
        <v>208</v>
      </c>
      <c r="E4582" s="93" t="str">
        <f t="shared" si="214"/>
        <v>AISP</v>
      </c>
      <c r="F4582" s="93" t="str">
        <f t="shared" si="215"/>
        <v>Y</v>
      </c>
      <c r="G4582" s="95">
        <v>1396559.52</v>
      </c>
      <c r="H4582" s="99">
        <v>43588</v>
      </c>
      <c r="I4582" s="99">
        <v>143</v>
      </c>
      <c r="J4582" s="96"/>
      <c r="K4582" s="96"/>
      <c r="L4582" s="96"/>
      <c r="M4582" s="96"/>
      <c r="N4582" s="96"/>
      <c r="O4582" s="96"/>
      <c r="P4582" s="96"/>
    </row>
    <row r="4583" spans="1:16" ht="15" customHeight="1" x14ac:dyDescent="0.25">
      <c r="A4583" s="97">
        <v>43770</v>
      </c>
      <c r="B4583" s="101">
        <v>16</v>
      </c>
      <c r="C4583" s="92" t="str">
        <f t="shared" si="213"/>
        <v>GET /accounts/{AccountId}/product</v>
      </c>
      <c r="D4583" s="94" t="s">
        <v>208</v>
      </c>
      <c r="E4583" s="93" t="str">
        <f t="shared" si="214"/>
        <v>AISP</v>
      </c>
      <c r="F4583" s="93" t="str">
        <f t="shared" si="215"/>
        <v>Y</v>
      </c>
      <c r="G4583" s="95">
        <v>359519.85000000003</v>
      </c>
      <c r="H4583" s="99">
        <v>5305</v>
      </c>
      <c r="I4583" s="99">
        <v>164</v>
      </c>
      <c r="J4583" s="96"/>
      <c r="K4583" s="96"/>
      <c r="L4583" s="96"/>
      <c r="M4583" s="96"/>
      <c r="N4583" s="96"/>
      <c r="O4583" s="96"/>
      <c r="P4583" s="96"/>
    </row>
    <row r="4584" spans="1:16" ht="15" customHeight="1" x14ac:dyDescent="0.25">
      <c r="A4584" s="97">
        <v>43770</v>
      </c>
      <c r="B4584" s="101">
        <v>17</v>
      </c>
      <c r="C4584" s="92" t="str">
        <f t="shared" si="213"/>
        <v>GET /products</v>
      </c>
      <c r="D4584" s="94" t="s">
        <v>208</v>
      </c>
      <c r="E4584" s="93" t="str">
        <f t="shared" si="214"/>
        <v>AISP</v>
      </c>
      <c r="F4584" s="93" t="str">
        <f t="shared" si="215"/>
        <v>Y</v>
      </c>
      <c r="G4584" s="95">
        <v>771397.83</v>
      </c>
      <c r="H4584" s="99">
        <v>33093</v>
      </c>
      <c r="I4584" s="99">
        <v>224</v>
      </c>
      <c r="J4584" s="96"/>
      <c r="K4584" s="96"/>
      <c r="L4584" s="96"/>
      <c r="M4584" s="96"/>
      <c r="N4584" s="96"/>
      <c r="O4584" s="96"/>
      <c r="P4584" s="96"/>
    </row>
    <row r="4585" spans="1:16" ht="15" customHeight="1" x14ac:dyDescent="0.25">
      <c r="A4585" s="97">
        <v>43770</v>
      </c>
      <c r="B4585" s="101">
        <v>18</v>
      </c>
      <c r="C4585" s="92" t="str">
        <f t="shared" si="213"/>
        <v>GET /accounts/{AccountId}/offers</v>
      </c>
      <c r="D4585" s="94" t="s">
        <v>208</v>
      </c>
      <c r="E4585" s="93" t="str">
        <f t="shared" si="214"/>
        <v>AISP</v>
      </c>
      <c r="F4585" s="93" t="str">
        <f t="shared" si="215"/>
        <v>Y</v>
      </c>
      <c r="G4585" s="95">
        <v>814822.47000000009</v>
      </c>
      <c r="H4585" s="99">
        <v>39193</v>
      </c>
      <c r="I4585" s="99">
        <v>263</v>
      </c>
      <c r="J4585" s="96"/>
      <c r="K4585" s="96"/>
      <c r="L4585" s="96"/>
      <c r="M4585" s="96"/>
      <c r="N4585" s="96"/>
      <c r="O4585" s="96"/>
      <c r="P4585" s="96"/>
    </row>
    <row r="4586" spans="1:16" ht="15" customHeight="1" x14ac:dyDescent="0.25">
      <c r="A4586" s="97">
        <v>43770</v>
      </c>
      <c r="B4586" s="101">
        <v>19</v>
      </c>
      <c r="C4586" s="92" t="str">
        <f t="shared" si="213"/>
        <v>GET /offers</v>
      </c>
      <c r="D4586" s="94" t="s">
        <v>208</v>
      </c>
      <c r="E4586" s="93" t="str">
        <f t="shared" si="214"/>
        <v>AISP</v>
      </c>
      <c r="F4586" s="93" t="str">
        <f t="shared" si="215"/>
        <v>Y</v>
      </c>
      <c r="G4586" s="95">
        <v>3120537.24</v>
      </c>
      <c r="H4586" s="99">
        <v>39356</v>
      </c>
      <c r="I4586" s="99">
        <v>160</v>
      </c>
      <c r="J4586" s="96"/>
      <c r="K4586" s="96"/>
      <c r="L4586" s="96"/>
      <c r="M4586" s="96"/>
      <c r="N4586" s="96"/>
      <c r="O4586" s="96"/>
      <c r="P4586" s="96"/>
    </row>
    <row r="4587" spans="1:16" ht="15" customHeight="1" x14ac:dyDescent="0.25">
      <c r="A4587" s="97">
        <v>43770</v>
      </c>
      <c r="B4587" s="101">
        <v>20</v>
      </c>
      <c r="C4587" s="92" t="str">
        <f t="shared" si="213"/>
        <v>GET /accounts/{AccountId}/party</v>
      </c>
      <c r="D4587" s="94" t="s">
        <v>208</v>
      </c>
      <c r="E4587" s="93" t="str">
        <f t="shared" si="214"/>
        <v>AISP</v>
      </c>
      <c r="F4587" s="93" t="str">
        <f t="shared" si="215"/>
        <v>Y</v>
      </c>
      <c r="G4587" s="95">
        <v>1090865.1599999999</v>
      </c>
      <c r="H4587" s="99">
        <v>47908</v>
      </c>
      <c r="I4587" s="99">
        <v>0</v>
      </c>
      <c r="J4587" s="96"/>
      <c r="K4587" s="96"/>
      <c r="L4587" s="96"/>
      <c r="M4587" s="96"/>
      <c r="N4587" s="96"/>
      <c r="O4587" s="96"/>
      <c r="P4587" s="96"/>
    </row>
    <row r="4588" spans="1:16" ht="15" customHeight="1" x14ac:dyDescent="0.25">
      <c r="A4588" s="97">
        <v>43770</v>
      </c>
      <c r="B4588" s="101">
        <v>21</v>
      </c>
      <c r="C4588" s="92" t="str">
        <f t="shared" si="213"/>
        <v>GET /party</v>
      </c>
      <c r="D4588" s="94" t="s">
        <v>208</v>
      </c>
      <c r="E4588" s="93" t="str">
        <f t="shared" si="214"/>
        <v>AISP</v>
      </c>
      <c r="F4588" s="93" t="str">
        <f t="shared" si="215"/>
        <v>Y</v>
      </c>
      <c r="G4588" s="95">
        <v>791496.09</v>
      </c>
      <c r="H4588" s="99">
        <v>10383</v>
      </c>
      <c r="I4588" s="99">
        <v>359</v>
      </c>
      <c r="J4588" s="96"/>
      <c r="K4588" s="96"/>
      <c r="L4588" s="96"/>
      <c r="M4588" s="96"/>
      <c r="N4588" s="96"/>
      <c r="O4588" s="96"/>
      <c r="P4588" s="96"/>
    </row>
    <row r="4589" spans="1:16" ht="15" customHeight="1" x14ac:dyDescent="0.25">
      <c r="A4589" s="97">
        <v>43770</v>
      </c>
      <c r="B4589" s="101">
        <v>22</v>
      </c>
      <c r="C4589" s="92" t="str">
        <f t="shared" si="213"/>
        <v>GET /accounts/{AccountId}/scheduled-payments</v>
      </c>
      <c r="D4589" s="94" t="s">
        <v>208</v>
      </c>
      <c r="E4589" s="93" t="str">
        <f t="shared" si="214"/>
        <v>AISP</v>
      </c>
      <c r="F4589" s="93" t="str">
        <f t="shared" si="215"/>
        <v>Y</v>
      </c>
      <c r="G4589" s="95">
        <v>911123.91</v>
      </c>
      <c r="H4589" s="99">
        <v>34789</v>
      </c>
      <c r="I4589" s="99">
        <v>3</v>
      </c>
      <c r="J4589" s="96"/>
      <c r="K4589" s="96"/>
      <c r="L4589" s="96"/>
      <c r="M4589" s="96"/>
      <c r="N4589" s="96"/>
      <c r="O4589" s="96"/>
      <c r="P4589" s="96"/>
    </row>
    <row r="4590" spans="1:16" ht="15" customHeight="1" x14ac:dyDescent="0.25">
      <c r="A4590" s="97">
        <v>43770</v>
      </c>
      <c r="B4590" s="101">
        <v>23</v>
      </c>
      <c r="C4590" s="92" t="str">
        <f t="shared" si="213"/>
        <v>GET /scheduled-payments</v>
      </c>
      <c r="D4590" s="94" t="s">
        <v>208</v>
      </c>
      <c r="E4590" s="93" t="str">
        <f t="shared" si="214"/>
        <v>AISP</v>
      </c>
      <c r="F4590" s="93" t="str">
        <f t="shared" si="215"/>
        <v>Y</v>
      </c>
      <c r="G4590" s="95">
        <v>1803801.6000000001</v>
      </c>
      <c r="H4590" s="99">
        <v>31316</v>
      </c>
      <c r="I4590" s="99">
        <v>81</v>
      </c>
      <c r="J4590" s="96"/>
      <c r="K4590" s="96"/>
      <c r="L4590" s="96"/>
      <c r="M4590" s="96"/>
      <c r="N4590" s="96"/>
      <c r="O4590" s="96"/>
      <c r="P4590" s="96"/>
    </row>
    <row r="4591" spans="1:16" ht="15" customHeight="1" x14ac:dyDescent="0.25">
      <c r="A4591" s="97">
        <v>43770</v>
      </c>
      <c r="B4591" s="101">
        <v>24</v>
      </c>
      <c r="C4591" s="92" t="str">
        <f t="shared" si="213"/>
        <v>GET /accounts/{AccountId}/statements</v>
      </c>
      <c r="D4591" s="94" t="s">
        <v>208</v>
      </c>
      <c r="E4591" s="93" t="str">
        <f t="shared" si="214"/>
        <v>AISP</v>
      </c>
      <c r="F4591" s="93" t="str">
        <f t="shared" si="215"/>
        <v>Y</v>
      </c>
      <c r="G4591" s="95">
        <v>870517.8</v>
      </c>
      <c r="H4591" s="99">
        <v>14018</v>
      </c>
      <c r="I4591" s="99">
        <v>138</v>
      </c>
      <c r="J4591" s="96"/>
      <c r="K4591" s="96"/>
      <c r="L4591" s="96"/>
      <c r="M4591" s="96"/>
      <c r="N4591" s="96"/>
      <c r="O4591" s="96"/>
      <c r="P4591" s="96"/>
    </row>
    <row r="4592" spans="1:16" ht="15" customHeight="1" x14ac:dyDescent="0.25">
      <c r="A4592" s="97">
        <v>43770</v>
      </c>
      <c r="B4592" s="101">
        <v>25</v>
      </c>
      <c r="C4592" s="92" t="str">
        <f t="shared" si="213"/>
        <v>GET /accounts/{AccountId}/statements/{StatementId}</v>
      </c>
      <c r="D4592" s="94" t="s">
        <v>208</v>
      </c>
      <c r="E4592" s="93" t="str">
        <f t="shared" si="214"/>
        <v>AISP</v>
      </c>
      <c r="F4592" s="93" t="str">
        <f t="shared" si="215"/>
        <v>Y</v>
      </c>
      <c r="G4592" s="95">
        <v>1098740.1599999999</v>
      </c>
      <c r="H4592" s="99">
        <v>23568</v>
      </c>
      <c r="I4592" s="99">
        <v>114</v>
      </c>
      <c r="J4592" s="96"/>
      <c r="K4592" s="96"/>
      <c r="L4592" s="96"/>
      <c r="M4592" s="96"/>
      <c r="N4592" s="96"/>
      <c r="O4592" s="96"/>
      <c r="P4592" s="96"/>
    </row>
    <row r="4593" spans="1:16" ht="15" customHeight="1" x14ac:dyDescent="0.25">
      <c r="A4593" s="97">
        <v>43770</v>
      </c>
      <c r="B4593" s="101">
        <v>26</v>
      </c>
      <c r="C4593" s="92" t="str">
        <f t="shared" si="213"/>
        <v>GET /accounts/{AccountId}/statements/{StatementId}/file</v>
      </c>
      <c r="D4593" s="94" t="s">
        <v>208</v>
      </c>
      <c r="E4593" s="93" t="str">
        <f t="shared" si="214"/>
        <v>AISP</v>
      </c>
      <c r="F4593" s="93" t="str">
        <f t="shared" si="215"/>
        <v>Y</v>
      </c>
      <c r="G4593" s="95">
        <v>2074327.2</v>
      </c>
      <c r="H4593" s="99">
        <v>23810</v>
      </c>
      <c r="I4593" s="99">
        <v>89</v>
      </c>
      <c r="J4593" s="96"/>
      <c r="K4593" s="96"/>
      <c r="L4593" s="96"/>
      <c r="M4593" s="96"/>
      <c r="N4593" s="96"/>
      <c r="O4593" s="96"/>
      <c r="P4593" s="96"/>
    </row>
    <row r="4594" spans="1:16" ht="15" customHeight="1" x14ac:dyDescent="0.25">
      <c r="A4594" s="97">
        <v>43770</v>
      </c>
      <c r="B4594" s="101">
        <v>27</v>
      </c>
      <c r="C4594" s="92" t="str">
        <f t="shared" si="213"/>
        <v>GET /accounts/{AccountId}/statements/{StatementId}/transactions</v>
      </c>
      <c r="D4594" s="94" t="s">
        <v>208</v>
      </c>
      <c r="E4594" s="93" t="str">
        <f t="shared" si="214"/>
        <v>AISP</v>
      </c>
      <c r="F4594" s="93" t="str">
        <f t="shared" si="215"/>
        <v>Y</v>
      </c>
      <c r="G4594" s="95">
        <v>27990336.690000001</v>
      </c>
      <c r="H4594" s="99">
        <v>7193</v>
      </c>
      <c r="I4594" s="99">
        <v>271</v>
      </c>
      <c r="J4594" s="96"/>
      <c r="K4594" s="96"/>
      <c r="L4594" s="96"/>
      <c r="M4594" s="96"/>
      <c r="N4594" s="96"/>
      <c r="O4594" s="96"/>
      <c r="P4594" s="96"/>
    </row>
    <row r="4595" spans="1:16" ht="15" customHeight="1" x14ac:dyDescent="0.25">
      <c r="A4595" s="97">
        <v>43770</v>
      </c>
      <c r="B4595" s="101">
        <v>28</v>
      </c>
      <c r="C4595" s="92" t="str">
        <f t="shared" si="213"/>
        <v>GET /statements</v>
      </c>
      <c r="D4595" s="94" t="s">
        <v>208</v>
      </c>
      <c r="E4595" s="93" t="str">
        <f t="shared" si="214"/>
        <v>AISP</v>
      </c>
      <c r="F4595" s="93" t="str">
        <f t="shared" si="215"/>
        <v>Y</v>
      </c>
      <c r="G4595" s="95">
        <v>3258219.6</v>
      </c>
      <c r="H4595" s="99">
        <v>41612</v>
      </c>
      <c r="I4595" s="99">
        <v>68</v>
      </c>
      <c r="J4595" s="96"/>
      <c r="K4595" s="96"/>
      <c r="L4595" s="96"/>
      <c r="M4595" s="96"/>
      <c r="N4595" s="96"/>
      <c r="O4595" s="96"/>
      <c r="P4595" s="96"/>
    </row>
    <row r="4596" spans="1:16" ht="15" customHeight="1" x14ac:dyDescent="0.25">
      <c r="A4596" s="97">
        <v>43770</v>
      </c>
      <c r="B4596" s="101">
        <v>29</v>
      </c>
      <c r="C4596" s="92" t="str">
        <f t="shared" si="213"/>
        <v>POST /domestic-payment-consents</v>
      </c>
      <c r="D4596" s="94" t="s">
        <v>208</v>
      </c>
      <c r="E4596" s="93" t="str">
        <f t="shared" si="214"/>
        <v>PISP</v>
      </c>
      <c r="F4596" s="93" t="str">
        <f t="shared" si="215"/>
        <v>N</v>
      </c>
      <c r="G4596" s="95">
        <v>3600947</v>
      </c>
      <c r="H4596" s="99">
        <v>8719</v>
      </c>
      <c r="I4596" s="99">
        <v>89</v>
      </c>
      <c r="J4596" s="96"/>
      <c r="K4596" s="96"/>
      <c r="L4596" s="96"/>
      <c r="M4596" s="96"/>
      <c r="N4596" s="96"/>
      <c r="O4596" s="96"/>
      <c r="P4596" s="96"/>
    </row>
    <row r="4597" spans="1:16" ht="15" customHeight="1" x14ac:dyDescent="0.25">
      <c r="A4597" s="97">
        <v>43770</v>
      </c>
      <c r="B4597" s="101">
        <v>30</v>
      </c>
      <c r="C4597" s="92" t="str">
        <f t="shared" si="213"/>
        <v>GET /domestic-payment-consents/{ConsentId}</v>
      </c>
      <c r="D4597" s="94" t="s">
        <v>208</v>
      </c>
      <c r="E4597" s="93" t="str">
        <f t="shared" si="214"/>
        <v>PISP</v>
      </c>
      <c r="F4597" s="93" t="str">
        <f t="shared" si="215"/>
        <v>N</v>
      </c>
      <c r="G4597" s="95">
        <v>13725106</v>
      </c>
      <c r="H4597" s="99">
        <v>18107</v>
      </c>
      <c r="I4597" s="99">
        <v>143</v>
      </c>
      <c r="J4597" s="96"/>
      <c r="K4597" s="96"/>
      <c r="L4597" s="96"/>
      <c r="M4597" s="96"/>
      <c r="N4597" s="96"/>
      <c r="O4597" s="96"/>
      <c r="P4597" s="96"/>
    </row>
    <row r="4598" spans="1:16" ht="15" customHeight="1" x14ac:dyDescent="0.25">
      <c r="A4598" s="97">
        <v>43770</v>
      </c>
      <c r="B4598" s="101">
        <v>31</v>
      </c>
      <c r="C4598" s="92" t="str">
        <f t="shared" si="213"/>
        <v>POST /domestic-payments</v>
      </c>
      <c r="D4598" s="94" t="s">
        <v>208</v>
      </c>
      <c r="E4598" s="93" t="str">
        <f t="shared" si="214"/>
        <v>PISP</v>
      </c>
      <c r="F4598" s="93" t="str">
        <f t="shared" si="215"/>
        <v>Y</v>
      </c>
      <c r="G4598" s="95">
        <v>4802700</v>
      </c>
      <c r="H4598" s="99">
        <v>16009</v>
      </c>
      <c r="I4598" s="99">
        <v>6</v>
      </c>
      <c r="J4598" s="96"/>
      <c r="K4598" s="96"/>
      <c r="L4598" s="96"/>
      <c r="M4598" s="96"/>
      <c r="N4598" s="96"/>
      <c r="O4598" s="96"/>
      <c r="P4598" s="96"/>
    </row>
    <row r="4599" spans="1:16" ht="15" customHeight="1" x14ac:dyDescent="0.25">
      <c r="A4599" s="97">
        <v>43770</v>
      </c>
      <c r="B4599" s="101">
        <v>32</v>
      </c>
      <c r="C4599" s="92" t="str">
        <f t="shared" si="213"/>
        <v>GET /domestic-payments/{DomesticPaymentId}</v>
      </c>
      <c r="D4599" s="94" t="s">
        <v>208</v>
      </c>
      <c r="E4599" s="93" t="str">
        <f t="shared" si="214"/>
        <v>PISP</v>
      </c>
      <c r="F4599" s="93" t="str">
        <f t="shared" si="215"/>
        <v>Y</v>
      </c>
      <c r="G4599" s="95">
        <v>33815210</v>
      </c>
      <c r="H4599" s="99">
        <v>40018</v>
      </c>
      <c r="I4599" s="99">
        <v>69</v>
      </c>
      <c r="J4599" s="96"/>
      <c r="K4599" s="96"/>
      <c r="L4599" s="96"/>
      <c r="M4599" s="96"/>
      <c r="N4599" s="96"/>
      <c r="O4599" s="96"/>
      <c r="P4599" s="96"/>
    </row>
    <row r="4600" spans="1:16" ht="15" customHeight="1" x14ac:dyDescent="0.25">
      <c r="A4600" s="97">
        <v>43770</v>
      </c>
      <c r="B4600" s="101">
        <v>33</v>
      </c>
      <c r="C4600" s="92" t="str">
        <f t="shared" si="213"/>
        <v>POST /domestic-scheduled-payment-consents</v>
      </c>
      <c r="D4600" s="94" t="s">
        <v>208</v>
      </c>
      <c r="E4600" s="93" t="str">
        <f t="shared" si="214"/>
        <v>PISP</v>
      </c>
      <c r="F4600" s="93" t="str">
        <f t="shared" si="215"/>
        <v>N</v>
      </c>
      <c r="G4600" s="95">
        <v>17647210</v>
      </c>
      <c r="H4600" s="99">
        <v>18193</v>
      </c>
      <c r="I4600" s="99">
        <v>102</v>
      </c>
      <c r="J4600" s="96"/>
      <c r="K4600" s="96"/>
      <c r="L4600" s="96"/>
      <c r="M4600" s="96"/>
      <c r="N4600" s="96"/>
      <c r="O4600" s="96"/>
      <c r="P4600" s="96"/>
    </row>
    <row r="4601" spans="1:16" ht="15" customHeight="1" x14ac:dyDescent="0.25">
      <c r="A4601" s="97">
        <v>43770</v>
      </c>
      <c r="B4601" s="101">
        <v>34</v>
      </c>
      <c r="C4601" s="92" t="str">
        <f t="shared" si="213"/>
        <v>GET /domestic-scheduled-payment-consents/{ConsentId}</v>
      </c>
      <c r="D4601" s="94" t="s">
        <v>208</v>
      </c>
      <c r="E4601" s="93" t="str">
        <f t="shared" si="214"/>
        <v>PISP</v>
      </c>
      <c r="F4601" s="93" t="str">
        <f t="shared" si="215"/>
        <v>N</v>
      </c>
      <c r="G4601" s="95">
        <v>11680016</v>
      </c>
      <c r="H4601" s="99">
        <v>13168</v>
      </c>
      <c r="I4601" s="99">
        <v>77</v>
      </c>
      <c r="J4601" s="96"/>
      <c r="K4601" s="96"/>
      <c r="L4601" s="96"/>
      <c r="M4601" s="96"/>
      <c r="N4601" s="96"/>
      <c r="O4601" s="96"/>
      <c r="P4601" s="96"/>
    </row>
    <row r="4602" spans="1:16" ht="15" customHeight="1" x14ac:dyDescent="0.25">
      <c r="A4602" s="97">
        <v>43770</v>
      </c>
      <c r="B4602" s="101">
        <v>35</v>
      </c>
      <c r="C4602" s="92" t="str">
        <f t="shared" si="213"/>
        <v>POST /domestic-scheduled-payments</v>
      </c>
      <c r="D4602" s="94" t="s">
        <v>208</v>
      </c>
      <c r="E4602" s="93" t="str">
        <f t="shared" si="214"/>
        <v>PISP</v>
      </c>
      <c r="F4602" s="93" t="str">
        <f t="shared" si="215"/>
        <v>Y</v>
      </c>
      <c r="G4602" s="95">
        <v>29201249</v>
      </c>
      <c r="H4602" s="99">
        <v>43519</v>
      </c>
      <c r="I4602" s="99">
        <v>157</v>
      </c>
      <c r="J4602" s="96"/>
      <c r="K4602" s="96"/>
      <c r="L4602" s="96"/>
      <c r="M4602" s="96"/>
      <c r="N4602" s="96"/>
      <c r="O4602" s="96"/>
      <c r="P4602" s="96"/>
    </row>
    <row r="4603" spans="1:16" ht="15" customHeight="1" x14ac:dyDescent="0.25">
      <c r="A4603" s="97">
        <v>43770</v>
      </c>
      <c r="B4603" s="101">
        <v>36</v>
      </c>
      <c r="C4603" s="92" t="str">
        <f t="shared" si="213"/>
        <v>GET /domestic-scheduled-payments/{DomesticScheduledPaymentId}</v>
      </c>
      <c r="D4603" s="94" t="s">
        <v>208</v>
      </c>
      <c r="E4603" s="93" t="str">
        <f t="shared" si="214"/>
        <v>PISP</v>
      </c>
      <c r="F4603" s="93" t="str">
        <f t="shared" si="215"/>
        <v>Y</v>
      </c>
      <c r="G4603" s="95">
        <v>13990144</v>
      </c>
      <c r="H4603" s="99">
        <v>33152</v>
      </c>
      <c r="I4603" s="99">
        <v>83</v>
      </c>
      <c r="J4603" s="96"/>
      <c r="K4603" s="96"/>
      <c r="L4603" s="96"/>
      <c r="M4603" s="96"/>
      <c r="N4603" s="96"/>
      <c r="O4603" s="96"/>
      <c r="P4603" s="96"/>
    </row>
    <row r="4604" spans="1:16" ht="15" customHeight="1" x14ac:dyDescent="0.25">
      <c r="A4604" s="97">
        <v>43770</v>
      </c>
      <c r="B4604" s="101">
        <v>37</v>
      </c>
      <c r="C4604" s="92" t="str">
        <f t="shared" si="213"/>
        <v>POST /domestic-standing-order-consents</v>
      </c>
      <c r="D4604" s="94" t="s">
        <v>208</v>
      </c>
      <c r="E4604" s="93" t="str">
        <f t="shared" si="214"/>
        <v>PISP</v>
      </c>
      <c r="F4604" s="93" t="str">
        <f t="shared" si="215"/>
        <v>N</v>
      </c>
      <c r="G4604" s="95">
        <v>25017744</v>
      </c>
      <c r="H4604" s="99">
        <v>25296</v>
      </c>
      <c r="I4604" s="99">
        <v>206</v>
      </c>
      <c r="J4604" s="96"/>
      <c r="K4604" s="96"/>
      <c r="L4604" s="96"/>
      <c r="M4604" s="96"/>
      <c r="N4604" s="96"/>
      <c r="O4604" s="96"/>
      <c r="P4604" s="96"/>
    </row>
    <row r="4605" spans="1:16" ht="15" customHeight="1" x14ac:dyDescent="0.25">
      <c r="A4605" s="97">
        <v>43770</v>
      </c>
      <c r="B4605" s="101">
        <v>38</v>
      </c>
      <c r="C4605" s="92" t="str">
        <f t="shared" si="213"/>
        <v>GET /domestic-standing-order-consents/{ConsentId}</v>
      </c>
      <c r="D4605" s="94" t="s">
        <v>208</v>
      </c>
      <c r="E4605" s="93" t="str">
        <f t="shared" si="214"/>
        <v>PISP</v>
      </c>
      <c r="F4605" s="93" t="str">
        <f t="shared" si="215"/>
        <v>N</v>
      </c>
      <c r="G4605" s="95">
        <v>24393600</v>
      </c>
      <c r="H4605" s="99">
        <v>30492</v>
      </c>
      <c r="I4605" s="99">
        <v>196</v>
      </c>
      <c r="J4605" s="96"/>
      <c r="K4605" s="96"/>
      <c r="L4605" s="96"/>
      <c r="M4605" s="96"/>
      <c r="N4605" s="96"/>
      <c r="O4605" s="96"/>
      <c r="P4605" s="96"/>
    </row>
    <row r="4606" spans="1:16" ht="15" customHeight="1" x14ac:dyDescent="0.25">
      <c r="A4606" s="97">
        <v>43770</v>
      </c>
      <c r="B4606" s="101">
        <v>39</v>
      </c>
      <c r="C4606" s="92" t="str">
        <f t="shared" si="213"/>
        <v>POST /domestic-standing-orders</v>
      </c>
      <c r="D4606" s="94" t="s">
        <v>208</v>
      </c>
      <c r="E4606" s="93" t="str">
        <f t="shared" si="214"/>
        <v>PISP</v>
      </c>
      <c r="F4606" s="93" t="str">
        <f t="shared" si="215"/>
        <v>Y</v>
      </c>
      <c r="G4606" s="95">
        <v>8049024</v>
      </c>
      <c r="H4606" s="99">
        <v>19584</v>
      </c>
      <c r="I4606" s="99">
        <v>2</v>
      </c>
      <c r="J4606" s="96"/>
      <c r="K4606" s="96"/>
      <c r="L4606" s="96"/>
      <c r="M4606" s="96"/>
      <c r="N4606" s="96"/>
      <c r="O4606" s="96"/>
      <c r="P4606" s="96"/>
    </row>
    <row r="4607" spans="1:16" ht="15" customHeight="1" x14ac:dyDescent="0.25">
      <c r="A4607" s="97">
        <v>43770</v>
      </c>
      <c r="B4607" s="101">
        <v>40</v>
      </c>
      <c r="C4607" s="92" t="str">
        <f t="shared" si="213"/>
        <v>GET /domestic-standing-orders/{DomesticStandingOrderId}</v>
      </c>
      <c r="D4607" s="94" t="s">
        <v>208</v>
      </c>
      <c r="E4607" s="93" t="str">
        <f t="shared" si="214"/>
        <v>PISP</v>
      </c>
      <c r="F4607" s="93" t="str">
        <f t="shared" si="215"/>
        <v>Y</v>
      </c>
      <c r="G4607" s="95">
        <v>5852032</v>
      </c>
      <c r="H4607" s="99">
        <v>8384</v>
      </c>
      <c r="I4607" s="99">
        <v>238</v>
      </c>
      <c r="J4607" s="96"/>
      <c r="K4607" s="96"/>
      <c r="L4607" s="96"/>
      <c r="M4607" s="96"/>
      <c r="N4607" s="96"/>
      <c r="O4607" s="96"/>
      <c r="P4607" s="96"/>
    </row>
    <row r="4608" spans="1:16" ht="15" customHeight="1" x14ac:dyDescent="0.25">
      <c r="A4608" s="97">
        <v>43770</v>
      </c>
      <c r="B4608" s="101">
        <v>41</v>
      </c>
      <c r="C4608" s="92" t="str">
        <f t="shared" si="213"/>
        <v>POST /international-payment-consents</v>
      </c>
      <c r="D4608" s="94" t="s">
        <v>208</v>
      </c>
      <c r="E4608" s="93" t="str">
        <f t="shared" si="214"/>
        <v>PISP</v>
      </c>
      <c r="F4608" s="93" t="str">
        <f t="shared" si="215"/>
        <v>N</v>
      </c>
      <c r="G4608" s="95">
        <v>32309748</v>
      </c>
      <c r="H4608" s="99">
        <v>44139</v>
      </c>
      <c r="I4608" s="99">
        <v>64</v>
      </c>
      <c r="J4608" s="96"/>
      <c r="K4608" s="96"/>
      <c r="L4608" s="96"/>
      <c r="M4608" s="96"/>
      <c r="N4608" s="96"/>
      <c r="O4608" s="96"/>
      <c r="P4608" s="96"/>
    </row>
    <row r="4609" spans="1:16" ht="15" customHeight="1" x14ac:dyDescent="0.25">
      <c r="A4609" s="97">
        <v>43770</v>
      </c>
      <c r="B4609" s="101">
        <v>42</v>
      </c>
      <c r="C4609" s="92" t="str">
        <f t="shared" si="213"/>
        <v>GET /international-payment-consents/{ConsentId}</v>
      </c>
      <c r="D4609" s="94" t="s">
        <v>208</v>
      </c>
      <c r="E4609" s="93" t="str">
        <f t="shared" si="214"/>
        <v>PISP</v>
      </c>
      <c r="F4609" s="93" t="str">
        <f t="shared" si="215"/>
        <v>N</v>
      </c>
      <c r="G4609" s="95">
        <v>29909936</v>
      </c>
      <c r="H4609" s="99">
        <v>31418</v>
      </c>
      <c r="I4609" s="99">
        <v>259</v>
      </c>
      <c r="J4609" s="96"/>
      <c r="K4609" s="96"/>
      <c r="L4609" s="96"/>
      <c r="M4609" s="96"/>
      <c r="N4609" s="96"/>
      <c r="O4609" s="96"/>
      <c r="P4609" s="96"/>
    </row>
    <row r="4610" spans="1:16" ht="15" customHeight="1" x14ac:dyDescent="0.25">
      <c r="A4610" s="97">
        <v>43770</v>
      </c>
      <c r="B4610" s="101">
        <v>43</v>
      </c>
      <c r="C4610" s="92" t="str">
        <f t="shared" si="213"/>
        <v>POST /international-payments</v>
      </c>
      <c r="D4610" s="94" t="s">
        <v>208</v>
      </c>
      <c r="E4610" s="93" t="str">
        <f t="shared" si="214"/>
        <v>PISP</v>
      </c>
      <c r="F4610" s="93" t="str">
        <f t="shared" si="215"/>
        <v>Y</v>
      </c>
      <c r="G4610" s="95">
        <v>35164782</v>
      </c>
      <c r="H4610" s="99">
        <v>39159</v>
      </c>
      <c r="I4610" s="99">
        <v>43</v>
      </c>
      <c r="J4610" s="96"/>
      <c r="K4610" s="96"/>
      <c r="L4610" s="96"/>
      <c r="M4610" s="96"/>
      <c r="N4610" s="96"/>
      <c r="O4610" s="96"/>
      <c r="P4610" s="96"/>
    </row>
    <row r="4611" spans="1:16" ht="15" customHeight="1" x14ac:dyDescent="0.25">
      <c r="A4611" s="97">
        <v>43770</v>
      </c>
      <c r="B4611" s="101">
        <v>44</v>
      </c>
      <c r="C4611" s="92" t="str">
        <f t="shared" si="213"/>
        <v>GET /international-payments/{InternationalPaymentId}</v>
      </c>
      <c r="D4611" s="94" t="s">
        <v>208</v>
      </c>
      <c r="E4611" s="93" t="str">
        <f t="shared" si="214"/>
        <v>PISP</v>
      </c>
      <c r="F4611" s="93" t="str">
        <f t="shared" si="215"/>
        <v>Y</v>
      </c>
      <c r="G4611" s="95">
        <v>12909792</v>
      </c>
      <c r="H4611" s="99">
        <v>19211</v>
      </c>
      <c r="I4611" s="99">
        <v>60</v>
      </c>
      <c r="J4611" s="96"/>
      <c r="K4611" s="96"/>
      <c r="L4611" s="96"/>
      <c r="M4611" s="96"/>
      <c r="N4611" s="96"/>
      <c r="O4611" s="96"/>
      <c r="P4611" s="96"/>
    </row>
    <row r="4612" spans="1:16" ht="15" customHeight="1" x14ac:dyDescent="0.25">
      <c r="A4612" s="97">
        <v>43770</v>
      </c>
      <c r="B4612" s="101">
        <v>45</v>
      </c>
      <c r="C4612" s="92" t="str">
        <f t="shared" si="213"/>
        <v>POST /international-scheduled-payment-consents</v>
      </c>
      <c r="D4612" s="94" t="s">
        <v>208</v>
      </c>
      <c r="E4612" s="93" t="str">
        <f t="shared" si="214"/>
        <v>PISP</v>
      </c>
      <c r="F4612" s="93" t="str">
        <f t="shared" si="215"/>
        <v>N</v>
      </c>
      <c r="G4612" s="95">
        <v>25629628</v>
      </c>
      <c r="H4612" s="99">
        <v>33199</v>
      </c>
      <c r="I4612" s="99">
        <v>15</v>
      </c>
      <c r="J4612" s="96"/>
      <c r="K4612" s="96"/>
      <c r="L4612" s="96"/>
      <c r="M4612" s="96"/>
      <c r="N4612" s="96"/>
      <c r="O4612" s="96"/>
      <c r="P4612" s="96"/>
    </row>
    <row r="4613" spans="1:16" ht="15" customHeight="1" x14ac:dyDescent="0.25">
      <c r="A4613" s="97">
        <v>43770</v>
      </c>
      <c r="B4613" s="101">
        <v>46</v>
      </c>
      <c r="C4613" s="92" t="str">
        <f t="shared" si="213"/>
        <v>GET /international-scheduled-payment-consents/{ConsentId}</v>
      </c>
      <c r="D4613" s="94" t="s">
        <v>208</v>
      </c>
      <c r="E4613" s="93" t="str">
        <f t="shared" si="214"/>
        <v>PISP</v>
      </c>
      <c r="F4613" s="93" t="str">
        <f t="shared" si="215"/>
        <v>N</v>
      </c>
      <c r="G4613" s="95">
        <v>9143772</v>
      </c>
      <c r="H4613" s="99">
        <v>28754</v>
      </c>
      <c r="I4613" s="99">
        <v>26</v>
      </c>
      <c r="J4613" s="96"/>
      <c r="K4613" s="96"/>
      <c r="L4613" s="96"/>
      <c r="M4613" s="96"/>
      <c r="N4613" s="96"/>
      <c r="O4613" s="96"/>
      <c r="P4613" s="96"/>
    </row>
    <row r="4614" spans="1:16" ht="15" customHeight="1" x14ac:dyDescent="0.25">
      <c r="A4614" s="97">
        <v>43770</v>
      </c>
      <c r="B4614" s="101">
        <v>47</v>
      </c>
      <c r="C4614" s="92" t="str">
        <f t="shared" si="213"/>
        <v>POST /international-scheduled-payments</v>
      </c>
      <c r="D4614" s="94" t="s">
        <v>208</v>
      </c>
      <c r="E4614" s="93" t="str">
        <f t="shared" si="214"/>
        <v>PISP</v>
      </c>
      <c r="F4614" s="93" t="str">
        <f t="shared" si="215"/>
        <v>Y</v>
      </c>
      <c r="G4614" s="95">
        <v>13555630</v>
      </c>
      <c r="H4614" s="99">
        <v>22406</v>
      </c>
      <c r="I4614" s="99">
        <v>71</v>
      </c>
      <c r="J4614" s="96"/>
      <c r="K4614" s="96"/>
      <c r="L4614" s="96"/>
      <c r="M4614" s="96"/>
      <c r="N4614" s="96"/>
      <c r="O4614" s="96"/>
      <c r="P4614" s="96"/>
    </row>
    <row r="4615" spans="1:16" ht="15" customHeight="1" x14ac:dyDescent="0.25">
      <c r="A4615" s="97">
        <v>43770</v>
      </c>
      <c r="B4615" s="101">
        <v>48</v>
      </c>
      <c r="C4615" s="92" t="str">
        <f t="shared" si="213"/>
        <v>GET /international-scheduled-payments/{InternationalScheduledPaymentId}</v>
      </c>
      <c r="D4615" s="94" t="s">
        <v>208</v>
      </c>
      <c r="E4615" s="93" t="str">
        <f t="shared" si="214"/>
        <v>PISP</v>
      </c>
      <c r="F4615" s="93" t="str">
        <f t="shared" si="215"/>
        <v>Y</v>
      </c>
      <c r="G4615" s="95">
        <v>21218250</v>
      </c>
      <c r="H4615" s="99">
        <v>37225</v>
      </c>
      <c r="I4615" s="99">
        <v>54</v>
      </c>
      <c r="J4615" s="96"/>
      <c r="K4615" s="96"/>
      <c r="L4615" s="96"/>
      <c r="M4615" s="96"/>
      <c r="N4615" s="96"/>
      <c r="O4615" s="96"/>
      <c r="P4615" s="96"/>
    </row>
    <row r="4616" spans="1:16" ht="15" customHeight="1" x14ac:dyDescent="0.25">
      <c r="A4616" s="97">
        <v>43770</v>
      </c>
      <c r="B4616" s="101">
        <v>49</v>
      </c>
      <c r="C4616" s="92" t="str">
        <f t="shared" ref="C4616:C4679" si="216">VLOOKUP($B4616,endpoints,3)</f>
        <v>POST /international-standing-order-consents</v>
      </c>
      <c r="D4616" s="94" t="s">
        <v>208</v>
      </c>
      <c r="E4616" s="93" t="str">
        <f t="shared" ref="E4616:E4679" si="217">VLOOKUP($B4616,endpoints,4)</f>
        <v>PISP</v>
      </c>
      <c r="F4616" s="93" t="str">
        <f t="shared" ref="F4616:F4679" si="218">VLOOKUP($B4616,endpoints,5)</f>
        <v>N</v>
      </c>
      <c r="G4616" s="95">
        <v>3756569</v>
      </c>
      <c r="H4616" s="99">
        <v>12079</v>
      </c>
      <c r="I4616" s="99">
        <v>6</v>
      </c>
      <c r="J4616" s="96"/>
      <c r="K4616" s="96"/>
      <c r="L4616" s="96"/>
      <c r="M4616" s="96"/>
      <c r="N4616" s="96"/>
      <c r="O4616" s="96"/>
      <c r="P4616" s="96"/>
    </row>
    <row r="4617" spans="1:16" ht="15" customHeight="1" x14ac:dyDescent="0.25">
      <c r="A4617" s="97">
        <v>43770</v>
      </c>
      <c r="B4617" s="101">
        <v>50</v>
      </c>
      <c r="C4617" s="92" t="str">
        <f t="shared" si="216"/>
        <v>GET /international-standing-order-consents/{ConsentId}</v>
      </c>
      <c r="D4617" s="94" t="s">
        <v>208</v>
      </c>
      <c r="E4617" s="93" t="str">
        <f t="shared" si="217"/>
        <v>PISP</v>
      </c>
      <c r="F4617" s="93" t="str">
        <f t="shared" si="218"/>
        <v>N</v>
      </c>
      <c r="G4617" s="95">
        <v>18516576</v>
      </c>
      <c r="H4617" s="99">
        <v>31278</v>
      </c>
      <c r="I4617" s="99">
        <v>256</v>
      </c>
      <c r="J4617" s="96"/>
      <c r="K4617" s="96"/>
      <c r="L4617" s="96"/>
      <c r="M4617" s="96"/>
      <c r="N4617" s="96"/>
      <c r="O4617" s="96"/>
      <c r="P4617" s="96"/>
    </row>
    <row r="4618" spans="1:16" ht="15" customHeight="1" x14ac:dyDescent="0.25">
      <c r="A4618" s="97">
        <v>43770</v>
      </c>
      <c r="B4618" s="101">
        <v>51</v>
      </c>
      <c r="C4618" s="92" t="str">
        <f t="shared" si="216"/>
        <v>POST /international-standing-orders</v>
      </c>
      <c r="D4618" s="94" t="s">
        <v>208</v>
      </c>
      <c r="E4618" s="93" t="str">
        <f t="shared" si="217"/>
        <v>PISP</v>
      </c>
      <c r="F4618" s="93" t="str">
        <f t="shared" si="218"/>
        <v>Y</v>
      </c>
      <c r="G4618" s="95">
        <v>14389326</v>
      </c>
      <c r="H4618" s="99">
        <v>25378</v>
      </c>
      <c r="I4618" s="99">
        <v>227</v>
      </c>
      <c r="J4618" s="96"/>
      <c r="K4618" s="96"/>
      <c r="L4618" s="96"/>
      <c r="M4618" s="96"/>
      <c r="N4618" s="96"/>
      <c r="O4618" s="96"/>
      <c r="P4618" s="96"/>
    </row>
    <row r="4619" spans="1:16" ht="15" customHeight="1" x14ac:dyDescent="0.25">
      <c r="A4619" s="97">
        <v>43770</v>
      </c>
      <c r="B4619" s="101">
        <v>52</v>
      </c>
      <c r="C4619" s="92" t="str">
        <f t="shared" si="216"/>
        <v>GET /international-standing-orders/{InternationalStandingOrderPaymentId}</v>
      </c>
      <c r="D4619" s="94" t="s">
        <v>208</v>
      </c>
      <c r="E4619" s="93" t="str">
        <f t="shared" si="217"/>
        <v>PISP</v>
      </c>
      <c r="F4619" s="93" t="str">
        <f t="shared" si="218"/>
        <v>Y</v>
      </c>
      <c r="G4619" s="95">
        <v>6289344</v>
      </c>
      <c r="H4619" s="99">
        <v>17184</v>
      </c>
      <c r="I4619" s="99">
        <v>71</v>
      </c>
      <c r="J4619" s="96"/>
      <c r="K4619" s="96"/>
      <c r="L4619" s="96"/>
      <c r="M4619" s="96"/>
      <c r="N4619" s="96"/>
      <c r="O4619" s="96"/>
      <c r="P4619" s="96"/>
    </row>
    <row r="4620" spans="1:16" ht="15" customHeight="1" x14ac:dyDescent="0.25">
      <c r="A4620" s="97">
        <v>43770</v>
      </c>
      <c r="B4620" s="101">
        <v>53</v>
      </c>
      <c r="C4620" s="92" t="str">
        <f t="shared" si="216"/>
        <v>POST /file-payment-consents</v>
      </c>
      <c r="D4620" s="94" t="s">
        <v>208</v>
      </c>
      <c r="E4620" s="93" t="str">
        <f t="shared" si="217"/>
        <v>PISP</v>
      </c>
      <c r="F4620" s="93" t="str">
        <f t="shared" si="218"/>
        <v>N</v>
      </c>
      <c r="G4620" s="95">
        <v>11856988</v>
      </c>
      <c r="H4620" s="103">
        <v>14183</v>
      </c>
      <c r="I4620" s="103">
        <v>22</v>
      </c>
      <c r="J4620" s="96"/>
      <c r="K4620" s="96"/>
      <c r="L4620" s="96"/>
      <c r="M4620" s="96"/>
      <c r="N4620" s="96"/>
      <c r="O4620" s="96"/>
      <c r="P4620" s="96"/>
    </row>
    <row r="4621" spans="1:16" ht="15" customHeight="1" x14ac:dyDescent="0.25">
      <c r="A4621" s="97">
        <v>43770</v>
      </c>
      <c r="B4621" s="101">
        <v>54</v>
      </c>
      <c r="C4621" s="92" t="str">
        <f t="shared" si="216"/>
        <v>GET /file-payment-consents/{ConsentId}</v>
      </c>
      <c r="D4621" s="94" t="s">
        <v>208</v>
      </c>
      <c r="E4621" s="93" t="str">
        <f t="shared" si="217"/>
        <v>PISP</v>
      </c>
      <c r="F4621" s="93" t="str">
        <f t="shared" si="218"/>
        <v>N</v>
      </c>
      <c r="G4621" s="95">
        <v>20667386</v>
      </c>
      <c r="H4621" s="103">
        <v>24286</v>
      </c>
      <c r="I4621" s="103">
        <v>193</v>
      </c>
      <c r="J4621" s="96"/>
      <c r="K4621" s="96"/>
      <c r="L4621" s="96"/>
      <c r="M4621" s="96"/>
      <c r="N4621" s="96"/>
      <c r="O4621" s="96"/>
      <c r="P4621" s="96"/>
    </row>
    <row r="4622" spans="1:16" ht="15" customHeight="1" x14ac:dyDescent="0.25">
      <c r="A4622" s="97">
        <v>43770</v>
      </c>
      <c r="B4622" s="101">
        <v>55</v>
      </c>
      <c r="C4622" s="92" t="str">
        <f t="shared" si="216"/>
        <v>POST /file-payment-consents/{ConsentId}/file</v>
      </c>
      <c r="D4622" s="94" t="s">
        <v>208</v>
      </c>
      <c r="E4622" s="93" t="str">
        <f t="shared" si="217"/>
        <v>PISP</v>
      </c>
      <c r="F4622" s="93" t="str">
        <f t="shared" si="218"/>
        <v>N</v>
      </c>
      <c r="G4622" s="95">
        <v>20960268</v>
      </c>
      <c r="H4622" s="103">
        <v>32547</v>
      </c>
      <c r="I4622" s="103">
        <v>67</v>
      </c>
      <c r="J4622" s="96"/>
      <c r="K4622" s="96"/>
      <c r="L4622" s="96"/>
      <c r="M4622" s="96"/>
      <c r="N4622" s="96"/>
      <c r="O4622" s="96"/>
      <c r="P4622" s="96"/>
    </row>
    <row r="4623" spans="1:16" ht="15" customHeight="1" x14ac:dyDescent="0.25">
      <c r="A4623" s="97">
        <v>43770</v>
      </c>
      <c r="B4623" s="101">
        <v>56</v>
      </c>
      <c r="C4623" s="92" t="str">
        <f t="shared" si="216"/>
        <v>GET /file-payment-consents/{ConsentId}/file</v>
      </c>
      <c r="D4623" s="94" t="s">
        <v>208</v>
      </c>
      <c r="E4623" s="93" t="str">
        <f t="shared" si="217"/>
        <v>PISP</v>
      </c>
      <c r="F4623" s="93" t="str">
        <f t="shared" si="218"/>
        <v>N</v>
      </c>
      <c r="G4623" s="95">
        <v>22997928</v>
      </c>
      <c r="H4623" s="103">
        <v>33043</v>
      </c>
      <c r="I4623" s="103">
        <v>43</v>
      </c>
      <c r="J4623" s="96"/>
      <c r="K4623" s="96"/>
      <c r="L4623" s="96"/>
      <c r="M4623" s="96"/>
      <c r="N4623" s="96"/>
      <c r="O4623" s="96"/>
      <c r="P4623" s="96"/>
    </row>
    <row r="4624" spans="1:16" ht="15" customHeight="1" x14ac:dyDescent="0.25">
      <c r="A4624" s="97">
        <v>43770</v>
      </c>
      <c r="B4624" s="101">
        <v>57</v>
      </c>
      <c r="C4624" s="92" t="str">
        <f t="shared" si="216"/>
        <v>POST /file-payments</v>
      </c>
      <c r="D4624" s="94" t="s">
        <v>208</v>
      </c>
      <c r="E4624" s="93" t="str">
        <f t="shared" si="217"/>
        <v>PISP</v>
      </c>
      <c r="F4624" s="93" t="str">
        <f t="shared" si="218"/>
        <v>Y</v>
      </c>
      <c r="G4624" s="95">
        <v>362909614</v>
      </c>
      <c r="H4624" s="103">
        <v>4060.3</v>
      </c>
      <c r="I4624" s="103">
        <v>63</v>
      </c>
      <c r="J4624" s="96"/>
      <c r="K4624" s="96"/>
      <c r="L4624" s="96"/>
      <c r="M4624" s="96"/>
      <c r="N4624" s="96"/>
      <c r="O4624" s="96"/>
      <c r="P4624" s="96"/>
    </row>
    <row r="4625" spans="1:16" ht="15" customHeight="1" x14ac:dyDescent="0.25">
      <c r="A4625" s="97">
        <v>43770</v>
      </c>
      <c r="B4625" s="101">
        <v>58</v>
      </c>
      <c r="C4625" s="92" t="str">
        <f t="shared" si="216"/>
        <v>GET /file-payments/{FilePaymentId}</v>
      </c>
      <c r="D4625" s="94" t="s">
        <v>208</v>
      </c>
      <c r="E4625" s="93" t="str">
        <f t="shared" si="217"/>
        <v>PISP</v>
      </c>
      <c r="F4625" s="93" t="str">
        <f t="shared" si="218"/>
        <v>Y</v>
      </c>
      <c r="G4625" s="95">
        <v>69800925.599999994</v>
      </c>
      <c r="H4625" s="103">
        <v>836.4</v>
      </c>
      <c r="I4625" s="103">
        <v>126</v>
      </c>
      <c r="J4625" s="96"/>
      <c r="K4625" s="96"/>
      <c r="L4625" s="96"/>
      <c r="M4625" s="96"/>
      <c r="N4625" s="96"/>
      <c r="O4625" s="96"/>
      <c r="P4625" s="96"/>
    </row>
    <row r="4626" spans="1:16" ht="15" customHeight="1" x14ac:dyDescent="0.25">
      <c r="A4626" s="97">
        <v>43770</v>
      </c>
      <c r="B4626" s="101">
        <v>59</v>
      </c>
      <c r="C4626" s="92" t="str">
        <f t="shared" si="216"/>
        <v>GET /file-payments/{FilePaymentId}/report-file</v>
      </c>
      <c r="D4626" s="94" t="s">
        <v>208</v>
      </c>
      <c r="E4626" s="93" t="str">
        <f t="shared" si="217"/>
        <v>PISP</v>
      </c>
      <c r="F4626" s="93" t="str">
        <f t="shared" si="218"/>
        <v>Y</v>
      </c>
      <c r="G4626" s="95">
        <v>59428877.5</v>
      </c>
      <c r="H4626" s="103">
        <v>2543.5</v>
      </c>
      <c r="I4626" s="103">
        <v>84</v>
      </c>
      <c r="J4626" s="96"/>
      <c r="K4626" s="96"/>
      <c r="L4626" s="96"/>
      <c r="M4626" s="96"/>
      <c r="N4626" s="96"/>
      <c r="O4626" s="96"/>
      <c r="P4626" s="96"/>
    </row>
    <row r="4627" spans="1:16" ht="15" customHeight="1" x14ac:dyDescent="0.25">
      <c r="A4627" s="97">
        <v>43770</v>
      </c>
      <c r="B4627" s="101">
        <v>60</v>
      </c>
      <c r="C4627" s="92" t="str">
        <f t="shared" si="216"/>
        <v>POST /funds-confirmation-consents</v>
      </c>
      <c r="D4627" s="94" t="s">
        <v>208</v>
      </c>
      <c r="E4627" s="93" t="str">
        <f t="shared" si="217"/>
        <v>CoF</v>
      </c>
      <c r="F4627" s="93" t="str">
        <f t="shared" si="218"/>
        <v>N</v>
      </c>
      <c r="G4627" s="95">
        <v>13222872</v>
      </c>
      <c r="H4627" s="99">
        <v>14958</v>
      </c>
      <c r="I4627" s="99">
        <v>13</v>
      </c>
      <c r="J4627" s="96"/>
      <c r="K4627" s="96"/>
      <c r="L4627" s="96"/>
      <c r="M4627" s="96"/>
      <c r="N4627" s="96"/>
      <c r="O4627" s="96"/>
      <c r="P4627" s="96"/>
    </row>
    <row r="4628" spans="1:16" ht="15" customHeight="1" x14ac:dyDescent="0.25">
      <c r="A4628" s="97">
        <v>43770</v>
      </c>
      <c r="B4628" s="101">
        <v>61</v>
      </c>
      <c r="C4628" s="92" t="str">
        <f t="shared" si="216"/>
        <v>GET /funds-confirmation-consents/{ConsentId}</v>
      </c>
      <c r="D4628" s="94" t="s">
        <v>208</v>
      </c>
      <c r="E4628" s="93" t="str">
        <f t="shared" si="217"/>
        <v>CoF</v>
      </c>
      <c r="F4628" s="93" t="str">
        <f t="shared" si="218"/>
        <v>N</v>
      </c>
      <c r="G4628" s="95">
        <v>20179670</v>
      </c>
      <c r="H4628" s="99">
        <v>41183</v>
      </c>
      <c r="I4628" s="99">
        <v>190</v>
      </c>
      <c r="J4628" s="96"/>
      <c r="K4628" s="96"/>
      <c r="L4628" s="96"/>
      <c r="M4628" s="96"/>
      <c r="N4628" s="96"/>
      <c r="O4628" s="96"/>
      <c r="P4628" s="96"/>
    </row>
    <row r="4629" spans="1:16" ht="15" customHeight="1" x14ac:dyDescent="0.25">
      <c r="A4629" s="97">
        <v>43770</v>
      </c>
      <c r="B4629" s="101">
        <v>62</v>
      </c>
      <c r="C4629" s="92" t="str">
        <f t="shared" si="216"/>
        <v>DELETE /funds-confirmation-consents/{ConsentId}</v>
      </c>
      <c r="D4629" s="94" t="s">
        <v>208</v>
      </c>
      <c r="E4629" s="93" t="str">
        <f t="shared" si="217"/>
        <v>CoF</v>
      </c>
      <c r="F4629" s="93" t="str">
        <f t="shared" si="218"/>
        <v>N</v>
      </c>
      <c r="G4629" s="95">
        <v>6315210</v>
      </c>
      <c r="H4629" s="99">
        <v>12758</v>
      </c>
      <c r="I4629" s="99">
        <v>115</v>
      </c>
      <c r="J4629" s="96"/>
      <c r="K4629" s="96"/>
      <c r="L4629" s="96"/>
      <c r="M4629" s="96"/>
      <c r="N4629" s="96"/>
      <c r="O4629" s="96"/>
      <c r="P4629" s="96"/>
    </row>
    <row r="4630" spans="1:16" ht="15" customHeight="1" x14ac:dyDescent="0.25">
      <c r="A4630" s="97">
        <v>43770</v>
      </c>
      <c r="B4630" s="101">
        <v>63</v>
      </c>
      <c r="C4630" s="92" t="str">
        <f t="shared" si="216"/>
        <v>POST /funds-confirmations</v>
      </c>
      <c r="D4630" s="94" t="s">
        <v>208</v>
      </c>
      <c r="E4630" s="93" t="str">
        <f t="shared" si="217"/>
        <v>CoF</v>
      </c>
      <c r="F4630" s="93" t="str">
        <f t="shared" si="218"/>
        <v>Y</v>
      </c>
      <c r="G4630" s="95">
        <v>8644755</v>
      </c>
      <c r="H4630" s="99">
        <v>17535</v>
      </c>
      <c r="I4630" s="99">
        <v>220</v>
      </c>
      <c r="J4630" s="96"/>
      <c r="K4630" s="96"/>
      <c r="L4630" s="96"/>
      <c r="M4630" s="96"/>
      <c r="N4630" s="96"/>
      <c r="O4630" s="96"/>
      <c r="P4630" s="96"/>
    </row>
    <row r="4631" spans="1:16" ht="15" customHeight="1" x14ac:dyDescent="0.25">
      <c r="A4631" s="97">
        <v>43770</v>
      </c>
      <c r="B4631" s="101">
        <v>75</v>
      </c>
      <c r="C4631" s="92" t="str">
        <f t="shared" si="216"/>
        <v>GET /domestic-payment-consents/{ConsentId}/funds-confirmation</v>
      </c>
      <c r="D4631" s="94" t="s">
        <v>208</v>
      </c>
      <c r="E4631" s="93" t="str">
        <f t="shared" si="217"/>
        <v>CoF</v>
      </c>
      <c r="F4631" s="93" t="str">
        <f t="shared" si="218"/>
        <v>Y</v>
      </c>
      <c r="G4631" s="95">
        <v>4163466</v>
      </c>
      <c r="H4631" s="99">
        <v>6737</v>
      </c>
      <c r="I4631" s="99">
        <v>207</v>
      </c>
      <c r="J4631" s="96"/>
      <c r="K4631" s="96"/>
      <c r="L4631" s="96"/>
      <c r="M4631" s="96"/>
      <c r="N4631" s="96"/>
      <c r="O4631" s="96"/>
      <c r="P4631" s="96"/>
    </row>
    <row r="4632" spans="1:16" ht="15" customHeight="1" x14ac:dyDescent="0.25">
      <c r="A4632" s="97">
        <v>43770</v>
      </c>
      <c r="B4632" s="101">
        <v>76</v>
      </c>
      <c r="C4632" s="92" t="str">
        <f t="shared" si="216"/>
        <v>GET /international-payment-consents/{ConsentId}/funds-confirmation</v>
      </c>
      <c r="D4632" s="94" t="s">
        <v>208</v>
      </c>
      <c r="E4632" s="93" t="str">
        <f t="shared" si="217"/>
        <v>CoF</v>
      </c>
      <c r="F4632" s="93" t="str">
        <f t="shared" si="218"/>
        <v>Y</v>
      </c>
      <c r="G4632" s="95">
        <v>16889271</v>
      </c>
      <c r="H4632" s="99">
        <v>42329</v>
      </c>
      <c r="I4632" s="99">
        <v>94</v>
      </c>
      <c r="J4632" s="96"/>
      <c r="K4632" s="96"/>
      <c r="L4632" s="96"/>
      <c r="M4632" s="96"/>
      <c r="N4632" s="96"/>
      <c r="O4632" s="96"/>
      <c r="P4632" s="96"/>
    </row>
    <row r="4633" spans="1:16" ht="15" customHeight="1" x14ac:dyDescent="0.25">
      <c r="A4633" s="97">
        <v>43770</v>
      </c>
      <c r="B4633" s="101">
        <v>77</v>
      </c>
      <c r="C4633" s="92" t="str">
        <f t="shared" si="216"/>
        <v>GET /international-scheduled-payment-consents/{ConsentId}/funds-confirmation</v>
      </c>
      <c r="D4633" s="94" t="s">
        <v>208</v>
      </c>
      <c r="E4633" s="93" t="str">
        <f t="shared" si="217"/>
        <v>CoF</v>
      </c>
      <c r="F4633" s="93" t="str">
        <f t="shared" si="218"/>
        <v>Y</v>
      </c>
      <c r="G4633" s="95">
        <v>31627050</v>
      </c>
      <c r="H4633" s="99">
        <v>49650</v>
      </c>
      <c r="I4633" s="99">
        <v>9</v>
      </c>
      <c r="J4633" s="96"/>
      <c r="K4633" s="96"/>
      <c r="L4633" s="96"/>
      <c r="M4633" s="96"/>
      <c r="N4633" s="96"/>
      <c r="O4633" s="96"/>
      <c r="P4633" s="96"/>
    </row>
    <row r="4634" spans="1:16" ht="15" customHeight="1" x14ac:dyDescent="0.25">
      <c r="A4634" s="97">
        <v>43770</v>
      </c>
      <c r="B4634" s="101">
        <v>78</v>
      </c>
      <c r="C4634" s="92" t="str">
        <f t="shared" si="216"/>
        <v>GET /accounts/{AccountId}/parties</v>
      </c>
      <c r="D4634" s="94" t="s">
        <v>208</v>
      </c>
      <c r="E4634" s="93" t="str">
        <f t="shared" si="217"/>
        <v>AISP</v>
      </c>
      <c r="F4634" s="93" t="str">
        <f t="shared" si="218"/>
        <v>Y</v>
      </c>
      <c r="G4634" s="104">
        <v>1145408.4180000001</v>
      </c>
      <c r="H4634" s="99">
        <v>50303.4</v>
      </c>
      <c r="I4634" s="99">
        <v>0</v>
      </c>
      <c r="J4634" s="96"/>
      <c r="K4634" s="96"/>
      <c r="L4634" s="96"/>
      <c r="M4634" s="96"/>
      <c r="N4634" s="96"/>
      <c r="O4634" s="96"/>
      <c r="P4634" s="96"/>
    </row>
    <row r="4635" spans="1:16" ht="15" customHeight="1" x14ac:dyDescent="0.25">
      <c r="A4635" s="97">
        <v>43770</v>
      </c>
      <c r="B4635" s="101">
        <v>79</v>
      </c>
      <c r="C4635" s="92" t="str">
        <f t="shared" si="216"/>
        <v>GET /domestic-payments/{DomesticPaymentId}/payment-details</v>
      </c>
      <c r="D4635" s="94" t="s">
        <v>208</v>
      </c>
      <c r="E4635" s="93" t="str">
        <f t="shared" si="217"/>
        <v>PISP</v>
      </c>
      <c r="F4635" s="93" t="str">
        <f t="shared" si="218"/>
        <v>Y</v>
      </c>
      <c r="G4635" s="104">
        <v>37196731</v>
      </c>
      <c r="H4635" s="99">
        <v>44019.8</v>
      </c>
      <c r="I4635" s="99">
        <v>75.900000000000006</v>
      </c>
      <c r="J4635" s="96"/>
      <c r="K4635" s="96"/>
      <c r="L4635" s="96"/>
      <c r="M4635" s="96"/>
      <c r="N4635" s="96"/>
      <c r="O4635" s="96"/>
      <c r="P4635" s="96"/>
    </row>
    <row r="4636" spans="1:16" ht="15" customHeight="1" x14ac:dyDescent="0.25">
      <c r="A4636" s="97">
        <v>43770</v>
      </c>
      <c r="B4636" s="101">
        <v>80</v>
      </c>
      <c r="C4636" s="92" t="str">
        <f t="shared" si="216"/>
        <v>GET /domestic-scheduled-payments/{DomesticScheduledPaymentId}/payment-details</v>
      </c>
      <c r="D4636" s="94" t="s">
        <v>208</v>
      </c>
      <c r="E4636" s="93" t="str">
        <f t="shared" si="217"/>
        <v>PISP</v>
      </c>
      <c r="F4636" s="93" t="str">
        <f t="shared" si="218"/>
        <v>Y</v>
      </c>
      <c r="G4636" s="104">
        <v>15389158.4</v>
      </c>
      <c r="H4636" s="99">
        <v>36467.200000000004</v>
      </c>
      <c r="I4636" s="99">
        <v>91.300000000000011</v>
      </c>
      <c r="J4636" s="96"/>
      <c r="K4636" s="96"/>
      <c r="L4636" s="96"/>
      <c r="M4636" s="96"/>
      <c r="N4636" s="96"/>
      <c r="O4636" s="96"/>
      <c r="P4636" s="96"/>
    </row>
    <row r="4637" spans="1:16" ht="15" customHeight="1" x14ac:dyDescent="0.25">
      <c r="A4637" s="97">
        <v>43770</v>
      </c>
      <c r="B4637" s="101">
        <v>81</v>
      </c>
      <c r="C4637" s="92" t="str">
        <f t="shared" si="216"/>
        <v>GET /domestic-standing-orders/{DomesticStandingOrderId}/payment-details</v>
      </c>
      <c r="D4637" s="94" t="s">
        <v>208</v>
      </c>
      <c r="E4637" s="93" t="str">
        <f t="shared" si="217"/>
        <v>PISP</v>
      </c>
      <c r="F4637" s="93" t="str">
        <f t="shared" si="218"/>
        <v>Y</v>
      </c>
      <c r="G4637" s="104">
        <v>6437235.2000000002</v>
      </c>
      <c r="H4637" s="99">
        <v>9222.4000000000015</v>
      </c>
      <c r="I4637" s="99">
        <v>261.8</v>
      </c>
      <c r="J4637" s="96"/>
      <c r="K4637" s="96"/>
      <c r="L4637" s="96"/>
      <c r="M4637" s="96"/>
      <c r="N4637" s="96"/>
      <c r="O4637" s="96"/>
      <c r="P4637" s="96"/>
    </row>
    <row r="4638" spans="1:16" ht="15" customHeight="1" x14ac:dyDescent="0.25">
      <c r="A4638" s="97">
        <v>43770</v>
      </c>
      <c r="B4638" s="101">
        <v>82</v>
      </c>
      <c r="C4638" s="92" t="str">
        <f t="shared" si="216"/>
        <v>GET /international-payments/{InternationalPaymentId}/payment-details</v>
      </c>
      <c r="D4638" s="94" t="s">
        <v>208</v>
      </c>
      <c r="E4638" s="93" t="str">
        <f t="shared" si="217"/>
        <v>PISP</v>
      </c>
      <c r="F4638" s="93" t="str">
        <f t="shared" si="218"/>
        <v>Y</v>
      </c>
      <c r="G4638" s="104">
        <v>14200771.200000001</v>
      </c>
      <c r="H4638" s="99">
        <v>21132.100000000002</v>
      </c>
      <c r="I4638" s="99">
        <v>66</v>
      </c>
      <c r="J4638" s="96"/>
      <c r="K4638" s="96"/>
      <c r="L4638" s="96"/>
      <c r="M4638" s="96"/>
      <c r="N4638" s="96"/>
      <c r="O4638" s="96"/>
      <c r="P4638" s="96"/>
    </row>
    <row r="4639" spans="1:16" ht="15" customHeight="1" x14ac:dyDescent="0.25">
      <c r="A4639" s="97">
        <v>43770</v>
      </c>
      <c r="B4639" s="101">
        <v>83</v>
      </c>
      <c r="C4639" s="92" t="str">
        <f t="shared" si="216"/>
        <v>GET /international-scheduled-payments/{InternationalScheduledPaymentId}/payment-details</v>
      </c>
      <c r="D4639" s="94" t="s">
        <v>208</v>
      </c>
      <c r="E4639" s="93" t="str">
        <f t="shared" si="217"/>
        <v>PISP</v>
      </c>
      <c r="F4639" s="93" t="str">
        <f t="shared" si="218"/>
        <v>Y</v>
      </c>
      <c r="G4639" s="104">
        <v>23340075.000000004</v>
      </c>
      <c r="H4639" s="99">
        <v>40947.5</v>
      </c>
      <c r="I4639" s="99">
        <v>59.400000000000006</v>
      </c>
      <c r="J4639" s="96"/>
      <c r="K4639" s="96"/>
      <c r="L4639" s="96"/>
      <c r="M4639" s="96"/>
      <c r="N4639" s="96"/>
      <c r="O4639" s="96"/>
      <c r="P4639" s="96"/>
    </row>
    <row r="4640" spans="1:16" ht="15" customHeight="1" x14ac:dyDescent="0.25">
      <c r="A4640" s="97">
        <v>43770</v>
      </c>
      <c r="B4640" s="101">
        <v>84</v>
      </c>
      <c r="C4640" s="92" t="str">
        <f t="shared" si="216"/>
        <v>GET /international-standing-orders/{InternationalStandingOrderPaymentId}/payment-details</v>
      </c>
      <c r="D4640" s="94" t="s">
        <v>208</v>
      </c>
      <c r="E4640" s="93" t="str">
        <f t="shared" si="217"/>
        <v>PISP</v>
      </c>
      <c r="F4640" s="93" t="str">
        <f t="shared" si="218"/>
        <v>Y</v>
      </c>
      <c r="G4640" s="104">
        <v>6918278.4000000004</v>
      </c>
      <c r="H4640" s="99">
        <v>18902.400000000001</v>
      </c>
      <c r="I4640" s="99">
        <v>78.100000000000009</v>
      </c>
      <c r="J4640" s="96"/>
      <c r="K4640" s="96"/>
      <c r="L4640" s="96"/>
      <c r="M4640" s="96"/>
      <c r="N4640" s="96"/>
      <c r="O4640" s="96"/>
      <c r="P4640" s="96"/>
    </row>
    <row r="4641" spans="1:16" ht="15" customHeight="1" x14ac:dyDescent="0.25">
      <c r="A4641" s="97">
        <v>43770</v>
      </c>
      <c r="B4641" s="101">
        <v>85</v>
      </c>
      <c r="C4641" s="92" t="str">
        <f t="shared" si="216"/>
        <v>GET /file-payments/{FilePaymentId}/payment-details</v>
      </c>
      <c r="D4641" s="94" t="s">
        <v>208</v>
      </c>
      <c r="E4641" s="93" t="str">
        <f t="shared" si="217"/>
        <v>PISP</v>
      </c>
      <c r="F4641" s="93" t="str">
        <f t="shared" si="218"/>
        <v>Y</v>
      </c>
      <c r="G4641" s="104">
        <v>65371765.25</v>
      </c>
      <c r="H4641" s="99">
        <v>2797.8500000000004</v>
      </c>
      <c r="I4641" s="99">
        <v>92.4</v>
      </c>
      <c r="J4641" s="96"/>
      <c r="K4641" s="96"/>
      <c r="L4641" s="96"/>
      <c r="M4641" s="96"/>
      <c r="N4641" s="96"/>
      <c r="O4641" s="96"/>
      <c r="P4641" s="96"/>
    </row>
    <row r="4642" spans="1:16" ht="15" customHeight="1" x14ac:dyDescent="0.25">
      <c r="A4642" s="97">
        <v>43770</v>
      </c>
      <c r="B4642" s="101">
        <v>86</v>
      </c>
      <c r="C4642" s="92" t="str">
        <f t="shared" si="216"/>
        <v>POST /event-subscriptions</v>
      </c>
      <c r="D4642" s="94" t="s">
        <v>208</v>
      </c>
      <c r="E4642" s="93" t="str">
        <f t="shared" si="217"/>
        <v>Notifications</v>
      </c>
      <c r="F4642" s="93" t="str">
        <f t="shared" si="218"/>
        <v>N</v>
      </c>
      <c r="G4642" s="104">
        <v>11900584.800000001</v>
      </c>
      <c r="H4642" s="99">
        <v>13462.2</v>
      </c>
      <c r="I4642" s="99">
        <v>11.700000000000001</v>
      </c>
      <c r="J4642" s="96"/>
      <c r="K4642" s="96"/>
      <c r="L4642" s="96"/>
      <c r="M4642" s="96"/>
      <c r="N4642" s="96"/>
      <c r="O4642" s="96"/>
      <c r="P4642" s="96"/>
    </row>
    <row r="4643" spans="1:16" ht="15" customHeight="1" x14ac:dyDescent="0.25">
      <c r="A4643" s="97">
        <v>43770</v>
      </c>
      <c r="B4643" s="101">
        <v>87</v>
      </c>
      <c r="C4643" s="92" t="str">
        <f t="shared" si="216"/>
        <v>GET /event-subscriptions</v>
      </c>
      <c r="D4643" s="94" t="s">
        <v>208</v>
      </c>
      <c r="E4643" s="93" t="str">
        <f t="shared" si="217"/>
        <v>Notifications</v>
      </c>
      <c r="F4643" s="93" t="str">
        <f t="shared" si="218"/>
        <v>N</v>
      </c>
      <c r="G4643" s="104">
        <v>18161703</v>
      </c>
      <c r="H4643" s="99">
        <v>37064.700000000004</v>
      </c>
      <c r="I4643" s="99">
        <v>171</v>
      </c>
      <c r="J4643" s="96"/>
      <c r="K4643" s="96"/>
      <c r="L4643" s="96"/>
      <c r="M4643" s="96"/>
      <c r="N4643" s="96"/>
      <c r="O4643" s="96"/>
      <c r="P4643" s="96"/>
    </row>
    <row r="4644" spans="1:16" ht="15" customHeight="1" x14ac:dyDescent="0.25">
      <c r="A4644" s="97">
        <v>43770</v>
      </c>
      <c r="B4644" s="101">
        <v>88</v>
      </c>
      <c r="C4644" s="92" t="str">
        <f t="shared" si="216"/>
        <v>PUT /event-subscriptions/{EventSubscriptionId}</v>
      </c>
      <c r="D4644" s="94" t="s">
        <v>208</v>
      </c>
      <c r="E4644" s="93" t="str">
        <f t="shared" si="217"/>
        <v>Notifications</v>
      </c>
      <c r="F4644" s="93" t="str">
        <f t="shared" si="218"/>
        <v>N</v>
      </c>
      <c r="G4644" s="104">
        <v>12495614.040000001</v>
      </c>
      <c r="H4644" s="99">
        <v>14135.310000000001</v>
      </c>
      <c r="I4644" s="99">
        <v>12.285000000000002</v>
      </c>
      <c r="J4644" s="96"/>
      <c r="K4644" s="96"/>
      <c r="L4644" s="96"/>
      <c r="M4644" s="96"/>
      <c r="N4644" s="96"/>
      <c r="O4644" s="96"/>
      <c r="P4644" s="96"/>
    </row>
    <row r="4645" spans="1:16" ht="15" customHeight="1" x14ac:dyDescent="0.25">
      <c r="A4645" s="97">
        <v>43770</v>
      </c>
      <c r="B4645" s="101">
        <v>89</v>
      </c>
      <c r="C4645" s="92" t="str">
        <f t="shared" si="216"/>
        <v>DELETE /event-subscriptions/{EventSubscriptionId}</v>
      </c>
      <c r="D4645" s="94" t="s">
        <v>208</v>
      </c>
      <c r="E4645" s="93" t="str">
        <f t="shared" si="217"/>
        <v>Notifications</v>
      </c>
      <c r="F4645" s="93" t="str">
        <f t="shared" si="218"/>
        <v>N</v>
      </c>
      <c r="G4645" s="104">
        <v>6946731.0000000009</v>
      </c>
      <c r="H4645" s="99">
        <v>14033.800000000001</v>
      </c>
      <c r="I4645" s="99">
        <v>126.50000000000001</v>
      </c>
      <c r="J4645" s="96"/>
      <c r="K4645" s="96"/>
      <c r="L4645" s="96"/>
      <c r="M4645" s="96"/>
      <c r="N4645" s="96"/>
      <c r="O4645" s="96"/>
      <c r="P4645" s="96"/>
    </row>
    <row r="4646" spans="1:16" ht="15" customHeight="1" x14ac:dyDescent="0.25">
      <c r="A4646" s="97">
        <v>43770</v>
      </c>
      <c r="B4646" s="101">
        <v>90</v>
      </c>
      <c r="C4646" s="92" t="str">
        <f t="shared" si="216"/>
        <v>POST /event-notifications</v>
      </c>
      <c r="D4646" s="94" t="s">
        <v>208</v>
      </c>
      <c r="E4646" s="93" t="str">
        <f t="shared" si="217"/>
        <v>Notifications</v>
      </c>
      <c r="F4646" s="93" t="str">
        <f t="shared" si="218"/>
        <v>N</v>
      </c>
      <c r="G4646" s="104">
        <v>8212517.25</v>
      </c>
      <c r="H4646" s="99">
        <v>16658.25</v>
      </c>
      <c r="I4646" s="99">
        <v>209</v>
      </c>
      <c r="J4646" s="96"/>
      <c r="K4646" s="96"/>
      <c r="L4646" s="96"/>
      <c r="M4646" s="96"/>
      <c r="N4646" s="96"/>
      <c r="O4646" s="96"/>
      <c r="P4646" s="96"/>
    </row>
    <row r="4647" spans="1:16" ht="15" customHeight="1" x14ac:dyDescent="0.25">
      <c r="A4647" s="97">
        <v>43770</v>
      </c>
      <c r="B4647" s="101">
        <v>91</v>
      </c>
      <c r="C4647" s="92" t="str">
        <f t="shared" si="216"/>
        <v>POST /events</v>
      </c>
      <c r="D4647" s="94" t="s">
        <v>208</v>
      </c>
      <c r="E4647" s="93" t="str">
        <f t="shared" si="217"/>
        <v>Notifications</v>
      </c>
      <c r="F4647" s="93" t="str">
        <f t="shared" si="218"/>
        <v>N</v>
      </c>
      <c r="G4647" s="104">
        <v>5683689</v>
      </c>
      <c r="H4647" s="99">
        <v>11482.2</v>
      </c>
      <c r="I4647" s="99">
        <v>103.5</v>
      </c>
      <c r="J4647" s="96"/>
      <c r="K4647" s="96"/>
      <c r="L4647" s="96"/>
      <c r="M4647" s="96"/>
      <c r="N4647" s="96"/>
      <c r="O4647" s="96"/>
      <c r="P4647" s="96"/>
    </row>
    <row r="4648" spans="1:16" ht="15" customHeight="1" x14ac:dyDescent="0.25">
      <c r="A4648" s="97">
        <v>43771</v>
      </c>
      <c r="B4648" s="101">
        <v>0</v>
      </c>
      <c r="C4648" s="92" t="str">
        <f t="shared" si="216"/>
        <v>OIDC endpoints for token IDs</v>
      </c>
      <c r="D4648" s="94" t="s">
        <v>207</v>
      </c>
      <c r="E4648" s="93" t="str">
        <f t="shared" si="217"/>
        <v>OIDC</v>
      </c>
      <c r="F4648" s="93" t="str">
        <f t="shared" si="218"/>
        <v>N</v>
      </c>
      <c r="G4648" s="111">
        <v>864916640.78173435</v>
      </c>
      <c r="H4648" s="99">
        <v>1639483.6253838688</v>
      </c>
      <c r="I4648" s="99">
        <v>605.61122514910915</v>
      </c>
      <c r="J4648" s="96"/>
      <c r="K4648" s="96"/>
      <c r="L4648" s="96"/>
      <c r="M4648" s="96"/>
      <c r="N4648" s="96"/>
      <c r="O4648" s="96"/>
      <c r="P4648" s="96"/>
    </row>
    <row r="4649" spans="1:16" ht="15" customHeight="1" x14ac:dyDescent="0.25">
      <c r="A4649" s="100">
        <v>43771</v>
      </c>
      <c r="B4649" s="101">
        <v>1</v>
      </c>
      <c r="C4649" s="92" t="str">
        <f t="shared" si="216"/>
        <v>POST /account-access-consents</v>
      </c>
      <c r="D4649" s="94" t="s">
        <v>207</v>
      </c>
      <c r="E4649" s="93" t="str">
        <f t="shared" si="217"/>
        <v>AISP</v>
      </c>
      <c r="F4649" s="93" t="str">
        <f t="shared" si="218"/>
        <v>N</v>
      </c>
      <c r="G4649" s="95">
        <v>782495.24577016407</v>
      </c>
      <c r="H4649" s="102">
        <v>29327.423275498251</v>
      </c>
      <c r="I4649" s="102">
        <v>96.788572887893409</v>
      </c>
      <c r="J4649" s="96"/>
      <c r="K4649" s="96"/>
      <c r="L4649" s="96"/>
      <c r="M4649" s="96"/>
      <c r="N4649" s="96"/>
      <c r="O4649" s="96"/>
      <c r="P4649" s="96"/>
    </row>
    <row r="4650" spans="1:16" ht="15" customHeight="1" x14ac:dyDescent="0.25">
      <c r="A4650" s="100">
        <v>43771</v>
      </c>
      <c r="B4650" s="101">
        <v>2</v>
      </c>
      <c r="C4650" s="92" t="str">
        <f t="shared" si="216"/>
        <v>GET /account-access-consents/{ConsentId}</v>
      </c>
      <c r="D4650" s="94" t="s">
        <v>207</v>
      </c>
      <c r="E4650" s="93" t="str">
        <f t="shared" si="217"/>
        <v>AISP</v>
      </c>
      <c r="F4650" s="93" t="str">
        <f t="shared" si="218"/>
        <v>N</v>
      </c>
      <c r="G4650" s="95">
        <v>1684430.488548148</v>
      </c>
      <c r="H4650" s="102">
        <v>28394.847696144221</v>
      </c>
      <c r="I4650" s="102">
        <v>38.883758383125738</v>
      </c>
      <c r="J4650" s="96"/>
      <c r="K4650" s="96"/>
      <c r="L4650" s="96"/>
      <c r="M4650" s="96"/>
      <c r="N4650" s="96"/>
      <c r="O4650" s="96"/>
      <c r="P4650" s="96"/>
    </row>
    <row r="4651" spans="1:16" ht="15" customHeight="1" x14ac:dyDescent="0.25">
      <c r="A4651" s="100">
        <v>43771</v>
      </c>
      <c r="B4651" s="101">
        <v>3</v>
      </c>
      <c r="C4651" s="92" t="str">
        <f t="shared" si="216"/>
        <v>DELETE /account-access-consents/{ConsentId}</v>
      </c>
      <c r="D4651" s="94" t="s">
        <v>207</v>
      </c>
      <c r="E4651" s="93" t="str">
        <f t="shared" si="217"/>
        <v>AISP</v>
      </c>
      <c r="F4651" s="93" t="str">
        <f t="shared" si="218"/>
        <v>N</v>
      </c>
      <c r="G4651" s="95">
        <v>761836.81208738522</v>
      </c>
      <c r="H4651" s="102">
        <v>27806.680395689662</v>
      </c>
      <c r="I4651" s="102">
        <v>325.01882948118526</v>
      </c>
      <c r="J4651" s="96"/>
      <c r="K4651" s="96"/>
      <c r="L4651" s="96"/>
      <c r="M4651" s="96"/>
      <c r="N4651" s="96"/>
      <c r="O4651" s="96"/>
      <c r="P4651" s="96"/>
    </row>
    <row r="4652" spans="1:16" ht="15" customHeight="1" x14ac:dyDescent="0.25">
      <c r="A4652" s="100">
        <v>43771</v>
      </c>
      <c r="B4652" s="101">
        <v>4</v>
      </c>
      <c r="C4652" s="92" t="str">
        <f t="shared" si="216"/>
        <v>GET /accounts</v>
      </c>
      <c r="D4652" s="94" t="s">
        <v>207</v>
      </c>
      <c r="E4652" s="93" t="str">
        <f t="shared" si="217"/>
        <v>AISP</v>
      </c>
      <c r="F4652" s="93" t="str">
        <f t="shared" si="218"/>
        <v>Y</v>
      </c>
      <c r="G4652" s="95">
        <v>2124019.5343349697</v>
      </c>
      <c r="H4652" s="102">
        <v>28487.994547675462</v>
      </c>
      <c r="I4652" s="102">
        <v>81.548655472057433</v>
      </c>
      <c r="J4652" s="96"/>
      <c r="K4652" s="96"/>
      <c r="L4652" s="96"/>
      <c r="M4652" s="96"/>
      <c r="N4652" s="96"/>
      <c r="O4652" s="96"/>
      <c r="P4652" s="96"/>
    </row>
    <row r="4653" spans="1:16" ht="15" customHeight="1" x14ac:dyDescent="0.25">
      <c r="A4653" s="100">
        <v>43771</v>
      </c>
      <c r="B4653" s="101">
        <v>5</v>
      </c>
      <c r="C4653" s="92" t="str">
        <f t="shared" si="216"/>
        <v>GET /accounts/{AccountId}</v>
      </c>
      <c r="D4653" s="94" t="s">
        <v>207</v>
      </c>
      <c r="E4653" s="93" t="str">
        <f t="shared" si="217"/>
        <v>AISP</v>
      </c>
      <c r="F4653" s="93" t="str">
        <f t="shared" si="218"/>
        <v>Y</v>
      </c>
      <c r="G4653" s="95">
        <v>3268465.232602309</v>
      </c>
      <c r="H4653" s="102">
        <v>46062.393190691393</v>
      </c>
      <c r="I4653" s="102">
        <v>103.21727850145814</v>
      </c>
      <c r="J4653" s="96"/>
      <c r="K4653" s="96"/>
      <c r="L4653" s="96"/>
      <c r="M4653" s="96"/>
      <c r="N4653" s="96"/>
      <c r="O4653" s="96"/>
      <c r="P4653" s="96"/>
    </row>
    <row r="4654" spans="1:16" ht="15" customHeight="1" x14ac:dyDescent="0.25">
      <c r="A4654" s="100">
        <v>43771</v>
      </c>
      <c r="B4654" s="101">
        <v>6</v>
      </c>
      <c r="C4654" s="92" t="str">
        <f t="shared" si="216"/>
        <v>GET /accounts/{AccountId}/balances</v>
      </c>
      <c r="D4654" s="94" t="s">
        <v>207</v>
      </c>
      <c r="E4654" s="93" t="str">
        <f t="shared" si="217"/>
        <v>AISP</v>
      </c>
      <c r="F4654" s="93" t="str">
        <f t="shared" si="218"/>
        <v>Y</v>
      </c>
      <c r="G4654" s="95">
        <v>2132079.3112223321</v>
      </c>
      <c r="H4654" s="102">
        <v>26305.055615653386</v>
      </c>
      <c r="I4654" s="102">
        <v>152.11115020512267</v>
      </c>
      <c r="J4654" s="96"/>
      <c r="K4654" s="96"/>
      <c r="L4654" s="96"/>
      <c r="M4654" s="96"/>
      <c r="N4654" s="96"/>
      <c r="O4654" s="96"/>
      <c r="P4654" s="96"/>
    </row>
    <row r="4655" spans="1:16" ht="15" customHeight="1" x14ac:dyDescent="0.25">
      <c r="A4655" s="100">
        <v>43771</v>
      </c>
      <c r="B4655" s="101">
        <v>7</v>
      </c>
      <c r="C4655" s="92" t="str">
        <f t="shared" si="216"/>
        <v>GET /balances</v>
      </c>
      <c r="D4655" s="94" t="s">
        <v>207</v>
      </c>
      <c r="E4655" s="93" t="str">
        <f t="shared" si="217"/>
        <v>AISP</v>
      </c>
      <c r="F4655" s="93" t="str">
        <f t="shared" si="218"/>
        <v>Y</v>
      </c>
      <c r="G4655" s="95">
        <v>1389987.6140461161</v>
      </c>
      <c r="H4655" s="102">
        <v>24180.513204420266</v>
      </c>
      <c r="I4655" s="102">
        <v>170.20730536613698</v>
      </c>
      <c r="J4655" s="96"/>
      <c r="K4655" s="96"/>
      <c r="L4655" s="96"/>
      <c r="M4655" s="96"/>
      <c r="N4655" s="96"/>
      <c r="O4655" s="96"/>
      <c r="P4655" s="96"/>
    </row>
    <row r="4656" spans="1:16" ht="15" customHeight="1" x14ac:dyDescent="0.25">
      <c r="A4656" s="100">
        <v>43771</v>
      </c>
      <c r="B4656" s="101">
        <v>8</v>
      </c>
      <c r="C4656" s="92" t="str">
        <f t="shared" si="216"/>
        <v>GET /accounts/{AccountId}/transactions</v>
      </c>
      <c r="D4656" s="94" t="s">
        <v>207</v>
      </c>
      <c r="E4656" s="93" t="str">
        <f t="shared" si="217"/>
        <v>AISP</v>
      </c>
      <c r="F4656" s="93" t="str">
        <f t="shared" si="218"/>
        <v>Y</v>
      </c>
      <c r="G4656" s="95">
        <v>42292187.093270451</v>
      </c>
      <c r="H4656" s="101">
        <v>18785.704973797259</v>
      </c>
      <c r="I4656" s="101">
        <v>181.30938269216642</v>
      </c>
      <c r="J4656" s="96"/>
      <c r="K4656" s="96"/>
      <c r="L4656" s="96"/>
      <c r="M4656" s="96"/>
      <c r="N4656" s="96"/>
      <c r="O4656" s="96"/>
      <c r="P4656" s="96"/>
    </row>
    <row r="4657" spans="1:16" ht="15" customHeight="1" x14ac:dyDescent="0.25">
      <c r="A4657" s="100">
        <v>43771</v>
      </c>
      <c r="B4657" s="101">
        <v>9</v>
      </c>
      <c r="C4657" s="92" t="str">
        <f t="shared" si="216"/>
        <v>GET /transactions</v>
      </c>
      <c r="D4657" s="94" t="s">
        <v>207</v>
      </c>
      <c r="E4657" s="93" t="str">
        <f t="shared" si="217"/>
        <v>AISP</v>
      </c>
      <c r="F4657" s="93" t="str">
        <f t="shared" si="218"/>
        <v>Y</v>
      </c>
      <c r="G4657" s="95">
        <v>410507039.42386895</v>
      </c>
      <c r="H4657" s="101">
        <v>42699.094894993905</v>
      </c>
      <c r="I4657" s="101">
        <v>36.16445519272871</v>
      </c>
      <c r="J4657" s="96"/>
      <c r="K4657" s="96"/>
      <c r="L4657" s="96"/>
      <c r="M4657" s="96"/>
      <c r="N4657" s="96"/>
      <c r="O4657" s="96"/>
      <c r="P4657" s="96"/>
    </row>
    <row r="4658" spans="1:16" ht="15" customHeight="1" x14ac:dyDescent="0.25">
      <c r="A4658" s="100">
        <v>43771</v>
      </c>
      <c r="B4658" s="101">
        <v>10</v>
      </c>
      <c r="C4658" s="92" t="str">
        <f t="shared" si="216"/>
        <v>GET /accounts/{AccountId}/beneficiaries</v>
      </c>
      <c r="D4658" s="94" t="s">
        <v>207</v>
      </c>
      <c r="E4658" s="93" t="str">
        <f t="shared" si="217"/>
        <v>AISP</v>
      </c>
      <c r="F4658" s="93" t="str">
        <f t="shared" si="218"/>
        <v>Y</v>
      </c>
      <c r="G4658" s="95">
        <v>2553905.3962191329</v>
      </c>
      <c r="H4658" s="101">
        <v>26826.061278637942</v>
      </c>
      <c r="I4658" s="101">
        <v>150.49647593305323</v>
      </c>
      <c r="J4658" s="96"/>
      <c r="K4658" s="96"/>
      <c r="L4658" s="96"/>
      <c r="M4658" s="96"/>
      <c r="N4658" s="96"/>
      <c r="O4658" s="96"/>
      <c r="P4658" s="96"/>
    </row>
    <row r="4659" spans="1:16" ht="15" customHeight="1" x14ac:dyDescent="0.25">
      <c r="A4659" s="100">
        <v>43771</v>
      </c>
      <c r="B4659" s="101">
        <v>11</v>
      </c>
      <c r="C4659" s="92" t="str">
        <f t="shared" si="216"/>
        <v>GET /beneficiaries</v>
      </c>
      <c r="D4659" s="94" t="s">
        <v>207</v>
      </c>
      <c r="E4659" s="93" t="str">
        <f t="shared" si="217"/>
        <v>AISP</v>
      </c>
      <c r="F4659" s="93" t="str">
        <f t="shared" si="218"/>
        <v>Y</v>
      </c>
      <c r="G4659" s="95">
        <v>3415973.3204621049</v>
      </c>
      <c r="H4659" s="101">
        <v>37204.405299009748</v>
      </c>
      <c r="I4659" s="101">
        <v>29.996329738516234</v>
      </c>
      <c r="J4659" s="96"/>
      <c r="K4659" s="96"/>
      <c r="L4659" s="96"/>
      <c r="M4659" s="96"/>
      <c r="N4659" s="96"/>
      <c r="O4659" s="96"/>
      <c r="P4659" s="96"/>
    </row>
    <row r="4660" spans="1:16" ht="15" customHeight="1" x14ac:dyDescent="0.25">
      <c r="A4660" s="100">
        <v>43771</v>
      </c>
      <c r="B4660" s="101">
        <v>12</v>
      </c>
      <c r="C4660" s="92" t="str">
        <f t="shared" si="216"/>
        <v>GET /accounts/{AccountId}/direct-debits</v>
      </c>
      <c r="D4660" s="94" t="s">
        <v>207</v>
      </c>
      <c r="E4660" s="93" t="str">
        <f t="shared" si="217"/>
        <v>AISP</v>
      </c>
      <c r="F4660" s="93" t="str">
        <f t="shared" si="218"/>
        <v>Y</v>
      </c>
      <c r="G4660" s="95">
        <v>2183208.2570536071</v>
      </c>
      <c r="H4660" s="101">
        <v>35611.434734305818</v>
      </c>
      <c r="I4660" s="101">
        <v>196.44255843118657</v>
      </c>
      <c r="J4660" s="96"/>
      <c r="K4660" s="96"/>
      <c r="L4660" s="96"/>
      <c r="M4660" s="96"/>
      <c r="N4660" s="96"/>
      <c r="O4660" s="96"/>
      <c r="P4660" s="96"/>
    </row>
    <row r="4661" spans="1:16" ht="15" customHeight="1" x14ac:dyDescent="0.25">
      <c r="A4661" s="100">
        <v>43771</v>
      </c>
      <c r="B4661" s="101">
        <v>13</v>
      </c>
      <c r="C4661" s="92" t="str">
        <f t="shared" si="216"/>
        <v>GET /direct-debits</v>
      </c>
      <c r="D4661" s="94" t="s">
        <v>207</v>
      </c>
      <c r="E4661" s="93" t="str">
        <f t="shared" si="217"/>
        <v>AISP</v>
      </c>
      <c r="F4661" s="93" t="str">
        <f t="shared" si="218"/>
        <v>Y</v>
      </c>
      <c r="G4661" s="95">
        <v>2125959.4177452917</v>
      </c>
      <c r="H4661" s="101">
        <v>22506.317413541252</v>
      </c>
      <c r="I4661" s="101">
        <v>215.17401519704205</v>
      </c>
      <c r="J4661" s="96"/>
      <c r="K4661" s="96"/>
      <c r="L4661" s="96"/>
      <c r="M4661" s="96"/>
      <c r="N4661" s="96"/>
      <c r="O4661" s="96"/>
      <c r="P4661" s="96"/>
    </row>
    <row r="4662" spans="1:16" ht="15" customHeight="1" x14ac:dyDescent="0.25">
      <c r="A4662" s="100">
        <v>43771</v>
      </c>
      <c r="B4662" s="101">
        <v>14</v>
      </c>
      <c r="C4662" s="92" t="str">
        <f t="shared" si="216"/>
        <v>GET /accounts/{AccountId}/standing-orders</v>
      </c>
      <c r="D4662" s="94" t="s">
        <v>207</v>
      </c>
      <c r="E4662" s="93" t="str">
        <f t="shared" si="217"/>
        <v>AISP</v>
      </c>
      <c r="F4662" s="93" t="str">
        <f t="shared" si="218"/>
        <v>Y</v>
      </c>
      <c r="G4662" s="95">
        <v>985954.82558688091</v>
      </c>
      <c r="H4662" s="101">
        <v>18772.649150773017</v>
      </c>
      <c r="I4662" s="101">
        <v>143.45855293501123</v>
      </c>
      <c r="J4662" s="96"/>
      <c r="K4662" s="96"/>
      <c r="L4662" s="96"/>
      <c r="M4662" s="96"/>
      <c r="N4662" s="96"/>
      <c r="O4662" s="96"/>
      <c r="P4662" s="96"/>
    </row>
    <row r="4663" spans="1:16" ht="15" customHeight="1" x14ac:dyDescent="0.25">
      <c r="A4663" s="100">
        <v>43771</v>
      </c>
      <c r="B4663" s="101">
        <v>15</v>
      </c>
      <c r="C4663" s="92" t="str">
        <f t="shared" si="216"/>
        <v>GET /standing-orders</v>
      </c>
      <c r="D4663" s="94" t="s">
        <v>207</v>
      </c>
      <c r="E4663" s="93" t="str">
        <f t="shared" si="217"/>
        <v>AISP</v>
      </c>
      <c r="F4663" s="93" t="str">
        <f t="shared" si="218"/>
        <v>Y</v>
      </c>
      <c r="G4663" s="95">
        <v>1706616.6181604373</v>
      </c>
      <c r="H4663" s="101">
        <v>45246.119175180349</v>
      </c>
      <c r="I4663" s="101">
        <v>170.41174084631709</v>
      </c>
      <c r="J4663" s="96"/>
      <c r="K4663" s="96"/>
      <c r="L4663" s="96"/>
      <c r="M4663" s="96"/>
      <c r="N4663" s="96"/>
      <c r="O4663" s="96"/>
      <c r="P4663" s="96"/>
    </row>
    <row r="4664" spans="1:16" ht="15" customHeight="1" x14ac:dyDescent="0.25">
      <c r="A4664" s="100">
        <v>43771</v>
      </c>
      <c r="B4664" s="101">
        <v>16</v>
      </c>
      <c r="C4664" s="92" t="str">
        <f t="shared" si="216"/>
        <v>GET /accounts/{AccountId}/product</v>
      </c>
      <c r="D4664" s="94" t="s">
        <v>207</v>
      </c>
      <c r="E4664" s="93" t="str">
        <f t="shared" si="217"/>
        <v>AISP</v>
      </c>
      <c r="F4664" s="93" t="str">
        <f t="shared" si="218"/>
        <v>Y</v>
      </c>
      <c r="G4664" s="95">
        <v>436711.57753720775</v>
      </c>
      <c r="H4664" s="101">
        <v>5029.4880967155477</v>
      </c>
      <c r="I4664" s="101">
        <v>175.67807775467838</v>
      </c>
      <c r="J4664" s="96"/>
      <c r="K4664" s="96"/>
      <c r="L4664" s="96"/>
      <c r="M4664" s="96"/>
      <c r="N4664" s="96"/>
      <c r="O4664" s="96"/>
      <c r="P4664" s="96"/>
    </row>
    <row r="4665" spans="1:16" ht="15" customHeight="1" x14ac:dyDescent="0.25">
      <c r="A4665" s="100">
        <v>43771</v>
      </c>
      <c r="B4665" s="101">
        <v>17</v>
      </c>
      <c r="C4665" s="92" t="str">
        <f t="shared" si="216"/>
        <v>GET /products</v>
      </c>
      <c r="D4665" s="94" t="s">
        <v>207</v>
      </c>
      <c r="E4665" s="93" t="str">
        <f t="shared" si="217"/>
        <v>AISP</v>
      </c>
      <c r="F4665" s="93" t="str">
        <f t="shared" si="218"/>
        <v>Y</v>
      </c>
      <c r="G4665" s="95">
        <v>853568.56581956986</v>
      </c>
      <c r="H4665" s="101">
        <v>36573.432344728455</v>
      </c>
      <c r="I4665" s="101">
        <v>223.9655604771057</v>
      </c>
      <c r="J4665" s="96"/>
      <c r="K4665" s="96"/>
      <c r="L4665" s="96"/>
      <c r="M4665" s="96"/>
      <c r="N4665" s="96"/>
      <c r="O4665" s="96"/>
      <c r="P4665" s="96"/>
    </row>
    <row r="4666" spans="1:16" ht="15" customHeight="1" x14ac:dyDescent="0.25">
      <c r="A4666" s="100">
        <v>43771</v>
      </c>
      <c r="B4666" s="101">
        <v>18</v>
      </c>
      <c r="C4666" s="92" t="str">
        <f t="shared" si="216"/>
        <v>GET /accounts/{AccountId}/offers</v>
      </c>
      <c r="D4666" s="94" t="s">
        <v>207</v>
      </c>
      <c r="E4666" s="93" t="str">
        <f t="shared" si="217"/>
        <v>AISP</v>
      </c>
      <c r="F4666" s="93" t="str">
        <f t="shared" si="218"/>
        <v>Y</v>
      </c>
      <c r="G4666" s="95">
        <v>938149.65506968333</v>
      </c>
      <c r="H4666" s="101">
        <v>37596.755831557653</v>
      </c>
      <c r="I4666" s="101">
        <v>279.30243104061969</v>
      </c>
      <c r="J4666" s="96"/>
      <c r="K4666" s="96"/>
      <c r="L4666" s="96"/>
      <c r="M4666" s="96"/>
      <c r="N4666" s="96"/>
      <c r="O4666" s="96"/>
      <c r="P4666" s="96"/>
    </row>
    <row r="4667" spans="1:16" ht="15" customHeight="1" x14ac:dyDescent="0.25">
      <c r="A4667" s="100">
        <v>43771</v>
      </c>
      <c r="B4667" s="101">
        <v>19</v>
      </c>
      <c r="C4667" s="92" t="str">
        <f t="shared" si="216"/>
        <v>GET /offers</v>
      </c>
      <c r="D4667" s="94" t="s">
        <v>207</v>
      </c>
      <c r="E4667" s="93" t="str">
        <f t="shared" si="217"/>
        <v>AISP</v>
      </c>
      <c r="F4667" s="93" t="str">
        <f t="shared" si="218"/>
        <v>Y</v>
      </c>
      <c r="G4667" s="95">
        <v>3815111.218097291</v>
      </c>
      <c r="H4667" s="101">
        <v>42520.967336898655</v>
      </c>
      <c r="I4667" s="101">
        <v>180.95971855513133</v>
      </c>
      <c r="J4667" s="96"/>
      <c r="K4667" s="96"/>
      <c r="L4667" s="96"/>
      <c r="M4667" s="96"/>
      <c r="N4667" s="96"/>
      <c r="O4667" s="96"/>
      <c r="P4667" s="96"/>
    </row>
    <row r="4668" spans="1:16" ht="15" customHeight="1" x14ac:dyDescent="0.25">
      <c r="A4668" s="100">
        <v>43771</v>
      </c>
      <c r="B4668" s="101">
        <v>20</v>
      </c>
      <c r="C4668" s="92" t="str">
        <f t="shared" si="216"/>
        <v>GET /accounts/{AccountId}/party</v>
      </c>
      <c r="D4668" s="94" t="s">
        <v>207</v>
      </c>
      <c r="E4668" s="93" t="str">
        <f t="shared" si="217"/>
        <v>AISP</v>
      </c>
      <c r="F4668" s="93" t="str">
        <f t="shared" si="218"/>
        <v>Y</v>
      </c>
      <c r="G4668" s="95">
        <v>1328476.4174275596</v>
      </c>
      <c r="H4668" s="101">
        <v>50582.394845111929</v>
      </c>
      <c r="I4668" s="101">
        <v>0</v>
      </c>
      <c r="J4668" s="96"/>
      <c r="K4668" s="96"/>
      <c r="L4668" s="96"/>
      <c r="M4668" s="96"/>
      <c r="N4668" s="96"/>
      <c r="O4668" s="96"/>
      <c r="P4668" s="96"/>
    </row>
    <row r="4669" spans="1:16" ht="15" customHeight="1" x14ac:dyDescent="0.25">
      <c r="A4669" s="100">
        <v>43771</v>
      </c>
      <c r="B4669" s="101">
        <v>21</v>
      </c>
      <c r="C4669" s="92" t="str">
        <f t="shared" si="216"/>
        <v>GET /party</v>
      </c>
      <c r="D4669" s="94" t="s">
        <v>207</v>
      </c>
      <c r="E4669" s="93" t="str">
        <f t="shared" si="217"/>
        <v>AISP</v>
      </c>
      <c r="F4669" s="93" t="str">
        <f t="shared" si="218"/>
        <v>Y</v>
      </c>
      <c r="G4669" s="95">
        <v>900238.79129249474</v>
      </c>
      <c r="H4669" s="101">
        <v>10273.347471768882</v>
      </c>
      <c r="I4669" s="101">
        <v>392.48753281370989</v>
      </c>
      <c r="J4669" s="96"/>
      <c r="K4669" s="96"/>
      <c r="L4669" s="96"/>
      <c r="M4669" s="96"/>
      <c r="N4669" s="96"/>
      <c r="O4669" s="96"/>
      <c r="P4669" s="96"/>
    </row>
    <row r="4670" spans="1:16" ht="15" customHeight="1" x14ac:dyDescent="0.25">
      <c r="A4670" s="100">
        <v>43771</v>
      </c>
      <c r="B4670" s="101">
        <v>22</v>
      </c>
      <c r="C4670" s="92" t="str">
        <f t="shared" si="216"/>
        <v>GET /accounts/{AccountId}/scheduled-payments</v>
      </c>
      <c r="D4670" s="94" t="s">
        <v>207</v>
      </c>
      <c r="E4670" s="93" t="str">
        <f t="shared" si="217"/>
        <v>AISP</v>
      </c>
      <c r="F4670" s="93" t="str">
        <f t="shared" si="218"/>
        <v>Y</v>
      </c>
      <c r="G4670" s="95">
        <v>1220689.7113907021</v>
      </c>
      <c r="H4670" s="102">
        <v>36548.576330265852</v>
      </c>
      <c r="I4670" s="102">
        <v>3.4386074546202137</v>
      </c>
      <c r="J4670" s="96"/>
      <c r="K4670" s="96"/>
      <c r="L4670" s="96"/>
      <c r="M4670" s="96"/>
      <c r="N4670" s="96"/>
      <c r="O4670" s="96"/>
      <c r="P4670" s="96"/>
    </row>
    <row r="4671" spans="1:16" ht="15" customHeight="1" x14ac:dyDescent="0.25">
      <c r="A4671" s="100">
        <v>43771</v>
      </c>
      <c r="B4671" s="101">
        <v>23</v>
      </c>
      <c r="C4671" s="92" t="str">
        <f t="shared" si="216"/>
        <v>GET /scheduled-payments</v>
      </c>
      <c r="D4671" s="94" t="s">
        <v>207</v>
      </c>
      <c r="E4671" s="93" t="str">
        <f t="shared" si="217"/>
        <v>AISP</v>
      </c>
      <c r="F4671" s="93" t="str">
        <f t="shared" si="218"/>
        <v>Y</v>
      </c>
      <c r="G4671" s="95">
        <v>2207796.1610707352</v>
      </c>
      <c r="H4671" s="102">
        <v>28862.642604569402</v>
      </c>
      <c r="I4671" s="102">
        <v>91.275105579139179</v>
      </c>
      <c r="J4671" s="96"/>
      <c r="K4671" s="96"/>
      <c r="L4671" s="96"/>
      <c r="M4671" s="96"/>
      <c r="N4671" s="96"/>
      <c r="O4671" s="96"/>
      <c r="P4671" s="96"/>
    </row>
    <row r="4672" spans="1:16" ht="15" customHeight="1" x14ac:dyDescent="0.25">
      <c r="A4672" s="100">
        <v>43771</v>
      </c>
      <c r="B4672" s="101">
        <v>24</v>
      </c>
      <c r="C4672" s="92" t="str">
        <f t="shared" si="216"/>
        <v>GET /accounts/{AccountId}/statements</v>
      </c>
      <c r="D4672" s="94" t="s">
        <v>207</v>
      </c>
      <c r="E4672" s="93" t="str">
        <f t="shared" si="217"/>
        <v>AISP</v>
      </c>
      <c r="F4672" s="93" t="str">
        <f t="shared" si="218"/>
        <v>Y</v>
      </c>
      <c r="G4672" s="95">
        <v>969096.82192074438</v>
      </c>
      <c r="H4672" s="102">
        <v>15587.820541089048</v>
      </c>
      <c r="I4672" s="102">
        <v>152.35265005143827</v>
      </c>
      <c r="J4672" s="96"/>
      <c r="K4672" s="96"/>
      <c r="L4672" s="96"/>
      <c r="M4672" s="96"/>
      <c r="N4672" s="96"/>
      <c r="O4672" s="96"/>
      <c r="P4672" s="96"/>
    </row>
    <row r="4673" spans="1:16" ht="15" customHeight="1" x14ac:dyDescent="0.25">
      <c r="A4673" s="100">
        <v>43771</v>
      </c>
      <c r="B4673" s="101">
        <v>25</v>
      </c>
      <c r="C4673" s="92" t="str">
        <f t="shared" si="216"/>
        <v>GET /accounts/{AccountId}/statements/{StatementId}</v>
      </c>
      <c r="D4673" s="94" t="s">
        <v>207</v>
      </c>
      <c r="E4673" s="93" t="str">
        <f t="shared" si="217"/>
        <v>AISP</v>
      </c>
      <c r="F4673" s="93" t="str">
        <f t="shared" si="218"/>
        <v>Y</v>
      </c>
      <c r="G4673" s="95">
        <v>1412404.6219426678</v>
      </c>
      <c r="H4673" s="102">
        <v>25554.587549380045</v>
      </c>
      <c r="I4673" s="102">
        <v>118.53282929811432</v>
      </c>
      <c r="J4673" s="96"/>
      <c r="K4673" s="96"/>
      <c r="L4673" s="96"/>
      <c r="M4673" s="96"/>
      <c r="N4673" s="96"/>
      <c r="O4673" s="96"/>
      <c r="P4673" s="96"/>
    </row>
    <row r="4674" spans="1:16" ht="15" customHeight="1" x14ac:dyDescent="0.25">
      <c r="A4674" s="100">
        <v>43771</v>
      </c>
      <c r="B4674" s="101">
        <v>26</v>
      </c>
      <c r="C4674" s="92" t="str">
        <f t="shared" si="216"/>
        <v>GET /accounts/{AccountId}/statements/{StatementId}/file</v>
      </c>
      <c r="D4674" s="94" t="s">
        <v>207</v>
      </c>
      <c r="E4674" s="93" t="str">
        <f t="shared" si="217"/>
        <v>AISP</v>
      </c>
      <c r="F4674" s="93" t="str">
        <f t="shared" si="218"/>
        <v>Y</v>
      </c>
      <c r="G4674" s="95">
        <v>2553885.9260042873</v>
      </c>
      <c r="H4674" s="102">
        <v>24041.436065836362</v>
      </c>
      <c r="I4674" s="102">
        <v>94.442514086775077</v>
      </c>
      <c r="J4674" s="96"/>
      <c r="K4674" s="96"/>
      <c r="L4674" s="96"/>
      <c r="M4674" s="96"/>
      <c r="N4674" s="96"/>
      <c r="O4674" s="96"/>
      <c r="P4674" s="96"/>
    </row>
    <row r="4675" spans="1:16" ht="15" customHeight="1" x14ac:dyDescent="0.25">
      <c r="A4675" s="100">
        <v>43771</v>
      </c>
      <c r="B4675" s="101">
        <v>27</v>
      </c>
      <c r="C4675" s="92" t="str">
        <f t="shared" si="216"/>
        <v>GET /accounts/{AccountId}/statements/{StatementId}/transactions</v>
      </c>
      <c r="D4675" s="94" t="s">
        <v>207</v>
      </c>
      <c r="E4675" s="93" t="str">
        <f t="shared" si="217"/>
        <v>AISP</v>
      </c>
      <c r="F4675" s="93" t="str">
        <f t="shared" si="218"/>
        <v>Y</v>
      </c>
      <c r="G4675" s="95">
        <v>36371537.619319811</v>
      </c>
      <c r="H4675" s="102">
        <v>7628.5758139707241</v>
      </c>
      <c r="I4675" s="102">
        <v>303.95687499791848</v>
      </c>
      <c r="J4675" s="96"/>
      <c r="K4675" s="96"/>
      <c r="L4675" s="96"/>
      <c r="M4675" s="96"/>
      <c r="N4675" s="96"/>
      <c r="O4675" s="96"/>
      <c r="P4675" s="96"/>
    </row>
    <row r="4676" spans="1:16" ht="15" customHeight="1" x14ac:dyDescent="0.25">
      <c r="A4676" s="100">
        <v>43771</v>
      </c>
      <c r="B4676" s="101">
        <v>28</v>
      </c>
      <c r="C4676" s="92" t="str">
        <f t="shared" si="216"/>
        <v>GET /statements</v>
      </c>
      <c r="D4676" s="94" t="s">
        <v>207</v>
      </c>
      <c r="E4676" s="93" t="str">
        <f t="shared" si="217"/>
        <v>AISP</v>
      </c>
      <c r="F4676" s="93" t="str">
        <f t="shared" si="218"/>
        <v>Y</v>
      </c>
      <c r="G4676" s="95">
        <v>4117270.0437561409</v>
      </c>
      <c r="H4676" s="102">
        <v>38991.140285189664</v>
      </c>
      <c r="I4676" s="102">
        <v>79.732572969696875</v>
      </c>
      <c r="J4676" s="96"/>
      <c r="K4676" s="96"/>
      <c r="L4676" s="96"/>
      <c r="M4676" s="96"/>
      <c r="N4676" s="96"/>
      <c r="O4676" s="96"/>
      <c r="P4676" s="96"/>
    </row>
    <row r="4677" spans="1:16" ht="15" customHeight="1" x14ac:dyDescent="0.25">
      <c r="A4677" s="100">
        <v>43771</v>
      </c>
      <c r="B4677" s="101">
        <v>29</v>
      </c>
      <c r="C4677" s="92" t="str">
        <f t="shared" si="216"/>
        <v>POST /domestic-payment-consents</v>
      </c>
      <c r="D4677" s="94" t="s">
        <v>207</v>
      </c>
      <c r="E4677" s="93" t="str">
        <f t="shared" si="217"/>
        <v>PISP</v>
      </c>
      <c r="F4677" s="93" t="str">
        <f t="shared" si="218"/>
        <v>N</v>
      </c>
      <c r="G4677" s="95">
        <v>3825488.2219760353</v>
      </c>
      <c r="H4677" s="102">
        <v>8208.4148642356831</v>
      </c>
      <c r="I4677" s="102">
        <v>89.123438453305212</v>
      </c>
      <c r="J4677" s="96"/>
      <c r="K4677" s="96"/>
      <c r="L4677" s="96"/>
      <c r="M4677" s="96"/>
      <c r="N4677" s="96"/>
      <c r="O4677" s="96"/>
      <c r="P4677" s="96"/>
    </row>
    <row r="4678" spans="1:16" ht="15" customHeight="1" x14ac:dyDescent="0.25">
      <c r="A4678" s="100">
        <v>43771</v>
      </c>
      <c r="B4678" s="101">
        <v>30</v>
      </c>
      <c r="C4678" s="92" t="str">
        <f t="shared" si="216"/>
        <v>GET /domestic-payment-consents/{ConsentId}</v>
      </c>
      <c r="D4678" s="94" t="s">
        <v>207</v>
      </c>
      <c r="E4678" s="93" t="str">
        <f t="shared" si="217"/>
        <v>PISP</v>
      </c>
      <c r="F4678" s="93" t="str">
        <f t="shared" si="218"/>
        <v>N</v>
      </c>
      <c r="G4678" s="95">
        <v>13771068.393202856</v>
      </c>
      <c r="H4678" s="102">
        <v>19041.515916996665</v>
      </c>
      <c r="I4678" s="102">
        <v>157.36764566547043</v>
      </c>
      <c r="J4678" s="96"/>
      <c r="K4678" s="96"/>
      <c r="L4678" s="96"/>
      <c r="M4678" s="96"/>
      <c r="N4678" s="96"/>
      <c r="O4678" s="96"/>
      <c r="P4678" s="96"/>
    </row>
    <row r="4679" spans="1:16" ht="15" customHeight="1" x14ac:dyDescent="0.25">
      <c r="A4679" s="100">
        <v>43771</v>
      </c>
      <c r="B4679" s="101">
        <v>31</v>
      </c>
      <c r="C4679" s="92" t="str">
        <f t="shared" si="216"/>
        <v>POST /domestic-payments</v>
      </c>
      <c r="D4679" s="94" t="s">
        <v>207</v>
      </c>
      <c r="E4679" s="93" t="str">
        <f t="shared" si="217"/>
        <v>PISP</v>
      </c>
      <c r="F4679" s="93" t="str">
        <f t="shared" si="218"/>
        <v>Y</v>
      </c>
      <c r="G4679" s="95">
        <v>5036598.5616360931</v>
      </c>
      <c r="H4679" s="102">
        <v>14796.176257703675</v>
      </c>
      <c r="I4679" s="102">
        <v>6.7157962238077884</v>
      </c>
      <c r="J4679" s="96"/>
      <c r="K4679" s="96"/>
      <c r="L4679" s="96"/>
      <c r="M4679" s="96"/>
      <c r="N4679" s="96"/>
      <c r="O4679" s="96"/>
      <c r="P4679" s="96"/>
    </row>
    <row r="4680" spans="1:16" ht="15" customHeight="1" x14ac:dyDescent="0.25">
      <c r="A4680" s="100">
        <v>43771</v>
      </c>
      <c r="B4680" s="101">
        <v>32</v>
      </c>
      <c r="C4680" s="92" t="str">
        <f t="shared" ref="C4680:C4743" si="219">VLOOKUP($B4680,endpoints,3)</f>
        <v>GET /domestic-payments/{DomesticPaymentId}</v>
      </c>
      <c r="D4680" s="94" t="s">
        <v>207</v>
      </c>
      <c r="E4680" s="93" t="str">
        <f t="shared" ref="E4680:E4743" si="220">VLOOKUP($B4680,endpoints,4)</f>
        <v>PISP</v>
      </c>
      <c r="F4680" s="93" t="str">
        <f t="shared" ref="F4680:F4743" si="221">VLOOKUP($B4680,endpoints,5)</f>
        <v>Y</v>
      </c>
      <c r="G4680" s="95">
        <v>35743831.034146383</v>
      </c>
      <c r="H4680" s="102">
        <v>43998.388073001559</v>
      </c>
      <c r="I4680" s="102">
        <v>81.355100418538342</v>
      </c>
      <c r="J4680" s="96"/>
      <c r="K4680" s="96"/>
      <c r="L4680" s="96"/>
      <c r="M4680" s="96"/>
      <c r="N4680" s="96"/>
      <c r="O4680" s="96"/>
      <c r="P4680" s="96"/>
    </row>
    <row r="4681" spans="1:16" ht="15" customHeight="1" x14ac:dyDescent="0.25">
      <c r="A4681" s="100">
        <v>43771</v>
      </c>
      <c r="B4681" s="101">
        <v>33</v>
      </c>
      <c r="C4681" s="92" t="str">
        <f t="shared" si="219"/>
        <v>POST /domestic-scheduled-payment-consents</v>
      </c>
      <c r="D4681" s="94" t="s">
        <v>207</v>
      </c>
      <c r="E4681" s="93" t="str">
        <f t="shared" si="220"/>
        <v>PISP</v>
      </c>
      <c r="F4681" s="93" t="str">
        <f t="shared" si="221"/>
        <v>N</v>
      </c>
      <c r="G4681" s="95">
        <v>17722089.261087552</v>
      </c>
      <c r="H4681" s="102">
        <v>19311.13783661601</v>
      </c>
      <c r="I4681" s="102">
        <v>108.16583454019059</v>
      </c>
      <c r="J4681" s="96"/>
      <c r="K4681" s="96"/>
      <c r="L4681" s="96"/>
      <c r="M4681" s="96"/>
      <c r="N4681" s="96"/>
      <c r="O4681" s="96"/>
      <c r="P4681" s="96"/>
    </row>
    <row r="4682" spans="1:16" ht="15" customHeight="1" x14ac:dyDescent="0.25">
      <c r="A4682" s="100">
        <v>43771</v>
      </c>
      <c r="B4682" s="101">
        <v>34</v>
      </c>
      <c r="C4682" s="92" t="str">
        <f t="shared" si="219"/>
        <v>GET /domestic-scheduled-payment-consents/{ConsentId}</v>
      </c>
      <c r="D4682" s="94" t="s">
        <v>207</v>
      </c>
      <c r="E4682" s="93" t="str">
        <f t="shared" si="220"/>
        <v>PISP</v>
      </c>
      <c r="F4682" s="93" t="str">
        <f t="shared" si="221"/>
        <v>N</v>
      </c>
      <c r="G4682" s="95">
        <v>13053205.07855464</v>
      </c>
      <c r="H4682" s="102">
        <v>13986.017051033772</v>
      </c>
      <c r="I4682" s="102">
        <v>91.148746216126867</v>
      </c>
      <c r="J4682" s="96"/>
      <c r="K4682" s="96"/>
      <c r="L4682" s="96"/>
      <c r="M4682" s="96"/>
      <c r="N4682" s="96"/>
      <c r="O4682" s="96"/>
      <c r="P4682" s="96"/>
    </row>
    <row r="4683" spans="1:16" ht="15" customHeight="1" x14ac:dyDescent="0.25">
      <c r="A4683" s="100">
        <v>43771</v>
      </c>
      <c r="B4683" s="101">
        <v>35</v>
      </c>
      <c r="C4683" s="92" t="str">
        <f t="shared" si="219"/>
        <v>POST /domestic-scheduled-payments</v>
      </c>
      <c r="D4683" s="94" t="s">
        <v>207</v>
      </c>
      <c r="E4683" s="93" t="str">
        <f t="shared" si="220"/>
        <v>PISP</v>
      </c>
      <c r="F4683" s="93" t="str">
        <f t="shared" si="221"/>
        <v>Y</v>
      </c>
      <c r="G4683" s="95">
        <v>29583291.000126373</v>
      </c>
      <c r="H4683" s="102">
        <v>48258.927216520919</v>
      </c>
      <c r="I4683" s="102">
        <v>169.52961420348944</v>
      </c>
      <c r="J4683" s="96"/>
      <c r="K4683" s="96"/>
      <c r="L4683" s="96"/>
      <c r="M4683" s="96"/>
      <c r="N4683" s="96"/>
      <c r="O4683" s="96"/>
      <c r="P4683" s="96"/>
    </row>
    <row r="4684" spans="1:16" ht="15" customHeight="1" x14ac:dyDescent="0.25">
      <c r="A4684" s="100">
        <v>43771</v>
      </c>
      <c r="B4684" s="101">
        <v>36</v>
      </c>
      <c r="C4684" s="92" t="str">
        <f t="shared" si="219"/>
        <v>GET /domestic-scheduled-payments/{DomesticScheduledPaymentId}</v>
      </c>
      <c r="D4684" s="94" t="s">
        <v>207</v>
      </c>
      <c r="E4684" s="93" t="str">
        <f t="shared" si="220"/>
        <v>PISP</v>
      </c>
      <c r="F4684" s="93" t="str">
        <f t="shared" si="221"/>
        <v>Y</v>
      </c>
      <c r="G4684" s="95">
        <v>15929177.397635121</v>
      </c>
      <c r="H4684" s="102">
        <v>35657.802540566227</v>
      </c>
      <c r="I4684" s="102">
        <v>90.776255556178441</v>
      </c>
      <c r="J4684" s="96"/>
      <c r="K4684" s="96"/>
      <c r="L4684" s="96"/>
      <c r="M4684" s="96"/>
      <c r="N4684" s="96"/>
      <c r="O4684" s="96"/>
      <c r="P4684" s="96"/>
    </row>
    <row r="4685" spans="1:16" ht="15" customHeight="1" x14ac:dyDescent="0.25">
      <c r="A4685" s="100">
        <v>43771</v>
      </c>
      <c r="B4685" s="101">
        <v>37</v>
      </c>
      <c r="C4685" s="92" t="str">
        <f t="shared" si="219"/>
        <v>POST /domestic-standing-order-consents</v>
      </c>
      <c r="D4685" s="94" t="s">
        <v>207</v>
      </c>
      <c r="E4685" s="93" t="str">
        <f t="shared" si="220"/>
        <v>PISP</v>
      </c>
      <c r="F4685" s="93" t="str">
        <f t="shared" si="221"/>
        <v>N</v>
      </c>
      <c r="G4685" s="95">
        <v>30064093.498064611</v>
      </c>
      <c r="H4685" s="102">
        <v>27854.588802424852</v>
      </c>
      <c r="I4685" s="102">
        <v>234.48350554408407</v>
      </c>
      <c r="J4685" s="96"/>
      <c r="K4685" s="96"/>
      <c r="L4685" s="96"/>
      <c r="M4685" s="96"/>
      <c r="N4685" s="96"/>
      <c r="O4685" s="96"/>
      <c r="P4685" s="96"/>
    </row>
    <row r="4686" spans="1:16" ht="15" customHeight="1" x14ac:dyDescent="0.25">
      <c r="A4686" s="100">
        <v>43771</v>
      </c>
      <c r="B4686" s="101">
        <v>38</v>
      </c>
      <c r="C4686" s="92" t="str">
        <f t="shared" si="219"/>
        <v>GET /domestic-standing-order-consents/{ConsentId}</v>
      </c>
      <c r="D4686" s="94" t="s">
        <v>207</v>
      </c>
      <c r="E4686" s="93" t="str">
        <f t="shared" si="220"/>
        <v>PISP</v>
      </c>
      <c r="F4686" s="93" t="str">
        <f t="shared" si="221"/>
        <v>N</v>
      </c>
      <c r="G4686" s="95">
        <v>26416704.45520201</v>
      </c>
      <c r="H4686" s="102">
        <v>29501.734453774716</v>
      </c>
      <c r="I4686" s="102">
        <v>221.3608562110158</v>
      </c>
      <c r="J4686" s="96"/>
      <c r="K4686" s="96"/>
      <c r="L4686" s="96"/>
      <c r="M4686" s="96"/>
      <c r="N4686" s="96"/>
      <c r="O4686" s="96"/>
      <c r="P4686" s="96"/>
    </row>
    <row r="4687" spans="1:16" ht="15" customHeight="1" x14ac:dyDescent="0.25">
      <c r="A4687" s="100">
        <v>43771</v>
      </c>
      <c r="B4687" s="101">
        <v>39</v>
      </c>
      <c r="C4687" s="92" t="str">
        <f t="shared" si="219"/>
        <v>POST /domestic-standing-orders</v>
      </c>
      <c r="D4687" s="94" t="s">
        <v>207</v>
      </c>
      <c r="E4687" s="93" t="str">
        <f t="shared" si="220"/>
        <v>PISP</v>
      </c>
      <c r="F4687" s="93" t="str">
        <f t="shared" si="221"/>
        <v>Y</v>
      </c>
      <c r="G4687" s="95">
        <v>8076755.7395902993</v>
      </c>
      <c r="H4687" s="102">
        <v>19286.604477014218</v>
      </c>
      <c r="I4687" s="102">
        <v>2.034161229523765</v>
      </c>
      <c r="J4687" s="96"/>
      <c r="K4687" s="96"/>
      <c r="L4687" s="96"/>
      <c r="M4687" s="96"/>
      <c r="N4687" s="96"/>
      <c r="O4687" s="96"/>
      <c r="P4687" s="96"/>
    </row>
    <row r="4688" spans="1:16" ht="15" customHeight="1" x14ac:dyDescent="0.25">
      <c r="A4688" s="100">
        <v>43771</v>
      </c>
      <c r="B4688" s="101">
        <v>40</v>
      </c>
      <c r="C4688" s="92" t="str">
        <f t="shared" si="219"/>
        <v>GET /domestic-standing-orders/{DomesticStandingOrderId}</v>
      </c>
      <c r="D4688" s="94" t="s">
        <v>207</v>
      </c>
      <c r="E4688" s="93" t="str">
        <f t="shared" si="220"/>
        <v>PISP</v>
      </c>
      <c r="F4688" s="93" t="str">
        <f t="shared" si="221"/>
        <v>Y</v>
      </c>
      <c r="G4688" s="95">
        <v>5936937.7150108982</v>
      </c>
      <c r="H4688" s="102">
        <v>8904.1633822040421</v>
      </c>
      <c r="I4688" s="102">
        <v>252.61066950989763</v>
      </c>
      <c r="J4688" s="96"/>
      <c r="K4688" s="96"/>
      <c r="L4688" s="96"/>
      <c r="M4688" s="96"/>
      <c r="N4688" s="96"/>
      <c r="O4688" s="96"/>
      <c r="P4688" s="96"/>
    </row>
    <row r="4689" spans="1:16" ht="15" customHeight="1" x14ac:dyDescent="0.25">
      <c r="A4689" s="100">
        <v>43771</v>
      </c>
      <c r="B4689" s="101">
        <v>41</v>
      </c>
      <c r="C4689" s="92" t="str">
        <f t="shared" si="219"/>
        <v>POST /international-payment-consents</v>
      </c>
      <c r="D4689" s="94" t="s">
        <v>207</v>
      </c>
      <c r="E4689" s="93" t="str">
        <f t="shared" si="220"/>
        <v>PISP</v>
      </c>
      <c r="F4689" s="93" t="str">
        <f t="shared" si="221"/>
        <v>N</v>
      </c>
      <c r="G4689" s="95">
        <v>36870867.502061531</v>
      </c>
      <c r="H4689" s="102">
        <v>43878.922773545695</v>
      </c>
      <c r="I4689" s="102">
        <v>69.555849632904156</v>
      </c>
      <c r="J4689" s="96"/>
      <c r="K4689" s="96"/>
      <c r="L4689" s="96"/>
      <c r="M4689" s="96"/>
      <c r="N4689" s="96"/>
      <c r="O4689" s="96"/>
      <c r="P4689" s="96"/>
    </row>
    <row r="4690" spans="1:16" ht="15" customHeight="1" x14ac:dyDescent="0.25">
      <c r="A4690" s="100">
        <v>43771</v>
      </c>
      <c r="B4690" s="101">
        <v>42</v>
      </c>
      <c r="C4690" s="92" t="str">
        <f t="shared" si="219"/>
        <v>GET /international-payment-consents/{ConsentId}</v>
      </c>
      <c r="D4690" s="94" t="s">
        <v>207</v>
      </c>
      <c r="E4690" s="93" t="str">
        <f t="shared" si="220"/>
        <v>PISP</v>
      </c>
      <c r="F4690" s="93" t="str">
        <f t="shared" si="221"/>
        <v>N</v>
      </c>
      <c r="G4690" s="95">
        <v>30421649.175842166</v>
      </c>
      <c r="H4690" s="102">
        <v>34305.50021954297</v>
      </c>
      <c r="I4690" s="102">
        <v>276.56250254451697</v>
      </c>
      <c r="J4690" s="96"/>
      <c r="K4690" s="96"/>
      <c r="L4690" s="96"/>
      <c r="M4690" s="96"/>
      <c r="N4690" s="96"/>
      <c r="O4690" s="96"/>
      <c r="P4690" s="96"/>
    </row>
    <row r="4691" spans="1:16" ht="15" customHeight="1" x14ac:dyDescent="0.25">
      <c r="A4691" s="100">
        <v>43771</v>
      </c>
      <c r="B4691" s="101">
        <v>43</v>
      </c>
      <c r="C4691" s="92" t="str">
        <f t="shared" si="219"/>
        <v>POST /international-payments</v>
      </c>
      <c r="D4691" s="94" t="s">
        <v>207</v>
      </c>
      <c r="E4691" s="93" t="str">
        <f t="shared" si="220"/>
        <v>PISP</v>
      </c>
      <c r="F4691" s="93" t="str">
        <f t="shared" si="221"/>
        <v>Y</v>
      </c>
      <c r="G4691" s="95">
        <v>40340395.331763886</v>
      </c>
      <c r="H4691" s="102">
        <v>43504.403867910754</v>
      </c>
      <c r="I4691" s="102">
        <v>48.824082605317379</v>
      </c>
      <c r="J4691" s="96"/>
      <c r="K4691" s="96"/>
      <c r="L4691" s="96"/>
      <c r="M4691" s="96"/>
      <c r="N4691" s="96"/>
      <c r="O4691" s="96"/>
      <c r="P4691" s="96"/>
    </row>
    <row r="4692" spans="1:16" ht="15" customHeight="1" x14ac:dyDescent="0.25">
      <c r="A4692" s="100">
        <v>43771</v>
      </c>
      <c r="B4692" s="101">
        <v>44</v>
      </c>
      <c r="C4692" s="92" t="str">
        <f t="shared" si="219"/>
        <v>GET /international-payments/{InternationalPaymentId}</v>
      </c>
      <c r="D4692" s="94" t="s">
        <v>207</v>
      </c>
      <c r="E4692" s="93" t="str">
        <f t="shared" si="220"/>
        <v>PISP</v>
      </c>
      <c r="F4692" s="93" t="str">
        <f t="shared" si="221"/>
        <v>Y</v>
      </c>
      <c r="G4692" s="95">
        <v>13955669.886744909</v>
      </c>
      <c r="H4692" s="102">
        <v>17967.478086764004</v>
      </c>
      <c r="I4692" s="102">
        <v>59.932083812637664</v>
      </c>
      <c r="J4692" s="96"/>
      <c r="K4692" s="96"/>
      <c r="L4692" s="96"/>
      <c r="M4692" s="96"/>
      <c r="N4692" s="96"/>
      <c r="O4692" s="96"/>
      <c r="P4692" s="96"/>
    </row>
    <row r="4693" spans="1:16" ht="15" customHeight="1" x14ac:dyDescent="0.25">
      <c r="A4693" s="100">
        <v>43771</v>
      </c>
      <c r="B4693" s="101">
        <v>45</v>
      </c>
      <c r="C4693" s="92" t="str">
        <f t="shared" si="219"/>
        <v>POST /international-scheduled-payment-consents</v>
      </c>
      <c r="D4693" s="94" t="s">
        <v>207</v>
      </c>
      <c r="E4693" s="93" t="str">
        <f t="shared" si="220"/>
        <v>PISP</v>
      </c>
      <c r="F4693" s="93" t="str">
        <f t="shared" si="221"/>
        <v>N</v>
      </c>
      <c r="G4693" s="95">
        <v>26240094.874804191</v>
      </c>
      <c r="H4693" s="102">
        <v>30926.801096968731</v>
      </c>
      <c r="I4693" s="102">
        <v>17.112645693471627</v>
      </c>
      <c r="J4693" s="96"/>
      <c r="K4693" s="96"/>
      <c r="L4693" s="96"/>
      <c r="M4693" s="96"/>
      <c r="N4693" s="96"/>
      <c r="O4693" s="96"/>
      <c r="P4693" s="96"/>
    </row>
    <row r="4694" spans="1:16" ht="15" customHeight="1" x14ac:dyDescent="0.25">
      <c r="A4694" s="100">
        <v>43771</v>
      </c>
      <c r="B4694" s="101">
        <v>46</v>
      </c>
      <c r="C4694" s="92" t="str">
        <f t="shared" si="219"/>
        <v>GET /international-scheduled-payment-consents/{ConsentId}</v>
      </c>
      <c r="D4694" s="94" t="s">
        <v>207</v>
      </c>
      <c r="E4694" s="93" t="str">
        <f t="shared" si="220"/>
        <v>PISP</v>
      </c>
      <c r="F4694" s="93" t="str">
        <f t="shared" si="221"/>
        <v>N</v>
      </c>
      <c r="G4694" s="95">
        <v>9935362.6537013799</v>
      </c>
      <c r="H4694" s="102">
        <v>28075.606058008216</v>
      </c>
      <c r="I4694" s="102">
        <v>30.466713984321249</v>
      </c>
      <c r="J4694" s="96"/>
      <c r="K4694" s="96"/>
      <c r="L4694" s="96"/>
      <c r="M4694" s="96"/>
      <c r="N4694" s="96"/>
      <c r="O4694" s="96"/>
      <c r="P4694" s="96"/>
    </row>
    <row r="4695" spans="1:16" ht="15" customHeight="1" x14ac:dyDescent="0.25">
      <c r="A4695" s="100">
        <v>43771</v>
      </c>
      <c r="B4695" s="101">
        <v>47</v>
      </c>
      <c r="C4695" s="92" t="str">
        <f t="shared" si="219"/>
        <v>POST /international-scheduled-payments</v>
      </c>
      <c r="D4695" s="94" t="s">
        <v>207</v>
      </c>
      <c r="E4695" s="93" t="str">
        <f t="shared" si="220"/>
        <v>PISP</v>
      </c>
      <c r="F4695" s="93" t="str">
        <f t="shared" si="221"/>
        <v>Y</v>
      </c>
      <c r="G4695" s="95">
        <v>14045623.583083197</v>
      </c>
      <c r="H4695" s="102">
        <v>24245.790256722245</v>
      </c>
      <c r="I4695" s="102">
        <v>76.697504999025398</v>
      </c>
      <c r="J4695" s="96"/>
      <c r="K4695" s="96"/>
      <c r="L4695" s="96"/>
      <c r="M4695" s="96"/>
      <c r="N4695" s="96"/>
      <c r="O4695" s="96"/>
      <c r="P4695" s="96"/>
    </row>
    <row r="4696" spans="1:16" ht="15" customHeight="1" x14ac:dyDescent="0.25">
      <c r="A4696" s="100">
        <v>43771</v>
      </c>
      <c r="B4696" s="101">
        <v>48</v>
      </c>
      <c r="C4696" s="92" t="str">
        <f t="shared" si="219"/>
        <v>GET /international-scheduled-payments/{InternationalScheduledPaymentId}</v>
      </c>
      <c r="D4696" s="94" t="s">
        <v>207</v>
      </c>
      <c r="E4696" s="93" t="str">
        <f t="shared" si="220"/>
        <v>PISP</v>
      </c>
      <c r="F4696" s="93" t="str">
        <f t="shared" si="221"/>
        <v>Y</v>
      </c>
      <c r="G4696" s="95">
        <v>21448825.741190162</v>
      </c>
      <c r="H4696" s="102">
        <v>38128.643844166589</v>
      </c>
      <c r="I4696" s="102">
        <v>65.178110956626398</v>
      </c>
      <c r="J4696" s="96"/>
      <c r="K4696" s="96"/>
      <c r="L4696" s="96"/>
      <c r="M4696" s="96"/>
      <c r="N4696" s="96"/>
      <c r="O4696" s="96"/>
      <c r="P4696" s="96"/>
    </row>
    <row r="4697" spans="1:16" ht="15" customHeight="1" x14ac:dyDescent="0.25">
      <c r="A4697" s="100">
        <v>43771</v>
      </c>
      <c r="B4697" s="101">
        <v>49</v>
      </c>
      <c r="C4697" s="92" t="str">
        <f t="shared" si="219"/>
        <v>POST /international-standing-order-consents</v>
      </c>
      <c r="D4697" s="94" t="s">
        <v>207</v>
      </c>
      <c r="E4697" s="93" t="str">
        <f t="shared" si="220"/>
        <v>PISP</v>
      </c>
      <c r="F4697" s="93" t="str">
        <f t="shared" si="221"/>
        <v>N</v>
      </c>
      <c r="G4697" s="95">
        <v>4513196.5080193095</v>
      </c>
      <c r="H4697" s="102">
        <v>12911.635383807368</v>
      </c>
      <c r="I4697" s="102">
        <v>6.5606726776988928</v>
      </c>
      <c r="J4697" s="96"/>
      <c r="K4697" s="96"/>
      <c r="L4697" s="96"/>
      <c r="M4697" s="96"/>
      <c r="N4697" s="96"/>
      <c r="O4697" s="96"/>
      <c r="P4697" s="96"/>
    </row>
    <row r="4698" spans="1:16" ht="15" customHeight="1" x14ac:dyDescent="0.25">
      <c r="A4698" s="100">
        <v>43771</v>
      </c>
      <c r="B4698" s="101">
        <v>50</v>
      </c>
      <c r="C4698" s="92" t="str">
        <f t="shared" si="219"/>
        <v>GET /international-standing-order-consents/{ConsentId}</v>
      </c>
      <c r="D4698" s="94" t="s">
        <v>207</v>
      </c>
      <c r="E4698" s="93" t="str">
        <f t="shared" si="220"/>
        <v>PISP</v>
      </c>
      <c r="F4698" s="93" t="str">
        <f t="shared" si="221"/>
        <v>N</v>
      </c>
      <c r="G4698" s="95">
        <v>21007868.325803161</v>
      </c>
      <c r="H4698" s="102">
        <v>33006.426320645194</v>
      </c>
      <c r="I4698" s="102">
        <v>265.99393694053981</v>
      </c>
      <c r="J4698" s="96"/>
      <c r="K4698" s="96"/>
      <c r="L4698" s="96"/>
      <c r="M4698" s="96"/>
      <c r="N4698" s="96"/>
      <c r="O4698" s="96"/>
      <c r="P4698" s="96"/>
    </row>
    <row r="4699" spans="1:16" ht="15" customHeight="1" x14ac:dyDescent="0.25">
      <c r="A4699" s="100">
        <v>43771</v>
      </c>
      <c r="B4699" s="101">
        <v>51</v>
      </c>
      <c r="C4699" s="92" t="str">
        <f t="shared" si="219"/>
        <v>POST /international-standing-orders</v>
      </c>
      <c r="D4699" s="94" t="s">
        <v>207</v>
      </c>
      <c r="E4699" s="93" t="str">
        <f t="shared" si="220"/>
        <v>PISP</v>
      </c>
      <c r="F4699" s="93" t="str">
        <f t="shared" si="221"/>
        <v>Y</v>
      </c>
      <c r="G4699" s="95">
        <v>15724790.049134696</v>
      </c>
      <c r="H4699" s="102">
        <v>24979.311365503461</v>
      </c>
      <c r="I4699" s="102">
        <v>246.31186061329853</v>
      </c>
      <c r="J4699" s="96"/>
      <c r="K4699" s="96"/>
      <c r="L4699" s="96"/>
      <c r="M4699" s="96"/>
      <c r="N4699" s="96"/>
      <c r="O4699" s="96"/>
      <c r="P4699" s="96"/>
    </row>
    <row r="4700" spans="1:16" ht="15" customHeight="1" x14ac:dyDescent="0.25">
      <c r="A4700" s="100">
        <v>43771</v>
      </c>
      <c r="B4700" s="101">
        <v>52</v>
      </c>
      <c r="C4700" s="92" t="str">
        <f t="shared" si="219"/>
        <v>GET /international-standing-orders/{InternationalStandingOrderPaymentId}</v>
      </c>
      <c r="D4700" s="94" t="s">
        <v>207</v>
      </c>
      <c r="E4700" s="93" t="str">
        <f t="shared" si="220"/>
        <v>PISP</v>
      </c>
      <c r="F4700" s="93" t="str">
        <f t="shared" si="221"/>
        <v>Y</v>
      </c>
      <c r="G4700" s="95">
        <v>6910722.6870667683</v>
      </c>
      <c r="H4700" s="102">
        <v>18149.558612872825</v>
      </c>
      <c r="I4700" s="102">
        <v>79.091493156247537</v>
      </c>
      <c r="J4700" s="96"/>
      <c r="K4700" s="96"/>
      <c r="L4700" s="96"/>
      <c r="M4700" s="96"/>
      <c r="N4700" s="96"/>
      <c r="O4700" s="96"/>
      <c r="P4700" s="96"/>
    </row>
    <row r="4701" spans="1:16" ht="15" customHeight="1" x14ac:dyDescent="0.25">
      <c r="A4701" s="100">
        <v>43771</v>
      </c>
      <c r="B4701" s="101">
        <v>53</v>
      </c>
      <c r="C4701" s="92" t="str">
        <f t="shared" si="219"/>
        <v>POST /file-payment-consents</v>
      </c>
      <c r="D4701" s="94" t="s">
        <v>207</v>
      </c>
      <c r="E4701" s="93" t="str">
        <f t="shared" si="220"/>
        <v>PISP</v>
      </c>
      <c r="F4701" s="93" t="str">
        <f t="shared" si="221"/>
        <v>N</v>
      </c>
      <c r="G4701" s="95">
        <v>12878054.15365798</v>
      </c>
      <c r="H4701" s="102">
        <v>15787.477912716335</v>
      </c>
      <c r="I4701" s="102">
        <v>24.888590830564105</v>
      </c>
      <c r="J4701" s="96"/>
      <c r="K4701" s="96"/>
      <c r="L4701" s="96"/>
      <c r="M4701" s="96"/>
      <c r="N4701" s="96"/>
      <c r="O4701" s="96"/>
      <c r="P4701" s="96"/>
    </row>
    <row r="4702" spans="1:16" ht="15" customHeight="1" x14ac:dyDescent="0.25">
      <c r="A4702" s="100">
        <v>43771</v>
      </c>
      <c r="B4702" s="101">
        <v>54</v>
      </c>
      <c r="C4702" s="92" t="str">
        <f t="shared" si="219"/>
        <v>GET /file-payment-consents/{ConsentId}</v>
      </c>
      <c r="D4702" s="94" t="s">
        <v>207</v>
      </c>
      <c r="E4702" s="93" t="str">
        <f t="shared" si="220"/>
        <v>PISP</v>
      </c>
      <c r="F4702" s="93" t="str">
        <f t="shared" si="221"/>
        <v>N</v>
      </c>
      <c r="G4702" s="95">
        <v>20520580.43309053</v>
      </c>
      <c r="H4702" s="102">
        <v>25433.047909325596</v>
      </c>
      <c r="I4702" s="102">
        <v>216.06726793935337</v>
      </c>
      <c r="J4702" s="96"/>
      <c r="K4702" s="96"/>
      <c r="L4702" s="96"/>
      <c r="M4702" s="96"/>
      <c r="N4702" s="96"/>
      <c r="O4702" s="96"/>
      <c r="P4702" s="96"/>
    </row>
    <row r="4703" spans="1:16" ht="15" customHeight="1" x14ac:dyDescent="0.25">
      <c r="A4703" s="100">
        <v>43771</v>
      </c>
      <c r="B4703" s="101">
        <v>55</v>
      </c>
      <c r="C4703" s="92" t="str">
        <f t="shared" si="219"/>
        <v>POST /file-payment-consents/{ConsentId}/file</v>
      </c>
      <c r="D4703" s="94" t="s">
        <v>207</v>
      </c>
      <c r="E4703" s="93" t="str">
        <f t="shared" si="220"/>
        <v>PISP</v>
      </c>
      <c r="F4703" s="93" t="str">
        <f t="shared" si="221"/>
        <v>N</v>
      </c>
      <c r="G4703" s="95">
        <v>23461234.299639005</v>
      </c>
      <c r="H4703" s="102">
        <v>35441.572927836089</v>
      </c>
      <c r="I4703" s="102">
        <v>67.444174596740368</v>
      </c>
      <c r="J4703" s="96"/>
      <c r="K4703" s="96"/>
      <c r="L4703" s="96"/>
      <c r="M4703" s="96"/>
      <c r="N4703" s="96"/>
      <c r="O4703" s="96"/>
      <c r="P4703" s="96"/>
    </row>
    <row r="4704" spans="1:16" ht="15" customHeight="1" x14ac:dyDescent="0.25">
      <c r="A4704" s="100">
        <v>43771</v>
      </c>
      <c r="B4704" s="101">
        <v>56</v>
      </c>
      <c r="C4704" s="92" t="str">
        <f t="shared" si="219"/>
        <v>GET /file-payment-consents/{ConsentId}/file</v>
      </c>
      <c r="D4704" s="94" t="s">
        <v>207</v>
      </c>
      <c r="E4704" s="93" t="str">
        <f t="shared" si="220"/>
        <v>PISP</v>
      </c>
      <c r="F4704" s="93" t="str">
        <f t="shared" si="221"/>
        <v>N</v>
      </c>
      <c r="G4704" s="95">
        <v>25655413.59247062</v>
      </c>
      <c r="H4704" s="102">
        <v>32703.22696828601</v>
      </c>
      <c r="I4704" s="102">
        <v>42.762187939020862</v>
      </c>
      <c r="J4704" s="96"/>
      <c r="K4704" s="96"/>
      <c r="L4704" s="96"/>
      <c r="M4704" s="96"/>
      <c r="N4704" s="96"/>
      <c r="O4704" s="96"/>
      <c r="P4704" s="96"/>
    </row>
    <row r="4705" spans="1:16" ht="15" customHeight="1" x14ac:dyDescent="0.25">
      <c r="A4705" s="100">
        <v>43771</v>
      </c>
      <c r="B4705" s="101">
        <v>57</v>
      </c>
      <c r="C4705" s="92" t="str">
        <f t="shared" si="219"/>
        <v>POST /file-payments</v>
      </c>
      <c r="D4705" s="94" t="s">
        <v>207</v>
      </c>
      <c r="E4705" s="93" t="str">
        <f t="shared" si="220"/>
        <v>PISP</v>
      </c>
      <c r="F4705" s="93" t="str">
        <f t="shared" si="221"/>
        <v>Y</v>
      </c>
      <c r="G4705" s="95">
        <v>371901242.08627009</v>
      </c>
      <c r="H4705" s="102">
        <v>4344.5366420263153</v>
      </c>
      <c r="I4705" s="102">
        <v>70.881400122820011</v>
      </c>
      <c r="J4705" s="96"/>
      <c r="K4705" s="96"/>
      <c r="L4705" s="96"/>
      <c r="M4705" s="96"/>
      <c r="N4705" s="96"/>
      <c r="O4705" s="96"/>
      <c r="P4705" s="96"/>
    </row>
    <row r="4706" spans="1:16" ht="15" customHeight="1" x14ac:dyDescent="0.25">
      <c r="A4706" s="100">
        <v>43771</v>
      </c>
      <c r="B4706" s="101">
        <v>58</v>
      </c>
      <c r="C4706" s="92" t="str">
        <f t="shared" si="219"/>
        <v>GET /file-payments/{FilePaymentId}</v>
      </c>
      <c r="D4706" s="94" t="s">
        <v>207</v>
      </c>
      <c r="E4706" s="93" t="str">
        <f t="shared" si="220"/>
        <v>PISP</v>
      </c>
      <c r="F4706" s="93" t="str">
        <f t="shared" si="221"/>
        <v>Y</v>
      </c>
      <c r="G4706" s="95">
        <v>78161521.068971977</v>
      </c>
      <c r="H4706" s="102">
        <v>887.90362858882258</v>
      </c>
      <c r="I4706" s="102">
        <v>138.70012116337793</v>
      </c>
      <c r="J4706" s="96"/>
      <c r="K4706" s="96"/>
      <c r="L4706" s="96"/>
      <c r="M4706" s="96"/>
      <c r="N4706" s="96"/>
      <c r="O4706" s="96"/>
      <c r="P4706" s="96"/>
    </row>
    <row r="4707" spans="1:16" ht="15" customHeight="1" x14ac:dyDescent="0.25">
      <c r="A4707" s="100">
        <v>43771</v>
      </c>
      <c r="B4707" s="101">
        <v>59</v>
      </c>
      <c r="C4707" s="92" t="str">
        <f t="shared" si="219"/>
        <v>GET /file-payments/{FilePaymentId}/report-file</v>
      </c>
      <c r="D4707" s="94" t="s">
        <v>207</v>
      </c>
      <c r="E4707" s="93" t="str">
        <f t="shared" si="220"/>
        <v>PISP</v>
      </c>
      <c r="F4707" s="93" t="str">
        <f t="shared" si="221"/>
        <v>Y</v>
      </c>
      <c r="G4707" s="95">
        <v>69068651.826059207</v>
      </c>
      <c r="H4707" s="102">
        <v>2647.324171095765</v>
      </c>
      <c r="I4707" s="102">
        <v>83.883316910224409</v>
      </c>
      <c r="J4707" s="96"/>
      <c r="K4707" s="96"/>
      <c r="L4707" s="96"/>
      <c r="M4707" s="96"/>
      <c r="N4707" s="96"/>
      <c r="O4707" s="96"/>
      <c r="P4707" s="96"/>
    </row>
    <row r="4708" spans="1:16" ht="15" customHeight="1" x14ac:dyDescent="0.25">
      <c r="A4708" s="100">
        <v>43771</v>
      </c>
      <c r="B4708" s="101">
        <v>60</v>
      </c>
      <c r="C4708" s="92" t="str">
        <f t="shared" si="219"/>
        <v>POST /funds-confirmation-consents</v>
      </c>
      <c r="D4708" s="94" t="s">
        <v>207</v>
      </c>
      <c r="E4708" s="93" t="str">
        <f t="shared" si="220"/>
        <v>CoF</v>
      </c>
      <c r="F4708" s="93" t="str">
        <f t="shared" si="221"/>
        <v>N</v>
      </c>
      <c r="G4708" s="95">
        <v>13689576.046893822</v>
      </c>
      <c r="H4708" s="102">
        <v>16279.734704938654</v>
      </c>
      <c r="I4708" s="102">
        <v>14.186261176955446</v>
      </c>
      <c r="J4708" s="96"/>
      <c r="K4708" s="96"/>
      <c r="L4708" s="96"/>
      <c r="M4708" s="96"/>
      <c r="N4708" s="96"/>
      <c r="O4708" s="96"/>
      <c r="P4708" s="96"/>
    </row>
    <row r="4709" spans="1:16" ht="15" customHeight="1" x14ac:dyDescent="0.25">
      <c r="A4709" s="100">
        <v>43771</v>
      </c>
      <c r="B4709" s="101">
        <v>61</v>
      </c>
      <c r="C4709" s="92" t="str">
        <f t="shared" si="219"/>
        <v>GET /funds-confirmation-consents/{ConsentId}</v>
      </c>
      <c r="D4709" s="94" t="s">
        <v>207</v>
      </c>
      <c r="E4709" s="93" t="str">
        <f t="shared" si="220"/>
        <v>CoF</v>
      </c>
      <c r="F4709" s="93" t="str">
        <f t="shared" si="221"/>
        <v>N</v>
      </c>
      <c r="G4709" s="95">
        <v>22429517.840624809</v>
      </c>
      <c r="H4709" s="102">
        <v>44356.570943877814</v>
      </c>
      <c r="I4709" s="102">
        <v>197.92898125462133</v>
      </c>
      <c r="J4709" s="96"/>
      <c r="K4709" s="96"/>
      <c r="L4709" s="96"/>
      <c r="M4709" s="96"/>
      <c r="N4709" s="96"/>
      <c r="O4709" s="96"/>
      <c r="P4709" s="96"/>
    </row>
    <row r="4710" spans="1:16" ht="15" customHeight="1" x14ac:dyDescent="0.25">
      <c r="A4710" s="100">
        <v>43771</v>
      </c>
      <c r="B4710" s="101">
        <v>62</v>
      </c>
      <c r="C4710" s="92" t="str">
        <f t="shared" si="219"/>
        <v>DELETE /funds-confirmation-consents/{ConsentId}</v>
      </c>
      <c r="D4710" s="94" t="s">
        <v>207</v>
      </c>
      <c r="E4710" s="93" t="str">
        <f t="shared" si="220"/>
        <v>CoF</v>
      </c>
      <c r="F4710" s="93" t="str">
        <f t="shared" si="221"/>
        <v>N</v>
      </c>
      <c r="G4710" s="95">
        <v>6614743.2753963666</v>
      </c>
      <c r="H4710" s="102">
        <v>12236.645711719677</v>
      </c>
      <c r="I4710" s="102">
        <v>128.79747761216336</v>
      </c>
      <c r="J4710" s="96"/>
      <c r="K4710" s="96"/>
      <c r="L4710" s="96"/>
      <c r="M4710" s="96"/>
      <c r="N4710" s="96"/>
      <c r="O4710" s="96"/>
      <c r="P4710" s="96"/>
    </row>
    <row r="4711" spans="1:16" ht="15" customHeight="1" x14ac:dyDescent="0.25">
      <c r="A4711" s="100">
        <v>43771</v>
      </c>
      <c r="B4711" s="101">
        <v>63</v>
      </c>
      <c r="C4711" s="92" t="str">
        <f t="shared" si="219"/>
        <v>POST /funds-confirmations</v>
      </c>
      <c r="D4711" s="94" t="s">
        <v>207</v>
      </c>
      <c r="E4711" s="93" t="str">
        <f t="shared" si="220"/>
        <v>CoF</v>
      </c>
      <c r="F4711" s="93" t="str">
        <f t="shared" si="221"/>
        <v>Y</v>
      </c>
      <c r="G4711" s="95">
        <v>9961498.9638485685</v>
      </c>
      <c r="H4711" s="102">
        <v>19419.51219673219</v>
      </c>
      <c r="I4711" s="102">
        <v>221.17865112953953</v>
      </c>
      <c r="J4711" s="96"/>
      <c r="K4711" s="96"/>
      <c r="L4711" s="96"/>
      <c r="M4711" s="96"/>
      <c r="N4711" s="96"/>
      <c r="O4711" s="96"/>
      <c r="P4711" s="96"/>
    </row>
    <row r="4712" spans="1:16" ht="15" customHeight="1" x14ac:dyDescent="0.25">
      <c r="A4712" s="46">
        <v>43771</v>
      </c>
      <c r="B4712" s="101">
        <v>0</v>
      </c>
      <c r="C4712" s="92" t="str">
        <f t="shared" si="219"/>
        <v>OIDC endpoints for token IDs</v>
      </c>
      <c r="D4712" s="94" t="s">
        <v>208</v>
      </c>
      <c r="E4712" s="93" t="str">
        <f t="shared" si="220"/>
        <v>OIDC</v>
      </c>
      <c r="F4712" s="93" t="str">
        <f t="shared" si="221"/>
        <v>N</v>
      </c>
      <c r="G4712" s="112">
        <v>778424976.70356095</v>
      </c>
      <c r="H4712" s="68">
        <v>1475535.262845482</v>
      </c>
      <c r="I4712" s="68">
        <v>545.0501026341982</v>
      </c>
      <c r="J4712" s="96"/>
      <c r="K4712" s="96"/>
      <c r="L4712" s="96"/>
      <c r="M4712" s="96"/>
      <c r="N4712" s="96"/>
      <c r="O4712" s="96"/>
      <c r="P4712" s="96"/>
    </row>
    <row r="4713" spans="1:16" ht="15" customHeight="1" x14ac:dyDescent="0.25">
      <c r="A4713" s="97">
        <v>43771</v>
      </c>
      <c r="B4713" s="101">
        <v>1</v>
      </c>
      <c r="C4713" s="92" t="str">
        <f t="shared" si="219"/>
        <v>POST /account-access-consents</v>
      </c>
      <c r="D4713" s="94" t="s">
        <v>208</v>
      </c>
      <c r="E4713" s="93" t="str">
        <f t="shared" si="220"/>
        <v>AISP</v>
      </c>
      <c r="F4713" s="93" t="str">
        <f t="shared" si="221"/>
        <v>N</v>
      </c>
      <c r="G4713" s="95">
        <v>640223.38290286157</v>
      </c>
      <c r="H4713" s="99">
        <v>28752.375760292402</v>
      </c>
      <c r="I4713" s="99">
        <v>87.989611716266722</v>
      </c>
      <c r="J4713" s="96"/>
      <c r="K4713" s="96"/>
      <c r="L4713" s="96"/>
      <c r="M4713" s="96"/>
      <c r="N4713" s="96"/>
      <c r="O4713" s="96"/>
      <c r="P4713" s="96"/>
    </row>
    <row r="4714" spans="1:16" ht="15" customHeight="1" x14ac:dyDescent="0.25">
      <c r="A4714" s="97">
        <v>43771</v>
      </c>
      <c r="B4714" s="101">
        <v>2</v>
      </c>
      <c r="C4714" s="92" t="str">
        <f t="shared" si="219"/>
        <v>GET /account-access-consents/{ConsentId}</v>
      </c>
      <c r="D4714" s="94" t="s">
        <v>208</v>
      </c>
      <c r="E4714" s="93" t="str">
        <f t="shared" si="220"/>
        <v>AISP</v>
      </c>
      <c r="F4714" s="93" t="str">
        <f t="shared" si="221"/>
        <v>N</v>
      </c>
      <c r="G4714" s="95">
        <v>1378170.399721212</v>
      </c>
      <c r="H4714" s="99">
        <v>27838.085976611979</v>
      </c>
      <c r="I4714" s="99">
        <v>35.348871257387032</v>
      </c>
      <c r="J4714" s="96"/>
      <c r="K4714" s="96"/>
      <c r="L4714" s="96"/>
      <c r="M4714" s="96"/>
      <c r="N4714" s="96"/>
      <c r="O4714" s="96"/>
      <c r="P4714" s="96"/>
    </row>
    <row r="4715" spans="1:16" ht="15" customHeight="1" x14ac:dyDescent="0.25">
      <c r="A4715" s="97">
        <v>43771</v>
      </c>
      <c r="B4715" s="101">
        <v>3</v>
      </c>
      <c r="C4715" s="92" t="str">
        <f t="shared" si="219"/>
        <v>DELETE /account-access-consents/{ConsentId}</v>
      </c>
      <c r="D4715" s="94" t="s">
        <v>208</v>
      </c>
      <c r="E4715" s="93" t="str">
        <f t="shared" si="220"/>
        <v>AISP</v>
      </c>
      <c r="F4715" s="93" t="str">
        <f t="shared" si="221"/>
        <v>N</v>
      </c>
      <c r="G4715" s="95">
        <v>623321.02807149698</v>
      </c>
      <c r="H4715" s="99">
        <v>27261.451368323196</v>
      </c>
      <c r="I4715" s="99">
        <v>295.47166316471385</v>
      </c>
      <c r="J4715" s="96"/>
      <c r="K4715" s="96"/>
      <c r="L4715" s="96"/>
      <c r="M4715" s="96"/>
      <c r="N4715" s="96"/>
      <c r="O4715" s="96"/>
      <c r="P4715" s="96"/>
    </row>
    <row r="4716" spans="1:16" ht="15" customHeight="1" x14ac:dyDescent="0.25">
      <c r="A4716" s="97">
        <v>43771</v>
      </c>
      <c r="B4716" s="101">
        <v>4</v>
      </c>
      <c r="C4716" s="92" t="str">
        <f t="shared" si="219"/>
        <v>GET /accounts</v>
      </c>
      <c r="D4716" s="94" t="s">
        <v>208</v>
      </c>
      <c r="E4716" s="93" t="str">
        <f t="shared" si="220"/>
        <v>AISP</v>
      </c>
      <c r="F4716" s="93" t="str">
        <f t="shared" si="221"/>
        <v>Y</v>
      </c>
      <c r="G4716" s="95">
        <v>1737834.1644558844</v>
      </c>
      <c r="H4716" s="99">
        <v>27929.406419289669</v>
      </c>
      <c r="I4716" s="99">
        <v>74.135141338234021</v>
      </c>
      <c r="J4716" s="96"/>
      <c r="K4716" s="96"/>
      <c r="L4716" s="96"/>
      <c r="M4716" s="96"/>
      <c r="N4716" s="96"/>
      <c r="O4716" s="96"/>
      <c r="P4716" s="96"/>
    </row>
    <row r="4717" spans="1:16" ht="15" customHeight="1" x14ac:dyDescent="0.25">
      <c r="A4717" s="97">
        <v>43771</v>
      </c>
      <c r="B4717" s="101">
        <v>5</v>
      </c>
      <c r="C4717" s="92" t="str">
        <f t="shared" si="219"/>
        <v>GET /accounts/{AccountId}</v>
      </c>
      <c r="D4717" s="94" t="s">
        <v>208</v>
      </c>
      <c r="E4717" s="93" t="str">
        <f t="shared" si="220"/>
        <v>AISP</v>
      </c>
      <c r="F4717" s="93" t="str">
        <f t="shared" si="221"/>
        <v>Y</v>
      </c>
      <c r="G4717" s="95">
        <v>2674198.8266746164</v>
      </c>
      <c r="H4717" s="99">
        <v>45159.209010481754</v>
      </c>
      <c r="I4717" s="99">
        <v>93.833889546780114</v>
      </c>
      <c r="J4717" s="96"/>
      <c r="K4717" s="96"/>
      <c r="L4717" s="96"/>
      <c r="M4717" s="96"/>
      <c r="N4717" s="96"/>
      <c r="O4717" s="96"/>
      <c r="P4717" s="96"/>
    </row>
    <row r="4718" spans="1:16" ht="15" customHeight="1" x14ac:dyDescent="0.25">
      <c r="A4718" s="97">
        <v>43771</v>
      </c>
      <c r="B4718" s="101">
        <v>6</v>
      </c>
      <c r="C4718" s="92" t="str">
        <f t="shared" si="219"/>
        <v>GET /accounts/{AccountId}/balances</v>
      </c>
      <c r="D4718" s="94" t="s">
        <v>208</v>
      </c>
      <c r="E4718" s="93" t="str">
        <f t="shared" si="220"/>
        <v>AISP</v>
      </c>
      <c r="F4718" s="93" t="str">
        <f t="shared" si="221"/>
        <v>Y</v>
      </c>
      <c r="G4718" s="95">
        <v>1744428.5273637259</v>
      </c>
      <c r="H4718" s="99">
        <v>25789.270211424886</v>
      </c>
      <c r="I4718" s="99">
        <v>138.28286382283878</v>
      </c>
      <c r="J4718" s="96"/>
      <c r="K4718" s="96"/>
      <c r="L4718" s="96"/>
      <c r="M4718" s="96"/>
      <c r="N4718" s="96"/>
      <c r="O4718" s="96"/>
      <c r="P4718" s="96"/>
    </row>
    <row r="4719" spans="1:16" ht="15" customHeight="1" x14ac:dyDescent="0.25">
      <c r="A4719" s="97">
        <v>43771</v>
      </c>
      <c r="B4719" s="101">
        <v>7</v>
      </c>
      <c r="C4719" s="92" t="str">
        <f t="shared" si="219"/>
        <v>GET /balances</v>
      </c>
      <c r="D4719" s="94" t="s">
        <v>208</v>
      </c>
      <c r="E4719" s="93" t="str">
        <f t="shared" si="220"/>
        <v>AISP</v>
      </c>
      <c r="F4719" s="93" t="str">
        <f t="shared" si="221"/>
        <v>Y</v>
      </c>
      <c r="G4719" s="95">
        <v>1137262.5933104588</v>
      </c>
      <c r="H4719" s="99">
        <v>23706.385494529673</v>
      </c>
      <c r="I4719" s="99">
        <v>154.73391396921542</v>
      </c>
      <c r="J4719" s="96"/>
      <c r="K4719" s="96"/>
      <c r="L4719" s="96"/>
      <c r="M4719" s="96"/>
      <c r="N4719" s="96"/>
      <c r="O4719" s="96"/>
      <c r="P4719" s="96"/>
    </row>
    <row r="4720" spans="1:16" ht="15" customHeight="1" x14ac:dyDescent="0.25">
      <c r="A4720" s="97">
        <v>43771</v>
      </c>
      <c r="B4720" s="101">
        <v>8</v>
      </c>
      <c r="C4720" s="92" t="str">
        <f t="shared" si="219"/>
        <v>GET /accounts/{AccountId}/transactions</v>
      </c>
      <c r="D4720" s="94" t="s">
        <v>208</v>
      </c>
      <c r="E4720" s="93" t="str">
        <f t="shared" si="220"/>
        <v>AISP</v>
      </c>
      <c r="F4720" s="93" t="str">
        <f t="shared" si="221"/>
        <v>Y</v>
      </c>
      <c r="G4720" s="95">
        <v>34602698.530857638</v>
      </c>
      <c r="H4720" s="103">
        <v>18417.357817448294</v>
      </c>
      <c r="I4720" s="103">
        <v>164.82671153833309</v>
      </c>
      <c r="J4720" s="96"/>
      <c r="K4720" s="96"/>
      <c r="L4720" s="96"/>
      <c r="M4720" s="96"/>
      <c r="N4720" s="96"/>
      <c r="O4720" s="96"/>
      <c r="P4720" s="96"/>
    </row>
    <row r="4721" spans="1:16" ht="15" customHeight="1" x14ac:dyDescent="0.25">
      <c r="A4721" s="97">
        <v>43771</v>
      </c>
      <c r="B4721" s="101">
        <v>9</v>
      </c>
      <c r="C4721" s="92" t="str">
        <f t="shared" si="219"/>
        <v>GET /transactions</v>
      </c>
      <c r="D4721" s="94" t="s">
        <v>208</v>
      </c>
      <c r="E4721" s="93" t="str">
        <f t="shared" si="220"/>
        <v>AISP</v>
      </c>
      <c r="F4721" s="93" t="str">
        <f t="shared" si="221"/>
        <v>Y</v>
      </c>
      <c r="G4721" s="95">
        <v>335869395.89225638</v>
      </c>
      <c r="H4721" s="103">
        <v>41861.857740190098</v>
      </c>
      <c r="I4721" s="103">
        <v>32.87677744793519</v>
      </c>
      <c r="J4721" s="96"/>
      <c r="K4721" s="96"/>
      <c r="L4721" s="96"/>
      <c r="M4721" s="96"/>
      <c r="N4721" s="96"/>
      <c r="O4721" s="96"/>
      <c r="P4721" s="96"/>
    </row>
    <row r="4722" spans="1:16" ht="15" customHeight="1" x14ac:dyDescent="0.25">
      <c r="A4722" s="97">
        <v>43771</v>
      </c>
      <c r="B4722" s="101">
        <v>10</v>
      </c>
      <c r="C4722" s="92" t="str">
        <f t="shared" si="219"/>
        <v>GET /accounts/{AccountId}/beneficiaries</v>
      </c>
      <c r="D4722" s="94" t="s">
        <v>208</v>
      </c>
      <c r="E4722" s="93" t="str">
        <f t="shared" si="220"/>
        <v>AISP</v>
      </c>
      <c r="F4722" s="93" t="str">
        <f t="shared" si="221"/>
        <v>Y</v>
      </c>
      <c r="G4722" s="95">
        <v>2089558.9605429266</v>
      </c>
      <c r="H4722" s="103">
        <v>26300.060077096023</v>
      </c>
      <c r="I4722" s="103">
        <v>136.81497812095748</v>
      </c>
      <c r="J4722" s="96"/>
      <c r="K4722" s="96"/>
      <c r="L4722" s="96"/>
      <c r="M4722" s="96"/>
      <c r="N4722" s="96"/>
      <c r="O4722" s="96"/>
      <c r="P4722" s="96"/>
    </row>
    <row r="4723" spans="1:16" ht="15" customHeight="1" x14ac:dyDescent="0.25">
      <c r="A4723" s="97">
        <v>43771</v>
      </c>
      <c r="B4723" s="101">
        <v>11</v>
      </c>
      <c r="C4723" s="92" t="str">
        <f t="shared" si="219"/>
        <v>GET /beneficiaries</v>
      </c>
      <c r="D4723" s="94" t="s">
        <v>208</v>
      </c>
      <c r="E4723" s="93" t="str">
        <f t="shared" si="220"/>
        <v>AISP</v>
      </c>
      <c r="F4723" s="93" t="str">
        <f t="shared" si="221"/>
        <v>Y</v>
      </c>
      <c r="G4723" s="95">
        <v>2794887.262196267</v>
      </c>
      <c r="H4723" s="103">
        <v>36474.907155891909</v>
      </c>
      <c r="I4723" s="103">
        <v>27.269390671378392</v>
      </c>
      <c r="J4723" s="96"/>
      <c r="K4723" s="96"/>
      <c r="L4723" s="96"/>
      <c r="M4723" s="96"/>
      <c r="N4723" s="96"/>
      <c r="O4723" s="96"/>
      <c r="P4723" s="96"/>
    </row>
    <row r="4724" spans="1:16" ht="15" customHeight="1" x14ac:dyDescent="0.25">
      <c r="A4724" s="97">
        <v>43771</v>
      </c>
      <c r="B4724" s="101">
        <v>12</v>
      </c>
      <c r="C4724" s="92" t="str">
        <f t="shared" si="219"/>
        <v>GET /accounts/{AccountId}/direct-debits</v>
      </c>
      <c r="D4724" s="94" t="s">
        <v>208</v>
      </c>
      <c r="E4724" s="93" t="str">
        <f t="shared" si="220"/>
        <v>AISP</v>
      </c>
      <c r="F4724" s="93" t="str">
        <f t="shared" si="221"/>
        <v>Y</v>
      </c>
      <c r="G4724" s="95">
        <v>1786261.3012256785</v>
      </c>
      <c r="H4724" s="103">
        <v>34913.171308142955</v>
      </c>
      <c r="I4724" s="103">
        <v>178.5841440283514</v>
      </c>
      <c r="J4724" s="96"/>
      <c r="K4724" s="96"/>
      <c r="L4724" s="96"/>
      <c r="M4724" s="96"/>
      <c r="N4724" s="96"/>
      <c r="O4724" s="96"/>
      <c r="P4724" s="96"/>
    </row>
    <row r="4725" spans="1:16" ht="15" customHeight="1" x14ac:dyDescent="0.25">
      <c r="A4725" s="97">
        <v>43771</v>
      </c>
      <c r="B4725" s="101">
        <v>13</v>
      </c>
      <c r="C4725" s="92" t="str">
        <f t="shared" si="219"/>
        <v>GET /direct-debits</v>
      </c>
      <c r="D4725" s="94" t="s">
        <v>208</v>
      </c>
      <c r="E4725" s="93" t="str">
        <f t="shared" si="220"/>
        <v>AISP</v>
      </c>
      <c r="F4725" s="93" t="str">
        <f t="shared" si="221"/>
        <v>Y</v>
      </c>
      <c r="G4725" s="95">
        <v>1739421.3417916021</v>
      </c>
      <c r="H4725" s="103">
        <v>22065.017072099265</v>
      </c>
      <c r="I4725" s="103">
        <v>195.61274108822002</v>
      </c>
      <c r="J4725" s="96"/>
      <c r="K4725" s="96"/>
      <c r="L4725" s="96"/>
      <c r="M4725" s="96"/>
      <c r="N4725" s="96"/>
      <c r="O4725" s="96"/>
      <c r="P4725" s="96"/>
    </row>
    <row r="4726" spans="1:16" ht="15" customHeight="1" x14ac:dyDescent="0.25">
      <c r="A4726" s="97">
        <v>43771</v>
      </c>
      <c r="B4726" s="101">
        <v>14</v>
      </c>
      <c r="C4726" s="92" t="str">
        <f t="shared" si="219"/>
        <v>GET /accounts/{AccountId}/standing-orders</v>
      </c>
      <c r="D4726" s="94" t="s">
        <v>208</v>
      </c>
      <c r="E4726" s="93" t="str">
        <f t="shared" si="220"/>
        <v>AISP</v>
      </c>
      <c r="F4726" s="93" t="str">
        <f t="shared" si="221"/>
        <v>Y</v>
      </c>
      <c r="G4726" s="95">
        <v>806690.31184381165</v>
      </c>
      <c r="H4726" s="103">
        <v>18404.557990953937</v>
      </c>
      <c r="I4726" s="103">
        <v>130.41686630455564</v>
      </c>
      <c r="J4726" s="96"/>
      <c r="K4726" s="96"/>
      <c r="L4726" s="96"/>
      <c r="M4726" s="96"/>
      <c r="N4726" s="96"/>
      <c r="O4726" s="96"/>
      <c r="P4726" s="96"/>
    </row>
    <row r="4727" spans="1:16" ht="15" customHeight="1" x14ac:dyDescent="0.25">
      <c r="A4727" s="97">
        <v>43771</v>
      </c>
      <c r="B4727" s="101">
        <v>15</v>
      </c>
      <c r="C4727" s="92" t="str">
        <f t="shared" si="219"/>
        <v>GET /standing-orders</v>
      </c>
      <c r="D4727" s="94" t="s">
        <v>208</v>
      </c>
      <c r="E4727" s="93" t="str">
        <f t="shared" si="220"/>
        <v>AISP</v>
      </c>
      <c r="F4727" s="93" t="str">
        <f t="shared" si="221"/>
        <v>Y</v>
      </c>
      <c r="G4727" s="95">
        <v>1396322.6875858123</v>
      </c>
      <c r="H4727" s="103">
        <v>44358.940367823874</v>
      </c>
      <c r="I4727" s="103">
        <v>154.9197644057428</v>
      </c>
      <c r="J4727" s="96"/>
      <c r="K4727" s="96"/>
      <c r="L4727" s="96"/>
      <c r="M4727" s="96"/>
      <c r="N4727" s="96"/>
      <c r="O4727" s="96"/>
      <c r="P4727" s="96"/>
    </row>
    <row r="4728" spans="1:16" ht="15" customHeight="1" x14ac:dyDescent="0.25">
      <c r="A4728" s="97">
        <v>43771</v>
      </c>
      <c r="B4728" s="101">
        <v>16</v>
      </c>
      <c r="C4728" s="92" t="str">
        <f t="shared" si="219"/>
        <v>GET /accounts/{AccountId}/product</v>
      </c>
      <c r="D4728" s="94" t="s">
        <v>208</v>
      </c>
      <c r="E4728" s="93" t="str">
        <f t="shared" si="220"/>
        <v>AISP</v>
      </c>
      <c r="F4728" s="93" t="str">
        <f t="shared" si="221"/>
        <v>Y</v>
      </c>
      <c r="G4728" s="95">
        <v>357309.4725304427</v>
      </c>
      <c r="H4728" s="103">
        <v>4930.8706830544588</v>
      </c>
      <c r="I4728" s="103">
        <v>159.70734341334398</v>
      </c>
      <c r="J4728" s="96"/>
      <c r="K4728" s="96"/>
      <c r="L4728" s="96"/>
      <c r="M4728" s="96"/>
      <c r="N4728" s="96"/>
      <c r="O4728" s="96"/>
      <c r="P4728" s="96"/>
    </row>
    <row r="4729" spans="1:16" ht="15" customHeight="1" x14ac:dyDescent="0.25">
      <c r="A4729" s="97">
        <v>43771</v>
      </c>
      <c r="B4729" s="101">
        <v>17</v>
      </c>
      <c r="C4729" s="92" t="str">
        <f t="shared" si="219"/>
        <v>GET /products</v>
      </c>
      <c r="D4729" s="94" t="s">
        <v>208</v>
      </c>
      <c r="E4729" s="93" t="str">
        <f t="shared" si="220"/>
        <v>AISP</v>
      </c>
      <c r="F4729" s="93" t="str">
        <f t="shared" si="221"/>
        <v>Y</v>
      </c>
      <c r="G4729" s="95">
        <v>698374.28112510254</v>
      </c>
      <c r="H4729" s="103">
        <v>35856.306220322011</v>
      </c>
      <c r="I4729" s="103">
        <v>203.60505497918697</v>
      </c>
      <c r="J4729" s="96"/>
      <c r="K4729" s="96"/>
      <c r="L4729" s="96"/>
      <c r="M4729" s="96"/>
      <c r="N4729" s="96"/>
      <c r="O4729" s="96"/>
      <c r="P4729" s="96"/>
    </row>
    <row r="4730" spans="1:16" ht="15" customHeight="1" x14ac:dyDescent="0.25">
      <c r="A4730" s="97">
        <v>43771</v>
      </c>
      <c r="B4730" s="101">
        <v>18</v>
      </c>
      <c r="C4730" s="92" t="str">
        <f t="shared" si="219"/>
        <v>GET /accounts/{AccountId}/offers</v>
      </c>
      <c r="D4730" s="94" t="s">
        <v>208</v>
      </c>
      <c r="E4730" s="93" t="str">
        <f t="shared" si="220"/>
        <v>AISP</v>
      </c>
      <c r="F4730" s="93" t="str">
        <f t="shared" si="221"/>
        <v>Y</v>
      </c>
      <c r="G4730" s="95">
        <v>767576.99051155895</v>
      </c>
      <c r="H4730" s="103">
        <v>36859.564540742795</v>
      </c>
      <c r="I4730" s="103">
        <v>253.91130094601786</v>
      </c>
      <c r="J4730" s="96"/>
      <c r="K4730" s="96"/>
      <c r="L4730" s="96"/>
      <c r="M4730" s="96"/>
      <c r="N4730" s="96"/>
      <c r="O4730" s="96"/>
      <c r="P4730" s="96"/>
    </row>
    <row r="4731" spans="1:16" ht="15" customHeight="1" x14ac:dyDescent="0.25">
      <c r="A4731" s="97">
        <v>43771</v>
      </c>
      <c r="B4731" s="101">
        <v>19</v>
      </c>
      <c r="C4731" s="92" t="str">
        <f t="shared" si="219"/>
        <v>GET /offers</v>
      </c>
      <c r="D4731" s="94" t="s">
        <v>208</v>
      </c>
      <c r="E4731" s="93" t="str">
        <f t="shared" si="220"/>
        <v>AISP</v>
      </c>
      <c r="F4731" s="93" t="str">
        <f t="shared" si="221"/>
        <v>Y</v>
      </c>
      <c r="G4731" s="95">
        <v>3121454.6329886927</v>
      </c>
      <c r="H4731" s="103">
        <v>41687.222879312409</v>
      </c>
      <c r="I4731" s="103">
        <v>164.50883505011939</v>
      </c>
      <c r="J4731" s="96"/>
      <c r="K4731" s="96"/>
      <c r="L4731" s="96"/>
      <c r="M4731" s="96"/>
      <c r="N4731" s="96"/>
      <c r="O4731" s="96"/>
      <c r="P4731" s="96"/>
    </row>
    <row r="4732" spans="1:16" ht="15" customHeight="1" x14ac:dyDescent="0.25">
      <c r="A4732" s="97">
        <v>43771</v>
      </c>
      <c r="B4732" s="101">
        <v>20</v>
      </c>
      <c r="C4732" s="92" t="str">
        <f t="shared" si="219"/>
        <v>GET /accounts/{AccountId}/party</v>
      </c>
      <c r="D4732" s="94" t="s">
        <v>208</v>
      </c>
      <c r="E4732" s="93" t="str">
        <f t="shared" si="220"/>
        <v>AISP</v>
      </c>
      <c r="F4732" s="93" t="str">
        <f t="shared" si="221"/>
        <v>Y</v>
      </c>
      <c r="G4732" s="95">
        <v>1086935.2506225486</v>
      </c>
      <c r="H4732" s="103">
        <v>49590.583181482281</v>
      </c>
      <c r="I4732" s="103">
        <v>0</v>
      </c>
      <c r="J4732" s="96"/>
      <c r="K4732" s="96"/>
      <c r="L4732" s="96"/>
      <c r="M4732" s="96"/>
      <c r="N4732" s="96"/>
      <c r="O4732" s="96"/>
      <c r="P4732" s="96"/>
    </row>
    <row r="4733" spans="1:16" ht="15" customHeight="1" x14ac:dyDescent="0.25">
      <c r="A4733" s="97">
        <v>43771</v>
      </c>
      <c r="B4733" s="101">
        <v>21</v>
      </c>
      <c r="C4733" s="92" t="str">
        <f t="shared" si="219"/>
        <v>GET /party</v>
      </c>
      <c r="D4733" s="94" t="s">
        <v>208</v>
      </c>
      <c r="E4733" s="93" t="str">
        <f t="shared" si="220"/>
        <v>AISP</v>
      </c>
      <c r="F4733" s="93" t="str">
        <f t="shared" si="221"/>
        <v>Y</v>
      </c>
      <c r="G4733" s="95">
        <v>736559.01105749561</v>
      </c>
      <c r="H4733" s="103">
        <v>10071.909286047923</v>
      </c>
      <c r="I4733" s="103">
        <v>356.80684801246349</v>
      </c>
      <c r="J4733" s="96"/>
      <c r="K4733" s="96"/>
      <c r="L4733" s="96"/>
      <c r="M4733" s="96"/>
      <c r="N4733" s="96"/>
      <c r="O4733" s="96"/>
      <c r="P4733" s="96"/>
    </row>
    <row r="4734" spans="1:16" ht="15" customHeight="1" x14ac:dyDescent="0.25">
      <c r="A4734" s="97">
        <v>43771</v>
      </c>
      <c r="B4734" s="101">
        <v>22</v>
      </c>
      <c r="C4734" s="92" t="str">
        <f t="shared" si="219"/>
        <v>GET /accounts/{AccountId}/scheduled-payments</v>
      </c>
      <c r="D4734" s="94" t="s">
        <v>208</v>
      </c>
      <c r="E4734" s="93" t="str">
        <f t="shared" si="220"/>
        <v>AISP</v>
      </c>
      <c r="F4734" s="93" t="str">
        <f t="shared" si="221"/>
        <v>Y</v>
      </c>
      <c r="G4734" s="95">
        <v>998746.12750148331</v>
      </c>
      <c r="H4734" s="99">
        <v>35831.937578692014</v>
      </c>
      <c r="I4734" s="99">
        <v>3.1260067769274666</v>
      </c>
      <c r="J4734" s="96"/>
      <c r="K4734" s="96"/>
      <c r="L4734" s="96"/>
      <c r="M4734" s="96"/>
      <c r="N4734" s="96"/>
      <c r="O4734" s="96"/>
      <c r="P4734" s="96"/>
    </row>
    <row r="4735" spans="1:16" ht="15" customHeight="1" x14ac:dyDescent="0.25">
      <c r="A4735" s="97">
        <v>43771</v>
      </c>
      <c r="B4735" s="101">
        <v>23</v>
      </c>
      <c r="C4735" s="92" t="str">
        <f t="shared" si="219"/>
        <v>GET /scheduled-payments</v>
      </c>
      <c r="D4735" s="94" t="s">
        <v>208</v>
      </c>
      <c r="E4735" s="93" t="str">
        <f t="shared" si="220"/>
        <v>AISP</v>
      </c>
      <c r="F4735" s="93" t="str">
        <f t="shared" si="221"/>
        <v>Y</v>
      </c>
      <c r="G4735" s="95">
        <v>1806378.6772396923</v>
      </c>
      <c r="H4735" s="99">
        <v>28296.708435852353</v>
      </c>
      <c r="I4735" s="99">
        <v>82.977368708308333</v>
      </c>
      <c r="J4735" s="96"/>
      <c r="K4735" s="96"/>
      <c r="L4735" s="96"/>
      <c r="M4735" s="96"/>
      <c r="N4735" s="96"/>
      <c r="O4735" s="96"/>
      <c r="P4735" s="96"/>
    </row>
    <row r="4736" spans="1:16" ht="15" customHeight="1" x14ac:dyDescent="0.25">
      <c r="A4736" s="97">
        <v>43771</v>
      </c>
      <c r="B4736" s="101">
        <v>24</v>
      </c>
      <c r="C4736" s="92" t="str">
        <f t="shared" si="219"/>
        <v>GET /accounts/{AccountId}/statements</v>
      </c>
      <c r="D4736" s="94" t="s">
        <v>208</v>
      </c>
      <c r="E4736" s="93" t="str">
        <f t="shared" si="220"/>
        <v>AISP</v>
      </c>
      <c r="F4736" s="93" t="str">
        <f t="shared" si="221"/>
        <v>Y</v>
      </c>
      <c r="G4736" s="95">
        <v>792897.39975333621</v>
      </c>
      <c r="H4736" s="99">
        <v>15282.177001067694</v>
      </c>
      <c r="I4736" s="99">
        <v>138.50240913767115</v>
      </c>
      <c r="J4736" s="96"/>
      <c r="K4736" s="96"/>
      <c r="L4736" s="96"/>
      <c r="M4736" s="96"/>
      <c r="N4736" s="96"/>
      <c r="O4736" s="96"/>
      <c r="P4736" s="96"/>
    </row>
    <row r="4737" spans="1:16" ht="15" customHeight="1" x14ac:dyDescent="0.25">
      <c r="A4737" s="97">
        <v>43771</v>
      </c>
      <c r="B4737" s="101">
        <v>25</v>
      </c>
      <c r="C4737" s="92" t="str">
        <f t="shared" si="219"/>
        <v>GET /accounts/{AccountId}/statements/{StatementId}</v>
      </c>
      <c r="D4737" s="94" t="s">
        <v>208</v>
      </c>
      <c r="E4737" s="93" t="str">
        <f t="shared" si="220"/>
        <v>AISP</v>
      </c>
      <c r="F4737" s="93" t="str">
        <f t="shared" si="221"/>
        <v>Y</v>
      </c>
      <c r="G4737" s="95">
        <v>1155603.7815894554</v>
      </c>
      <c r="H4737" s="99">
        <v>25053.517205274555</v>
      </c>
      <c r="I4737" s="99">
        <v>107.75711754374028</v>
      </c>
      <c r="J4737" s="96"/>
      <c r="K4737" s="96"/>
      <c r="L4737" s="96"/>
      <c r="M4737" s="96"/>
      <c r="N4737" s="96"/>
      <c r="O4737" s="96"/>
      <c r="P4737" s="96"/>
    </row>
    <row r="4738" spans="1:16" ht="15" customHeight="1" x14ac:dyDescent="0.25">
      <c r="A4738" s="97">
        <v>43771</v>
      </c>
      <c r="B4738" s="101">
        <v>26</v>
      </c>
      <c r="C4738" s="92" t="str">
        <f t="shared" si="219"/>
        <v>GET /accounts/{AccountId}/statements/{StatementId}/file</v>
      </c>
      <c r="D4738" s="94" t="s">
        <v>208</v>
      </c>
      <c r="E4738" s="93" t="str">
        <f t="shared" si="220"/>
        <v>AISP</v>
      </c>
      <c r="F4738" s="93" t="str">
        <f t="shared" si="221"/>
        <v>Y</v>
      </c>
      <c r="G4738" s="95">
        <v>2089543.0303671442</v>
      </c>
      <c r="H4738" s="99">
        <v>23570.035358663099</v>
      </c>
      <c r="I4738" s="99">
        <v>85.856830987977332</v>
      </c>
      <c r="J4738" s="96"/>
      <c r="K4738" s="96"/>
      <c r="L4738" s="96"/>
      <c r="M4738" s="96"/>
      <c r="N4738" s="96"/>
      <c r="O4738" s="96"/>
      <c r="P4738" s="96"/>
    </row>
    <row r="4739" spans="1:16" ht="15" customHeight="1" x14ac:dyDescent="0.25">
      <c r="A4739" s="97">
        <v>43771</v>
      </c>
      <c r="B4739" s="101">
        <v>27</v>
      </c>
      <c r="C4739" s="92" t="str">
        <f t="shared" si="219"/>
        <v>GET /accounts/{AccountId}/statements/{StatementId}/transactions</v>
      </c>
      <c r="D4739" s="94" t="s">
        <v>208</v>
      </c>
      <c r="E4739" s="93" t="str">
        <f t="shared" si="220"/>
        <v>AISP</v>
      </c>
      <c r="F4739" s="93" t="str">
        <f t="shared" si="221"/>
        <v>Y</v>
      </c>
      <c r="G4739" s="95">
        <v>29758530.77944348</v>
      </c>
      <c r="H4739" s="99">
        <v>7478.9958960497297</v>
      </c>
      <c r="I4739" s="99">
        <v>276.32443181628952</v>
      </c>
      <c r="J4739" s="96"/>
      <c r="K4739" s="96"/>
      <c r="L4739" s="96"/>
      <c r="M4739" s="96"/>
      <c r="N4739" s="96"/>
      <c r="O4739" s="96"/>
      <c r="P4739" s="96"/>
    </row>
    <row r="4740" spans="1:16" ht="15" customHeight="1" x14ac:dyDescent="0.25">
      <c r="A4740" s="97">
        <v>43771</v>
      </c>
      <c r="B4740" s="101">
        <v>28</v>
      </c>
      <c r="C4740" s="92" t="str">
        <f t="shared" si="219"/>
        <v>GET /statements</v>
      </c>
      <c r="D4740" s="94" t="s">
        <v>208</v>
      </c>
      <c r="E4740" s="93" t="str">
        <f t="shared" si="220"/>
        <v>AISP</v>
      </c>
      <c r="F4740" s="93" t="str">
        <f t="shared" si="221"/>
        <v>Y</v>
      </c>
      <c r="G4740" s="95">
        <v>3368675.490345933</v>
      </c>
      <c r="H4740" s="99">
        <v>38226.608122734964</v>
      </c>
      <c r="I4740" s="99">
        <v>72.484157245178977</v>
      </c>
      <c r="J4740" s="96"/>
      <c r="K4740" s="96"/>
      <c r="L4740" s="96"/>
      <c r="M4740" s="96"/>
      <c r="N4740" s="96"/>
      <c r="O4740" s="96"/>
      <c r="P4740" s="96"/>
    </row>
    <row r="4741" spans="1:16" ht="15" customHeight="1" x14ac:dyDescent="0.25">
      <c r="A4741" s="97">
        <v>43771</v>
      </c>
      <c r="B4741" s="101">
        <v>29</v>
      </c>
      <c r="C4741" s="92" t="str">
        <f t="shared" si="219"/>
        <v>POST /domestic-payment-consents</v>
      </c>
      <c r="D4741" s="94" t="s">
        <v>208</v>
      </c>
      <c r="E4741" s="93" t="str">
        <f t="shared" si="220"/>
        <v>PISP</v>
      </c>
      <c r="F4741" s="93" t="str">
        <f t="shared" si="221"/>
        <v>N</v>
      </c>
      <c r="G4741" s="95">
        <v>3477716.565432759</v>
      </c>
      <c r="H4741" s="99">
        <v>8047.4655531722383</v>
      </c>
      <c r="I4741" s="99">
        <v>81.021307684822915</v>
      </c>
      <c r="J4741" s="96"/>
      <c r="K4741" s="96"/>
      <c r="L4741" s="96"/>
      <c r="M4741" s="96"/>
      <c r="N4741" s="96"/>
      <c r="O4741" s="96"/>
      <c r="P4741" s="96"/>
    </row>
    <row r="4742" spans="1:16" ht="15" customHeight="1" x14ac:dyDescent="0.25">
      <c r="A4742" s="97">
        <v>43771</v>
      </c>
      <c r="B4742" s="101">
        <v>30</v>
      </c>
      <c r="C4742" s="92" t="str">
        <f t="shared" si="219"/>
        <v>GET /domestic-payment-consents/{ConsentId}</v>
      </c>
      <c r="D4742" s="94" t="s">
        <v>208</v>
      </c>
      <c r="E4742" s="93" t="str">
        <f t="shared" si="220"/>
        <v>PISP</v>
      </c>
      <c r="F4742" s="93" t="str">
        <f t="shared" si="221"/>
        <v>N</v>
      </c>
      <c r="G4742" s="95">
        <v>12519153.084729869</v>
      </c>
      <c r="H4742" s="99">
        <v>18668.152859800652</v>
      </c>
      <c r="I4742" s="99">
        <v>143.06149605951856</v>
      </c>
      <c r="J4742" s="96"/>
      <c r="K4742" s="96"/>
      <c r="L4742" s="96"/>
      <c r="M4742" s="96"/>
      <c r="N4742" s="96"/>
      <c r="O4742" s="96"/>
      <c r="P4742" s="96"/>
    </row>
    <row r="4743" spans="1:16" ht="15" customHeight="1" x14ac:dyDescent="0.25">
      <c r="A4743" s="97">
        <v>43771</v>
      </c>
      <c r="B4743" s="101">
        <v>31</v>
      </c>
      <c r="C4743" s="92" t="str">
        <f t="shared" si="219"/>
        <v>POST /domestic-payments</v>
      </c>
      <c r="D4743" s="94" t="s">
        <v>208</v>
      </c>
      <c r="E4743" s="93" t="str">
        <f t="shared" si="220"/>
        <v>PISP</v>
      </c>
      <c r="F4743" s="93" t="str">
        <f t="shared" si="221"/>
        <v>Y</v>
      </c>
      <c r="G4743" s="95">
        <v>4578725.9651237205</v>
      </c>
      <c r="H4743" s="99">
        <v>14506.055154611446</v>
      </c>
      <c r="I4743" s="99">
        <v>6.1052692943707161</v>
      </c>
      <c r="J4743" s="96"/>
      <c r="K4743" s="96"/>
      <c r="L4743" s="96"/>
      <c r="M4743" s="96"/>
      <c r="N4743" s="96"/>
      <c r="O4743" s="96"/>
      <c r="P4743" s="96"/>
    </row>
    <row r="4744" spans="1:16" ht="15" customHeight="1" x14ac:dyDescent="0.25">
      <c r="A4744" s="97">
        <v>43771</v>
      </c>
      <c r="B4744" s="101">
        <v>32</v>
      </c>
      <c r="C4744" s="92" t="str">
        <f t="shared" ref="C4744:C4807" si="222">VLOOKUP($B4744,endpoints,3)</f>
        <v>GET /domestic-payments/{DomesticPaymentId}</v>
      </c>
      <c r="D4744" s="94" t="s">
        <v>208</v>
      </c>
      <c r="E4744" s="93" t="str">
        <f t="shared" ref="E4744:E4807" si="223">VLOOKUP($B4744,endpoints,4)</f>
        <v>PISP</v>
      </c>
      <c r="F4744" s="93" t="str">
        <f t="shared" ref="F4744:F4807" si="224">VLOOKUP($B4744,endpoints,5)</f>
        <v>Y</v>
      </c>
      <c r="G4744" s="95">
        <v>32494391.849223983</v>
      </c>
      <c r="H4744" s="99">
        <v>43135.674581374078</v>
      </c>
      <c r="I4744" s="99">
        <v>73.959182198671215</v>
      </c>
      <c r="J4744" s="96"/>
      <c r="K4744" s="96"/>
      <c r="L4744" s="96"/>
      <c r="M4744" s="96"/>
      <c r="N4744" s="96"/>
      <c r="O4744" s="96"/>
      <c r="P4744" s="96"/>
    </row>
    <row r="4745" spans="1:16" ht="15" customHeight="1" x14ac:dyDescent="0.25">
      <c r="A4745" s="97">
        <v>43771</v>
      </c>
      <c r="B4745" s="101">
        <v>33</v>
      </c>
      <c r="C4745" s="92" t="str">
        <f t="shared" si="222"/>
        <v>POST /domestic-scheduled-payment-consents</v>
      </c>
      <c r="D4745" s="94" t="s">
        <v>208</v>
      </c>
      <c r="E4745" s="93" t="str">
        <f t="shared" si="223"/>
        <v>PISP</v>
      </c>
      <c r="F4745" s="93" t="str">
        <f t="shared" si="224"/>
        <v>N</v>
      </c>
      <c r="G4745" s="95">
        <v>16110990.237352319</v>
      </c>
      <c r="H4745" s="99">
        <v>18932.488075113735</v>
      </c>
      <c r="I4745" s="99">
        <v>98.33257685471871</v>
      </c>
      <c r="J4745" s="96"/>
      <c r="K4745" s="96"/>
      <c r="L4745" s="96"/>
      <c r="M4745" s="96"/>
      <c r="N4745" s="96"/>
      <c r="O4745" s="96"/>
      <c r="P4745" s="96"/>
    </row>
    <row r="4746" spans="1:16" ht="15" customHeight="1" x14ac:dyDescent="0.25">
      <c r="A4746" s="97">
        <v>43771</v>
      </c>
      <c r="B4746" s="101">
        <v>34</v>
      </c>
      <c r="C4746" s="92" t="str">
        <f t="shared" si="222"/>
        <v>GET /domestic-scheduled-payment-consents/{ConsentId}</v>
      </c>
      <c r="D4746" s="94" t="s">
        <v>208</v>
      </c>
      <c r="E4746" s="93" t="str">
        <f t="shared" si="223"/>
        <v>PISP</v>
      </c>
      <c r="F4746" s="93" t="str">
        <f t="shared" si="224"/>
        <v>N</v>
      </c>
      <c r="G4746" s="95">
        <v>11866550.071413308</v>
      </c>
      <c r="H4746" s="99">
        <v>13711.781422582129</v>
      </c>
      <c r="I4746" s="99">
        <v>82.862496560115332</v>
      </c>
      <c r="J4746" s="96"/>
      <c r="K4746" s="96"/>
      <c r="L4746" s="96"/>
      <c r="M4746" s="96"/>
      <c r="N4746" s="96"/>
      <c r="O4746" s="96"/>
      <c r="P4746" s="96"/>
    </row>
    <row r="4747" spans="1:16" ht="15" customHeight="1" x14ac:dyDescent="0.25">
      <c r="A4747" s="97">
        <v>43771</v>
      </c>
      <c r="B4747" s="101">
        <v>35</v>
      </c>
      <c r="C4747" s="92" t="str">
        <f t="shared" si="222"/>
        <v>POST /domestic-scheduled-payments</v>
      </c>
      <c r="D4747" s="94" t="s">
        <v>208</v>
      </c>
      <c r="E4747" s="93" t="str">
        <f t="shared" si="223"/>
        <v>PISP</v>
      </c>
      <c r="F4747" s="93" t="str">
        <f t="shared" si="224"/>
        <v>Y</v>
      </c>
      <c r="G4747" s="95">
        <v>26893900.909205791</v>
      </c>
      <c r="H4747" s="99">
        <v>47312.673741687177</v>
      </c>
      <c r="I4747" s="99">
        <v>154.11783109408131</v>
      </c>
      <c r="J4747" s="96"/>
      <c r="K4747" s="96"/>
      <c r="L4747" s="96"/>
      <c r="M4747" s="96"/>
      <c r="N4747" s="96"/>
      <c r="O4747" s="96"/>
      <c r="P4747" s="96"/>
    </row>
    <row r="4748" spans="1:16" ht="15" customHeight="1" x14ac:dyDescent="0.25">
      <c r="A4748" s="97">
        <v>43771</v>
      </c>
      <c r="B4748" s="101">
        <v>36</v>
      </c>
      <c r="C4748" s="92" t="str">
        <f t="shared" si="222"/>
        <v>GET /domestic-scheduled-payments/{DomesticScheduledPaymentId}</v>
      </c>
      <c r="D4748" s="94" t="s">
        <v>208</v>
      </c>
      <c r="E4748" s="93" t="str">
        <f t="shared" si="223"/>
        <v>PISP</v>
      </c>
      <c r="F4748" s="93" t="str">
        <f t="shared" si="224"/>
        <v>Y</v>
      </c>
      <c r="G4748" s="95">
        <v>14481070.361486472</v>
      </c>
      <c r="H4748" s="99">
        <v>34958.629941731597</v>
      </c>
      <c r="I4748" s="99">
        <v>82.523868687434941</v>
      </c>
      <c r="J4748" s="96"/>
      <c r="K4748" s="96"/>
      <c r="L4748" s="96"/>
      <c r="M4748" s="96"/>
      <c r="N4748" s="96"/>
      <c r="O4748" s="96"/>
      <c r="P4748" s="96"/>
    </row>
    <row r="4749" spans="1:16" ht="15" customHeight="1" x14ac:dyDescent="0.25">
      <c r="A4749" s="97">
        <v>43771</v>
      </c>
      <c r="B4749" s="101">
        <v>37</v>
      </c>
      <c r="C4749" s="92" t="str">
        <f t="shared" si="222"/>
        <v>POST /domestic-standing-order-consents</v>
      </c>
      <c r="D4749" s="94" t="s">
        <v>208</v>
      </c>
      <c r="E4749" s="93" t="str">
        <f t="shared" si="223"/>
        <v>PISP</v>
      </c>
      <c r="F4749" s="93" t="str">
        <f t="shared" si="224"/>
        <v>N</v>
      </c>
      <c r="G4749" s="95">
        <v>27330994.089149643</v>
      </c>
      <c r="H4749" s="99">
        <v>27308.420394534169</v>
      </c>
      <c r="I4749" s="99">
        <v>213.16682322189459</v>
      </c>
      <c r="J4749" s="96"/>
      <c r="K4749" s="96"/>
      <c r="L4749" s="96"/>
      <c r="M4749" s="96"/>
      <c r="N4749" s="96"/>
      <c r="O4749" s="96"/>
      <c r="P4749" s="96"/>
    </row>
    <row r="4750" spans="1:16" ht="15" customHeight="1" x14ac:dyDescent="0.25">
      <c r="A4750" s="97">
        <v>43771</v>
      </c>
      <c r="B4750" s="101">
        <v>38</v>
      </c>
      <c r="C4750" s="92" t="str">
        <f t="shared" si="222"/>
        <v>GET /domestic-standing-order-consents/{ConsentId}</v>
      </c>
      <c r="D4750" s="94" t="s">
        <v>208</v>
      </c>
      <c r="E4750" s="93" t="str">
        <f t="shared" si="223"/>
        <v>PISP</v>
      </c>
      <c r="F4750" s="93" t="str">
        <f t="shared" si="224"/>
        <v>N</v>
      </c>
      <c r="G4750" s="95">
        <v>24015185.868365463</v>
      </c>
      <c r="H4750" s="99">
        <v>28923.269072328152</v>
      </c>
      <c r="I4750" s="99">
        <v>201.23714201001434</v>
      </c>
      <c r="J4750" s="96"/>
      <c r="K4750" s="96"/>
      <c r="L4750" s="96"/>
      <c r="M4750" s="96"/>
      <c r="N4750" s="96"/>
      <c r="O4750" s="96"/>
      <c r="P4750" s="96"/>
    </row>
    <row r="4751" spans="1:16" ht="15" customHeight="1" x14ac:dyDescent="0.25">
      <c r="A4751" s="97">
        <v>43771</v>
      </c>
      <c r="B4751" s="101">
        <v>39</v>
      </c>
      <c r="C4751" s="92" t="str">
        <f t="shared" si="222"/>
        <v>POST /domestic-standing-orders</v>
      </c>
      <c r="D4751" s="94" t="s">
        <v>208</v>
      </c>
      <c r="E4751" s="93" t="str">
        <f t="shared" si="223"/>
        <v>PISP</v>
      </c>
      <c r="F4751" s="93" t="str">
        <f t="shared" si="224"/>
        <v>Y</v>
      </c>
      <c r="G4751" s="95">
        <v>7342505.2178093623</v>
      </c>
      <c r="H4751" s="99">
        <v>18908.435761778645</v>
      </c>
      <c r="I4751" s="99">
        <v>1.8492374813852408</v>
      </c>
      <c r="J4751" s="96"/>
      <c r="K4751" s="96"/>
      <c r="L4751" s="96"/>
      <c r="M4751" s="96"/>
      <c r="N4751" s="96"/>
      <c r="O4751" s="96"/>
      <c r="P4751" s="96"/>
    </row>
    <row r="4752" spans="1:16" ht="15" customHeight="1" x14ac:dyDescent="0.25">
      <c r="A4752" s="97">
        <v>43771</v>
      </c>
      <c r="B4752" s="101">
        <v>40</v>
      </c>
      <c r="C4752" s="92" t="str">
        <f t="shared" si="222"/>
        <v>GET /domestic-standing-orders/{DomesticStandingOrderId}</v>
      </c>
      <c r="D4752" s="94" t="s">
        <v>208</v>
      </c>
      <c r="E4752" s="93" t="str">
        <f t="shared" si="223"/>
        <v>PISP</v>
      </c>
      <c r="F4752" s="93" t="str">
        <f t="shared" si="224"/>
        <v>Y</v>
      </c>
      <c r="G4752" s="95">
        <v>5397216.1045553619</v>
      </c>
      <c r="H4752" s="99">
        <v>8729.571943337296</v>
      </c>
      <c r="I4752" s="99">
        <v>229.64606319081602</v>
      </c>
      <c r="J4752" s="96"/>
      <c r="K4752" s="96"/>
      <c r="L4752" s="96"/>
      <c r="M4752" s="96"/>
      <c r="N4752" s="96"/>
      <c r="O4752" s="96"/>
      <c r="P4752" s="96"/>
    </row>
    <row r="4753" spans="1:16" ht="15" customHeight="1" x14ac:dyDescent="0.25">
      <c r="A4753" s="97">
        <v>43771</v>
      </c>
      <c r="B4753" s="101">
        <v>41</v>
      </c>
      <c r="C4753" s="92" t="str">
        <f t="shared" si="222"/>
        <v>POST /international-payment-consents</v>
      </c>
      <c r="D4753" s="94" t="s">
        <v>208</v>
      </c>
      <c r="E4753" s="93" t="str">
        <f t="shared" si="223"/>
        <v>PISP</v>
      </c>
      <c r="F4753" s="93" t="str">
        <f t="shared" si="224"/>
        <v>N</v>
      </c>
      <c r="G4753" s="95">
        <v>33518970.456419569</v>
      </c>
      <c r="H4753" s="99">
        <v>43018.551738770286</v>
      </c>
      <c r="I4753" s="99">
        <v>63.232590575367404</v>
      </c>
      <c r="J4753" s="96"/>
      <c r="K4753" s="96"/>
      <c r="L4753" s="96"/>
      <c r="M4753" s="96"/>
      <c r="N4753" s="96"/>
      <c r="O4753" s="96"/>
      <c r="P4753" s="96"/>
    </row>
    <row r="4754" spans="1:16" ht="15" customHeight="1" x14ac:dyDescent="0.25">
      <c r="A4754" s="97">
        <v>43771</v>
      </c>
      <c r="B4754" s="101">
        <v>42</v>
      </c>
      <c r="C4754" s="92" t="str">
        <f t="shared" si="222"/>
        <v>GET /international-payment-consents/{ConsentId}</v>
      </c>
      <c r="D4754" s="94" t="s">
        <v>208</v>
      </c>
      <c r="E4754" s="93" t="str">
        <f t="shared" si="223"/>
        <v>PISP</v>
      </c>
      <c r="F4754" s="93" t="str">
        <f t="shared" si="224"/>
        <v>N</v>
      </c>
      <c r="G4754" s="95">
        <v>27656044.705311056</v>
      </c>
      <c r="H4754" s="99">
        <v>33632.84335249311</v>
      </c>
      <c r="I4754" s="99">
        <v>251.42045685865179</v>
      </c>
      <c r="J4754" s="96"/>
      <c r="K4754" s="96"/>
      <c r="L4754" s="96"/>
      <c r="M4754" s="96"/>
      <c r="N4754" s="96"/>
      <c r="O4754" s="96"/>
      <c r="P4754" s="96"/>
    </row>
    <row r="4755" spans="1:16" ht="15" customHeight="1" x14ac:dyDescent="0.25">
      <c r="A4755" s="97">
        <v>43771</v>
      </c>
      <c r="B4755" s="101">
        <v>43</v>
      </c>
      <c r="C4755" s="92" t="str">
        <f t="shared" si="222"/>
        <v>POST /international-payments</v>
      </c>
      <c r="D4755" s="94" t="s">
        <v>208</v>
      </c>
      <c r="E4755" s="93" t="str">
        <f t="shared" si="223"/>
        <v>PISP</v>
      </c>
      <c r="F4755" s="93" t="str">
        <f t="shared" si="224"/>
        <v>Y</v>
      </c>
      <c r="G4755" s="95">
        <v>36673086.665239893</v>
      </c>
      <c r="H4755" s="99">
        <v>42651.376341088973</v>
      </c>
      <c r="I4755" s="99">
        <v>44.385529641197614</v>
      </c>
      <c r="J4755" s="96"/>
      <c r="K4755" s="96"/>
      <c r="L4755" s="96"/>
      <c r="M4755" s="96"/>
      <c r="N4755" s="96"/>
      <c r="O4755" s="96"/>
      <c r="P4755" s="96"/>
    </row>
    <row r="4756" spans="1:16" ht="15" customHeight="1" x14ac:dyDescent="0.25">
      <c r="A4756" s="97">
        <v>43771</v>
      </c>
      <c r="B4756" s="101">
        <v>44</v>
      </c>
      <c r="C4756" s="92" t="str">
        <f t="shared" si="222"/>
        <v>GET /international-payments/{InternationalPaymentId}</v>
      </c>
      <c r="D4756" s="94" t="s">
        <v>208</v>
      </c>
      <c r="E4756" s="93" t="str">
        <f t="shared" si="223"/>
        <v>PISP</v>
      </c>
      <c r="F4756" s="93" t="str">
        <f t="shared" si="224"/>
        <v>Y</v>
      </c>
      <c r="G4756" s="95">
        <v>12686972.624313552</v>
      </c>
      <c r="H4756" s="99">
        <v>17615.174594866668</v>
      </c>
      <c r="I4756" s="99">
        <v>54.483712556943324</v>
      </c>
      <c r="J4756" s="96"/>
      <c r="K4756" s="96"/>
      <c r="L4756" s="96"/>
      <c r="M4756" s="96"/>
      <c r="N4756" s="96"/>
      <c r="O4756" s="96"/>
      <c r="P4756" s="96"/>
    </row>
    <row r="4757" spans="1:16" ht="15" customHeight="1" x14ac:dyDescent="0.25">
      <c r="A4757" s="97">
        <v>43771</v>
      </c>
      <c r="B4757" s="101">
        <v>45</v>
      </c>
      <c r="C4757" s="92" t="str">
        <f t="shared" si="222"/>
        <v>POST /international-scheduled-payment-consents</v>
      </c>
      <c r="D4757" s="94" t="s">
        <v>208</v>
      </c>
      <c r="E4757" s="93" t="str">
        <f t="shared" si="223"/>
        <v>PISP</v>
      </c>
      <c r="F4757" s="93" t="str">
        <f t="shared" si="224"/>
        <v>N</v>
      </c>
      <c r="G4757" s="95">
        <v>23854631.704367444</v>
      </c>
      <c r="H4757" s="99">
        <v>30320.393232322283</v>
      </c>
      <c r="I4757" s="99">
        <v>15.556950630428751</v>
      </c>
      <c r="J4757" s="96"/>
      <c r="K4757" s="96"/>
      <c r="L4757" s="96"/>
      <c r="M4757" s="96"/>
      <c r="N4757" s="96"/>
      <c r="O4757" s="96"/>
      <c r="P4757" s="96"/>
    </row>
    <row r="4758" spans="1:16" ht="15" customHeight="1" x14ac:dyDescent="0.25">
      <c r="A4758" s="97">
        <v>43771</v>
      </c>
      <c r="B4758" s="101">
        <v>46</v>
      </c>
      <c r="C4758" s="92" t="str">
        <f t="shared" si="222"/>
        <v>GET /international-scheduled-payment-consents/{ConsentId}</v>
      </c>
      <c r="D4758" s="94" t="s">
        <v>208</v>
      </c>
      <c r="E4758" s="93" t="str">
        <f t="shared" si="223"/>
        <v>PISP</v>
      </c>
      <c r="F4758" s="93" t="str">
        <f t="shared" si="224"/>
        <v>N</v>
      </c>
      <c r="G4758" s="95">
        <v>9032147.8670012541</v>
      </c>
      <c r="H4758" s="99">
        <v>27525.103978439427</v>
      </c>
      <c r="I4758" s="99">
        <v>27.697012713019316</v>
      </c>
      <c r="J4758" s="96"/>
      <c r="K4758" s="96"/>
      <c r="L4758" s="96"/>
      <c r="M4758" s="96"/>
      <c r="N4758" s="96"/>
      <c r="O4758" s="96"/>
      <c r="P4758" s="96"/>
    </row>
    <row r="4759" spans="1:16" ht="15" customHeight="1" x14ac:dyDescent="0.25">
      <c r="A4759" s="97">
        <v>43771</v>
      </c>
      <c r="B4759" s="101">
        <v>47</v>
      </c>
      <c r="C4759" s="92" t="str">
        <f t="shared" si="222"/>
        <v>POST /international-scheduled-payments</v>
      </c>
      <c r="D4759" s="94" t="s">
        <v>208</v>
      </c>
      <c r="E4759" s="93" t="str">
        <f t="shared" si="223"/>
        <v>PISP</v>
      </c>
      <c r="F4759" s="93" t="str">
        <f t="shared" si="224"/>
        <v>Y</v>
      </c>
      <c r="G4759" s="95">
        <v>12768748.711893816</v>
      </c>
      <c r="H4759" s="99">
        <v>23770.382604629653</v>
      </c>
      <c r="I4759" s="99">
        <v>69.725004544568534</v>
      </c>
      <c r="J4759" s="96"/>
      <c r="K4759" s="96"/>
      <c r="L4759" s="96"/>
      <c r="M4759" s="96"/>
      <c r="N4759" s="96"/>
      <c r="O4759" s="96"/>
      <c r="P4759" s="96"/>
    </row>
    <row r="4760" spans="1:16" ht="15" customHeight="1" x14ac:dyDescent="0.25">
      <c r="A4760" s="97">
        <v>43771</v>
      </c>
      <c r="B4760" s="101">
        <v>48</v>
      </c>
      <c r="C4760" s="92" t="str">
        <f t="shared" si="222"/>
        <v>GET /international-scheduled-payments/{InternationalScheduledPaymentId}</v>
      </c>
      <c r="D4760" s="94" t="s">
        <v>208</v>
      </c>
      <c r="E4760" s="93" t="str">
        <f t="shared" si="223"/>
        <v>PISP</v>
      </c>
      <c r="F4760" s="93" t="str">
        <f t="shared" si="224"/>
        <v>Y</v>
      </c>
      <c r="G4760" s="95">
        <v>19498932.491991054</v>
      </c>
      <c r="H4760" s="99">
        <v>37381.023376633908</v>
      </c>
      <c r="I4760" s="99">
        <v>59.252828142387628</v>
      </c>
      <c r="J4760" s="96"/>
      <c r="K4760" s="96"/>
      <c r="L4760" s="96"/>
      <c r="M4760" s="96"/>
      <c r="N4760" s="96"/>
      <c r="O4760" s="96"/>
      <c r="P4760" s="96"/>
    </row>
    <row r="4761" spans="1:16" ht="15" customHeight="1" x14ac:dyDescent="0.25">
      <c r="A4761" s="97">
        <v>43771</v>
      </c>
      <c r="B4761" s="101">
        <v>49</v>
      </c>
      <c r="C4761" s="92" t="str">
        <f t="shared" si="222"/>
        <v>POST /international-standing-order-consents</v>
      </c>
      <c r="D4761" s="94" t="s">
        <v>208</v>
      </c>
      <c r="E4761" s="93" t="str">
        <f t="shared" si="223"/>
        <v>PISP</v>
      </c>
      <c r="F4761" s="93" t="str">
        <f t="shared" si="224"/>
        <v>N</v>
      </c>
      <c r="G4761" s="95">
        <v>4102905.9163811905</v>
      </c>
      <c r="H4761" s="99">
        <v>12658.466062556243</v>
      </c>
      <c r="I4761" s="99">
        <v>5.9642478888171748</v>
      </c>
      <c r="J4761" s="96"/>
      <c r="K4761" s="96"/>
      <c r="L4761" s="96"/>
      <c r="M4761" s="96"/>
      <c r="N4761" s="96"/>
      <c r="O4761" s="96"/>
      <c r="P4761" s="96"/>
    </row>
    <row r="4762" spans="1:16" ht="15" customHeight="1" x14ac:dyDescent="0.25">
      <c r="A4762" s="97">
        <v>43771</v>
      </c>
      <c r="B4762" s="101">
        <v>50</v>
      </c>
      <c r="C4762" s="92" t="str">
        <f t="shared" si="222"/>
        <v>GET /international-standing-order-consents/{ConsentId}</v>
      </c>
      <c r="D4762" s="94" t="s">
        <v>208</v>
      </c>
      <c r="E4762" s="93" t="str">
        <f t="shared" si="223"/>
        <v>PISP</v>
      </c>
      <c r="F4762" s="93" t="str">
        <f t="shared" si="224"/>
        <v>N</v>
      </c>
      <c r="G4762" s="95">
        <v>19098062.114366509</v>
      </c>
      <c r="H4762" s="99">
        <v>32359.241490828619</v>
      </c>
      <c r="I4762" s="99">
        <v>241.81266994594526</v>
      </c>
      <c r="J4762" s="96"/>
      <c r="K4762" s="96"/>
      <c r="L4762" s="96"/>
      <c r="M4762" s="96"/>
      <c r="N4762" s="96"/>
      <c r="O4762" s="96"/>
      <c r="P4762" s="96"/>
    </row>
    <row r="4763" spans="1:16" ht="15" customHeight="1" x14ac:dyDescent="0.25">
      <c r="A4763" s="97">
        <v>43771</v>
      </c>
      <c r="B4763" s="101">
        <v>51</v>
      </c>
      <c r="C4763" s="92" t="str">
        <f t="shared" si="222"/>
        <v>POST /international-standing-orders</v>
      </c>
      <c r="D4763" s="94" t="s">
        <v>208</v>
      </c>
      <c r="E4763" s="93" t="str">
        <f t="shared" si="223"/>
        <v>PISP</v>
      </c>
      <c r="F4763" s="93" t="str">
        <f t="shared" si="224"/>
        <v>Y</v>
      </c>
      <c r="G4763" s="95">
        <v>14295263.68103154</v>
      </c>
      <c r="H4763" s="99">
        <v>24489.520946572022</v>
      </c>
      <c r="I4763" s="99">
        <v>223.91987328481684</v>
      </c>
      <c r="J4763" s="96"/>
      <c r="K4763" s="96"/>
      <c r="L4763" s="96"/>
      <c r="M4763" s="96"/>
      <c r="N4763" s="96"/>
      <c r="O4763" s="96"/>
      <c r="P4763" s="96"/>
    </row>
    <row r="4764" spans="1:16" ht="15" customHeight="1" x14ac:dyDescent="0.25">
      <c r="A4764" s="97">
        <v>43771</v>
      </c>
      <c r="B4764" s="101">
        <v>52</v>
      </c>
      <c r="C4764" s="92" t="str">
        <f t="shared" si="222"/>
        <v>GET /international-standing-orders/{InternationalStandingOrderPaymentId}</v>
      </c>
      <c r="D4764" s="94" t="s">
        <v>208</v>
      </c>
      <c r="E4764" s="93" t="str">
        <f t="shared" si="223"/>
        <v>PISP</v>
      </c>
      <c r="F4764" s="93" t="str">
        <f t="shared" si="224"/>
        <v>Y</v>
      </c>
      <c r="G4764" s="95">
        <v>6282475.1700606979</v>
      </c>
      <c r="H4764" s="99">
        <v>17793.684914581201</v>
      </c>
      <c r="I4764" s="99">
        <v>71.901357414770487</v>
      </c>
      <c r="J4764" s="96"/>
      <c r="K4764" s="96"/>
      <c r="L4764" s="96"/>
      <c r="M4764" s="96"/>
      <c r="N4764" s="96"/>
      <c r="O4764" s="96"/>
      <c r="P4764" s="96"/>
    </row>
    <row r="4765" spans="1:16" ht="15" customHeight="1" x14ac:dyDescent="0.25">
      <c r="A4765" s="97">
        <v>43771</v>
      </c>
      <c r="B4765" s="101">
        <v>53</v>
      </c>
      <c r="C4765" s="92" t="str">
        <f t="shared" si="222"/>
        <v>POST /file-payment-consents</v>
      </c>
      <c r="D4765" s="94" t="s">
        <v>208</v>
      </c>
      <c r="E4765" s="93" t="str">
        <f t="shared" si="223"/>
        <v>PISP</v>
      </c>
      <c r="F4765" s="93" t="str">
        <f t="shared" si="224"/>
        <v>N</v>
      </c>
      <c r="G4765" s="95">
        <v>11707321.957870889</v>
      </c>
      <c r="H4765" s="99">
        <v>15477.919522270917</v>
      </c>
      <c r="I4765" s="99">
        <v>22.625991664149186</v>
      </c>
      <c r="J4765" s="96"/>
      <c r="K4765" s="96"/>
      <c r="L4765" s="96"/>
      <c r="M4765" s="96"/>
      <c r="N4765" s="96"/>
      <c r="O4765" s="96"/>
      <c r="P4765" s="96"/>
    </row>
    <row r="4766" spans="1:16" ht="15" customHeight="1" x14ac:dyDescent="0.25">
      <c r="A4766" s="97">
        <v>43771</v>
      </c>
      <c r="B4766" s="101">
        <v>54</v>
      </c>
      <c r="C4766" s="92" t="str">
        <f t="shared" si="222"/>
        <v>GET /file-payment-consents/{ConsentId}</v>
      </c>
      <c r="D4766" s="94" t="s">
        <v>208</v>
      </c>
      <c r="E4766" s="93" t="str">
        <f t="shared" si="223"/>
        <v>PISP</v>
      </c>
      <c r="F4766" s="93" t="str">
        <f t="shared" si="224"/>
        <v>N</v>
      </c>
      <c r="G4766" s="95">
        <v>18655073.12099139</v>
      </c>
      <c r="H4766" s="99">
        <v>24934.36069541725</v>
      </c>
      <c r="I4766" s="99">
        <v>196.42478903577577</v>
      </c>
      <c r="J4766" s="96"/>
      <c r="K4766" s="96"/>
      <c r="L4766" s="96"/>
      <c r="M4766" s="96"/>
      <c r="N4766" s="96"/>
      <c r="O4766" s="96"/>
      <c r="P4766" s="96"/>
    </row>
    <row r="4767" spans="1:16" ht="15" customHeight="1" x14ac:dyDescent="0.25">
      <c r="A4767" s="97">
        <v>43771</v>
      </c>
      <c r="B4767" s="101">
        <v>55</v>
      </c>
      <c r="C4767" s="92" t="str">
        <f t="shared" si="222"/>
        <v>POST /file-payment-consents/{ConsentId}/file</v>
      </c>
      <c r="D4767" s="94" t="s">
        <v>208</v>
      </c>
      <c r="E4767" s="93" t="str">
        <f t="shared" si="223"/>
        <v>PISP</v>
      </c>
      <c r="F4767" s="93" t="str">
        <f t="shared" si="224"/>
        <v>N</v>
      </c>
      <c r="G4767" s="95">
        <v>21328394.817853641</v>
      </c>
      <c r="H4767" s="99">
        <v>34746.640125329497</v>
      </c>
      <c r="I4767" s="99">
        <v>61.312885997036695</v>
      </c>
      <c r="J4767" s="96"/>
      <c r="K4767" s="96"/>
      <c r="L4767" s="96"/>
      <c r="M4767" s="96"/>
      <c r="N4767" s="96"/>
      <c r="O4767" s="96"/>
      <c r="P4767" s="96"/>
    </row>
    <row r="4768" spans="1:16" ht="15" customHeight="1" x14ac:dyDescent="0.25">
      <c r="A4768" s="97">
        <v>43771</v>
      </c>
      <c r="B4768" s="101">
        <v>56</v>
      </c>
      <c r="C4768" s="92" t="str">
        <f t="shared" si="222"/>
        <v>GET /file-payment-consents/{ConsentId}/file</v>
      </c>
      <c r="D4768" s="94" t="s">
        <v>208</v>
      </c>
      <c r="E4768" s="93" t="str">
        <f t="shared" si="223"/>
        <v>PISP</v>
      </c>
      <c r="F4768" s="93" t="str">
        <f t="shared" si="224"/>
        <v>N</v>
      </c>
      <c r="G4768" s="95">
        <v>23323103.26588238</v>
      </c>
      <c r="H4768" s="99">
        <v>32061.987223809814</v>
      </c>
      <c r="I4768" s="99">
        <v>38.874716308200782</v>
      </c>
      <c r="J4768" s="96"/>
      <c r="K4768" s="96"/>
      <c r="L4768" s="96"/>
      <c r="M4768" s="96"/>
      <c r="N4768" s="96"/>
      <c r="O4768" s="96"/>
      <c r="P4768" s="96"/>
    </row>
    <row r="4769" spans="1:16" ht="15" customHeight="1" x14ac:dyDescent="0.25">
      <c r="A4769" s="97">
        <v>43771</v>
      </c>
      <c r="B4769" s="101">
        <v>57</v>
      </c>
      <c r="C4769" s="92" t="str">
        <f t="shared" si="222"/>
        <v>POST /file-payments</v>
      </c>
      <c r="D4769" s="94" t="s">
        <v>208</v>
      </c>
      <c r="E4769" s="93" t="str">
        <f t="shared" si="223"/>
        <v>PISP</v>
      </c>
      <c r="F4769" s="93" t="str">
        <f t="shared" si="224"/>
        <v>Y</v>
      </c>
      <c r="G4769" s="95">
        <v>338092038.2602455</v>
      </c>
      <c r="H4769" s="99">
        <v>4259.3496490454072</v>
      </c>
      <c r="I4769" s="99">
        <v>64.437636475290915</v>
      </c>
      <c r="J4769" s="96"/>
      <c r="K4769" s="96"/>
      <c r="L4769" s="96"/>
      <c r="M4769" s="96"/>
      <c r="N4769" s="96"/>
      <c r="O4769" s="96"/>
      <c r="P4769" s="96"/>
    </row>
    <row r="4770" spans="1:16" ht="15" customHeight="1" x14ac:dyDescent="0.25">
      <c r="A4770" s="97">
        <v>43771</v>
      </c>
      <c r="B4770" s="101">
        <v>58</v>
      </c>
      <c r="C4770" s="92" t="str">
        <f t="shared" si="222"/>
        <v>GET /file-payments/{FilePaymentId}</v>
      </c>
      <c r="D4770" s="94" t="s">
        <v>208</v>
      </c>
      <c r="E4770" s="93" t="str">
        <f t="shared" si="223"/>
        <v>PISP</v>
      </c>
      <c r="F4770" s="93" t="str">
        <f t="shared" si="224"/>
        <v>Y</v>
      </c>
      <c r="G4770" s="95">
        <v>71055928.244519979</v>
      </c>
      <c r="H4770" s="99">
        <v>870.49375351845333</v>
      </c>
      <c r="I4770" s="99">
        <v>126.09101923943446</v>
      </c>
      <c r="J4770" s="96"/>
      <c r="K4770" s="96"/>
      <c r="L4770" s="96"/>
      <c r="M4770" s="96"/>
      <c r="N4770" s="96"/>
      <c r="O4770" s="96"/>
      <c r="P4770" s="96"/>
    </row>
    <row r="4771" spans="1:16" ht="15" customHeight="1" x14ac:dyDescent="0.25">
      <c r="A4771" s="97">
        <v>43771</v>
      </c>
      <c r="B4771" s="101">
        <v>59</v>
      </c>
      <c r="C4771" s="92" t="str">
        <f t="shared" si="222"/>
        <v>GET /file-payments/{FilePaymentId}/report-file</v>
      </c>
      <c r="D4771" s="94" t="s">
        <v>208</v>
      </c>
      <c r="E4771" s="93" t="str">
        <f t="shared" si="223"/>
        <v>PISP</v>
      </c>
      <c r="F4771" s="93" t="str">
        <f t="shared" si="224"/>
        <v>Y</v>
      </c>
      <c r="G4771" s="95">
        <v>62789683.47823564</v>
      </c>
      <c r="H4771" s="99">
        <v>2595.4158540154558</v>
      </c>
      <c r="I4771" s="99">
        <v>76.257560827476723</v>
      </c>
      <c r="J4771" s="96"/>
      <c r="K4771" s="96"/>
      <c r="L4771" s="96"/>
      <c r="M4771" s="96"/>
      <c r="N4771" s="96"/>
      <c r="O4771" s="96"/>
      <c r="P4771" s="96"/>
    </row>
    <row r="4772" spans="1:16" ht="15" customHeight="1" x14ac:dyDescent="0.25">
      <c r="A4772" s="97">
        <v>43771</v>
      </c>
      <c r="B4772" s="101">
        <v>60</v>
      </c>
      <c r="C4772" s="92" t="str">
        <f t="shared" si="222"/>
        <v>POST /funds-confirmation-consents</v>
      </c>
      <c r="D4772" s="94" t="s">
        <v>208</v>
      </c>
      <c r="E4772" s="93" t="str">
        <f t="shared" si="223"/>
        <v>CoF</v>
      </c>
      <c r="F4772" s="93" t="str">
        <f t="shared" si="224"/>
        <v>N</v>
      </c>
      <c r="G4772" s="95">
        <v>12445069.133539837</v>
      </c>
      <c r="H4772" s="99">
        <v>15960.524220528092</v>
      </c>
      <c r="I4772" s="99">
        <v>12.896601069959495</v>
      </c>
      <c r="J4772" s="96"/>
      <c r="K4772" s="96"/>
      <c r="L4772" s="96"/>
      <c r="M4772" s="96"/>
      <c r="N4772" s="96"/>
      <c r="O4772" s="96"/>
      <c r="P4772" s="96"/>
    </row>
    <row r="4773" spans="1:16" ht="15" customHeight="1" x14ac:dyDescent="0.25">
      <c r="A4773" s="97">
        <v>43771</v>
      </c>
      <c r="B4773" s="101">
        <v>61</v>
      </c>
      <c r="C4773" s="92" t="str">
        <f t="shared" si="222"/>
        <v>GET /funds-confirmation-consents/{ConsentId}</v>
      </c>
      <c r="D4773" s="94" t="s">
        <v>208</v>
      </c>
      <c r="E4773" s="93" t="str">
        <f t="shared" si="223"/>
        <v>CoF</v>
      </c>
      <c r="F4773" s="93" t="str">
        <f t="shared" si="224"/>
        <v>N</v>
      </c>
      <c r="G4773" s="95">
        <v>20390470.764204372</v>
      </c>
      <c r="H4773" s="99">
        <v>43486.83425870374</v>
      </c>
      <c r="I4773" s="99">
        <v>179.93543750420119</v>
      </c>
      <c r="J4773" s="96"/>
      <c r="K4773" s="96"/>
      <c r="L4773" s="96"/>
      <c r="M4773" s="96"/>
      <c r="N4773" s="96"/>
      <c r="O4773" s="96"/>
      <c r="P4773" s="96"/>
    </row>
    <row r="4774" spans="1:16" ht="15" customHeight="1" x14ac:dyDescent="0.25">
      <c r="A4774" s="97">
        <v>43771</v>
      </c>
      <c r="B4774" s="101">
        <v>62</v>
      </c>
      <c r="C4774" s="92" t="str">
        <f t="shared" si="222"/>
        <v>DELETE /funds-confirmation-consents/{ConsentId}</v>
      </c>
      <c r="D4774" s="94" t="s">
        <v>208</v>
      </c>
      <c r="E4774" s="93" t="str">
        <f t="shared" si="223"/>
        <v>CoF</v>
      </c>
      <c r="F4774" s="93" t="str">
        <f t="shared" si="224"/>
        <v>N</v>
      </c>
      <c r="G4774" s="95">
        <v>6013402.97763306</v>
      </c>
      <c r="H4774" s="99">
        <v>11996.711482078115</v>
      </c>
      <c r="I4774" s="99">
        <v>117.0886160110576</v>
      </c>
      <c r="J4774" s="96"/>
      <c r="K4774" s="96"/>
      <c r="L4774" s="96"/>
      <c r="M4774" s="96"/>
      <c r="N4774" s="96"/>
      <c r="O4774" s="96"/>
      <c r="P4774" s="96"/>
    </row>
    <row r="4775" spans="1:16" ht="15" customHeight="1" x14ac:dyDescent="0.25">
      <c r="A4775" s="97">
        <v>43771</v>
      </c>
      <c r="B4775" s="101">
        <v>63</v>
      </c>
      <c r="C4775" s="92" t="str">
        <f t="shared" si="222"/>
        <v>POST /funds-confirmations</v>
      </c>
      <c r="D4775" s="94" t="s">
        <v>208</v>
      </c>
      <c r="E4775" s="93" t="str">
        <f t="shared" si="223"/>
        <v>CoF</v>
      </c>
      <c r="F4775" s="93" t="str">
        <f t="shared" si="224"/>
        <v>Y</v>
      </c>
      <c r="G4775" s="95">
        <v>9055908.1489532441</v>
      </c>
      <c r="H4775" s="99">
        <v>19038.737447776657</v>
      </c>
      <c r="I4775" s="99">
        <v>201.07150102685409</v>
      </c>
      <c r="J4775" s="96"/>
      <c r="K4775" s="96"/>
      <c r="L4775" s="96"/>
      <c r="M4775" s="96"/>
      <c r="N4775" s="96"/>
      <c r="O4775" s="96"/>
      <c r="P4775" s="96"/>
    </row>
    <row r="4776" spans="1:16" ht="15" customHeight="1" x14ac:dyDescent="0.25">
      <c r="A4776" s="97">
        <v>43771</v>
      </c>
      <c r="B4776" s="101">
        <v>75</v>
      </c>
      <c r="C4776" s="92" t="str">
        <f t="shared" si="222"/>
        <v>GET /domestic-payment-consents/{ConsentId}/funds-confirmation</v>
      </c>
      <c r="D4776" s="94" t="s">
        <v>208</v>
      </c>
      <c r="E4776" s="93" t="str">
        <f t="shared" si="223"/>
        <v>CoF</v>
      </c>
      <c r="F4776" s="93" t="str">
        <f t="shared" si="224"/>
        <v>Y</v>
      </c>
      <c r="G4776" s="95">
        <v>3819743.6472096369</v>
      </c>
      <c r="H4776" s="99">
        <v>6405.0614343572606</v>
      </c>
      <c r="I4776" s="99">
        <v>189.37578509887152</v>
      </c>
      <c r="J4776" s="96"/>
      <c r="K4776" s="96"/>
      <c r="L4776" s="96"/>
      <c r="M4776" s="96"/>
      <c r="N4776" s="96"/>
      <c r="O4776" s="96"/>
      <c r="P4776" s="96"/>
    </row>
    <row r="4777" spans="1:16" ht="15" customHeight="1" x14ac:dyDescent="0.25">
      <c r="A4777" s="97">
        <v>43771</v>
      </c>
      <c r="B4777" s="101">
        <v>76</v>
      </c>
      <c r="C4777" s="92" t="str">
        <f t="shared" si="222"/>
        <v>GET /international-payment-consents/{ConsentId}/funds-confirmation</v>
      </c>
      <c r="D4777" s="94" t="s">
        <v>208</v>
      </c>
      <c r="E4777" s="93" t="str">
        <f t="shared" si="223"/>
        <v>CoF</v>
      </c>
      <c r="F4777" s="93" t="str">
        <f t="shared" si="224"/>
        <v>Y</v>
      </c>
      <c r="G4777" s="95">
        <v>16179144.863294866</v>
      </c>
      <c r="H4777" s="99">
        <v>44057.50701401291</v>
      </c>
      <c r="I4777" s="99">
        <v>88.778596231525114</v>
      </c>
      <c r="J4777" s="96"/>
      <c r="K4777" s="96"/>
      <c r="L4777" s="96"/>
      <c r="M4777" s="96"/>
      <c r="N4777" s="96"/>
      <c r="O4777" s="96"/>
      <c r="P4777" s="96"/>
    </row>
    <row r="4778" spans="1:16" ht="15" customHeight="1" x14ac:dyDescent="0.25">
      <c r="A4778" s="97">
        <v>43771</v>
      </c>
      <c r="B4778" s="101">
        <v>77</v>
      </c>
      <c r="C4778" s="92" t="str">
        <f t="shared" si="222"/>
        <v>GET /international-scheduled-payment-consents/{ConsentId}/funds-confirmation</v>
      </c>
      <c r="D4778" s="94" t="s">
        <v>208</v>
      </c>
      <c r="E4778" s="93" t="str">
        <f t="shared" si="223"/>
        <v>CoF</v>
      </c>
      <c r="F4778" s="93" t="str">
        <f t="shared" si="224"/>
        <v>Y</v>
      </c>
      <c r="G4778" s="95">
        <v>32251938.690981906</v>
      </c>
      <c r="H4778" s="99">
        <v>52687.901037360949</v>
      </c>
      <c r="I4778" s="99">
        <v>9.3985146472113659</v>
      </c>
      <c r="J4778" s="96"/>
      <c r="K4778" s="96"/>
      <c r="L4778" s="96"/>
      <c r="M4778" s="96"/>
      <c r="N4778" s="96"/>
      <c r="O4778" s="96"/>
      <c r="P4778" s="96"/>
    </row>
    <row r="4779" spans="1:16" ht="15" customHeight="1" x14ac:dyDescent="0.25">
      <c r="A4779" s="97">
        <v>43771</v>
      </c>
      <c r="B4779" s="101">
        <v>78</v>
      </c>
      <c r="C4779" s="92" t="str">
        <f t="shared" si="222"/>
        <v>GET /accounts/{AccountId}/parties</v>
      </c>
      <c r="D4779" s="94" t="s">
        <v>208</v>
      </c>
      <c r="E4779" s="93" t="str">
        <f t="shared" si="223"/>
        <v>AISP</v>
      </c>
      <c r="F4779" s="93" t="str">
        <f t="shared" si="224"/>
        <v>Y</v>
      </c>
      <c r="G4779" s="104">
        <v>1141282.0131536762</v>
      </c>
      <c r="H4779" s="99">
        <v>52070.112340556399</v>
      </c>
      <c r="I4779" s="99">
        <v>0</v>
      </c>
      <c r="J4779" s="96"/>
      <c r="K4779" s="96"/>
      <c r="L4779" s="96"/>
      <c r="M4779" s="96"/>
      <c r="N4779" s="96"/>
      <c r="O4779" s="96"/>
      <c r="P4779" s="96"/>
    </row>
    <row r="4780" spans="1:16" ht="15" customHeight="1" x14ac:dyDescent="0.25">
      <c r="A4780" s="97">
        <v>43771</v>
      </c>
      <c r="B4780" s="101">
        <v>79</v>
      </c>
      <c r="C4780" s="92" t="str">
        <f t="shared" si="222"/>
        <v>GET /domestic-payments/{DomesticPaymentId}/payment-details</v>
      </c>
      <c r="D4780" s="94" t="s">
        <v>208</v>
      </c>
      <c r="E4780" s="93" t="str">
        <f t="shared" si="223"/>
        <v>PISP</v>
      </c>
      <c r="F4780" s="93" t="str">
        <f t="shared" si="224"/>
        <v>Y</v>
      </c>
      <c r="G4780" s="104">
        <v>35743831.034146383</v>
      </c>
      <c r="H4780" s="99">
        <v>47449.24203951149</v>
      </c>
      <c r="I4780" s="99">
        <v>81.355100418538342</v>
      </c>
      <c r="J4780" s="96"/>
      <c r="K4780" s="96"/>
      <c r="L4780" s="96"/>
      <c r="M4780" s="96"/>
      <c r="N4780" s="96"/>
      <c r="O4780" s="96"/>
      <c r="P4780" s="96"/>
    </row>
    <row r="4781" spans="1:16" ht="15" customHeight="1" x14ac:dyDescent="0.25">
      <c r="A4781" s="97">
        <v>43771</v>
      </c>
      <c r="B4781" s="101">
        <v>80</v>
      </c>
      <c r="C4781" s="92" t="str">
        <f t="shared" si="222"/>
        <v>GET /domestic-scheduled-payments/{DomesticScheduledPaymentId}/payment-details</v>
      </c>
      <c r="D4781" s="94" t="s">
        <v>208</v>
      </c>
      <c r="E4781" s="93" t="str">
        <f t="shared" si="223"/>
        <v>PISP</v>
      </c>
      <c r="F4781" s="93" t="str">
        <f t="shared" si="224"/>
        <v>Y</v>
      </c>
      <c r="G4781" s="104">
        <v>15929177.397635121</v>
      </c>
      <c r="H4781" s="99">
        <v>38454.49293590476</v>
      </c>
      <c r="I4781" s="99">
        <v>90.776255556178441</v>
      </c>
      <c r="J4781" s="96"/>
      <c r="K4781" s="96"/>
      <c r="L4781" s="96"/>
      <c r="M4781" s="96"/>
      <c r="N4781" s="96"/>
      <c r="O4781" s="96"/>
      <c r="P4781" s="96"/>
    </row>
    <row r="4782" spans="1:16" ht="15" customHeight="1" x14ac:dyDescent="0.25">
      <c r="A4782" s="97">
        <v>43771</v>
      </c>
      <c r="B4782" s="101">
        <v>81</v>
      </c>
      <c r="C4782" s="92" t="str">
        <f t="shared" si="222"/>
        <v>GET /domestic-standing-orders/{DomesticStandingOrderId}/payment-details</v>
      </c>
      <c r="D4782" s="94" t="s">
        <v>208</v>
      </c>
      <c r="E4782" s="93" t="str">
        <f t="shared" si="223"/>
        <v>PISP</v>
      </c>
      <c r="F4782" s="93" t="str">
        <f t="shared" si="224"/>
        <v>Y</v>
      </c>
      <c r="G4782" s="104">
        <v>5936937.7150108982</v>
      </c>
      <c r="H4782" s="99">
        <v>9602.5291376710265</v>
      </c>
      <c r="I4782" s="99">
        <v>252.61066950989763</v>
      </c>
      <c r="J4782" s="96"/>
      <c r="K4782" s="96"/>
      <c r="L4782" s="96"/>
      <c r="M4782" s="96"/>
      <c r="N4782" s="96"/>
      <c r="O4782" s="96"/>
      <c r="P4782" s="96"/>
    </row>
    <row r="4783" spans="1:16" ht="15" customHeight="1" x14ac:dyDescent="0.25">
      <c r="A4783" s="97">
        <v>43771</v>
      </c>
      <c r="B4783" s="101">
        <v>82</v>
      </c>
      <c r="C4783" s="92" t="str">
        <f t="shared" si="222"/>
        <v>GET /international-payments/{InternationalPaymentId}/payment-details</v>
      </c>
      <c r="D4783" s="94" t="s">
        <v>208</v>
      </c>
      <c r="E4783" s="93" t="str">
        <f t="shared" si="223"/>
        <v>PISP</v>
      </c>
      <c r="F4783" s="93" t="str">
        <f t="shared" si="224"/>
        <v>Y</v>
      </c>
      <c r="G4783" s="104">
        <v>13955669.886744909</v>
      </c>
      <c r="H4783" s="99">
        <v>19376.692054353338</v>
      </c>
      <c r="I4783" s="99">
        <v>59.932083812637664</v>
      </c>
      <c r="J4783" s="96"/>
      <c r="K4783" s="96"/>
      <c r="L4783" s="96"/>
      <c r="M4783" s="96"/>
      <c r="N4783" s="96"/>
      <c r="O4783" s="96"/>
      <c r="P4783" s="96"/>
    </row>
    <row r="4784" spans="1:16" ht="15" customHeight="1" x14ac:dyDescent="0.25">
      <c r="A4784" s="97">
        <v>43771</v>
      </c>
      <c r="B4784" s="101">
        <v>83</v>
      </c>
      <c r="C4784" s="92" t="str">
        <f t="shared" si="222"/>
        <v>GET /international-scheduled-payments/{InternationalScheduledPaymentId}/payment-details</v>
      </c>
      <c r="D4784" s="94" t="s">
        <v>208</v>
      </c>
      <c r="E4784" s="93" t="str">
        <f t="shared" si="223"/>
        <v>PISP</v>
      </c>
      <c r="F4784" s="93" t="str">
        <f t="shared" si="224"/>
        <v>Y</v>
      </c>
      <c r="G4784" s="104">
        <v>21448825.741190162</v>
      </c>
      <c r="H4784" s="99">
        <v>41119.125714297305</v>
      </c>
      <c r="I4784" s="99">
        <v>65.178110956626398</v>
      </c>
      <c r="J4784" s="96"/>
      <c r="K4784" s="96"/>
      <c r="L4784" s="96"/>
      <c r="M4784" s="96"/>
      <c r="N4784" s="96"/>
      <c r="O4784" s="96"/>
      <c r="P4784" s="96"/>
    </row>
    <row r="4785" spans="1:16" ht="15" customHeight="1" x14ac:dyDescent="0.25">
      <c r="A4785" s="97">
        <v>43771</v>
      </c>
      <c r="B4785" s="101">
        <v>84</v>
      </c>
      <c r="C4785" s="92" t="str">
        <f t="shared" si="222"/>
        <v>GET /international-standing-orders/{InternationalStandingOrderPaymentId}/payment-details</v>
      </c>
      <c r="D4785" s="94" t="s">
        <v>208</v>
      </c>
      <c r="E4785" s="93" t="str">
        <f t="shared" si="223"/>
        <v>PISP</v>
      </c>
      <c r="F4785" s="93" t="str">
        <f t="shared" si="224"/>
        <v>Y</v>
      </c>
      <c r="G4785" s="104">
        <v>6910722.6870667683</v>
      </c>
      <c r="H4785" s="99">
        <v>19573.053406039322</v>
      </c>
      <c r="I4785" s="99">
        <v>79.091493156247537</v>
      </c>
      <c r="J4785" s="96"/>
      <c r="K4785" s="96"/>
      <c r="L4785" s="96"/>
      <c r="M4785" s="96"/>
      <c r="N4785" s="96"/>
      <c r="O4785" s="96"/>
      <c r="P4785" s="96"/>
    </row>
    <row r="4786" spans="1:16" ht="15" customHeight="1" x14ac:dyDescent="0.25">
      <c r="A4786" s="97">
        <v>43771</v>
      </c>
      <c r="B4786" s="101">
        <v>85</v>
      </c>
      <c r="C4786" s="92" t="str">
        <f t="shared" si="222"/>
        <v>GET /file-payments/{FilePaymentId}/payment-details</v>
      </c>
      <c r="D4786" s="94" t="s">
        <v>208</v>
      </c>
      <c r="E4786" s="93" t="str">
        <f t="shared" si="223"/>
        <v>PISP</v>
      </c>
      <c r="F4786" s="93" t="str">
        <f t="shared" si="224"/>
        <v>Y</v>
      </c>
      <c r="G4786" s="104">
        <v>69068651.826059207</v>
      </c>
      <c r="H4786" s="99">
        <v>2854.9574394170013</v>
      </c>
      <c r="I4786" s="99">
        <v>83.883316910224409</v>
      </c>
      <c r="J4786" s="96"/>
      <c r="K4786" s="96"/>
      <c r="L4786" s="96"/>
      <c r="M4786" s="96"/>
      <c r="N4786" s="96"/>
      <c r="O4786" s="96"/>
      <c r="P4786" s="96"/>
    </row>
    <row r="4787" spans="1:16" ht="15" customHeight="1" x14ac:dyDescent="0.25">
      <c r="A4787" s="97">
        <v>43771</v>
      </c>
      <c r="B4787" s="101">
        <v>86</v>
      </c>
      <c r="C4787" s="92" t="str">
        <f t="shared" si="222"/>
        <v>POST /event-subscriptions</v>
      </c>
      <c r="D4787" s="94" t="s">
        <v>208</v>
      </c>
      <c r="E4787" s="93" t="str">
        <f t="shared" si="223"/>
        <v>Notifications</v>
      </c>
      <c r="F4787" s="93" t="str">
        <f t="shared" si="224"/>
        <v>N</v>
      </c>
      <c r="G4787" s="104">
        <v>11200562.220185854</v>
      </c>
      <c r="H4787" s="99">
        <v>14364.471798475282</v>
      </c>
      <c r="I4787" s="99">
        <v>11.606940962963545</v>
      </c>
      <c r="J4787" s="96"/>
      <c r="K4787" s="96"/>
      <c r="L4787" s="96"/>
      <c r="M4787" s="96"/>
      <c r="N4787" s="96"/>
      <c r="O4787" s="96"/>
      <c r="P4787" s="96"/>
    </row>
    <row r="4788" spans="1:16" ht="15" customHeight="1" x14ac:dyDescent="0.25">
      <c r="A4788" s="97">
        <v>43771</v>
      </c>
      <c r="B4788" s="101">
        <v>87</v>
      </c>
      <c r="C4788" s="92" t="str">
        <f t="shared" si="222"/>
        <v>GET /event-subscriptions</v>
      </c>
      <c r="D4788" s="94" t="s">
        <v>208</v>
      </c>
      <c r="E4788" s="93" t="str">
        <f t="shared" si="223"/>
        <v>Notifications</v>
      </c>
      <c r="F4788" s="93" t="str">
        <f t="shared" si="224"/>
        <v>N</v>
      </c>
      <c r="G4788" s="104">
        <v>18351423.687783934</v>
      </c>
      <c r="H4788" s="99">
        <v>39138.150832833366</v>
      </c>
      <c r="I4788" s="99">
        <v>161.94189375378107</v>
      </c>
      <c r="J4788" s="96"/>
      <c r="K4788" s="96"/>
      <c r="L4788" s="96"/>
      <c r="M4788" s="96"/>
      <c r="N4788" s="96"/>
      <c r="O4788" s="96"/>
      <c r="P4788" s="96"/>
    </row>
    <row r="4789" spans="1:16" ht="15" customHeight="1" x14ac:dyDescent="0.25">
      <c r="A4789" s="97">
        <v>43771</v>
      </c>
      <c r="B4789" s="101">
        <v>88</v>
      </c>
      <c r="C4789" s="92" t="str">
        <f t="shared" si="222"/>
        <v>PUT /event-subscriptions/{EventSubscriptionId}</v>
      </c>
      <c r="D4789" s="94" t="s">
        <v>208</v>
      </c>
      <c r="E4789" s="93" t="str">
        <f t="shared" si="223"/>
        <v>Notifications</v>
      </c>
      <c r="F4789" s="93" t="str">
        <f t="shared" si="224"/>
        <v>N</v>
      </c>
      <c r="G4789" s="104">
        <v>11760590.331195146</v>
      </c>
      <c r="H4789" s="99">
        <v>15082.695388399046</v>
      </c>
      <c r="I4789" s="99">
        <v>12.187288011111724</v>
      </c>
      <c r="J4789" s="96"/>
      <c r="K4789" s="96"/>
      <c r="L4789" s="96"/>
      <c r="M4789" s="96"/>
      <c r="N4789" s="96"/>
      <c r="O4789" s="96"/>
      <c r="P4789" s="96"/>
    </row>
    <row r="4790" spans="1:16" ht="15" customHeight="1" x14ac:dyDescent="0.25">
      <c r="A4790" s="97">
        <v>43771</v>
      </c>
      <c r="B4790" s="101">
        <v>89</v>
      </c>
      <c r="C4790" s="92" t="str">
        <f t="shared" si="222"/>
        <v>DELETE /event-subscriptions/{EventSubscriptionId}</v>
      </c>
      <c r="D4790" s="94" t="s">
        <v>208</v>
      </c>
      <c r="E4790" s="93" t="str">
        <f t="shared" si="223"/>
        <v>Notifications</v>
      </c>
      <c r="F4790" s="93" t="str">
        <f t="shared" si="224"/>
        <v>N</v>
      </c>
      <c r="G4790" s="104">
        <v>6614743.2753963666</v>
      </c>
      <c r="H4790" s="99">
        <v>13196.382630285927</v>
      </c>
      <c r="I4790" s="99">
        <v>128.79747761216336</v>
      </c>
      <c r="J4790" s="96"/>
      <c r="K4790" s="96"/>
      <c r="L4790" s="96"/>
      <c r="M4790" s="96"/>
      <c r="N4790" s="96"/>
      <c r="O4790" s="96"/>
      <c r="P4790" s="96"/>
    </row>
    <row r="4791" spans="1:16" ht="15" customHeight="1" x14ac:dyDescent="0.25">
      <c r="A4791" s="97">
        <v>43771</v>
      </c>
      <c r="B4791" s="101">
        <v>90</v>
      </c>
      <c r="C4791" s="92" t="str">
        <f t="shared" si="222"/>
        <v>POST /event-notifications</v>
      </c>
      <c r="D4791" s="94" t="s">
        <v>208</v>
      </c>
      <c r="E4791" s="93" t="str">
        <f t="shared" si="223"/>
        <v>Notifications</v>
      </c>
      <c r="F4791" s="93" t="str">
        <f t="shared" si="224"/>
        <v>N</v>
      </c>
      <c r="G4791" s="104">
        <v>8603112.7415055819</v>
      </c>
      <c r="H4791" s="99">
        <v>18086.800575387824</v>
      </c>
      <c r="I4791" s="99">
        <v>191.01792597551139</v>
      </c>
      <c r="J4791" s="96"/>
      <c r="K4791" s="96"/>
      <c r="L4791" s="96"/>
      <c r="M4791" s="96"/>
      <c r="N4791" s="96"/>
      <c r="O4791" s="96"/>
      <c r="P4791" s="96"/>
    </row>
    <row r="4792" spans="1:16" ht="15" customHeight="1" x14ac:dyDescent="0.25">
      <c r="A4792" s="97">
        <v>43771</v>
      </c>
      <c r="B4792" s="101">
        <v>91</v>
      </c>
      <c r="C4792" s="92" t="str">
        <f t="shared" si="222"/>
        <v>POST /events</v>
      </c>
      <c r="D4792" s="94" t="s">
        <v>208</v>
      </c>
      <c r="E4792" s="93" t="str">
        <f t="shared" si="223"/>
        <v>Notifications</v>
      </c>
      <c r="F4792" s="93" t="str">
        <f t="shared" si="224"/>
        <v>N</v>
      </c>
      <c r="G4792" s="104">
        <v>5412062.6798697542</v>
      </c>
      <c r="H4792" s="99">
        <v>10797.040333870304</v>
      </c>
      <c r="I4792" s="99">
        <v>105.37975440995184</v>
      </c>
      <c r="J4792" s="96"/>
      <c r="K4792" s="96"/>
      <c r="L4792" s="96"/>
      <c r="M4792" s="96"/>
      <c r="N4792" s="96"/>
      <c r="O4792" s="96"/>
      <c r="P4792" s="96"/>
    </row>
    <row r="4793" spans="1:16" ht="15" customHeight="1" x14ac:dyDescent="0.25">
      <c r="A4793" s="97">
        <v>43772</v>
      </c>
      <c r="B4793" s="101">
        <v>0</v>
      </c>
      <c r="C4793" s="92" t="str">
        <f t="shared" si="222"/>
        <v>OIDC endpoints for token IDs</v>
      </c>
      <c r="D4793" s="94" t="s">
        <v>207</v>
      </c>
      <c r="E4793" s="93" t="str">
        <f t="shared" si="223"/>
        <v>OIDC</v>
      </c>
      <c r="F4793" s="93" t="str">
        <f t="shared" si="224"/>
        <v>N</v>
      </c>
      <c r="G4793" s="111">
        <v>828200398.50767303</v>
      </c>
      <c r="H4793" s="99">
        <v>1696371.7851497233</v>
      </c>
      <c r="I4793" s="99">
        <v>580.75088941503827</v>
      </c>
      <c r="J4793" s="96"/>
      <c r="K4793" s="96"/>
      <c r="L4793" s="96"/>
      <c r="M4793" s="96"/>
      <c r="N4793" s="96"/>
      <c r="O4793" s="96"/>
      <c r="P4793" s="96"/>
    </row>
    <row r="4794" spans="1:16" ht="15" customHeight="1" x14ac:dyDescent="0.25">
      <c r="A4794" s="100">
        <v>43772</v>
      </c>
      <c r="B4794" s="101">
        <v>1</v>
      </c>
      <c r="C4794" s="92" t="str">
        <f t="shared" si="222"/>
        <v>POST /account-access-consents</v>
      </c>
      <c r="D4794" s="94" t="s">
        <v>207</v>
      </c>
      <c r="E4794" s="93" t="str">
        <f t="shared" si="223"/>
        <v>AISP</v>
      </c>
      <c r="F4794" s="93" t="str">
        <f t="shared" si="224"/>
        <v>N</v>
      </c>
      <c r="G4794" s="95">
        <v>694923.27228087303</v>
      </c>
      <c r="H4794" s="102">
        <v>27090.469468948573</v>
      </c>
      <c r="I4794" s="102">
        <v>98.067854840466879</v>
      </c>
      <c r="J4794" s="96"/>
      <c r="K4794" s="96"/>
      <c r="L4794" s="96"/>
      <c r="M4794" s="96"/>
      <c r="N4794" s="96"/>
      <c r="O4794" s="96"/>
      <c r="P4794" s="96"/>
    </row>
    <row r="4795" spans="1:16" ht="15" customHeight="1" x14ac:dyDescent="0.25">
      <c r="A4795" s="100">
        <v>43772</v>
      </c>
      <c r="B4795" s="101">
        <v>2</v>
      </c>
      <c r="C4795" s="92" t="str">
        <f t="shared" si="222"/>
        <v>GET /account-access-consents/{ConsentId}</v>
      </c>
      <c r="D4795" s="94" t="s">
        <v>207</v>
      </c>
      <c r="E4795" s="93" t="str">
        <f t="shared" si="223"/>
        <v>AISP</v>
      </c>
      <c r="F4795" s="93" t="str">
        <f t="shared" si="224"/>
        <v>N</v>
      </c>
      <c r="G4795" s="95">
        <v>1546337.1090219445</v>
      </c>
      <c r="H4795" s="102">
        <v>27508.17520617869</v>
      </c>
      <c r="I4795" s="102">
        <v>35.8983611334058</v>
      </c>
      <c r="J4795" s="96"/>
      <c r="K4795" s="96"/>
      <c r="L4795" s="96"/>
      <c r="M4795" s="96"/>
      <c r="N4795" s="96"/>
      <c r="O4795" s="96"/>
      <c r="P4795" s="96"/>
    </row>
    <row r="4796" spans="1:16" ht="15" customHeight="1" x14ac:dyDescent="0.25">
      <c r="A4796" s="100">
        <v>43772</v>
      </c>
      <c r="B4796" s="101">
        <v>3</v>
      </c>
      <c r="C4796" s="92" t="str">
        <f t="shared" si="222"/>
        <v>DELETE /account-access-consents/{ConsentId}</v>
      </c>
      <c r="D4796" s="94" t="s">
        <v>207</v>
      </c>
      <c r="E4796" s="93" t="str">
        <f t="shared" si="223"/>
        <v>AISP</v>
      </c>
      <c r="F4796" s="93" t="str">
        <f t="shared" si="224"/>
        <v>N</v>
      </c>
      <c r="G4796" s="95">
        <v>750181.24273613084</v>
      </c>
      <c r="H4796" s="102">
        <v>28247.111833136943</v>
      </c>
      <c r="I4796" s="102">
        <v>309.1767893204825</v>
      </c>
      <c r="J4796" s="96"/>
      <c r="K4796" s="96"/>
      <c r="L4796" s="96"/>
      <c r="M4796" s="96"/>
      <c r="N4796" s="96"/>
      <c r="O4796" s="96"/>
      <c r="P4796" s="96"/>
    </row>
    <row r="4797" spans="1:16" ht="15" customHeight="1" x14ac:dyDescent="0.25">
      <c r="A4797" s="100">
        <v>43772</v>
      </c>
      <c r="B4797" s="101">
        <v>4</v>
      </c>
      <c r="C4797" s="92" t="str">
        <f t="shared" si="222"/>
        <v>GET /accounts</v>
      </c>
      <c r="D4797" s="94" t="s">
        <v>207</v>
      </c>
      <c r="E4797" s="93" t="str">
        <f t="shared" si="223"/>
        <v>AISP</v>
      </c>
      <c r="F4797" s="93" t="str">
        <f t="shared" si="224"/>
        <v>Y</v>
      </c>
      <c r="G4797" s="95">
        <v>2074113.5867141485</v>
      </c>
      <c r="H4797" s="102">
        <v>31603.998444067718</v>
      </c>
      <c r="I4797" s="102">
        <v>79.542985007913202</v>
      </c>
      <c r="J4797" s="96"/>
      <c r="K4797" s="96"/>
      <c r="L4797" s="96"/>
      <c r="M4797" s="96"/>
      <c r="N4797" s="96"/>
      <c r="O4797" s="96"/>
      <c r="P4797" s="96"/>
    </row>
    <row r="4798" spans="1:16" ht="15" customHeight="1" x14ac:dyDescent="0.25">
      <c r="A4798" s="100">
        <v>43772</v>
      </c>
      <c r="B4798" s="101">
        <v>5</v>
      </c>
      <c r="C4798" s="92" t="str">
        <f t="shared" si="222"/>
        <v>GET /accounts/{AccountId}</v>
      </c>
      <c r="D4798" s="94" t="s">
        <v>207</v>
      </c>
      <c r="E4798" s="93" t="str">
        <f t="shared" si="223"/>
        <v>AISP</v>
      </c>
      <c r="F4798" s="93" t="str">
        <f t="shared" si="224"/>
        <v>Y</v>
      </c>
      <c r="G4798" s="95">
        <v>3032350.6874441137</v>
      </c>
      <c r="H4798" s="102">
        <v>46268.067923832372</v>
      </c>
      <c r="I4798" s="102">
        <v>106.09286874701858</v>
      </c>
      <c r="J4798" s="96"/>
      <c r="K4798" s="96"/>
      <c r="L4798" s="96"/>
      <c r="M4798" s="96"/>
      <c r="N4798" s="96"/>
      <c r="O4798" s="96"/>
      <c r="P4798" s="96"/>
    </row>
    <row r="4799" spans="1:16" ht="15" customHeight="1" x14ac:dyDescent="0.25">
      <c r="A4799" s="100">
        <v>43772</v>
      </c>
      <c r="B4799" s="101">
        <v>6</v>
      </c>
      <c r="C4799" s="92" t="str">
        <f t="shared" si="222"/>
        <v>GET /accounts/{AccountId}/balances</v>
      </c>
      <c r="D4799" s="94" t="s">
        <v>207</v>
      </c>
      <c r="E4799" s="93" t="str">
        <f t="shared" si="223"/>
        <v>AISP</v>
      </c>
      <c r="F4799" s="93" t="str">
        <f t="shared" si="224"/>
        <v>Y</v>
      </c>
      <c r="G4799" s="95">
        <v>2008208.2409132465</v>
      </c>
      <c r="H4799" s="102">
        <v>25956.221445491887</v>
      </c>
      <c r="I4799" s="102">
        <v>142.28894640890528</v>
      </c>
      <c r="J4799" s="96"/>
      <c r="K4799" s="96"/>
      <c r="L4799" s="96"/>
      <c r="M4799" s="96"/>
      <c r="N4799" s="96"/>
      <c r="O4799" s="96"/>
      <c r="P4799" s="96"/>
    </row>
    <row r="4800" spans="1:16" ht="15" customHeight="1" x14ac:dyDescent="0.25">
      <c r="A4800" s="100">
        <v>43772</v>
      </c>
      <c r="B4800" s="101">
        <v>7</v>
      </c>
      <c r="C4800" s="92" t="str">
        <f t="shared" si="222"/>
        <v>GET /balances</v>
      </c>
      <c r="D4800" s="94" t="s">
        <v>207</v>
      </c>
      <c r="E4800" s="93" t="str">
        <f t="shared" si="223"/>
        <v>AISP</v>
      </c>
      <c r="F4800" s="93" t="str">
        <f t="shared" si="224"/>
        <v>Y</v>
      </c>
      <c r="G4800" s="95">
        <v>1222282.0483886246</v>
      </c>
      <c r="H4800" s="102">
        <v>20805.793575889205</v>
      </c>
      <c r="I4800" s="102">
        <v>172.497767528136</v>
      </c>
      <c r="J4800" s="96"/>
      <c r="K4800" s="96"/>
      <c r="L4800" s="96"/>
      <c r="M4800" s="96"/>
      <c r="N4800" s="96"/>
      <c r="O4800" s="96"/>
      <c r="P4800" s="96"/>
    </row>
    <row r="4801" spans="1:16" ht="15" customHeight="1" x14ac:dyDescent="0.25">
      <c r="A4801" s="100">
        <v>43772</v>
      </c>
      <c r="B4801" s="101">
        <v>8</v>
      </c>
      <c r="C4801" s="92" t="str">
        <f t="shared" si="222"/>
        <v>GET /accounts/{AccountId}/transactions</v>
      </c>
      <c r="D4801" s="94" t="s">
        <v>207</v>
      </c>
      <c r="E4801" s="93" t="str">
        <f t="shared" si="223"/>
        <v>AISP</v>
      </c>
      <c r="F4801" s="93" t="str">
        <f t="shared" si="224"/>
        <v>Y</v>
      </c>
      <c r="G4801" s="95">
        <v>40051216.325446308</v>
      </c>
      <c r="H4801" s="102">
        <v>18692.31664173205</v>
      </c>
      <c r="I4801" s="102">
        <v>196.05733640773005</v>
      </c>
      <c r="J4801" s="96"/>
      <c r="K4801" s="96"/>
      <c r="L4801" s="96"/>
      <c r="M4801" s="96"/>
      <c r="N4801" s="96"/>
      <c r="O4801" s="96"/>
      <c r="P4801" s="96"/>
    </row>
    <row r="4802" spans="1:16" ht="15" customHeight="1" x14ac:dyDescent="0.25">
      <c r="A4802" s="100">
        <v>43772</v>
      </c>
      <c r="B4802" s="101">
        <v>9</v>
      </c>
      <c r="C4802" s="92" t="str">
        <f t="shared" si="222"/>
        <v>GET /transactions</v>
      </c>
      <c r="D4802" s="94" t="s">
        <v>207</v>
      </c>
      <c r="E4802" s="93" t="str">
        <f t="shared" si="223"/>
        <v>AISP</v>
      </c>
      <c r="F4802" s="93" t="str">
        <f t="shared" si="224"/>
        <v>Y</v>
      </c>
      <c r="G4802" s="95">
        <v>407824304.89429641</v>
      </c>
      <c r="H4802" s="102">
        <v>42754.090573700734</v>
      </c>
      <c r="I4802" s="102">
        <v>32.945655561964614</v>
      </c>
      <c r="J4802" s="96"/>
      <c r="K4802" s="96"/>
      <c r="L4802" s="96"/>
      <c r="M4802" s="96"/>
      <c r="N4802" s="96"/>
      <c r="O4802" s="96"/>
      <c r="P4802" s="96"/>
    </row>
    <row r="4803" spans="1:16" ht="15" customHeight="1" x14ac:dyDescent="0.25">
      <c r="A4803" s="100">
        <v>43772</v>
      </c>
      <c r="B4803" s="101">
        <v>10</v>
      </c>
      <c r="C4803" s="92" t="str">
        <f t="shared" si="222"/>
        <v>GET /accounts/{AccountId}/beneficiaries</v>
      </c>
      <c r="D4803" s="94" t="s">
        <v>207</v>
      </c>
      <c r="E4803" s="93" t="str">
        <f t="shared" si="223"/>
        <v>AISP</v>
      </c>
      <c r="F4803" s="93" t="str">
        <f t="shared" si="224"/>
        <v>Y</v>
      </c>
      <c r="G4803" s="95">
        <v>2549333.0042183395</v>
      </c>
      <c r="H4803" s="102">
        <v>31524.526618036503</v>
      </c>
      <c r="I4803" s="102">
        <v>135.42174957763453</v>
      </c>
      <c r="J4803" s="96"/>
      <c r="K4803" s="96"/>
      <c r="L4803" s="96"/>
      <c r="M4803" s="96"/>
      <c r="N4803" s="96"/>
      <c r="O4803" s="96"/>
      <c r="P4803" s="96"/>
    </row>
    <row r="4804" spans="1:16" ht="15" customHeight="1" x14ac:dyDescent="0.25">
      <c r="A4804" s="100">
        <v>43772</v>
      </c>
      <c r="B4804" s="101">
        <v>11</v>
      </c>
      <c r="C4804" s="92" t="str">
        <f t="shared" si="222"/>
        <v>GET /beneficiaries</v>
      </c>
      <c r="D4804" s="94" t="s">
        <v>207</v>
      </c>
      <c r="E4804" s="93" t="str">
        <f t="shared" si="223"/>
        <v>AISP</v>
      </c>
      <c r="F4804" s="93" t="str">
        <f t="shared" si="224"/>
        <v>Y</v>
      </c>
      <c r="G4804" s="95">
        <v>2968673.9784421655</v>
      </c>
      <c r="H4804" s="102">
        <v>34701.24949993367</v>
      </c>
      <c r="I4804" s="102">
        <v>35.227640034063469</v>
      </c>
      <c r="J4804" s="96"/>
      <c r="K4804" s="96"/>
      <c r="L4804" s="96"/>
      <c r="M4804" s="96"/>
      <c r="N4804" s="96"/>
      <c r="O4804" s="96"/>
      <c r="P4804" s="96"/>
    </row>
    <row r="4805" spans="1:16" ht="15" customHeight="1" x14ac:dyDescent="0.25">
      <c r="A4805" s="100">
        <v>43772</v>
      </c>
      <c r="B4805" s="101">
        <v>12</v>
      </c>
      <c r="C4805" s="92" t="str">
        <f t="shared" si="222"/>
        <v>GET /accounts/{AccountId}/direct-debits</v>
      </c>
      <c r="D4805" s="94" t="s">
        <v>207</v>
      </c>
      <c r="E4805" s="93" t="str">
        <f t="shared" si="223"/>
        <v>AISP</v>
      </c>
      <c r="F4805" s="93" t="str">
        <f t="shared" si="224"/>
        <v>Y</v>
      </c>
      <c r="G4805" s="95">
        <v>2343420.9131583301</v>
      </c>
      <c r="H4805" s="102">
        <v>34799.119838580802</v>
      </c>
      <c r="I4805" s="102">
        <v>182.52140518371959</v>
      </c>
      <c r="J4805" s="96"/>
      <c r="K4805" s="96"/>
      <c r="L4805" s="96"/>
      <c r="M4805" s="96"/>
      <c r="N4805" s="96"/>
      <c r="O4805" s="96"/>
      <c r="P4805" s="96"/>
    </row>
    <row r="4806" spans="1:16" ht="15" customHeight="1" x14ac:dyDescent="0.25">
      <c r="A4806" s="100">
        <v>43772</v>
      </c>
      <c r="B4806" s="101">
        <v>13</v>
      </c>
      <c r="C4806" s="92" t="str">
        <f t="shared" si="222"/>
        <v>GET /direct-debits</v>
      </c>
      <c r="D4806" s="94" t="s">
        <v>207</v>
      </c>
      <c r="E4806" s="93" t="str">
        <f t="shared" si="223"/>
        <v>AISP</v>
      </c>
      <c r="F4806" s="93" t="str">
        <f t="shared" si="224"/>
        <v>Y</v>
      </c>
      <c r="G4806" s="95">
        <v>2266363.1200187695</v>
      </c>
      <c r="H4806" s="102">
        <v>22705.147214513676</v>
      </c>
      <c r="I4806" s="102">
        <v>236.71784036654344</v>
      </c>
      <c r="J4806" s="96"/>
      <c r="K4806" s="96"/>
      <c r="L4806" s="96"/>
      <c r="M4806" s="96"/>
      <c r="N4806" s="96"/>
      <c r="O4806" s="96"/>
      <c r="P4806" s="96"/>
    </row>
    <row r="4807" spans="1:16" ht="15" customHeight="1" x14ac:dyDescent="0.25">
      <c r="A4807" s="100">
        <v>43772</v>
      </c>
      <c r="B4807" s="101">
        <v>14</v>
      </c>
      <c r="C4807" s="92" t="str">
        <f t="shared" si="222"/>
        <v>GET /accounts/{AccountId}/standing-orders</v>
      </c>
      <c r="D4807" s="94" t="s">
        <v>207</v>
      </c>
      <c r="E4807" s="93" t="str">
        <f t="shared" si="223"/>
        <v>AISP</v>
      </c>
      <c r="F4807" s="93" t="str">
        <f t="shared" si="224"/>
        <v>Y</v>
      </c>
      <c r="G4807" s="95">
        <v>1046018.4975562958</v>
      </c>
      <c r="H4807" s="102">
        <v>17585.851615649106</v>
      </c>
      <c r="I4807" s="102">
        <v>144.85146375317601</v>
      </c>
      <c r="J4807" s="96"/>
      <c r="K4807" s="96"/>
      <c r="L4807" s="96"/>
      <c r="M4807" s="96"/>
      <c r="N4807" s="96"/>
      <c r="O4807" s="96"/>
      <c r="P4807" s="96"/>
    </row>
    <row r="4808" spans="1:16" ht="15" customHeight="1" x14ac:dyDescent="0.25">
      <c r="A4808" s="100">
        <v>43772</v>
      </c>
      <c r="B4808" s="101">
        <v>15</v>
      </c>
      <c r="C4808" s="92" t="str">
        <f t="shared" ref="C4808:C4871" si="225">VLOOKUP($B4808,endpoints,3)</f>
        <v>GET /standing-orders</v>
      </c>
      <c r="D4808" s="94" t="s">
        <v>207</v>
      </c>
      <c r="E4808" s="93" t="str">
        <f t="shared" ref="E4808:E4871" si="226">VLOOKUP($B4808,endpoints,4)</f>
        <v>AISP</v>
      </c>
      <c r="F4808" s="93" t="str">
        <f t="shared" ref="F4808:F4871" si="227">VLOOKUP($B4808,endpoints,5)</f>
        <v>Y</v>
      </c>
      <c r="G4808" s="95">
        <v>1645576.847939118</v>
      </c>
      <c r="H4808" s="102">
        <v>43941.662678521687</v>
      </c>
      <c r="I4808" s="102">
        <v>157.58121296707779</v>
      </c>
      <c r="J4808" s="96"/>
      <c r="K4808" s="96"/>
      <c r="L4808" s="96"/>
      <c r="M4808" s="96"/>
      <c r="N4808" s="96"/>
      <c r="O4808" s="96"/>
      <c r="P4808" s="96"/>
    </row>
    <row r="4809" spans="1:16" ht="15" customHeight="1" x14ac:dyDescent="0.25">
      <c r="A4809" s="100">
        <v>43772</v>
      </c>
      <c r="B4809" s="101">
        <v>16</v>
      </c>
      <c r="C4809" s="92" t="str">
        <f t="shared" si="225"/>
        <v>GET /accounts/{AccountId}/product</v>
      </c>
      <c r="D4809" s="94" t="s">
        <v>207</v>
      </c>
      <c r="E4809" s="93" t="str">
        <f t="shared" si="226"/>
        <v>AISP</v>
      </c>
      <c r="F4809" s="93" t="str">
        <f t="shared" si="227"/>
        <v>Y</v>
      </c>
      <c r="G4809" s="95">
        <v>429247.06915575068</v>
      </c>
      <c r="H4809" s="102">
        <v>5246.6007261762788</v>
      </c>
      <c r="I4809" s="102">
        <v>190.81729394753978</v>
      </c>
      <c r="J4809" s="96"/>
      <c r="K4809" s="96"/>
      <c r="L4809" s="96"/>
      <c r="M4809" s="96"/>
      <c r="N4809" s="96"/>
      <c r="O4809" s="96"/>
      <c r="P4809" s="96"/>
    </row>
    <row r="4810" spans="1:16" ht="15" customHeight="1" x14ac:dyDescent="0.25">
      <c r="A4810" s="100">
        <v>43772</v>
      </c>
      <c r="B4810" s="101">
        <v>17</v>
      </c>
      <c r="C4810" s="92" t="str">
        <f t="shared" si="225"/>
        <v>GET /products</v>
      </c>
      <c r="D4810" s="94" t="s">
        <v>207</v>
      </c>
      <c r="E4810" s="93" t="str">
        <f t="shared" si="226"/>
        <v>AISP</v>
      </c>
      <c r="F4810" s="93" t="str">
        <f t="shared" si="227"/>
        <v>Y</v>
      </c>
      <c r="G4810" s="95">
        <v>971176.93317177403</v>
      </c>
      <c r="H4810" s="102">
        <v>30945.662590227861</v>
      </c>
      <c r="I4810" s="102">
        <v>231.40707640670786</v>
      </c>
      <c r="J4810" s="96"/>
      <c r="K4810" s="96"/>
      <c r="L4810" s="96"/>
      <c r="M4810" s="96"/>
      <c r="N4810" s="96"/>
      <c r="O4810" s="96"/>
      <c r="P4810" s="96"/>
    </row>
    <row r="4811" spans="1:16" ht="15" customHeight="1" x14ac:dyDescent="0.25">
      <c r="A4811" s="100">
        <v>43772</v>
      </c>
      <c r="B4811" s="101">
        <v>18</v>
      </c>
      <c r="C4811" s="92" t="str">
        <f t="shared" si="225"/>
        <v>GET /accounts/{AccountId}/offers</v>
      </c>
      <c r="D4811" s="94" t="s">
        <v>207</v>
      </c>
      <c r="E4811" s="93" t="str">
        <f t="shared" si="226"/>
        <v>AISP</v>
      </c>
      <c r="F4811" s="93" t="str">
        <f t="shared" si="227"/>
        <v>Y</v>
      </c>
      <c r="G4811" s="95">
        <v>1032033.4912961995</v>
      </c>
      <c r="H4811" s="102">
        <v>43947.036637615092</v>
      </c>
      <c r="I4811" s="102">
        <v>286.31959138946496</v>
      </c>
      <c r="J4811" s="96"/>
      <c r="K4811" s="96"/>
      <c r="L4811" s="96"/>
      <c r="M4811" s="96"/>
      <c r="N4811" s="96"/>
      <c r="O4811" s="96"/>
      <c r="P4811" s="96"/>
    </row>
    <row r="4812" spans="1:16" ht="15" customHeight="1" x14ac:dyDescent="0.25">
      <c r="A4812" s="100">
        <v>43772</v>
      </c>
      <c r="B4812" s="101">
        <v>19</v>
      </c>
      <c r="C4812" s="92" t="str">
        <f t="shared" si="225"/>
        <v>GET /offers</v>
      </c>
      <c r="D4812" s="94" t="s">
        <v>207</v>
      </c>
      <c r="E4812" s="93" t="str">
        <f t="shared" si="226"/>
        <v>AISP</v>
      </c>
      <c r="F4812" s="93" t="str">
        <f t="shared" si="227"/>
        <v>Y</v>
      </c>
      <c r="G4812" s="95">
        <v>3976895.1941030473</v>
      </c>
      <c r="H4812" s="102">
        <v>36665.473580892176</v>
      </c>
      <c r="I4812" s="102">
        <v>172.18583918206323</v>
      </c>
      <c r="J4812" s="96"/>
      <c r="K4812" s="96"/>
      <c r="L4812" s="96"/>
      <c r="M4812" s="96"/>
      <c r="N4812" s="96"/>
      <c r="O4812" s="96"/>
      <c r="P4812" s="96"/>
    </row>
    <row r="4813" spans="1:16" ht="15" customHeight="1" x14ac:dyDescent="0.25">
      <c r="A4813" s="100">
        <v>43772</v>
      </c>
      <c r="B4813" s="101">
        <v>20</v>
      </c>
      <c r="C4813" s="92" t="str">
        <f t="shared" si="225"/>
        <v>GET /accounts/{AccountId}/party</v>
      </c>
      <c r="D4813" s="94" t="s">
        <v>207</v>
      </c>
      <c r="E4813" s="93" t="str">
        <f t="shared" si="226"/>
        <v>AISP</v>
      </c>
      <c r="F4813" s="93" t="str">
        <f t="shared" si="227"/>
        <v>Y</v>
      </c>
      <c r="G4813" s="95">
        <v>1298534.2923914648</v>
      </c>
      <c r="H4813" s="102">
        <v>53264.188381562431</v>
      </c>
      <c r="I4813" s="102">
        <v>0</v>
      </c>
      <c r="J4813" s="96"/>
      <c r="K4813" s="96"/>
      <c r="L4813" s="96"/>
      <c r="M4813" s="96"/>
      <c r="N4813" s="96"/>
      <c r="O4813" s="96"/>
      <c r="P4813" s="96"/>
    </row>
    <row r="4814" spans="1:16" ht="15" customHeight="1" x14ac:dyDescent="0.25">
      <c r="A4814" s="100">
        <v>43772</v>
      </c>
      <c r="B4814" s="101">
        <v>21</v>
      </c>
      <c r="C4814" s="92" t="str">
        <f t="shared" si="225"/>
        <v>GET /party</v>
      </c>
      <c r="D4814" s="94" t="s">
        <v>207</v>
      </c>
      <c r="E4814" s="93" t="str">
        <f t="shared" si="226"/>
        <v>AISP</v>
      </c>
      <c r="F4814" s="93" t="str">
        <f t="shared" si="227"/>
        <v>Y</v>
      </c>
      <c r="G4814" s="95">
        <v>948724.91717222682</v>
      </c>
      <c r="H4814" s="102">
        <v>11312.5437480933</v>
      </c>
      <c r="I4814" s="102">
        <v>413.26960554827099</v>
      </c>
      <c r="J4814" s="96"/>
      <c r="K4814" s="96"/>
      <c r="L4814" s="96"/>
      <c r="M4814" s="96"/>
      <c r="N4814" s="96"/>
      <c r="O4814" s="96"/>
      <c r="P4814" s="96"/>
    </row>
    <row r="4815" spans="1:16" ht="15" customHeight="1" x14ac:dyDescent="0.25">
      <c r="A4815" s="100">
        <v>43772</v>
      </c>
      <c r="B4815" s="101">
        <v>22</v>
      </c>
      <c r="C4815" s="92" t="str">
        <f t="shared" si="225"/>
        <v>GET /accounts/{AccountId}/scheduled-payments</v>
      </c>
      <c r="D4815" s="94" t="s">
        <v>207</v>
      </c>
      <c r="E4815" s="93" t="str">
        <f t="shared" si="226"/>
        <v>AISP</v>
      </c>
      <c r="F4815" s="93" t="str">
        <f t="shared" si="227"/>
        <v>Y</v>
      </c>
      <c r="G4815" s="95">
        <v>1028680.688476884</v>
      </c>
      <c r="H4815" s="101">
        <v>38631.925519065859</v>
      </c>
      <c r="I4815" s="101">
        <v>3.178873427121002</v>
      </c>
      <c r="J4815" s="96"/>
      <c r="K4815" s="96"/>
      <c r="L4815" s="96"/>
      <c r="M4815" s="96"/>
      <c r="N4815" s="96"/>
      <c r="O4815" s="96"/>
      <c r="P4815" s="96"/>
    </row>
    <row r="4816" spans="1:16" ht="15" customHeight="1" x14ac:dyDescent="0.25">
      <c r="A4816" s="100">
        <v>43772</v>
      </c>
      <c r="B4816" s="101">
        <v>23</v>
      </c>
      <c r="C4816" s="92" t="str">
        <f t="shared" si="225"/>
        <v>GET /scheduled-payments</v>
      </c>
      <c r="D4816" s="94" t="s">
        <v>207</v>
      </c>
      <c r="E4816" s="93" t="str">
        <f t="shared" si="226"/>
        <v>AISP</v>
      </c>
      <c r="F4816" s="93" t="str">
        <f t="shared" si="227"/>
        <v>Y</v>
      </c>
      <c r="G4816" s="95">
        <v>2408942.2670841115</v>
      </c>
      <c r="H4816" s="101">
        <v>30690.789765788741</v>
      </c>
      <c r="I4816" s="101">
        <v>91.227656621037511</v>
      </c>
      <c r="J4816" s="96"/>
      <c r="K4816" s="96"/>
      <c r="L4816" s="96"/>
      <c r="M4816" s="96"/>
      <c r="N4816" s="96"/>
      <c r="O4816" s="96"/>
      <c r="P4816" s="96"/>
    </row>
    <row r="4817" spans="1:16" ht="15" customHeight="1" x14ac:dyDescent="0.25">
      <c r="A4817" s="100">
        <v>43772</v>
      </c>
      <c r="B4817" s="101">
        <v>24</v>
      </c>
      <c r="C4817" s="92" t="str">
        <f t="shared" si="225"/>
        <v>GET /accounts/{AccountId}/statements</v>
      </c>
      <c r="D4817" s="94" t="s">
        <v>207</v>
      </c>
      <c r="E4817" s="93" t="str">
        <f t="shared" si="226"/>
        <v>AISP</v>
      </c>
      <c r="F4817" s="93" t="str">
        <f t="shared" si="227"/>
        <v>Y</v>
      </c>
      <c r="G4817" s="95">
        <v>967060.24571920861</v>
      </c>
      <c r="H4817" s="101">
        <v>15637.897300674371</v>
      </c>
      <c r="I4817" s="101">
        <v>150.29256240460373</v>
      </c>
      <c r="J4817" s="96"/>
      <c r="K4817" s="96"/>
      <c r="L4817" s="96"/>
      <c r="M4817" s="96"/>
      <c r="N4817" s="96"/>
      <c r="O4817" s="96"/>
      <c r="P4817" s="96"/>
    </row>
    <row r="4818" spans="1:16" ht="15" customHeight="1" x14ac:dyDescent="0.25">
      <c r="A4818" s="100">
        <v>43772</v>
      </c>
      <c r="B4818" s="101">
        <v>25</v>
      </c>
      <c r="C4818" s="92" t="str">
        <f t="shared" si="225"/>
        <v>GET /accounts/{AccountId}/statements/{StatementId}</v>
      </c>
      <c r="D4818" s="94" t="s">
        <v>207</v>
      </c>
      <c r="E4818" s="93" t="str">
        <f t="shared" si="226"/>
        <v>AISP</v>
      </c>
      <c r="F4818" s="93" t="str">
        <f t="shared" si="227"/>
        <v>Y</v>
      </c>
      <c r="G4818" s="95">
        <v>1291685.5913584752</v>
      </c>
      <c r="H4818" s="101">
        <v>22236.3145953604</v>
      </c>
      <c r="I4818" s="101">
        <v>132.16172616162436</v>
      </c>
      <c r="J4818" s="96"/>
      <c r="K4818" s="96"/>
      <c r="L4818" s="96"/>
      <c r="M4818" s="96"/>
      <c r="N4818" s="96"/>
      <c r="O4818" s="96"/>
      <c r="P4818" s="96"/>
    </row>
    <row r="4819" spans="1:16" ht="15" customHeight="1" x14ac:dyDescent="0.25">
      <c r="A4819" s="100">
        <v>43772</v>
      </c>
      <c r="B4819" s="101">
        <v>26</v>
      </c>
      <c r="C4819" s="92" t="str">
        <f t="shared" si="225"/>
        <v>GET /accounts/{AccountId}/statements/{StatementId}/file</v>
      </c>
      <c r="D4819" s="94" t="s">
        <v>207</v>
      </c>
      <c r="E4819" s="93" t="str">
        <f t="shared" si="226"/>
        <v>AISP</v>
      </c>
      <c r="F4819" s="93" t="str">
        <f t="shared" si="227"/>
        <v>Y</v>
      </c>
      <c r="G4819" s="95">
        <v>2606880.1557805445</v>
      </c>
      <c r="H4819" s="101">
        <v>22347.34480063893</v>
      </c>
      <c r="I4819" s="101">
        <v>90.728578629562776</v>
      </c>
      <c r="J4819" s="96"/>
      <c r="K4819" s="96"/>
      <c r="L4819" s="96"/>
      <c r="M4819" s="96"/>
      <c r="N4819" s="96"/>
      <c r="O4819" s="96"/>
      <c r="P4819" s="96"/>
    </row>
    <row r="4820" spans="1:16" ht="15" customHeight="1" x14ac:dyDescent="0.25">
      <c r="A4820" s="100">
        <v>43772</v>
      </c>
      <c r="B4820" s="101">
        <v>27</v>
      </c>
      <c r="C4820" s="92" t="str">
        <f t="shared" si="225"/>
        <v>GET /accounts/{AccountId}/statements/{StatementId}/transactions</v>
      </c>
      <c r="D4820" s="94" t="s">
        <v>207</v>
      </c>
      <c r="E4820" s="93" t="str">
        <f t="shared" si="226"/>
        <v>AISP</v>
      </c>
      <c r="F4820" s="93" t="str">
        <f t="shared" si="227"/>
        <v>Y</v>
      </c>
      <c r="G4820" s="95">
        <v>32734731.570964146</v>
      </c>
      <c r="H4820" s="101">
        <v>6820.7662062504378</v>
      </c>
      <c r="I4820" s="101">
        <v>304.26240676667419</v>
      </c>
      <c r="J4820" s="96"/>
      <c r="K4820" s="96"/>
      <c r="L4820" s="96"/>
      <c r="M4820" s="96"/>
      <c r="N4820" s="96"/>
      <c r="O4820" s="96"/>
      <c r="P4820" s="96"/>
    </row>
    <row r="4821" spans="1:16" ht="15" customHeight="1" x14ac:dyDescent="0.25">
      <c r="A4821" s="100">
        <v>43772</v>
      </c>
      <c r="B4821" s="101">
        <v>28</v>
      </c>
      <c r="C4821" s="92" t="str">
        <f t="shared" si="225"/>
        <v>GET /statements</v>
      </c>
      <c r="D4821" s="94" t="s">
        <v>207</v>
      </c>
      <c r="E4821" s="93" t="str">
        <f t="shared" si="226"/>
        <v>AISP</v>
      </c>
      <c r="F4821" s="93" t="str">
        <f t="shared" si="227"/>
        <v>Y</v>
      </c>
      <c r="G4821" s="95">
        <v>4041596.899165635</v>
      </c>
      <c r="H4821" s="101">
        <v>46539.278399841853</v>
      </c>
      <c r="I4821" s="101">
        <v>73.719076551879837</v>
      </c>
      <c r="J4821" s="96"/>
      <c r="K4821" s="96"/>
      <c r="L4821" s="96"/>
      <c r="M4821" s="96"/>
      <c r="N4821" s="96"/>
      <c r="O4821" s="96"/>
      <c r="P4821" s="96"/>
    </row>
    <row r="4822" spans="1:16" ht="15" customHeight="1" x14ac:dyDescent="0.25">
      <c r="A4822" s="100">
        <v>43772</v>
      </c>
      <c r="B4822" s="101">
        <v>29</v>
      </c>
      <c r="C4822" s="92" t="str">
        <f t="shared" si="225"/>
        <v>POST /domestic-payment-consents</v>
      </c>
      <c r="D4822" s="94" t="s">
        <v>207</v>
      </c>
      <c r="E4822" s="93" t="str">
        <f t="shared" si="226"/>
        <v>PISP</v>
      </c>
      <c r="F4822" s="93" t="str">
        <f t="shared" si="227"/>
        <v>N</v>
      </c>
      <c r="G4822" s="95">
        <v>4025939.9776167427</v>
      </c>
      <c r="H4822" s="102">
        <v>8234.0217139625456</v>
      </c>
      <c r="I4822" s="102">
        <v>105.92338662686001</v>
      </c>
      <c r="J4822" s="96"/>
      <c r="K4822" s="96"/>
      <c r="L4822" s="96"/>
      <c r="M4822" s="96"/>
      <c r="N4822" s="96"/>
      <c r="O4822" s="96"/>
      <c r="P4822" s="96"/>
    </row>
    <row r="4823" spans="1:16" ht="15" customHeight="1" x14ac:dyDescent="0.25">
      <c r="A4823" s="100">
        <v>43772</v>
      </c>
      <c r="B4823" s="101">
        <v>30</v>
      </c>
      <c r="C4823" s="92" t="str">
        <f t="shared" si="225"/>
        <v>GET /domestic-payment-consents/{ConsentId}</v>
      </c>
      <c r="D4823" s="94" t="s">
        <v>207</v>
      </c>
      <c r="E4823" s="93" t="str">
        <f t="shared" si="226"/>
        <v>PISP</v>
      </c>
      <c r="F4823" s="93" t="str">
        <f t="shared" si="227"/>
        <v>N</v>
      </c>
      <c r="G4823" s="95">
        <v>16494957.49419708</v>
      </c>
      <c r="H4823" s="102">
        <v>19628.960226505747</v>
      </c>
      <c r="I4823" s="102">
        <v>160.66939144449796</v>
      </c>
      <c r="J4823" s="96"/>
      <c r="K4823" s="96"/>
      <c r="L4823" s="96"/>
      <c r="M4823" s="96"/>
      <c r="N4823" s="96"/>
      <c r="O4823" s="96"/>
      <c r="P4823" s="96"/>
    </row>
    <row r="4824" spans="1:16" ht="15" customHeight="1" x14ac:dyDescent="0.25">
      <c r="A4824" s="100">
        <v>43772</v>
      </c>
      <c r="B4824" s="101">
        <v>31</v>
      </c>
      <c r="C4824" s="92" t="str">
        <f t="shared" si="225"/>
        <v>POST /domestic-payments</v>
      </c>
      <c r="D4824" s="94" t="s">
        <v>207</v>
      </c>
      <c r="E4824" s="93" t="str">
        <f t="shared" si="226"/>
        <v>PISP</v>
      </c>
      <c r="F4824" s="93" t="str">
        <f t="shared" si="227"/>
        <v>Y</v>
      </c>
      <c r="G4824" s="95">
        <v>5741473.1647683783</v>
      </c>
      <c r="H4824" s="102">
        <v>14833.055438818796</v>
      </c>
      <c r="I4824" s="102">
        <v>6.8566215568145523</v>
      </c>
      <c r="J4824" s="96"/>
      <c r="K4824" s="96"/>
      <c r="L4824" s="96"/>
      <c r="M4824" s="96"/>
      <c r="N4824" s="96"/>
      <c r="O4824" s="96"/>
      <c r="P4824" s="96"/>
    </row>
    <row r="4825" spans="1:16" ht="15" customHeight="1" x14ac:dyDescent="0.25">
      <c r="A4825" s="100">
        <v>43772</v>
      </c>
      <c r="B4825" s="101">
        <v>32</v>
      </c>
      <c r="C4825" s="92" t="str">
        <f t="shared" si="225"/>
        <v>GET /domestic-payments/{DomesticPaymentId}</v>
      </c>
      <c r="D4825" s="94" t="s">
        <v>207</v>
      </c>
      <c r="E4825" s="93" t="str">
        <f t="shared" si="226"/>
        <v>PISP</v>
      </c>
      <c r="F4825" s="93" t="str">
        <f t="shared" si="227"/>
        <v>Y</v>
      </c>
      <c r="G4825" s="95">
        <v>34188302.961567841</v>
      </c>
      <c r="H4825" s="102">
        <v>39406.473910451568</v>
      </c>
      <c r="I4825" s="102">
        <v>81.582926182660387</v>
      </c>
      <c r="J4825" s="96"/>
      <c r="K4825" s="96"/>
      <c r="L4825" s="96"/>
      <c r="M4825" s="96"/>
      <c r="N4825" s="96"/>
      <c r="O4825" s="96"/>
      <c r="P4825" s="96"/>
    </row>
    <row r="4826" spans="1:16" ht="15" customHeight="1" x14ac:dyDescent="0.25">
      <c r="A4826" s="100">
        <v>43772</v>
      </c>
      <c r="B4826" s="101">
        <v>33</v>
      </c>
      <c r="C4826" s="92" t="str">
        <f t="shared" si="225"/>
        <v>POST /domestic-scheduled-payment-consents</v>
      </c>
      <c r="D4826" s="94" t="s">
        <v>207</v>
      </c>
      <c r="E4826" s="93" t="str">
        <f t="shared" si="226"/>
        <v>PISP</v>
      </c>
      <c r="F4826" s="93" t="str">
        <f t="shared" si="227"/>
        <v>N</v>
      </c>
      <c r="G4826" s="95">
        <v>21195240.699178014</v>
      </c>
      <c r="H4826" s="102">
        <v>18136.130938996084</v>
      </c>
      <c r="I4826" s="102">
        <v>112.42526353887847</v>
      </c>
      <c r="J4826" s="96"/>
      <c r="K4826" s="96"/>
      <c r="L4826" s="96"/>
      <c r="M4826" s="96"/>
      <c r="N4826" s="96"/>
      <c r="O4826" s="96"/>
      <c r="P4826" s="96"/>
    </row>
    <row r="4827" spans="1:16" ht="15" customHeight="1" x14ac:dyDescent="0.25">
      <c r="A4827" s="100">
        <v>43772</v>
      </c>
      <c r="B4827" s="101">
        <v>34</v>
      </c>
      <c r="C4827" s="92" t="str">
        <f t="shared" si="225"/>
        <v>GET /domestic-scheduled-payment-consents/{ConsentId}</v>
      </c>
      <c r="D4827" s="94" t="s">
        <v>207</v>
      </c>
      <c r="E4827" s="93" t="str">
        <f t="shared" si="226"/>
        <v>PISP</v>
      </c>
      <c r="F4827" s="93" t="str">
        <f t="shared" si="227"/>
        <v>N</v>
      </c>
      <c r="G4827" s="95">
        <v>11873129.166969052</v>
      </c>
      <c r="H4827" s="102">
        <v>14472.58039707193</v>
      </c>
      <c r="I4827" s="102">
        <v>91.450234073805689</v>
      </c>
      <c r="J4827" s="96"/>
      <c r="K4827" s="96"/>
      <c r="L4827" s="96"/>
      <c r="M4827" s="96"/>
      <c r="N4827" s="96"/>
      <c r="O4827" s="96"/>
      <c r="P4827" s="96"/>
    </row>
    <row r="4828" spans="1:16" ht="15" customHeight="1" x14ac:dyDescent="0.25">
      <c r="A4828" s="100">
        <v>43772</v>
      </c>
      <c r="B4828" s="101">
        <v>35</v>
      </c>
      <c r="C4828" s="92" t="str">
        <f t="shared" si="225"/>
        <v>POST /domestic-scheduled-payments</v>
      </c>
      <c r="D4828" s="94" t="s">
        <v>207</v>
      </c>
      <c r="E4828" s="93" t="str">
        <f t="shared" si="226"/>
        <v>PISP</v>
      </c>
      <c r="F4828" s="93" t="str">
        <f t="shared" si="227"/>
        <v>Y</v>
      </c>
      <c r="G4828" s="95">
        <v>29203725.220957879</v>
      </c>
      <c r="H4828" s="102">
        <v>46282.54640447133</v>
      </c>
      <c r="I4828" s="102">
        <v>174.27096993468558</v>
      </c>
      <c r="J4828" s="96"/>
      <c r="K4828" s="96"/>
      <c r="L4828" s="96"/>
      <c r="M4828" s="96"/>
      <c r="N4828" s="96"/>
      <c r="O4828" s="96"/>
      <c r="P4828" s="96"/>
    </row>
    <row r="4829" spans="1:16" ht="15" customHeight="1" x14ac:dyDescent="0.25">
      <c r="A4829" s="100">
        <v>43772</v>
      </c>
      <c r="B4829" s="101">
        <v>36</v>
      </c>
      <c r="C4829" s="92" t="str">
        <f t="shared" si="225"/>
        <v>GET /domestic-scheduled-payments/{DomesticScheduledPaymentId}</v>
      </c>
      <c r="D4829" s="94" t="s">
        <v>207</v>
      </c>
      <c r="E4829" s="93" t="str">
        <f t="shared" si="226"/>
        <v>PISP</v>
      </c>
      <c r="F4829" s="93" t="str">
        <f t="shared" si="227"/>
        <v>Y</v>
      </c>
      <c r="G4829" s="95">
        <v>15502736.145589236</v>
      </c>
      <c r="H4829" s="102">
        <v>31821.830998834219</v>
      </c>
      <c r="I4829" s="102">
        <v>98.988780222428488</v>
      </c>
      <c r="J4829" s="96"/>
      <c r="K4829" s="96"/>
      <c r="L4829" s="96"/>
      <c r="M4829" s="96"/>
      <c r="N4829" s="96"/>
      <c r="O4829" s="96"/>
      <c r="P4829" s="96"/>
    </row>
    <row r="4830" spans="1:16" ht="15" customHeight="1" x14ac:dyDescent="0.25">
      <c r="A4830" s="100">
        <v>43772</v>
      </c>
      <c r="B4830" s="101">
        <v>37</v>
      </c>
      <c r="C4830" s="92" t="str">
        <f t="shared" si="225"/>
        <v>POST /domestic-standing-order-consents</v>
      </c>
      <c r="D4830" s="94" t="s">
        <v>207</v>
      </c>
      <c r="E4830" s="93" t="str">
        <f t="shared" si="226"/>
        <v>PISP</v>
      </c>
      <c r="F4830" s="93" t="str">
        <f t="shared" si="227"/>
        <v>N</v>
      </c>
      <c r="G4830" s="95">
        <v>29420659.459627364</v>
      </c>
      <c r="H4830" s="102">
        <v>26215.300704672405</v>
      </c>
      <c r="I4830" s="102">
        <v>229.05023411562183</v>
      </c>
      <c r="J4830" s="96"/>
      <c r="K4830" s="96"/>
      <c r="L4830" s="96"/>
      <c r="M4830" s="96"/>
      <c r="N4830" s="96"/>
      <c r="O4830" s="96"/>
      <c r="P4830" s="96"/>
    </row>
    <row r="4831" spans="1:16" ht="15" customHeight="1" x14ac:dyDescent="0.25">
      <c r="A4831" s="100">
        <v>43772</v>
      </c>
      <c r="B4831" s="101">
        <v>38</v>
      </c>
      <c r="C4831" s="92" t="str">
        <f t="shared" si="225"/>
        <v>GET /domestic-standing-order-consents/{ConsentId}</v>
      </c>
      <c r="D4831" s="94" t="s">
        <v>207</v>
      </c>
      <c r="E4831" s="93" t="str">
        <f t="shared" si="226"/>
        <v>PISP</v>
      </c>
      <c r="F4831" s="93" t="str">
        <f t="shared" si="227"/>
        <v>N</v>
      </c>
      <c r="G4831" s="95">
        <v>28517996.604485199</v>
      </c>
      <c r="H4831" s="102">
        <v>30155.304956852244</v>
      </c>
      <c r="I4831" s="102">
        <v>217.50725494229806</v>
      </c>
      <c r="J4831" s="96"/>
      <c r="K4831" s="96"/>
      <c r="L4831" s="96"/>
      <c r="M4831" s="96"/>
      <c r="N4831" s="96"/>
      <c r="O4831" s="96"/>
      <c r="P4831" s="96"/>
    </row>
    <row r="4832" spans="1:16" ht="15" customHeight="1" x14ac:dyDescent="0.25">
      <c r="A4832" s="100">
        <v>43772</v>
      </c>
      <c r="B4832" s="101">
        <v>39</v>
      </c>
      <c r="C4832" s="92" t="str">
        <f t="shared" si="225"/>
        <v>POST /domestic-standing-orders</v>
      </c>
      <c r="D4832" s="94" t="s">
        <v>207</v>
      </c>
      <c r="E4832" s="93" t="str">
        <f t="shared" si="226"/>
        <v>PISP</v>
      </c>
      <c r="F4832" s="93" t="str">
        <f t="shared" si="227"/>
        <v>Y</v>
      </c>
      <c r="G4832" s="95">
        <v>9649328.2395296413</v>
      </c>
      <c r="H4832" s="102">
        <v>19485.31781293797</v>
      </c>
      <c r="I4832" s="102">
        <v>2.3685821118782657</v>
      </c>
      <c r="J4832" s="96"/>
      <c r="K4832" s="96"/>
      <c r="L4832" s="96"/>
      <c r="M4832" s="96"/>
      <c r="N4832" s="96"/>
      <c r="O4832" s="96"/>
      <c r="P4832" s="96"/>
    </row>
    <row r="4833" spans="1:16" ht="15" customHeight="1" x14ac:dyDescent="0.25">
      <c r="A4833" s="100">
        <v>43772</v>
      </c>
      <c r="B4833" s="101">
        <v>40</v>
      </c>
      <c r="C4833" s="92" t="str">
        <f t="shared" si="225"/>
        <v>GET /domestic-standing-orders/{DomesticStandingOrderId}</v>
      </c>
      <c r="D4833" s="94" t="s">
        <v>207</v>
      </c>
      <c r="E4833" s="93" t="str">
        <f t="shared" si="226"/>
        <v>PISP</v>
      </c>
      <c r="F4833" s="93" t="str">
        <f t="shared" si="227"/>
        <v>Y</v>
      </c>
      <c r="G4833" s="95">
        <v>7064585.0250550676</v>
      </c>
      <c r="H4833" s="102">
        <v>8137.8384025583209</v>
      </c>
      <c r="I4833" s="102">
        <v>247.9138747044791</v>
      </c>
      <c r="J4833" s="96"/>
      <c r="K4833" s="96"/>
      <c r="L4833" s="96"/>
      <c r="M4833" s="96"/>
      <c r="N4833" s="96"/>
      <c r="O4833" s="96"/>
      <c r="P4833" s="96"/>
    </row>
    <row r="4834" spans="1:16" ht="15" customHeight="1" x14ac:dyDescent="0.25">
      <c r="A4834" s="100">
        <v>43772</v>
      </c>
      <c r="B4834" s="101">
        <v>41</v>
      </c>
      <c r="C4834" s="92" t="str">
        <f t="shared" si="225"/>
        <v>POST /international-payment-consents</v>
      </c>
      <c r="D4834" s="94" t="s">
        <v>207</v>
      </c>
      <c r="E4834" s="93" t="str">
        <f t="shared" si="226"/>
        <v>PISP</v>
      </c>
      <c r="F4834" s="93" t="str">
        <f t="shared" si="227"/>
        <v>N</v>
      </c>
      <c r="G4834" s="95">
        <v>38248212.945358656</v>
      </c>
      <c r="H4834" s="102">
        <v>45267.172421952317</v>
      </c>
      <c r="I4834" s="102">
        <v>71.135689506729364</v>
      </c>
      <c r="J4834" s="96"/>
      <c r="K4834" s="96"/>
      <c r="L4834" s="96"/>
      <c r="M4834" s="96"/>
      <c r="N4834" s="96"/>
      <c r="O4834" s="96"/>
      <c r="P4834" s="96"/>
    </row>
    <row r="4835" spans="1:16" ht="15" customHeight="1" x14ac:dyDescent="0.25">
      <c r="A4835" s="100">
        <v>43772</v>
      </c>
      <c r="B4835" s="101">
        <v>42</v>
      </c>
      <c r="C4835" s="92" t="str">
        <f t="shared" si="225"/>
        <v>GET /international-payment-consents/{ConsentId}</v>
      </c>
      <c r="D4835" s="94" t="s">
        <v>207</v>
      </c>
      <c r="E4835" s="93" t="str">
        <f t="shared" si="226"/>
        <v>PISP</v>
      </c>
      <c r="F4835" s="93" t="str">
        <f t="shared" si="227"/>
        <v>N</v>
      </c>
      <c r="G4835" s="95">
        <v>33064375.172538828</v>
      </c>
      <c r="H4835" s="102">
        <v>31064.169252699638</v>
      </c>
      <c r="I4835" s="102">
        <v>307.4179561432818</v>
      </c>
      <c r="J4835" s="96"/>
      <c r="K4835" s="96"/>
      <c r="L4835" s="96"/>
      <c r="M4835" s="96"/>
      <c r="N4835" s="96"/>
      <c r="O4835" s="96"/>
      <c r="P4835" s="96"/>
    </row>
    <row r="4836" spans="1:16" ht="15" customHeight="1" x14ac:dyDescent="0.25">
      <c r="A4836" s="100">
        <v>43772</v>
      </c>
      <c r="B4836" s="101">
        <v>43</v>
      </c>
      <c r="C4836" s="92" t="str">
        <f t="shared" si="225"/>
        <v>POST /international-payments</v>
      </c>
      <c r="D4836" s="94" t="s">
        <v>207</v>
      </c>
      <c r="E4836" s="93" t="str">
        <f t="shared" si="226"/>
        <v>PISP</v>
      </c>
      <c r="F4836" s="93" t="str">
        <f t="shared" si="227"/>
        <v>Y</v>
      </c>
      <c r="G4836" s="95">
        <v>35853040.934031211</v>
      </c>
      <c r="H4836" s="102">
        <v>42466.931954581152</v>
      </c>
      <c r="I4836" s="102">
        <v>48.239452204769961</v>
      </c>
      <c r="J4836" s="96"/>
      <c r="K4836" s="96"/>
      <c r="L4836" s="96"/>
      <c r="M4836" s="96"/>
      <c r="N4836" s="96"/>
      <c r="O4836" s="96"/>
      <c r="P4836" s="96"/>
    </row>
    <row r="4837" spans="1:16" ht="15" customHeight="1" x14ac:dyDescent="0.25">
      <c r="A4837" s="100">
        <v>43772</v>
      </c>
      <c r="B4837" s="101">
        <v>44</v>
      </c>
      <c r="C4837" s="92" t="str">
        <f t="shared" si="225"/>
        <v>GET /international-payments/{InternationalPaymentId}</v>
      </c>
      <c r="D4837" s="94" t="s">
        <v>207</v>
      </c>
      <c r="E4837" s="93" t="str">
        <f t="shared" si="226"/>
        <v>PISP</v>
      </c>
      <c r="F4837" s="93" t="str">
        <f t="shared" si="227"/>
        <v>Y</v>
      </c>
      <c r="G4837" s="95">
        <v>15098906.635329265</v>
      </c>
      <c r="H4837" s="102">
        <v>18009.983205075023</v>
      </c>
      <c r="I4837" s="102">
        <v>66.489583098950632</v>
      </c>
      <c r="J4837" s="96"/>
      <c r="K4837" s="96"/>
      <c r="L4837" s="96"/>
      <c r="M4837" s="96"/>
      <c r="N4837" s="96"/>
      <c r="O4837" s="96"/>
      <c r="P4837" s="96"/>
    </row>
    <row r="4838" spans="1:16" ht="15" customHeight="1" x14ac:dyDescent="0.25">
      <c r="A4838" s="100">
        <v>43772</v>
      </c>
      <c r="B4838" s="101">
        <v>45</v>
      </c>
      <c r="C4838" s="92" t="str">
        <f t="shared" si="225"/>
        <v>POST /international-scheduled-payment-consents</v>
      </c>
      <c r="D4838" s="94" t="s">
        <v>207</v>
      </c>
      <c r="E4838" s="93" t="str">
        <f t="shared" si="226"/>
        <v>PISP</v>
      </c>
      <c r="F4838" s="93" t="str">
        <f t="shared" si="227"/>
        <v>N</v>
      </c>
      <c r="G4838" s="95">
        <v>28471985.987535335</v>
      </c>
      <c r="H4838" s="102">
        <v>35226.048061671929</v>
      </c>
      <c r="I4838" s="102">
        <v>17.331061637835472</v>
      </c>
      <c r="J4838" s="96"/>
      <c r="K4838" s="96"/>
      <c r="L4838" s="96"/>
      <c r="M4838" s="96"/>
      <c r="N4838" s="96"/>
      <c r="O4838" s="96"/>
      <c r="P4838" s="96"/>
    </row>
    <row r="4839" spans="1:16" ht="15" customHeight="1" x14ac:dyDescent="0.25">
      <c r="A4839" s="100">
        <v>43772</v>
      </c>
      <c r="B4839" s="101">
        <v>46</v>
      </c>
      <c r="C4839" s="92" t="str">
        <f t="shared" si="225"/>
        <v>GET /international-scheduled-payment-consents/{ConsentId}</v>
      </c>
      <c r="D4839" s="94" t="s">
        <v>207</v>
      </c>
      <c r="E4839" s="93" t="str">
        <f t="shared" si="226"/>
        <v>PISP</v>
      </c>
      <c r="F4839" s="93" t="str">
        <f t="shared" si="227"/>
        <v>N</v>
      </c>
      <c r="G4839" s="95">
        <v>9516496.2419272326</v>
      </c>
      <c r="H4839" s="102">
        <v>28363.002618687962</v>
      </c>
      <c r="I4839" s="102">
        <v>29.302047655952386</v>
      </c>
      <c r="J4839" s="96"/>
      <c r="K4839" s="96"/>
      <c r="L4839" s="96"/>
      <c r="M4839" s="96"/>
      <c r="N4839" s="96"/>
      <c r="O4839" s="96"/>
      <c r="P4839" s="96"/>
    </row>
    <row r="4840" spans="1:16" ht="15" customHeight="1" x14ac:dyDescent="0.25">
      <c r="A4840" s="100">
        <v>43772</v>
      </c>
      <c r="B4840" s="101">
        <v>47</v>
      </c>
      <c r="C4840" s="92" t="str">
        <f t="shared" si="225"/>
        <v>POST /international-scheduled-payments</v>
      </c>
      <c r="D4840" s="94" t="s">
        <v>207</v>
      </c>
      <c r="E4840" s="93" t="str">
        <f t="shared" si="226"/>
        <v>PISP</v>
      </c>
      <c r="F4840" s="93" t="str">
        <f t="shared" si="227"/>
        <v>Y</v>
      </c>
      <c r="G4840" s="95">
        <v>15464053.560434874</v>
      </c>
      <c r="H4840" s="102">
        <v>23655.70269850767</v>
      </c>
      <c r="I4840" s="102">
        <v>83.053809672099689</v>
      </c>
      <c r="J4840" s="96"/>
      <c r="K4840" s="96"/>
      <c r="L4840" s="96"/>
      <c r="M4840" s="96"/>
      <c r="N4840" s="96"/>
      <c r="O4840" s="96"/>
      <c r="P4840" s="96"/>
    </row>
    <row r="4841" spans="1:16" ht="15" customHeight="1" x14ac:dyDescent="0.25">
      <c r="A4841" s="100">
        <v>43772</v>
      </c>
      <c r="B4841" s="101">
        <v>48</v>
      </c>
      <c r="C4841" s="92" t="str">
        <f t="shared" si="225"/>
        <v>GET /international-scheduled-payments/{InternationalScheduledPaymentId}</v>
      </c>
      <c r="D4841" s="94" t="s">
        <v>207</v>
      </c>
      <c r="E4841" s="93" t="str">
        <f t="shared" si="226"/>
        <v>PISP</v>
      </c>
      <c r="F4841" s="93" t="str">
        <f t="shared" si="227"/>
        <v>Y</v>
      </c>
      <c r="G4841" s="95">
        <v>22939678.428016894</v>
      </c>
      <c r="H4841" s="102">
        <v>34884.132305009494</v>
      </c>
      <c r="I4841" s="102">
        <v>59.730035091657967</v>
      </c>
      <c r="J4841" s="96"/>
      <c r="K4841" s="96"/>
      <c r="L4841" s="96"/>
      <c r="M4841" s="96"/>
      <c r="N4841" s="96"/>
      <c r="O4841" s="96"/>
      <c r="P4841" s="96"/>
    </row>
    <row r="4842" spans="1:16" ht="15" customHeight="1" x14ac:dyDescent="0.25">
      <c r="A4842" s="100">
        <v>43772</v>
      </c>
      <c r="B4842" s="101">
        <v>49</v>
      </c>
      <c r="C4842" s="92" t="str">
        <f t="shared" si="225"/>
        <v>POST /international-standing-order-consents</v>
      </c>
      <c r="D4842" s="94" t="s">
        <v>207</v>
      </c>
      <c r="E4842" s="93" t="str">
        <f t="shared" si="226"/>
        <v>PISP</v>
      </c>
      <c r="F4842" s="93" t="str">
        <f t="shared" si="227"/>
        <v>N</v>
      </c>
      <c r="G4842" s="95">
        <v>3796123.5130973351</v>
      </c>
      <c r="H4842" s="102">
        <v>12070.482206352412</v>
      </c>
      <c r="I4842" s="102">
        <v>6.1701492788380712</v>
      </c>
      <c r="J4842" s="96"/>
      <c r="K4842" s="96"/>
      <c r="L4842" s="96"/>
      <c r="M4842" s="96"/>
      <c r="N4842" s="96"/>
      <c r="O4842" s="96"/>
      <c r="P4842" s="96"/>
    </row>
    <row r="4843" spans="1:16" ht="15" customHeight="1" x14ac:dyDescent="0.25">
      <c r="A4843" s="100">
        <v>43772</v>
      </c>
      <c r="B4843" s="101">
        <v>50</v>
      </c>
      <c r="C4843" s="92" t="str">
        <f t="shared" si="225"/>
        <v>GET /international-standing-order-consents/{ConsentId}</v>
      </c>
      <c r="D4843" s="94" t="s">
        <v>207</v>
      </c>
      <c r="E4843" s="93" t="str">
        <f t="shared" si="226"/>
        <v>PISP</v>
      </c>
      <c r="F4843" s="93" t="str">
        <f t="shared" si="227"/>
        <v>N</v>
      </c>
      <c r="G4843" s="95">
        <v>18739631.317994215</v>
      </c>
      <c r="H4843" s="102">
        <v>32106.592874428774</v>
      </c>
      <c r="I4843" s="102">
        <v>299.69538373173327</v>
      </c>
      <c r="J4843" s="96"/>
      <c r="K4843" s="96"/>
      <c r="L4843" s="96"/>
      <c r="M4843" s="96"/>
      <c r="N4843" s="96"/>
      <c r="O4843" s="96"/>
      <c r="P4843" s="96"/>
    </row>
    <row r="4844" spans="1:16" ht="15" customHeight="1" x14ac:dyDescent="0.25">
      <c r="A4844" s="100">
        <v>43772</v>
      </c>
      <c r="B4844" s="101">
        <v>51</v>
      </c>
      <c r="C4844" s="92" t="str">
        <f t="shared" si="225"/>
        <v>POST /international-standing-orders</v>
      </c>
      <c r="D4844" s="94" t="s">
        <v>207</v>
      </c>
      <c r="E4844" s="93" t="str">
        <f t="shared" si="226"/>
        <v>PISP</v>
      </c>
      <c r="F4844" s="93" t="str">
        <f t="shared" si="227"/>
        <v>Y</v>
      </c>
      <c r="G4844" s="95">
        <v>15192012.373968633</v>
      </c>
      <c r="H4844" s="102">
        <v>25593.320319042792</v>
      </c>
      <c r="I4844" s="102">
        <v>263.99540480777449</v>
      </c>
      <c r="J4844" s="96"/>
      <c r="K4844" s="96"/>
      <c r="L4844" s="96"/>
      <c r="M4844" s="96"/>
      <c r="N4844" s="96"/>
      <c r="O4844" s="96"/>
      <c r="P4844" s="96"/>
    </row>
    <row r="4845" spans="1:16" ht="15" customHeight="1" x14ac:dyDescent="0.25">
      <c r="A4845" s="100">
        <v>43772</v>
      </c>
      <c r="B4845" s="101">
        <v>52</v>
      </c>
      <c r="C4845" s="92" t="str">
        <f t="shared" si="225"/>
        <v>GET /international-standing-orders/{InternationalStandingOrderPaymentId}</v>
      </c>
      <c r="D4845" s="94" t="s">
        <v>207</v>
      </c>
      <c r="E4845" s="93" t="str">
        <f t="shared" si="226"/>
        <v>PISP</v>
      </c>
      <c r="F4845" s="93" t="str">
        <f t="shared" si="227"/>
        <v>Y</v>
      </c>
      <c r="G4845" s="95">
        <v>6755299.439120952</v>
      </c>
      <c r="H4845" s="102">
        <v>18243.832162880866</v>
      </c>
      <c r="I4845" s="102">
        <v>76.505360630363541</v>
      </c>
      <c r="J4845" s="96"/>
      <c r="K4845" s="96"/>
      <c r="L4845" s="96"/>
      <c r="M4845" s="96"/>
      <c r="N4845" s="96"/>
      <c r="O4845" s="96"/>
      <c r="P4845" s="96"/>
    </row>
    <row r="4846" spans="1:16" ht="15" customHeight="1" x14ac:dyDescent="0.25">
      <c r="A4846" s="100">
        <v>43772</v>
      </c>
      <c r="B4846" s="101">
        <v>53</v>
      </c>
      <c r="C4846" s="92" t="str">
        <f t="shared" si="225"/>
        <v>POST /file-payment-consents</v>
      </c>
      <c r="D4846" s="94" t="s">
        <v>207</v>
      </c>
      <c r="E4846" s="93" t="str">
        <f t="shared" si="226"/>
        <v>PISP</v>
      </c>
      <c r="F4846" s="93" t="str">
        <f t="shared" si="227"/>
        <v>N</v>
      </c>
      <c r="G4846" s="95">
        <v>11823315.658385707</v>
      </c>
      <c r="H4846" s="102">
        <v>13552.540110790109</v>
      </c>
      <c r="I4846" s="102">
        <v>26.413651098922845</v>
      </c>
      <c r="J4846" s="96"/>
      <c r="K4846" s="96"/>
      <c r="L4846" s="96"/>
      <c r="M4846" s="96"/>
      <c r="N4846" s="96"/>
      <c r="O4846" s="96"/>
      <c r="P4846" s="96"/>
    </row>
    <row r="4847" spans="1:16" ht="15" customHeight="1" x14ac:dyDescent="0.25">
      <c r="A4847" s="100">
        <v>43772</v>
      </c>
      <c r="B4847" s="101">
        <v>54</v>
      </c>
      <c r="C4847" s="92" t="str">
        <f t="shared" si="225"/>
        <v>GET /file-payment-consents/{ConsentId}</v>
      </c>
      <c r="D4847" s="94" t="s">
        <v>207</v>
      </c>
      <c r="E4847" s="93" t="str">
        <f t="shared" si="226"/>
        <v>PISP</v>
      </c>
      <c r="F4847" s="93" t="str">
        <f t="shared" si="227"/>
        <v>N</v>
      </c>
      <c r="G4847" s="95">
        <v>24978751.80179153</v>
      </c>
      <c r="H4847" s="102">
        <v>25061.021927459627</v>
      </c>
      <c r="I4847" s="102">
        <v>226.05369295108582</v>
      </c>
      <c r="J4847" s="96"/>
      <c r="K4847" s="96"/>
      <c r="L4847" s="96"/>
      <c r="M4847" s="96"/>
      <c r="N4847" s="96"/>
      <c r="O4847" s="96"/>
      <c r="P4847" s="96"/>
    </row>
    <row r="4848" spans="1:16" ht="15" customHeight="1" x14ac:dyDescent="0.25">
      <c r="A4848" s="100">
        <v>43772</v>
      </c>
      <c r="B4848" s="101">
        <v>55</v>
      </c>
      <c r="C4848" s="92" t="str">
        <f t="shared" si="225"/>
        <v>POST /file-payment-consents/{ConsentId}/file</v>
      </c>
      <c r="D4848" s="94" t="s">
        <v>207</v>
      </c>
      <c r="E4848" s="93" t="str">
        <f t="shared" si="226"/>
        <v>PISP</v>
      </c>
      <c r="F4848" s="93" t="str">
        <f t="shared" si="227"/>
        <v>N</v>
      </c>
      <c r="G4848" s="95">
        <v>22522395.018213738</v>
      </c>
      <c r="H4848" s="102">
        <v>33043.807056629681</v>
      </c>
      <c r="I4848" s="102">
        <v>76.80670768293426</v>
      </c>
      <c r="J4848" s="96"/>
      <c r="K4848" s="96"/>
      <c r="L4848" s="96"/>
      <c r="M4848" s="96"/>
      <c r="N4848" s="96"/>
      <c r="O4848" s="96"/>
      <c r="P4848" s="96"/>
    </row>
    <row r="4849" spans="1:16" ht="15" customHeight="1" x14ac:dyDescent="0.25">
      <c r="A4849" s="100">
        <v>43772</v>
      </c>
      <c r="B4849" s="101">
        <v>56</v>
      </c>
      <c r="C4849" s="92" t="str">
        <f t="shared" si="225"/>
        <v>GET /file-payment-consents/{ConsentId}/file</v>
      </c>
      <c r="D4849" s="94" t="s">
        <v>207</v>
      </c>
      <c r="E4849" s="93" t="str">
        <f t="shared" si="226"/>
        <v>PISP</v>
      </c>
      <c r="F4849" s="93" t="str">
        <f t="shared" si="227"/>
        <v>N</v>
      </c>
      <c r="G4849" s="95">
        <v>27783868.147050943</v>
      </c>
      <c r="H4849" s="102">
        <v>30612.43842475901</v>
      </c>
      <c r="I4849" s="102">
        <v>49.444744309763614</v>
      </c>
      <c r="J4849" s="96"/>
      <c r="K4849" s="96"/>
      <c r="L4849" s="96"/>
      <c r="M4849" s="96"/>
      <c r="N4849" s="96"/>
      <c r="O4849" s="96"/>
      <c r="P4849" s="96"/>
    </row>
    <row r="4850" spans="1:16" ht="15" customHeight="1" x14ac:dyDescent="0.25">
      <c r="A4850" s="100">
        <v>43772</v>
      </c>
      <c r="B4850" s="101">
        <v>57</v>
      </c>
      <c r="C4850" s="92" t="str">
        <f t="shared" si="225"/>
        <v>POST /file-payments</v>
      </c>
      <c r="D4850" s="94" t="s">
        <v>207</v>
      </c>
      <c r="E4850" s="93" t="str">
        <f t="shared" si="226"/>
        <v>PISP</v>
      </c>
      <c r="F4850" s="93" t="str">
        <f t="shared" si="227"/>
        <v>Y</v>
      </c>
      <c r="G4850" s="95">
        <v>419001131.99071443</v>
      </c>
      <c r="H4850" s="102">
        <v>3870.2626607294987</v>
      </c>
      <c r="I4850" s="102">
        <v>75.900290846024888</v>
      </c>
      <c r="J4850" s="96"/>
      <c r="K4850" s="96"/>
      <c r="L4850" s="96"/>
      <c r="M4850" s="96"/>
      <c r="N4850" s="96"/>
      <c r="O4850" s="96"/>
      <c r="P4850" s="96"/>
    </row>
    <row r="4851" spans="1:16" ht="15" customHeight="1" x14ac:dyDescent="0.25">
      <c r="A4851" s="100">
        <v>43772</v>
      </c>
      <c r="B4851" s="101">
        <v>58</v>
      </c>
      <c r="C4851" s="92" t="str">
        <f t="shared" si="225"/>
        <v>GET /file-payments/{FilePaymentId}</v>
      </c>
      <c r="D4851" s="94" t="s">
        <v>207</v>
      </c>
      <c r="E4851" s="93" t="str">
        <f t="shared" si="226"/>
        <v>PISP</v>
      </c>
      <c r="F4851" s="93" t="str">
        <f t="shared" si="227"/>
        <v>Y</v>
      </c>
      <c r="G4851" s="95">
        <v>72190682.940402687</v>
      </c>
      <c r="H4851" s="102">
        <v>917.28415735595138</v>
      </c>
      <c r="I4851" s="102">
        <v>127.52317721165419</v>
      </c>
      <c r="J4851" s="96"/>
      <c r="K4851" s="96"/>
      <c r="L4851" s="96"/>
      <c r="M4851" s="96"/>
      <c r="N4851" s="96"/>
      <c r="O4851" s="96"/>
      <c r="P4851" s="96"/>
    </row>
    <row r="4852" spans="1:16" ht="15" customHeight="1" x14ac:dyDescent="0.25">
      <c r="A4852" s="100">
        <v>43772</v>
      </c>
      <c r="B4852" s="101">
        <v>59</v>
      </c>
      <c r="C4852" s="92" t="str">
        <f t="shared" si="225"/>
        <v>GET /file-payments/{FilePaymentId}/report-file</v>
      </c>
      <c r="D4852" s="94" t="s">
        <v>207</v>
      </c>
      <c r="E4852" s="93" t="str">
        <f t="shared" si="226"/>
        <v>PISP</v>
      </c>
      <c r="F4852" s="93" t="str">
        <f t="shared" si="227"/>
        <v>Y</v>
      </c>
      <c r="G4852" s="95">
        <v>61983760.010413386</v>
      </c>
      <c r="H4852" s="102">
        <v>2427.240612169644</v>
      </c>
      <c r="I4852" s="102">
        <v>91.536979708706184</v>
      </c>
      <c r="J4852" s="96"/>
      <c r="K4852" s="96"/>
      <c r="L4852" s="96"/>
      <c r="M4852" s="96"/>
      <c r="N4852" s="96"/>
      <c r="O4852" s="96"/>
      <c r="P4852" s="96"/>
    </row>
    <row r="4853" spans="1:16" ht="15" customHeight="1" x14ac:dyDescent="0.25">
      <c r="A4853" s="100">
        <v>43772</v>
      </c>
      <c r="B4853" s="101">
        <v>60</v>
      </c>
      <c r="C4853" s="92" t="str">
        <f t="shared" si="225"/>
        <v>POST /funds-confirmation-consents</v>
      </c>
      <c r="D4853" s="94" t="s">
        <v>207</v>
      </c>
      <c r="E4853" s="93" t="str">
        <f t="shared" si="226"/>
        <v>CoF</v>
      </c>
      <c r="F4853" s="93" t="str">
        <f t="shared" si="227"/>
        <v>N</v>
      </c>
      <c r="G4853" s="95">
        <v>13104446.021749051</v>
      </c>
      <c r="H4853" s="101">
        <v>14179.449035966398</v>
      </c>
      <c r="I4853" s="101">
        <v>14.642576666243512</v>
      </c>
      <c r="J4853" s="96"/>
      <c r="K4853" s="96"/>
      <c r="L4853" s="96"/>
      <c r="M4853" s="96"/>
      <c r="N4853" s="96"/>
      <c r="O4853" s="96"/>
      <c r="P4853" s="96"/>
    </row>
    <row r="4854" spans="1:16" ht="15" customHeight="1" x14ac:dyDescent="0.25">
      <c r="A4854" s="100">
        <v>43772</v>
      </c>
      <c r="B4854" s="101">
        <v>61</v>
      </c>
      <c r="C4854" s="92" t="str">
        <f t="shared" si="225"/>
        <v>GET /funds-confirmation-consents/{ConsentId}</v>
      </c>
      <c r="D4854" s="94" t="s">
        <v>207</v>
      </c>
      <c r="E4854" s="93" t="str">
        <f t="shared" si="226"/>
        <v>CoF</v>
      </c>
      <c r="F4854" s="93" t="str">
        <f t="shared" si="227"/>
        <v>N</v>
      </c>
      <c r="G4854" s="95">
        <v>21249686.32752553</v>
      </c>
      <c r="H4854" s="101">
        <v>43214.792469262218</v>
      </c>
      <c r="I4854" s="101">
        <v>196.67756746145071</v>
      </c>
      <c r="J4854" s="96"/>
      <c r="K4854" s="96"/>
      <c r="L4854" s="96"/>
      <c r="M4854" s="96"/>
      <c r="N4854" s="96"/>
      <c r="O4854" s="96"/>
      <c r="P4854" s="96"/>
    </row>
    <row r="4855" spans="1:16" ht="15" customHeight="1" x14ac:dyDescent="0.25">
      <c r="A4855" s="100">
        <v>43772</v>
      </c>
      <c r="B4855" s="101">
        <v>62</v>
      </c>
      <c r="C4855" s="92" t="str">
        <f t="shared" si="225"/>
        <v>DELETE /funds-confirmation-consents/{ConsentId}</v>
      </c>
      <c r="D4855" s="94" t="s">
        <v>207</v>
      </c>
      <c r="E4855" s="93" t="str">
        <f t="shared" si="226"/>
        <v>CoF</v>
      </c>
      <c r="F4855" s="93" t="str">
        <f t="shared" si="227"/>
        <v>N</v>
      </c>
      <c r="G4855" s="95">
        <v>6786122.1438178821</v>
      </c>
      <c r="H4855" s="101">
        <v>14082.467424381217</v>
      </c>
      <c r="I4855" s="101">
        <v>117.02876609082226</v>
      </c>
      <c r="J4855" s="96"/>
      <c r="K4855" s="96"/>
      <c r="L4855" s="96"/>
      <c r="M4855" s="96"/>
      <c r="N4855" s="96"/>
      <c r="O4855" s="96"/>
      <c r="P4855" s="96"/>
    </row>
    <row r="4856" spans="1:16" ht="15" customHeight="1" x14ac:dyDescent="0.25">
      <c r="A4856" s="100">
        <v>43772</v>
      </c>
      <c r="B4856" s="101">
        <v>63</v>
      </c>
      <c r="C4856" s="92" t="str">
        <f t="shared" si="225"/>
        <v>POST /funds-confirmations</v>
      </c>
      <c r="D4856" s="94" t="s">
        <v>207</v>
      </c>
      <c r="E4856" s="93" t="str">
        <f t="shared" si="226"/>
        <v>CoF</v>
      </c>
      <c r="F4856" s="93" t="str">
        <f t="shared" si="227"/>
        <v>Y</v>
      </c>
      <c r="G4856" s="95">
        <v>9753934.698620731</v>
      </c>
      <c r="H4856" s="101">
        <v>17096.367213901533</v>
      </c>
      <c r="I4856" s="101">
        <v>252.23086106986759</v>
      </c>
      <c r="J4856" s="96"/>
      <c r="K4856" s="96"/>
      <c r="L4856" s="96"/>
      <c r="M4856" s="96"/>
      <c r="N4856" s="96"/>
      <c r="O4856" s="96"/>
      <c r="P4856" s="96"/>
    </row>
    <row r="4857" spans="1:16" ht="15" customHeight="1" x14ac:dyDescent="0.25">
      <c r="A4857" s="46">
        <v>43772</v>
      </c>
      <c r="B4857" s="101">
        <v>0</v>
      </c>
      <c r="C4857" s="92" t="str">
        <f t="shared" si="225"/>
        <v>OIDC endpoints for token IDs</v>
      </c>
      <c r="D4857" s="94" t="s">
        <v>208</v>
      </c>
      <c r="E4857" s="93" t="str">
        <f t="shared" si="226"/>
        <v>OIDC</v>
      </c>
      <c r="F4857" s="93" t="str">
        <f t="shared" si="227"/>
        <v>N</v>
      </c>
      <c r="G4857" s="112">
        <v>745380358.65690577</v>
      </c>
      <c r="H4857" s="68">
        <v>1526734.606634751</v>
      </c>
      <c r="I4857" s="68">
        <v>522.67580047353442</v>
      </c>
      <c r="J4857" s="96"/>
      <c r="K4857" s="96"/>
      <c r="L4857" s="96"/>
      <c r="M4857" s="96"/>
      <c r="N4857" s="96"/>
      <c r="O4857" s="96"/>
      <c r="P4857" s="96"/>
    </row>
    <row r="4858" spans="1:16" ht="15" customHeight="1" x14ac:dyDescent="0.25">
      <c r="A4858" s="97">
        <v>43772</v>
      </c>
      <c r="B4858" s="101">
        <v>1</v>
      </c>
      <c r="C4858" s="92" t="str">
        <f t="shared" si="225"/>
        <v>POST /account-access-consents</v>
      </c>
      <c r="D4858" s="94" t="s">
        <v>208</v>
      </c>
      <c r="E4858" s="93" t="str">
        <f t="shared" si="226"/>
        <v>AISP</v>
      </c>
      <c r="F4858" s="93" t="str">
        <f t="shared" si="227"/>
        <v>N</v>
      </c>
      <c r="G4858" s="95">
        <v>568573.5864116234</v>
      </c>
      <c r="H4858" s="99">
        <v>26559.283793086837</v>
      </c>
      <c r="I4858" s="99">
        <v>89.152595309515334</v>
      </c>
      <c r="J4858" s="96"/>
      <c r="K4858" s="96"/>
      <c r="L4858" s="96"/>
      <c r="M4858" s="96"/>
      <c r="N4858" s="96"/>
      <c r="O4858" s="96"/>
      <c r="P4858" s="96"/>
    </row>
    <row r="4859" spans="1:16" ht="15" customHeight="1" x14ac:dyDescent="0.25">
      <c r="A4859" s="97">
        <v>43772</v>
      </c>
      <c r="B4859" s="101">
        <v>2</v>
      </c>
      <c r="C4859" s="92" t="str">
        <f t="shared" si="225"/>
        <v>GET /account-access-consents/{ConsentId}</v>
      </c>
      <c r="D4859" s="94" t="s">
        <v>208</v>
      </c>
      <c r="E4859" s="93" t="str">
        <f t="shared" si="226"/>
        <v>AISP</v>
      </c>
      <c r="F4859" s="93" t="str">
        <f t="shared" si="227"/>
        <v>N</v>
      </c>
      <c r="G4859" s="95">
        <v>1265184.9073815907</v>
      </c>
      <c r="H4859" s="99">
        <v>26968.799221743815</v>
      </c>
      <c r="I4859" s="99">
        <v>32.634873757641635</v>
      </c>
      <c r="J4859" s="96"/>
      <c r="K4859" s="96"/>
      <c r="L4859" s="96"/>
      <c r="M4859" s="96"/>
      <c r="N4859" s="96"/>
      <c r="O4859" s="96"/>
      <c r="P4859" s="96"/>
    </row>
    <row r="4860" spans="1:16" ht="15" customHeight="1" x14ac:dyDescent="0.25">
      <c r="A4860" s="97">
        <v>43772</v>
      </c>
      <c r="B4860" s="101">
        <v>3</v>
      </c>
      <c r="C4860" s="92" t="str">
        <f t="shared" si="225"/>
        <v>DELETE /account-access-consents/{ConsentId}</v>
      </c>
      <c r="D4860" s="94" t="s">
        <v>208</v>
      </c>
      <c r="E4860" s="93" t="str">
        <f t="shared" si="226"/>
        <v>AISP</v>
      </c>
      <c r="F4860" s="93" t="str">
        <f t="shared" si="227"/>
        <v>N</v>
      </c>
      <c r="G4860" s="95">
        <v>613784.65314774343</v>
      </c>
      <c r="H4860" s="99">
        <v>27693.246895232296</v>
      </c>
      <c r="I4860" s="99">
        <v>281.06980847316589</v>
      </c>
      <c r="J4860" s="96"/>
      <c r="K4860" s="96"/>
      <c r="L4860" s="96"/>
      <c r="M4860" s="96"/>
      <c r="N4860" s="96"/>
      <c r="O4860" s="96"/>
      <c r="P4860" s="96"/>
    </row>
    <row r="4861" spans="1:16" ht="15" customHeight="1" x14ac:dyDescent="0.25">
      <c r="A4861" s="97">
        <v>43772</v>
      </c>
      <c r="B4861" s="101">
        <v>4</v>
      </c>
      <c r="C4861" s="92" t="str">
        <f t="shared" si="225"/>
        <v>GET /accounts</v>
      </c>
      <c r="D4861" s="94" t="s">
        <v>208</v>
      </c>
      <c r="E4861" s="93" t="str">
        <f t="shared" si="226"/>
        <v>AISP</v>
      </c>
      <c r="F4861" s="93" t="str">
        <f t="shared" si="227"/>
        <v>Y</v>
      </c>
      <c r="G4861" s="95">
        <v>1697002.0254933941</v>
      </c>
      <c r="H4861" s="99">
        <v>30984.31220006639</v>
      </c>
      <c r="I4861" s="99">
        <v>72.311804552648354</v>
      </c>
      <c r="J4861" s="96"/>
      <c r="K4861" s="96"/>
      <c r="L4861" s="96"/>
      <c r="M4861" s="96"/>
      <c r="N4861" s="96"/>
      <c r="O4861" s="96"/>
      <c r="P4861" s="96"/>
    </row>
    <row r="4862" spans="1:16" ht="15" customHeight="1" x14ac:dyDescent="0.25">
      <c r="A4862" s="97">
        <v>43772</v>
      </c>
      <c r="B4862" s="101">
        <v>5</v>
      </c>
      <c r="C4862" s="92" t="str">
        <f t="shared" si="225"/>
        <v>GET /accounts/{AccountId}</v>
      </c>
      <c r="D4862" s="94" t="s">
        <v>208</v>
      </c>
      <c r="E4862" s="93" t="str">
        <f t="shared" si="226"/>
        <v>AISP</v>
      </c>
      <c r="F4862" s="93" t="str">
        <f t="shared" si="227"/>
        <v>Y</v>
      </c>
      <c r="G4862" s="95">
        <v>2481014.1988179106</v>
      </c>
      <c r="H4862" s="99">
        <v>45360.850905718013</v>
      </c>
      <c r="I4862" s="99">
        <v>96.448062497289612</v>
      </c>
      <c r="J4862" s="96"/>
      <c r="K4862" s="96"/>
      <c r="L4862" s="96"/>
      <c r="M4862" s="96"/>
      <c r="N4862" s="96"/>
      <c r="O4862" s="96"/>
      <c r="P4862" s="96"/>
    </row>
    <row r="4863" spans="1:16" ht="15" customHeight="1" x14ac:dyDescent="0.25">
      <c r="A4863" s="97">
        <v>43772</v>
      </c>
      <c r="B4863" s="101">
        <v>6</v>
      </c>
      <c r="C4863" s="92" t="str">
        <f t="shared" si="225"/>
        <v>GET /accounts/{AccountId}/balances</v>
      </c>
      <c r="D4863" s="94" t="s">
        <v>208</v>
      </c>
      <c r="E4863" s="93" t="str">
        <f t="shared" si="226"/>
        <v>AISP</v>
      </c>
      <c r="F4863" s="93" t="str">
        <f t="shared" si="227"/>
        <v>Y</v>
      </c>
      <c r="G4863" s="95">
        <v>1643079.4698381107</v>
      </c>
      <c r="H4863" s="99">
        <v>25447.275926952829</v>
      </c>
      <c r="I4863" s="99">
        <v>129.35358764445934</v>
      </c>
      <c r="J4863" s="96"/>
      <c r="K4863" s="96"/>
      <c r="L4863" s="96"/>
      <c r="M4863" s="96"/>
      <c r="N4863" s="96"/>
      <c r="O4863" s="96"/>
      <c r="P4863" s="96"/>
    </row>
    <row r="4864" spans="1:16" ht="15" customHeight="1" x14ac:dyDescent="0.25">
      <c r="A4864" s="97">
        <v>43772</v>
      </c>
      <c r="B4864" s="101">
        <v>7</v>
      </c>
      <c r="C4864" s="92" t="str">
        <f t="shared" si="225"/>
        <v>GET /balances</v>
      </c>
      <c r="D4864" s="94" t="s">
        <v>208</v>
      </c>
      <c r="E4864" s="93" t="str">
        <f t="shared" si="226"/>
        <v>AISP</v>
      </c>
      <c r="F4864" s="93" t="str">
        <f t="shared" si="227"/>
        <v>Y</v>
      </c>
      <c r="G4864" s="95">
        <v>1000048.9486816019</v>
      </c>
      <c r="H4864" s="99">
        <v>20397.836839107065</v>
      </c>
      <c r="I4864" s="99">
        <v>156.81615229830544</v>
      </c>
      <c r="J4864" s="96"/>
      <c r="K4864" s="96"/>
      <c r="L4864" s="96"/>
      <c r="M4864" s="96"/>
      <c r="N4864" s="96"/>
      <c r="O4864" s="96"/>
      <c r="P4864" s="96"/>
    </row>
    <row r="4865" spans="1:16" ht="15" customHeight="1" x14ac:dyDescent="0.25">
      <c r="A4865" s="97">
        <v>43772</v>
      </c>
      <c r="B4865" s="101">
        <v>8</v>
      </c>
      <c r="C4865" s="92" t="str">
        <f t="shared" si="225"/>
        <v>GET /accounts/{AccountId}/transactions</v>
      </c>
      <c r="D4865" s="94" t="s">
        <v>208</v>
      </c>
      <c r="E4865" s="93" t="str">
        <f t="shared" si="226"/>
        <v>AISP</v>
      </c>
      <c r="F4865" s="93" t="str">
        <f t="shared" si="227"/>
        <v>Y</v>
      </c>
      <c r="G4865" s="95">
        <v>32769176.993546978</v>
      </c>
      <c r="H4865" s="99">
        <v>18325.800629149067</v>
      </c>
      <c r="I4865" s="99">
        <v>178.23394218884548</v>
      </c>
      <c r="J4865" s="96"/>
      <c r="K4865" s="96"/>
      <c r="L4865" s="96"/>
      <c r="M4865" s="96"/>
      <c r="N4865" s="96"/>
      <c r="O4865" s="96"/>
      <c r="P4865" s="96"/>
    </row>
    <row r="4866" spans="1:16" ht="15" customHeight="1" x14ac:dyDescent="0.25">
      <c r="A4866" s="97">
        <v>43772</v>
      </c>
      <c r="B4866" s="101">
        <v>9</v>
      </c>
      <c r="C4866" s="92" t="str">
        <f t="shared" si="225"/>
        <v>GET /transactions</v>
      </c>
      <c r="D4866" s="94" t="s">
        <v>208</v>
      </c>
      <c r="E4866" s="93" t="str">
        <f t="shared" si="226"/>
        <v>AISP</v>
      </c>
      <c r="F4866" s="93" t="str">
        <f t="shared" si="227"/>
        <v>Y</v>
      </c>
      <c r="G4866" s="95">
        <v>333674431.27715158</v>
      </c>
      <c r="H4866" s="99">
        <v>41915.775072255623</v>
      </c>
      <c r="I4866" s="99">
        <v>29.950595965422373</v>
      </c>
      <c r="J4866" s="96"/>
      <c r="K4866" s="96"/>
      <c r="L4866" s="96"/>
      <c r="M4866" s="96"/>
      <c r="N4866" s="96"/>
      <c r="O4866" s="96"/>
      <c r="P4866" s="96"/>
    </row>
    <row r="4867" spans="1:16" ht="15" customHeight="1" x14ac:dyDescent="0.25">
      <c r="A4867" s="97">
        <v>43772</v>
      </c>
      <c r="B4867" s="101">
        <v>10</v>
      </c>
      <c r="C4867" s="92" t="str">
        <f t="shared" si="225"/>
        <v>GET /accounts/{AccountId}/beneficiaries</v>
      </c>
      <c r="D4867" s="94" t="s">
        <v>208</v>
      </c>
      <c r="E4867" s="93" t="str">
        <f t="shared" si="226"/>
        <v>AISP</v>
      </c>
      <c r="F4867" s="93" t="str">
        <f t="shared" si="227"/>
        <v>Y</v>
      </c>
      <c r="G4867" s="95">
        <v>2085817.9125422777</v>
      </c>
      <c r="H4867" s="99">
        <v>30906.398645133828</v>
      </c>
      <c r="I4867" s="99">
        <v>123.11068143421321</v>
      </c>
      <c r="J4867" s="96"/>
      <c r="K4867" s="96"/>
      <c r="L4867" s="96"/>
      <c r="M4867" s="96"/>
      <c r="N4867" s="96"/>
      <c r="O4867" s="96"/>
      <c r="P4867" s="96"/>
    </row>
    <row r="4868" spans="1:16" ht="15" customHeight="1" x14ac:dyDescent="0.25">
      <c r="A4868" s="97">
        <v>43772</v>
      </c>
      <c r="B4868" s="101">
        <v>11</v>
      </c>
      <c r="C4868" s="92" t="str">
        <f t="shared" si="225"/>
        <v>GET /beneficiaries</v>
      </c>
      <c r="D4868" s="94" t="s">
        <v>208</v>
      </c>
      <c r="E4868" s="93" t="str">
        <f t="shared" si="226"/>
        <v>AISP</v>
      </c>
      <c r="F4868" s="93" t="str">
        <f t="shared" si="227"/>
        <v>Y</v>
      </c>
      <c r="G4868" s="95">
        <v>2428915.0732708625</v>
      </c>
      <c r="H4868" s="99">
        <v>34020.832843072225</v>
      </c>
      <c r="I4868" s="99">
        <v>32.025127303694063</v>
      </c>
      <c r="J4868" s="96"/>
      <c r="K4868" s="96"/>
      <c r="L4868" s="96"/>
      <c r="M4868" s="96"/>
      <c r="N4868" s="96"/>
      <c r="O4868" s="96"/>
      <c r="P4868" s="96"/>
    </row>
    <row r="4869" spans="1:16" ht="15" customHeight="1" x14ac:dyDescent="0.25">
      <c r="A4869" s="97">
        <v>43772</v>
      </c>
      <c r="B4869" s="101">
        <v>12</v>
      </c>
      <c r="C4869" s="92" t="str">
        <f t="shared" si="225"/>
        <v>GET /accounts/{AccountId}/direct-debits</v>
      </c>
      <c r="D4869" s="94" t="s">
        <v>208</v>
      </c>
      <c r="E4869" s="93" t="str">
        <f t="shared" si="226"/>
        <v>AISP</v>
      </c>
      <c r="F4869" s="93" t="str">
        <f t="shared" si="227"/>
        <v>Y</v>
      </c>
      <c r="G4869" s="95">
        <v>1917344.3834931795</v>
      </c>
      <c r="H4869" s="99">
        <v>34116.784155471374</v>
      </c>
      <c r="I4869" s="99">
        <v>165.92855016701779</v>
      </c>
      <c r="J4869" s="96"/>
      <c r="K4869" s="96"/>
      <c r="L4869" s="96"/>
      <c r="M4869" s="96"/>
      <c r="N4869" s="96"/>
      <c r="O4869" s="96"/>
      <c r="P4869" s="96"/>
    </row>
    <row r="4870" spans="1:16" ht="15" customHeight="1" x14ac:dyDescent="0.25">
      <c r="A4870" s="97">
        <v>43772</v>
      </c>
      <c r="B4870" s="101">
        <v>13</v>
      </c>
      <c r="C4870" s="92" t="str">
        <f t="shared" si="225"/>
        <v>GET /direct-debits</v>
      </c>
      <c r="D4870" s="94" t="s">
        <v>208</v>
      </c>
      <c r="E4870" s="93" t="str">
        <f t="shared" si="226"/>
        <v>AISP</v>
      </c>
      <c r="F4870" s="93" t="str">
        <f t="shared" si="227"/>
        <v>Y</v>
      </c>
      <c r="G4870" s="95">
        <v>1854297.0981971747</v>
      </c>
      <c r="H4870" s="99">
        <v>22259.948249523211</v>
      </c>
      <c r="I4870" s="99">
        <v>215.19803669685766</v>
      </c>
      <c r="J4870" s="96"/>
      <c r="K4870" s="96"/>
      <c r="L4870" s="96"/>
      <c r="M4870" s="96"/>
      <c r="N4870" s="96"/>
      <c r="O4870" s="96"/>
      <c r="P4870" s="96"/>
    </row>
    <row r="4871" spans="1:16" ht="15" customHeight="1" x14ac:dyDescent="0.25">
      <c r="A4871" s="97">
        <v>43772</v>
      </c>
      <c r="B4871" s="101">
        <v>14</v>
      </c>
      <c r="C4871" s="92" t="str">
        <f t="shared" si="225"/>
        <v>GET /accounts/{AccountId}/standing-orders</v>
      </c>
      <c r="D4871" s="94" t="s">
        <v>208</v>
      </c>
      <c r="E4871" s="93" t="str">
        <f t="shared" si="226"/>
        <v>AISP</v>
      </c>
      <c r="F4871" s="93" t="str">
        <f t="shared" si="227"/>
        <v>Y</v>
      </c>
      <c r="G4871" s="95">
        <v>855833.31618242373</v>
      </c>
      <c r="H4871" s="99">
        <v>17241.030995734418</v>
      </c>
      <c r="I4871" s="99">
        <v>131.68314886652362</v>
      </c>
      <c r="J4871" s="96"/>
      <c r="K4871" s="96"/>
      <c r="L4871" s="96"/>
      <c r="M4871" s="96"/>
      <c r="N4871" s="96"/>
      <c r="O4871" s="96"/>
      <c r="P4871" s="96"/>
    </row>
    <row r="4872" spans="1:16" ht="15" customHeight="1" x14ac:dyDescent="0.25">
      <c r="A4872" s="97">
        <v>43772</v>
      </c>
      <c r="B4872" s="101">
        <v>15</v>
      </c>
      <c r="C4872" s="92" t="str">
        <f t="shared" ref="C4872:C4935" si="228">VLOOKUP($B4872,endpoints,3)</f>
        <v>GET /standing-orders</v>
      </c>
      <c r="D4872" s="94" t="s">
        <v>208</v>
      </c>
      <c r="E4872" s="93" t="str">
        <f t="shared" ref="E4872:E4935" si="229">VLOOKUP($B4872,endpoints,4)</f>
        <v>AISP</v>
      </c>
      <c r="F4872" s="93" t="str">
        <f t="shared" ref="F4872:F4935" si="230">VLOOKUP($B4872,endpoints,5)</f>
        <v>Y</v>
      </c>
      <c r="G4872" s="95">
        <v>1346381.0574047328</v>
      </c>
      <c r="H4872" s="99">
        <v>43080.061449531066</v>
      </c>
      <c r="I4872" s="99">
        <v>143.25564815188889</v>
      </c>
      <c r="J4872" s="96"/>
      <c r="K4872" s="96"/>
      <c r="L4872" s="96"/>
      <c r="M4872" s="96"/>
      <c r="N4872" s="96"/>
      <c r="O4872" s="96"/>
      <c r="P4872" s="96"/>
    </row>
    <row r="4873" spans="1:16" ht="15" customHeight="1" x14ac:dyDescent="0.25">
      <c r="A4873" s="97">
        <v>43772</v>
      </c>
      <c r="B4873" s="101">
        <v>16</v>
      </c>
      <c r="C4873" s="92" t="str">
        <f t="shared" si="228"/>
        <v>GET /accounts/{AccountId}/product</v>
      </c>
      <c r="D4873" s="94" t="s">
        <v>208</v>
      </c>
      <c r="E4873" s="93" t="str">
        <f t="shared" si="229"/>
        <v>AISP</v>
      </c>
      <c r="F4873" s="93" t="str">
        <f t="shared" si="230"/>
        <v>Y</v>
      </c>
      <c r="G4873" s="95">
        <v>351202.14749106875</v>
      </c>
      <c r="H4873" s="99">
        <v>5143.7262021336064</v>
      </c>
      <c r="I4873" s="99">
        <v>173.47026722503614</v>
      </c>
      <c r="J4873" s="96"/>
      <c r="K4873" s="96"/>
      <c r="L4873" s="96"/>
      <c r="M4873" s="96"/>
      <c r="N4873" s="96"/>
      <c r="O4873" s="96"/>
      <c r="P4873" s="96"/>
    </row>
    <row r="4874" spans="1:16" ht="15" customHeight="1" x14ac:dyDescent="0.25">
      <c r="A4874" s="97">
        <v>43772</v>
      </c>
      <c r="B4874" s="101">
        <v>17</v>
      </c>
      <c r="C4874" s="92" t="str">
        <f t="shared" si="228"/>
        <v>GET /products</v>
      </c>
      <c r="D4874" s="94" t="s">
        <v>208</v>
      </c>
      <c r="E4874" s="93" t="str">
        <f t="shared" si="229"/>
        <v>AISP</v>
      </c>
      <c r="F4874" s="93" t="str">
        <f t="shared" si="230"/>
        <v>Y</v>
      </c>
      <c r="G4874" s="95">
        <v>794599.30895872414</v>
      </c>
      <c r="H4874" s="99">
        <v>30338.884892380254</v>
      </c>
      <c r="I4874" s="99">
        <v>210.37006946064349</v>
      </c>
      <c r="J4874" s="96"/>
      <c r="K4874" s="96"/>
      <c r="L4874" s="96"/>
      <c r="M4874" s="96"/>
      <c r="N4874" s="96"/>
      <c r="O4874" s="96"/>
      <c r="P4874" s="96"/>
    </row>
    <row r="4875" spans="1:16" ht="15" customHeight="1" x14ac:dyDescent="0.25">
      <c r="A4875" s="97">
        <v>43772</v>
      </c>
      <c r="B4875" s="101">
        <v>18</v>
      </c>
      <c r="C4875" s="92" t="str">
        <f t="shared" si="228"/>
        <v>GET /accounts/{AccountId}/offers</v>
      </c>
      <c r="D4875" s="94" t="s">
        <v>208</v>
      </c>
      <c r="E4875" s="93" t="str">
        <f t="shared" si="229"/>
        <v>AISP</v>
      </c>
      <c r="F4875" s="93" t="str">
        <f t="shared" si="230"/>
        <v>Y</v>
      </c>
      <c r="G4875" s="95">
        <v>844391.03833325417</v>
      </c>
      <c r="H4875" s="99">
        <v>43085.330036877538</v>
      </c>
      <c r="I4875" s="99">
        <v>260.29053762678632</v>
      </c>
      <c r="J4875" s="96"/>
      <c r="K4875" s="96"/>
      <c r="L4875" s="96"/>
      <c r="M4875" s="96"/>
      <c r="N4875" s="96"/>
      <c r="O4875" s="96"/>
      <c r="P4875" s="96"/>
    </row>
    <row r="4876" spans="1:16" ht="15" customHeight="1" x14ac:dyDescent="0.25">
      <c r="A4876" s="97">
        <v>43772</v>
      </c>
      <c r="B4876" s="101">
        <v>19</v>
      </c>
      <c r="C4876" s="92" t="str">
        <f t="shared" si="228"/>
        <v>GET /offers</v>
      </c>
      <c r="D4876" s="94" t="s">
        <v>208</v>
      </c>
      <c r="E4876" s="93" t="str">
        <f t="shared" si="229"/>
        <v>AISP</v>
      </c>
      <c r="F4876" s="93" t="str">
        <f t="shared" si="230"/>
        <v>Y</v>
      </c>
      <c r="G4876" s="95">
        <v>3253823.3406297658</v>
      </c>
      <c r="H4876" s="99">
        <v>35946.542726364874</v>
      </c>
      <c r="I4876" s="99">
        <v>156.53258107460292</v>
      </c>
      <c r="J4876" s="96"/>
      <c r="K4876" s="96"/>
      <c r="L4876" s="96"/>
      <c r="M4876" s="96"/>
      <c r="N4876" s="96"/>
      <c r="O4876" s="96"/>
      <c r="P4876" s="96"/>
    </row>
    <row r="4877" spans="1:16" ht="15" customHeight="1" x14ac:dyDescent="0.25">
      <c r="A4877" s="97">
        <v>43772</v>
      </c>
      <c r="B4877" s="101">
        <v>20</v>
      </c>
      <c r="C4877" s="92" t="str">
        <f t="shared" si="228"/>
        <v>GET /accounts/{AccountId}/party</v>
      </c>
      <c r="D4877" s="94" t="s">
        <v>208</v>
      </c>
      <c r="E4877" s="93" t="str">
        <f t="shared" si="229"/>
        <v>AISP</v>
      </c>
      <c r="F4877" s="93" t="str">
        <f t="shared" si="230"/>
        <v>Y</v>
      </c>
      <c r="G4877" s="95">
        <v>1062437.1483202896</v>
      </c>
      <c r="H4877" s="99">
        <v>52219.79253094356</v>
      </c>
      <c r="I4877" s="99">
        <v>0</v>
      </c>
      <c r="J4877" s="96"/>
      <c r="K4877" s="96"/>
      <c r="L4877" s="96"/>
      <c r="M4877" s="96"/>
      <c r="N4877" s="96"/>
      <c r="O4877" s="96"/>
      <c r="P4877" s="96"/>
    </row>
    <row r="4878" spans="1:16" ht="15" customHeight="1" x14ac:dyDescent="0.25">
      <c r="A4878" s="97">
        <v>43772</v>
      </c>
      <c r="B4878" s="101">
        <v>21</v>
      </c>
      <c r="C4878" s="92" t="str">
        <f t="shared" si="228"/>
        <v>GET /party</v>
      </c>
      <c r="D4878" s="94" t="s">
        <v>208</v>
      </c>
      <c r="E4878" s="93" t="str">
        <f t="shared" si="229"/>
        <v>AISP</v>
      </c>
      <c r="F4878" s="93" t="str">
        <f t="shared" si="230"/>
        <v>Y</v>
      </c>
      <c r="G4878" s="95">
        <v>776229.47768636746</v>
      </c>
      <c r="H4878" s="99">
        <v>11090.729164797352</v>
      </c>
      <c r="I4878" s="99">
        <v>375.69964140751904</v>
      </c>
      <c r="J4878" s="96"/>
      <c r="K4878" s="96"/>
      <c r="L4878" s="96"/>
      <c r="M4878" s="96"/>
      <c r="N4878" s="96"/>
      <c r="O4878" s="96"/>
      <c r="P4878" s="96"/>
    </row>
    <row r="4879" spans="1:16" ht="15" customHeight="1" x14ac:dyDescent="0.25">
      <c r="A4879" s="97">
        <v>43772</v>
      </c>
      <c r="B4879" s="101">
        <v>22</v>
      </c>
      <c r="C4879" s="92" t="str">
        <f t="shared" si="228"/>
        <v>GET /accounts/{AccountId}/scheduled-payments</v>
      </c>
      <c r="D4879" s="94" t="s">
        <v>208</v>
      </c>
      <c r="E4879" s="93" t="str">
        <f t="shared" si="229"/>
        <v>AISP</v>
      </c>
      <c r="F4879" s="93" t="str">
        <f t="shared" si="230"/>
        <v>Y</v>
      </c>
      <c r="G4879" s="95">
        <v>841647.83602654142</v>
      </c>
      <c r="H4879" s="103">
        <v>37874.436783397898</v>
      </c>
      <c r="I4879" s="103">
        <v>2.889884933746365</v>
      </c>
      <c r="J4879" s="96"/>
      <c r="K4879" s="96"/>
      <c r="L4879" s="96"/>
      <c r="M4879" s="96"/>
      <c r="N4879" s="96"/>
      <c r="O4879" s="96"/>
      <c r="P4879" s="96"/>
    </row>
    <row r="4880" spans="1:16" ht="15" customHeight="1" x14ac:dyDescent="0.25">
      <c r="A4880" s="97">
        <v>43772</v>
      </c>
      <c r="B4880" s="101">
        <v>23</v>
      </c>
      <c r="C4880" s="92" t="str">
        <f t="shared" si="228"/>
        <v>GET /scheduled-payments</v>
      </c>
      <c r="D4880" s="94" t="s">
        <v>208</v>
      </c>
      <c r="E4880" s="93" t="str">
        <f t="shared" si="229"/>
        <v>AISP</v>
      </c>
      <c r="F4880" s="93" t="str">
        <f t="shared" si="230"/>
        <v>Y</v>
      </c>
      <c r="G4880" s="95">
        <v>1970952.7639779095</v>
      </c>
      <c r="H4880" s="103">
        <v>30089.009574302687</v>
      </c>
      <c r="I4880" s="103">
        <v>82.93423329185228</v>
      </c>
      <c r="J4880" s="96"/>
      <c r="K4880" s="96"/>
      <c r="L4880" s="96"/>
      <c r="M4880" s="96"/>
      <c r="N4880" s="96"/>
      <c r="O4880" s="96"/>
      <c r="P4880" s="96"/>
    </row>
    <row r="4881" spans="1:16" ht="15" customHeight="1" x14ac:dyDescent="0.25">
      <c r="A4881" s="97">
        <v>43772</v>
      </c>
      <c r="B4881" s="101">
        <v>24</v>
      </c>
      <c r="C4881" s="92" t="str">
        <f t="shared" si="228"/>
        <v>GET /accounts/{AccountId}/statements</v>
      </c>
      <c r="D4881" s="94" t="s">
        <v>208</v>
      </c>
      <c r="E4881" s="93" t="str">
        <f t="shared" si="229"/>
        <v>AISP</v>
      </c>
      <c r="F4881" s="93" t="str">
        <f t="shared" si="230"/>
        <v>Y</v>
      </c>
      <c r="G4881" s="95">
        <v>791231.11013389786</v>
      </c>
      <c r="H4881" s="103">
        <v>15331.271863406246</v>
      </c>
      <c r="I4881" s="103">
        <v>136.62960218600338</v>
      </c>
      <c r="J4881" s="96"/>
      <c r="K4881" s="96"/>
      <c r="L4881" s="96"/>
      <c r="M4881" s="96"/>
      <c r="N4881" s="96"/>
      <c r="O4881" s="96"/>
      <c r="P4881" s="96"/>
    </row>
    <row r="4882" spans="1:16" ht="15" customHeight="1" x14ac:dyDescent="0.25">
      <c r="A4882" s="97">
        <v>43772</v>
      </c>
      <c r="B4882" s="101">
        <v>25</v>
      </c>
      <c r="C4882" s="92" t="str">
        <f t="shared" si="228"/>
        <v>GET /accounts/{AccountId}/statements/{StatementId}</v>
      </c>
      <c r="D4882" s="94" t="s">
        <v>208</v>
      </c>
      <c r="E4882" s="93" t="str">
        <f t="shared" si="229"/>
        <v>AISP</v>
      </c>
      <c r="F4882" s="93" t="str">
        <f t="shared" si="230"/>
        <v>Y</v>
      </c>
      <c r="G4882" s="95">
        <v>1056833.6656569343</v>
      </c>
      <c r="H4882" s="103">
        <v>21800.308426823922</v>
      </c>
      <c r="I4882" s="103">
        <v>120.14702378329486</v>
      </c>
      <c r="J4882" s="96"/>
      <c r="K4882" s="96"/>
      <c r="L4882" s="96"/>
      <c r="M4882" s="96"/>
      <c r="N4882" s="96"/>
      <c r="O4882" s="96"/>
      <c r="P4882" s="96"/>
    </row>
    <row r="4883" spans="1:16" ht="15" customHeight="1" x14ac:dyDescent="0.25">
      <c r="A4883" s="97">
        <v>43772</v>
      </c>
      <c r="B4883" s="101">
        <v>26</v>
      </c>
      <c r="C4883" s="92" t="str">
        <f t="shared" si="228"/>
        <v>GET /accounts/{AccountId}/statements/{StatementId}/file</v>
      </c>
      <c r="D4883" s="94" t="s">
        <v>208</v>
      </c>
      <c r="E4883" s="93" t="str">
        <f t="shared" si="229"/>
        <v>AISP</v>
      </c>
      <c r="F4883" s="93" t="str">
        <f t="shared" si="230"/>
        <v>Y</v>
      </c>
      <c r="G4883" s="95">
        <v>2132901.9456386273</v>
      </c>
      <c r="H4883" s="103">
        <v>21909.161569253851</v>
      </c>
      <c r="I4883" s="103">
        <v>82.480526026875239</v>
      </c>
      <c r="J4883" s="96"/>
      <c r="K4883" s="96"/>
      <c r="L4883" s="96"/>
      <c r="M4883" s="96"/>
      <c r="N4883" s="96"/>
      <c r="O4883" s="96"/>
      <c r="P4883" s="96"/>
    </row>
    <row r="4884" spans="1:16" ht="15" customHeight="1" x14ac:dyDescent="0.25">
      <c r="A4884" s="97">
        <v>43772</v>
      </c>
      <c r="B4884" s="101">
        <v>27</v>
      </c>
      <c r="C4884" s="92" t="str">
        <f t="shared" si="228"/>
        <v>GET /accounts/{AccountId}/statements/{StatementId}/transactions</v>
      </c>
      <c r="D4884" s="94" t="s">
        <v>208</v>
      </c>
      <c r="E4884" s="93" t="str">
        <f t="shared" si="229"/>
        <v>AISP</v>
      </c>
      <c r="F4884" s="93" t="str">
        <f t="shared" si="230"/>
        <v>Y</v>
      </c>
      <c r="G4884" s="95">
        <v>26782962.194425207</v>
      </c>
      <c r="H4884" s="103">
        <v>6687.0256924023897</v>
      </c>
      <c r="I4884" s="103">
        <v>276.60218796970378</v>
      </c>
      <c r="J4884" s="96"/>
      <c r="K4884" s="96"/>
      <c r="L4884" s="96"/>
      <c r="M4884" s="96"/>
      <c r="N4884" s="96"/>
      <c r="O4884" s="96"/>
      <c r="P4884" s="96"/>
    </row>
    <row r="4885" spans="1:16" ht="15" customHeight="1" x14ac:dyDescent="0.25">
      <c r="A4885" s="97">
        <v>43772</v>
      </c>
      <c r="B4885" s="101">
        <v>28</v>
      </c>
      <c r="C4885" s="92" t="str">
        <f t="shared" si="228"/>
        <v>GET /statements</v>
      </c>
      <c r="D4885" s="94" t="s">
        <v>208</v>
      </c>
      <c r="E4885" s="93" t="str">
        <f t="shared" si="229"/>
        <v>AISP</v>
      </c>
      <c r="F4885" s="93" t="str">
        <f t="shared" si="230"/>
        <v>Y</v>
      </c>
      <c r="G4885" s="95">
        <v>3306761.0993173379</v>
      </c>
      <c r="H4885" s="103">
        <v>45626.743529256717</v>
      </c>
      <c r="I4885" s="103">
        <v>67.017342319890759</v>
      </c>
      <c r="J4885" s="96"/>
      <c r="K4885" s="96"/>
      <c r="L4885" s="96"/>
      <c r="M4885" s="96"/>
      <c r="N4885" s="96"/>
      <c r="O4885" s="96"/>
      <c r="P4885" s="96"/>
    </row>
    <row r="4886" spans="1:16" ht="15" customHeight="1" x14ac:dyDescent="0.25">
      <c r="A4886" s="97">
        <v>43772</v>
      </c>
      <c r="B4886" s="101">
        <v>29</v>
      </c>
      <c r="C4886" s="92" t="str">
        <f t="shared" si="228"/>
        <v>POST /domestic-payment-consents</v>
      </c>
      <c r="D4886" s="94" t="s">
        <v>208</v>
      </c>
      <c r="E4886" s="93" t="str">
        <f t="shared" si="229"/>
        <v>PISP</v>
      </c>
      <c r="F4886" s="93" t="str">
        <f t="shared" si="230"/>
        <v>N</v>
      </c>
      <c r="G4886" s="95">
        <v>3659945.4341970384</v>
      </c>
      <c r="H4886" s="99">
        <v>8072.570307806418</v>
      </c>
      <c r="I4886" s="99">
        <v>96.293987842600004</v>
      </c>
      <c r="J4886" s="96"/>
      <c r="K4886" s="96"/>
      <c r="L4886" s="96"/>
      <c r="M4886" s="96"/>
      <c r="N4886" s="96"/>
      <c r="O4886" s="96"/>
      <c r="P4886" s="96"/>
    </row>
    <row r="4887" spans="1:16" ht="15" customHeight="1" x14ac:dyDescent="0.25">
      <c r="A4887" s="97">
        <v>43772</v>
      </c>
      <c r="B4887" s="101">
        <v>30</v>
      </c>
      <c r="C4887" s="92" t="str">
        <f t="shared" si="228"/>
        <v>GET /domestic-payment-consents/{ConsentId}</v>
      </c>
      <c r="D4887" s="94" t="s">
        <v>208</v>
      </c>
      <c r="E4887" s="93" t="str">
        <f t="shared" si="229"/>
        <v>PISP</v>
      </c>
      <c r="F4887" s="93" t="str">
        <f t="shared" si="230"/>
        <v>N</v>
      </c>
      <c r="G4887" s="95">
        <v>14995415.903815527</v>
      </c>
      <c r="H4887" s="99">
        <v>19244.078653437005</v>
      </c>
      <c r="I4887" s="99">
        <v>146.06308313136176</v>
      </c>
      <c r="J4887" s="96"/>
      <c r="K4887" s="96"/>
      <c r="L4887" s="96"/>
      <c r="M4887" s="96"/>
      <c r="N4887" s="96"/>
      <c r="O4887" s="96"/>
      <c r="P4887" s="96"/>
    </row>
    <row r="4888" spans="1:16" ht="15" customHeight="1" x14ac:dyDescent="0.25">
      <c r="A4888" s="97">
        <v>43772</v>
      </c>
      <c r="B4888" s="101">
        <v>31</v>
      </c>
      <c r="C4888" s="92" t="str">
        <f t="shared" si="228"/>
        <v>POST /domestic-payments</v>
      </c>
      <c r="D4888" s="94" t="s">
        <v>208</v>
      </c>
      <c r="E4888" s="93" t="str">
        <f t="shared" si="229"/>
        <v>PISP</v>
      </c>
      <c r="F4888" s="93" t="str">
        <f t="shared" si="230"/>
        <v>Y</v>
      </c>
      <c r="G4888" s="95">
        <v>5219521.0588803431</v>
      </c>
      <c r="H4888" s="99">
        <v>14542.21121452823</v>
      </c>
      <c r="I4888" s="99">
        <v>6.2332923243768654</v>
      </c>
      <c r="J4888" s="96"/>
      <c r="K4888" s="96"/>
      <c r="L4888" s="96"/>
      <c r="M4888" s="96"/>
      <c r="N4888" s="96"/>
      <c r="O4888" s="96"/>
      <c r="P4888" s="96"/>
    </row>
    <row r="4889" spans="1:16" ht="15" customHeight="1" x14ac:dyDescent="0.25">
      <c r="A4889" s="97">
        <v>43772</v>
      </c>
      <c r="B4889" s="101">
        <v>32</v>
      </c>
      <c r="C4889" s="92" t="str">
        <f t="shared" si="228"/>
        <v>GET /domestic-payments/{DomesticPaymentId}</v>
      </c>
      <c r="D4889" s="94" t="s">
        <v>208</v>
      </c>
      <c r="E4889" s="93" t="str">
        <f t="shared" si="229"/>
        <v>PISP</v>
      </c>
      <c r="F4889" s="93" t="str">
        <f t="shared" si="230"/>
        <v>Y</v>
      </c>
      <c r="G4889" s="95">
        <v>31080275.419607129</v>
      </c>
      <c r="H4889" s="99">
        <v>38633.797951423105</v>
      </c>
      <c r="I4889" s="99">
        <v>74.166296529691252</v>
      </c>
      <c r="J4889" s="96"/>
      <c r="K4889" s="96"/>
      <c r="L4889" s="96"/>
      <c r="M4889" s="96"/>
      <c r="N4889" s="96"/>
      <c r="O4889" s="96"/>
      <c r="P4889" s="96"/>
    </row>
    <row r="4890" spans="1:16" ht="15" customHeight="1" x14ac:dyDescent="0.25">
      <c r="A4890" s="97">
        <v>43772</v>
      </c>
      <c r="B4890" s="101">
        <v>33</v>
      </c>
      <c r="C4890" s="92" t="str">
        <f t="shared" si="228"/>
        <v>POST /domestic-scheduled-payment-consents</v>
      </c>
      <c r="D4890" s="94" t="s">
        <v>208</v>
      </c>
      <c r="E4890" s="93" t="str">
        <f t="shared" si="229"/>
        <v>PISP</v>
      </c>
      <c r="F4890" s="93" t="str">
        <f t="shared" si="230"/>
        <v>N</v>
      </c>
      <c r="G4890" s="95">
        <v>19268400.635616373</v>
      </c>
      <c r="H4890" s="99">
        <v>17780.520528427533</v>
      </c>
      <c r="I4890" s="99">
        <v>102.20478503534406</v>
      </c>
      <c r="J4890" s="96"/>
      <c r="K4890" s="96"/>
      <c r="L4890" s="96"/>
      <c r="M4890" s="96"/>
      <c r="N4890" s="96"/>
      <c r="O4890" s="96"/>
      <c r="P4890" s="96"/>
    </row>
    <row r="4891" spans="1:16" ht="15" customHeight="1" x14ac:dyDescent="0.25">
      <c r="A4891" s="97">
        <v>43772</v>
      </c>
      <c r="B4891" s="101">
        <v>34</v>
      </c>
      <c r="C4891" s="92" t="str">
        <f t="shared" si="228"/>
        <v>GET /domestic-scheduled-payment-consents/{ConsentId}</v>
      </c>
      <c r="D4891" s="94" t="s">
        <v>208</v>
      </c>
      <c r="E4891" s="93" t="str">
        <f t="shared" si="229"/>
        <v>PISP</v>
      </c>
      <c r="F4891" s="93" t="str">
        <f t="shared" si="230"/>
        <v>N</v>
      </c>
      <c r="G4891" s="95">
        <v>10793753.788153682</v>
      </c>
      <c r="H4891" s="99">
        <v>14188.804310854834</v>
      </c>
      <c r="I4891" s="99">
        <v>83.136576430732433</v>
      </c>
      <c r="J4891" s="96"/>
      <c r="K4891" s="96"/>
      <c r="L4891" s="96"/>
      <c r="M4891" s="96"/>
      <c r="N4891" s="96"/>
      <c r="O4891" s="96"/>
      <c r="P4891" s="96"/>
    </row>
    <row r="4892" spans="1:16" ht="15" customHeight="1" x14ac:dyDescent="0.25">
      <c r="A4892" s="97">
        <v>43772</v>
      </c>
      <c r="B4892" s="101">
        <v>35</v>
      </c>
      <c r="C4892" s="92" t="str">
        <f t="shared" si="228"/>
        <v>POST /domestic-scheduled-payments</v>
      </c>
      <c r="D4892" s="94" t="s">
        <v>208</v>
      </c>
      <c r="E4892" s="93" t="str">
        <f t="shared" si="229"/>
        <v>PISP</v>
      </c>
      <c r="F4892" s="93" t="str">
        <f t="shared" si="230"/>
        <v>Y</v>
      </c>
      <c r="G4892" s="95">
        <v>26548841.109961707</v>
      </c>
      <c r="H4892" s="99">
        <v>45375.045494579732</v>
      </c>
      <c r="I4892" s="99">
        <v>158.4281544860778</v>
      </c>
      <c r="J4892" s="96"/>
      <c r="K4892" s="96"/>
      <c r="L4892" s="96"/>
      <c r="M4892" s="96"/>
      <c r="N4892" s="96"/>
      <c r="O4892" s="96"/>
      <c r="P4892" s="96"/>
    </row>
    <row r="4893" spans="1:16" ht="15" customHeight="1" x14ac:dyDescent="0.25">
      <c r="A4893" s="97">
        <v>43772</v>
      </c>
      <c r="B4893" s="101">
        <v>36</v>
      </c>
      <c r="C4893" s="92" t="str">
        <f t="shared" si="228"/>
        <v>GET /domestic-scheduled-payments/{DomesticScheduledPaymentId}</v>
      </c>
      <c r="D4893" s="94" t="s">
        <v>208</v>
      </c>
      <c r="E4893" s="93" t="str">
        <f t="shared" si="229"/>
        <v>PISP</v>
      </c>
      <c r="F4893" s="93" t="str">
        <f t="shared" si="230"/>
        <v>Y</v>
      </c>
      <c r="G4893" s="95">
        <v>14093396.495990213</v>
      </c>
      <c r="H4893" s="99">
        <v>31197.873528268843</v>
      </c>
      <c r="I4893" s="99">
        <v>89.989800202207704</v>
      </c>
      <c r="J4893" s="96"/>
      <c r="K4893" s="96"/>
      <c r="L4893" s="96"/>
      <c r="M4893" s="96"/>
      <c r="N4893" s="96"/>
      <c r="O4893" s="96"/>
      <c r="P4893" s="96"/>
    </row>
    <row r="4894" spans="1:16" ht="15" customHeight="1" x14ac:dyDescent="0.25">
      <c r="A4894" s="97">
        <v>43772</v>
      </c>
      <c r="B4894" s="101">
        <v>37</v>
      </c>
      <c r="C4894" s="92" t="str">
        <f t="shared" si="228"/>
        <v>POST /domestic-standing-order-consents</v>
      </c>
      <c r="D4894" s="94" t="s">
        <v>208</v>
      </c>
      <c r="E4894" s="93" t="str">
        <f t="shared" si="229"/>
        <v>PISP</v>
      </c>
      <c r="F4894" s="93" t="str">
        <f t="shared" si="230"/>
        <v>N</v>
      </c>
      <c r="G4894" s="95">
        <v>26746054.054206692</v>
      </c>
      <c r="H4894" s="99">
        <v>25701.27520065922</v>
      </c>
      <c r="I4894" s="99">
        <v>208.2274855596562</v>
      </c>
      <c r="J4894" s="96"/>
      <c r="K4894" s="96"/>
      <c r="L4894" s="96"/>
      <c r="M4894" s="96"/>
      <c r="N4894" s="96"/>
      <c r="O4894" s="96"/>
      <c r="P4894" s="96"/>
    </row>
    <row r="4895" spans="1:16" ht="15" customHeight="1" x14ac:dyDescent="0.25">
      <c r="A4895" s="97">
        <v>43772</v>
      </c>
      <c r="B4895" s="101">
        <v>38</v>
      </c>
      <c r="C4895" s="92" t="str">
        <f t="shared" si="228"/>
        <v>GET /domestic-standing-order-consents/{ConsentId}</v>
      </c>
      <c r="D4895" s="94" t="s">
        <v>208</v>
      </c>
      <c r="E4895" s="93" t="str">
        <f t="shared" si="229"/>
        <v>PISP</v>
      </c>
      <c r="F4895" s="93" t="str">
        <f t="shared" si="230"/>
        <v>N</v>
      </c>
      <c r="G4895" s="95">
        <v>25925451.458622906</v>
      </c>
      <c r="H4895" s="99">
        <v>29564.0244675022</v>
      </c>
      <c r="I4895" s="99">
        <v>197.73386812936187</v>
      </c>
      <c r="J4895" s="96"/>
      <c r="K4895" s="96"/>
      <c r="L4895" s="96"/>
      <c r="M4895" s="96"/>
      <c r="N4895" s="96"/>
      <c r="O4895" s="96"/>
      <c r="P4895" s="96"/>
    </row>
    <row r="4896" spans="1:16" ht="15" customHeight="1" x14ac:dyDescent="0.25">
      <c r="A4896" s="97">
        <v>43772</v>
      </c>
      <c r="B4896" s="101">
        <v>39</v>
      </c>
      <c r="C4896" s="92" t="str">
        <f t="shared" si="228"/>
        <v>POST /domestic-standing-orders</v>
      </c>
      <c r="D4896" s="94" t="s">
        <v>208</v>
      </c>
      <c r="E4896" s="93" t="str">
        <f t="shared" si="229"/>
        <v>PISP</v>
      </c>
      <c r="F4896" s="93" t="str">
        <f t="shared" si="230"/>
        <v>Y</v>
      </c>
      <c r="G4896" s="95">
        <v>8772116.581390582</v>
      </c>
      <c r="H4896" s="99">
        <v>19103.252757782324</v>
      </c>
      <c r="I4896" s="99">
        <v>2.1532564653438779</v>
      </c>
      <c r="J4896" s="96"/>
      <c r="K4896" s="96"/>
      <c r="L4896" s="96"/>
      <c r="M4896" s="96"/>
      <c r="N4896" s="96"/>
      <c r="O4896" s="96"/>
      <c r="P4896" s="96"/>
    </row>
    <row r="4897" spans="1:16" ht="15" customHeight="1" x14ac:dyDescent="0.25">
      <c r="A4897" s="97">
        <v>43772</v>
      </c>
      <c r="B4897" s="101">
        <v>40</v>
      </c>
      <c r="C4897" s="92" t="str">
        <f t="shared" si="228"/>
        <v>GET /domestic-standing-orders/{DomesticStandingOrderId}</v>
      </c>
      <c r="D4897" s="94" t="s">
        <v>208</v>
      </c>
      <c r="E4897" s="93" t="str">
        <f t="shared" si="229"/>
        <v>PISP</v>
      </c>
      <c r="F4897" s="93" t="str">
        <f t="shared" si="230"/>
        <v>Y</v>
      </c>
      <c r="G4897" s="95">
        <v>6422350.0227773339</v>
      </c>
      <c r="H4897" s="99">
        <v>7978.2729436846284</v>
      </c>
      <c r="I4897" s="99">
        <v>225.37624973134461</v>
      </c>
      <c r="J4897" s="96"/>
      <c r="K4897" s="96"/>
      <c r="L4897" s="96"/>
      <c r="M4897" s="96"/>
      <c r="N4897" s="96"/>
      <c r="O4897" s="96"/>
      <c r="P4897" s="96"/>
    </row>
    <row r="4898" spans="1:16" ht="15" customHeight="1" x14ac:dyDescent="0.25">
      <c r="A4898" s="97">
        <v>43772</v>
      </c>
      <c r="B4898" s="101">
        <v>41</v>
      </c>
      <c r="C4898" s="92" t="str">
        <f t="shared" si="228"/>
        <v>POST /international-payment-consents</v>
      </c>
      <c r="D4898" s="94" t="s">
        <v>208</v>
      </c>
      <c r="E4898" s="93" t="str">
        <f t="shared" si="229"/>
        <v>PISP</v>
      </c>
      <c r="F4898" s="93" t="str">
        <f t="shared" si="230"/>
        <v>N</v>
      </c>
      <c r="G4898" s="95">
        <v>34771102.677598774</v>
      </c>
      <c r="H4898" s="99">
        <v>44379.580805835605</v>
      </c>
      <c r="I4898" s="99">
        <v>64.668808642481238</v>
      </c>
      <c r="J4898" s="96"/>
      <c r="K4898" s="96"/>
      <c r="L4898" s="96"/>
      <c r="M4898" s="96"/>
      <c r="N4898" s="96"/>
      <c r="O4898" s="96"/>
      <c r="P4898" s="96"/>
    </row>
    <row r="4899" spans="1:16" ht="15" customHeight="1" x14ac:dyDescent="0.25">
      <c r="A4899" s="97">
        <v>43772</v>
      </c>
      <c r="B4899" s="101">
        <v>42</v>
      </c>
      <c r="C4899" s="92" t="str">
        <f t="shared" si="228"/>
        <v>GET /international-payment-consents/{ConsentId}</v>
      </c>
      <c r="D4899" s="94" t="s">
        <v>208</v>
      </c>
      <c r="E4899" s="93" t="str">
        <f t="shared" si="229"/>
        <v>PISP</v>
      </c>
      <c r="F4899" s="93" t="str">
        <f t="shared" si="230"/>
        <v>N</v>
      </c>
      <c r="G4899" s="95">
        <v>30058522.884126205</v>
      </c>
      <c r="H4899" s="99">
        <v>30455.067894803567</v>
      </c>
      <c r="I4899" s="99">
        <v>279.47086922116523</v>
      </c>
      <c r="J4899" s="96"/>
      <c r="K4899" s="96"/>
      <c r="L4899" s="96"/>
      <c r="M4899" s="96"/>
      <c r="N4899" s="96"/>
      <c r="O4899" s="96"/>
      <c r="P4899" s="96"/>
    </row>
    <row r="4900" spans="1:16" ht="15" customHeight="1" x14ac:dyDescent="0.25">
      <c r="A4900" s="97">
        <v>43772</v>
      </c>
      <c r="B4900" s="101">
        <v>43</v>
      </c>
      <c r="C4900" s="92" t="str">
        <f t="shared" si="228"/>
        <v>POST /international-payments</v>
      </c>
      <c r="D4900" s="94" t="s">
        <v>208</v>
      </c>
      <c r="E4900" s="93" t="str">
        <f t="shared" si="229"/>
        <v>PISP</v>
      </c>
      <c r="F4900" s="93" t="str">
        <f t="shared" si="230"/>
        <v>Y</v>
      </c>
      <c r="G4900" s="95">
        <v>32593673.576392006</v>
      </c>
      <c r="H4900" s="99">
        <v>41634.247014295244</v>
      </c>
      <c r="I4900" s="99">
        <v>43.85404745888178</v>
      </c>
      <c r="J4900" s="96"/>
      <c r="K4900" s="96"/>
      <c r="L4900" s="96"/>
      <c r="M4900" s="96"/>
      <c r="N4900" s="96"/>
      <c r="O4900" s="96"/>
      <c r="P4900" s="96"/>
    </row>
    <row r="4901" spans="1:16" ht="15" customHeight="1" x14ac:dyDescent="0.25">
      <c r="A4901" s="97">
        <v>43772</v>
      </c>
      <c r="B4901" s="101">
        <v>44</v>
      </c>
      <c r="C4901" s="92" t="str">
        <f t="shared" si="228"/>
        <v>GET /international-payments/{InternationalPaymentId}</v>
      </c>
      <c r="D4901" s="94" t="s">
        <v>208</v>
      </c>
      <c r="E4901" s="93" t="str">
        <f t="shared" si="229"/>
        <v>PISP</v>
      </c>
      <c r="F4901" s="93" t="str">
        <f t="shared" si="230"/>
        <v>Y</v>
      </c>
      <c r="G4901" s="95">
        <v>13726278.759390241</v>
      </c>
      <c r="H4901" s="99">
        <v>17656.846279485315</v>
      </c>
      <c r="I4901" s="99">
        <v>60.445075544500575</v>
      </c>
      <c r="J4901" s="96"/>
      <c r="K4901" s="96"/>
      <c r="L4901" s="96"/>
      <c r="M4901" s="96"/>
      <c r="N4901" s="96"/>
      <c r="O4901" s="96"/>
      <c r="P4901" s="96"/>
    </row>
    <row r="4902" spans="1:16" ht="15" customHeight="1" x14ac:dyDescent="0.25">
      <c r="A4902" s="97">
        <v>43772</v>
      </c>
      <c r="B4902" s="101">
        <v>45</v>
      </c>
      <c r="C4902" s="92" t="str">
        <f t="shared" si="228"/>
        <v>POST /international-scheduled-payment-consents</v>
      </c>
      <c r="D4902" s="94" t="s">
        <v>208</v>
      </c>
      <c r="E4902" s="93" t="str">
        <f t="shared" si="229"/>
        <v>PISP</v>
      </c>
      <c r="F4902" s="93" t="str">
        <f t="shared" si="230"/>
        <v>N</v>
      </c>
      <c r="G4902" s="95">
        <v>25883623.625032119</v>
      </c>
      <c r="H4902" s="99">
        <v>34535.341236933265</v>
      </c>
      <c r="I4902" s="99">
        <v>15.755510579850426</v>
      </c>
      <c r="J4902" s="96"/>
      <c r="K4902" s="96"/>
      <c r="L4902" s="96"/>
      <c r="M4902" s="96"/>
      <c r="N4902" s="96"/>
      <c r="O4902" s="96"/>
      <c r="P4902" s="96"/>
    </row>
    <row r="4903" spans="1:16" ht="15" customHeight="1" x14ac:dyDescent="0.25">
      <c r="A4903" s="97">
        <v>43772</v>
      </c>
      <c r="B4903" s="101">
        <v>46</v>
      </c>
      <c r="C4903" s="92" t="str">
        <f t="shared" si="228"/>
        <v>GET /international-scheduled-payment-consents/{ConsentId}</v>
      </c>
      <c r="D4903" s="94" t="s">
        <v>208</v>
      </c>
      <c r="E4903" s="93" t="str">
        <f t="shared" si="229"/>
        <v>PISP</v>
      </c>
      <c r="F4903" s="93" t="str">
        <f t="shared" si="230"/>
        <v>N</v>
      </c>
      <c r="G4903" s="95">
        <v>8651360.219933847</v>
      </c>
      <c r="H4903" s="99">
        <v>27806.865312439179</v>
      </c>
      <c r="I4903" s="99">
        <v>26.638225141774893</v>
      </c>
      <c r="J4903" s="96"/>
      <c r="K4903" s="96"/>
      <c r="L4903" s="96"/>
      <c r="M4903" s="96"/>
      <c r="N4903" s="96"/>
      <c r="O4903" s="96"/>
      <c r="P4903" s="96"/>
    </row>
    <row r="4904" spans="1:16" ht="15" customHeight="1" x14ac:dyDescent="0.25">
      <c r="A4904" s="97">
        <v>43772</v>
      </c>
      <c r="B4904" s="101">
        <v>47</v>
      </c>
      <c r="C4904" s="92" t="str">
        <f t="shared" si="228"/>
        <v>POST /international-scheduled-payments</v>
      </c>
      <c r="D4904" s="94" t="s">
        <v>208</v>
      </c>
      <c r="E4904" s="93" t="str">
        <f t="shared" si="229"/>
        <v>PISP</v>
      </c>
      <c r="F4904" s="93" t="str">
        <f t="shared" si="230"/>
        <v>Y</v>
      </c>
      <c r="G4904" s="95">
        <v>14058230.509486249</v>
      </c>
      <c r="H4904" s="99">
        <v>23191.865390693794</v>
      </c>
      <c r="I4904" s="99">
        <v>75.503463338272439</v>
      </c>
      <c r="J4904" s="96"/>
      <c r="K4904" s="96"/>
      <c r="L4904" s="96"/>
      <c r="M4904" s="96"/>
      <c r="N4904" s="96"/>
      <c r="O4904" s="96"/>
      <c r="P4904" s="96"/>
    </row>
    <row r="4905" spans="1:16" ht="15" customHeight="1" x14ac:dyDescent="0.25">
      <c r="A4905" s="97">
        <v>43772</v>
      </c>
      <c r="B4905" s="101">
        <v>48</v>
      </c>
      <c r="C4905" s="92" t="str">
        <f t="shared" si="228"/>
        <v>GET /international-scheduled-payments/{InternationalScheduledPaymentId}</v>
      </c>
      <c r="D4905" s="94" t="s">
        <v>208</v>
      </c>
      <c r="E4905" s="93" t="str">
        <f t="shared" si="229"/>
        <v>PISP</v>
      </c>
      <c r="F4905" s="93" t="str">
        <f t="shared" si="230"/>
        <v>Y</v>
      </c>
      <c r="G4905" s="95">
        <v>20854253.116378993</v>
      </c>
      <c r="H4905" s="99">
        <v>34200.129710793619</v>
      </c>
      <c r="I4905" s="99">
        <v>54.300031901507239</v>
      </c>
      <c r="J4905" s="96"/>
      <c r="K4905" s="96"/>
      <c r="L4905" s="96"/>
      <c r="M4905" s="96"/>
      <c r="N4905" s="96"/>
      <c r="O4905" s="96"/>
      <c r="P4905" s="96"/>
    </row>
    <row r="4906" spans="1:16" ht="15" customHeight="1" x14ac:dyDescent="0.25">
      <c r="A4906" s="97">
        <v>43772</v>
      </c>
      <c r="B4906" s="101">
        <v>49</v>
      </c>
      <c r="C4906" s="92" t="str">
        <f t="shared" si="228"/>
        <v>POST /international-standing-order-consents</v>
      </c>
      <c r="D4906" s="94" t="s">
        <v>208</v>
      </c>
      <c r="E4906" s="93" t="str">
        <f t="shared" si="229"/>
        <v>PISP</v>
      </c>
      <c r="F4906" s="93" t="str">
        <f t="shared" si="230"/>
        <v>N</v>
      </c>
      <c r="G4906" s="95">
        <v>3451021.3755430318</v>
      </c>
      <c r="H4906" s="99">
        <v>11833.806084659227</v>
      </c>
      <c r="I4906" s="99">
        <v>5.6092266171255192</v>
      </c>
      <c r="J4906" s="96"/>
      <c r="K4906" s="96"/>
      <c r="L4906" s="96"/>
      <c r="M4906" s="96"/>
      <c r="N4906" s="96"/>
      <c r="O4906" s="96"/>
      <c r="P4906" s="96"/>
    </row>
    <row r="4907" spans="1:16" ht="15" customHeight="1" x14ac:dyDescent="0.25">
      <c r="A4907" s="97">
        <v>43772</v>
      </c>
      <c r="B4907" s="101">
        <v>50</v>
      </c>
      <c r="C4907" s="92" t="str">
        <f t="shared" si="228"/>
        <v>GET /international-standing-order-consents/{ConsentId}</v>
      </c>
      <c r="D4907" s="94" t="s">
        <v>208</v>
      </c>
      <c r="E4907" s="93" t="str">
        <f t="shared" si="229"/>
        <v>PISP</v>
      </c>
      <c r="F4907" s="93" t="str">
        <f t="shared" si="230"/>
        <v>N</v>
      </c>
      <c r="G4907" s="95">
        <v>17036028.470903829</v>
      </c>
      <c r="H4907" s="99">
        <v>31477.05183767527</v>
      </c>
      <c r="I4907" s="99">
        <v>272.45034884703023</v>
      </c>
      <c r="J4907" s="96"/>
      <c r="K4907" s="96"/>
      <c r="L4907" s="96"/>
      <c r="M4907" s="96"/>
      <c r="N4907" s="96"/>
      <c r="O4907" s="96"/>
      <c r="P4907" s="96"/>
    </row>
    <row r="4908" spans="1:16" ht="15" customHeight="1" x14ac:dyDescent="0.25">
      <c r="A4908" s="97">
        <v>43772</v>
      </c>
      <c r="B4908" s="101">
        <v>51</v>
      </c>
      <c r="C4908" s="92" t="str">
        <f t="shared" si="228"/>
        <v>POST /international-standing-orders</v>
      </c>
      <c r="D4908" s="94" t="s">
        <v>208</v>
      </c>
      <c r="E4908" s="93" t="str">
        <f t="shared" si="229"/>
        <v>PISP</v>
      </c>
      <c r="F4908" s="93" t="str">
        <f t="shared" si="230"/>
        <v>Y</v>
      </c>
      <c r="G4908" s="95">
        <v>13810920.339971483</v>
      </c>
      <c r="H4908" s="99">
        <v>25091.490508865481</v>
      </c>
      <c r="I4908" s="99">
        <v>239.99582255252224</v>
      </c>
      <c r="J4908" s="96"/>
      <c r="K4908" s="96"/>
      <c r="L4908" s="96"/>
      <c r="M4908" s="96"/>
      <c r="N4908" s="96"/>
      <c r="O4908" s="96"/>
      <c r="P4908" s="96"/>
    </row>
    <row r="4909" spans="1:16" ht="15" customHeight="1" x14ac:dyDescent="0.25">
      <c r="A4909" s="97">
        <v>43772</v>
      </c>
      <c r="B4909" s="101">
        <v>52</v>
      </c>
      <c r="C4909" s="92" t="str">
        <f t="shared" si="228"/>
        <v>GET /international-standing-orders/{InternationalStandingOrderPaymentId}</v>
      </c>
      <c r="D4909" s="94" t="s">
        <v>208</v>
      </c>
      <c r="E4909" s="93" t="str">
        <f t="shared" si="229"/>
        <v>PISP</v>
      </c>
      <c r="F4909" s="93" t="str">
        <f t="shared" si="230"/>
        <v>Y</v>
      </c>
      <c r="G4909" s="95">
        <v>6141181.3082917742</v>
      </c>
      <c r="H4909" s="99">
        <v>17886.109963608691</v>
      </c>
      <c r="I4909" s="99">
        <v>69.550327845785034</v>
      </c>
      <c r="J4909" s="96"/>
      <c r="K4909" s="96"/>
      <c r="L4909" s="96"/>
      <c r="M4909" s="96"/>
      <c r="N4909" s="96"/>
      <c r="O4909" s="96"/>
      <c r="P4909" s="96"/>
    </row>
    <row r="4910" spans="1:16" ht="15" customHeight="1" x14ac:dyDescent="0.25">
      <c r="A4910" s="97">
        <v>43772</v>
      </c>
      <c r="B4910" s="101">
        <v>53</v>
      </c>
      <c r="C4910" s="92" t="str">
        <f t="shared" si="228"/>
        <v>POST /file-payment-consents</v>
      </c>
      <c r="D4910" s="94" t="s">
        <v>208</v>
      </c>
      <c r="E4910" s="93" t="str">
        <f t="shared" si="229"/>
        <v>PISP</v>
      </c>
      <c r="F4910" s="93" t="str">
        <f t="shared" si="230"/>
        <v>N</v>
      </c>
      <c r="G4910" s="95">
        <v>10748468.780350642</v>
      </c>
      <c r="H4910" s="99">
        <v>13286.80403018638</v>
      </c>
      <c r="I4910" s="99">
        <v>24.012410089929858</v>
      </c>
      <c r="J4910" s="96"/>
      <c r="K4910" s="96"/>
      <c r="L4910" s="96"/>
      <c r="M4910" s="96"/>
      <c r="N4910" s="96"/>
      <c r="O4910" s="96"/>
      <c r="P4910" s="96"/>
    </row>
    <row r="4911" spans="1:16" ht="15" customHeight="1" x14ac:dyDescent="0.25">
      <c r="A4911" s="97">
        <v>43772</v>
      </c>
      <c r="B4911" s="101">
        <v>54</v>
      </c>
      <c r="C4911" s="92" t="str">
        <f t="shared" si="228"/>
        <v>GET /file-payment-consents/{ConsentId}</v>
      </c>
      <c r="D4911" s="94" t="s">
        <v>208</v>
      </c>
      <c r="E4911" s="93" t="str">
        <f t="shared" si="229"/>
        <v>PISP</v>
      </c>
      <c r="F4911" s="93" t="str">
        <f t="shared" si="230"/>
        <v>N</v>
      </c>
      <c r="G4911" s="95">
        <v>22707956.183446843</v>
      </c>
      <c r="H4911" s="99">
        <v>24569.629340646694</v>
      </c>
      <c r="I4911" s="99">
        <v>205.50335722825983</v>
      </c>
      <c r="J4911" s="96"/>
      <c r="K4911" s="96"/>
      <c r="L4911" s="96"/>
      <c r="M4911" s="96"/>
      <c r="N4911" s="96"/>
      <c r="O4911" s="96"/>
      <c r="P4911" s="96"/>
    </row>
    <row r="4912" spans="1:16" ht="15" customHeight="1" x14ac:dyDescent="0.25">
      <c r="A4912" s="97">
        <v>43772</v>
      </c>
      <c r="B4912" s="101">
        <v>55</v>
      </c>
      <c r="C4912" s="92" t="str">
        <f t="shared" si="228"/>
        <v>POST /file-payment-consents/{ConsentId}/file</v>
      </c>
      <c r="D4912" s="94" t="s">
        <v>208</v>
      </c>
      <c r="E4912" s="93" t="str">
        <f t="shared" si="229"/>
        <v>PISP</v>
      </c>
      <c r="F4912" s="93" t="str">
        <f t="shared" si="230"/>
        <v>N</v>
      </c>
      <c r="G4912" s="95">
        <v>20474904.562012486</v>
      </c>
      <c r="H4912" s="99">
        <v>32395.889271205571</v>
      </c>
      <c r="I4912" s="99">
        <v>69.824279711758408</v>
      </c>
      <c r="J4912" s="96"/>
      <c r="K4912" s="96"/>
      <c r="L4912" s="96"/>
      <c r="M4912" s="96"/>
      <c r="N4912" s="96"/>
      <c r="O4912" s="96"/>
      <c r="P4912" s="96"/>
    </row>
    <row r="4913" spans="1:16" ht="15" customHeight="1" x14ac:dyDescent="0.25">
      <c r="A4913" s="97">
        <v>43772</v>
      </c>
      <c r="B4913" s="101">
        <v>56</v>
      </c>
      <c r="C4913" s="92" t="str">
        <f t="shared" si="228"/>
        <v>GET /file-payment-consents/{ConsentId}/file</v>
      </c>
      <c r="D4913" s="94" t="s">
        <v>208</v>
      </c>
      <c r="E4913" s="93" t="str">
        <f t="shared" si="229"/>
        <v>PISP</v>
      </c>
      <c r="F4913" s="93" t="str">
        <f t="shared" si="230"/>
        <v>N</v>
      </c>
      <c r="G4913" s="95">
        <v>25258061.951864492</v>
      </c>
      <c r="H4913" s="99">
        <v>30012.194534077458</v>
      </c>
      <c r="I4913" s="99">
        <v>44.949767554330556</v>
      </c>
      <c r="J4913" s="96"/>
      <c r="K4913" s="96"/>
      <c r="L4913" s="96"/>
      <c r="M4913" s="96"/>
      <c r="N4913" s="96"/>
      <c r="O4913" s="96"/>
      <c r="P4913" s="96"/>
    </row>
    <row r="4914" spans="1:16" ht="15" customHeight="1" x14ac:dyDescent="0.25">
      <c r="A4914" s="97">
        <v>43772</v>
      </c>
      <c r="B4914" s="101">
        <v>57</v>
      </c>
      <c r="C4914" s="92" t="str">
        <f t="shared" si="228"/>
        <v>POST /file-payments</v>
      </c>
      <c r="D4914" s="94" t="s">
        <v>208</v>
      </c>
      <c r="E4914" s="93" t="str">
        <f t="shared" si="229"/>
        <v>PISP</v>
      </c>
      <c r="F4914" s="93" t="str">
        <f t="shared" si="230"/>
        <v>Y</v>
      </c>
      <c r="G4914" s="95">
        <v>380910119.99155849</v>
      </c>
      <c r="H4914" s="99">
        <v>3794.3751575779397</v>
      </c>
      <c r="I4914" s="99">
        <v>69.000264405477168</v>
      </c>
      <c r="J4914" s="96"/>
      <c r="K4914" s="96"/>
      <c r="L4914" s="96"/>
      <c r="M4914" s="96"/>
      <c r="N4914" s="96"/>
      <c r="O4914" s="96"/>
      <c r="P4914" s="96"/>
    </row>
    <row r="4915" spans="1:16" ht="15" customHeight="1" x14ac:dyDescent="0.25">
      <c r="A4915" s="97">
        <v>43772</v>
      </c>
      <c r="B4915" s="101">
        <v>58</v>
      </c>
      <c r="C4915" s="92" t="str">
        <f t="shared" si="228"/>
        <v>GET /file-payments/{FilePaymentId}</v>
      </c>
      <c r="D4915" s="94" t="s">
        <v>208</v>
      </c>
      <c r="E4915" s="93" t="str">
        <f t="shared" si="229"/>
        <v>PISP</v>
      </c>
      <c r="F4915" s="93" t="str">
        <f t="shared" si="230"/>
        <v>Y</v>
      </c>
      <c r="G4915" s="95">
        <v>65627893.582184255</v>
      </c>
      <c r="H4915" s="99">
        <v>899.29819348622675</v>
      </c>
      <c r="I4915" s="99">
        <v>115.9301611015038</v>
      </c>
      <c r="J4915" s="96"/>
      <c r="K4915" s="96"/>
      <c r="L4915" s="96"/>
      <c r="M4915" s="96"/>
      <c r="N4915" s="96"/>
      <c r="O4915" s="96"/>
      <c r="P4915" s="96"/>
    </row>
    <row r="4916" spans="1:16" ht="15" customHeight="1" x14ac:dyDescent="0.25">
      <c r="A4916" s="97">
        <v>43772</v>
      </c>
      <c r="B4916" s="101">
        <v>59</v>
      </c>
      <c r="C4916" s="92" t="str">
        <f t="shared" si="228"/>
        <v>GET /file-payments/{FilePaymentId}/report-file</v>
      </c>
      <c r="D4916" s="94" t="s">
        <v>208</v>
      </c>
      <c r="E4916" s="93" t="str">
        <f t="shared" si="229"/>
        <v>PISP</v>
      </c>
      <c r="F4916" s="93" t="str">
        <f t="shared" si="230"/>
        <v>Y</v>
      </c>
      <c r="G4916" s="95">
        <v>56348872.736739434</v>
      </c>
      <c r="H4916" s="99">
        <v>2379.6476589898471</v>
      </c>
      <c r="I4916" s="99">
        <v>83.215436098823801</v>
      </c>
      <c r="J4916" s="96"/>
      <c r="K4916" s="96"/>
      <c r="L4916" s="96"/>
      <c r="M4916" s="96"/>
      <c r="N4916" s="96"/>
      <c r="O4916" s="96"/>
      <c r="P4916" s="96"/>
    </row>
    <row r="4917" spans="1:16" ht="15" customHeight="1" x14ac:dyDescent="0.25">
      <c r="A4917" s="97">
        <v>43772</v>
      </c>
      <c r="B4917" s="101">
        <v>60</v>
      </c>
      <c r="C4917" s="92" t="str">
        <f t="shared" si="228"/>
        <v>POST /funds-confirmation-consents</v>
      </c>
      <c r="D4917" s="94" t="s">
        <v>208</v>
      </c>
      <c r="E4917" s="93" t="str">
        <f t="shared" si="229"/>
        <v>CoF</v>
      </c>
      <c r="F4917" s="93" t="str">
        <f t="shared" si="230"/>
        <v>N</v>
      </c>
      <c r="G4917" s="95">
        <v>11913132.747044591</v>
      </c>
      <c r="H4917" s="103">
        <v>13901.420623496468</v>
      </c>
      <c r="I4917" s="103">
        <v>13.311433332948646</v>
      </c>
      <c r="J4917" s="96"/>
      <c r="K4917" s="96"/>
      <c r="L4917" s="96"/>
      <c r="M4917" s="96"/>
      <c r="N4917" s="96"/>
      <c r="O4917" s="96"/>
      <c r="P4917" s="96"/>
    </row>
    <row r="4918" spans="1:16" ht="15" customHeight="1" x14ac:dyDescent="0.25">
      <c r="A4918" s="97">
        <v>43772</v>
      </c>
      <c r="B4918" s="101">
        <v>61</v>
      </c>
      <c r="C4918" s="92" t="str">
        <f t="shared" si="228"/>
        <v>GET /funds-confirmation-consents/{ConsentId}</v>
      </c>
      <c r="D4918" s="94" t="s">
        <v>208</v>
      </c>
      <c r="E4918" s="93" t="str">
        <f t="shared" si="229"/>
        <v>CoF</v>
      </c>
      <c r="F4918" s="93" t="str">
        <f t="shared" si="230"/>
        <v>N</v>
      </c>
      <c r="G4918" s="95">
        <v>19317896.661386844</v>
      </c>
      <c r="H4918" s="103">
        <v>42367.443597315898</v>
      </c>
      <c r="I4918" s="103">
        <v>178.79778860131881</v>
      </c>
      <c r="J4918" s="96"/>
      <c r="K4918" s="96"/>
      <c r="L4918" s="96"/>
      <c r="M4918" s="96"/>
      <c r="N4918" s="96"/>
      <c r="O4918" s="96"/>
      <c r="P4918" s="96"/>
    </row>
    <row r="4919" spans="1:16" ht="15" customHeight="1" x14ac:dyDescent="0.25">
      <c r="A4919" s="97">
        <v>43772</v>
      </c>
      <c r="B4919" s="101">
        <v>62</v>
      </c>
      <c r="C4919" s="92" t="str">
        <f t="shared" si="228"/>
        <v>DELETE /funds-confirmation-consents/{ConsentId}</v>
      </c>
      <c r="D4919" s="94" t="s">
        <v>208</v>
      </c>
      <c r="E4919" s="93" t="str">
        <f t="shared" si="229"/>
        <v>CoF</v>
      </c>
      <c r="F4919" s="93" t="str">
        <f t="shared" si="230"/>
        <v>N</v>
      </c>
      <c r="G4919" s="95">
        <v>6169201.9489253471</v>
      </c>
      <c r="H4919" s="103">
        <v>13806.340612138447</v>
      </c>
      <c r="I4919" s="103">
        <v>106.38978735529295</v>
      </c>
      <c r="J4919" s="96"/>
      <c r="K4919" s="96"/>
      <c r="L4919" s="96"/>
      <c r="M4919" s="96"/>
      <c r="N4919" s="96"/>
      <c r="O4919" s="96"/>
      <c r="P4919" s="96"/>
    </row>
    <row r="4920" spans="1:16" ht="15" customHeight="1" x14ac:dyDescent="0.25">
      <c r="A4920" s="97">
        <v>43772</v>
      </c>
      <c r="B4920" s="101">
        <v>63</v>
      </c>
      <c r="C4920" s="92" t="str">
        <f t="shared" si="228"/>
        <v>POST /funds-confirmations</v>
      </c>
      <c r="D4920" s="94" t="s">
        <v>208</v>
      </c>
      <c r="E4920" s="93" t="str">
        <f t="shared" si="229"/>
        <v>CoF</v>
      </c>
      <c r="F4920" s="93" t="str">
        <f t="shared" si="230"/>
        <v>Y</v>
      </c>
      <c r="G4920" s="95">
        <v>8867213.3623824827</v>
      </c>
      <c r="H4920" s="103">
        <v>16761.144327354443</v>
      </c>
      <c r="I4920" s="103">
        <v>229.3007827907887</v>
      </c>
      <c r="J4920" s="96"/>
      <c r="K4920" s="96"/>
      <c r="L4920" s="96"/>
      <c r="M4920" s="96"/>
      <c r="N4920" s="96"/>
      <c r="O4920" s="96"/>
      <c r="P4920" s="96"/>
    </row>
    <row r="4921" spans="1:16" ht="15" customHeight="1" x14ac:dyDescent="0.25">
      <c r="A4921" s="97">
        <v>43772</v>
      </c>
      <c r="B4921" s="101">
        <v>75</v>
      </c>
      <c r="C4921" s="92" t="str">
        <f t="shared" si="228"/>
        <v>GET /domestic-payment-consents/{ConsentId}/funds-confirmation</v>
      </c>
      <c r="D4921" s="94" t="s">
        <v>208</v>
      </c>
      <c r="E4921" s="93" t="str">
        <f t="shared" si="229"/>
        <v>CoF</v>
      </c>
      <c r="F4921" s="93" t="str">
        <f t="shared" si="230"/>
        <v>Y</v>
      </c>
      <c r="G4921" s="95">
        <v>3872335.7687675306</v>
      </c>
      <c r="H4921" s="99">
        <v>7283.9895609330006</v>
      </c>
      <c r="I4921" s="99">
        <v>197.58845904884635</v>
      </c>
      <c r="J4921" s="96"/>
      <c r="K4921" s="96"/>
      <c r="L4921" s="96"/>
      <c r="M4921" s="96"/>
      <c r="N4921" s="96"/>
      <c r="O4921" s="96"/>
      <c r="P4921" s="96"/>
    </row>
    <row r="4922" spans="1:16" ht="15" customHeight="1" x14ac:dyDescent="0.25">
      <c r="A4922" s="97">
        <v>43772</v>
      </c>
      <c r="B4922" s="101">
        <v>76</v>
      </c>
      <c r="C4922" s="92" t="str">
        <f t="shared" si="228"/>
        <v>GET /international-payment-consents/{ConsentId}/funds-confirmation</v>
      </c>
      <c r="D4922" s="94" t="s">
        <v>208</v>
      </c>
      <c r="E4922" s="93" t="str">
        <f t="shared" si="229"/>
        <v>CoF</v>
      </c>
      <c r="F4922" s="93" t="str">
        <f t="shared" si="230"/>
        <v>Y</v>
      </c>
      <c r="G4922" s="95">
        <v>15437921.174549848</v>
      </c>
      <c r="H4922" s="99">
        <v>45585.159922199156</v>
      </c>
      <c r="I4922" s="99">
        <v>93.960734847278857</v>
      </c>
      <c r="J4922" s="96"/>
      <c r="K4922" s="96"/>
      <c r="L4922" s="96"/>
      <c r="M4922" s="96"/>
      <c r="N4922" s="96"/>
      <c r="O4922" s="96"/>
      <c r="P4922" s="96"/>
    </row>
    <row r="4923" spans="1:16" ht="15" customHeight="1" x14ac:dyDescent="0.25">
      <c r="A4923" s="97">
        <v>43772</v>
      </c>
      <c r="B4923" s="101">
        <v>77</v>
      </c>
      <c r="C4923" s="92" t="str">
        <f t="shared" si="228"/>
        <v>GET /international-scheduled-payment-consents/{ConsentId}/funds-confirmation</v>
      </c>
      <c r="D4923" s="94" t="s">
        <v>208</v>
      </c>
      <c r="E4923" s="93" t="str">
        <f t="shared" si="229"/>
        <v>CoF</v>
      </c>
      <c r="F4923" s="93" t="str">
        <f t="shared" si="230"/>
        <v>Y</v>
      </c>
      <c r="G4923" s="95">
        <v>32013850.493210789</v>
      </c>
      <c r="H4923" s="99">
        <v>49657.877163903308</v>
      </c>
      <c r="I4923" s="99">
        <v>8.7400202241634162</v>
      </c>
      <c r="J4923" s="96"/>
      <c r="K4923" s="96"/>
      <c r="L4923" s="96"/>
      <c r="M4923" s="96"/>
      <c r="N4923" s="96"/>
      <c r="O4923" s="96"/>
      <c r="P4923" s="96"/>
    </row>
    <row r="4924" spans="1:16" ht="15" customHeight="1" x14ac:dyDescent="0.25">
      <c r="A4924" s="97">
        <v>43772</v>
      </c>
      <c r="B4924" s="101">
        <v>78</v>
      </c>
      <c r="C4924" s="92" t="str">
        <f t="shared" si="228"/>
        <v>GET /accounts/{AccountId}/parties</v>
      </c>
      <c r="D4924" s="94" t="s">
        <v>208</v>
      </c>
      <c r="E4924" s="93" t="str">
        <f t="shared" si="229"/>
        <v>AISP</v>
      </c>
      <c r="F4924" s="93" t="str">
        <f t="shared" si="230"/>
        <v>Y</v>
      </c>
      <c r="G4924" s="104">
        <v>1115559.005736304</v>
      </c>
      <c r="H4924" s="99">
        <v>54830.782157490743</v>
      </c>
      <c r="I4924" s="99">
        <v>0</v>
      </c>
      <c r="J4924" s="96"/>
      <c r="K4924" s="96"/>
      <c r="L4924" s="96"/>
      <c r="M4924" s="96"/>
      <c r="N4924" s="96"/>
      <c r="O4924" s="96"/>
      <c r="P4924" s="96"/>
    </row>
    <row r="4925" spans="1:16" ht="15" customHeight="1" x14ac:dyDescent="0.25">
      <c r="A4925" s="97">
        <v>43772</v>
      </c>
      <c r="B4925" s="101">
        <v>79</v>
      </c>
      <c r="C4925" s="92" t="str">
        <f t="shared" si="228"/>
        <v>GET /domestic-payments/{DomesticPaymentId}/payment-details</v>
      </c>
      <c r="D4925" s="94" t="s">
        <v>208</v>
      </c>
      <c r="E4925" s="93" t="str">
        <f t="shared" si="229"/>
        <v>PISP</v>
      </c>
      <c r="F4925" s="93" t="str">
        <f t="shared" si="230"/>
        <v>Y</v>
      </c>
      <c r="G4925" s="104">
        <v>34188302.961567841</v>
      </c>
      <c r="H4925" s="99">
        <v>42497.177746565416</v>
      </c>
      <c r="I4925" s="99">
        <v>81.582926182660387</v>
      </c>
      <c r="J4925" s="96"/>
      <c r="K4925" s="96"/>
      <c r="L4925" s="96"/>
      <c r="M4925" s="96"/>
      <c r="N4925" s="96"/>
      <c r="O4925" s="96"/>
      <c r="P4925" s="96"/>
    </row>
    <row r="4926" spans="1:16" ht="15" customHeight="1" x14ac:dyDescent="0.25">
      <c r="A4926" s="97">
        <v>43772</v>
      </c>
      <c r="B4926" s="101">
        <v>80</v>
      </c>
      <c r="C4926" s="92" t="str">
        <f t="shared" si="228"/>
        <v>GET /domestic-scheduled-payments/{DomesticScheduledPaymentId}/payment-details</v>
      </c>
      <c r="D4926" s="94" t="s">
        <v>208</v>
      </c>
      <c r="E4926" s="93" t="str">
        <f t="shared" si="229"/>
        <v>PISP</v>
      </c>
      <c r="F4926" s="93" t="str">
        <f t="shared" si="230"/>
        <v>Y</v>
      </c>
      <c r="G4926" s="104">
        <v>15502736.145589236</v>
      </c>
      <c r="H4926" s="99">
        <v>34317.660881095733</v>
      </c>
      <c r="I4926" s="99">
        <v>98.988780222428488</v>
      </c>
      <c r="J4926" s="96"/>
      <c r="K4926" s="96"/>
      <c r="L4926" s="96"/>
      <c r="M4926" s="96"/>
      <c r="N4926" s="96"/>
      <c r="O4926" s="96"/>
      <c r="P4926" s="96"/>
    </row>
    <row r="4927" spans="1:16" ht="15" customHeight="1" x14ac:dyDescent="0.25">
      <c r="A4927" s="97">
        <v>43772</v>
      </c>
      <c r="B4927" s="101">
        <v>81</v>
      </c>
      <c r="C4927" s="92" t="str">
        <f t="shared" si="228"/>
        <v>GET /domestic-standing-orders/{DomesticStandingOrderId}/payment-details</v>
      </c>
      <c r="D4927" s="94" t="s">
        <v>208</v>
      </c>
      <c r="E4927" s="93" t="str">
        <f t="shared" si="229"/>
        <v>PISP</v>
      </c>
      <c r="F4927" s="93" t="str">
        <f t="shared" si="230"/>
        <v>Y</v>
      </c>
      <c r="G4927" s="104">
        <v>7064585.0250550676</v>
      </c>
      <c r="H4927" s="99">
        <v>8776.1002380530917</v>
      </c>
      <c r="I4927" s="99">
        <v>247.9138747044791</v>
      </c>
      <c r="J4927" s="96"/>
      <c r="K4927" s="96"/>
      <c r="L4927" s="96"/>
      <c r="M4927" s="96"/>
      <c r="N4927" s="96"/>
      <c r="O4927" s="96"/>
      <c r="P4927" s="96"/>
    </row>
    <row r="4928" spans="1:16" ht="15" customHeight="1" x14ac:dyDescent="0.25">
      <c r="A4928" s="97">
        <v>43772</v>
      </c>
      <c r="B4928" s="101">
        <v>82</v>
      </c>
      <c r="C4928" s="92" t="str">
        <f t="shared" si="228"/>
        <v>GET /international-payments/{InternationalPaymentId}/payment-details</v>
      </c>
      <c r="D4928" s="94" t="s">
        <v>208</v>
      </c>
      <c r="E4928" s="93" t="str">
        <f t="shared" si="229"/>
        <v>PISP</v>
      </c>
      <c r="F4928" s="93" t="str">
        <f t="shared" si="230"/>
        <v>Y</v>
      </c>
      <c r="G4928" s="104">
        <v>15098906.635329265</v>
      </c>
      <c r="H4928" s="99">
        <v>19422.530907433847</v>
      </c>
      <c r="I4928" s="99">
        <v>66.489583098950632</v>
      </c>
      <c r="J4928" s="96"/>
      <c r="K4928" s="96"/>
      <c r="L4928" s="96"/>
      <c r="M4928" s="96"/>
      <c r="N4928" s="96"/>
      <c r="O4928" s="96"/>
      <c r="P4928" s="96"/>
    </row>
    <row r="4929" spans="1:16" ht="15" customHeight="1" x14ac:dyDescent="0.25">
      <c r="A4929" s="97">
        <v>43772</v>
      </c>
      <c r="B4929" s="101">
        <v>83</v>
      </c>
      <c r="C4929" s="92" t="str">
        <f t="shared" si="228"/>
        <v>GET /international-scheduled-payments/{InternationalScheduledPaymentId}/payment-details</v>
      </c>
      <c r="D4929" s="94" t="s">
        <v>208</v>
      </c>
      <c r="E4929" s="93" t="str">
        <f t="shared" si="229"/>
        <v>PISP</v>
      </c>
      <c r="F4929" s="93" t="str">
        <f t="shared" si="230"/>
        <v>Y</v>
      </c>
      <c r="G4929" s="104">
        <v>22939678.428016894</v>
      </c>
      <c r="H4929" s="99">
        <v>37620.142681872981</v>
      </c>
      <c r="I4929" s="99">
        <v>59.730035091657967</v>
      </c>
      <c r="J4929" s="96"/>
      <c r="K4929" s="96"/>
      <c r="L4929" s="96"/>
      <c r="M4929" s="96"/>
      <c r="N4929" s="96"/>
      <c r="O4929" s="96"/>
      <c r="P4929" s="96"/>
    </row>
    <row r="4930" spans="1:16" ht="15" customHeight="1" x14ac:dyDescent="0.25">
      <c r="A4930" s="97">
        <v>43772</v>
      </c>
      <c r="B4930" s="101">
        <v>84</v>
      </c>
      <c r="C4930" s="92" t="str">
        <f t="shared" si="228"/>
        <v>GET /international-standing-orders/{InternationalStandingOrderPaymentId}/payment-details</v>
      </c>
      <c r="D4930" s="94" t="s">
        <v>208</v>
      </c>
      <c r="E4930" s="93" t="str">
        <f t="shared" si="229"/>
        <v>PISP</v>
      </c>
      <c r="F4930" s="93" t="str">
        <f t="shared" si="230"/>
        <v>Y</v>
      </c>
      <c r="G4930" s="104">
        <v>6755299.439120952</v>
      </c>
      <c r="H4930" s="99">
        <v>19674.720959969563</v>
      </c>
      <c r="I4930" s="99">
        <v>76.505360630363541</v>
      </c>
      <c r="J4930" s="96"/>
      <c r="K4930" s="96"/>
      <c r="L4930" s="96"/>
      <c r="M4930" s="96"/>
      <c r="N4930" s="96"/>
      <c r="O4930" s="96"/>
      <c r="P4930" s="96"/>
    </row>
    <row r="4931" spans="1:16" ht="15" customHeight="1" x14ac:dyDescent="0.25">
      <c r="A4931" s="97">
        <v>43772</v>
      </c>
      <c r="B4931" s="101">
        <v>85</v>
      </c>
      <c r="C4931" s="92" t="str">
        <f t="shared" si="228"/>
        <v>GET /file-payments/{FilePaymentId}/payment-details</v>
      </c>
      <c r="D4931" s="94" t="s">
        <v>208</v>
      </c>
      <c r="E4931" s="93" t="str">
        <f t="shared" si="229"/>
        <v>PISP</v>
      </c>
      <c r="F4931" s="93" t="str">
        <f t="shared" si="230"/>
        <v>Y</v>
      </c>
      <c r="G4931" s="104">
        <v>61983760.010413386</v>
      </c>
      <c r="H4931" s="99">
        <v>2617.6124248888318</v>
      </c>
      <c r="I4931" s="99">
        <v>91.536979708706184</v>
      </c>
      <c r="J4931" s="96"/>
      <c r="K4931" s="96"/>
      <c r="L4931" s="96"/>
      <c r="M4931" s="96"/>
      <c r="N4931" s="96"/>
      <c r="O4931" s="96"/>
      <c r="P4931" s="96"/>
    </row>
    <row r="4932" spans="1:16" ht="15" customHeight="1" x14ac:dyDescent="0.25">
      <c r="A4932" s="97">
        <v>43772</v>
      </c>
      <c r="B4932" s="101">
        <v>86</v>
      </c>
      <c r="C4932" s="92" t="str">
        <f t="shared" si="228"/>
        <v>POST /event-subscriptions</v>
      </c>
      <c r="D4932" s="94" t="s">
        <v>208</v>
      </c>
      <c r="E4932" s="93" t="str">
        <f t="shared" si="229"/>
        <v>Notifications</v>
      </c>
      <c r="F4932" s="93" t="str">
        <f t="shared" si="230"/>
        <v>N</v>
      </c>
      <c r="G4932" s="104">
        <v>10721819.472340133</v>
      </c>
      <c r="H4932" s="99">
        <v>12511.278561146821</v>
      </c>
      <c r="I4932" s="99">
        <v>11.980289999653781</v>
      </c>
      <c r="J4932" s="96"/>
      <c r="K4932" s="96"/>
      <c r="L4932" s="96"/>
      <c r="M4932" s="96"/>
      <c r="N4932" s="96"/>
      <c r="O4932" s="96"/>
      <c r="P4932" s="96"/>
    </row>
    <row r="4933" spans="1:16" ht="15" customHeight="1" x14ac:dyDescent="0.25">
      <c r="A4933" s="97">
        <v>43772</v>
      </c>
      <c r="B4933" s="101">
        <v>87</v>
      </c>
      <c r="C4933" s="92" t="str">
        <f t="shared" si="228"/>
        <v>GET /event-subscriptions</v>
      </c>
      <c r="D4933" s="94" t="s">
        <v>208</v>
      </c>
      <c r="E4933" s="93" t="str">
        <f t="shared" si="229"/>
        <v>Notifications</v>
      </c>
      <c r="F4933" s="93" t="str">
        <f t="shared" si="230"/>
        <v>N</v>
      </c>
      <c r="G4933" s="104">
        <v>17386106.995248161</v>
      </c>
      <c r="H4933" s="99">
        <v>38130.699237584311</v>
      </c>
      <c r="I4933" s="99">
        <v>160.91800974118695</v>
      </c>
      <c r="J4933" s="96"/>
      <c r="K4933" s="96"/>
      <c r="L4933" s="96"/>
      <c r="M4933" s="96"/>
      <c r="N4933" s="96"/>
      <c r="O4933" s="96"/>
      <c r="P4933" s="96"/>
    </row>
    <row r="4934" spans="1:16" ht="15" customHeight="1" x14ac:dyDescent="0.25">
      <c r="A4934" s="97">
        <v>43772</v>
      </c>
      <c r="B4934" s="101">
        <v>88</v>
      </c>
      <c r="C4934" s="92" t="str">
        <f t="shared" si="228"/>
        <v>PUT /event-subscriptions/{EventSubscriptionId}</v>
      </c>
      <c r="D4934" s="94" t="s">
        <v>208</v>
      </c>
      <c r="E4934" s="93" t="str">
        <f t="shared" si="229"/>
        <v>Notifications</v>
      </c>
      <c r="F4934" s="93" t="str">
        <f t="shared" si="230"/>
        <v>N</v>
      </c>
      <c r="G4934" s="104">
        <v>11257910.445957141</v>
      </c>
      <c r="H4934" s="99">
        <v>13136.842489204162</v>
      </c>
      <c r="I4934" s="99">
        <v>12.579304499636471</v>
      </c>
      <c r="J4934" s="96"/>
      <c r="K4934" s="96"/>
      <c r="L4934" s="96"/>
      <c r="M4934" s="96"/>
      <c r="N4934" s="96"/>
      <c r="O4934" s="96"/>
      <c r="P4934" s="96"/>
    </row>
    <row r="4935" spans="1:16" ht="15" customHeight="1" x14ac:dyDescent="0.25">
      <c r="A4935" s="97">
        <v>43772</v>
      </c>
      <c r="B4935" s="101">
        <v>89</v>
      </c>
      <c r="C4935" s="92" t="str">
        <f t="shared" si="228"/>
        <v>DELETE /event-subscriptions/{EventSubscriptionId}</v>
      </c>
      <c r="D4935" s="94" t="s">
        <v>208</v>
      </c>
      <c r="E4935" s="93" t="str">
        <f t="shared" si="229"/>
        <v>Notifications</v>
      </c>
      <c r="F4935" s="93" t="str">
        <f t="shared" si="230"/>
        <v>N</v>
      </c>
      <c r="G4935" s="104">
        <v>6786122.1438178821</v>
      </c>
      <c r="H4935" s="99">
        <v>15186.974673352293</v>
      </c>
      <c r="I4935" s="99">
        <v>117.02876609082226</v>
      </c>
      <c r="J4935" s="96"/>
      <c r="K4935" s="96"/>
      <c r="L4935" s="96"/>
      <c r="M4935" s="96"/>
      <c r="N4935" s="96"/>
      <c r="O4935" s="96"/>
      <c r="P4935" s="96"/>
    </row>
    <row r="4936" spans="1:16" ht="15" customHeight="1" x14ac:dyDescent="0.25">
      <c r="A4936" s="97">
        <v>43772</v>
      </c>
      <c r="B4936" s="101">
        <v>90</v>
      </c>
      <c r="C4936" s="92" t="str">
        <f t="shared" ref="C4936:C4999" si="231">VLOOKUP($B4936,endpoints,3)</f>
        <v>POST /event-notifications</v>
      </c>
      <c r="D4936" s="94" t="s">
        <v>208</v>
      </c>
      <c r="E4936" s="93" t="str">
        <f t="shared" ref="E4936:E4999" si="232">VLOOKUP($B4936,endpoints,4)</f>
        <v>Notifications</v>
      </c>
      <c r="F4936" s="93" t="str">
        <f t="shared" ref="F4936:F4999" si="233">VLOOKUP($B4936,endpoints,5)</f>
        <v>N</v>
      </c>
      <c r="G4936" s="104">
        <v>8423852.6942633577</v>
      </c>
      <c r="H4936" s="99">
        <v>15923.08711098672</v>
      </c>
      <c r="I4936" s="99">
        <v>217.83574365124926</v>
      </c>
      <c r="J4936" s="96"/>
      <c r="K4936" s="96"/>
      <c r="L4936" s="96"/>
      <c r="M4936" s="96"/>
      <c r="N4936" s="96"/>
      <c r="O4936" s="96"/>
      <c r="P4936" s="96"/>
    </row>
    <row r="4937" spans="1:16" ht="15" customHeight="1" x14ac:dyDescent="0.25">
      <c r="A4937" s="97">
        <v>43772</v>
      </c>
      <c r="B4937" s="101">
        <v>91</v>
      </c>
      <c r="C4937" s="92" t="str">
        <f t="shared" si="231"/>
        <v>POST /events</v>
      </c>
      <c r="D4937" s="94" t="s">
        <v>208</v>
      </c>
      <c r="E4937" s="93" t="str">
        <f t="shared" si="232"/>
        <v>Notifications</v>
      </c>
      <c r="F4937" s="93" t="str">
        <f t="shared" si="233"/>
        <v>N</v>
      </c>
      <c r="G4937" s="104">
        <v>5552281.7540328121</v>
      </c>
      <c r="H4937" s="99">
        <v>12425.706550924602</v>
      </c>
      <c r="I4937" s="99">
        <v>95.75080861976366</v>
      </c>
      <c r="J4937" s="96"/>
      <c r="K4937" s="96"/>
      <c r="L4937" s="96"/>
      <c r="M4937" s="96"/>
      <c r="N4937" s="96"/>
      <c r="O4937" s="96"/>
      <c r="P4937" s="96"/>
    </row>
    <row r="4938" spans="1:16" ht="15" customHeight="1" x14ac:dyDescent="0.25">
      <c r="A4938" s="97">
        <v>43773</v>
      </c>
      <c r="B4938" s="101">
        <v>0</v>
      </c>
      <c r="C4938" s="92" t="str">
        <f t="shared" si="231"/>
        <v>OIDC endpoints for token IDs</v>
      </c>
      <c r="D4938" s="94" t="s">
        <v>207</v>
      </c>
      <c r="E4938" s="93" t="str">
        <f t="shared" si="232"/>
        <v>OIDC</v>
      </c>
      <c r="F4938" s="93" t="str">
        <f t="shared" si="233"/>
        <v>N</v>
      </c>
      <c r="G4938" s="111">
        <v>899848070.83281696</v>
      </c>
      <c r="H4938" s="103">
        <v>1650080.9205525713</v>
      </c>
      <c r="I4938" s="103">
        <v>633.15728082542068</v>
      </c>
      <c r="J4938" s="96"/>
      <c r="K4938" s="96"/>
      <c r="L4938" s="96"/>
      <c r="M4938" s="96"/>
      <c r="N4938" s="96"/>
      <c r="O4938" s="96"/>
      <c r="P4938" s="96"/>
    </row>
    <row r="4939" spans="1:16" ht="15" customHeight="1" x14ac:dyDescent="0.25">
      <c r="A4939" s="100">
        <v>43773</v>
      </c>
      <c r="B4939" s="101">
        <v>1</v>
      </c>
      <c r="C4939" s="92" t="str">
        <f t="shared" si="231"/>
        <v>POST /account-access-consents</v>
      </c>
      <c r="D4939" s="94" t="s">
        <v>207</v>
      </c>
      <c r="E4939" s="93" t="str">
        <f t="shared" si="232"/>
        <v>AISP</v>
      </c>
      <c r="F4939" s="93" t="str">
        <f t="shared" si="233"/>
        <v>N</v>
      </c>
      <c r="G4939" s="95">
        <v>707638.0614628566</v>
      </c>
      <c r="H4939" s="102">
        <v>31841.349223583955</v>
      </c>
      <c r="I4939" s="102">
        <v>89.310412828255181</v>
      </c>
      <c r="J4939" s="96"/>
      <c r="K4939" s="96"/>
      <c r="L4939" s="96"/>
      <c r="M4939" s="96"/>
      <c r="N4939" s="96"/>
      <c r="O4939" s="96"/>
      <c r="P4939" s="96"/>
    </row>
    <row r="4940" spans="1:16" ht="15" customHeight="1" x14ac:dyDescent="0.25">
      <c r="A4940" s="100">
        <v>43773</v>
      </c>
      <c r="B4940" s="101">
        <v>2</v>
      </c>
      <c r="C4940" s="92" t="str">
        <f t="shared" si="231"/>
        <v>GET /account-access-consents/{ConsentId}</v>
      </c>
      <c r="D4940" s="94" t="s">
        <v>207</v>
      </c>
      <c r="E4940" s="93" t="str">
        <f t="shared" si="232"/>
        <v>AISP</v>
      </c>
      <c r="F4940" s="93" t="str">
        <f t="shared" si="233"/>
        <v>N</v>
      </c>
      <c r="G4940" s="95">
        <v>1497968.8036092245</v>
      </c>
      <c r="H4940" s="102">
        <v>32448.76009607414</v>
      </c>
      <c r="I4940" s="102">
        <v>37.905805717048246</v>
      </c>
      <c r="J4940" s="96"/>
      <c r="K4940" s="96"/>
      <c r="L4940" s="96"/>
      <c r="M4940" s="96"/>
      <c r="N4940" s="96"/>
      <c r="O4940" s="96"/>
      <c r="P4940" s="96"/>
    </row>
    <row r="4941" spans="1:16" ht="15" customHeight="1" x14ac:dyDescent="0.25">
      <c r="A4941" s="100">
        <v>43773</v>
      </c>
      <c r="B4941" s="101">
        <v>3</v>
      </c>
      <c r="C4941" s="92" t="str">
        <f t="shared" si="231"/>
        <v>DELETE /account-access-consents/{ConsentId}</v>
      </c>
      <c r="D4941" s="94" t="s">
        <v>207</v>
      </c>
      <c r="E4941" s="93" t="str">
        <f t="shared" si="232"/>
        <v>AISP</v>
      </c>
      <c r="F4941" s="93" t="str">
        <f t="shared" si="233"/>
        <v>N</v>
      </c>
      <c r="G4941" s="95">
        <v>786701.73667127255</v>
      </c>
      <c r="H4941" s="102">
        <v>26301.801457232916</v>
      </c>
      <c r="I4941" s="102">
        <v>282.63611588918059</v>
      </c>
      <c r="J4941" s="96"/>
      <c r="K4941" s="96"/>
      <c r="L4941" s="96"/>
      <c r="M4941" s="96"/>
      <c r="N4941" s="96"/>
      <c r="O4941" s="96"/>
      <c r="P4941" s="96"/>
    </row>
    <row r="4942" spans="1:16" ht="15" customHeight="1" x14ac:dyDescent="0.25">
      <c r="A4942" s="100">
        <v>43773</v>
      </c>
      <c r="B4942" s="101">
        <v>4</v>
      </c>
      <c r="C4942" s="92" t="str">
        <f t="shared" si="231"/>
        <v>GET /accounts</v>
      </c>
      <c r="D4942" s="94" t="s">
        <v>207</v>
      </c>
      <c r="E4942" s="93" t="str">
        <f t="shared" si="232"/>
        <v>AISP</v>
      </c>
      <c r="F4942" s="93" t="str">
        <f t="shared" si="233"/>
        <v>Y</v>
      </c>
      <c r="G4942" s="95">
        <v>1920875.6238912202</v>
      </c>
      <c r="H4942" s="102">
        <v>31658.705341201341</v>
      </c>
      <c r="I4942" s="102">
        <v>82.376245682145679</v>
      </c>
      <c r="J4942" s="96"/>
      <c r="K4942" s="96"/>
      <c r="L4942" s="96"/>
      <c r="M4942" s="96"/>
      <c r="N4942" s="96"/>
      <c r="O4942" s="96"/>
      <c r="P4942" s="96"/>
    </row>
    <row r="4943" spans="1:16" ht="15" customHeight="1" x14ac:dyDescent="0.25">
      <c r="A4943" s="100">
        <v>43773</v>
      </c>
      <c r="B4943" s="101">
        <v>5</v>
      </c>
      <c r="C4943" s="92" t="str">
        <f t="shared" si="231"/>
        <v>GET /accounts/{AccountId}</v>
      </c>
      <c r="D4943" s="94" t="s">
        <v>207</v>
      </c>
      <c r="E4943" s="93" t="str">
        <f t="shared" si="232"/>
        <v>AISP</v>
      </c>
      <c r="F4943" s="93" t="str">
        <f t="shared" si="233"/>
        <v>Y</v>
      </c>
      <c r="G4943" s="95">
        <v>3139462.2235828913</v>
      </c>
      <c r="H4943" s="102">
        <v>41649.787797544042</v>
      </c>
      <c r="I4943" s="102">
        <v>102.45824114581214</v>
      </c>
      <c r="J4943" s="96"/>
      <c r="K4943" s="96"/>
      <c r="L4943" s="96"/>
      <c r="M4943" s="96"/>
      <c r="N4943" s="96"/>
      <c r="O4943" s="96"/>
      <c r="P4943" s="96"/>
    </row>
    <row r="4944" spans="1:16" ht="15" customHeight="1" x14ac:dyDescent="0.25">
      <c r="A4944" s="100">
        <v>43773</v>
      </c>
      <c r="B4944" s="101">
        <v>6</v>
      </c>
      <c r="C4944" s="92" t="str">
        <f t="shared" si="231"/>
        <v>GET /accounts/{AccountId}/balances</v>
      </c>
      <c r="D4944" s="94" t="s">
        <v>207</v>
      </c>
      <c r="E4944" s="93" t="str">
        <f t="shared" si="232"/>
        <v>AISP</v>
      </c>
      <c r="F4944" s="93" t="str">
        <f t="shared" si="233"/>
        <v>Y</v>
      </c>
      <c r="G4944" s="95">
        <v>2028119.7557602774</v>
      </c>
      <c r="H4944" s="102">
        <v>25495.027101402917</v>
      </c>
      <c r="I4944" s="102">
        <v>138.42121548533703</v>
      </c>
      <c r="J4944" s="96"/>
      <c r="K4944" s="96"/>
      <c r="L4944" s="96"/>
      <c r="M4944" s="96"/>
      <c r="N4944" s="96"/>
      <c r="O4944" s="96"/>
      <c r="P4944" s="96"/>
    </row>
    <row r="4945" spans="1:16" ht="15" customHeight="1" x14ac:dyDescent="0.25">
      <c r="A4945" s="100">
        <v>43773</v>
      </c>
      <c r="B4945" s="101">
        <v>7</v>
      </c>
      <c r="C4945" s="92" t="str">
        <f t="shared" si="231"/>
        <v>GET /balances</v>
      </c>
      <c r="D4945" s="94" t="s">
        <v>207</v>
      </c>
      <c r="E4945" s="93" t="str">
        <f t="shared" si="232"/>
        <v>AISP</v>
      </c>
      <c r="F4945" s="93" t="str">
        <f t="shared" si="233"/>
        <v>Y</v>
      </c>
      <c r="G4945" s="95">
        <v>1225338.3869384432</v>
      </c>
      <c r="H4945" s="102">
        <v>23632.45418154994</v>
      </c>
      <c r="I4945" s="102">
        <v>157.05300952420285</v>
      </c>
      <c r="J4945" s="96"/>
      <c r="K4945" s="96"/>
      <c r="L4945" s="96"/>
      <c r="M4945" s="96"/>
      <c r="N4945" s="96"/>
      <c r="O4945" s="96"/>
      <c r="P4945" s="96"/>
    </row>
    <row r="4946" spans="1:16" ht="15" customHeight="1" x14ac:dyDescent="0.25">
      <c r="A4946" s="100">
        <v>43773</v>
      </c>
      <c r="B4946" s="101">
        <v>8</v>
      </c>
      <c r="C4946" s="92" t="str">
        <f t="shared" si="231"/>
        <v>GET /accounts/{AccountId}/transactions</v>
      </c>
      <c r="D4946" s="94" t="s">
        <v>207</v>
      </c>
      <c r="E4946" s="93" t="str">
        <f t="shared" si="232"/>
        <v>AISP</v>
      </c>
      <c r="F4946" s="93" t="str">
        <f t="shared" si="233"/>
        <v>Y</v>
      </c>
      <c r="G4946" s="95">
        <v>42011684.979312591</v>
      </c>
      <c r="H4946" s="102">
        <v>21168.782010784384</v>
      </c>
      <c r="I4946" s="102">
        <v>176.45918387674863</v>
      </c>
      <c r="J4946" s="96"/>
      <c r="K4946" s="96"/>
      <c r="L4946" s="96"/>
      <c r="M4946" s="96"/>
      <c r="N4946" s="96"/>
      <c r="O4946" s="96"/>
      <c r="P4946" s="96"/>
    </row>
    <row r="4947" spans="1:16" ht="15" customHeight="1" x14ac:dyDescent="0.25">
      <c r="A4947" s="100">
        <v>43773</v>
      </c>
      <c r="B4947" s="101">
        <v>9</v>
      </c>
      <c r="C4947" s="92" t="str">
        <f t="shared" si="231"/>
        <v>GET /transactions</v>
      </c>
      <c r="D4947" s="94" t="s">
        <v>207</v>
      </c>
      <c r="E4947" s="93" t="str">
        <f t="shared" si="232"/>
        <v>AISP</v>
      </c>
      <c r="F4947" s="93" t="str">
        <f t="shared" si="233"/>
        <v>Y</v>
      </c>
      <c r="G4947" s="95">
        <v>383234227.81484377</v>
      </c>
      <c r="H4947" s="102">
        <v>39969.756410761271</v>
      </c>
      <c r="I4947" s="102">
        <v>38.297782563246365</v>
      </c>
      <c r="J4947" s="96"/>
      <c r="K4947" s="96"/>
      <c r="L4947" s="96"/>
      <c r="M4947" s="96"/>
      <c r="N4947" s="96"/>
      <c r="O4947" s="96"/>
      <c r="P4947" s="96"/>
    </row>
    <row r="4948" spans="1:16" ht="15" customHeight="1" x14ac:dyDescent="0.25">
      <c r="A4948" s="100">
        <v>43773</v>
      </c>
      <c r="B4948" s="101">
        <v>10</v>
      </c>
      <c r="C4948" s="92" t="str">
        <f t="shared" si="231"/>
        <v>GET /accounts/{AccountId}/beneficiaries</v>
      </c>
      <c r="D4948" s="94" t="s">
        <v>207</v>
      </c>
      <c r="E4948" s="93" t="str">
        <f t="shared" si="232"/>
        <v>AISP</v>
      </c>
      <c r="F4948" s="93" t="str">
        <f t="shared" si="233"/>
        <v>Y</v>
      </c>
      <c r="G4948" s="95">
        <v>2359200.8635773072</v>
      </c>
      <c r="H4948" s="102">
        <v>29211.087211254235</v>
      </c>
      <c r="I4948" s="102">
        <v>128.78259390281846</v>
      </c>
      <c r="J4948" s="96"/>
      <c r="K4948" s="96"/>
      <c r="L4948" s="96"/>
      <c r="M4948" s="96"/>
      <c r="N4948" s="96"/>
      <c r="O4948" s="96"/>
      <c r="P4948" s="96"/>
    </row>
    <row r="4949" spans="1:16" ht="15" customHeight="1" x14ac:dyDescent="0.25">
      <c r="A4949" s="100">
        <v>43773</v>
      </c>
      <c r="B4949" s="101">
        <v>11</v>
      </c>
      <c r="C4949" s="92" t="str">
        <f t="shared" si="231"/>
        <v>GET /beneficiaries</v>
      </c>
      <c r="D4949" s="94" t="s">
        <v>207</v>
      </c>
      <c r="E4949" s="93" t="str">
        <f t="shared" si="232"/>
        <v>AISP</v>
      </c>
      <c r="F4949" s="93" t="str">
        <f t="shared" si="233"/>
        <v>Y</v>
      </c>
      <c r="G4949" s="95">
        <v>3391749.4913035743</v>
      </c>
      <c r="H4949" s="102">
        <v>35976.173748268855</v>
      </c>
      <c r="I4949" s="102">
        <v>35.876690865174702</v>
      </c>
      <c r="J4949" s="96"/>
      <c r="K4949" s="96"/>
      <c r="L4949" s="96"/>
      <c r="M4949" s="96"/>
      <c r="N4949" s="96"/>
      <c r="O4949" s="96"/>
      <c r="P4949" s="96"/>
    </row>
    <row r="4950" spans="1:16" ht="15" customHeight="1" x14ac:dyDescent="0.25">
      <c r="A4950" s="100">
        <v>43773</v>
      </c>
      <c r="B4950" s="101">
        <v>12</v>
      </c>
      <c r="C4950" s="92" t="str">
        <f t="shared" si="231"/>
        <v>GET /accounts/{AccountId}/direct-debits</v>
      </c>
      <c r="D4950" s="94" t="s">
        <v>207</v>
      </c>
      <c r="E4950" s="93" t="str">
        <f t="shared" si="232"/>
        <v>AISP</v>
      </c>
      <c r="F4950" s="93" t="str">
        <f t="shared" si="233"/>
        <v>Y</v>
      </c>
      <c r="G4950" s="95">
        <v>2236506.2406225242</v>
      </c>
      <c r="H4950" s="102">
        <v>37524.928420765929</v>
      </c>
      <c r="I4950" s="102">
        <v>200.08343362982905</v>
      </c>
      <c r="J4950" s="96"/>
      <c r="K4950" s="96"/>
      <c r="L4950" s="96"/>
      <c r="M4950" s="96"/>
      <c r="N4950" s="96"/>
      <c r="O4950" s="96"/>
      <c r="P4950" s="96"/>
    </row>
    <row r="4951" spans="1:16" ht="15" customHeight="1" x14ac:dyDescent="0.25">
      <c r="A4951" s="100">
        <v>43773</v>
      </c>
      <c r="B4951" s="101">
        <v>13</v>
      </c>
      <c r="C4951" s="92" t="str">
        <f t="shared" si="231"/>
        <v>GET /direct-debits</v>
      </c>
      <c r="D4951" s="94" t="s">
        <v>207</v>
      </c>
      <c r="E4951" s="93" t="str">
        <f t="shared" si="232"/>
        <v>AISP</v>
      </c>
      <c r="F4951" s="93" t="str">
        <f t="shared" si="233"/>
        <v>Y</v>
      </c>
      <c r="G4951" s="95">
        <v>1924251.4780375652</v>
      </c>
      <c r="H4951" s="102">
        <v>22899.47791917955</v>
      </c>
      <c r="I4951" s="102">
        <v>213.59308557555084</v>
      </c>
      <c r="J4951" s="96"/>
      <c r="K4951" s="96"/>
      <c r="L4951" s="96"/>
      <c r="M4951" s="96"/>
      <c r="N4951" s="96"/>
      <c r="O4951" s="96"/>
      <c r="P4951" s="96"/>
    </row>
    <row r="4952" spans="1:16" ht="15" customHeight="1" x14ac:dyDescent="0.25">
      <c r="A4952" s="100">
        <v>43773</v>
      </c>
      <c r="B4952" s="101">
        <v>14</v>
      </c>
      <c r="C4952" s="92" t="str">
        <f t="shared" si="231"/>
        <v>GET /accounts/{AccountId}/standing-orders</v>
      </c>
      <c r="D4952" s="94" t="s">
        <v>207</v>
      </c>
      <c r="E4952" s="93" t="str">
        <f t="shared" si="232"/>
        <v>AISP</v>
      </c>
      <c r="F4952" s="93" t="str">
        <f t="shared" si="233"/>
        <v>Y</v>
      </c>
      <c r="G4952" s="95">
        <v>1117405.4218859382</v>
      </c>
      <c r="H4952" s="102">
        <v>17506.03195002459</v>
      </c>
      <c r="I4952" s="102">
        <v>137.16382416682379</v>
      </c>
      <c r="J4952" s="96"/>
      <c r="K4952" s="96"/>
      <c r="L4952" s="96"/>
      <c r="M4952" s="96"/>
      <c r="N4952" s="96"/>
      <c r="O4952" s="96"/>
      <c r="P4952" s="96"/>
    </row>
    <row r="4953" spans="1:16" ht="15" customHeight="1" x14ac:dyDescent="0.25">
      <c r="A4953" s="100">
        <v>43773</v>
      </c>
      <c r="B4953" s="101">
        <v>15</v>
      </c>
      <c r="C4953" s="92" t="str">
        <f t="shared" si="231"/>
        <v>GET /standing-orders</v>
      </c>
      <c r="D4953" s="94" t="s">
        <v>207</v>
      </c>
      <c r="E4953" s="93" t="str">
        <f t="shared" si="232"/>
        <v>AISP</v>
      </c>
      <c r="F4953" s="93" t="str">
        <f t="shared" si="233"/>
        <v>Y</v>
      </c>
      <c r="G4953" s="95">
        <v>1815404.1019614176</v>
      </c>
      <c r="H4953" s="102">
        <v>46647.529627609401</v>
      </c>
      <c r="I4953" s="102">
        <v>150.3359938107634</v>
      </c>
      <c r="J4953" s="96"/>
      <c r="K4953" s="96"/>
      <c r="L4953" s="96"/>
      <c r="M4953" s="96"/>
      <c r="N4953" s="96"/>
      <c r="O4953" s="96"/>
      <c r="P4953" s="96"/>
    </row>
    <row r="4954" spans="1:16" ht="15" customHeight="1" x14ac:dyDescent="0.25">
      <c r="A4954" s="100">
        <v>43773</v>
      </c>
      <c r="B4954" s="101">
        <v>16</v>
      </c>
      <c r="C4954" s="92" t="str">
        <f t="shared" si="231"/>
        <v>GET /accounts/{AccountId}/product</v>
      </c>
      <c r="D4954" s="94" t="s">
        <v>207</v>
      </c>
      <c r="E4954" s="93" t="str">
        <f t="shared" si="232"/>
        <v>AISP</v>
      </c>
      <c r="F4954" s="93" t="str">
        <f t="shared" si="233"/>
        <v>Y</v>
      </c>
      <c r="G4954" s="95">
        <v>444150.03138080455</v>
      </c>
      <c r="H4954" s="102">
        <v>5659.7595436622305</v>
      </c>
      <c r="I4954" s="102">
        <v>183.10384864924649</v>
      </c>
      <c r="J4954" s="96"/>
      <c r="K4954" s="96"/>
      <c r="L4954" s="96"/>
      <c r="M4954" s="96"/>
      <c r="N4954" s="96"/>
      <c r="O4954" s="96"/>
      <c r="P4954" s="96"/>
    </row>
    <row r="4955" spans="1:16" ht="15" customHeight="1" x14ac:dyDescent="0.25">
      <c r="A4955" s="100">
        <v>43773</v>
      </c>
      <c r="B4955" s="101">
        <v>17</v>
      </c>
      <c r="C4955" s="92" t="str">
        <f t="shared" si="231"/>
        <v>GET /products</v>
      </c>
      <c r="D4955" s="94" t="s">
        <v>207</v>
      </c>
      <c r="E4955" s="93" t="str">
        <f t="shared" si="232"/>
        <v>AISP</v>
      </c>
      <c r="F4955" s="93" t="str">
        <f t="shared" si="233"/>
        <v>Y</v>
      </c>
      <c r="G4955" s="95">
        <v>857293.62274144567</v>
      </c>
      <c r="H4955" s="102">
        <v>36359.167876181833</v>
      </c>
      <c r="I4955" s="102">
        <v>256.16020948896244</v>
      </c>
      <c r="J4955" s="96"/>
      <c r="K4955" s="96"/>
      <c r="L4955" s="96"/>
      <c r="M4955" s="96"/>
      <c r="N4955" s="96"/>
      <c r="O4955" s="96"/>
      <c r="P4955" s="96"/>
    </row>
    <row r="4956" spans="1:16" ht="15" customHeight="1" x14ac:dyDescent="0.25">
      <c r="A4956" s="100">
        <v>43773</v>
      </c>
      <c r="B4956" s="101">
        <v>18</v>
      </c>
      <c r="C4956" s="92" t="str">
        <f t="shared" si="231"/>
        <v>GET /accounts/{AccountId}/offers</v>
      </c>
      <c r="D4956" s="94" t="s">
        <v>207</v>
      </c>
      <c r="E4956" s="93" t="str">
        <f t="shared" si="232"/>
        <v>AISP</v>
      </c>
      <c r="F4956" s="93" t="str">
        <f t="shared" si="233"/>
        <v>Y</v>
      </c>
      <c r="G4956" s="95">
        <v>1062900.2479521446</v>
      </c>
      <c r="H4956" s="102">
        <v>39871.791940672148</v>
      </c>
      <c r="I4956" s="102">
        <v>272.97020263732895</v>
      </c>
      <c r="J4956" s="96"/>
      <c r="K4956" s="96"/>
      <c r="L4956" s="96"/>
      <c r="M4956" s="96"/>
      <c r="N4956" s="96"/>
      <c r="O4956" s="96"/>
      <c r="P4956" s="96"/>
    </row>
    <row r="4957" spans="1:16" ht="15" customHeight="1" x14ac:dyDescent="0.25">
      <c r="A4957" s="100">
        <v>43773</v>
      </c>
      <c r="B4957" s="101">
        <v>19</v>
      </c>
      <c r="C4957" s="92" t="str">
        <f t="shared" si="231"/>
        <v>GET /offers</v>
      </c>
      <c r="D4957" s="94" t="s">
        <v>207</v>
      </c>
      <c r="E4957" s="93" t="str">
        <f t="shared" si="232"/>
        <v>AISP</v>
      </c>
      <c r="F4957" s="93" t="str">
        <f t="shared" si="233"/>
        <v>Y</v>
      </c>
      <c r="G4957" s="95">
        <v>3967586.0227269991</v>
      </c>
      <c r="H4957" s="102">
        <v>39622.78976492957</v>
      </c>
      <c r="I4957" s="102">
        <v>187.20690032605944</v>
      </c>
      <c r="J4957" s="96"/>
      <c r="K4957" s="96"/>
      <c r="L4957" s="96"/>
      <c r="M4957" s="96"/>
      <c r="N4957" s="96"/>
      <c r="O4957" s="96"/>
      <c r="P4957" s="96"/>
    </row>
    <row r="4958" spans="1:16" ht="15" customHeight="1" x14ac:dyDescent="0.25">
      <c r="A4958" s="100">
        <v>43773</v>
      </c>
      <c r="B4958" s="101">
        <v>20</v>
      </c>
      <c r="C4958" s="92" t="str">
        <f t="shared" si="231"/>
        <v>GET /accounts/{AccountId}/party</v>
      </c>
      <c r="D4958" s="94" t="s">
        <v>207</v>
      </c>
      <c r="E4958" s="93" t="str">
        <f t="shared" si="232"/>
        <v>AISP</v>
      </c>
      <c r="F4958" s="93" t="str">
        <f t="shared" si="233"/>
        <v>Y</v>
      </c>
      <c r="G4958" s="95">
        <v>1336459.1418925622</v>
      </c>
      <c r="H4958" s="102">
        <v>50536.693898103891</v>
      </c>
      <c r="I4958" s="102">
        <v>0</v>
      </c>
      <c r="J4958" s="96"/>
      <c r="K4958" s="96"/>
      <c r="L4958" s="96"/>
      <c r="M4958" s="96"/>
      <c r="N4958" s="96"/>
      <c r="O4958" s="96"/>
      <c r="P4958" s="96"/>
    </row>
    <row r="4959" spans="1:16" ht="15" customHeight="1" x14ac:dyDescent="0.25">
      <c r="A4959" s="100">
        <v>43773</v>
      </c>
      <c r="B4959" s="101">
        <v>21</v>
      </c>
      <c r="C4959" s="92" t="str">
        <f t="shared" si="231"/>
        <v>GET /party</v>
      </c>
      <c r="D4959" s="94" t="s">
        <v>207</v>
      </c>
      <c r="E4959" s="93" t="str">
        <f t="shared" si="232"/>
        <v>AISP</v>
      </c>
      <c r="F4959" s="93" t="str">
        <f t="shared" si="233"/>
        <v>Y</v>
      </c>
      <c r="G4959" s="95">
        <v>923157.86904119456</v>
      </c>
      <c r="H4959" s="102">
        <v>11332.205179181405</v>
      </c>
      <c r="I4959" s="102">
        <v>413.52495590874128</v>
      </c>
      <c r="J4959" s="96"/>
      <c r="K4959" s="96"/>
      <c r="L4959" s="96"/>
      <c r="M4959" s="96"/>
      <c r="N4959" s="96"/>
      <c r="O4959" s="96"/>
      <c r="P4959" s="96"/>
    </row>
    <row r="4960" spans="1:16" ht="15" customHeight="1" x14ac:dyDescent="0.25">
      <c r="A4960" s="100">
        <v>43773</v>
      </c>
      <c r="B4960" s="101">
        <v>22</v>
      </c>
      <c r="C4960" s="92" t="str">
        <f t="shared" si="231"/>
        <v>GET /accounts/{AccountId}/scheduled-payments</v>
      </c>
      <c r="D4960" s="94" t="s">
        <v>207</v>
      </c>
      <c r="E4960" s="93" t="str">
        <f t="shared" si="232"/>
        <v>AISP</v>
      </c>
      <c r="F4960" s="93" t="str">
        <f t="shared" si="233"/>
        <v>Y</v>
      </c>
      <c r="G4960" s="95">
        <v>1218669.7864336176</v>
      </c>
      <c r="H4960" s="102">
        <v>36657.73001368827</v>
      </c>
      <c r="I4960" s="102">
        <v>3.3075170816718065</v>
      </c>
      <c r="J4960" s="96"/>
      <c r="K4960" s="96"/>
      <c r="L4960" s="96"/>
      <c r="M4960" s="96"/>
      <c r="N4960" s="96"/>
      <c r="O4960" s="96"/>
      <c r="P4960" s="96"/>
    </row>
    <row r="4961" spans="1:16" ht="15" customHeight="1" x14ac:dyDescent="0.25">
      <c r="A4961" s="100">
        <v>43773</v>
      </c>
      <c r="B4961" s="101">
        <v>23</v>
      </c>
      <c r="C4961" s="92" t="str">
        <f t="shared" si="231"/>
        <v>GET /scheduled-payments</v>
      </c>
      <c r="D4961" s="94" t="s">
        <v>207</v>
      </c>
      <c r="E4961" s="93" t="str">
        <f t="shared" si="232"/>
        <v>AISP</v>
      </c>
      <c r="F4961" s="93" t="str">
        <f t="shared" si="233"/>
        <v>Y</v>
      </c>
      <c r="G4961" s="95">
        <v>2388580.6540441378</v>
      </c>
      <c r="H4961" s="102">
        <v>31924.349711368875</v>
      </c>
      <c r="I4961" s="102">
        <v>90.359863845740549</v>
      </c>
      <c r="J4961" s="96"/>
      <c r="K4961" s="96"/>
      <c r="L4961" s="96"/>
      <c r="M4961" s="96"/>
      <c r="N4961" s="96"/>
      <c r="O4961" s="96"/>
      <c r="P4961" s="96"/>
    </row>
    <row r="4962" spans="1:16" ht="15" customHeight="1" x14ac:dyDescent="0.25">
      <c r="A4962" s="100">
        <v>43773</v>
      </c>
      <c r="B4962" s="101">
        <v>24</v>
      </c>
      <c r="C4962" s="92" t="str">
        <f t="shared" si="231"/>
        <v>GET /accounts/{AccountId}/statements</v>
      </c>
      <c r="D4962" s="94" t="s">
        <v>207</v>
      </c>
      <c r="E4962" s="93" t="str">
        <f t="shared" si="232"/>
        <v>AISP</v>
      </c>
      <c r="F4962" s="93" t="str">
        <f t="shared" si="233"/>
        <v>Y</v>
      </c>
      <c r="G4962" s="95">
        <v>1134629.4972099804</v>
      </c>
      <c r="H4962" s="102">
        <v>13499.185245792765</v>
      </c>
      <c r="I4962" s="102">
        <v>141.10485276780054</v>
      </c>
      <c r="J4962" s="96"/>
      <c r="K4962" s="96"/>
      <c r="L4962" s="96"/>
      <c r="M4962" s="96"/>
      <c r="N4962" s="96"/>
      <c r="O4962" s="96"/>
      <c r="P4962" s="96"/>
    </row>
    <row r="4963" spans="1:16" ht="15" customHeight="1" x14ac:dyDescent="0.25">
      <c r="A4963" s="100">
        <v>43773</v>
      </c>
      <c r="B4963" s="101">
        <v>25</v>
      </c>
      <c r="C4963" s="92" t="str">
        <f t="shared" si="231"/>
        <v>GET /accounts/{AccountId}/statements/{StatementId}</v>
      </c>
      <c r="D4963" s="94" t="s">
        <v>207</v>
      </c>
      <c r="E4963" s="93" t="str">
        <f t="shared" si="232"/>
        <v>AISP</v>
      </c>
      <c r="F4963" s="93" t="str">
        <f t="shared" si="233"/>
        <v>Y</v>
      </c>
      <c r="G4963" s="95">
        <v>1364604.7043308192</v>
      </c>
      <c r="H4963" s="102">
        <v>22114.534545347538</v>
      </c>
      <c r="I4963" s="102">
        <v>117.66403588960939</v>
      </c>
      <c r="J4963" s="96"/>
      <c r="K4963" s="96"/>
      <c r="L4963" s="96"/>
      <c r="M4963" s="96"/>
      <c r="N4963" s="96"/>
      <c r="O4963" s="96"/>
      <c r="P4963" s="96"/>
    </row>
    <row r="4964" spans="1:16" ht="15" customHeight="1" x14ac:dyDescent="0.25">
      <c r="A4964" s="100">
        <v>43773</v>
      </c>
      <c r="B4964" s="101">
        <v>26</v>
      </c>
      <c r="C4964" s="92" t="str">
        <f t="shared" si="231"/>
        <v>GET /accounts/{AccountId}/statements/{StatementId}/file</v>
      </c>
      <c r="D4964" s="94" t="s">
        <v>207</v>
      </c>
      <c r="E4964" s="93" t="str">
        <f t="shared" si="232"/>
        <v>AISP</v>
      </c>
      <c r="F4964" s="93" t="str">
        <f t="shared" si="233"/>
        <v>Y</v>
      </c>
      <c r="G4964" s="95">
        <v>2456061.7784943948</v>
      </c>
      <c r="H4964" s="102">
        <v>21932.440759085217</v>
      </c>
      <c r="I4964" s="102">
        <v>99.424776407672482</v>
      </c>
      <c r="J4964" s="96"/>
      <c r="K4964" s="96"/>
      <c r="L4964" s="96"/>
      <c r="M4964" s="96"/>
      <c r="N4964" s="96"/>
      <c r="O4964" s="96"/>
      <c r="P4964" s="96"/>
    </row>
    <row r="4965" spans="1:16" ht="15" customHeight="1" x14ac:dyDescent="0.25">
      <c r="A4965" s="100">
        <v>43773</v>
      </c>
      <c r="B4965" s="101">
        <v>27</v>
      </c>
      <c r="C4965" s="92" t="str">
        <f t="shared" si="231"/>
        <v>GET /accounts/{AccountId}/statements/{StatementId}/transactions</v>
      </c>
      <c r="D4965" s="94" t="s">
        <v>207</v>
      </c>
      <c r="E4965" s="93" t="str">
        <f t="shared" si="232"/>
        <v>AISP</v>
      </c>
      <c r="F4965" s="93" t="str">
        <f t="shared" si="233"/>
        <v>Y</v>
      </c>
      <c r="G4965" s="95">
        <v>32117986.449007798</v>
      </c>
      <c r="H4965" s="102">
        <v>7422.6725211708508</v>
      </c>
      <c r="I4965" s="102">
        <v>296.90488879355007</v>
      </c>
      <c r="J4965" s="96"/>
      <c r="K4965" s="96"/>
      <c r="L4965" s="96"/>
      <c r="M4965" s="96"/>
      <c r="N4965" s="96"/>
      <c r="O4965" s="96"/>
      <c r="P4965" s="96"/>
    </row>
    <row r="4966" spans="1:16" ht="15" customHeight="1" x14ac:dyDescent="0.25">
      <c r="A4966" s="100">
        <v>43773</v>
      </c>
      <c r="B4966" s="101">
        <v>28</v>
      </c>
      <c r="C4966" s="92" t="str">
        <f t="shared" si="231"/>
        <v>GET /statements</v>
      </c>
      <c r="D4966" s="94" t="s">
        <v>207</v>
      </c>
      <c r="E4966" s="93" t="str">
        <f t="shared" si="232"/>
        <v>AISP</v>
      </c>
      <c r="F4966" s="93" t="str">
        <f t="shared" si="233"/>
        <v>Y</v>
      </c>
      <c r="G4966" s="95">
        <v>3840786.421170996</v>
      </c>
      <c r="H4966" s="102">
        <v>42249.119825440648</v>
      </c>
      <c r="I4966" s="102">
        <v>69.910942709794924</v>
      </c>
      <c r="J4966" s="96"/>
      <c r="K4966" s="96"/>
      <c r="L4966" s="96"/>
      <c r="M4966" s="96"/>
      <c r="N4966" s="96"/>
      <c r="O4966" s="96"/>
      <c r="P4966" s="96"/>
    </row>
    <row r="4967" spans="1:16" ht="15" customHeight="1" x14ac:dyDescent="0.25">
      <c r="A4967" s="100">
        <v>43773</v>
      </c>
      <c r="B4967" s="101">
        <v>29</v>
      </c>
      <c r="C4967" s="92" t="str">
        <f t="shared" si="231"/>
        <v>POST /domestic-payment-consents</v>
      </c>
      <c r="D4967" s="94" t="s">
        <v>207</v>
      </c>
      <c r="E4967" s="93" t="str">
        <f t="shared" si="232"/>
        <v>PISP</v>
      </c>
      <c r="F4967" s="93" t="str">
        <f t="shared" si="233"/>
        <v>N</v>
      </c>
      <c r="G4967" s="95">
        <v>3706572.32684799</v>
      </c>
      <c r="H4967" s="101">
        <v>9379.6500390760648</v>
      </c>
      <c r="I4967" s="101">
        <v>102.66106646916614</v>
      </c>
      <c r="J4967" s="96"/>
      <c r="K4967" s="96"/>
      <c r="L4967" s="96"/>
      <c r="M4967" s="96"/>
      <c r="N4967" s="96"/>
      <c r="O4967" s="96"/>
      <c r="P4967" s="96"/>
    </row>
    <row r="4968" spans="1:16" ht="15" customHeight="1" x14ac:dyDescent="0.25">
      <c r="A4968" s="100">
        <v>43773</v>
      </c>
      <c r="B4968" s="101">
        <v>30</v>
      </c>
      <c r="C4968" s="92" t="str">
        <f t="shared" si="231"/>
        <v>GET /domestic-payment-consents/{ConsentId}</v>
      </c>
      <c r="D4968" s="94" t="s">
        <v>207</v>
      </c>
      <c r="E4968" s="93" t="str">
        <f t="shared" si="232"/>
        <v>PISP</v>
      </c>
      <c r="F4968" s="93" t="str">
        <f t="shared" si="233"/>
        <v>N</v>
      </c>
      <c r="G4968" s="95">
        <v>16353747.910254708</v>
      </c>
      <c r="H4968" s="101">
        <v>20119.962427920633</v>
      </c>
      <c r="I4968" s="101">
        <v>162.62934887153858</v>
      </c>
      <c r="J4968" s="96"/>
      <c r="K4968" s="96"/>
      <c r="L4968" s="96"/>
      <c r="M4968" s="96"/>
      <c r="N4968" s="96"/>
      <c r="O4968" s="96"/>
      <c r="P4968" s="96"/>
    </row>
    <row r="4969" spans="1:16" ht="15" customHeight="1" x14ac:dyDescent="0.25">
      <c r="A4969" s="100">
        <v>43773</v>
      </c>
      <c r="B4969" s="101">
        <v>31</v>
      </c>
      <c r="C4969" s="92" t="str">
        <f t="shared" si="231"/>
        <v>POST /domestic-payments</v>
      </c>
      <c r="D4969" s="94" t="s">
        <v>207</v>
      </c>
      <c r="E4969" s="93" t="str">
        <f t="shared" si="232"/>
        <v>PISP</v>
      </c>
      <c r="F4969" s="93" t="str">
        <f t="shared" si="233"/>
        <v>Y</v>
      </c>
      <c r="G4969" s="95">
        <v>5603923.5776077928</v>
      </c>
      <c r="H4969" s="102">
        <v>17485.593451524168</v>
      </c>
      <c r="I4969" s="102">
        <v>6.0085167776530133</v>
      </c>
      <c r="J4969" s="96"/>
      <c r="K4969" s="96"/>
      <c r="L4969" s="96"/>
      <c r="M4969" s="96"/>
      <c r="N4969" s="96"/>
      <c r="O4969" s="96"/>
      <c r="P4969" s="96"/>
    </row>
    <row r="4970" spans="1:16" ht="15" customHeight="1" x14ac:dyDescent="0.25">
      <c r="A4970" s="100">
        <v>43773</v>
      </c>
      <c r="B4970" s="101">
        <v>32</v>
      </c>
      <c r="C4970" s="92" t="str">
        <f t="shared" si="231"/>
        <v>GET /domestic-payments/{DomesticPaymentId}</v>
      </c>
      <c r="D4970" s="94" t="s">
        <v>207</v>
      </c>
      <c r="E4970" s="93" t="str">
        <f t="shared" si="232"/>
        <v>PISP</v>
      </c>
      <c r="F4970" s="93" t="str">
        <f t="shared" si="233"/>
        <v>Y</v>
      </c>
      <c r="G4970" s="95">
        <v>35288790.53559228</v>
      </c>
      <c r="H4970" s="102">
        <v>37940.415613189631</v>
      </c>
      <c r="I4970" s="102">
        <v>77.531160981684565</v>
      </c>
      <c r="J4970" s="96"/>
      <c r="K4970" s="96"/>
      <c r="L4970" s="96"/>
      <c r="M4970" s="96"/>
      <c r="N4970" s="96"/>
      <c r="O4970" s="96"/>
      <c r="P4970" s="96"/>
    </row>
    <row r="4971" spans="1:16" ht="15" customHeight="1" x14ac:dyDescent="0.25">
      <c r="A4971" s="100">
        <v>43773</v>
      </c>
      <c r="B4971" s="101">
        <v>33</v>
      </c>
      <c r="C4971" s="92" t="str">
        <f t="shared" si="231"/>
        <v>POST /domestic-scheduled-payment-consents</v>
      </c>
      <c r="D4971" s="94" t="s">
        <v>207</v>
      </c>
      <c r="E4971" s="93" t="str">
        <f t="shared" si="232"/>
        <v>PISP</v>
      </c>
      <c r="F4971" s="93" t="str">
        <f t="shared" si="233"/>
        <v>N</v>
      </c>
      <c r="G4971" s="95">
        <v>20855505.684299733</v>
      </c>
      <c r="H4971" s="102">
        <v>20038.373371481375</v>
      </c>
      <c r="I4971" s="102">
        <v>122.46967735705877</v>
      </c>
      <c r="J4971" s="96"/>
      <c r="K4971" s="96"/>
      <c r="L4971" s="96"/>
      <c r="M4971" s="96"/>
      <c r="N4971" s="96"/>
      <c r="O4971" s="96"/>
      <c r="P4971" s="96"/>
    </row>
    <row r="4972" spans="1:16" ht="15" customHeight="1" x14ac:dyDescent="0.25">
      <c r="A4972" s="100">
        <v>43773</v>
      </c>
      <c r="B4972" s="101">
        <v>34</v>
      </c>
      <c r="C4972" s="92" t="str">
        <f t="shared" si="231"/>
        <v>GET /domestic-scheduled-payment-consents/{ConsentId}</v>
      </c>
      <c r="D4972" s="94" t="s">
        <v>207</v>
      </c>
      <c r="E4972" s="93" t="str">
        <f t="shared" si="232"/>
        <v>PISP</v>
      </c>
      <c r="F4972" s="93" t="str">
        <f t="shared" si="233"/>
        <v>N</v>
      </c>
      <c r="G4972" s="95">
        <v>12570709.080810644</v>
      </c>
      <c r="H4972" s="102">
        <v>13297.713146198985</v>
      </c>
      <c r="I4972" s="102">
        <v>81.035298556241443</v>
      </c>
      <c r="J4972" s="96"/>
      <c r="K4972" s="96"/>
      <c r="L4972" s="96"/>
      <c r="M4972" s="96"/>
      <c r="N4972" s="96"/>
      <c r="O4972" s="96"/>
      <c r="P4972" s="96"/>
    </row>
    <row r="4973" spans="1:16" ht="15" customHeight="1" x14ac:dyDescent="0.25">
      <c r="A4973" s="100">
        <v>43773</v>
      </c>
      <c r="B4973" s="101">
        <v>35</v>
      </c>
      <c r="C4973" s="92" t="str">
        <f t="shared" si="231"/>
        <v>POST /domestic-scheduled-payments</v>
      </c>
      <c r="D4973" s="94" t="s">
        <v>207</v>
      </c>
      <c r="E4973" s="93" t="str">
        <f t="shared" si="232"/>
        <v>PISP</v>
      </c>
      <c r="F4973" s="93" t="str">
        <f t="shared" si="233"/>
        <v>Y</v>
      </c>
      <c r="G4973" s="95">
        <v>34602315.999453813</v>
      </c>
      <c r="H4973" s="102">
        <v>41809.927257551499</v>
      </c>
      <c r="I4973" s="102">
        <v>166.73680031080855</v>
      </c>
      <c r="J4973" s="96"/>
      <c r="K4973" s="96"/>
      <c r="L4973" s="96"/>
      <c r="M4973" s="96"/>
      <c r="N4973" s="96"/>
      <c r="O4973" s="96"/>
      <c r="P4973" s="96"/>
    </row>
    <row r="4974" spans="1:16" ht="15" customHeight="1" x14ac:dyDescent="0.25">
      <c r="A4974" s="100">
        <v>43773</v>
      </c>
      <c r="B4974" s="101">
        <v>36</v>
      </c>
      <c r="C4974" s="92" t="str">
        <f t="shared" si="231"/>
        <v>GET /domestic-scheduled-payments/{DomesticScheduledPaymentId}</v>
      </c>
      <c r="D4974" s="94" t="s">
        <v>207</v>
      </c>
      <c r="E4974" s="93" t="str">
        <f t="shared" si="232"/>
        <v>PISP</v>
      </c>
      <c r="F4974" s="93" t="str">
        <f t="shared" si="233"/>
        <v>Y</v>
      </c>
      <c r="G4974" s="95">
        <v>16647344.353169367</v>
      </c>
      <c r="H4974" s="102">
        <v>35803.302499251127</v>
      </c>
      <c r="I4974" s="102">
        <v>96.101043671168981</v>
      </c>
      <c r="J4974" s="96"/>
      <c r="K4974" s="96"/>
      <c r="L4974" s="96"/>
      <c r="M4974" s="96"/>
      <c r="N4974" s="96"/>
      <c r="O4974" s="96"/>
      <c r="P4974" s="96"/>
    </row>
    <row r="4975" spans="1:16" ht="15" customHeight="1" x14ac:dyDescent="0.25">
      <c r="A4975" s="100">
        <v>43773</v>
      </c>
      <c r="B4975" s="101">
        <v>37</v>
      </c>
      <c r="C4975" s="92" t="str">
        <f t="shared" si="231"/>
        <v>POST /domestic-standing-order-consents</v>
      </c>
      <c r="D4975" s="94" t="s">
        <v>207</v>
      </c>
      <c r="E4975" s="93" t="str">
        <f t="shared" si="232"/>
        <v>PISP</v>
      </c>
      <c r="F4975" s="93" t="str">
        <f t="shared" si="233"/>
        <v>N</v>
      </c>
      <c r="G4975" s="95">
        <v>25406516.587041449</v>
      </c>
      <c r="H4975" s="102">
        <v>25728.495865099347</v>
      </c>
      <c r="I4975" s="102">
        <v>219.71203058129672</v>
      </c>
      <c r="J4975" s="96"/>
      <c r="K4975" s="96"/>
      <c r="L4975" s="96"/>
      <c r="M4975" s="96"/>
      <c r="N4975" s="96"/>
      <c r="O4975" s="96"/>
      <c r="P4975" s="96"/>
    </row>
    <row r="4976" spans="1:16" ht="15" customHeight="1" x14ac:dyDescent="0.25">
      <c r="A4976" s="100">
        <v>43773</v>
      </c>
      <c r="B4976" s="101">
        <v>38</v>
      </c>
      <c r="C4976" s="92" t="str">
        <f t="shared" si="231"/>
        <v>GET /domestic-standing-order-consents/{ConsentId}</v>
      </c>
      <c r="D4976" s="94" t="s">
        <v>207</v>
      </c>
      <c r="E4976" s="93" t="str">
        <f t="shared" si="232"/>
        <v>PISP</v>
      </c>
      <c r="F4976" s="93" t="str">
        <f t="shared" si="233"/>
        <v>N</v>
      </c>
      <c r="G4976" s="95">
        <v>26818469.00010816</v>
      </c>
      <c r="H4976" s="102">
        <v>31370.404761171838</v>
      </c>
      <c r="I4976" s="102">
        <v>235.7673839550269</v>
      </c>
      <c r="J4976" s="96"/>
      <c r="K4976" s="96"/>
      <c r="L4976" s="96"/>
      <c r="M4976" s="96"/>
      <c r="N4976" s="96"/>
      <c r="O4976" s="96"/>
      <c r="P4976" s="96"/>
    </row>
    <row r="4977" spans="1:16" ht="15" customHeight="1" x14ac:dyDescent="0.25">
      <c r="A4977" s="100">
        <v>43773</v>
      </c>
      <c r="B4977" s="101">
        <v>39</v>
      </c>
      <c r="C4977" s="92" t="str">
        <f t="shared" si="231"/>
        <v>POST /domestic-standing-orders</v>
      </c>
      <c r="D4977" s="94" t="s">
        <v>207</v>
      </c>
      <c r="E4977" s="93" t="str">
        <f t="shared" si="232"/>
        <v>PISP</v>
      </c>
      <c r="F4977" s="93" t="str">
        <f t="shared" si="233"/>
        <v>Y</v>
      </c>
      <c r="G4977" s="95">
        <v>9295970.7437215317</v>
      </c>
      <c r="H4977" s="102">
        <v>20049.098330691519</v>
      </c>
      <c r="I4977" s="102">
        <v>2.2619581879504507</v>
      </c>
      <c r="J4977" s="96"/>
      <c r="K4977" s="96"/>
      <c r="L4977" s="96"/>
      <c r="M4977" s="96"/>
      <c r="N4977" s="96"/>
      <c r="O4977" s="96"/>
      <c r="P4977" s="96"/>
    </row>
    <row r="4978" spans="1:16" ht="15" customHeight="1" x14ac:dyDescent="0.25">
      <c r="A4978" s="100">
        <v>43773</v>
      </c>
      <c r="B4978" s="101">
        <v>40</v>
      </c>
      <c r="C4978" s="92" t="str">
        <f t="shared" si="231"/>
        <v>GET /domestic-standing-orders/{DomesticStandingOrderId}</v>
      </c>
      <c r="D4978" s="94" t="s">
        <v>207</v>
      </c>
      <c r="E4978" s="93" t="str">
        <f t="shared" si="232"/>
        <v>PISP</v>
      </c>
      <c r="F4978" s="93" t="str">
        <f t="shared" si="233"/>
        <v>Y</v>
      </c>
      <c r="G4978" s="95">
        <v>6759620.7628290076</v>
      </c>
      <c r="H4978" s="102">
        <v>9090.0188738643919</v>
      </c>
      <c r="I4978" s="102">
        <v>243.61599686363974</v>
      </c>
      <c r="J4978" s="96"/>
      <c r="K4978" s="96"/>
      <c r="L4978" s="96"/>
      <c r="M4978" s="96"/>
      <c r="N4978" s="96"/>
      <c r="O4978" s="96"/>
      <c r="P4978" s="96"/>
    </row>
    <row r="4979" spans="1:16" ht="15" customHeight="1" x14ac:dyDescent="0.25">
      <c r="A4979" s="100">
        <v>43773</v>
      </c>
      <c r="B4979" s="101">
        <v>41</v>
      </c>
      <c r="C4979" s="92" t="str">
        <f t="shared" si="231"/>
        <v>POST /international-payment-consents</v>
      </c>
      <c r="D4979" s="94" t="s">
        <v>207</v>
      </c>
      <c r="E4979" s="93" t="str">
        <f t="shared" si="232"/>
        <v>PISP</v>
      </c>
      <c r="F4979" s="93" t="str">
        <f t="shared" si="233"/>
        <v>N</v>
      </c>
      <c r="G4979" s="95">
        <v>35211357.876005054</v>
      </c>
      <c r="H4979" s="102">
        <v>43304.422492452708</v>
      </c>
      <c r="I4979" s="102">
        <v>65.339165623127144</v>
      </c>
      <c r="J4979" s="96"/>
      <c r="K4979" s="96"/>
      <c r="L4979" s="96"/>
      <c r="M4979" s="96"/>
      <c r="N4979" s="96"/>
      <c r="O4979" s="96"/>
      <c r="P4979" s="96"/>
    </row>
    <row r="4980" spans="1:16" ht="15" customHeight="1" x14ac:dyDescent="0.25">
      <c r="A4980" s="100">
        <v>43773</v>
      </c>
      <c r="B4980" s="101">
        <v>42</v>
      </c>
      <c r="C4980" s="92" t="str">
        <f t="shared" si="231"/>
        <v>GET /international-payment-consents/{ConsentId}</v>
      </c>
      <c r="D4980" s="94" t="s">
        <v>207</v>
      </c>
      <c r="E4980" s="93" t="str">
        <f t="shared" si="232"/>
        <v>PISP</v>
      </c>
      <c r="F4980" s="93" t="str">
        <f t="shared" si="233"/>
        <v>N</v>
      </c>
      <c r="G4980" s="95">
        <v>36163326.249119155</v>
      </c>
      <c r="H4980" s="102">
        <v>30854.718456725477</v>
      </c>
      <c r="I4980" s="102">
        <v>276.66208274182611</v>
      </c>
      <c r="J4980" s="96"/>
      <c r="K4980" s="96"/>
      <c r="L4980" s="96"/>
      <c r="M4980" s="96"/>
      <c r="N4980" s="96"/>
      <c r="O4980" s="96"/>
      <c r="P4980" s="96"/>
    </row>
    <row r="4981" spans="1:16" ht="15" customHeight="1" x14ac:dyDescent="0.25">
      <c r="A4981" s="100">
        <v>43773</v>
      </c>
      <c r="B4981" s="101">
        <v>43</v>
      </c>
      <c r="C4981" s="92" t="str">
        <f t="shared" si="231"/>
        <v>POST /international-payments</v>
      </c>
      <c r="D4981" s="94" t="s">
        <v>207</v>
      </c>
      <c r="E4981" s="93" t="str">
        <f t="shared" si="232"/>
        <v>PISP</v>
      </c>
      <c r="F4981" s="93" t="str">
        <f t="shared" si="233"/>
        <v>Y</v>
      </c>
      <c r="G4981" s="95">
        <v>42128374.300118797</v>
      </c>
      <c r="H4981" s="102">
        <v>40230.970121768478</v>
      </c>
      <c r="I4981" s="102">
        <v>51.314455638274595</v>
      </c>
      <c r="J4981" s="96"/>
      <c r="K4981" s="96"/>
      <c r="L4981" s="96"/>
      <c r="M4981" s="96"/>
      <c r="N4981" s="96"/>
      <c r="O4981" s="96"/>
      <c r="P4981" s="96"/>
    </row>
    <row r="4982" spans="1:16" ht="15" customHeight="1" x14ac:dyDescent="0.25">
      <c r="A4982" s="100">
        <v>43773</v>
      </c>
      <c r="B4982" s="101">
        <v>44</v>
      </c>
      <c r="C4982" s="92" t="str">
        <f t="shared" si="231"/>
        <v>GET /international-payments/{InternationalPaymentId}</v>
      </c>
      <c r="D4982" s="94" t="s">
        <v>207</v>
      </c>
      <c r="E4982" s="93" t="str">
        <f t="shared" si="232"/>
        <v>PISP</v>
      </c>
      <c r="F4982" s="93" t="str">
        <f t="shared" si="233"/>
        <v>Y</v>
      </c>
      <c r="G4982" s="95">
        <v>14507221.499178605</v>
      </c>
      <c r="H4982" s="102">
        <v>20903.552449897477</v>
      </c>
      <c r="I4982" s="102">
        <v>68.217819629829862</v>
      </c>
      <c r="J4982" s="96"/>
      <c r="K4982" s="96"/>
      <c r="L4982" s="96"/>
      <c r="M4982" s="96"/>
      <c r="N4982" s="96"/>
      <c r="O4982" s="96"/>
      <c r="P4982" s="96"/>
    </row>
    <row r="4983" spans="1:16" ht="15" customHeight="1" x14ac:dyDescent="0.25">
      <c r="A4983" s="100">
        <v>43773</v>
      </c>
      <c r="B4983" s="101">
        <v>45</v>
      </c>
      <c r="C4983" s="92" t="str">
        <f t="shared" si="231"/>
        <v>POST /international-scheduled-payment-consents</v>
      </c>
      <c r="D4983" s="94" t="s">
        <v>207</v>
      </c>
      <c r="E4983" s="93" t="str">
        <f t="shared" si="232"/>
        <v>PISP</v>
      </c>
      <c r="F4983" s="93" t="str">
        <f t="shared" si="233"/>
        <v>N</v>
      </c>
      <c r="G4983" s="95">
        <v>28582325.142586488</v>
      </c>
      <c r="H4983" s="102">
        <v>36122.898867640884</v>
      </c>
      <c r="I4983" s="102">
        <v>15.606060131059765</v>
      </c>
      <c r="J4983" s="96"/>
      <c r="K4983" s="96"/>
      <c r="L4983" s="96"/>
      <c r="M4983" s="96"/>
      <c r="N4983" s="96"/>
      <c r="O4983" s="96"/>
      <c r="P4983" s="96"/>
    </row>
    <row r="4984" spans="1:16" ht="15" customHeight="1" x14ac:dyDescent="0.25">
      <c r="A4984" s="100">
        <v>43773</v>
      </c>
      <c r="B4984" s="101">
        <v>46</v>
      </c>
      <c r="C4984" s="92" t="str">
        <f t="shared" si="231"/>
        <v>GET /international-scheduled-payment-consents/{ConsentId}</v>
      </c>
      <c r="D4984" s="94" t="s">
        <v>207</v>
      </c>
      <c r="E4984" s="93" t="str">
        <f t="shared" si="232"/>
        <v>PISP</v>
      </c>
      <c r="F4984" s="93" t="str">
        <f t="shared" si="233"/>
        <v>N</v>
      </c>
      <c r="G4984" s="95">
        <v>9767279.99984961</v>
      </c>
      <c r="H4984" s="102">
        <v>26800.011337121327</v>
      </c>
      <c r="I4984" s="102">
        <v>26.453297850040101</v>
      </c>
      <c r="J4984" s="96"/>
      <c r="K4984" s="96"/>
      <c r="L4984" s="96"/>
      <c r="M4984" s="96"/>
      <c r="N4984" s="96"/>
      <c r="O4984" s="96"/>
      <c r="P4984" s="96"/>
    </row>
    <row r="4985" spans="1:16" ht="15" customHeight="1" x14ac:dyDescent="0.25">
      <c r="A4985" s="100">
        <v>43773</v>
      </c>
      <c r="B4985" s="101">
        <v>47</v>
      </c>
      <c r="C4985" s="92" t="str">
        <f t="shared" si="231"/>
        <v>POST /international-scheduled-payments</v>
      </c>
      <c r="D4985" s="94" t="s">
        <v>207</v>
      </c>
      <c r="E4985" s="93" t="str">
        <f t="shared" si="232"/>
        <v>PISP</v>
      </c>
      <c r="F4985" s="93" t="str">
        <f t="shared" si="233"/>
        <v>Y</v>
      </c>
      <c r="G4985" s="95">
        <v>14714765.609269081</v>
      </c>
      <c r="H4985" s="102">
        <v>21845.29003937513</v>
      </c>
      <c r="I4985" s="102">
        <v>81.174160769002413</v>
      </c>
      <c r="J4985" s="96"/>
      <c r="K4985" s="96"/>
      <c r="L4985" s="96"/>
      <c r="M4985" s="96"/>
      <c r="N4985" s="96"/>
      <c r="O4985" s="96"/>
      <c r="P4985" s="96"/>
    </row>
    <row r="4986" spans="1:16" ht="15" customHeight="1" x14ac:dyDescent="0.25">
      <c r="A4986" s="100">
        <v>43773</v>
      </c>
      <c r="B4986" s="101">
        <v>48</v>
      </c>
      <c r="C4986" s="92" t="str">
        <f t="shared" si="231"/>
        <v>GET /international-scheduled-payments/{InternationalScheduledPaymentId}</v>
      </c>
      <c r="D4986" s="94" t="s">
        <v>207</v>
      </c>
      <c r="E4986" s="93" t="str">
        <f t="shared" si="232"/>
        <v>PISP</v>
      </c>
      <c r="F4986" s="93" t="str">
        <f t="shared" si="233"/>
        <v>Y</v>
      </c>
      <c r="G4986" s="95">
        <v>24351739.173014544</v>
      </c>
      <c r="H4986" s="102">
        <v>39212.866182527396</v>
      </c>
      <c r="I4986" s="102">
        <v>54.928059867358364</v>
      </c>
      <c r="J4986" s="96"/>
      <c r="K4986" s="96"/>
      <c r="L4986" s="96"/>
      <c r="M4986" s="96"/>
      <c r="N4986" s="96"/>
      <c r="O4986" s="96"/>
      <c r="P4986" s="96"/>
    </row>
    <row r="4987" spans="1:16" ht="15" customHeight="1" x14ac:dyDescent="0.25">
      <c r="A4987" s="100">
        <v>43773</v>
      </c>
      <c r="B4987" s="101">
        <v>49</v>
      </c>
      <c r="C4987" s="92" t="str">
        <f t="shared" si="231"/>
        <v>POST /international-standing-order-consents</v>
      </c>
      <c r="D4987" s="94" t="s">
        <v>207</v>
      </c>
      <c r="E4987" s="93" t="str">
        <f t="shared" si="232"/>
        <v>PISP</v>
      </c>
      <c r="F4987" s="93" t="str">
        <f t="shared" si="233"/>
        <v>N</v>
      </c>
      <c r="G4987" s="95">
        <v>4475773.884522832</v>
      </c>
      <c r="H4987" s="102">
        <v>12261.352710773337</v>
      </c>
      <c r="I4987" s="102">
        <v>6.1993207034354167</v>
      </c>
      <c r="J4987" s="96"/>
      <c r="K4987" s="96"/>
      <c r="L4987" s="96"/>
      <c r="M4987" s="96"/>
      <c r="N4987" s="96"/>
      <c r="O4987" s="96"/>
      <c r="P4987" s="96"/>
    </row>
    <row r="4988" spans="1:16" ht="15" customHeight="1" x14ac:dyDescent="0.25">
      <c r="A4988" s="100">
        <v>43773</v>
      </c>
      <c r="B4988" s="101">
        <v>50</v>
      </c>
      <c r="C4988" s="92" t="str">
        <f t="shared" si="231"/>
        <v>GET /international-standing-order-consents/{ConsentId}</v>
      </c>
      <c r="D4988" s="94" t="s">
        <v>207</v>
      </c>
      <c r="E4988" s="93" t="str">
        <f t="shared" si="232"/>
        <v>PISP</v>
      </c>
      <c r="F4988" s="93" t="str">
        <f t="shared" si="233"/>
        <v>N</v>
      </c>
      <c r="G4988" s="95">
        <v>18547860.130543418</v>
      </c>
      <c r="H4988" s="102">
        <v>29803.917371104424</v>
      </c>
      <c r="I4988" s="102">
        <v>303.22888395503378</v>
      </c>
      <c r="J4988" s="96"/>
      <c r="K4988" s="96"/>
      <c r="L4988" s="96"/>
      <c r="M4988" s="96"/>
      <c r="N4988" s="96"/>
      <c r="O4988" s="96"/>
      <c r="P4988" s="96"/>
    </row>
    <row r="4989" spans="1:16" ht="15" customHeight="1" x14ac:dyDescent="0.25">
      <c r="A4989" s="100">
        <v>43773</v>
      </c>
      <c r="B4989" s="101">
        <v>51</v>
      </c>
      <c r="C4989" s="92" t="str">
        <f t="shared" si="231"/>
        <v>POST /international-standing-orders</v>
      </c>
      <c r="D4989" s="94" t="s">
        <v>207</v>
      </c>
      <c r="E4989" s="93" t="str">
        <f t="shared" si="232"/>
        <v>PISP</v>
      </c>
      <c r="F4989" s="93" t="str">
        <f t="shared" si="233"/>
        <v>Y</v>
      </c>
      <c r="G4989" s="95">
        <v>15279983.93466153</v>
      </c>
      <c r="H4989" s="102">
        <v>25673.051326757257</v>
      </c>
      <c r="I4989" s="102">
        <v>235.96821848422411</v>
      </c>
      <c r="J4989" s="96"/>
      <c r="K4989" s="96"/>
      <c r="L4989" s="96"/>
      <c r="M4989" s="96"/>
      <c r="N4989" s="96"/>
      <c r="O4989" s="96"/>
      <c r="P4989" s="96"/>
    </row>
    <row r="4990" spans="1:16" ht="15" customHeight="1" x14ac:dyDescent="0.25">
      <c r="A4990" s="100">
        <v>43773</v>
      </c>
      <c r="B4990" s="101">
        <v>52</v>
      </c>
      <c r="C4990" s="92" t="str">
        <f t="shared" si="231"/>
        <v>GET /international-standing-orders/{InternationalStandingOrderPaymentId}</v>
      </c>
      <c r="D4990" s="94" t="s">
        <v>207</v>
      </c>
      <c r="E4990" s="93" t="str">
        <f t="shared" si="232"/>
        <v>PISP</v>
      </c>
      <c r="F4990" s="93" t="str">
        <f t="shared" si="233"/>
        <v>Y</v>
      </c>
      <c r="G4990" s="95">
        <v>7010762.715114614</v>
      </c>
      <c r="H4990" s="102">
        <v>18225.711809936143</v>
      </c>
      <c r="I4990" s="102">
        <v>71.407954260785957</v>
      </c>
      <c r="J4990" s="96"/>
      <c r="K4990" s="96"/>
      <c r="L4990" s="96"/>
      <c r="M4990" s="96"/>
      <c r="N4990" s="96"/>
      <c r="O4990" s="96"/>
      <c r="P4990" s="96"/>
    </row>
    <row r="4991" spans="1:16" ht="15" customHeight="1" x14ac:dyDescent="0.25">
      <c r="A4991" s="100">
        <v>43773</v>
      </c>
      <c r="B4991" s="101">
        <v>53</v>
      </c>
      <c r="C4991" s="92" t="str">
        <f t="shared" si="231"/>
        <v>POST /file-payment-consents</v>
      </c>
      <c r="D4991" s="94" t="s">
        <v>207</v>
      </c>
      <c r="E4991" s="93" t="str">
        <f t="shared" si="232"/>
        <v>PISP</v>
      </c>
      <c r="F4991" s="93" t="str">
        <f t="shared" si="233"/>
        <v>N</v>
      </c>
      <c r="G4991" s="95">
        <v>13588258.218915656</v>
      </c>
      <c r="H4991" s="102">
        <v>15747.646403152781</v>
      </c>
      <c r="I4991" s="102">
        <v>25.640111357831334</v>
      </c>
      <c r="J4991" s="96"/>
      <c r="K4991" s="96"/>
      <c r="L4991" s="96"/>
      <c r="M4991" s="96"/>
      <c r="N4991" s="96"/>
      <c r="O4991" s="96"/>
      <c r="P4991" s="96"/>
    </row>
    <row r="4992" spans="1:16" ht="15" customHeight="1" x14ac:dyDescent="0.25">
      <c r="A4992" s="100">
        <v>43773</v>
      </c>
      <c r="B4992" s="101">
        <v>54</v>
      </c>
      <c r="C4992" s="92" t="str">
        <f t="shared" si="231"/>
        <v>GET /file-payment-consents/{ConsentId}</v>
      </c>
      <c r="D4992" s="94" t="s">
        <v>207</v>
      </c>
      <c r="E4992" s="93" t="str">
        <f t="shared" si="232"/>
        <v>PISP</v>
      </c>
      <c r="F4992" s="93" t="str">
        <f t="shared" si="233"/>
        <v>N</v>
      </c>
      <c r="G4992" s="95">
        <v>24646273.480477039</v>
      </c>
      <c r="H4992" s="102">
        <v>23471.251802608142</v>
      </c>
      <c r="I4992" s="102">
        <v>203.42312652470227</v>
      </c>
      <c r="J4992" s="96"/>
      <c r="K4992" s="96"/>
      <c r="L4992" s="96"/>
      <c r="M4992" s="96"/>
      <c r="N4992" s="96"/>
      <c r="O4992" s="96"/>
      <c r="P4992" s="96"/>
    </row>
    <row r="4993" spans="1:16" ht="15" customHeight="1" x14ac:dyDescent="0.25">
      <c r="A4993" s="100">
        <v>43773</v>
      </c>
      <c r="B4993" s="101">
        <v>55</v>
      </c>
      <c r="C4993" s="92" t="str">
        <f t="shared" si="231"/>
        <v>POST /file-payment-consents/{ConsentId}/file</v>
      </c>
      <c r="D4993" s="94" t="s">
        <v>207</v>
      </c>
      <c r="E4993" s="93" t="str">
        <f t="shared" si="232"/>
        <v>PISP</v>
      </c>
      <c r="F4993" s="93" t="str">
        <f t="shared" si="233"/>
        <v>N</v>
      </c>
      <c r="G4993" s="95">
        <v>20799036.765453473</v>
      </c>
      <c r="H4993" s="102">
        <v>30328.720862510225</v>
      </c>
      <c r="I4993" s="102">
        <v>76.257820784824901</v>
      </c>
      <c r="J4993" s="96"/>
      <c r="K4993" s="96"/>
      <c r="L4993" s="96"/>
      <c r="M4993" s="96"/>
      <c r="N4993" s="96"/>
      <c r="O4993" s="96"/>
      <c r="P4993" s="96"/>
    </row>
    <row r="4994" spans="1:16" ht="15" customHeight="1" x14ac:dyDescent="0.25">
      <c r="A4994" s="100">
        <v>43773</v>
      </c>
      <c r="B4994" s="101">
        <v>56</v>
      </c>
      <c r="C4994" s="92" t="str">
        <f t="shared" si="231"/>
        <v>GET /file-payment-consents/{ConsentId}/file</v>
      </c>
      <c r="D4994" s="94" t="s">
        <v>207</v>
      </c>
      <c r="E4994" s="93" t="str">
        <f t="shared" si="232"/>
        <v>PISP</v>
      </c>
      <c r="F4994" s="93" t="str">
        <f t="shared" si="233"/>
        <v>N</v>
      </c>
      <c r="G4994" s="95">
        <v>25277851.810569495</v>
      </c>
      <c r="H4994" s="102">
        <v>36578.974793840011</v>
      </c>
      <c r="I4994" s="102">
        <v>46.575762322557004</v>
      </c>
      <c r="J4994" s="96"/>
      <c r="K4994" s="96"/>
      <c r="L4994" s="96"/>
      <c r="M4994" s="96"/>
      <c r="N4994" s="96"/>
      <c r="O4994" s="96"/>
      <c r="P4994" s="96"/>
    </row>
    <row r="4995" spans="1:16" ht="15" customHeight="1" x14ac:dyDescent="0.25">
      <c r="A4995" s="100">
        <v>43773</v>
      </c>
      <c r="B4995" s="101">
        <v>57</v>
      </c>
      <c r="C4995" s="92" t="str">
        <f t="shared" si="231"/>
        <v>POST /file-payments</v>
      </c>
      <c r="D4995" s="94" t="s">
        <v>207</v>
      </c>
      <c r="E4995" s="93" t="str">
        <f t="shared" si="232"/>
        <v>PISP</v>
      </c>
      <c r="F4995" s="93" t="str">
        <f t="shared" si="233"/>
        <v>Y</v>
      </c>
      <c r="G4995" s="95">
        <v>374854987.91545618</v>
      </c>
      <c r="H4995" s="102">
        <v>3938.2179899115681</v>
      </c>
      <c r="I4995" s="102">
        <v>71.873460130415737</v>
      </c>
      <c r="J4995" s="96"/>
      <c r="K4995" s="96"/>
      <c r="L4995" s="96"/>
      <c r="M4995" s="96"/>
      <c r="N4995" s="96"/>
      <c r="O4995" s="96"/>
      <c r="P4995" s="96"/>
    </row>
    <row r="4996" spans="1:16" ht="15" customHeight="1" x14ac:dyDescent="0.25">
      <c r="A4996" s="100">
        <v>43773</v>
      </c>
      <c r="B4996" s="101">
        <v>58</v>
      </c>
      <c r="C4996" s="92" t="str">
        <f t="shared" si="231"/>
        <v>GET /file-payments/{FilePaymentId}</v>
      </c>
      <c r="D4996" s="94" t="s">
        <v>207</v>
      </c>
      <c r="E4996" s="93" t="str">
        <f t="shared" si="232"/>
        <v>PISP</v>
      </c>
      <c r="F4996" s="93" t="str">
        <f t="shared" si="233"/>
        <v>Y</v>
      </c>
      <c r="G4996" s="95">
        <v>79103601.708108455</v>
      </c>
      <c r="H4996" s="102">
        <v>860.19220965057718</v>
      </c>
      <c r="I4996" s="102">
        <v>129.37285860000213</v>
      </c>
      <c r="J4996" s="96"/>
      <c r="K4996" s="96"/>
      <c r="L4996" s="96"/>
      <c r="M4996" s="96"/>
      <c r="N4996" s="96"/>
      <c r="O4996" s="96"/>
      <c r="P4996" s="96"/>
    </row>
    <row r="4997" spans="1:16" ht="15" customHeight="1" x14ac:dyDescent="0.25">
      <c r="A4997" s="100">
        <v>43773</v>
      </c>
      <c r="B4997" s="101">
        <v>59</v>
      </c>
      <c r="C4997" s="92" t="str">
        <f t="shared" si="231"/>
        <v>GET /file-payments/{FilePaymentId}/report-file</v>
      </c>
      <c r="D4997" s="94" t="s">
        <v>207</v>
      </c>
      <c r="E4997" s="93" t="str">
        <f t="shared" si="232"/>
        <v>PISP</v>
      </c>
      <c r="F4997" s="93" t="str">
        <f t="shared" si="233"/>
        <v>Y</v>
      </c>
      <c r="G4997" s="95">
        <v>63508037.192349181</v>
      </c>
      <c r="H4997" s="102">
        <v>2393.9599139803418</v>
      </c>
      <c r="I4997" s="102">
        <v>91.544025921402266</v>
      </c>
      <c r="J4997" s="96"/>
      <c r="K4997" s="96"/>
      <c r="L4997" s="96"/>
      <c r="M4997" s="96"/>
      <c r="N4997" s="96"/>
      <c r="O4997" s="96"/>
      <c r="P4997" s="96"/>
    </row>
    <row r="4998" spans="1:16" ht="15" customHeight="1" x14ac:dyDescent="0.25">
      <c r="A4998" s="100">
        <v>43773</v>
      </c>
      <c r="B4998" s="101">
        <v>60</v>
      </c>
      <c r="C4998" s="92" t="str">
        <f t="shared" si="231"/>
        <v>POST /funds-confirmation-consents</v>
      </c>
      <c r="D4998" s="94" t="s">
        <v>207</v>
      </c>
      <c r="E4998" s="93" t="str">
        <f t="shared" si="232"/>
        <v>CoF</v>
      </c>
      <c r="F4998" s="93" t="str">
        <f t="shared" si="233"/>
        <v>N</v>
      </c>
      <c r="G4998" s="95">
        <v>15875079.922446255</v>
      </c>
      <c r="H4998" s="102">
        <v>15652.077112922074</v>
      </c>
      <c r="I4998" s="102">
        <v>15.089805369289842</v>
      </c>
      <c r="J4998" s="96"/>
      <c r="K4998" s="96"/>
      <c r="L4998" s="96"/>
      <c r="M4998" s="96"/>
      <c r="N4998" s="96"/>
      <c r="O4998" s="96"/>
      <c r="P4998" s="96"/>
    </row>
    <row r="4999" spans="1:16" ht="15" customHeight="1" x14ac:dyDescent="0.25">
      <c r="A4999" s="100">
        <v>43773</v>
      </c>
      <c r="B4999" s="101">
        <v>61</v>
      </c>
      <c r="C4999" s="92" t="str">
        <f t="shared" si="231"/>
        <v>GET /funds-confirmation-consents/{ConsentId}</v>
      </c>
      <c r="D4999" s="94" t="s">
        <v>207</v>
      </c>
      <c r="E4999" s="93" t="str">
        <f t="shared" si="232"/>
        <v>CoF</v>
      </c>
      <c r="F4999" s="93" t="str">
        <f t="shared" si="233"/>
        <v>N</v>
      </c>
      <c r="G4999" s="95">
        <v>20431985.768595986</v>
      </c>
      <c r="H4999" s="102">
        <v>42487.288355179233</v>
      </c>
      <c r="I4999" s="102">
        <v>201.58498684748483</v>
      </c>
      <c r="J4999" s="96"/>
      <c r="K4999" s="96"/>
      <c r="L4999" s="96"/>
      <c r="M4999" s="96"/>
      <c r="N4999" s="96"/>
      <c r="O4999" s="96"/>
      <c r="P4999" s="96"/>
    </row>
    <row r="5000" spans="1:16" ht="15" customHeight="1" x14ac:dyDescent="0.25">
      <c r="A5000" s="100">
        <v>43773</v>
      </c>
      <c r="B5000" s="101">
        <v>62</v>
      </c>
      <c r="C5000" s="92" t="str">
        <f t="shared" ref="C5000:C5063" si="234">VLOOKUP($B5000,endpoints,3)</f>
        <v>DELETE /funds-confirmation-consents/{ConsentId}</v>
      </c>
      <c r="D5000" s="94" t="s">
        <v>207</v>
      </c>
      <c r="E5000" s="93" t="str">
        <f t="shared" ref="E5000:E5063" si="235">VLOOKUP($B5000,endpoints,4)</f>
        <v>CoF</v>
      </c>
      <c r="F5000" s="93" t="str">
        <f t="shared" ref="F5000:F5063" si="236">VLOOKUP($B5000,endpoints,5)</f>
        <v>N</v>
      </c>
      <c r="G5000" s="95">
        <v>7066507.8295072587</v>
      </c>
      <c r="H5000" s="102">
        <v>12490.818428187928</v>
      </c>
      <c r="I5000" s="102">
        <v>121.87293661036638</v>
      </c>
      <c r="J5000" s="96"/>
      <c r="K5000" s="96"/>
      <c r="L5000" s="96"/>
      <c r="M5000" s="96"/>
      <c r="N5000" s="96"/>
      <c r="O5000" s="96"/>
      <c r="P5000" s="96"/>
    </row>
    <row r="5001" spans="1:16" ht="15" customHeight="1" x14ac:dyDescent="0.25">
      <c r="A5001" s="100">
        <v>43773</v>
      </c>
      <c r="B5001" s="101">
        <v>63</v>
      </c>
      <c r="C5001" s="92" t="str">
        <f t="shared" si="234"/>
        <v>POST /funds-confirmations</v>
      </c>
      <c r="D5001" s="94" t="s">
        <v>207</v>
      </c>
      <c r="E5001" s="93" t="str">
        <f t="shared" si="235"/>
        <v>CoF</v>
      </c>
      <c r="F5001" s="93" t="str">
        <f t="shared" si="236"/>
        <v>Y</v>
      </c>
      <c r="G5001" s="95">
        <v>8621169.1179204322</v>
      </c>
      <c r="H5001" s="102">
        <v>18113.683767762031</v>
      </c>
      <c r="I5001" s="102">
        <v>239.44712994640963</v>
      </c>
      <c r="J5001" s="96"/>
      <c r="K5001" s="96"/>
      <c r="L5001" s="96"/>
      <c r="M5001" s="96"/>
      <c r="N5001" s="96"/>
      <c r="O5001" s="96"/>
      <c r="P5001" s="96"/>
    </row>
    <row r="5002" spans="1:16" ht="15" customHeight="1" x14ac:dyDescent="0.25">
      <c r="A5002" s="46">
        <v>43773</v>
      </c>
      <c r="B5002" s="101">
        <v>0</v>
      </c>
      <c r="C5002" s="92" t="str">
        <f t="shared" si="234"/>
        <v>OIDC endpoints for token IDs</v>
      </c>
      <c r="D5002" s="94" t="s">
        <v>208</v>
      </c>
      <c r="E5002" s="93" t="str">
        <f t="shared" si="235"/>
        <v>OIDC</v>
      </c>
      <c r="F5002" s="93" t="str">
        <f t="shared" si="236"/>
        <v>N</v>
      </c>
      <c r="G5002" s="112">
        <v>809863263.74953532</v>
      </c>
      <c r="H5002" s="68">
        <v>1485072.8284973141</v>
      </c>
      <c r="I5002" s="68">
        <v>569.84155274287866</v>
      </c>
      <c r="J5002" s="96"/>
      <c r="K5002" s="96"/>
      <c r="L5002" s="96"/>
      <c r="M5002" s="96"/>
      <c r="N5002" s="96"/>
      <c r="O5002" s="96"/>
      <c r="P5002" s="96"/>
    </row>
    <row r="5003" spans="1:16" ht="15" customHeight="1" x14ac:dyDescent="0.25">
      <c r="A5003" s="97">
        <v>43773</v>
      </c>
      <c r="B5003" s="101">
        <v>1</v>
      </c>
      <c r="C5003" s="92" t="str">
        <f t="shared" si="234"/>
        <v>POST /account-access-consents</v>
      </c>
      <c r="D5003" s="94" t="s">
        <v>208</v>
      </c>
      <c r="E5003" s="93" t="str">
        <f t="shared" si="235"/>
        <v>AISP</v>
      </c>
      <c r="F5003" s="93" t="str">
        <f t="shared" si="236"/>
        <v>N</v>
      </c>
      <c r="G5003" s="95">
        <v>578976.59574233717</v>
      </c>
      <c r="H5003" s="99">
        <v>31217.009042729365</v>
      </c>
      <c r="I5003" s="99">
        <v>81.191284389322888</v>
      </c>
      <c r="J5003" s="96"/>
      <c r="K5003" s="96"/>
      <c r="L5003" s="96"/>
      <c r="M5003" s="96"/>
      <c r="N5003" s="96"/>
      <c r="O5003" s="96"/>
      <c r="P5003" s="96"/>
    </row>
    <row r="5004" spans="1:16" ht="15" customHeight="1" x14ac:dyDescent="0.25">
      <c r="A5004" s="97">
        <v>43773</v>
      </c>
      <c r="B5004" s="101">
        <v>2</v>
      </c>
      <c r="C5004" s="92" t="str">
        <f t="shared" si="234"/>
        <v>GET /account-access-consents/{ConsentId}</v>
      </c>
      <c r="D5004" s="94" t="s">
        <v>208</v>
      </c>
      <c r="E5004" s="93" t="str">
        <f t="shared" si="235"/>
        <v>AISP</v>
      </c>
      <c r="F5004" s="93" t="str">
        <f t="shared" si="236"/>
        <v>N</v>
      </c>
      <c r="G5004" s="95">
        <v>1225610.839316638</v>
      </c>
      <c r="H5004" s="99">
        <v>31812.509898111901</v>
      </c>
      <c r="I5004" s="99">
        <v>34.459823379134768</v>
      </c>
      <c r="J5004" s="96"/>
      <c r="K5004" s="96"/>
      <c r="L5004" s="96"/>
      <c r="M5004" s="96"/>
      <c r="N5004" s="96"/>
      <c r="O5004" s="96"/>
      <c r="P5004" s="96"/>
    </row>
    <row r="5005" spans="1:16" ht="15" customHeight="1" x14ac:dyDescent="0.25">
      <c r="A5005" s="97">
        <v>43773</v>
      </c>
      <c r="B5005" s="101">
        <v>3</v>
      </c>
      <c r="C5005" s="92" t="str">
        <f t="shared" si="234"/>
        <v>DELETE /account-access-consents/{ConsentId}</v>
      </c>
      <c r="D5005" s="94" t="s">
        <v>208</v>
      </c>
      <c r="E5005" s="93" t="str">
        <f t="shared" si="235"/>
        <v>AISP</v>
      </c>
      <c r="F5005" s="93" t="str">
        <f t="shared" si="236"/>
        <v>N</v>
      </c>
      <c r="G5005" s="95">
        <v>643665.05727649573</v>
      </c>
      <c r="H5005" s="99">
        <v>25786.079860032271</v>
      </c>
      <c r="I5005" s="99">
        <v>256.94192353561868</v>
      </c>
      <c r="J5005" s="96"/>
      <c r="K5005" s="96"/>
      <c r="L5005" s="96"/>
      <c r="M5005" s="96"/>
      <c r="N5005" s="96"/>
      <c r="O5005" s="96"/>
      <c r="P5005" s="96"/>
    </row>
    <row r="5006" spans="1:16" ht="15" customHeight="1" x14ac:dyDescent="0.25">
      <c r="A5006" s="97">
        <v>43773</v>
      </c>
      <c r="B5006" s="101">
        <v>4</v>
      </c>
      <c r="C5006" s="92" t="str">
        <f t="shared" si="234"/>
        <v>GET /accounts</v>
      </c>
      <c r="D5006" s="94" t="s">
        <v>208</v>
      </c>
      <c r="E5006" s="93" t="str">
        <f t="shared" si="235"/>
        <v>AISP</v>
      </c>
      <c r="F5006" s="93" t="str">
        <f t="shared" si="236"/>
        <v>Y</v>
      </c>
      <c r="G5006" s="95">
        <v>1571625.5104564526</v>
      </c>
      <c r="H5006" s="99">
        <v>31037.946412942492</v>
      </c>
      <c r="I5006" s="99">
        <v>74.887496074677884</v>
      </c>
      <c r="J5006" s="96"/>
      <c r="K5006" s="96"/>
      <c r="L5006" s="96"/>
      <c r="M5006" s="96"/>
      <c r="N5006" s="96"/>
      <c r="O5006" s="96"/>
      <c r="P5006" s="96"/>
    </row>
    <row r="5007" spans="1:16" ht="15" customHeight="1" x14ac:dyDescent="0.25">
      <c r="A5007" s="97">
        <v>43773</v>
      </c>
      <c r="B5007" s="101">
        <v>5</v>
      </c>
      <c r="C5007" s="92" t="str">
        <f t="shared" si="234"/>
        <v>GET /accounts/{AccountId}</v>
      </c>
      <c r="D5007" s="94" t="s">
        <v>208</v>
      </c>
      <c r="E5007" s="93" t="str">
        <f t="shared" si="235"/>
        <v>AISP</v>
      </c>
      <c r="F5007" s="93" t="str">
        <f t="shared" si="236"/>
        <v>Y</v>
      </c>
      <c r="G5007" s="95">
        <v>2568650.9102041838</v>
      </c>
      <c r="H5007" s="99">
        <v>40833.125291709846</v>
      </c>
      <c r="I5007" s="99">
        <v>93.143855587101939</v>
      </c>
      <c r="J5007" s="96"/>
      <c r="K5007" s="96"/>
      <c r="L5007" s="96"/>
      <c r="M5007" s="96"/>
      <c r="N5007" s="96"/>
      <c r="O5007" s="96"/>
      <c r="P5007" s="96"/>
    </row>
    <row r="5008" spans="1:16" ht="15" customHeight="1" x14ac:dyDescent="0.25">
      <c r="A5008" s="97">
        <v>43773</v>
      </c>
      <c r="B5008" s="101">
        <v>6</v>
      </c>
      <c r="C5008" s="92" t="str">
        <f t="shared" si="234"/>
        <v>GET /accounts/{AccountId}/balances</v>
      </c>
      <c r="D5008" s="94" t="s">
        <v>208</v>
      </c>
      <c r="E5008" s="93" t="str">
        <f t="shared" si="235"/>
        <v>AISP</v>
      </c>
      <c r="F5008" s="93" t="str">
        <f t="shared" si="236"/>
        <v>Y</v>
      </c>
      <c r="G5008" s="95">
        <v>1659370.7092584088</v>
      </c>
      <c r="H5008" s="99">
        <v>24995.124609218547</v>
      </c>
      <c r="I5008" s="99">
        <v>125.83746862303366</v>
      </c>
      <c r="J5008" s="96"/>
      <c r="K5008" s="96"/>
      <c r="L5008" s="96"/>
      <c r="M5008" s="96"/>
      <c r="N5008" s="96"/>
      <c r="O5008" s="96"/>
      <c r="P5008" s="96"/>
    </row>
    <row r="5009" spans="1:16" ht="15" customHeight="1" x14ac:dyDescent="0.25">
      <c r="A5009" s="97">
        <v>43773</v>
      </c>
      <c r="B5009" s="101">
        <v>7</v>
      </c>
      <c r="C5009" s="92" t="str">
        <f t="shared" si="234"/>
        <v>GET /balances</v>
      </c>
      <c r="D5009" s="94" t="s">
        <v>208</v>
      </c>
      <c r="E5009" s="93" t="str">
        <f t="shared" si="235"/>
        <v>AISP</v>
      </c>
      <c r="F5009" s="93" t="str">
        <f t="shared" si="236"/>
        <v>Y</v>
      </c>
      <c r="G5009" s="95">
        <v>1002549.5893132717</v>
      </c>
      <c r="H5009" s="99">
        <v>23169.072727009745</v>
      </c>
      <c r="I5009" s="99">
        <v>142.77546320382075</v>
      </c>
      <c r="J5009" s="96"/>
      <c r="K5009" s="96"/>
      <c r="L5009" s="96"/>
      <c r="M5009" s="96"/>
      <c r="N5009" s="96"/>
      <c r="O5009" s="96"/>
      <c r="P5009" s="96"/>
    </row>
    <row r="5010" spans="1:16" ht="15" customHeight="1" x14ac:dyDescent="0.25">
      <c r="A5010" s="97">
        <v>43773</v>
      </c>
      <c r="B5010" s="101">
        <v>8</v>
      </c>
      <c r="C5010" s="92" t="str">
        <f t="shared" si="234"/>
        <v>GET /accounts/{AccountId}/transactions</v>
      </c>
      <c r="D5010" s="94" t="s">
        <v>208</v>
      </c>
      <c r="E5010" s="93" t="str">
        <f t="shared" si="235"/>
        <v>AISP</v>
      </c>
      <c r="F5010" s="93" t="str">
        <f t="shared" si="236"/>
        <v>Y</v>
      </c>
      <c r="G5010" s="95">
        <v>34373196.801255755</v>
      </c>
      <c r="H5010" s="99">
        <v>20753.707853710181</v>
      </c>
      <c r="I5010" s="99">
        <v>160.41743988795329</v>
      </c>
      <c r="J5010" s="96"/>
      <c r="K5010" s="96"/>
      <c r="L5010" s="96"/>
      <c r="M5010" s="96"/>
      <c r="N5010" s="96"/>
      <c r="O5010" s="96"/>
      <c r="P5010" s="96"/>
    </row>
    <row r="5011" spans="1:16" ht="15" customHeight="1" x14ac:dyDescent="0.25">
      <c r="A5011" s="97">
        <v>43773</v>
      </c>
      <c r="B5011" s="101">
        <v>9</v>
      </c>
      <c r="C5011" s="92" t="str">
        <f t="shared" si="234"/>
        <v>GET /transactions</v>
      </c>
      <c r="D5011" s="94" t="s">
        <v>208</v>
      </c>
      <c r="E5011" s="93" t="str">
        <f t="shared" si="235"/>
        <v>AISP</v>
      </c>
      <c r="F5011" s="93" t="str">
        <f t="shared" si="236"/>
        <v>Y</v>
      </c>
      <c r="G5011" s="95">
        <v>313555277.30305398</v>
      </c>
      <c r="H5011" s="99">
        <v>39186.035696824772</v>
      </c>
      <c r="I5011" s="99">
        <v>34.816165966587604</v>
      </c>
      <c r="J5011" s="96"/>
      <c r="K5011" s="96"/>
      <c r="L5011" s="96"/>
      <c r="M5011" s="96"/>
      <c r="N5011" s="96"/>
      <c r="O5011" s="96"/>
      <c r="P5011" s="96"/>
    </row>
    <row r="5012" spans="1:16" ht="15" customHeight="1" x14ac:dyDescent="0.25">
      <c r="A5012" s="97">
        <v>43773</v>
      </c>
      <c r="B5012" s="101">
        <v>10</v>
      </c>
      <c r="C5012" s="92" t="str">
        <f t="shared" si="234"/>
        <v>GET /accounts/{AccountId}/beneficiaries</v>
      </c>
      <c r="D5012" s="94" t="s">
        <v>208</v>
      </c>
      <c r="E5012" s="93" t="str">
        <f t="shared" si="235"/>
        <v>AISP</v>
      </c>
      <c r="F5012" s="93" t="str">
        <f t="shared" si="236"/>
        <v>Y</v>
      </c>
      <c r="G5012" s="95">
        <v>1930255.252017797</v>
      </c>
      <c r="H5012" s="99">
        <v>28638.320795347288</v>
      </c>
      <c r="I5012" s="99">
        <v>117.07508536619859</v>
      </c>
      <c r="J5012" s="96"/>
      <c r="K5012" s="96"/>
      <c r="L5012" s="96"/>
      <c r="M5012" s="96"/>
      <c r="N5012" s="96"/>
      <c r="O5012" s="96"/>
      <c r="P5012" s="96"/>
    </row>
    <row r="5013" spans="1:16" ht="15" customHeight="1" x14ac:dyDescent="0.25">
      <c r="A5013" s="97">
        <v>43773</v>
      </c>
      <c r="B5013" s="101">
        <v>11</v>
      </c>
      <c r="C5013" s="92" t="str">
        <f t="shared" si="234"/>
        <v>GET /beneficiaries</v>
      </c>
      <c r="D5013" s="94" t="s">
        <v>208</v>
      </c>
      <c r="E5013" s="93" t="str">
        <f t="shared" si="235"/>
        <v>AISP</v>
      </c>
      <c r="F5013" s="93" t="str">
        <f t="shared" si="236"/>
        <v>Y</v>
      </c>
      <c r="G5013" s="95">
        <v>2775067.765612015</v>
      </c>
      <c r="H5013" s="99">
        <v>35270.758576734173</v>
      </c>
      <c r="I5013" s="99">
        <v>32.615173513795177</v>
      </c>
      <c r="J5013" s="96"/>
      <c r="K5013" s="96"/>
      <c r="L5013" s="96"/>
      <c r="M5013" s="96"/>
      <c r="N5013" s="96"/>
      <c r="O5013" s="96"/>
      <c r="P5013" s="96"/>
    </row>
    <row r="5014" spans="1:16" ht="15" customHeight="1" x14ac:dyDescent="0.25">
      <c r="A5014" s="97">
        <v>43773</v>
      </c>
      <c r="B5014" s="101">
        <v>12</v>
      </c>
      <c r="C5014" s="92" t="str">
        <f t="shared" si="234"/>
        <v>GET /accounts/{AccountId}/direct-debits</v>
      </c>
      <c r="D5014" s="94" t="s">
        <v>208</v>
      </c>
      <c r="E5014" s="93" t="str">
        <f t="shared" si="235"/>
        <v>AISP</v>
      </c>
      <c r="F5014" s="93" t="str">
        <f t="shared" si="236"/>
        <v>Y</v>
      </c>
      <c r="G5014" s="95">
        <v>1829868.7423275197</v>
      </c>
      <c r="H5014" s="99">
        <v>36789.14551055483</v>
      </c>
      <c r="I5014" s="99">
        <v>181.89403057257184</v>
      </c>
      <c r="J5014" s="96"/>
      <c r="K5014" s="96"/>
      <c r="L5014" s="96"/>
      <c r="M5014" s="96"/>
      <c r="N5014" s="96"/>
      <c r="O5014" s="96"/>
      <c r="P5014" s="96"/>
    </row>
    <row r="5015" spans="1:16" ht="15" customHeight="1" x14ac:dyDescent="0.25">
      <c r="A5015" s="97">
        <v>43773</v>
      </c>
      <c r="B5015" s="101">
        <v>13</v>
      </c>
      <c r="C5015" s="92" t="str">
        <f t="shared" si="234"/>
        <v>GET /direct-debits</v>
      </c>
      <c r="D5015" s="94" t="s">
        <v>208</v>
      </c>
      <c r="E5015" s="93" t="str">
        <f t="shared" si="235"/>
        <v>AISP</v>
      </c>
      <c r="F5015" s="93" t="str">
        <f t="shared" si="236"/>
        <v>Y</v>
      </c>
      <c r="G5015" s="95">
        <v>1574387.5729398262</v>
      </c>
      <c r="H5015" s="99">
        <v>22450.468548215245</v>
      </c>
      <c r="I5015" s="99">
        <v>194.17553234140985</v>
      </c>
      <c r="J5015" s="96"/>
      <c r="K5015" s="96"/>
      <c r="L5015" s="96"/>
      <c r="M5015" s="96"/>
      <c r="N5015" s="96"/>
      <c r="O5015" s="96"/>
      <c r="P5015" s="96"/>
    </row>
    <row r="5016" spans="1:16" ht="15" customHeight="1" x14ac:dyDescent="0.25">
      <c r="A5016" s="97">
        <v>43773</v>
      </c>
      <c r="B5016" s="101">
        <v>14</v>
      </c>
      <c r="C5016" s="92" t="str">
        <f t="shared" si="234"/>
        <v>GET /accounts/{AccountId}/standing-orders</v>
      </c>
      <c r="D5016" s="94" t="s">
        <v>208</v>
      </c>
      <c r="E5016" s="93" t="str">
        <f t="shared" si="235"/>
        <v>AISP</v>
      </c>
      <c r="F5016" s="93" t="str">
        <f t="shared" si="236"/>
        <v>Y</v>
      </c>
      <c r="G5016" s="95">
        <v>914240.79972485837</v>
      </c>
      <c r="H5016" s="99">
        <v>17162.776421592735</v>
      </c>
      <c r="I5016" s="99">
        <v>124.69438560620344</v>
      </c>
      <c r="J5016" s="96"/>
      <c r="K5016" s="96"/>
      <c r="L5016" s="96"/>
      <c r="M5016" s="96"/>
      <c r="N5016" s="96"/>
      <c r="O5016" s="96"/>
      <c r="P5016" s="96"/>
    </row>
    <row r="5017" spans="1:16" ht="15" customHeight="1" x14ac:dyDescent="0.25">
      <c r="A5017" s="97">
        <v>43773</v>
      </c>
      <c r="B5017" s="101">
        <v>15</v>
      </c>
      <c r="C5017" s="92" t="str">
        <f t="shared" si="234"/>
        <v>GET /standing-orders</v>
      </c>
      <c r="D5017" s="94" t="s">
        <v>208</v>
      </c>
      <c r="E5017" s="93" t="str">
        <f t="shared" si="235"/>
        <v>AISP</v>
      </c>
      <c r="F5017" s="93" t="str">
        <f t="shared" si="236"/>
        <v>Y</v>
      </c>
      <c r="G5017" s="95">
        <v>1485330.6288775234</v>
      </c>
      <c r="H5017" s="99">
        <v>45732.872183930784</v>
      </c>
      <c r="I5017" s="99">
        <v>136.66908528251216</v>
      </c>
      <c r="J5017" s="96"/>
      <c r="K5017" s="96"/>
      <c r="L5017" s="96"/>
      <c r="M5017" s="96"/>
      <c r="N5017" s="96"/>
      <c r="O5017" s="96"/>
      <c r="P5017" s="96"/>
    </row>
    <row r="5018" spans="1:16" ht="15" customHeight="1" x14ac:dyDescent="0.25">
      <c r="A5018" s="97">
        <v>43773</v>
      </c>
      <c r="B5018" s="101">
        <v>16</v>
      </c>
      <c r="C5018" s="92" t="str">
        <f t="shared" si="234"/>
        <v>GET /accounts/{AccountId}/product</v>
      </c>
      <c r="D5018" s="94" t="s">
        <v>208</v>
      </c>
      <c r="E5018" s="93" t="str">
        <f t="shared" si="235"/>
        <v>AISP</v>
      </c>
      <c r="F5018" s="93" t="str">
        <f t="shared" si="236"/>
        <v>Y</v>
      </c>
      <c r="G5018" s="95">
        <v>363395.48022065824</v>
      </c>
      <c r="H5018" s="99">
        <v>5548.7838663355196</v>
      </c>
      <c r="I5018" s="99">
        <v>166.4580442265877</v>
      </c>
      <c r="J5018" s="96"/>
      <c r="K5018" s="96"/>
      <c r="L5018" s="96"/>
      <c r="M5018" s="96"/>
      <c r="N5018" s="96"/>
      <c r="O5018" s="96"/>
      <c r="P5018" s="96"/>
    </row>
    <row r="5019" spans="1:16" ht="15" customHeight="1" x14ac:dyDescent="0.25">
      <c r="A5019" s="97">
        <v>43773</v>
      </c>
      <c r="B5019" s="101">
        <v>17</v>
      </c>
      <c r="C5019" s="92" t="str">
        <f t="shared" si="234"/>
        <v>GET /products</v>
      </c>
      <c r="D5019" s="94" t="s">
        <v>208</v>
      </c>
      <c r="E5019" s="93" t="str">
        <f t="shared" si="235"/>
        <v>AISP</v>
      </c>
      <c r="F5019" s="93" t="str">
        <f t="shared" si="236"/>
        <v>Y</v>
      </c>
      <c r="G5019" s="95">
        <v>701422.05497027375</v>
      </c>
      <c r="H5019" s="99">
        <v>35646.243015864544</v>
      </c>
      <c r="I5019" s="99">
        <v>232.87291771723855</v>
      </c>
      <c r="J5019" s="96"/>
      <c r="K5019" s="96"/>
      <c r="L5019" s="96"/>
      <c r="M5019" s="96"/>
      <c r="N5019" s="96"/>
      <c r="O5019" s="96"/>
      <c r="P5019" s="96"/>
    </row>
    <row r="5020" spans="1:16" ht="15" customHeight="1" x14ac:dyDescent="0.25">
      <c r="A5020" s="97">
        <v>43773</v>
      </c>
      <c r="B5020" s="101">
        <v>18</v>
      </c>
      <c r="C5020" s="92" t="str">
        <f t="shared" si="234"/>
        <v>GET /accounts/{AccountId}/offers</v>
      </c>
      <c r="D5020" s="94" t="s">
        <v>208</v>
      </c>
      <c r="E5020" s="93" t="str">
        <f t="shared" si="235"/>
        <v>AISP</v>
      </c>
      <c r="F5020" s="93" t="str">
        <f t="shared" si="236"/>
        <v>Y</v>
      </c>
      <c r="G5020" s="95">
        <v>869645.65741539095</v>
      </c>
      <c r="H5020" s="99">
        <v>39089.992098698182</v>
      </c>
      <c r="I5020" s="99">
        <v>248.15472967029902</v>
      </c>
      <c r="J5020" s="96"/>
      <c r="K5020" s="96"/>
      <c r="L5020" s="96"/>
      <c r="M5020" s="96"/>
      <c r="N5020" s="96"/>
      <c r="O5020" s="96"/>
      <c r="P5020" s="96"/>
    </row>
    <row r="5021" spans="1:16" ht="15" customHeight="1" x14ac:dyDescent="0.25">
      <c r="A5021" s="97">
        <v>43773</v>
      </c>
      <c r="B5021" s="101">
        <v>19</v>
      </c>
      <c r="C5021" s="92" t="str">
        <f t="shared" si="234"/>
        <v>GET /offers</v>
      </c>
      <c r="D5021" s="94" t="s">
        <v>208</v>
      </c>
      <c r="E5021" s="93" t="str">
        <f t="shared" si="235"/>
        <v>AISP</v>
      </c>
      <c r="F5021" s="93" t="str">
        <f t="shared" si="236"/>
        <v>Y</v>
      </c>
      <c r="G5021" s="95">
        <v>3246206.7458675448</v>
      </c>
      <c r="H5021" s="99">
        <v>38845.872318558402</v>
      </c>
      <c r="I5021" s="99">
        <v>170.18809120550856</v>
      </c>
      <c r="J5021" s="96"/>
      <c r="K5021" s="96"/>
      <c r="L5021" s="96"/>
      <c r="M5021" s="96"/>
      <c r="N5021" s="96"/>
      <c r="O5021" s="96"/>
      <c r="P5021" s="96"/>
    </row>
    <row r="5022" spans="1:16" ht="15" customHeight="1" x14ac:dyDescent="0.25">
      <c r="A5022" s="97">
        <v>43773</v>
      </c>
      <c r="B5022" s="101">
        <v>20</v>
      </c>
      <c r="C5022" s="92" t="str">
        <f t="shared" si="234"/>
        <v>GET /accounts/{AccountId}/party</v>
      </c>
      <c r="D5022" s="94" t="s">
        <v>208</v>
      </c>
      <c r="E5022" s="93" t="str">
        <f t="shared" si="235"/>
        <v>AISP</v>
      </c>
      <c r="F5022" s="93" t="str">
        <f t="shared" si="236"/>
        <v>Y</v>
      </c>
      <c r="G5022" s="95">
        <v>1093466.5706393691</v>
      </c>
      <c r="H5022" s="99">
        <v>49545.778331474401</v>
      </c>
      <c r="I5022" s="99">
        <v>0</v>
      </c>
      <c r="J5022" s="96"/>
      <c r="K5022" s="96"/>
      <c r="L5022" s="96"/>
      <c r="M5022" s="96"/>
      <c r="N5022" s="96"/>
      <c r="O5022" s="96"/>
      <c r="P5022" s="96"/>
    </row>
    <row r="5023" spans="1:16" ht="15" customHeight="1" x14ac:dyDescent="0.25">
      <c r="A5023" s="97">
        <v>43773</v>
      </c>
      <c r="B5023" s="101">
        <v>21</v>
      </c>
      <c r="C5023" s="92" t="str">
        <f t="shared" si="234"/>
        <v>GET /party</v>
      </c>
      <c r="D5023" s="94" t="s">
        <v>208</v>
      </c>
      <c r="E5023" s="93" t="str">
        <f t="shared" si="235"/>
        <v>AISP</v>
      </c>
      <c r="F5023" s="93" t="str">
        <f t="shared" si="236"/>
        <v>Y</v>
      </c>
      <c r="G5023" s="95">
        <v>755310.9837609774</v>
      </c>
      <c r="H5023" s="99">
        <v>11110.005077628828</v>
      </c>
      <c r="I5023" s="99">
        <v>375.93177809885566</v>
      </c>
      <c r="J5023" s="96"/>
      <c r="K5023" s="96"/>
      <c r="L5023" s="96"/>
      <c r="M5023" s="96"/>
      <c r="N5023" s="96"/>
      <c r="O5023" s="96"/>
      <c r="P5023" s="96"/>
    </row>
    <row r="5024" spans="1:16" ht="15" customHeight="1" x14ac:dyDescent="0.25">
      <c r="A5024" s="97">
        <v>43773</v>
      </c>
      <c r="B5024" s="101">
        <v>22</v>
      </c>
      <c r="C5024" s="92" t="str">
        <f t="shared" si="234"/>
        <v>GET /accounts/{AccountId}/scheduled-payments</v>
      </c>
      <c r="D5024" s="94" t="s">
        <v>208</v>
      </c>
      <c r="E5024" s="93" t="str">
        <f t="shared" si="235"/>
        <v>AISP</v>
      </c>
      <c r="F5024" s="93" t="str">
        <f t="shared" si="236"/>
        <v>Y</v>
      </c>
      <c r="G5024" s="95">
        <v>997093.46162750525</v>
      </c>
      <c r="H5024" s="99">
        <v>35938.950993812032</v>
      </c>
      <c r="I5024" s="99">
        <v>3.0068337106107328</v>
      </c>
      <c r="J5024" s="96"/>
      <c r="K5024" s="96"/>
      <c r="L5024" s="96"/>
      <c r="M5024" s="96"/>
      <c r="N5024" s="96"/>
      <c r="O5024" s="96"/>
      <c r="P5024" s="96"/>
    </row>
    <row r="5025" spans="1:16" ht="15" customHeight="1" x14ac:dyDescent="0.25">
      <c r="A5025" s="97">
        <v>43773</v>
      </c>
      <c r="B5025" s="101">
        <v>23</v>
      </c>
      <c r="C5025" s="92" t="str">
        <f t="shared" si="234"/>
        <v>GET /scheduled-payments</v>
      </c>
      <c r="D5025" s="94" t="s">
        <v>208</v>
      </c>
      <c r="E5025" s="93" t="str">
        <f t="shared" si="235"/>
        <v>AISP</v>
      </c>
      <c r="F5025" s="93" t="str">
        <f t="shared" si="236"/>
        <v>Y</v>
      </c>
      <c r="G5025" s="95">
        <v>1954293.2623997489</v>
      </c>
      <c r="H5025" s="99">
        <v>31298.382069969484</v>
      </c>
      <c r="I5025" s="99">
        <v>82.145330768855032</v>
      </c>
      <c r="J5025" s="96"/>
      <c r="K5025" s="96"/>
      <c r="L5025" s="96"/>
      <c r="M5025" s="96"/>
      <c r="N5025" s="96"/>
      <c r="O5025" s="96"/>
      <c r="P5025" s="96"/>
    </row>
    <row r="5026" spans="1:16" ht="15" customHeight="1" x14ac:dyDescent="0.25">
      <c r="A5026" s="97">
        <v>43773</v>
      </c>
      <c r="B5026" s="101">
        <v>24</v>
      </c>
      <c r="C5026" s="92" t="str">
        <f t="shared" si="234"/>
        <v>GET /accounts/{AccountId}/statements</v>
      </c>
      <c r="D5026" s="94" t="s">
        <v>208</v>
      </c>
      <c r="E5026" s="93" t="str">
        <f t="shared" si="235"/>
        <v>AISP</v>
      </c>
      <c r="F5026" s="93" t="str">
        <f t="shared" si="236"/>
        <v>Y</v>
      </c>
      <c r="G5026" s="95">
        <v>928333.22498998384</v>
      </c>
      <c r="H5026" s="99">
        <v>13234.495339012516</v>
      </c>
      <c r="I5026" s="99">
        <v>128.27713887981866</v>
      </c>
      <c r="J5026" s="96"/>
      <c r="K5026" s="96"/>
      <c r="L5026" s="96"/>
      <c r="M5026" s="96"/>
      <c r="N5026" s="96"/>
      <c r="O5026" s="96"/>
      <c r="P5026" s="96"/>
    </row>
    <row r="5027" spans="1:16" ht="15" customHeight="1" x14ac:dyDescent="0.25">
      <c r="A5027" s="97">
        <v>43773</v>
      </c>
      <c r="B5027" s="101">
        <v>25</v>
      </c>
      <c r="C5027" s="92" t="str">
        <f t="shared" si="234"/>
        <v>GET /accounts/{AccountId}/statements/{StatementId}</v>
      </c>
      <c r="D5027" s="94" t="s">
        <v>208</v>
      </c>
      <c r="E5027" s="93" t="str">
        <f t="shared" si="235"/>
        <v>AISP</v>
      </c>
      <c r="F5027" s="93" t="str">
        <f t="shared" si="236"/>
        <v>Y</v>
      </c>
      <c r="G5027" s="95">
        <v>1116494.758088852</v>
      </c>
      <c r="H5027" s="99">
        <v>21680.916220928957</v>
      </c>
      <c r="I5027" s="99">
        <v>106.96730535419034</v>
      </c>
      <c r="J5027" s="96"/>
      <c r="K5027" s="96"/>
      <c r="L5027" s="96"/>
      <c r="M5027" s="96"/>
      <c r="N5027" s="96"/>
      <c r="O5027" s="96"/>
      <c r="P5027" s="96"/>
    </row>
    <row r="5028" spans="1:16" ht="15" customHeight="1" x14ac:dyDescent="0.25">
      <c r="A5028" s="97">
        <v>43773</v>
      </c>
      <c r="B5028" s="101">
        <v>26</v>
      </c>
      <c r="C5028" s="92" t="str">
        <f t="shared" si="234"/>
        <v>GET /accounts/{AccountId}/statements/{StatementId}/file</v>
      </c>
      <c r="D5028" s="94" t="s">
        <v>208</v>
      </c>
      <c r="E5028" s="93" t="str">
        <f t="shared" si="235"/>
        <v>AISP</v>
      </c>
      <c r="F5028" s="93" t="str">
        <f t="shared" si="236"/>
        <v>Y</v>
      </c>
      <c r="G5028" s="95">
        <v>2009505.091495414</v>
      </c>
      <c r="H5028" s="99">
        <v>21502.392901063937</v>
      </c>
      <c r="I5028" s="99">
        <v>90.386160370611336</v>
      </c>
      <c r="J5028" s="96"/>
      <c r="K5028" s="96"/>
      <c r="L5028" s="96"/>
      <c r="M5028" s="96"/>
      <c r="N5028" s="96"/>
      <c r="O5028" s="96"/>
      <c r="P5028" s="96"/>
    </row>
    <row r="5029" spans="1:16" ht="15" customHeight="1" x14ac:dyDescent="0.25">
      <c r="A5029" s="97">
        <v>43773</v>
      </c>
      <c r="B5029" s="101">
        <v>27</v>
      </c>
      <c r="C5029" s="92" t="str">
        <f t="shared" si="234"/>
        <v>GET /accounts/{AccountId}/statements/{StatementId}/transactions</v>
      </c>
      <c r="D5029" s="94" t="s">
        <v>208</v>
      </c>
      <c r="E5029" s="93" t="str">
        <f t="shared" si="235"/>
        <v>AISP</v>
      </c>
      <c r="F5029" s="93" t="str">
        <f t="shared" si="236"/>
        <v>Y</v>
      </c>
      <c r="G5029" s="95">
        <v>26278352.549188197</v>
      </c>
      <c r="H5029" s="99">
        <v>7277.12992271652</v>
      </c>
      <c r="I5029" s="99">
        <v>269.91353526686368</v>
      </c>
      <c r="J5029" s="96"/>
      <c r="K5029" s="96"/>
      <c r="L5029" s="96"/>
      <c r="M5029" s="96"/>
      <c r="N5029" s="96"/>
      <c r="O5029" s="96"/>
      <c r="P5029" s="96"/>
    </row>
    <row r="5030" spans="1:16" ht="15" customHeight="1" x14ac:dyDescent="0.25">
      <c r="A5030" s="97">
        <v>43773</v>
      </c>
      <c r="B5030" s="101">
        <v>28</v>
      </c>
      <c r="C5030" s="92" t="str">
        <f t="shared" si="234"/>
        <v>GET /statements</v>
      </c>
      <c r="D5030" s="94" t="s">
        <v>208</v>
      </c>
      <c r="E5030" s="93" t="str">
        <f t="shared" si="235"/>
        <v>AISP</v>
      </c>
      <c r="F5030" s="93" t="str">
        <f t="shared" si="236"/>
        <v>Y</v>
      </c>
      <c r="G5030" s="95">
        <v>3142461.6173217241</v>
      </c>
      <c r="H5030" s="99">
        <v>41420.705711216324</v>
      </c>
      <c r="I5030" s="99">
        <v>63.55540246344993</v>
      </c>
      <c r="J5030" s="96"/>
      <c r="K5030" s="96"/>
      <c r="L5030" s="96"/>
      <c r="M5030" s="96"/>
      <c r="N5030" s="96"/>
      <c r="O5030" s="96"/>
      <c r="P5030" s="96"/>
    </row>
    <row r="5031" spans="1:16" ht="15" customHeight="1" x14ac:dyDescent="0.25">
      <c r="A5031" s="97">
        <v>43773</v>
      </c>
      <c r="B5031" s="101">
        <v>29</v>
      </c>
      <c r="C5031" s="92" t="str">
        <f t="shared" si="234"/>
        <v>POST /domestic-payment-consents</v>
      </c>
      <c r="D5031" s="94" t="s">
        <v>208</v>
      </c>
      <c r="E5031" s="93" t="str">
        <f t="shared" si="235"/>
        <v>PISP</v>
      </c>
      <c r="F5031" s="93" t="str">
        <f t="shared" si="236"/>
        <v>N</v>
      </c>
      <c r="G5031" s="95">
        <v>3369611.206225445</v>
      </c>
      <c r="H5031" s="103">
        <v>9195.7353324275136</v>
      </c>
      <c r="I5031" s="103">
        <v>93.328242244696483</v>
      </c>
      <c r="J5031" s="96"/>
      <c r="K5031" s="96"/>
      <c r="L5031" s="96"/>
      <c r="M5031" s="96"/>
      <c r="N5031" s="96"/>
      <c r="O5031" s="96"/>
      <c r="P5031" s="96"/>
    </row>
    <row r="5032" spans="1:16" ht="15" customHeight="1" x14ac:dyDescent="0.25">
      <c r="A5032" s="97">
        <v>43773</v>
      </c>
      <c r="B5032" s="101">
        <v>30</v>
      </c>
      <c r="C5032" s="92" t="str">
        <f t="shared" si="234"/>
        <v>GET /domestic-payment-consents/{ConsentId}</v>
      </c>
      <c r="D5032" s="94" t="s">
        <v>208</v>
      </c>
      <c r="E5032" s="93" t="str">
        <f t="shared" si="235"/>
        <v>PISP</v>
      </c>
      <c r="F5032" s="93" t="str">
        <f t="shared" si="236"/>
        <v>N</v>
      </c>
      <c r="G5032" s="95">
        <v>14867043.554777006</v>
      </c>
      <c r="H5032" s="103">
        <v>19725.453360706502</v>
      </c>
      <c r="I5032" s="103">
        <v>147.8448626104896</v>
      </c>
      <c r="J5032" s="96"/>
      <c r="K5032" s="96"/>
      <c r="L5032" s="96"/>
      <c r="M5032" s="96"/>
      <c r="N5032" s="96"/>
      <c r="O5032" s="96"/>
      <c r="P5032" s="96"/>
    </row>
    <row r="5033" spans="1:16" ht="15" customHeight="1" x14ac:dyDescent="0.25">
      <c r="A5033" s="97">
        <v>43773</v>
      </c>
      <c r="B5033" s="101">
        <v>31</v>
      </c>
      <c r="C5033" s="92" t="str">
        <f t="shared" si="234"/>
        <v>POST /domestic-payments</v>
      </c>
      <c r="D5033" s="94" t="s">
        <v>208</v>
      </c>
      <c r="E5033" s="93" t="str">
        <f t="shared" si="235"/>
        <v>PISP</v>
      </c>
      <c r="F5033" s="93" t="str">
        <f t="shared" si="236"/>
        <v>Y</v>
      </c>
      <c r="G5033" s="95">
        <v>5094475.9796434473</v>
      </c>
      <c r="H5033" s="99">
        <v>17142.73867796487</v>
      </c>
      <c r="I5033" s="99">
        <v>5.4622879796845574</v>
      </c>
      <c r="J5033" s="96"/>
      <c r="K5033" s="96"/>
      <c r="L5033" s="96"/>
      <c r="M5033" s="96"/>
      <c r="N5033" s="96"/>
      <c r="O5033" s="96"/>
      <c r="P5033" s="96"/>
    </row>
    <row r="5034" spans="1:16" ht="15" customHeight="1" x14ac:dyDescent="0.25">
      <c r="A5034" s="97">
        <v>43773</v>
      </c>
      <c r="B5034" s="101">
        <v>32</v>
      </c>
      <c r="C5034" s="92" t="str">
        <f t="shared" si="234"/>
        <v>GET /domestic-payments/{DomesticPaymentId}</v>
      </c>
      <c r="D5034" s="94" t="s">
        <v>208</v>
      </c>
      <c r="E5034" s="93" t="str">
        <f t="shared" si="235"/>
        <v>PISP</v>
      </c>
      <c r="F5034" s="93" t="str">
        <f t="shared" si="236"/>
        <v>Y</v>
      </c>
      <c r="G5034" s="95">
        <v>32080718.668720249</v>
      </c>
      <c r="H5034" s="99">
        <v>37196.48589528395</v>
      </c>
      <c r="I5034" s="99">
        <v>70.482873619713232</v>
      </c>
      <c r="J5034" s="96"/>
      <c r="K5034" s="96"/>
      <c r="L5034" s="96"/>
      <c r="M5034" s="96"/>
      <c r="N5034" s="96"/>
      <c r="O5034" s="96"/>
      <c r="P5034" s="96"/>
    </row>
    <row r="5035" spans="1:16" ht="15" customHeight="1" x14ac:dyDescent="0.25">
      <c r="A5035" s="97">
        <v>43773</v>
      </c>
      <c r="B5035" s="101">
        <v>33</v>
      </c>
      <c r="C5035" s="92" t="str">
        <f t="shared" si="234"/>
        <v>POST /domestic-scheduled-payment-consents</v>
      </c>
      <c r="D5035" s="94" t="s">
        <v>208</v>
      </c>
      <c r="E5035" s="93" t="str">
        <f t="shared" si="235"/>
        <v>PISP</v>
      </c>
      <c r="F5035" s="93" t="str">
        <f t="shared" si="236"/>
        <v>N</v>
      </c>
      <c r="G5035" s="95">
        <v>18959550.622090664</v>
      </c>
      <c r="H5035" s="99">
        <v>19645.464089687623</v>
      </c>
      <c r="I5035" s="99">
        <v>111.33607032459888</v>
      </c>
      <c r="J5035" s="96"/>
      <c r="K5035" s="96"/>
      <c r="L5035" s="96"/>
      <c r="M5035" s="96"/>
      <c r="N5035" s="96"/>
      <c r="O5035" s="96"/>
      <c r="P5035" s="96"/>
    </row>
    <row r="5036" spans="1:16" ht="15" customHeight="1" x14ac:dyDescent="0.25">
      <c r="A5036" s="97">
        <v>43773</v>
      </c>
      <c r="B5036" s="101">
        <v>34</v>
      </c>
      <c r="C5036" s="92" t="str">
        <f t="shared" si="234"/>
        <v>GET /domestic-scheduled-payment-consents/{ConsentId}</v>
      </c>
      <c r="D5036" s="94" t="s">
        <v>208</v>
      </c>
      <c r="E5036" s="93" t="str">
        <f t="shared" si="235"/>
        <v>PISP</v>
      </c>
      <c r="F5036" s="93" t="str">
        <f t="shared" si="236"/>
        <v>N</v>
      </c>
      <c r="G5036" s="95">
        <v>11427917.346191494</v>
      </c>
      <c r="H5036" s="99">
        <v>13036.973672744103</v>
      </c>
      <c r="I5036" s="99">
        <v>73.66845323294676</v>
      </c>
      <c r="J5036" s="96"/>
      <c r="K5036" s="96"/>
      <c r="L5036" s="96"/>
      <c r="M5036" s="96"/>
      <c r="N5036" s="96"/>
      <c r="O5036" s="96"/>
      <c r="P5036" s="96"/>
    </row>
    <row r="5037" spans="1:16" ht="15" customHeight="1" x14ac:dyDescent="0.25">
      <c r="A5037" s="97">
        <v>43773</v>
      </c>
      <c r="B5037" s="101">
        <v>35</v>
      </c>
      <c r="C5037" s="92" t="str">
        <f t="shared" si="234"/>
        <v>POST /domestic-scheduled-payments</v>
      </c>
      <c r="D5037" s="94" t="s">
        <v>208</v>
      </c>
      <c r="E5037" s="93" t="str">
        <f t="shared" si="235"/>
        <v>PISP</v>
      </c>
      <c r="F5037" s="93" t="str">
        <f t="shared" si="236"/>
        <v>Y</v>
      </c>
      <c r="G5037" s="95">
        <v>31456650.908594374</v>
      </c>
      <c r="H5037" s="99">
        <v>40990.124762305393</v>
      </c>
      <c r="I5037" s="99">
        <v>151.5789093734623</v>
      </c>
      <c r="J5037" s="96"/>
      <c r="K5037" s="96"/>
      <c r="L5037" s="96"/>
      <c r="M5037" s="96"/>
      <c r="N5037" s="96"/>
      <c r="O5037" s="96"/>
      <c r="P5037" s="96"/>
    </row>
    <row r="5038" spans="1:16" ht="15" customHeight="1" x14ac:dyDescent="0.25">
      <c r="A5038" s="97">
        <v>43773</v>
      </c>
      <c r="B5038" s="101">
        <v>36</v>
      </c>
      <c r="C5038" s="92" t="str">
        <f t="shared" si="234"/>
        <v>GET /domestic-scheduled-payments/{DomesticScheduledPaymentId}</v>
      </c>
      <c r="D5038" s="94" t="s">
        <v>208</v>
      </c>
      <c r="E5038" s="93" t="str">
        <f t="shared" si="235"/>
        <v>PISP</v>
      </c>
      <c r="F5038" s="93" t="str">
        <f t="shared" si="236"/>
        <v>Y</v>
      </c>
      <c r="G5038" s="95">
        <v>15133949.41197215</v>
      </c>
      <c r="H5038" s="99">
        <v>35101.276960050127</v>
      </c>
      <c r="I5038" s="99">
        <v>87.364585155608154</v>
      </c>
      <c r="J5038" s="96"/>
      <c r="K5038" s="96"/>
      <c r="L5038" s="96"/>
      <c r="M5038" s="96"/>
      <c r="N5038" s="96"/>
      <c r="O5038" s="96"/>
      <c r="P5038" s="96"/>
    </row>
    <row r="5039" spans="1:16" ht="15" customHeight="1" x14ac:dyDescent="0.25">
      <c r="A5039" s="97">
        <v>43773</v>
      </c>
      <c r="B5039" s="101">
        <v>37</v>
      </c>
      <c r="C5039" s="92" t="str">
        <f t="shared" si="234"/>
        <v>POST /domestic-standing-order-consents</v>
      </c>
      <c r="D5039" s="94" t="s">
        <v>208</v>
      </c>
      <c r="E5039" s="93" t="str">
        <f t="shared" si="235"/>
        <v>PISP</v>
      </c>
      <c r="F5039" s="93" t="str">
        <f t="shared" si="236"/>
        <v>N</v>
      </c>
      <c r="G5039" s="95">
        <v>23096833.260946769</v>
      </c>
      <c r="H5039" s="99">
        <v>25224.015554018966</v>
      </c>
      <c r="I5039" s="99">
        <v>199.73820961936065</v>
      </c>
      <c r="J5039" s="96"/>
      <c r="K5039" s="96"/>
      <c r="L5039" s="96"/>
      <c r="M5039" s="96"/>
      <c r="N5039" s="96"/>
      <c r="O5039" s="96"/>
      <c r="P5039" s="96"/>
    </row>
    <row r="5040" spans="1:16" ht="15" customHeight="1" x14ac:dyDescent="0.25">
      <c r="A5040" s="97">
        <v>43773</v>
      </c>
      <c r="B5040" s="101">
        <v>38</v>
      </c>
      <c r="C5040" s="92" t="str">
        <f t="shared" si="234"/>
        <v>GET /domestic-standing-order-consents/{ConsentId}</v>
      </c>
      <c r="D5040" s="94" t="s">
        <v>208</v>
      </c>
      <c r="E5040" s="93" t="str">
        <f t="shared" si="235"/>
        <v>PISP</v>
      </c>
      <c r="F5040" s="93" t="str">
        <f t="shared" si="236"/>
        <v>N</v>
      </c>
      <c r="G5040" s="95">
        <v>24380426.363734689</v>
      </c>
      <c r="H5040" s="99">
        <v>30755.298785462586</v>
      </c>
      <c r="I5040" s="99">
        <v>214.3339854136608</v>
      </c>
      <c r="J5040" s="96"/>
      <c r="K5040" s="96"/>
      <c r="L5040" s="96"/>
      <c r="M5040" s="96"/>
      <c r="N5040" s="96"/>
      <c r="O5040" s="96"/>
      <c r="P5040" s="96"/>
    </row>
    <row r="5041" spans="1:16" ht="15" customHeight="1" x14ac:dyDescent="0.25">
      <c r="A5041" s="97">
        <v>43773</v>
      </c>
      <c r="B5041" s="101">
        <v>39</v>
      </c>
      <c r="C5041" s="92" t="str">
        <f t="shared" si="234"/>
        <v>POST /domestic-standing-orders</v>
      </c>
      <c r="D5041" s="94" t="s">
        <v>208</v>
      </c>
      <c r="E5041" s="93" t="str">
        <f t="shared" si="235"/>
        <v>PISP</v>
      </c>
      <c r="F5041" s="93" t="str">
        <f t="shared" si="236"/>
        <v>Y</v>
      </c>
      <c r="G5041" s="95">
        <v>8450882.4942923002</v>
      </c>
      <c r="H5041" s="99">
        <v>19655.978755579919</v>
      </c>
      <c r="I5041" s="99">
        <v>2.0563256254095004</v>
      </c>
      <c r="J5041" s="96"/>
      <c r="K5041" s="96"/>
      <c r="L5041" s="96"/>
      <c r="M5041" s="96"/>
      <c r="N5041" s="96"/>
      <c r="O5041" s="96"/>
      <c r="P5041" s="96"/>
    </row>
    <row r="5042" spans="1:16" ht="15" customHeight="1" x14ac:dyDescent="0.25">
      <c r="A5042" s="97">
        <v>43773</v>
      </c>
      <c r="B5042" s="101">
        <v>40</v>
      </c>
      <c r="C5042" s="92" t="str">
        <f t="shared" si="234"/>
        <v>GET /domestic-standing-orders/{DomesticStandingOrderId}</v>
      </c>
      <c r="D5042" s="94" t="s">
        <v>208</v>
      </c>
      <c r="E5042" s="93" t="str">
        <f t="shared" si="235"/>
        <v>PISP</v>
      </c>
      <c r="F5042" s="93" t="str">
        <f t="shared" si="236"/>
        <v>Y</v>
      </c>
      <c r="G5042" s="95">
        <v>6145109.7843900062</v>
      </c>
      <c r="H5042" s="99">
        <v>8911.7832096709717</v>
      </c>
      <c r="I5042" s="99">
        <v>221.46908805785429</v>
      </c>
      <c r="J5042" s="96"/>
      <c r="K5042" s="96"/>
      <c r="L5042" s="96"/>
      <c r="M5042" s="96"/>
      <c r="N5042" s="96"/>
      <c r="O5042" s="96"/>
      <c r="P5042" s="96"/>
    </row>
    <row r="5043" spans="1:16" ht="15" customHeight="1" x14ac:dyDescent="0.25">
      <c r="A5043" s="97">
        <v>43773</v>
      </c>
      <c r="B5043" s="101">
        <v>41</v>
      </c>
      <c r="C5043" s="92" t="str">
        <f t="shared" si="234"/>
        <v>POST /international-payment-consents</v>
      </c>
      <c r="D5043" s="94" t="s">
        <v>208</v>
      </c>
      <c r="E5043" s="93" t="str">
        <f t="shared" si="235"/>
        <v>PISP</v>
      </c>
      <c r="F5043" s="93" t="str">
        <f t="shared" si="236"/>
        <v>N</v>
      </c>
      <c r="G5043" s="95">
        <v>32010325.341822773</v>
      </c>
      <c r="H5043" s="99">
        <v>42455.31616907128</v>
      </c>
      <c r="I5043" s="99">
        <v>59.399241475570129</v>
      </c>
      <c r="J5043" s="96"/>
      <c r="K5043" s="96"/>
      <c r="L5043" s="96"/>
      <c r="M5043" s="96"/>
      <c r="N5043" s="96"/>
      <c r="O5043" s="96"/>
      <c r="P5043" s="96"/>
    </row>
    <row r="5044" spans="1:16" ht="15" customHeight="1" x14ac:dyDescent="0.25">
      <c r="A5044" s="97">
        <v>43773</v>
      </c>
      <c r="B5044" s="101">
        <v>42</v>
      </c>
      <c r="C5044" s="92" t="str">
        <f t="shared" si="234"/>
        <v>GET /international-payment-consents/{ConsentId}</v>
      </c>
      <c r="D5044" s="94" t="s">
        <v>208</v>
      </c>
      <c r="E5044" s="93" t="str">
        <f t="shared" si="235"/>
        <v>PISP</v>
      </c>
      <c r="F5044" s="93" t="str">
        <f t="shared" si="236"/>
        <v>N</v>
      </c>
      <c r="G5044" s="95">
        <v>32875751.135562863</v>
      </c>
      <c r="H5044" s="99">
        <v>30249.723977181839</v>
      </c>
      <c r="I5044" s="99">
        <v>251.51098431075098</v>
      </c>
      <c r="J5044" s="96"/>
      <c r="K5044" s="96"/>
      <c r="L5044" s="96"/>
      <c r="M5044" s="96"/>
      <c r="N5044" s="96"/>
      <c r="O5044" s="96"/>
      <c r="P5044" s="96"/>
    </row>
    <row r="5045" spans="1:16" ht="15" customHeight="1" x14ac:dyDescent="0.25">
      <c r="A5045" s="97">
        <v>43773</v>
      </c>
      <c r="B5045" s="101">
        <v>43</v>
      </c>
      <c r="C5045" s="92" t="str">
        <f t="shared" si="234"/>
        <v>POST /international-payments</v>
      </c>
      <c r="D5045" s="94" t="s">
        <v>208</v>
      </c>
      <c r="E5045" s="93" t="str">
        <f t="shared" si="235"/>
        <v>PISP</v>
      </c>
      <c r="F5045" s="93" t="str">
        <f t="shared" si="236"/>
        <v>Y</v>
      </c>
      <c r="G5045" s="95">
        <v>38298522.091017082</v>
      </c>
      <c r="H5045" s="99">
        <v>39442.127570361255</v>
      </c>
      <c r="I5045" s="99">
        <v>46.649505125704174</v>
      </c>
      <c r="J5045" s="96"/>
      <c r="K5045" s="96"/>
      <c r="L5045" s="96"/>
      <c r="M5045" s="96"/>
      <c r="N5045" s="96"/>
      <c r="O5045" s="96"/>
      <c r="P5045" s="96"/>
    </row>
    <row r="5046" spans="1:16" ht="15" customHeight="1" x14ac:dyDescent="0.25">
      <c r="A5046" s="97">
        <v>43773</v>
      </c>
      <c r="B5046" s="101">
        <v>44</v>
      </c>
      <c r="C5046" s="92" t="str">
        <f t="shared" si="234"/>
        <v>GET /international-payments/{InternationalPaymentId}</v>
      </c>
      <c r="D5046" s="94" t="s">
        <v>208</v>
      </c>
      <c r="E5046" s="93" t="str">
        <f t="shared" si="235"/>
        <v>PISP</v>
      </c>
      <c r="F5046" s="93" t="str">
        <f t="shared" si="236"/>
        <v>Y</v>
      </c>
      <c r="G5046" s="95">
        <v>13188383.181071458</v>
      </c>
      <c r="H5046" s="99">
        <v>20493.678872448509</v>
      </c>
      <c r="I5046" s="99">
        <v>62.016199663481686</v>
      </c>
      <c r="J5046" s="96"/>
      <c r="K5046" s="96"/>
      <c r="L5046" s="96"/>
      <c r="M5046" s="96"/>
      <c r="N5046" s="96"/>
      <c r="O5046" s="96"/>
      <c r="P5046" s="96"/>
    </row>
    <row r="5047" spans="1:16" ht="15" customHeight="1" x14ac:dyDescent="0.25">
      <c r="A5047" s="97">
        <v>43773</v>
      </c>
      <c r="B5047" s="101">
        <v>45</v>
      </c>
      <c r="C5047" s="92" t="str">
        <f t="shared" si="234"/>
        <v>POST /international-scheduled-payment-consents</v>
      </c>
      <c r="D5047" s="94" t="s">
        <v>208</v>
      </c>
      <c r="E5047" s="93" t="str">
        <f t="shared" si="235"/>
        <v>PISP</v>
      </c>
      <c r="F5047" s="93" t="str">
        <f t="shared" si="236"/>
        <v>N</v>
      </c>
      <c r="G5047" s="95">
        <v>25983931.947805896</v>
      </c>
      <c r="H5047" s="99">
        <v>35414.606732981258</v>
      </c>
      <c r="I5047" s="99">
        <v>14.187327391872513</v>
      </c>
      <c r="J5047" s="96"/>
      <c r="K5047" s="96"/>
      <c r="L5047" s="96"/>
      <c r="M5047" s="96"/>
      <c r="N5047" s="96"/>
      <c r="O5047" s="96"/>
      <c r="P5047" s="96"/>
    </row>
    <row r="5048" spans="1:16" ht="15" customHeight="1" x14ac:dyDescent="0.25">
      <c r="A5048" s="97">
        <v>43773</v>
      </c>
      <c r="B5048" s="101">
        <v>46</v>
      </c>
      <c r="C5048" s="92" t="str">
        <f t="shared" si="234"/>
        <v>GET /international-scheduled-payment-consents/{ConsentId}</v>
      </c>
      <c r="D5048" s="94" t="s">
        <v>208</v>
      </c>
      <c r="E5048" s="93" t="str">
        <f t="shared" si="235"/>
        <v>PISP</v>
      </c>
      <c r="F5048" s="93" t="str">
        <f t="shared" si="236"/>
        <v>N</v>
      </c>
      <c r="G5048" s="95">
        <v>8879345.454408735</v>
      </c>
      <c r="H5048" s="99">
        <v>26274.520918746399</v>
      </c>
      <c r="I5048" s="99">
        <v>24.048452590945544</v>
      </c>
      <c r="J5048" s="96"/>
      <c r="K5048" s="96"/>
      <c r="L5048" s="96"/>
      <c r="M5048" s="96"/>
      <c r="N5048" s="96"/>
      <c r="O5048" s="96"/>
      <c r="P5048" s="96"/>
    </row>
    <row r="5049" spans="1:16" ht="15" customHeight="1" x14ac:dyDescent="0.25">
      <c r="A5049" s="97">
        <v>43773</v>
      </c>
      <c r="B5049" s="101">
        <v>47</v>
      </c>
      <c r="C5049" s="92" t="str">
        <f t="shared" si="234"/>
        <v>POST /international-scheduled-payments</v>
      </c>
      <c r="D5049" s="94" t="s">
        <v>208</v>
      </c>
      <c r="E5049" s="93" t="str">
        <f t="shared" si="235"/>
        <v>PISP</v>
      </c>
      <c r="F5049" s="93" t="str">
        <f t="shared" si="236"/>
        <v>Y</v>
      </c>
      <c r="G5049" s="95">
        <v>13377059.644790072</v>
      </c>
      <c r="H5049" s="99">
        <v>21416.951018995223</v>
      </c>
      <c r="I5049" s="99">
        <v>73.79469160818401</v>
      </c>
      <c r="J5049" s="96"/>
      <c r="K5049" s="96"/>
      <c r="L5049" s="96"/>
      <c r="M5049" s="96"/>
      <c r="N5049" s="96"/>
      <c r="O5049" s="96"/>
      <c r="P5049" s="96"/>
    </row>
    <row r="5050" spans="1:16" ht="15" customHeight="1" x14ac:dyDescent="0.25">
      <c r="A5050" s="97">
        <v>43773</v>
      </c>
      <c r="B5050" s="101">
        <v>48</v>
      </c>
      <c r="C5050" s="92" t="str">
        <f t="shared" si="234"/>
        <v>GET /international-scheduled-payments/{InternationalScheduledPaymentId}</v>
      </c>
      <c r="D5050" s="94" t="s">
        <v>208</v>
      </c>
      <c r="E5050" s="93" t="str">
        <f t="shared" si="235"/>
        <v>PISP</v>
      </c>
      <c r="F5050" s="93" t="str">
        <f t="shared" si="236"/>
        <v>Y</v>
      </c>
      <c r="G5050" s="95">
        <v>22137944.702740494</v>
      </c>
      <c r="H5050" s="99">
        <v>38443.98645345823</v>
      </c>
      <c r="I5050" s="99">
        <v>49.934599879416687</v>
      </c>
      <c r="J5050" s="96"/>
      <c r="K5050" s="96"/>
      <c r="L5050" s="96"/>
      <c r="M5050" s="96"/>
      <c r="N5050" s="96"/>
      <c r="O5050" s="96"/>
      <c r="P5050" s="96"/>
    </row>
    <row r="5051" spans="1:16" ht="15" customHeight="1" x14ac:dyDescent="0.25">
      <c r="A5051" s="97">
        <v>43773</v>
      </c>
      <c r="B5051" s="101">
        <v>49</v>
      </c>
      <c r="C5051" s="92" t="str">
        <f t="shared" si="234"/>
        <v>POST /international-standing-order-consents</v>
      </c>
      <c r="D5051" s="94" t="s">
        <v>208</v>
      </c>
      <c r="E5051" s="93" t="str">
        <f t="shared" si="235"/>
        <v>PISP</v>
      </c>
      <c r="F5051" s="93" t="str">
        <f t="shared" si="236"/>
        <v>N</v>
      </c>
      <c r="G5051" s="95">
        <v>4068885.3495662105</v>
      </c>
      <c r="H5051" s="99">
        <v>12020.934030169938</v>
      </c>
      <c r="I5051" s="99">
        <v>5.6357460940321964</v>
      </c>
      <c r="J5051" s="96"/>
      <c r="K5051" s="96"/>
      <c r="L5051" s="96"/>
      <c r="M5051" s="96"/>
      <c r="N5051" s="96"/>
      <c r="O5051" s="96"/>
      <c r="P5051" s="96"/>
    </row>
    <row r="5052" spans="1:16" ht="15" customHeight="1" x14ac:dyDescent="0.25">
      <c r="A5052" s="97">
        <v>43773</v>
      </c>
      <c r="B5052" s="101">
        <v>50</v>
      </c>
      <c r="C5052" s="92" t="str">
        <f t="shared" si="234"/>
        <v>GET /international-standing-order-consents/{ConsentId}</v>
      </c>
      <c r="D5052" s="94" t="s">
        <v>208</v>
      </c>
      <c r="E5052" s="93" t="str">
        <f t="shared" si="235"/>
        <v>PISP</v>
      </c>
      <c r="F5052" s="93" t="str">
        <f t="shared" si="236"/>
        <v>N</v>
      </c>
      <c r="G5052" s="95">
        <v>16861691.027766742</v>
      </c>
      <c r="H5052" s="99">
        <v>29219.526834416101</v>
      </c>
      <c r="I5052" s="99">
        <v>275.6626217773034</v>
      </c>
      <c r="J5052" s="96"/>
      <c r="K5052" s="96"/>
      <c r="L5052" s="96"/>
      <c r="M5052" s="96"/>
      <c r="N5052" s="96"/>
      <c r="O5052" s="96"/>
      <c r="P5052" s="96"/>
    </row>
    <row r="5053" spans="1:16" ht="15" customHeight="1" x14ac:dyDescent="0.25">
      <c r="A5053" s="97">
        <v>43773</v>
      </c>
      <c r="B5053" s="101">
        <v>51</v>
      </c>
      <c r="C5053" s="92" t="str">
        <f t="shared" si="234"/>
        <v>POST /international-standing-orders</v>
      </c>
      <c r="D5053" s="94" t="s">
        <v>208</v>
      </c>
      <c r="E5053" s="93" t="str">
        <f t="shared" si="235"/>
        <v>PISP</v>
      </c>
      <c r="F5053" s="93" t="str">
        <f t="shared" si="236"/>
        <v>Y</v>
      </c>
      <c r="G5053" s="95">
        <v>13890894.486055935</v>
      </c>
      <c r="H5053" s="99">
        <v>25169.658163487507</v>
      </c>
      <c r="I5053" s="99">
        <v>214.51656225838553</v>
      </c>
      <c r="J5053" s="96"/>
      <c r="K5053" s="96"/>
      <c r="L5053" s="96"/>
      <c r="M5053" s="96"/>
      <c r="N5053" s="96"/>
      <c r="O5053" s="96"/>
      <c r="P5053" s="96"/>
    </row>
    <row r="5054" spans="1:16" ht="15" customHeight="1" x14ac:dyDescent="0.25">
      <c r="A5054" s="97">
        <v>43773</v>
      </c>
      <c r="B5054" s="101">
        <v>52</v>
      </c>
      <c r="C5054" s="92" t="str">
        <f t="shared" si="234"/>
        <v>GET /international-standing-orders/{InternationalStandingOrderPaymentId}</v>
      </c>
      <c r="D5054" s="94" t="s">
        <v>208</v>
      </c>
      <c r="E5054" s="93" t="str">
        <f t="shared" si="235"/>
        <v>PISP</v>
      </c>
      <c r="F5054" s="93" t="str">
        <f t="shared" si="236"/>
        <v>Y</v>
      </c>
      <c r="G5054" s="95">
        <v>6373420.6501041939</v>
      </c>
      <c r="H5054" s="99">
        <v>17868.344911702101</v>
      </c>
      <c r="I5054" s="99">
        <v>64.916322055259954</v>
      </c>
      <c r="J5054" s="96"/>
      <c r="K5054" s="96"/>
      <c r="L5054" s="96"/>
      <c r="M5054" s="96"/>
      <c r="N5054" s="96"/>
      <c r="O5054" s="96"/>
      <c r="P5054" s="96"/>
    </row>
    <row r="5055" spans="1:16" ht="15" customHeight="1" x14ac:dyDescent="0.25">
      <c r="A5055" s="97">
        <v>43773</v>
      </c>
      <c r="B5055" s="101">
        <v>53</v>
      </c>
      <c r="C5055" s="92" t="str">
        <f t="shared" si="234"/>
        <v>POST /file-payment-consents</v>
      </c>
      <c r="D5055" s="94" t="s">
        <v>208</v>
      </c>
      <c r="E5055" s="93" t="str">
        <f t="shared" si="235"/>
        <v>PISP</v>
      </c>
      <c r="F5055" s="93" t="str">
        <f t="shared" si="236"/>
        <v>N</v>
      </c>
      <c r="G5055" s="95">
        <v>12352962.01719605</v>
      </c>
      <c r="H5055" s="99">
        <v>15438.869022698806</v>
      </c>
      <c r="I5055" s="99">
        <v>23.309192143483028</v>
      </c>
      <c r="J5055" s="96"/>
      <c r="K5055" s="96"/>
      <c r="L5055" s="96"/>
      <c r="M5055" s="96"/>
      <c r="N5055" s="96"/>
      <c r="O5055" s="96"/>
      <c r="P5055" s="96"/>
    </row>
    <row r="5056" spans="1:16" ht="15" customHeight="1" x14ac:dyDescent="0.25">
      <c r="A5056" s="97">
        <v>43773</v>
      </c>
      <c r="B5056" s="101">
        <v>54</v>
      </c>
      <c r="C5056" s="92" t="str">
        <f t="shared" si="234"/>
        <v>GET /file-payment-consents/{ConsentId}</v>
      </c>
      <c r="D5056" s="94" t="s">
        <v>208</v>
      </c>
      <c r="E5056" s="93" t="str">
        <f t="shared" si="235"/>
        <v>PISP</v>
      </c>
      <c r="F5056" s="93" t="str">
        <f t="shared" si="236"/>
        <v>N</v>
      </c>
      <c r="G5056" s="95">
        <v>22405703.164070033</v>
      </c>
      <c r="H5056" s="99">
        <v>23011.031179027588</v>
      </c>
      <c r="I5056" s="99">
        <v>184.93011502245659</v>
      </c>
      <c r="J5056" s="96"/>
      <c r="K5056" s="96"/>
      <c r="L5056" s="96"/>
      <c r="M5056" s="96"/>
      <c r="N5056" s="96"/>
      <c r="O5056" s="96"/>
      <c r="P5056" s="96"/>
    </row>
    <row r="5057" spans="1:16" ht="15" customHeight="1" x14ac:dyDescent="0.25">
      <c r="A5057" s="97">
        <v>43773</v>
      </c>
      <c r="B5057" s="101">
        <v>55</v>
      </c>
      <c r="C5057" s="92" t="str">
        <f t="shared" si="234"/>
        <v>POST /file-payment-consents/{ConsentId}/file</v>
      </c>
      <c r="D5057" s="94" t="s">
        <v>208</v>
      </c>
      <c r="E5057" s="93" t="str">
        <f t="shared" si="235"/>
        <v>PISP</v>
      </c>
      <c r="F5057" s="93" t="str">
        <f t="shared" si="236"/>
        <v>N</v>
      </c>
      <c r="G5057" s="95">
        <v>18908215.241321336</v>
      </c>
      <c r="H5057" s="99">
        <v>29734.040061284533</v>
      </c>
      <c r="I5057" s="99">
        <v>69.325291622568088</v>
      </c>
      <c r="J5057" s="96"/>
      <c r="K5057" s="96"/>
      <c r="L5057" s="96"/>
      <c r="M5057" s="96"/>
      <c r="N5057" s="96"/>
      <c r="O5057" s="96"/>
      <c r="P5057" s="96"/>
    </row>
    <row r="5058" spans="1:16" ht="15" customHeight="1" x14ac:dyDescent="0.25">
      <c r="A5058" s="97">
        <v>43773</v>
      </c>
      <c r="B5058" s="101">
        <v>56</v>
      </c>
      <c r="C5058" s="92" t="str">
        <f t="shared" si="234"/>
        <v>GET /file-payment-consents/{ConsentId}/file</v>
      </c>
      <c r="D5058" s="94" t="s">
        <v>208</v>
      </c>
      <c r="E5058" s="93" t="str">
        <f t="shared" si="235"/>
        <v>PISP</v>
      </c>
      <c r="F5058" s="93" t="str">
        <f t="shared" si="236"/>
        <v>N</v>
      </c>
      <c r="G5058" s="95">
        <v>22979865.282335903</v>
      </c>
      <c r="H5058" s="99">
        <v>35861.739993960793</v>
      </c>
      <c r="I5058" s="99">
        <v>42.341602111415455</v>
      </c>
      <c r="J5058" s="96"/>
      <c r="K5058" s="96"/>
      <c r="L5058" s="96"/>
      <c r="M5058" s="96"/>
      <c r="N5058" s="96"/>
      <c r="O5058" s="96"/>
      <c r="P5058" s="96"/>
    </row>
    <row r="5059" spans="1:16" ht="15" customHeight="1" x14ac:dyDescent="0.25">
      <c r="A5059" s="97">
        <v>43773</v>
      </c>
      <c r="B5059" s="101">
        <v>57</v>
      </c>
      <c r="C5059" s="92" t="str">
        <f t="shared" si="234"/>
        <v>POST /file-payments</v>
      </c>
      <c r="D5059" s="94" t="s">
        <v>208</v>
      </c>
      <c r="E5059" s="93" t="str">
        <f t="shared" si="235"/>
        <v>PISP</v>
      </c>
      <c r="F5059" s="93" t="str">
        <f t="shared" si="236"/>
        <v>Y</v>
      </c>
      <c r="G5059" s="95">
        <v>340777261.74132377</v>
      </c>
      <c r="H5059" s="99">
        <v>3860.9980293250674</v>
      </c>
      <c r="I5059" s="99">
        <v>65.339509209468844</v>
      </c>
      <c r="J5059" s="96"/>
      <c r="K5059" s="96"/>
      <c r="L5059" s="96"/>
      <c r="M5059" s="96"/>
      <c r="N5059" s="96"/>
      <c r="O5059" s="96"/>
      <c r="P5059" s="96"/>
    </row>
    <row r="5060" spans="1:16" ht="15" customHeight="1" x14ac:dyDescent="0.25">
      <c r="A5060" s="97">
        <v>43773</v>
      </c>
      <c r="B5060" s="101">
        <v>58</v>
      </c>
      <c r="C5060" s="92" t="str">
        <f t="shared" si="234"/>
        <v>GET /file-payments/{FilePaymentId}</v>
      </c>
      <c r="D5060" s="94" t="s">
        <v>208</v>
      </c>
      <c r="E5060" s="93" t="str">
        <f t="shared" si="235"/>
        <v>PISP</v>
      </c>
      <c r="F5060" s="93" t="str">
        <f t="shared" si="236"/>
        <v>Y</v>
      </c>
      <c r="G5060" s="95">
        <v>71912365.189189509</v>
      </c>
      <c r="H5060" s="99">
        <v>843.32569573586011</v>
      </c>
      <c r="I5060" s="99">
        <v>117.61168963636557</v>
      </c>
      <c r="J5060" s="96"/>
      <c r="K5060" s="96"/>
      <c r="L5060" s="96"/>
      <c r="M5060" s="96"/>
      <c r="N5060" s="96"/>
      <c r="O5060" s="96"/>
      <c r="P5060" s="96"/>
    </row>
    <row r="5061" spans="1:16" ht="15" customHeight="1" x14ac:dyDescent="0.25">
      <c r="A5061" s="97">
        <v>43773</v>
      </c>
      <c r="B5061" s="101">
        <v>59</v>
      </c>
      <c r="C5061" s="92" t="str">
        <f t="shared" si="234"/>
        <v>GET /file-payments/{FilePaymentId}/report-file</v>
      </c>
      <c r="D5061" s="94" t="s">
        <v>208</v>
      </c>
      <c r="E5061" s="93" t="str">
        <f t="shared" si="235"/>
        <v>PISP</v>
      </c>
      <c r="F5061" s="93" t="str">
        <f t="shared" si="236"/>
        <v>Y</v>
      </c>
      <c r="G5061" s="95">
        <v>57734579.265771985</v>
      </c>
      <c r="H5061" s="99">
        <v>2347.0195235101392</v>
      </c>
      <c r="I5061" s="99">
        <v>83.221841746729325</v>
      </c>
      <c r="J5061" s="96"/>
      <c r="K5061" s="96"/>
      <c r="L5061" s="96"/>
      <c r="M5061" s="96"/>
      <c r="N5061" s="96"/>
      <c r="O5061" s="96"/>
      <c r="P5061" s="96"/>
    </row>
    <row r="5062" spans="1:16" ht="15" customHeight="1" x14ac:dyDescent="0.25">
      <c r="A5062" s="97">
        <v>43773</v>
      </c>
      <c r="B5062" s="101">
        <v>60</v>
      </c>
      <c r="C5062" s="92" t="str">
        <f t="shared" si="234"/>
        <v>POST /funds-confirmation-consents</v>
      </c>
      <c r="D5062" s="94" t="s">
        <v>208</v>
      </c>
      <c r="E5062" s="93" t="str">
        <f t="shared" si="235"/>
        <v>CoF</v>
      </c>
      <c r="F5062" s="93" t="str">
        <f t="shared" si="236"/>
        <v>N</v>
      </c>
      <c r="G5062" s="95">
        <v>14431890.838587504</v>
      </c>
      <c r="H5062" s="99">
        <v>15345.173640119679</v>
      </c>
      <c r="I5062" s="99">
        <v>13.718004881172583</v>
      </c>
      <c r="J5062" s="96"/>
      <c r="K5062" s="96"/>
      <c r="L5062" s="96"/>
      <c r="M5062" s="96"/>
      <c r="N5062" s="96"/>
      <c r="O5062" s="96"/>
      <c r="P5062" s="96"/>
    </row>
    <row r="5063" spans="1:16" ht="15" customHeight="1" x14ac:dyDescent="0.25">
      <c r="A5063" s="97">
        <v>43773</v>
      </c>
      <c r="B5063" s="101">
        <v>61</v>
      </c>
      <c r="C5063" s="92" t="str">
        <f t="shared" si="234"/>
        <v>GET /funds-confirmation-consents/{ConsentId}</v>
      </c>
      <c r="D5063" s="94" t="s">
        <v>208</v>
      </c>
      <c r="E5063" s="93" t="str">
        <f t="shared" si="235"/>
        <v>CoF</v>
      </c>
      <c r="F5063" s="93" t="str">
        <f t="shared" si="236"/>
        <v>N</v>
      </c>
      <c r="G5063" s="95">
        <v>18574532.516905442</v>
      </c>
      <c r="H5063" s="99">
        <v>41654.204269783564</v>
      </c>
      <c r="I5063" s="99">
        <v>183.25907895225893</v>
      </c>
      <c r="J5063" s="96"/>
      <c r="K5063" s="96"/>
      <c r="L5063" s="96"/>
      <c r="M5063" s="96"/>
      <c r="N5063" s="96"/>
      <c r="O5063" s="96"/>
      <c r="P5063" s="96"/>
    </row>
    <row r="5064" spans="1:16" ht="15" customHeight="1" x14ac:dyDescent="0.25">
      <c r="A5064" s="97">
        <v>43773</v>
      </c>
      <c r="B5064" s="101">
        <v>62</v>
      </c>
      <c r="C5064" s="92" t="str">
        <f t="shared" ref="C5064:C5127" si="237">VLOOKUP($B5064,endpoints,3)</f>
        <v>DELETE /funds-confirmation-consents/{ConsentId}</v>
      </c>
      <c r="D5064" s="94" t="s">
        <v>208</v>
      </c>
      <c r="E5064" s="93" t="str">
        <f t="shared" ref="E5064:E5127" si="238">VLOOKUP($B5064,endpoints,4)</f>
        <v>CoF</v>
      </c>
      <c r="F5064" s="93" t="str">
        <f t="shared" ref="F5064:F5127" si="239">VLOOKUP($B5064,endpoints,5)</f>
        <v>N</v>
      </c>
      <c r="G5064" s="95">
        <v>6424098.0268247798</v>
      </c>
      <c r="H5064" s="99">
        <v>12245.900419792086</v>
      </c>
      <c r="I5064" s="99">
        <v>110.7935787366967</v>
      </c>
      <c r="J5064" s="96"/>
      <c r="K5064" s="96"/>
      <c r="L5064" s="96"/>
      <c r="M5064" s="96"/>
      <c r="N5064" s="96"/>
      <c r="O5064" s="96"/>
      <c r="P5064" s="96"/>
    </row>
    <row r="5065" spans="1:16" ht="15" customHeight="1" x14ac:dyDescent="0.25">
      <c r="A5065" s="97">
        <v>43773</v>
      </c>
      <c r="B5065" s="101">
        <v>63</v>
      </c>
      <c r="C5065" s="92" t="str">
        <f t="shared" si="237"/>
        <v>POST /funds-confirmations</v>
      </c>
      <c r="D5065" s="94" t="s">
        <v>208</v>
      </c>
      <c r="E5065" s="93" t="str">
        <f t="shared" si="238"/>
        <v>CoF</v>
      </c>
      <c r="F5065" s="93" t="str">
        <f t="shared" si="239"/>
        <v>Y</v>
      </c>
      <c r="G5065" s="95">
        <v>7837426.4708367568</v>
      </c>
      <c r="H5065" s="99">
        <v>17758.513497805914</v>
      </c>
      <c r="I5065" s="99">
        <v>217.67920904219056</v>
      </c>
      <c r="J5065" s="96"/>
      <c r="K5065" s="96"/>
      <c r="L5065" s="96"/>
      <c r="M5065" s="96"/>
      <c r="N5065" s="96"/>
      <c r="O5065" s="96"/>
      <c r="P5065" s="96"/>
    </row>
    <row r="5066" spans="1:16" ht="15" customHeight="1" x14ac:dyDescent="0.25">
      <c r="A5066" s="97">
        <v>43773</v>
      </c>
      <c r="B5066" s="101">
        <v>75</v>
      </c>
      <c r="C5066" s="92" t="str">
        <f t="shared" si="237"/>
        <v>GET /domestic-payment-consents/{ConsentId}/funds-confirmation</v>
      </c>
      <c r="D5066" s="94" t="s">
        <v>208</v>
      </c>
      <c r="E5066" s="93" t="str">
        <f t="shared" si="238"/>
        <v>CoF</v>
      </c>
      <c r="F5066" s="93" t="str">
        <f t="shared" si="239"/>
        <v>Y</v>
      </c>
      <c r="G5066" s="95">
        <v>4083042.4950295244</v>
      </c>
      <c r="H5066" s="99">
        <v>6139.9853492571556</v>
      </c>
      <c r="I5066" s="99">
        <v>220.90755577690214</v>
      </c>
      <c r="J5066" s="96"/>
      <c r="K5066" s="96"/>
      <c r="L5066" s="96"/>
      <c r="M5066" s="96"/>
      <c r="N5066" s="96"/>
      <c r="O5066" s="96"/>
      <c r="P5066" s="96"/>
    </row>
    <row r="5067" spans="1:16" ht="15" customHeight="1" x14ac:dyDescent="0.25">
      <c r="A5067" s="97">
        <v>43773</v>
      </c>
      <c r="B5067" s="101">
        <v>76</v>
      </c>
      <c r="C5067" s="92" t="str">
        <f t="shared" si="237"/>
        <v>GET /international-payment-consents/{ConsentId}/funds-confirmation</v>
      </c>
      <c r="D5067" s="94" t="s">
        <v>208</v>
      </c>
      <c r="E5067" s="93" t="str">
        <f t="shared" si="238"/>
        <v>CoF</v>
      </c>
      <c r="F5067" s="93" t="str">
        <f t="shared" si="239"/>
        <v>Y</v>
      </c>
      <c r="G5067" s="95">
        <v>16088369.694428379</v>
      </c>
      <c r="H5067" s="99">
        <v>43780.459650328172</v>
      </c>
      <c r="I5067" s="99">
        <v>90.600634446061974</v>
      </c>
      <c r="J5067" s="96"/>
      <c r="K5067" s="96"/>
      <c r="L5067" s="96"/>
      <c r="M5067" s="96"/>
      <c r="N5067" s="96"/>
      <c r="O5067" s="96"/>
      <c r="P5067" s="96"/>
    </row>
    <row r="5068" spans="1:16" ht="15" customHeight="1" x14ac:dyDescent="0.25">
      <c r="A5068" s="97">
        <v>43773</v>
      </c>
      <c r="B5068" s="101">
        <v>77</v>
      </c>
      <c r="C5068" s="92" t="str">
        <f t="shared" si="237"/>
        <v>GET /international-scheduled-payment-consents/{ConsentId}/funds-confirmation</v>
      </c>
      <c r="D5068" s="94" t="s">
        <v>208</v>
      </c>
      <c r="E5068" s="93" t="str">
        <f t="shared" si="238"/>
        <v>CoF</v>
      </c>
      <c r="F5068" s="93" t="str">
        <f t="shared" si="239"/>
        <v>Y</v>
      </c>
      <c r="G5068" s="95">
        <v>32888587.516144644</v>
      </c>
      <c r="H5068" s="99">
        <v>47994.211819180331</v>
      </c>
      <c r="I5068" s="99">
        <v>9.1152303888533197</v>
      </c>
      <c r="J5068" s="96"/>
      <c r="K5068" s="96"/>
      <c r="L5068" s="96"/>
      <c r="M5068" s="96"/>
      <c r="N5068" s="96"/>
      <c r="O5068" s="96"/>
      <c r="P5068" s="96"/>
    </row>
    <row r="5069" spans="1:16" ht="15" customHeight="1" x14ac:dyDescent="0.25">
      <c r="A5069" s="97">
        <v>43773</v>
      </c>
      <c r="B5069" s="101">
        <v>78</v>
      </c>
      <c r="C5069" s="92" t="str">
        <f t="shared" si="237"/>
        <v>GET /accounts/{AccountId}/parties</v>
      </c>
      <c r="D5069" s="94" t="s">
        <v>208</v>
      </c>
      <c r="E5069" s="93" t="str">
        <f t="shared" si="238"/>
        <v>AISP</v>
      </c>
      <c r="F5069" s="93" t="str">
        <f t="shared" si="239"/>
        <v>Y</v>
      </c>
      <c r="G5069" s="104">
        <v>1148139.8991713377</v>
      </c>
      <c r="H5069" s="99">
        <v>52023.067248048123</v>
      </c>
      <c r="I5069" s="99">
        <v>0</v>
      </c>
      <c r="J5069" s="96"/>
      <c r="K5069" s="96"/>
      <c r="L5069" s="96"/>
      <c r="M5069" s="96"/>
      <c r="N5069" s="96"/>
      <c r="O5069" s="96"/>
      <c r="P5069" s="96"/>
    </row>
    <row r="5070" spans="1:16" ht="15" customHeight="1" x14ac:dyDescent="0.25">
      <c r="A5070" s="97">
        <v>43773</v>
      </c>
      <c r="B5070" s="101">
        <v>79</v>
      </c>
      <c r="C5070" s="92" t="str">
        <f t="shared" si="237"/>
        <v>GET /domestic-payments/{DomesticPaymentId}/payment-details</v>
      </c>
      <c r="D5070" s="94" t="s">
        <v>208</v>
      </c>
      <c r="E5070" s="93" t="str">
        <f t="shared" si="238"/>
        <v>PISP</v>
      </c>
      <c r="F5070" s="93" t="str">
        <f t="shared" si="239"/>
        <v>Y</v>
      </c>
      <c r="G5070" s="104">
        <v>35288790.53559228</v>
      </c>
      <c r="H5070" s="99">
        <v>40916.134484812348</v>
      </c>
      <c r="I5070" s="99">
        <v>77.531160981684565</v>
      </c>
      <c r="J5070" s="96"/>
      <c r="K5070" s="96"/>
      <c r="L5070" s="96"/>
      <c r="M5070" s="96"/>
      <c r="N5070" s="96"/>
      <c r="O5070" s="96"/>
      <c r="P5070" s="96"/>
    </row>
    <row r="5071" spans="1:16" ht="15" customHeight="1" x14ac:dyDescent="0.25">
      <c r="A5071" s="97">
        <v>43773</v>
      </c>
      <c r="B5071" s="101">
        <v>80</v>
      </c>
      <c r="C5071" s="92" t="str">
        <f t="shared" si="237"/>
        <v>GET /domestic-scheduled-payments/{DomesticScheduledPaymentId}/payment-details</v>
      </c>
      <c r="D5071" s="94" t="s">
        <v>208</v>
      </c>
      <c r="E5071" s="93" t="str">
        <f t="shared" si="238"/>
        <v>PISP</v>
      </c>
      <c r="F5071" s="93" t="str">
        <f t="shared" si="239"/>
        <v>Y</v>
      </c>
      <c r="G5071" s="104">
        <v>16647344.353169367</v>
      </c>
      <c r="H5071" s="99">
        <v>38611.404656055143</v>
      </c>
      <c r="I5071" s="99">
        <v>96.101043671168981</v>
      </c>
      <c r="J5071" s="96"/>
      <c r="K5071" s="96"/>
      <c r="L5071" s="96"/>
      <c r="M5071" s="96"/>
      <c r="N5071" s="96"/>
      <c r="O5071" s="96"/>
      <c r="P5071" s="96"/>
    </row>
    <row r="5072" spans="1:16" ht="15" customHeight="1" x14ac:dyDescent="0.25">
      <c r="A5072" s="97">
        <v>43773</v>
      </c>
      <c r="B5072" s="101">
        <v>81</v>
      </c>
      <c r="C5072" s="92" t="str">
        <f t="shared" si="237"/>
        <v>GET /domestic-standing-orders/{DomesticStandingOrderId}/payment-details</v>
      </c>
      <c r="D5072" s="94" t="s">
        <v>208</v>
      </c>
      <c r="E5072" s="93" t="str">
        <f t="shared" si="238"/>
        <v>PISP</v>
      </c>
      <c r="F5072" s="93" t="str">
        <f t="shared" si="239"/>
        <v>Y</v>
      </c>
      <c r="G5072" s="104">
        <v>6759620.7628290076</v>
      </c>
      <c r="H5072" s="99">
        <v>9802.9615306380692</v>
      </c>
      <c r="I5072" s="99">
        <v>243.61599686363974</v>
      </c>
      <c r="J5072" s="96"/>
      <c r="K5072" s="96"/>
      <c r="L5072" s="96"/>
      <c r="M5072" s="96"/>
      <c r="N5072" s="96"/>
      <c r="O5072" s="96"/>
      <c r="P5072" s="96"/>
    </row>
    <row r="5073" spans="1:16" ht="15" customHeight="1" x14ac:dyDescent="0.25">
      <c r="A5073" s="97">
        <v>43773</v>
      </c>
      <c r="B5073" s="101">
        <v>82</v>
      </c>
      <c r="C5073" s="92" t="str">
        <f t="shared" si="237"/>
        <v>GET /international-payments/{InternationalPaymentId}/payment-details</v>
      </c>
      <c r="D5073" s="94" t="s">
        <v>208</v>
      </c>
      <c r="E5073" s="93" t="str">
        <f t="shared" si="238"/>
        <v>PISP</v>
      </c>
      <c r="F5073" s="93" t="str">
        <f t="shared" si="239"/>
        <v>Y</v>
      </c>
      <c r="G5073" s="104">
        <v>14507221.499178605</v>
      </c>
      <c r="H5073" s="99">
        <v>22543.046759693363</v>
      </c>
      <c r="I5073" s="99">
        <v>68.217819629829862</v>
      </c>
      <c r="J5073" s="96"/>
      <c r="K5073" s="96"/>
      <c r="L5073" s="96"/>
      <c r="M5073" s="96"/>
      <c r="N5073" s="96"/>
      <c r="O5073" s="96"/>
      <c r="P5073" s="96"/>
    </row>
    <row r="5074" spans="1:16" ht="15" customHeight="1" x14ac:dyDescent="0.25">
      <c r="A5074" s="97">
        <v>43773</v>
      </c>
      <c r="B5074" s="101">
        <v>83</v>
      </c>
      <c r="C5074" s="92" t="str">
        <f t="shared" si="237"/>
        <v>GET /international-scheduled-payments/{InternationalScheduledPaymentId}/payment-details</v>
      </c>
      <c r="D5074" s="94" t="s">
        <v>208</v>
      </c>
      <c r="E5074" s="93" t="str">
        <f t="shared" si="238"/>
        <v>PISP</v>
      </c>
      <c r="F5074" s="93" t="str">
        <f t="shared" si="239"/>
        <v>Y</v>
      </c>
      <c r="G5074" s="104">
        <v>24351739.173014544</v>
      </c>
      <c r="H5074" s="99">
        <v>42288.385098804058</v>
      </c>
      <c r="I5074" s="99">
        <v>54.928059867358364</v>
      </c>
      <c r="J5074" s="96"/>
      <c r="K5074" s="96"/>
      <c r="L5074" s="96"/>
      <c r="M5074" s="96"/>
      <c r="N5074" s="96"/>
      <c r="O5074" s="96"/>
      <c r="P5074" s="96"/>
    </row>
    <row r="5075" spans="1:16" ht="15" customHeight="1" x14ac:dyDescent="0.25">
      <c r="A5075" s="97">
        <v>43773</v>
      </c>
      <c r="B5075" s="101">
        <v>84</v>
      </c>
      <c r="C5075" s="92" t="str">
        <f t="shared" si="237"/>
        <v>GET /international-standing-orders/{InternationalStandingOrderPaymentId}/payment-details</v>
      </c>
      <c r="D5075" s="94" t="s">
        <v>208</v>
      </c>
      <c r="E5075" s="93" t="str">
        <f t="shared" si="238"/>
        <v>PISP</v>
      </c>
      <c r="F5075" s="93" t="str">
        <f t="shared" si="239"/>
        <v>Y</v>
      </c>
      <c r="G5075" s="104">
        <v>7010762.715114614</v>
      </c>
      <c r="H5075" s="99">
        <v>19655.179402872312</v>
      </c>
      <c r="I5075" s="99">
        <v>71.407954260785957</v>
      </c>
      <c r="J5075" s="96"/>
      <c r="K5075" s="96"/>
      <c r="L5075" s="96"/>
      <c r="M5075" s="96"/>
      <c r="N5075" s="96"/>
      <c r="O5075" s="96"/>
      <c r="P5075" s="96"/>
    </row>
    <row r="5076" spans="1:16" ht="15" customHeight="1" x14ac:dyDescent="0.25">
      <c r="A5076" s="97">
        <v>43773</v>
      </c>
      <c r="B5076" s="101">
        <v>85</v>
      </c>
      <c r="C5076" s="92" t="str">
        <f t="shared" si="237"/>
        <v>GET /file-payments/{FilePaymentId}/payment-details</v>
      </c>
      <c r="D5076" s="94" t="s">
        <v>208</v>
      </c>
      <c r="E5076" s="93" t="str">
        <f t="shared" si="238"/>
        <v>PISP</v>
      </c>
      <c r="F5076" s="93" t="str">
        <f t="shared" si="239"/>
        <v>Y</v>
      </c>
      <c r="G5076" s="104">
        <v>63508037.192349181</v>
      </c>
      <c r="H5076" s="99">
        <v>2581.7214758611531</v>
      </c>
      <c r="I5076" s="99">
        <v>91.544025921402266</v>
      </c>
      <c r="J5076" s="96"/>
      <c r="K5076" s="96"/>
      <c r="L5076" s="96"/>
      <c r="M5076" s="96"/>
      <c r="N5076" s="96"/>
      <c r="O5076" s="96"/>
      <c r="P5076" s="96"/>
    </row>
    <row r="5077" spans="1:16" ht="15" customHeight="1" x14ac:dyDescent="0.25">
      <c r="A5077" s="97">
        <v>43773</v>
      </c>
      <c r="B5077" s="101">
        <v>86</v>
      </c>
      <c r="C5077" s="92" t="str">
        <f t="shared" si="237"/>
        <v>POST /event-subscriptions</v>
      </c>
      <c r="D5077" s="94" t="s">
        <v>208</v>
      </c>
      <c r="E5077" s="93" t="str">
        <f t="shared" si="238"/>
        <v>Notifications</v>
      </c>
      <c r="F5077" s="93" t="str">
        <f t="shared" si="239"/>
        <v>N</v>
      </c>
      <c r="G5077" s="104">
        <v>12988701.754728753</v>
      </c>
      <c r="H5077" s="99">
        <v>13810.656276107711</v>
      </c>
      <c r="I5077" s="99">
        <v>12.346204393055325</v>
      </c>
      <c r="J5077" s="96"/>
      <c r="K5077" s="96"/>
      <c r="L5077" s="96"/>
      <c r="M5077" s="96"/>
      <c r="N5077" s="96"/>
      <c r="O5077" s="96"/>
      <c r="P5077" s="96"/>
    </row>
    <row r="5078" spans="1:16" ht="15" customHeight="1" x14ac:dyDescent="0.25">
      <c r="A5078" s="97">
        <v>43773</v>
      </c>
      <c r="B5078" s="101">
        <v>87</v>
      </c>
      <c r="C5078" s="92" t="str">
        <f t="shared" si="237"/>
        <v>GET /event-subscriptions</v>
      </c>
      <c r="D5078" s="94" t="s">
        <v>208</v>
      </c>
      <c r="E5078" s="93" t="str">
        <f t="shared" si="238"/>
        <v>Notifications</v>
      </c>
      <c r="F5078" s="93" t="str">
        <f t="shared" si="239"/>
        <v>N</v>
      </c>
      <c r="G5078" s="104">
        <v>16717079.265214898</v>
      </c>
      <c r="H5078" s="99">
        <v>37488.783842805205</v>
      </c>
      <c r="I5078" s="99">
        <v>164.93317105703304</v>
      </c>
      <c r="J5078" s="96"/>
      <c r="K5078" s="96"/>
      <c r="L5078" s="96"/>
      <c r="M5078" s="96"/>
      <c r="N5078" s="96"/>
      <c r="O5078" s="96"/>
      <c r="P5078" s="96"/>
    </row>
    <row r="5079" spans="1:16" ht="15" customHeight="1" x14ac:dyDescent="0.25">
      <c r="A5079" s="97">
        <v>43773</v>
      </c>
      <c r="B5079" s="101">
        <v>88</v>
      </c>
      <c r="C5079" s="92" t="str">
        <f t="shared" si="237"/>
        <v>PUT /event-subscriptions/{EventSubscriptionId}</v>
      </c>
      <c r="D5079" s="94" t="s">
        <v>208</v>
      </c>
      <c r="E5079" s="93" t="str">
        <f t="shared" si="238"/>
        <v>Notifications</v>
      </c>
      <c r="F5079" s="93" t="str">
        <f t="shared" si="239"/>
        <v>N</v>
      </c>
      <c r="G5079" s="104">
        <v>13638136.842465192</v>
      </c>
      <c r="H5079" s="99">
        <v>14501.189089913098</v>
      </c>
      <c r="I5079" s="99">
        <v>12.963514612708092</v>
      </c>
      <c r="J5079" s="96"/>
      <c r="K5079" s="96"/>
      <c r="L5079" s="96"/>
      <c r="M5079" s="96"/>
      <c r="N5079" s="96"/>
      <c r="O5079" s="96"/>
      <c r="P5079" s="96"/>
    </row>
    <row r="5080" spans="1:16" ht="15" customHeight="1" x14ac:dyDescent="0.25">
      <c r="A5080" s="97">
        <v>43773</v>
      </c>
      <c r="B5080" s="101">
        <v>89</v>
      </c>
      <c r="C5080" s="92" t="str">
        <f t="shared" si="237"/>
        <v>DELETE /event-subscriptions/{EventSubscriptionId}</v>
      </c>
      <c r="D5080" s="94" t="s">
        <v>208</v>
      </c>
      <c r="E5080" s="93" t="str">
        <f t="shared" si="238"/>
        <v>Notifications</v>
      </c>
      <c r="F5080" s="93" t="str">
        <f t="shared" si="239"/>
        <v>N</v>
      </c>
      <c r="G5080" s="104">
        <v>7066507.8295072587</v>
      </c>
      <c r="H5080" s="99">
        <v>13470.490461771295</v>
      </c>
      <c r="I5080" s="99">
        <v>121.87293661036638</v>
      </c>
      <c r="J5080" s="96"/>
      <c r="K5080" s="96"/>
      <c r="L5080" s="96"/>
      <c r="M5080" s="96"/>
      <c r="N5080" s="96"/>
      <c r="O5080" s="96"/>
      <c r="P5080" s="96"/>
    </row>
    <row r="5081" spans="1:16" ht="15" customHeight="1" x14ac:dyDescent="0.25">
      <c r="A5081" s="97">
        <v>43773</v>
      </c>
      <c r="B5081" s="101">
        <v>90</v>
      </c>
      <c r="C5081" s="92" t="str">
        <f t="shared" si="237"/>
        <v>POST /event-notifications</v>
      </c>
      <c r="D5081" s="94" t="s">
        <v>208</v>
      </c>
      <c r="E5081" s="93" t="str">
        <f t="shared" si="238"/>
        <v>Notifications</v>
      </c>
      <c r="F5081" s="93" t="str">
        <f t="shared" si="239"/>
        <v>N</v>
      </c>
      <c r="G5081" s="104">
        <v>7445555.147294919</v>
      </c>
      <c r="H5081" s="99">
        <v>16870.587822915619</v>
      </c>
      <c r="I5081" s="99">
        <v>206.79524859008103</v>
      </c>
      <c r="J5081" s="96"/>
      <c r="K5081" s="96"/>
      <c r="L5081" s="96"/>
      <c r="M5081" s="96"/>
      <c r="N5081" s="96"/>
      <c r="O5081" s="96"/>
      <c r="P5081" s="96"/>
    </row>
    <row r="5082" spans="1:16" ht="15" customHeight="1" x14ac:dyDescent="0.25">
      <c r="A5082" s="97">
        <v>43773</v>
      </c>
      <c r="B5082" s="101">
        <v>91</v>
      </c>
      <c r="C5082" s="92" t="str">
        <f t="shared" si="237"/>
        <v>POST /events</v>
      </c>
      <c r="D5082" s="94" t="s">
        <v>208</v>
      </c>
      <c r="E5082" s="93" t="str">
        <f t="shared" si="238"/>
        <v>Notifications</v>
      </c>
      <c r="F5082" s="93" t="str">
        <f t="shared" si="239"/>
        <v>N</v>
      </c>
      <c r="G5082" s="104">
        <v>5781688.2241423018</v>
      </c>
      <c r="H5082" s="99">
        <v>11021.310377812877</v>
      </c>
      <c r="I5082" s="99">
        <v>99.714220863027037</v>
      </c>
      <c r="J5082" s="96"/>
      <c r="K5082" s="96"/>
      <c r="L5082" s="96"/>
      <c r="M5082" s="96"/>
      <c r="N5082" s="96"/>
      <c r="O5082" s="96"/>
      <c r="P5082" s="96"/>
    </row>
    <row r="5083" spans="1:16" ht="15" customHeight="1" x14ac:dyDescent="0.25">
      <c r="A5083" s="97">
        <v>43774</v>
      </c>
      <c r="B5083" s="101">
        <v>0</v>
      </c>
      <c r="C5083" s="92" t="str">
        <f t="shared" si="237"/>
        <v>OIDC endpoints for token IDs</v>
      </c>
      <c r="D5083" s="94" t="s">
        <v>207</v>
      </c>
      <c r="E5083" s="93" t="str">
        <f t="shared" si="238"/>
        <v>OIDC</v>
      </c>
      <c r="F5083" s="93" t="str">
        <f t="shared" si="239"/>
        <v>N</v>
      </c>
      <c r="G5083" s="111">
        <v>876847307.28188264</v>
      </c>
      <c r="H5083" s="99">
        <v>1636114.4677152089</v>
      </c>
      <c r="I5083" s="99">
        <v>614.65404001573484</v>
      </c>
      <c r="J5083" s="96"/>
      <c r="K5083" s="96"/>
      <c r="L5083" s="96"/>
      <c r="M5083" s="96"/>
      <c r="N5083" s="96"/>
      <c r="O5083" s="96"/>
      <c r="P5083" s="96"/>
    </row>
    <row r="5084" spans="1:16" ht="15" customHeight="1" x14ac:dyDescent="0.25">
      <c r="A5084" s="100">
        <v>43774</v>
      </c>
      <c r="B5084" s="101">
        <v>1</v>
      </c>
      <c r="C5084" s="92" t="str">
        <f t="shared" si="237"/>
        <v>POST /account-access-consents</v>
      </c>
      <c r="D5084" s="94" t="s">
        <v>207</v>
      </c>
      <c r="E5084" s="93" t="str">
        <f t="shared" si="238"/>
        <v>AISP</v>
      </c>
      <c r="F5084" s="93" t="str">
        <f t="shared" si="239"/>
        <v>N</v>
      </c>
      <c r="G5084" s="95">
        <v>817626.33744670148</v>
      </c>
      <c r="H5084" s="102">
        <v>32018.826491396769</v>
      </c>
      <c r="I5084" s="102">
        <v>93.072244450100911</v>
      </c>
      <c r="J5084" s="96"/>
      <c r="K5084" s="96"/>
      <c r="L5084" s="96"/>
      <c r="M5084" s="96"/>
      <c r="N5084" s="96"/>
      <c r="O5084" s="96"/>
      <c r="P5084" s="96"/>
    </row>
    <row r="5085" spans="1:16" ht="15" customHeight="1" x14ac:dyDescent="0.25">
      <c r="A5085" s="100">
        <v>43774</v>
      </c>
      <c r="B5085" s="101">
        <v>2</v>
      </c>
      <c r="C5085" s="92" t="str">
        <f t="shared" si="237"/>
        <v>GET /account-access-consents/{ConsentId}</v>
      </c>
      <c r="D5085" s="94" t="s">
        <v>207</v>
      </c>
      <c r="E5085" s="93" t="str">
        <f t="shared" si="238"/>
        <v>AISP</v>
      </c>
      <c r="F5085" s="93" t="str">
        <f t="shared" si="239"/>
        <v>N</v>
      </c>
      <c r="G5085" s="95">
        <v>1653901.1197672794</v>
      </c>
      <c r="H5085" s="102">
        <v>30612.06676918393</v>
      </c>
      <c r="I5085" s="102">
        <v>34.96662151209658</v>
      </c>
      <c r="J5085" s="96"/>
      <c r="K5085" s="96"/>
      <c r="L5085" s="96"/>
      <c r="M5085" s="96"/>
      <c r="N5085" s="96"/>
      <c r="O5085" s="96"/>
      <c r="P5085" s="96"/>
    </row>
    <row r="5086" spans="1:16" ht="15" customHeight="1" x14ac:dyDescent="0.25">
      <c r="A5086" s="100">
        <v>43774</v>
      </c>
      <c r="B5086" s="101">
        <v>3</v>
      </c>
      <c r="C5086" s="92" t="str">
        <f t="shared" si="237"/>
        <v>DELETE /account-access-consents/{ConsentId}</v>
      </c>
      <c r="D5086" s="94" t="s">
        <v>207</v>
      </c>
      <c r="E5086" s="93" t="str">
        <f t="shared" si="238"/>
        <v>AISP</v>
      </c>
      <c r="F5086" s="93" t="str">
        <f t="shared" si="239"/>
        <v>N</v>
      </c>
      <c r="G5086" s="95">
        <v>700353.64707885531</v>
      </c>
      <c r="H5086" s="102">
        <v>24237.676831588171</v>
      </c>
      <c r="I5086" s="102">
        <v>315.09896077224954</v>
      </c>
      <c r="J5086" s="96"/>
      <c r="K5086" s="96"/>
      <c r="L5086" s="96"/>
      <c r="M5086" s="96"/>
      <c r="N5086" s="96"/>
      <c r="O5086" s="96"/>
      <c r="P5086" s="96"/>
    </row>
    <row r="5087" spans="1:16" ht="15" customHeight="1" x14ac:dyDescent="0.25">
      <c r="A5087" s="100">
        <v>43774</v>
      </c>
      <c r="B5087" s="101">
        <v>4</v>
      </c>
      <c r="C5087" s="92" t="str">
        <f t="shared" si="237"/>
        <v>GET /accounts</v>
      </c>
      <c r="D5087" s="94" t="s">
        <v>207</v>
      </c>
      <c r="E5087" s="93" t="str">
        <f t="shared" si="238"/>
        <v>AISP</v>
      </c>
      <c r="F5087" s="93" t="str">
        <f t="shared" si="239"/>
        <v>Y</v>
      </c>
      <c r="G5087" s="95">
        <v>2045236.1115482994</v>
      </c>
      <c r="H5087" s="102">
        <v>28971.167897881081</v>
      </c>
      <c r="I5087" s="102">
        <v>69.654950512795835</v>
      </c>
      <c r="J5087" s="96"/>
      <c r="K5087" s="96"/>
      <c r="L5087" s="96"/>
      <c r="M5087" s="96"/>
      <c r="N5087" s="96"/>
      <c r="O5087" s="96"/>
      <c r="P5087" s="96"/>
    </row>
    <row r="5088" spans="1:16" ht="15" customHeight="1" x14ac:dyDescent="0.25">
      <c r="A5088" s="100">
        <v>43774</v>
      </c>
      <c r="B5088" s="101">
        <v>5</v>
      </c>
      <c r="C5088" s="92" t="str">
        <f t="shared" si="237"/>
        <v>GET /accounts/{AccountId}</v>
      </c>
      <c r="D5088" s="94" t="s">
        <v>207</v>
      </c>
      <c r="E5088" s="93" t="str">
        <f t="shared" si="238"/>
        <v>AISP</v>
      </c>
      <c r="F5088" s="93" t="str">
        <f t="shared" si="239"/>
        <v>Y</v>
      </c>
      <c r="G5088" s="95">
        <v>3215092.2197519909</v>
      </c>
      <c r="H5088" s="102">
        <v>41129.968879350454</v>
      </c>
      <c r="I5088" s="102">
        <v>104.62951296382123</v>
      </c>
      <c r="J5088" s="96"/>
      <c r="K5088" s="96"/>
      <c r="L5088" s="96"/>
      <c r="M5088" s="96"/>
      <c r="N5088" s="96"/>
      <c r="O5088" s="96"/>
      <c r="P5088" s="96"/>
    </row>
    <row r="5089" spans="1:16" ht="15" customHeight="1" x14ac:dyDescent="0.25">
      <c r="A5089" s="100">
        <v>43774</v>
      </c>
      <c r="B5089" s="101">
        <v>6</v>
      </c>
      <c r="C5089" s="92" t="str">
        <f t="shared" si="237"/>
        <v>GET /accounts/{AccountId}/balances</v>
      </c>
      <c r="D5089" s="94" t="s">
        <v>207</v>
      </c>
      <c r="E5089" s="93" t="str">
        <f t="shared" si="238"/>
        <v>AISP</v>
      </c>
      <c r="F5089" s="93" t="str">
        <f t="shared" si="239"/>
        <v>Y</v>
      </c>
      <c r="G5089" s="95">
        <v>2123812.9690645277</v>
      </c>
      <c r="H5089" s="102">
        <v>27444.989463359721</v>
      </c>
      <c r="I5089" s="102">
        <v>140.08505431355186</v>
      </c>
      <c r="J5089" s="96"/>
      <c r="K5089" s="96"/>
      <c r="L5089" s="96"/>
      <c r="M5089" s="96"/>
      <c r="N5089" s="96"/>
      <c r="O5089" s="96"/>
      <c r="P5089" s="96"/>
    </row>
    <row r="5090" spans="1:16" ht="15" customHeight="1" x14ac:dyDescent="0.25">
      <c r="A5090" s="100">
        <v>43774</v>
      </c>
      <c r="B5090" s="101">
        <v>7</v>
      </c>
      <c r="C5090" s="92" t="str">
        <f t="shared" si="237"/>
        <v>GET /balances</v>
      </c>
      <c r="D5090" s="94" t="s">
        <v>207</v>
      </c>
      <c r="E5090" s="93" t="str">
        <f t="shared" si="238"/>
        <v>AISP</v>
      </c>
      <c r="F5090" s="93" t="str">
        <f t="shared" si="239"/>
        <v>Y</v>
      </c>
      <c r="G5090" s="95">
        <v>1386754.0143586749</v>
      </c>
      <c r="H5090" s="102">
        <v>24130.512051533144</v>
      </c>
      <c r="I5090" s="102">
        <v>159.09981727554705</v>
      </c>
      <c r="J5090" s="96"/>
      <c r="K5090" s="96"/>
      <c r="L5090" s="96"/>
      <c r="M5090" s="96"/>
      <c r="N5090" s="96"/>
      <c r="O5090" s="96"/>
      <c r="P5090" s="96"/>
    </row>
    <row r="5091" spans="1:16" ht="15" customHeight="1" x14ac:dyDescent="0.25">
      <c r="A5091" s="100">
        <v>43774</v>
      </c>
      <c r="B5091" s="101">
        <v>8</v>
      </c>
      <c r="C5091" s="92" t="str">
        <f t="shared" si="237"/>
        <v>GET /accounts/{AccountId}/transactions</v>
      </c>
      <c r="D5091" s="94" t="s">
        <v>207</v>
      </c>
      <c r="E5091" s="93" t="str">
        <f t="shared" si="238"/>
        <v>AISP</v>
      </c>
      <c r="F5091" s="93" t="str">
        <f t="shared" si="239"/>
        <v>Y</v>
      </c>
      <c r="G5091" s="95">
        <v>37593358.521026932</v>
      </c>
      <c r="H5091" s="102">
        <v>20623.50769312997</v>
      </c>
      <c r="I5091" s="102">
        <v>171.30717315194332</v>
      </c>
      <c r="J5091" s="96"/>
      <c r="K5091" s="96"/>
      <c r="L5091" s="96"/>
      <c r="M5091" s="96"/>
      <c r="N5091" s="96"/>
      <c r="O5091" s="96"/>
      <c r="P5091" s="96"/>
    </row>
    <row r="5092" spans="1:16" ht="15" customHeight="1" x14ac:dyDescent="0.25">
      <c r="A5092" s="100">
        <v>43774</v>
      </c>
      <c r="B5092" s="101">
        <v>9</v>
      </c>
      <c r="C5092" s="92" t="str">
        <f t="shared" si="237"/>
        <v>GET /transactions</v>
      </c>
      <c r="D5092" s="94" t="s">
        <v>207</v>
      </c>
      <c r="E5092" s="93" t="str">
        <f t="shared" si="238"/>
        <v>AISP</v>
      </c>
      <c r="F5092" s="93" t="str">
        <f t="shared" si="239"/>
        <v>Y</v>
      </c>
      <c r="G5092" s="95">
        <v>372329351.67835951</v>
      </c>
      <c r="H5092" s="102">
        <v>43586.29990596322</v>
      </c>
      <c r="I5092" s="102">
        <v>32.955472494241775</v>
      </c>
      <c r="J5092" s="96"/>
      <c r="K5092" s="96"/>
      <c r="L5092" s="96"/>
      <c r="M5092" s="96"/>
      <c r="N5092" s="96"/>
      <c r="O5092" s="96"/>
      <c r="P5092" s="96"/>
    </row>
    <row r="5093" spans="1:16" ht="15" customHeight="1" x14ac:dyDescent="0.25">
      <c r="A5093" s="100">
        <v>43774</v>
      </c>
      <c r="B5093" s="101">
        <v>10</v>
      </c>
      <c r="C5093" s="92" t="str">
        <f t="shared" si="237"/>
        <v>GET /accounts/{AccountId}/beneficiaries</v>
      </c>
      <c r="D5093" s="94" t="s">
        <v>207</v>
      </c>
      <c r="E5093" s="93" t="str">
        <f t="shared" si="238"/>
        <v>AISP</v>
      </c>
      <c r="F5093" s="93" t="str">
        <f t="shared" si="239"/>
        <v>Y</v>
      </c>
      <c r="G5093" s="95">
        <v>2618354.5374612068</v>
      </c>
      <c r="H5093" s="102">
        <v>26670.462470125192</v>
      </c>
      <c r="I5093" s="102">
        <v>146.49594828221873</v>
      </c>
      <c r="J5093" s="96"/>
      <c r="K5093" s="96"/>
      <c r="L5093" s="96"/>
      <c r="M5093" s="96"/>
      <c r="N5093" s="96"/>
      <c r="O5093" s="96"/>
      <c r="P5093" s="96"/>
    </row>
    <row r="5094" spans="1:16" ht="15" customHeight="1" x14ac:dyDescent="0.25">
      <c r="A5094" s="100">
        <v>43774</v>
      </c>
      <c r="B5094" s="101">
        <v>11</v>
      </c>
      <c r="C5094" s="92" t="str">
        <f t="shared" si="237"/>
        <v>GET /beneficiaries</v>
      </c>
      <c r="D5094" s="94" t="s">
        <v>207</v>
      </c>
      <c r="E5094" s="93" t="str">
        <f t="shared" si="238"/>
        <v>AISP</v>
      </c>
      <c r="F5094" s="93" t="str">
        <f t="shared" si="239"/>
        <v>Y</v>
      </c>
      <c r="G5094" s="95">
        <v>3282922.2163530993</v>
      </c>
      <c r="H5094" s="102">
        <v>40973.935673419619</v>
      </c>
      <c r="I5094" s="102">
        <v>33.158780140011565</v>
      </c>
      <c r="J5094" s="96"/>
      <c r="K5094" s="96"/>
      <c r="L5094" s="96"/>
      <c r="M5094" s="96"/>
      <c r="N5094" s="96"/>
      <c r="O5094" s="96"/>
      <c r="P5094" s="96"/>
    </row>
    <row r="5095" spans="1:16" ht="15" customHeight="1" x14ac:dyDescent="0.25">
      <c r="A5095" s="100">
        <v>43774</v>
      </c>
      <c r="B5095" s="101">
        <v>12</v>
      </c>
      <c r="C5095" s="92" t="str">
        <f t="shared" si="237"/>
        <v>GET /accounts/{AccountId}/direct-debits</v>
      </c>
      <c r="D5095" s="94" t="s">
        <v>207</v>
      </c>
      <c r="E5095" s="93" t="str">
        <f t="shared" si="238"/>
        <v>AISP</v>
      </c>
      <c r="F5095" s="93" t="str">
        <f t="shared" si="239"/>
        <v>Y</v>
      </c>
      <c r="G5095" s="95">
        <v>2027701.1676945414</v>
      </c>
      <c r="H5095" s="102">
        <v>35073.641947415861</v>
      </c>
      <c r="I5095" s="102">
        <v>206.30057436933694</v>
      </c>
      <c r="J5095" s="96"/>
      <c r="K5095" s="96"/>
      <c r="L5095" s="96"/>
      <c r="M5095" s="96"/>
      <c r="N5095" s="96"/>
      <c r="O5095" s="96"/>
      <c r="P5095" s="96"/>
    </row>
    <row r="5096" spans="1:16" ht="15" customHeight="1" x14ac:dyDescent="0.25">
      <c r="A5096" s="100">
        <v>43774</v>
      </c>
      <c r="B5096" s="101">
        <v>13</v>
      </c>
      <c r="C5096" s="92" t="str">
        <f t="shared" si="237"/>
        <v>GET /direct-debits</v>
      </c>
      <c r="D5096" s="94" t="s">
        <v>207</v>
      </c>
      <c r="E5096" s="93" t="str">
        <f t="shared" si="238"/>
        <v>AISP</v>
      </c>
      <c r="F5096" s="93" t="str">
        <f t="shared" si="239"/>
        <v>Y</v>
      </c>
      <c r="G5096" s="95">
        <v>1985807.3151612044</v>
      </c>
      <c r="H5096" s="102">
        <v>21729.842990098412</v>
      </c>
      <c r="I5096" s="102">
        <v>238.3531811994954</v>
      </c>
      <c r="J5096" s="96"/>
      <c r="K5096" s="96"/>
      <c r="L5096" s="96"/>
      <c r="M5096" s="96"/>
      <c r="N5096" s="96"/>
      <c r="O5096" s="96"/>
      <c r="P5096" s="96"/>
    </row>
    <row r="5097" spans="1:16" ht="15" customHeight="1" x14ac:dyDescent="0.25">
      <c r="A5097" s="100">
        <v>43774</v>
      </c>
      <c r="B5097" s="101">
        <v>14</v>
      </c>
      <c r="C5097" s="92" t="str">
        <f t="shared" si="237"/>
        <v>GET /accounts/{AccountId}/standing-orders</v>
      </c>
      <c r="D5097" s="94" t="s">
        <v>207</v>
      </c>
      <c r="E5097" s="93" t="str">
        <f t="shared" si="238"/>
        <v>AISP</v>
      </c>
      <c r="F5097" s="93" t="str">
        <f t="shared" si="239"/>
        <v>Y</v>
      </c>
      <c r="G5097" s="95">
        <v>1110534.0026687854</v>
      </c>
      <c r="H5097" s="102">
        <v>19842.44752126512</v>
      </c>
      <c r="I5097" s="102">
        <v>135.03041712744053</v>
      </c>
      <c r="J5097" s="96"/>
      <c r="K5097" s="96"/>
      <c r="L5097" s="96"/>
      <c r="M5097" s="96"/>
      <c r="N5097" s="96"/>
      <c r="O5097" s="96"/>
      <c r="P5097" s="96"/>
    </row>
    <row r="5098" spans="1:16" ht="15" customHeight="1" x14ac:dyDescent="0.25">
      <c r="A5098" s="100">
        <v>43774</v>
      </c>
      <c r="B5098" s="101">
        <v>15</v>
      </c>
      <c r="C5098" s="92" t="str">
        <f t="shared" si="237"/>
        <v>GET /standing-orders</v>
      </c>
      <c r="D5098" s="94" t="s">
        <v>207</v>
      </c>
      <c r="E5098" s="93" t="str">
        <f t="shared" si="238"/>
        <v>AISP</v>
      </c>
      <c r="F5098" s="93" t="str">
        <f t="shared" si="239"/>
        <v>Y</v>
      </c>
      <c r="G5098" s="95">
        <v>1743838.3306219322</v>
      </c>
      <c r="H5098" s="102">
        <v>46216.402384315836</v>
      </c>
      <c r="I5098" s="102">
        <v>154.0674237280875</v>
      </c>
      <c r="J5098" s="96"/>
      <c r="K5098" s="96"/>
      <c r="L5098" s="96"/>
      <c r="M5098" s="96"/>
      <c r="N5098" s="96"/>
      <c r="O5098" s="96"/>
      <c r="P5098" s="96"/>
    </row>
    <row r="5099" spans="1:16" ht="15" customHeight="1" x14ac:dyDescent="0.25">
      <c r="A5099" s="100">
        <v>43774</v>
      </c>
      <c r="B5099" s="101">
        <v>16</v>
      </c>
      <c r="C5099" s="92" t="str">
        <f t="shared" si="237"/>
        <v>GET /accounts/{AccountId}/product</v>
      </c>
      <c r="D5099" s="94" t="s">
        <v>207</v>
      </c>
      <c r="E5099" s="93" t="str">
        <f t="shared" si="238"/>
        <v>AISP</v>
      </c>
      <c r="F5099" s="93" t="str">
        <f t="shared" si="239"/>
        <v>Y</v>
      </c>
      <c r="G5099" s="95">
        <v>420486.42270788195</v>
      </c>
      <c r="H5099" s="102">
        <v>5838.0312793178073</v>
      </c>
      <c r="I5099" s="102">
        <v>181.21407601196205</v>
      </c>
      <c r="J5099" s="96"/>
      <c r="K5099" s="96"/>
      <c r="L5099" s="96"/>
      <c r="M5099" s="96"/>
      <c r="N5099" s="96"/>
      <c r="O5099" s="96"/>
      <c r="P5099" s="96"/>
    </row>
    <row r="5100" spans="1:16" ht="15" customHeight="1" x14ac:dyDescent="0.25">
      <c r="A5100" s="100">
        <v>43774</v>
      </c>
      <c r="B5100" s="101">
        <v>17</v>
      </c>
      <c r="C5100" s="92" t="str">
        <f t="shared" si="237"/>
        <v>GET /products</v>
      </c>
      <c r="D5100" s="94" t="s">
        <v>207</v>
      </c>
      <c r="E5100" s="93" t="str">
        <f t="shared" si="238"/>
        <v>AISP</v>
      </c>
      <c r="F5100" s="93" t="str">
        <f t="shared" si="239"/>
        <v>Y</v>
      </c>
      <c r="G5100" s="95">
        <v>967245.54857144202</v>
      </c>
      <c r="H5100" s="102">
        <v>36766.971422632429</v>
      </c>
      <c r="I5100" s="102">
        <v>257.43103299063642</v>
      </c>
      <c r="J5100" s="96"/>
      <c r="K5100" s="96"/>
      <c r="L5100" s="96"/>
      <c r="M5100" s="96"/>
      <c r="N5100" s="96"/>
      <c r="O5100" s="96"/>
      <c r="P5100" s="96"/>
    </row>
    <row r="5101" spans="1:16" ht="15" customHeight="1" x14ac:dyDescent="0.25">
      <c r="A5101" s="100">
        <v>43774</v>
      </c>
      <c r="B5101" s="101">
        <v>18</v>
      </c>
      <c r="C5101" s="92" t="str">
        <f t="shared" si="237"/>
        <v>GET /accounts/{AccountId}/offers</v>
      </c>
      <c r="D5101" s="94" t="s">
        <v>207</v>
      </c>
      <c r="E5101" s="93" t="str">
        <f t="shared" si="238"/>
        <v>AISP</v>
      </c>
      <c r="F5101" s="93" t="str">
        <f t="shared" si="239"/>
        <v>Y</v>
      </c>
      <c r="G5101" s="95">
        <v>1007716.108315984</v>
      </c>
      <c r="H5101" s="102">
        <v>38861.804300058262</v>
      </c>
      <c r="I5101" s="102">
        <v>313.02255100575815</v>
      </c>
      <c r="J5101" s="96"/>
      <c r="K5101" s="96"/>
      <c r="L5101" s="96"/>
      <c r="M5101" s="96"/>
      <c r="N5101" s="96"/>
      <c r="O5101" s="96"/>
      <c r="P5101" s="96"/>
    </row>
    <row r="5102" spans="1:16" ht="15" customHeight="1" x14ac:dyDescent="0.25">
      <c r="A5102" s="100">
        <v>43774</v>
      </c>
      <c r="B5102" s="101">
        <v>19</v>
      </c>
      <c r="C5102" s="92" t="str">
        <f t="shared" si="237"/>
        <v>GET /offers</v>
      </c>
      <c r="D5102" s="94" t="s">
        <v>207</v>
      </c>
      <c r="E5102" s="93" t="str">
        <f t="shared" si="238"/>
        <v>AISP</v>
      </c>
      <c r="F5102" s="93" t="str">
        <f t="shared" si="239"/>
        <v>Y</v>
      </c>
      <c r="G5102" s="95">
        <v>4017002.2132554711</v>
      </c>
      <c r="H5102" s="102">
        <v>41050.600869944006</v>
      </c>
      <c r="I5102" s="102">
        <v>166.04263023369307</v>
      </c>
      <c r="J5102" s="96"/>
      <c r="K5102" s="96"/>
      <c r="L5102" s="96"/>
      <c r="M5102" s="96"/>
      <c r="N5102" s="96"/>
      <c r="O5102" s="96"/>
      <c r="P5102" s="96"/>
    </row>
    <row r="5103" spans="1:16" ht="15" customHeight="1" x14ac:dyDescent="0.25">
      <c r="A5103" s="100">
        <v>43774</v>
      </c>
      <c r="B5103" s="101">
        <v>20</v>
      </c>
      <c r="C5103" s="92" t="str">
        <f t="shared" si="237"/>
        <v>GET /accounts/{AccountId}/party</v>
      </c>
      <c r="D5103" s="94" t="s">
        <v>207</v>
      </c>
      <c r="E5103" s="93" t="str">
        <f t="shared" si="238"/>
        <v>AISP</v>
      </c>
      <c r="F5103" s="93" t="str">
        <f t="shared" si="239"/>
        <v>Y</v>
      </c>
      <c r="G5103" s="95">
        <v>1391954.0832793659</v>
      </c>
      <c r="H5103" s="102">
        <v>51786.285204580701</v>
      </c>
      <c r="I5103" s="102">
        <v>0</v>
      </c>
      <c r="J5103" s="96"/>
      <c r="K5103" s="96"/>
      <c r="L5103" s="96"/>
      <c r="M5103" s="96"/>
      <c r="N5103" s="96"/>
      <c r="O5103" s="96"/>
      <c r="P5103" s="96"/>
    </row>
    <row r="5104" spans="1:16" ht="15" customHeight="1" x14ac:dyDescent="0.25">
      <c r="A5104" s="100">
        <v>43774</v>
      </c>
      <c r="B5104" s="101">
        <v>21</v>
      </c>
      <c r="C5104" s="92" t="str">
        <f t="shared" si="237"/>
        <v>GET /party</v>
      </c>
      <c r="D5104" s="94" t="s">
        <v>207</v>
      </c>
      <c r="E5104" s="93" t="str">
        <f t="shared" si="238"/>
        <v>AISP</v>
      </c>
      <c r="F5104" s="93" t="str">
        <f t="shared" si="239"/>
        <v>Y</v>
      </c>
      <c r="G5104" s="95">
        <v>1023290.527846865</v>
      </c>
      <c r="H5104" s="102">
        <v>9641.7427904497235</v>
      </c>
      <c r="I5104" s="102">
        <v>361.6754312393353</v>
      </c>
      <c r="J5104" s="96"/>
      <c r="K5104" s="96"/>
      <c r="L5104" s="96"/>
      <c r="M5104" s="96"/>
      <c r="N5104" s="96"/>
      <c r="O5104" s="96"/>
      <c r="P5104" s="96"/>
    </row>
    <row r="5105" spans="1:16" ht="15" customHeight="1" x14ac:dyDescent="0.25">
      <c r="A5105" s="100">
        <v>43774</v>
      </c>
      <c r="B5105" s="101">
        <v>22</v>
      </c>
      <c r="C5105" s="92" t="str">
        <f t="shared" si="237"/>
        <v>GET /accounts/{AccountId}/scheduled-payments</v>
      </c>
      <c r="D5105" s="94" t="s">
        <v>207</v>
      </c>
      <c r="E5105" s="93" t="str">
        <f t="shared" si="238"/>
        <v>AISP</v>
      </c>
      <c r="F5105" s="93" t="str">
        <f t="shared" si="239"/>
        <v>Y</v>
      </c>
      <c r="G5105" s="95">
        <v>1013238.5044153646</v>
      </c>
      <c r="H5105" s="102">
        <v>39022.316430686376</v>
      </c>
      <c r="I5105" s="102">
        <v>2.9845436600962589</v>
      </c>
      <c r="J5105" s="96"/>
      <c r="K5105" s="96"/>
      <c r="L5105" s="96"/>
      <c r="M5105" s="96"/>
      <c r="N5105" s="96"/>
      <c r="O5105" s="96"/>
      <c r="P5105" s="96"/>
    </row>
    <row r="5106" spans="1:16" ht="15" customHeight="1" x14ac:dyDescent="0.25">
      <c r="A5106" s="100">
        <v>43774</v>
      </c>
      <c r="B5106" s="101">
        <v>23</v>
      </c>
      <c r="C5106" s="92" t="str">
        <f t="shared" si="237"/>
        <v>GET /scheduled-payments</v>
      </c>
      <c r="D5106" s="94" t="s">
        <v>207</v>
      </c>
      <c r="E5106" s="93" t="str">
        <f t="shared" si="238"/>
        <v>AISP</v>
      </c>
      <c r="F5106" s="93" t="str">
        <f t="shared" si="239"/>
        <v>Y</v>
      </c>
      <c r="G5106" s="95">
        <v>2289154.7825687299</v>
      </c>
      <c r="H5106" s="102">
        <v>31145.601131596566</v>
      </c>
      <c r="I5106" s="102">
        <v>90.959268729999749</v>
      </c>
      <c r="J5106" s="96"/>
      <c r="K5106" s="96"/>
      <c r="L5106" s="96"/>
      <c r="M5106" s="96"/>
      <c r="N5106" s="96"/>
      <c r="O5106" s="96"/>
      <c r="P5106" s="96"/>
    </row>
    <row r="5107" spans="1:16" ht="15" customHeight="1" x14ac:dyDescent="0.25">
      <c r="A5107" s="100">
        <v>43774</v>
      </c>
      <c r="B5107" s="101">
        <v>24</v>
      </c>
      <c r="C5107" s="92" t="str">
        <f t="shared" si="237"/>
        <v>GET /accounts/{AccountId}/statements</v>
      </c>
      <c r="D5107" s="94" t="s">
        <v>207</v>
      </c>
      <c r="E5107" s="93" t="str">
        <f t="shared" si="238"/>
        <v>AISP</v>
      </c>
      <c r="F5107" s="93" t="str">
        <f t="shared" si="239"/>
        <v>Y</v>
      </c>
      <c r="G5107" s="95">
        <v>1071052.4839714796</v>
      </c>
      <c r="H5107" s="102">
        <v>13252.034413715812</v>
      </c>
      <c r="I5107" s="102">
        <v>138.43034604857746</v>
      </c>
      <c r="J5107" s="96"/>
      <c r="K5107" s="96"/>
      <c r="L5107" s="96"/>
      <c r="M5107" s="96"/>
      <c r="N5107" s="96"/>
      <c r="O5107" s="96"/>
      <c r="P5107" s="96"/>
    </row>
    <row r="5108" spans="1:16" ht="15" customHeight="1" x14ac:dyDescent="0.25">
      <c r="A5108" s="100">
        <v>43774</v>
      </c>
      <c r="B5108" s="101">
        <v>25</v>
      </c>
      <c r="C5108" s="92" t="str">
        <f t="shared" si="237"/>
        <v>GET /accounts/{AccountId}/statements/{StatementId}</v>
      </c>
      <c r="D5108" s="94" t="s">
        <v>207</v>
      </c>
      <c r="E5108" s="93" t="str">
        <f t="shared" si="238"/>
        <v>AISP</v>
      </c>
      <c r="F5108" s="93" t="str">
        <f t="shared" si="239"/>
        <v>Y</v>
      </c>
      <c r="G5108" s="95">
        <v>1296785.8002704824</v>
      </c>
      <c r="H5108" s="102">
        <v>23278.833130021354</v>
      </c>
      <c r="I5108" s="102">
        <v>122.44833726773365</v>
      </c>
      <c r="J5108" s="96"/>
      <c r="K5108" s="96"/>
      <c r="L5108" s="96"/>
      <c r="M5108" s="96"/>
      <c r="N5108" s="96"/>
      <c r="O5108" s="96"/>
      <c r="P5108" s="96"/>
    </row>
    <row r="5109" spans="1:16" ht="15" customHeight="1" x14ac:dyDescent="0.25">
      <c r="A5109" s="100">
        <v>43774</v>
      </c>
      <c r="B5109" s="101">
        <v>26</v>
      </c>
      <c r="C5109" s="92" t="str">
        <f t="shared" si="237"/>
        <v>GET /accounts/{AccountId}/statements/{StatementId}/file</v>
      </c>
      <c r="D5109" s="94" t="s">
        <v>207</v>
      </c>
      <c r="E5109" s="93" t="str">
        <f t="shared" si="238"/>
        <v>AISP</v>
      </c>
      <c r="F5109" s="93" t="str">
        <f t="shared" si="239"/>
        <v>Y</v>
      </c>
      <c r="G5109" s="95">
        <v>2754961.0439020391</v>
      </c>
      <c r="H5109" s="102">
        <v>25989.688383364697</v>
      </c>
      <c r="I5109" s="102">
        <v>98.115841039592411</v>
      </c>
      <c r="J5109" s="96"/>
      <c r="K5109" s="96"/>
      <c r="L5109" s="96"/>
      <c r="M5109" s="96"/>
      <c r="N5109" s="96"/>
      <c r="O5109" s="96"/>
      <c r="P5109" s="96"/>
    </row>
    <row r="5110" spans="1:16" ht="15" customHeight="1" x14ac:dyDescent="0.25">
      <c r="A5110" s="100">
        <v>43774</v>
      </c>
      <c r="B5110" s="101">
        <v>27</v>
      </c>
      <c r="C5110" s="92" t="str">
        <f t="shared" si="237"/>
        <v>GET /accounts/{AccountId}/statements/{StatementId}/transactions</v>
      </c>
      <c r="D5110" s="94" t="s">
        <v>207</v>
      </c>
      <c r="E5110" s="93" t="str">
        <f t="shared" si="238"/>
        <v>AISP</v>
      </c>
      <c r="F5110" s="93" t="str">
        <f t="shared" si="239"/>
        <v>Y</v>
      </c>
      <c r="G5110" s="95">
        <v>34179907.048857883</v>
      </c>
      <c r="H5110" s="102">
        <v>7122.3753981964255</v>
      </c>
      <c r="I5110" s="102">
        <v>282.76803401834223</v>
      </c>
      <c r="J5110" s="96"/>
      <c r="K5110" s="96"/>
      <c r="L5110" s="96"/>
      <c r="M5110" s="96"/>
      <c r="N5110" s="96"/>
      <c r="O5110" s="96"/>
      <c r="P5110" s="96"/>
    </row>
    <row r="5111" spans="1:16" ht="15" customHeight="1" x14ac:dyDescent="0.25">
      <c r="A5111" s="100">
        <v>43774</v>
      </c>
      <c r="B5111" s="101">
        <v>28</v>
      </c>
      <c r="C5111" s="92" t="str">
        <f t="shared" si="237"/>
        <v>GET /statements</v>
      </c>
      <c r="D5111" s="94" t="s">
        <v>207</v>
      </c>
      <c r="E5111" s="93" t="str">
        <f t="shared" si="238"/>
        <v>AISP</v>
      </c>
      <c r="F5111" s="93" t="str">
        <f t="shared" si="239"/>
        <v>Y</v>
      </c>
      <c r="G5111" s="95">
        <v>3959602.4637567289</v>
      </c>
      <c r="H5111" s="102">
        <v>39661.27905807145</v>
      </c>
      <c r="I5111" s="102">
        <v>76.786816181748222</v>
      </c>
      <c r="J5111" s="96"/>
      <c r="K5111" s="96"/>
      <c r="L5111" s="96"/>
      <c r="M5111" s="96"/>
      <c r="N5111" s="96"/>
      <c r="O5111" s="96"/>
      <c r="P5111" s="96"/>
    </row>
    <row r="5112" spans="1:16" ht="15" customHeight="1" x14ac:dyDescent="0.25">
      <c r="A5112" s="100">
        <v>43774</v>
      </c>
      <c r="B5112" s="101">
        <v>29</v>
      </c>
      <c r="C5112" s="92" t="str">
        <f t="shared" si="237"/>
        <v>POST /domestic-payment-consents</v>
      </c>
      <c r="D5112" s="94" t="s">
        <v>207</v>
      </c>
      <c r="E5112" s="93" t="str">
        <f t="shared" si="238"/>
        <v>PISP</v>
      </c>
      <c r="F5112" s="93" t="str">
        <f t="shared" si="239"/>
        <v>N</v>
      </c>
      <c r="G5112" s="95">
        <v>3885370.7477463586</v>
      </c>
      <c r="H5112" s="102">
        <v>9278.9163849818779</v>
      </c>
      <c r="I5112" s="102">
        <v>91.314905896472254</v>
      </c>
      <c r="J5112" s="96"/>
      <c r="K5112" s="96"/>
      <c r="L5112" s="96"/>
      <c r="M5112" s="96"/>
      <c r="N5112" s="96"/>
      <c r="O5112" s="96"/>
      <c r="P5112" s="96"/>
    </row>
    <row r="5113" spans="1:16" ht="15" customHeight="1" x14ac:dyDescent="0.25">
      <c r="A5113" s="100">
        <v>43774</v>
      </c>
      <c r="B5113" s="101">
        <v>30</v>
      </c>
      <c r="C5113" s="92" t="str">
        <f t="shared" si="237"/>
        <v>GET /domestic-payment-consents/{ConsentId}</v>
      </c>
      <c r="D5113" s="94" t="s">
        <v>207</v>
      </c>
      <c r="E5113" s="93" t="str">
        <f t="shared" si="238"/>
        <v>PISP</v>
      </c>
      <c r="F5113" s="93" t="str">
        <f t="shared" si="239"/>
        <v>N</v>
      </c>
      <c r="G5113" s="95">
        <v>16039872.185262803</v>
      </c>
      <c r="H5113" s="102">
        <v>20267.196029780363</v>
      </c>
      <c r="I5113" s="102">
        <v>159.55682335003786</v>
      </c>
      <c r="J5113" s="96"/>
      <c r="K5113" s="96"/>
      <c r="L5113" s="96"/>
      <c r="M5113" s="96"/>
      <c r="N5113" s="96"/>
      <c r="O5113" s="96"/>
      <c r="P5113" s="96"/>
    </row>
    <row r="5114" spans="1:16" ht="15" customHeight="1" x14ac:dyDescent="0.25">
      <c r="A5114" s="100">
        <v>43774</v>
      </c>
      <c r="B5114" s="101">
        <v>31</v>
      </c>
      <c r="C5114" s="92" t="str">
        <f t="shared" si="237"/>
        <v>POST /domestic-payments</v>
      </c>
      <c r="D5114" s="94" t="s">
        <v>207</v>
      </c>
      <c r="E5114" s="93" t="str">
        <f t="shared" si="238"/>
        <v>PISP</v>
      </c>
      <c r="F5114" s="93" t="str">
        <f t="shared" si="239"/>
        <v>Y</v>
      </c>
      <c r="G5114" s="95">
        <v>5241508.1544263735</v>
      </c>
      <c r="H5114" s="101">
        <v>14966.324742036371</v>
      </c>
      <c r="I5114" s="101">
        <v>7.037066754422229</v>
      </c>
      <c r="J5114" s="96"/>
      <c r="K5114" s="96"/>
      <c r="L5114" s="96"/>
      <c r="M5114" s="96"/>
      <c r="N5114" s="96"/>
      <c r="O5114" s="96"/>
      <c r="P5114" s="96"/>
    </row>
    <row r="5115" spans="1:16" ht="15" customHeight="1" x14ac:dyDescent="0.25">
      <c r="A5115" s="100">
        <v>43774</v>
      </c>
      <c r="B5115" s="101">
        <v>32</v>
      </c>
      <c r="C5115" s="92" t="str">
        <f t="shared" si="237"/>
        <v>GET /domestic-payments/{DomesticPaymentId}</v>
      </c>
      <c r="D5115" s="94" t="s">
        <v>207</v>
      </c>
      <c r="E5115" s="93" t="str">
        <f t="shared" si="238"/>
        <v>PISP</v>
      </c>
      <c r="F5115" s="93" t="str">
        <f t="shared" si="239"/>
        <v>Y</v>
      </c>
      <c r="G5115" s="95">
        <v>36540834.251929648</v>
      </c>
      <c r="H5115" s="101">
        <v>37558.946818310949</v>
      </c>
      <c r="I5115" s="101">
        <v>70.084438952173002</v>
      </c>
      <c r="J5115" s="96"/>
      <c r="K5115" s="96"/>
      <c r="L5115" s="96"/>
      <c r="M5115" s="96"/>
      <c r="N5115" s="96"/>
      <c r="O5115" s="96"/>
      <c r="P5115" s="96"/>
    </row>
    <row r="5116" spans="1:16" ht="15" customHeight="1" x14ac:dyDescent="0.25">
      <c r="A5116" s="100">
        <v>43774</v>
      </c>
      <c r="B5116" s="101">
        <v>33</v>
      </c>
      <c r="C5116" s="92" t="str">
        <f t="shared" si="237"/>
        <v>POST /domestic-scheduled-payment-consents</v>
      </c>
      <c r="D5116" s="94" t="s">
        <v>207</v>
      </c>
      <c r="E5116" s="93" t="str">
        <f t="shared" si="238"/>
        <v>PISP</v>
      </c>
      <c r="F5116" s="93" t="str">
        <f t="shared" si="239"/>
        <v>N</v>
      </c>
      <c r="G5116" s="95">
        <v>19202922.85384158</v>
      </c>
      <c r="H5116" s="101">
        <v>20047.954759233355</v>
      </c>
      <c r="I5116" s="101">
        <v>106.7385885272609</v>
      </c>
      <c r="J5116" s="96"/>
      <c r="K5116" s="96"/>
      <c r="L5116" s="96"/>
      <c r="M5116" s="96"/>
      <c r="N5116" s="96"/>
      <c r="O5116" s="96"/>
      <c r="P5116" s="96"/>
    </row>
    <row r="5117" spans="1:16" ht="15" customHeight="1" x14ac:dyDescent="0.25">
      <c r="A5117" s="100">
        <v>43774</v>
      </c>
      <c r="B5117" s="101">
        <v>34</v>
      </c>
      <c r="C5117" s="92" t="str">
        <f t="shared" si="237"/>
        <v>GET /domestic-scheduled-payment-consents/{ConsentId}</v>
      </c>
      <c r="D5117" s="94" t="s">
        <v>207</v>
      </c>
      <c r="E5117" s="93" t="str">
        <f t="shared" si="238"/>
        <v>PISP</v>
      </c>
      <c r="F5117" s="93" t="str">
        <f t="shared" si="239"/>
        <v>N</v>
      </c>
      <c r="G5117" s="95">
        <v>13711543.917261863</v>
      </c>
      <c r="H5117" s="101">
        <v>14274.71785522207</v>
      </c>
      <c r="I5117" s="101">
        <v>91.189048398438672</v>
      </c>
      <c r="J5117" s="96"/>
      <c r="K5117" s="96"/>
      <c r="L5117" s="96"/>
      <c r="M5117" s="96"/>
      <c r="N5117" s="96"/>
      <c r="O5117" s="96"/>
      <c r="P5117" s="96"/>
    </row>
    <row r="5118" spans="1:16" ht="15" customHeight="1" x14ac:dyDescent="0.25">
      <c r="A5118" s="100">
        <v>43774</v>
      </c>
      <c r="B5118" s="101">
        <v>35</v>
      </c>
      <c r="C5118" s="92" t="str">
        <f t="shared" si="237"/>
        <v>POST /domestic-scheduled-payments</v>
      </c>
      <c r="D5118" s="94" t="s">
        <v>207</v>
      </c>
      <c r="E5118" s="93" t="str">
        <f t="shared" si="238"/>
        <v>PISP</v>
      </c>
      <c r="F5118" s="93" t="str">
        <f t="shared" si="239"/>
        <v>Y</v>
      </c>
      <c r="G5118" s="95">
        <v>33392911.896864869</v>
      </c>
      <c r="H5118" s="101">
        <v>44049.524063193989</v>
      </c>
      <c r="I5118" s="101">
        <v>170.55993376024509</v>
      </c>
      <c r="J5118" s="96"/>
      <c r="K5118" s="96"/>
      <c r="L5118" s="96"/>
      <c r="M5118" s="96"/>
      <c r="N5118" s="96"/>
      <c r="O5118" s="96"/>
      <c r="P5118" s="96"/>
    </row>
    <row r="5119" spans="1:16" ht="15" customHeight="1" x14ac:dyDescent="0.25">
      <c r="A5119" s="100">
        <v>43774</v>
      </c>
      <c r="B5119" s="101">
        <v>36</v>
      </c>
      <c r="C5119" s="92" t="str">
        <f t="shared" si="237"/>
        <v>GET /domestic-scheduled-payments/{DomesticScheduledPaymentId}</v>
      </c>
      <c r="D5119" s="94" t="s">
        <v>207</v>
      </c>
      <c r="E5119" s="93" t="str">
        <f t="shared" si="238"/>
        <v>PISP</v>
      </c>
      <c r="F5119" s="93" t="str">
        <f t="shared" si="239"/>
        <v>Y</v>
      </c>
      <c r="G5119" s="95">
        <v>15178945.288408346</v>
      </c>
      <c r="H5119" s="101">
        <v>31318.501099132485</v>
      </c>
      <c r="I5119" s="101">
        <v>93.899896365211902</v>
      </c>
      <c r="J5119" s="96"/>
      <c r="K5119" s="96"/>
      <c r="L5119" s="96"/>
      <c r="M5119" s="96"/>
      <c r="N5119" s="96"/>
      <c r="O5119" s="96"/>
      <c r="P5119" s="96"/>
    </row>
    <row r="5120" spans="1:16" ht="15" customHeight="1" x14ac:dyDescent="0.25">
      <c r="A5120" s="100">
        <v>43774</v>
      </c>
      <c r="B5120" s="101">
        <v>37</v>
      </c>
      <c r="C5120" s="92" t="str">
        <f t="shared" si="237"/>
        <v>POST /domestic-standing-order-consents</v>
      </c>
      <c r="D5120" s="94" t="s">
        <v>207</v>
      </c>
      <c r="E5120" s="93" t="str">
        <f t="shared" si="238"/>
        <v>PISP</v>
      </c>
      <c r="F5120" s="93" t="str">
        <f t="shared" si="239"/>
        <v>N</v>
      </c>
      <c r="G5120" s="95">
        <v>30001475.288376346</v>
      </c>
      <c r="H5120" s="101">
        <v>23751.363168682252</v>
      </c>
      <c r="I5120" s="101">
        <v>227.23309577320279</v>
      </c>
      <c r="J5120" s="96"/>
      <c r="K5120" s="96"/>
      <c r="L5120" s="96"/>
      <c r="M5120" s="96"/>
      <c r="N5120" s="96"/>
      <c r="O5120" s="96"/>
      <c r="P5120" s="96"/>
    </row>
    <row r="5121" spans="1:16" ht="15" customHeight="1" x14ac:dyDescent="0.25">
      <c r="A5121" s="100">
        <v>43774</v>
      </c>
      <c r="B5121" s="101">
        <v>38</v>
      </c>
      <c r="C5121" s="92" t="str">
        <f t="shared" si="237"/>
        <v>GET /domestic-standing-order-consents/{ConsentId}</v>
      </c>
      <c r="D5121" s="94" t="s">
        <v>207</v>
      </c>
      <c r="E5121" s="93" t="str">
        <f t="shared" si="238"/>
        <v>PISP</v>
      </c>
      <c r="F5121" s="93" t="str">
        <f t="shared" si="239"/>
        <v>N</v>
      </c>
      <c r="G5121" s="95">
        <v>24748876.834601521</v>
      </c>
      <c r="H5121" s="101">
        <v>30912.348175764237</v>
      </c>
      <c r="I5121" s="101">
        <v>225.61503563496498</v>
      </c>
      <c r="J5121" s="96"/>
      <c r="K5121" s="96"/>
      <c r="L5121" s="96"/>
      <c r="M5121" s="96"/>
      <c r="N5121" s="96"/>
      <c r="O5121" s="96"/>
      <c r="P5121" s="96"/>
    </row>
    <row r="5122" spans="1:16" ht="15" customHeight="1" x14ac:dyDescent="0.25">
      <c r="A5122" s="100">
        <v>43774</v>
      </c>
      <c r="B5122" s="101">
        <v>39</v>
      </c>
      <c r="C5122" s="92" t="str">
        <f t="shared" si="237"/>
        <v>POST /domestic-standing-orders</v>
      </c>
      <c r="D5122" s="94" t="s">
        <v>207</v>
      </c>
      <c r="E5122" s="93" t="str">
        <f t="shared" si="238"/>
        <v>PISP</v>
      </c>
      <c r="F5122" s="93" t="str">
        <f t="shared" si="239"/>
        <v>Y</v>
      </c>
      <c r="G5122" s="95">
        <v>8254510.6722520627</v>
      </c>
      <c r="H5122" s="101">
        <v>20924.560905067861</v>
      </c>
      <c r="I5122" s="101">
        <v>2.1042967734490143</v>
      </c>
      <c r="J5122" s="96"/>
      <c r="K5122" s="96"/>
      <c r="L5122" s="96"/>
      <c r="M5122" s="96"/>
      <c r="N5122" s="96"/>
      <c r="O5122" s="96"/>
      <c r="P5122" s="96"/>
    </row>
    <row r="5123" spans="1:16" ht="15" customHeight="1" x14ac:dyDescent="0.25">
      <c r="A5123" s="100">
        <v>43774</v>
      </c>
      <c r="B5123" s="101">
        <v>40</v>
      </c>
      <c r="C5123" s="92" t="str">
        <f t="shared" si="237"/>
        <v>GET /domestic-standing-orders/{DomesticStandingOrderId}</v>
      </c>
      <c r="D5123" s="94" t="s">
        <v>207</v>
      </c>
      <c r="E5123" s="93" t="str">
        <f t="shared" si="238"/>
        <v>PISP</v>
      </c>
      <c r="F5123" s="93" t="str">
        <f t="shared" si="239"/>
        <v>Y</v>
      </c>
      <c r="G5123" s="95">
        <v>6940398.7275371924</v>
      </c>
      <c r="H5123" s="101">
        <v>7747.6683129996709</v>
      </c>
      <c r="I5123" s="101">
        <v>281.00888568662708</v>
      </c>
      <c r="J5123" s="96"/>
      <c r="K5123" s="96"/>
      <c r="L5123" s="96"/>
      <c r="M5123" s="96"/>
      <c r="N5123" s="96"/>
      <c r="O5123" s="96"/>
      <c r="P5123" s="96"/>
    </row>
    <row r="5124" spans="1:16" ht="15" customHeight="1" x14ac:dyDescent="0.25">
      <c r="A5124" s="100">
        <v>43774</v>
      </c>
      <c r="B5124" s="101">
        <v>41</v>
      </c>
      <c r="C5124" s="92" t="str">
        <f t="shared" si="237"/>
        <v>POST /international-payment-consents</v>
      </c>
      <c r="D5124" s="94" t="s">
        <v>207</v>
      </c>
      <c r="E5124" s="93" t="str">
        <f t="shared" si="238"/>
        <v>PISP</v>
      </c>
      <c r="F5124" s="93" t="str">
        <f t="shared" si="239"/>
        <v>N</v>
      </c>
      <c r="G5124" s="95">
        <v>35999366.408956662</v>
      </c>
      <c r="H5124" s="101">
        <v>45406.402636955128</v>
      </c>
      <c r="I5124" s="101">
        <v>66.019153303232258</v>
      </c>
      <c r="J5124" s="96"/>
      <c r="K5124" s="96"/>
      <c r="L5124" s="96"/>
      <c r="M5124" s="96"/>
      <c r="N5124" s="96"/>
      <c r="O5124" s="96"/>
      <c r="P5124" s="96"/>
    </row>
    <row r="5125" spans="1:16" ht="15" customHeight="1" x14ac:dyDescent="0.25">
      <c r="A5125" s="100">
        <v>43774</v>
      </c>
      <c r="B5125" s="101">
        <v>42</v>
      </c>
      <c r="C5125" s="92" t="str">
        <f t="shared" si="237"/>
        <v>GET /international-payment-consents/{ConsentId}</v>
      </c>
      <c r="D5125" s="94" t="s">
        <v>207</v>
      </c>
      <c r="E5125" s="93" t="str">
        <f t="shared" si="238"/>
        <v>PISP</v>
      </c>
      <c r="F5125" s="93" t="str">
        <f t="shared" si="239"/>
        <v>N</v>
      </c>
      <c r="G5125" s="95">
        <v>30048114.536308423</v>
      </c>
      <c r="H5125" s="101">
        <v>30356.876276204814</v>
      </c>
      <c r="I5125" s="101">
        <v>285.94541040079253</v>
      </c>
      <c r="J5125" s="96"/>
      <c r="K5125" s="96"/>
      <c r="L5125" s="96"/>
      <c r="M5125" s="96"/>
      <c r="N5125" s="96"/>
      <c r="O5125" s="96"/>
      <c r="P5125" s="96"/>
    </row>
    <row r="5126" spans="1:16" ht="15" customHeight="1" x14ac:dyDescent="0.25">
      <c r="A5126" s="100">
        <v>43774</v>
      </c>
      <c r="B5126" s="101">
        <v>43</v>
      </c>
      <c r="C5126" s="92" t="str">
        <f t="shared" si="237"/>
        <v>POST /international-payments</v>
      </c>
      <c r="D5126" s="94" t="s">
        <v>207</v>
      </c>
      <c r="E5126" s="93" t="str">
        <f t="shared" si="238"/>
        <v>PISP</v>
      </c>
      <c r="F5126" s="93" t="str">
        <f t="shared" si="239"/>
        <v>Y</v>
      </c>
      <c r="G5126" s="95">
        <v>35692108.201095924</v>
      </c>
      <c r="H5126" s="102">
        <v>42078.595350730946</v>
      </c>
      <c r="I5126" s="102">
        <v>46.90355340981818</v>
      </c>
      <c r="J5126" s="96"/>
      <c r="K5126" s="96"/>
      <c r="L5126" s="96"/>
      <c r="M5126" s="96"/>
      <c r="N5126" s="96"/>
      <c r="O5126" s="96"/>
      <c r="P5126" s="96"/>
    </row>
    <row r="5127" spans="1:16" ht="15" customHeight="1" x14ac:dyDescent="0.25">
      <c r="A5127" s="100">
        <v>43774</v>
      </c>
      <c r="B5127" s="101">
        <v>44</v>
      </c>
      <c r="C5127" s="92" t="str">
        <f t="shared" si="237"/>
        <v>GET /international-payments/{InternationalPaymentId}</v>
      </c>
      <c r="D5127" s="94" t="s">
        <v>207</v>
      </c>
      <c r="E5127" s="93" t="str">
        <f t="shared" si="238"/>
        <v>PISP</v>
      </c>
      <c r="F5127" s="93" t="str">
        <f t="shared" si="239"/>
        <v>Y</v>
      </c>
      <c r="G5127" s="95">
        <v>15453582.752869606</v>
      </c>
      <c r="H5127" s="102">
        <v>20293.982197530964</v>
      </c>
      <c r="I5127" s="102">
        <v>65.083095922960254</v>
      </c>
      <c r="J5127" s="96"/>
      <c r="K5127" s="96"/>
      <c r="L5127" s="96"/>
      <c r="M5127" s="96"/>
      <c r="N5127" s="96"/>
      <c r="O5127" s="96"/>
      <c r="P5127" s="96"/>
    </row>
    <row r="5128" spans="1:16" ht="15" customHeight="1" x14ac:dyDescent="0.25">
      <c r="A5128" s="100">
        <v>43774</v>
      </c>
      <c r="B5128" s="101">
        <v>45</v>
      </c>
      <c r="C5128" s="92" t="str">
        <f t="shared" ref="C5128:C5191" si="240">VLOOKUP($B5128,endpoints,3)</f>
        <v>POST /international-scheduled-payment-consents</v>
      </c>
      <c r="D5128" s="94" t="s">
        <v>207</v>
      </c>
      <c r="E5128" s="93" t="str">
        <f t="shared" ref="E5128:E5191" si="241">VLOOKUP($B5128,endpoints,4)</f>
        <v>PISP</v>
      </c>
      <c r="F5128" s="93" t="str">
        <f t="shared" ref="F5128:F5191" si="242">VLOOKUP($B5128,endpoints,5)</f>
        <v>N</v>
      </c>
      <c r="G5128" s="95">
        <v>30545787.421447325</v>
      </c>
      <c r="H5128" s="102">
        <v>33161.593039035317</v>
      </c>
      <c r="I5128" s="102">
        <v>16.072339559779078</v>
      </c>
      <c r="J5128" s="96"/>
      <c r="K5128" s="96"/>
      <c r="L5128" s="96"/>
      <c r="M5128" s="96"/>
      <c r="N5128" s="96"/>
      <c r="O5128" s="96"/>
      <c r="P5128" s="96"/>
    </row>
    <row r="5129" spans="1:16" ht="15" customHeight="1" x14ac:dyDescent="0.25">
      <c r="A5129" s="100">
        <v>43774</v>
      </c>
      <c r="B5129" s="101">
        <v>46</v>
      </c>
      <c r="C5129" s="92" t="str">
        <f t="shared" si="240"/>
        <v>GET /international-scheduled-payment-consents/{ConsentId}</v>
      </c>
      <c r="D5129" s="94" t="s">
        <v>207</v>
      </c>
      <c r="E5129" s="93" t="str">
        <f t="shared" si="241"/>
        <v>PISP</v>
      </c>
      <c r="F5129" s="93" t="str">
        <f t="shared" si="242"/>
        <v>N</v>
      </c>
      <c r="G5129" s="95">
        <v>10392646.043317057</v>
      </c>
      <c r="H5129" s="102">
        <v>27467.3087536352</v>
      </c>
      <c r="I5129" s="102">
        <v>29.849277915519497</v>
      </c>
      <c r="J5129" s="96"/>
      <c r="K5129" s="96"/>
      <c r="L5129" s="96"/>
      <c r="M5129" s="96"/>
      <c r="N5129" s="96"/>
      <c r="O5129" s="96"/>
      <c r="P5129" s="96"/>
    </row>
    <row r="5130" spans="1:16" ht="15" customHeight="1" x14ac:dyDescent="0.25">
      <c r="A5130" s="100">
        <v>43774</v>
      </c>
      <c r="B5130" s="101">
        <v>47</v>
      </c>
      <c r="C5130" s="92" t="str">
        <f t="shared" si="240"/>
        <v>POST /international-scheduled-payments</v>
      </c>
      <c r="D5130" s="94" t="s">
        <v>207</v>
      </c>
      <c r="E5130" s="93" t="str">
        <f t="shared" si="241"/>
        <v>PISP</v>
      </c>
      <c r="F5130" s="93" t="str">
        <f t="shared" si="242"/>
        <v>Y</v>
      </c>
      <c r="G5130" s="95">
        <v>13671534.511400864</v>
      </c>
      <c r="H5130" s="102">
        <v>21128.460806902476</v>
      </c>
      <c r="I5130" s="102">
        <v>73.470257952697736</v>
      </c>
      <c r="J5130" s="96"/>
      <c r="K5130" s="96"/>
      <c r="L5130" s="96"/>
      <c r="M5130" s="96"/>
      <c r="N5130" s="96"/>
      <c r="O5130" s="96"/>
      <c r="P5130" s="96"/>
    </row>
    <row r="5131" spans="1:16" ht="15" customHeight="1" x14ac:dyDescent="0.25">
      <c r="A5131" s="100">
        <v>43774</v>
      </c>
      <c r="B5131" s="101">
        <v>48</v>
      </c>
      <c r="C5131" s="92" t="str">
        <f t="shared" si="240"/>
        <v>GET /international-scheduled-payments/{InternationalScheduledPaymentId}</v>
      </c>
      <c r="D5131" s="94" t="s">
        <v>207</v>
      </c>
      <c r="E5131" s="93" t="str">
        <f t="shared" si="241"/>
        <v>PISP</v>
      </c>
      <c r="F5131" s="93" t="str">
        <f t="shared" si="242"/>
        <v>Y</v>
      </c>
      <c r="G5131" s="95">
        <v>22385796.275412127</v>
      </c>
      <c r="H5131" s="102">
        <v>40145.065526504572</v>
      </c>
      <c r="I5131" s="102">
        <v>59.902194996287207</v>
      </c>
      <c r="J5131" s="96"/>
      <c r="K5131" s="96"/>
      <c r="L5131" s="96"/>
      <c r="M5131" s="96"/>
      <c r="N5131" s="96"/>
      <c r="O5131" s="96"/>
      <c r="P5131" s="96"/>
    </row>
    <row r="5132" spans="1:16" ht="15" customHeight="1" x14ac:dyDescent="0.25">
      <c r="A5132" s="100">
        <v>43774</v>
      </c>
      <c r="B5132" s="101">
        <v>49</v>
      </c>
      <c r="C5132" s="92" t="str">
        <f t="shared" si="240"/>
        <v>POST /international-standing-order-consents</v>
      </c>
      <c r="D5132" s="94" t="s">
        <v>207</v>
      </c>
      <c r="E5132" s="93" t="str">
        <f t="shared" si="241"/>
        <v>PISP</v>
      </c>
      <c r="F5132" s="93" t="str">
        <f t="shared" si="242"/>
        <v>N</v>
      </c>
      <c r="G5132" s="95">
        <v>4452719.0850635236</v>
      </c>
      <c r="H5132" s="102">
        <v>13458.221833091575</v>
      </c>
      <c r="I5132" s="102">
        <v>7.1594446721923051</v>
      </c>
      <c r="J5132" s="96"/>
      <c r="K5132" s="96"/>
      <c r="L5132" s="96"/>
      <c r="M5132" s="96"/>
      <c r="N5132" s="96"/>
      <c r="O5132" s="96"/>
      <c r="P5132" s="96"/>
    </row>
    <row r="5133" spans="1:16" ht="15" customHeight="1" x14ac:dyDescent="0.25">
      <c r="A5133" s="100">
        <v>43774</v>
      </c>
      <c r="B5133" s="101">
        <v>50</v>
      </c>
      <c r="C5133" s="92" t="str">
        <f t="shared" si="240"/>
        <v>GET /international-standing-order-consents/{ConsentId}</v>
      </c>
      <c r="D5133" s="94" t="s">
        <v>207</v>
      </c>
      <c r="E5133" s="93" t="str">
        <f t="shared" si="241"/>
        <v>PISP</v>
      </c>
      <c r="F5133" s="93" t="str">
        <f t="shared" si="242"/>
        <v>N</v>
      </c>
      <c r="G5133" s="95">
        <v>18659637.924250588</v>
      </c>
      <c r="H5133" s="102">
        <v>30632.647992651258</v>
      </c>
      <c r="I5133" s="102">
        <v>293.23020786484261</v>
      </c>
      <c r="J5133" s="96"/>
      <c r="K5133" s="96"/>
      <c r="L5133" s="96"/>
      <c r="M5133" s="96"/>
      <c r="N5133" s="96"/>
      <c r="O5133" s="96"/>
      <c r="P5133" s="96"/>
    </row>
    <row r="5134" spans="1:16" ht="15" customHeight="1" x14ac:dyDescent="0.25">
      <c r="A5134" s="100">
        <v>43774</v>
      </c>
      <c r="B5134" s="101">
        <v>51</v>
      </c>
      <c r="C5134" s="92" t="str">
        <f t="shared" si="240"/>
        <v>POST /international-standing-orders</v>
      </c>
      <c r="D5134" s="94" t="s">
        <v>207</v>
      </c>
      <c r="E5134" s="93" t="str">
        <f t="shared" si="241"/>
        <v>PISP</v>
      </c>
      <c r="F5134" s="93" t="str">
        <f t="shared" si="242"/>
        <v>Y</v>
      </c>
      <c r="G5134" s="95">
        <v>16791714.207680326</v>
      </c>
      <c r="H5134" s="102">
        <v>27138.248155001915</v>
      </c>
      <c r="I5134" s="102">
        <v>240.26471372607452</v>
      </c>
      <c r="J5134" s="96"/>
      <c r="K5134" s="96"/>
      <c r="L5134" s="96"/>
      <c r="M5134" s="96"/>
      <c r="N5134" s="96"/>
      <c r="O5134" s="96"/>
      <c r="P5134" s="96"/>
    </row>
    <row r="5135" spans="1:16" ht="15" customHeight="1" x14ac:dyDescent="0.25">
      <c r="A5135" s="100">
        <v>43774</v>
      </c>
      <c r="B5135" s="101">
        <v>52</v>
      </c>
      <c r="C5135" s="92" t="str">
        <f t="shared" si="240"/>
        <v>GET /international-standing-orders/{InternationalStandingOrderPaymentId}</v>
      </c>
      <c r="D5135" s="94" t="s">
        <v>207</v>
      </c>
      <c r="E5135" s="93" t="str">
        <f t="shared" si="241"/>
        <v>PISP</v>
      </c>
      <c r="F5135" s="93" t="str">
        <f t="shared" si="242"/>
        <v>Y</v>
      </c>
      <c r="G5135" s="95">
        <v>7607407.9891811339</v>
      </c>
      <c r="H5135" s="102">
        <v>17326.059537336838</v>
      </c>
      <c r="I5135" s="102">
        <v>79.691303420951456</v>
      </c>
      <c r="J5135" s="96"/>
      <c r="K5135" s="96"/>
      <c r="L5135" s="96"/>
      <c r="M5135" s="96"/>
      <c r="N5135" s="96"/>
      <c r="O5135" s="96"/>
      <c r="P5135" s="96"/>
    </row>
    <row r="5136" spans="1:16" ht="15" customHeight="1" x14ac:dyDescent="0.25">
      <c r="A5136" s="100">
        <v>43774</v>
      </c>
      <c r="B5136" s="101">
        <v>53</v>
      </c>
      <c r="C5136" s="92" t="str">
        <f t="shared" si="240"/>
        <v>POST /file-payment-consents</v>
      </c>
      <c r="D5136" s="94" t="s">
        <v>207</v>
      </c>
      <c r="E5136" s="93" t="str">
        <f t="shared" si="241"/>
        <v>PISP</v>
      </c>
      <c r="F5136" s="93" t="str">
        <f t="shared" si="242"/>
        <v>N</v>
      </c>
      <c r="G5136" s="95">
        <v>14128969.359386874</v>
      </c>
      <c r="H5136" s="102">
        <v>13103.567807593947</v>
      </c>
      <c r="I5136" s="102">
        <v>23.081168778850131</v>
      </c>
      <c r="J5136" s="96"/>
      <c r="K5136" s="96"/>
      <c r="L5136" s="96"/>
      <c r="M5136" s="96"/>
      <c r="N5136" s="96"/>
      <c r="O5136" s="96"/>
      <c r="P5136" s="96"/>
    </row>
    <row r="5137" spans="1:16" ht="15" customHeight="1" x14ac:dyDescent="0.25">
      <c r="A5137" s="100">
        <v>43774</v>
      </c>
      <c r="B5137" s="101">
        <v>54</v>
      </c>
      <c r="C5137" s="92" t="str">
        <f t="shared" si="240"/>
        <v>GET /file-payment-consents/{ConsentId}</v>
      </c>
      <c r="D5137" s="94" t="s">
        <v>207</v>
      </c>
      <c r="E5137" s="93" t="str">
        <f t="shared" si="241"/>
        <v>PISP</v>
      </c>
      <c r="F5137" s="93" t="str">
        <f t="shared" si="242"/>
        <v>N</v>
      </c>
      <c r="G5137" s="95">
        <v>21225165.181586731</v>
      </c>
      <c r="H5137" s="102">
        <v>26833.122353626921</v>
      </c>
      <c r="I5137" s="102">
        <v>227.53266356221897</v>
      </c>
      <c r="J5137" s="96"/>
      <c r="K5137" s="96"/>
      <c r="L5137" s="96"/>
      <c r="M5137" s="96"/>
      <c r="N5137" s="96"/>
      <c r="O5137" s="96"/>
      <c r="P5137" s="96"/>
    </row>
    <row r="5138" spans="1:16" ht="15" customHeight="1" x14ac:dyDescent="0.25">
      <c r="A5138" s="100">
        <v>43774</v>
      </c>
      <c r="B5138" s="101">
        <v>55</v>
      </c>
      <c r="C5138" s="92" t="str">
        <f t="shared" si="240"/>
        <v>POST /file-payment-consents/{ConsentId}/file</v>
      </c>
      <c r="D5138" s="94" t="s">
        <v>207</v>
      </c>
      <c r="E5138" s="93" t="str">
        <f t="shared" si="241"/>
        <v>PISP</v>
      </c>
      <c r="F5138" s="93" t="str">
        <f t="shared" si="242"/>
        <v>N</v>
      </c>
      <c r="G5138" s="95">
        <v>23563738.048600484</v>
      </c>
      <c r="H5138" s="102">
        <v>31141.705247197428</v>
      </c>
      <c r="I5138" s="102">
        <v>77.457788878634204</v>
      </c>
      <c r="J5138" s="96"/>
      <c r="K5138" s="96"/>
      <c r="L5138" s="96"/>
      <c r="M5138" s="96"/>
      <c r="N5138" s="96"/>
      <c r="O5138" s="96"/>
      <c r="P5138" s="96"/>
    </row>
    <row r="5139" spans="1:16" ht="15" customHeight="1" x14ac:dyDescent="0.25">
      <c r="A5139" s="100">
        <v>43774</v>
      </c>
      <c r="B5139" s="101">
        <v>56</v>
      </c>
      <c r="C5139" s="92" t="str">
        <f t="shared" si="240"/>
        <v>GET /file-payment-consents/{ConsentId}/file</v>
      </c>
      <c r="D5139" s="94" t="s">
        <v>207</v>
      </c>
      <c r="E5139" s="93" t="str">
        <f t="shared" si="241"/>
        <v>PISP</v>
      </c>
      <c r="F5139" s="93" t="str">
        <f t="shared" si="242"/>
        <v>N</v>
      </c>
      <c r="G5139" s="95">
        <v>24573363.055885222</v>
      </c>
      <c r="H5139" s="102">
        <v>31488.010058516313</v>
      </c>
      <c r="I5139" s="102">
        <v>44.488374968765491</v>
      </c>
      <c r="J5139" s="96"/>
      <c r="K5139" s="96"/>
      <c r="L5139" s="96"/>
      <c r="M5139" s="96"/>
      <c r="N5139" s="96"/>
      <c r="O5139" s="96"/>
      <c r="P5139" s="96"/>
    </row>
    <row r="5140" spans="1:16" ht="15" customHeight="1" x14ac:dyDescent="0.25">
      <c r="A5140" s="100">
        <v>43774</v>
      </c>
      <c r="B5140" s="101">
        <v>57</v>
      </c>
      <c r="C5140" s="92" t="str">
        <f t="shared" si="240"/>
        <v>POST /file-payments</v>
      </c>
      <c r="D5140" s="94" t="s">
        <v>207</v>
      </c>
      <c r="E5140" s="93" t="str">
        <f t="shared" si="241"/>
        <v>PISP</v>
      </c>
      <c r="F5140" s="93" t="str">
        <f t="shared" si="242"/>
        <v>Y</v>
      </c>
      <c r="G5140" s="95">
        <v>360805152.45961177</v>
      </c>
      <c r="H5140" s="102">
        <v>4265.3945525251565</v>
      </c>
      <c r="I5140" s="102">
        <v>71.39809240939546</v>
      </c>
      <c r="J5140" s="96"/>
      <c r="K5140" s="96"/>
      <c r="L5140" s="96"/>
      <c r="M5140" s="96"/>
      <c r="N5140" s="96"/>
      <c r="O5140" s="96"/>
      <c r="P5140" s="96"/>
    </row>
    <row r="5141" spans="1:16" ht="15" customHeight="1" x14ac:dyDescent="0.25">
      <c r="A5141" s="100">
        <v>43774</v>
      </c>
      <c r="B5141" s="101">
        <v>58</v>
      </c>
      <c r="C5141" s="92" t="str">
        <f t="shared" si="240"/>
        <v>GET /file-payments/{FilePaymentId}</v>
      </c>
      <c r="D5141" s="94" t="s">
        <v>207</v>
      </c>
      <c r="E5141" s="93" t="str">
        <f t="shared" si="241"/>
        <v>PISP</v>
      </c>
      <c r="F5141" s="93" t="str">
        <f t="shared" si="242"/>
        <v>Y</v>
      </c>
      <c r="G5141" s="95">
        <v>75303280.977613494</v>
      </c>
      <c r="H5141" s="102">
        <v>898.90207591449439</v>
      </c>
      <c r="I5141" s="102">
        <v>132.54264994959027</v>
      </c>
      <c r="J5141" s="96"/>
      <c r="K5141" s="96"/>
      <c r="L5141" s="96"/>
      <c r="M5141" s="96"/>
      <c r="N5141" s="96"/>
      <c r="O5141" s="96"/>
      <c r="P5141" s="96"/>
    </row>
    <row r="5142" spans="1:16" ht="15" customHeight="1" x14ac:dyDescent="0.25">
      <c r="A5142" s="100">
        <v>43774</v>
      </c>
      <c r="B5142" s="101">
        <v>59</v>
      </c>
      <c r="C5142" s="92" t="str">
        <f t="shared" si="240"/>
        <v>GET /file-payments/{FilePaymentId}/report-file</v>
      </c>
      <c r="D5142" s="94" t="s">
        <v>207</v>
      </c>
      <c r="E5142" s="93" t="str">
        <f t="shared" si="241"/>
        <v>PISP</v>
      </c>
      <c r="F5142" s="93" t="str">
        <f t="shared" si="242"/>
        <v>Y</v>
      </c>
      <c r="G5142" s="95">
        <v>71851526.587304145</v>
      </c>
      <c r="H5142" s="102">
        <v>2467.5929982469647</v>
      </c>
      <c r="I5142" s="102">
        <v>86.596963752979974</v>
      </c>
      <c r="J5142" s="96"/>
      <c r="K5142" s="96"/>
      <c r="L5142" s="96"/>
      <c r="M5142" s="96"/>
      <c r="N5142" s="96"/>
      <c r="O5142" s="96"/>
      <c r="P5142" s="96"/>
    </row>
    <row r="5143" spans="1:16" ht="15" customHeight="1" x14ac:dyDescent="0.25">
      <c r="A5143" s="100">
        <v>43774</v>
      </c>
      <c r="B5143" s="101">
        <v>60</v>
      </c>
      <c r="C5143" s="92" t="str">
        <f t="shared" si="240"/>
        <v>POST /funds-confirmation-consents</v>
      </c>
      <c r="D5143" s="94" t="s">
        <v>207</v>
      </c>
      <c r="E5143" s="93" t="str">
        <f t="shared" si="241"/>
        <v>CoF</v>
      </c>
      <c r="F5143" s="93" t="str">
        <f t="shared" si="242"/>
        <v>N</v>
      </c>
      <c r="G5143" s="95">
        <v>14288000.330527404</v>
      </c>
      <c r="H5143" s="102">
        <v>13985.276283335656</v>
      </c>
      <c r="I5143" s="102">
        <v>15.010841482807798</v>
      </c>
      <c r="J5143" s="96"/>
      <c r="K5143" s="96"/>
      <c r="L5143" s="96"/>
      <c r="M5143" s="96"/>
      <c r="N5143" s="96"/>
      <c r="O5143" s="96"/>
      <c r="P5143" s="96"/>
    </row>
    <row r="5144" spans="1:16" ht="15" customHeight="1" x14ac:dyDescent="0.25">
      <c r="A5144" s="100">
        <v>43774</v>
      </c>
      <c r="B5144" s="101">
        <v>61</v>
      </c>
      <c r="C5144" s="92" t="str">
        <f t="shared" si="240"/>
        <v>GET /funds-confirmation-consents/{ConsentId}</v>
      </c>
      <c r="D5144" s="94" t="s">
        <v>207</v>
      </c>
      <c r="E5144" s="93" t="str">
        <f t="shared" si="241"/>
        <v>CoF</v>
      </c>
      <c r="F5144" s="93" t="str">
        <f t="shared" si="242"/>
        <v>N</v>
      </c>
      <c r="G5144" s="95">
        <v>22015774.58162035</v>
      </c>
      <c r="H5144" s="102">
        <v>45299.828569957361</v>
      </c>
      <c r="I5144" s="102">
        <v>209.31687830122019</v>
      </c>
      <c r="J5144" s="96"/>
      <c r="K5144" s="96"/>
      <c r="L5144" s="96"/>
      <c r="M5144" s="96"/>
      <c r="N5144" s="96"/>
      <c r="O5144" s="96"/>
      <c r="P5144" s="96"/>
    </row>
    <row r="5145" spans="1:16" ht="15" customHeight="1" x14ac:dyDescent="0.25">
      <c r="A5145" s="100">
        <v>43774</v>
      </c>
      <c r="B5145" s="101">
        <v>62</v>
      </c>
      <c r="C5145" s="92" t="str">
        <f t="shared" si="240"/>
        <v>DELETE /funds-confirmation-consents/{ConsentId}</v>
      </c>
      <c r="D5145" s="94" t="s">
        <v>207</v>
      </c>
      <c r="E5145" s="93" t="str">
        <f t="shared" si="241"/>
        <v>CoF</v>
      </c>
      <c r="F5145" s="93" t="str">
        <f t="shared" si="242"/>
        <v>N</v>
      </c>
      <c r="G5145" s="95">
        <v>6438735.4031056603</v>
      </c>
      <c r="H5145" s="102">
        <v>13213.036692439759</v>
      </c>
      <c r="I5145" s="102">
        <v>137.89727982526409</v>
      </c>
      <c r="J5145" s="96"/>
      <c r="K5145" s="96"/>
      <c r="L5145" s="96"/>
      <c r="M5145" s="96"/>
      <c r="N5145" s="96"/>
      <c r="O5145" s="96"/>
      <c r="P5145" s="96"/>
    </row>
    <row r="5146" spans="1:16" ht="15" customHeight="1" x14ac:dyDescent="0.25">
      <c r="A5146" s="100">
        <v>43774</v>
      </c>
      <c r="B5146" s="101">
        <v>63</v>
      </c>
      <c r="C5146" s="92" t="str">
        <f t="shared" si="240"/>
        <v>POST /funds-confirmations</v>
      </c>
      <c r="D5146" s="94" t="s">
        <v>207</v>
      </c>
      <c r="E5146" s="93" t="str">
        <f t="shared" si="241"/>
        <v>CoF</v>
      </c>
      <c r="F5146" s="93" t="str">
        <f t="shared" si="242"/>
        <v>Y</v>
      </c>
      <c r="G5146" s="95">
        <v>9233687.4763981141</v>
      </c>
      <c r="H5146" s="102">
        <v>18649.512201678761</v>
      </c>
      <c r="I5146" s="102">
        <v>263.21221745297947</v>
      </c>
      <c r="J5146" s="96"/>
      <c r="K5146" s="96"/>
      <c r="L5146" s="96"/>
      <c r="M5146" s="96"/>
      <c r="N5146" s="96"/>
      <c r="O5146" s="96"/>
      <c r="P5146" s="96"/>
    </row>
    <row r="5147" spans="1:16" ht="15" customHeight="1" x14ac:dyDescent="0.25">
      <c r="A5147" s="46">
        <v>43774</v>
      </c>
      <c r="B5147" s="101">
        <v>0</v>
      </c>
      <c r="C5147" s="92" t="str">
        <f t="shared" si="240"/>
        <v>OIDC endpoints for token IDs</v>
      </c>
      <c r="D5147" s="94" t="s">
        <v>208</v>
      </c>
      <c r="E5147" s="93" t="str">
        <f t="shared" si="241"/>
        <v>OIDC</v>
      </c>
      <c r="F5147" s="93" t="str">
        <f t="shared" si="242"/>
        <v>N</v>
      </c>
      <c r="G5147" s="112">
        <v>789162576.55369437</v>
      </c>
      <c r="H5147" s="68">
        <v>1472503.020943688</v>
      </c>
      <c r="I5147" s="68">
        <v>553.18863601416137</v>
      </c>
      <c r="J5147" s="96"/>
      <c r="K5147" s="96"/>
      <c r="L5147" s="96"/>
      <c r="M5147" s="96"/>
      <c r="N5147" s="96"/>
      <c r="O5147" s="96"/>
      <c r="P5147" s="96"/>
    </row>
    <row r="5148" spans="1:16" ht="15" customHeight="1" x14ac:dyDescent="0.25">
      <c r="A5148" s="97">
        <v>43774</v>
      </c>
      <c r="B5148" s="101">
        <v>1</v>
      </c>
      <c r="C5148" s="92" t="str">
        <f t="shared" si="240"/>
        <v>POST /account-access-consents</v>
      </c>
      <c r="D5148" s="94" t="s">
        <v>208</v>
      </c>
      <c r="E5148" s="93" t="str">
        <f t="shared" si="241"/>
        <v>AISP</v>
      </c>
      <c r="F5148" s="93" t="str">
        <f t="shared" si="242"/>
        <v>N</v>
      </c>
      <c r="G5148" s="95">
        <v>668967.00336548302</v>
      </c>
      <c r="H5148" s="99">
        <v>31391.006364114477</v>
      </c>
      <c r="I5148" s="99">
        <v>84.61113131827355</v>
      </c>
      <c r="J5148" s="96"/>
      <c r="K5148" s="96"/>
      <c r="L5148" s="96"/>
      <c r="M5148" s="96"/>
      <c r="N5148" s="96"/>
      <c r="O5148" s="96"/>
      <c r="P5148" s="96"/>
    </row>
    <row r="5149" spans="1:16" ht="15" customHeight="1" x14ac:dyDescent="0.25">
      <c r="A5149" s="97">
        <v>43774</v>
      </c>
      <c r="B5149" s="101">
        <v>2</v>
      </c>
      <c r="C5149" s="92" t="str">
        <f t="shared" si="240"/>
        <v>GET /account-access-consents/{ConsentId}</v>
      </c>
      <c r="D5149" s="94" t="s">
        <v>208</v>
      </c>
      <c r="E5149" s="93" t="str">
        <f t="shared" si="241"/>
        <v>AISP</v>
      </c>
      <c r="F5149" s="93" t="str">
        <f t="shared" si="242"/>
        <v>N</v>
      </c>
      <c r="G5149" s="95">
        <v>1353191.8252641375</v>
      </c>
      <c r="H5149" s="99">
        <v>30011.830165866599</v>
      </c>
      <c r="I5149" s="99">
        <v>31.787837738269616</v>
      </c>
      <c r="J5149" s="96"/>
      <c r="K5149" s="96"/>
      <c r="L5149" s="96"/>
      <c r="M5149" s="96"/>
      <c r="N5149" s="96"/>
      <c r="O5149" s="96"/>
      <c r="P5149" s="96"/>
    </row>
    <row r="5150" spans="1:16" ht="15" customHeight="1" x14ac:dyDescent="0.25">
      <c r="A5150" s="97">
        <v>43774</v>
      </c>
      <c r="B5150" s="101">
        <v>3</v>
      </c>
      <c r="C5150" s="92" t="str">
        <f t="shared" si="240"/>
        <v>DELETE /account-access-consents/{ConsentId}</v>
      </c>
      <c r="D5150" s="94" t="s">
        <v>208</v>
      </c>
      <c r="E5150" s="93" t="str">
        <f t="shared" si="241"/>
        <v>AISP</v>
      </c>
      <c r="F5150" s="93" t="str">
        <f t="shared" si="242"/>
        <v>N</v>
      </c>
      <c r="G5150" s="95">
        <v>573016.62033724529</v>
      </c>
      <c r="H5150" s="99">
        <v>23762.428266262912</v>
      </c>
      <c r="I5150" s="99">
        <v>286.45360070204504</v>
      </c>
      <c r="J5150" s="96"/>
      <c r="K5150" s="96"/>
      <c r="L5150" s="96"/>
      <c r="M5150" s="96"/>
      <c r="N5150" s="96"/>
      <c r="O5150" s="96"/>
      <c r="P5150" s="96"/>
    </row>
    <row r="5151" spans="1:16" ht="15" customHeight="1" x14ac:dyDescent="0.25">
      <c r="A5151" s="97">
        <v>43774</v>
      </c>
      <c r="B5151" s="101">
        <v>4</v>
      </c>
      <c r="C5151" s="92" t="str">
        <f t="shared" si="240"/>
        <v>GET /accounts</v>
      </c>
      <c r="D5151" s="94" t="s">
        <v>208</v>
      </c>
      <c r="E5151" s="93" t="str">
        <f t="shared" si="241"/>
        <v>AISP</v>
      </c>
      <c r="F5151" s="93" t="str">
        <f t="shared" si="242"/>
        <v>Y</v>
      </c>
      <c r="G5151" s="95">
        <v>1673375.0003576993</v>
      </c>
      <c r="H5151" s="99">
        <v>28403.105782236355</v>
      </c>
      <c r="I5151" s="99">
        <v>63.32268228435985</v>
      </c>
      <c r="J5151" s="96"/>
      <c r="K5151" s="96"/>
      <c r="L5151" s="96"/>
      <c r="M5151" s="96"/>
      <c r="N5151" s="96"/>
      <c r="O5151" s="96"/>
      <c r="P5151" s="96"/>
    </row>
    <row r="5152" spans="1:16" ht="15" customHeight="1" x14ac:dyDescent="0.25">
      <c r="A5152" s="97">
        <v>43774</v>
      </c>
      <c r="B5152" s="101">
        <v>5</v>
      </c>
      <c r="C5152" s="92" t="str">
        <f t="shared" si="240"/>
        <v>GET /accounts/{AccountId}</v>
      </c>
      <c r="D5152" s="94" t="s">
        <v>208</v>
      </c>
      <c r="E5152" s="93" t="str">
        <f t="shared" si="241"/>
        <v>AISP</v>
      </c>
      <c r="F5152" s="93" t="str">
        <f t="shared" si="242"/>
        <v>Y</v>
      </c>
      <c r="G5152" s="95">
        <v>2630529.997978902</v>
      </c>
      <c r="H5152" s="99">
        <v>40323.498901323976</v>
      </c>
      <c r="I5152" s="99">
        <v>95.117739058019296</v>
      </c>
      <c r="J5152" s="96"/>
      <c r="K5152" s="96"/>
      <c r="L5152" s="96"/>
      <c r="M5152" s="96"/>
      <c r="N5152" s="96"/>
      <c r="O5152" s="96"/>
      <c r="P5152" s="96"/>
    </row>
    <row r="5153" spans="1:16" ht="15" customHeight="1" x14ac:dyDescent="0.25">
      <c r="A5153" s="97">
        <v>43774</v>
      </c>
      <c r="B5153" s="101">
        <v>6</v>
      </c>
      <c r="C5153" s="92" t="str">
        <f t="shared" si="240"/>
        <v>GET /accounts/{AccountId}/balances</v>
      </c>
      <c r="D5153" s="94" t="s">
        <v>208</v>
      </c>
      <c r="E5153" s="93" t="str">
        <f t="shared" si="241"/>
        <v>AISP</v>
      </c>
      <c r="F5153" s="93" t="str">
        <f t="shared" si="242"/>
        <v>Y</v>
      </c>
      <c r="G5153" s="95">
        <v>1737665.1565073407</v>
      </c>
      <c r="H5153" s="99">
        <v>26906.852415058551</v>
      </c>
      <c r="I5153" s="99">
        <v>127.35004937595623</v>
      </c>
      <c r="J5153" s="96"/>
      <c r="K5153" s="96"/>
      <c r="L5153" s="96"/>
      <c r="M5153" s="96"/>
      <c r="N5153" s="96"/>
      <c r="O5153" s="96"/>
      <c r="P5153" s="96"/>
    </row>
    <row r="5154" spans="1:16" ht="15" customHeight="1" x14ac:dyDescent="0.25">
      <c r="A5154" s="97">
        <v>43774</v>
      </c>
      <c r="B5154" s="101">
        <v>7</v>
      </c>
      <c r="C5154" s="92" t="str">
        <f t="shared" si="240"/>
        <v>GET /balances</v>
      </c>
      <c r="D5154" s="94" t="s">
        <v>208</v>
      </c>
      <c r="E5154" s="93" t="str">
        <f t="shared" si="241"/>
        <v>AISP</v>
      </c>
      <c r="F5154" s="93" t="str">
        <f t="shared" si="242"/>
        <v>Y</v>
      </c>
      <c r="G5154" s="95">
        <v>1134616.920838916</v>
      </c>
      <c r="H5154" s="99">
        <v>23657.364756405041</v>
      </c>
      <c r="I5154" s="99">
        <v>144.63619752322458</v>
      </c>
      <c r="J5154" s="96"/>
      <c r="K5154" s="96"/>
      <c r="L5154" s="96"/>
      <c r="M5154" s="96"/>
      <c r="N5154" s="96"/>
      <c r="O5154" s="96"/>
      <c r="P5154" s="96"/>
    </row>
    <row r="5155" spans="1:16" ht="15" customHeight="1" x14ac:dyDescent="0.25">
      <c r="A5155" s="97">
        <v>43774</v>
      </c>
      <c r="B5155" s="101">
        <v>8</v>
      </c>
      <c r="C5155" s="92" t="str">
        <f t="shared" si="240"/>
        <v>GET /accounts/{AccountId}/transactions</v>
      </c>
      <c r="D5155" s="94" t="s">
        <v>208</v>
      </c>
      <c r="E5155" s="93" t="str">
        <f t="shared" si="241"/>
        <v>AISP</v>
      </c>
      <c r="F5155" s="93" t="str">
        <f t="shared" si="242"/>
        <v>Y</v>
      </c>
      <c r="G5155" s="95">
        <v>30758202.426294759</v>
      </c>
      <c r="H5155" s="99">
        <v>20219.125189343107</v>
      </c>
      <c r="I5155" s="99">
        <v>155.7337937744939</v>
      </c>
      <c r="J5155" s="96"/>
      <c r="K5155" s="96"/>
      <c r="L5155" s="96"/>
      <c r="M5155" s="96"/>
      <c r="N5155" s="96"/>
      <c r="O5155" s="96"/>
      <c r="P5155" s="96"/>
    </row>
    <row r="5156" spans="1:16" ht="15" customHeight="1" x14ac:dyDescent="0.25">
      <c r="A5156" s="97">
        <v>43774</v>
      </c>
      <c r="B5156" s="101">
        <v>9</v>
      </c>
      <c r="C5156" s="92" t="str">
        <f t="shared" si="240"/>
        <v>GET /transactions</v>
      </c>
      <c r="D5156" s="94" t="s">
        <v>208</v>
      </c>
      <c r="E5156" s="93" t="str">
        <f t="shared" si="241"/>
        <v>AISP</v>
      </c>
      <c r="F5156" s="93" t="str">
        <f t="shared" si="242"/>
        <v>Y</v>
      </c>
      <c r="G5156" s="95">
        <v>304633105.91865772</v>
      </c>
      <c r="H5156" s="99">
        <v>42731.666574473747</v>
      </c>
      <c r="I5156" s="99">
        <v>29.959520449310702</v>
      </c>
      <c r="J5156" s="96"/>
      <c r="K5156" s="96"/>
      <c r="L5156" s="96"/>
      <c r="M5156" s="96"/>
      <c r="N5156" s="96"/>
      <c r="O5156" s="96"/>
      <c r="P5156" s="96"/>
    </row>
    <row r="5157" spans="1:16" ht="15" customHeight="1" x14ac:dyDescent="0.25">
      <c r="A5157" s="97">
        <v>43774</v>
      </c>
      <c r="B5157" s="101">
        <v>10</v>
      </c>
      <c r="C5157" s="92" t="str">
        <f t="shared" si="240"/>
        <v>GET /accounts/{AccountId}/beneficiaries</v>
      </c>
      <c r="D5157" s="94" t="s">
        <v>208</v>
      </c>
      <c r="E5157" s="93" t="str">
        <f t="shared" si="241"/>
        <v>AISP</v>
      </c>
      <c r="F5157" s="93" t="str">
        <f t="shared" si="242"/>
        <v>Y</v>
      </c>
      <c r="G5157" s="95">
        <v>2142290.0761046237</v>
      </c>
      <c r="H5157" s="99">
        <v>26147.512225612933</v>
      </c>
      <c r="I5157" s="99">
        <v>133.17813480201701</v>
      </c>
      <c r="J5157" s="96"/>
      <c r="K5157" s="96"/>
      <c r="L5157" s="96"/>
      <c r="M5157" s="96"/>
      <c r="N5157" s="96"/>
      <c r="O5157" s="96"/>
      <c r="P5157" s="96"/>
    </row>
    <row r="5158" spans="1:16" ht="15" customHeight="1" x14ac:dyDescent="0.25">
      <c r="A5158" s="97">
        <v>43774</v>
      </c>
      <c r="B5158" s="101">
        <v>11</v>
      </c>
      <c r="C5158" s="92" t="str">
        <f t="shared" si="240"/>
        <v>GET /beneficiaries</v>
      </c>
      <c r="D5158" s="94" t="s">
        <v>208</v>
      </c>
      <c r="E5158" s="93" t="str">
        <f t="shared" si="241"/>
        <v>AISP</v>
      </c>
      <c r="F5158" s="93" t="str">
        <f t="shared" si="242"/>
        <v>Y</v>
      </c>
      <c r="G5158" s="95">
        <v>2686027.2679252629</v>
      </c>
      <c r="H5158" s="99">
        <v>40170.525170019231</v>
      </c>
      <c r="I5158" s="99">
        <v>30.144345581828691</v>
      </c>
      <c r="J5158" s="96"/>
      <c r="K5158" s="96"/>
      <c r="L5158" s="96"/>
      <c r="M5158" s="96"/>
      <c r="N5158" s="96"/>
      <c r="O5158" s="96"/>
      <c r="P5158" s="96"/>
    </row>
    <row r="5159" spans="1:16" ht="15" customHeight="1" x14ac:dyDescent="0.25">
      <c r="A5159" s="97">
        <v>43774</v>
      </c>
      <c r="B5159" s="101">
        <v>12</v>
      </c>
      <c r="C5159" s="92" t="str">
        <f t="shared" si="240"/>
        <v>GET /accounts/{AccountId}/direct-debits</v>
      </c>
      <c r="D5159" s="94" t="s">
        <v>208</v>
      </c>
      <c r="E5159" s="93" t="str">
        <f t="shared" si="241"/>
        <v>AISP</v>
      </c>
      <c r="F5159" s="93" t="str">
        <f t="shared" si="242"/>
        <v>Y</v>
      </c>
      <c r="G5159" s="95">
        <v>1659028.2281137158</v>
      </c>
      <c r="H5159" s="99">
        <v>34385.923477858683</v>
      </c>
      <c r="I5159" s="99">
        <v>187.54597669939722</v>
      </c>
      <c r="J5159" s="96"/>
      <c r="K5159" s="96"/>
      <c r="L5159" s="96"/>
      <c r="M5159" s="96"/>
      <c r="N5159" s="96"/>
      <c r="O5159" s="96"/>
      <c r="P5159" s="96"/>
    </row>
    <row r="5160" spans="1:16" ht="15" customHeight="1" x14ac:dyDescent="0.25">
      <c r="A5160" s="97">
        <v>43774</v>
      </c>
      <c r="B5160" s="101">
        <v>13</v>
      </c>
      <c r="C5160" s="92" t="str">
        <f t="shared" si="240"/>
        <v>GET /direct-debits</v>
      </c>
      <c r="D5160" s="94" t="s">
        <v>208</v>
      </c>
      <c r="E5160" s="93" t="str">
        <f t="shared" si="241"/>
        <v>AISP</v>
      </c>
      <c r="F5160" s="93" t="str">
        <f t="shared" si="242"/>
        <v>Y</v>
      </c>
      <c r="G5160" s="95">
        <v>1624751.4396773491</v>
      </c>
      <c r="H5160" s="99">
        <v>21303.767637351382</v>
      </c>
      <c r="I5160" s="99">
        <v>216.68471018135943</v>
      </c>
      <c r="J5160" s="96"/>
      <c r="K5160" s="96"/>
      <c r="L5160" s="96"/>
      <c r="M5160" s="96"/>
      <c r="N5160" s="96"/>
      <c r="O5160" s="96"/>
      <c r="P5160" s="96"/>
    </row>
    <row r="5161" spans="1:16" ht="15" customHeight="1" x14ac:dyDescent="0.25">
      <c r="A5161" s="97">
        <v>43774</v>
      </c>
      <c r="B5161" s="101">
        <v>14</v>
      </c>
      <c r="C5161" s="92" t="str">
        <f t="shared" si="240"/>
        <v>GET /accounts/{AccountId}/standing-orders</v>
      </c>
      <c r="D5161" s="94" t="s">
        <v>208</v>
      </c>
      <c r="E5161" s="93" t="str">
        <f t="shared" si="241"/>
        <v>AISP</v>
      </c>
      <c r="F5161" s="93" t="str">
        <f t="shared" si="242"/>
        <v>Y</v>
      </c>
      <c r="G5161" s="95">
        <v>908618.72945627873</v>
      </c>
      <c r="H5161" s="99">
        <v>19453.379922808941</v>
      </c>
      <c r="I5161" s="99">
        <v>122.75492466130956</v>
      </c>
      <c r="J5161" s="96"/>
      <c r="K5161" s="96"/>
      <c r="L5161" s="96"/>
      <c r="M5161" s="96"/>
      <c r="N5161" s="96"/>
      <c r="O5161" s="96"/>
      <c r="P5161" s="96"/>
    </row>
    <row r="5162" spans="1:16" ht="15" customHeight="1" x14ac:dyDescent="0.25">
      <c r="A5162" s="97">
        <v>43774</v>
      </c>
      <c r="B5162" s="101">
        <v>15</v>
      </c>
      <c r="C5162" s="92" t="str">
        <f t="shared" si="240"/>
        <v>GET /standing-orders</v>
      </c>
      <c r="D5162" s="94" t="s">
        <v>208</v>
      </c>
      <c r="E5162" s="93" t="str">
        <f t="shared" si="241"/>
        <v>AISP</v>
      </c>
      <c r="F5162" s="93" t="str">
        <f t="shared" si="242"/>
        <v>Y</v>
      </c>
      <c r="G5162" s="95">
        <v>1426776.8159633991</v>
      </c>
      <c r="H5162" s="99">
        <v>45310.198415995917</v>
      </c>
      <c r="I5162" s="99">
        <v>140.06129429826134</v>
      </c>
      <c r="J5162" s="96"/>
      <c r="K5162" s="96"/>
      <c r="L5162" s="96"/>
      <c r="M5162" s="96"/>
      <c r="N5162" s="96"/>
      <c r="O5162" s="96"/>
      <c r="P5162" s="96"/>
    </row>
    <row r="5163" spans="1:16" ht="15" customHeight="1" x14ac:dyDescent="0.25">
      <c r="A5163" s="97">
        <v>43774</v>
      </c>
      <c r="B5163" s="101">
        <v>16</v>
      </c>
      <c r="C5163" s="92" t="str">
        <f t="shared" si="240"/>
        <v>GET /accounts/{AccountId}/product</v>
      </c>
      <c r="D5163" s="94" t="s">
        <v>208</v>
      </c>
      <c r="E5163" s="93" t="str">
        <f t="shared" si="241"/>
        <v>AISP</v>
      </c>
      <c r="F5163" s="93" t="str">
        <f t="shared" si="242"/>
        <v>Y</v>
      </c>
      <c r="G5163" s="95">
        <v>344034.34585190343</v>
      </c>
      <c r="H5163" s="99">
        <v>5723.5600777625559</v>
      </c>
      <c r="I5163" s="99">
        <v>164.74006910178366</v>
      </c>
      <c r="J5163" s="96"/>
      <c r="K5163" s="96"/>
      <c r="L5163" s="96"/>
      <c r="M5163" s="96"/>
      <c r="N5163" s="96"/>
      <c r="O5163" s="96"/>
      <c r="P5163" s="96"/>
    </row>
    <row r="5164" spans="1:16" ht="15" customHeight="1" x14ac:dyDescent="0.25">
      <c r="A5164" s="97">
        <v>43774</v>
      </c>
      <c r="B5164" s="101">
        <v>17</v>
      </c>
      <c r="C5164" s="92" t="str">
        <f t="shared" si="240"/>
        <v>GET /products</v>
      </c>
      <c r="D5164" s="94" t="s">
        <v>208</v>
      </c>
      <c r="E5164" s="93" t="str">
        <f t="shared" si="241"/>
        <v>AISP</v>
      </c>
      <c r="F5164" s="93" t="str">
        <f t="shared" si="242"/>
        <v>Y</v>
      </c>
      <c r="G5164" s="95">
        <v>791382.72155845247</v>
      </c>
      <c r="H5164" s="99">
        <v>36046.050414345518</v>
      </c>
      <c r="I5164" s="99">
        <v>234.02821180966947</v>
      </c>
      <c r="J5164" s="96"/>
      <c r="K5164" s="96"/>
      <c r="L5164" s="96"/>
      <c r="M5164" s="96"/>
      <c r="N5164" s="96"/>
      <c r="O5164" s="96"/>
      <c r="P5164" s="96"/>
    </row>
    <row r="5165" spans="1:16" ht="15" customHeight="1" x14ac:dyDescent="0.25">
      <c r="A5165" s="97">
        <v>43774</v>
      </c>
      <c r="B5165" s="101">
        <v>18</v>
      </c>
      <c r="C5165" s="92" t="str">
        <f t="shared" si="240"/>
        <v>GET /accounts/{AccountId}/offers</v>
      </c>
      <c r="D5165" s="94" t="s">
        <v>208</v>
      </c>
      <c r="E5165" s="93" t="str">
        <f t="shared" si="241"/>
        <v>AISP</v>
      </c>
      <c r="F5165" s="93" t="str">
        <f t="shared" si="242"/>
        <v>Y</v>
      </c>
      <c r="G5165" s="95">
        <v>824494.9977130777</v>
      </c>
      <c r="H5165" s="99">
        <v>38099.808137312022</v>
      </c>
      <c r="I5165" s="99">
        <v>284.56595545978013</v>
      </c>
      <c r="J5165" s="96"/>
      <c r="K5165" s="96"/>
      <c r="L5165" s="96"/>
      <c r="M5165" s="96"/>
      <c r="N5165" s="96"/>
      <c r="O5165" s="96"/>
      <c r="P5165" s="96"/>
    </row>
    <row r="5166" spans="1:16" ht="15" customHeight="1" x14ac:dyDescent="0.25">
      <c r="A5166" s="97">
        <v>43774</v>
      </c>
      <c r="B5166" s="101">
        <v>19</v>
      </c>
      <c r="C5166" s="92" t="str">
        <f t="shared" si="240"/>
        <v>GET /offers</v>
      </c>
      <c r="D5166" s="94" t="s">
        <v>208</v>
      </c>
      <c r="E5166" s="93" t="str">
        <f t="shared" si="241"/>
        <v>AISP</v>
      </c>
      <c r="F5166" s="93" t="str">
        <f t="shared" si="242"/>
        <v>Y</v>
      </c>
      <c r="G5166" s="95">
        <v>3286638.1744817486</v>
      </c>
      <c r="H5166" s="99">
        <v>40245.687127396086</v>
      </c>
      <c r="I5166" s="99">
        <v>150.94784566699369</v>
      </c>
      <c r="J5166" s="96"/>
      <c r="K5166" s="96"/>
      <c r="L5166" s="96"/>
      <c r="M5166" s="96"/>
      <c r="N5166" s="96"/>
      <c r="O5166" s="96"/>
      <c r="P5166" s="96"/>
    </row>
    <row r="5167" spans="1:16" ht="15" customHeight="1" x14ac:dyDescent="0.25">
      <c r="A5167" s="97">
        <v>43774</v>
      </c>
      <c r="B5167" s="101">
        <v>20</v>
      </c>
      <c r="C5167" s="92" t="str">
        <f t="shared" si="240"/>
        <v>GET /accounts/{AccountId}/party</v>
      </c>
      <c r="D5167" s="94" t="s">
        <v>208</v>
      </c>
      <c r="E5167" s="93" t="str">
        <f t="shared" si="241"/>
        <v>AISP</v>
      </c>
      <c r="F5167" s="93" t="str">
        <f t="shared" si="242"/>
        <v>Y</v>
      </c>
      <c r="G5167" s="95">
        <v>1138871.5226831175</v>
      </c>
      <c r="H5167" s="99">
        <v>50770.867847628135</v>
      </c>
      <c r="I5167" s="99">
        <v>0</v>
      </c>
      <c r="J5167" s="96"/>
      <c r="K5167" s="96"/>
      <c r="L5167" s="96"/>
      <c r="M5167" s="96"/>
      <c r="N5167" s="96"/>
      <c r="O5167" s="96"/>
      <c r="P5167" s="96"/>
    </row>
    <row r="5168" spans="1:16" ht="15" customHeight="1" x14ac:dyDescent="0.25">
      <c r="A5168" s="97">
        <v>43774</v>
      </c>
      <c r="B5168" s="101">
        <v>21</v>
      </c>
      <c r="C5168" s="92" t="str">
        <f t="shared" si="240"/>
        <v>GET /party</v>
      </c>
      <c r="D5168" s="94" t="s">
        <v>208</v>
      </c>
      <c r="E5168" s="93" t="str">
        <f t="shared" si="241"/>
        <v>AISP</v>
      </c>
      <c r="F5168" s="93" t="str">
        <f t="shared" si="242"/>
        <v>Y</v>
      </c>
      <c r="G5168" s="95">
        <v>837237.7046019804</v>
      </c>
      <c r="H5168" s="99">
        <v>9452.6890102448269</v>
      </c>
      <c r="I5168" s="99">
        <v>328.79584658121388</v>
      </c>
      <c r="J5168" s="96"/>
      <c r="K5168" s="96"/>
      <c r="L5168" s="96"/>
      <c r="M5168" s="96"/>
      <c r="N5168" s="96"/>
      <c r="O5168" s="96"/>
      <c r="P5168" s="96"/>
    </row>
    <row r="5169" spans="1:16" ht="15" customHeight="1" x14ac:dyDescent="0.25">
      <c r="A5169" s="97">
        <v>43774</v>
      </c>
      <c r="B5169" s="101">
        <v>22</v>
      </c>
      <c r="C5169" s="92" t="str">
        <f t="shared" si="240"/>
        <v>GET /accounts/{AccountId}/scheduled-payments</v>
      </c>
      <c r="D5169" s="94" t="s">
        <v>208</v>
      </c>
      <c r="E5169" s="93" t="str">
        <f t="shared" si="241"/>
        <v>AISP</v>
      </c>
      <c r="F5169" s="93" t="str">
        <f t="shared" si="242"/>
        <v>Y</v>
      </c>
      <c r="G5169" s="95">
        <v>829013.32179438917</v>
      </c>
      <c r="H5169" s="99">
        <v>38257.172971261156</v>
      </c>
      <c r="I5169" s="99">
        <v>2.7132215091784171</v>
      </c>
      <c r="J5169" s="96"/>
      <c r="K5169" s="96"/>
      <c r="L5169" s="96"/>
      <c r="M5169" s="96"/>
      <c r="N5169" s="96"/>
      <c r="O5169" s="96"/>
      <c r="P5169" s="96"/>
    </row>
    <row r="5170" spans="1:16" ht="15" customHeight="1" x14ac:dyDescent="0.25">
      <c r="A5170" s="97">
        <v>43774</v>
      </c>
      <c r="B5170" s="101">
        <v>23</v>
      </c>
      <c r="C5170" s="92" t="str">
        <f t="shared" si="240"/>
        <v>GET /scheduled-payments</v>
      </c>
      <c r="D5170" s="94" t="s">
        <v>208</v>
      </c>
      <c r="E5170" s="93" t="str">
        <f t="shared" si="241"/>
        <v>AISP</v>
      </c>
      <c r="F5170" s="93" t="str">
        <f t="shared" si="242"/>
        <v>Y</v>
      </c>
      <c r="G5170" s="95">
        <v>1872944.822101688</v>
      </c>
      <c r="H5170" s="99">
        <v>30534.903070192711</v>
      </c>
      <c r="I5170" s="99">
        <v>82.690244299999762</v>
      </c>
      <c r="J5170" s="96"/>
      <c r="K5170" s="96"/>
      <c r="L5170" s="96"/>
      <c r="M5170" s="96"/>
      <c r="N5170" s="96"/>
      <c r="O5170" s="96"/>
      <c r="P5170" s="96"/>
    </row>
    <row r="5171" spans="1:16" ht="15" customHeight="1" x14ac:dyDescent="0.25">
      <c r="A5171" s="97">
        <v>43774</v>
      </c>
      <c r="B5171" s="101">
        <v>24</v>
      </c>
      <c r="C5171" s="92" t="str">
        <f t="shared" si="240"/>
        <v>GET /accounts/{AccountId}/statements</v>
      </c>
      <c r="D5171" s="94" t="s">
        <v>208</v>
      </c>
      <c r="E5171" s="93" t="str">
        <f t="shared" si="241"/>
        <v>AISP</v>
      </c>
      <c r="F5171" s="93" t="str">
        <f t="shared" si="242"/>
        <v>Y</v>
      </c>
      <c r="G5171" s="95">
        <v>876315.66870393767</v>
      </c>
      <c r="H5171" s="99">
        <v>12992.190601682169</v>
      </c>
      <c r="I5171" s="99">
        <v>125.8457691350704</v>
      </c>
      <c r="J5171" s="96"/>
      <c r="K5171" s="96"/>
      <c r="L5171" s="96"/>
      <c r="M5171" s="96"/>
      <c r="N5171" s="96"/>
      <c r="O5171" s="96"/>
      <c r="P5171" s="96"/>
    </row>
    <row r="5172" spans="1:16" ht="15" customHeight="1" x14ac:dyDescent="0.25">
      <c r="A5172" s="97">
        <v>43774</v>
      </c>
      <c r="B5172" s="101">
        <v>25</v>
      </c>
      <c r="C5172" s="92" t="str">
        <f t="shared" si="240"/>
        <v>GET /accounts/{AccountId}/statements/{StatementId}</v>
      </c>
      <c r="D5172" s="94" t="s">
        <v>208</v>
      </c>
      <c r="E5172" s="93" t="str">
        <f t="shared" si="241"/>
        <v>AISP</v>
      </c>
      <c r="F5172" s="93" t="str">
        <f t="shared" si="242"/>
        <v>Y</v>
      </c>
      <c r="G5172" s="95">
        <v>1061006.5638576674</v>
      </c>
      <c r="H5172" s="99">
        <v>22822.385421589563</v>
      </c>
      <c r="I5172" s="99">
        <v>111.31667024339421</v>
      </c>
      <c r="J5172" s="96"/>
      <c r="K5172" s="96"/>
      <c r="L5172" s="96"/>
      <c r="M5172" s="96"/>
      <c r="N5172" s="96"/>
      <c r="O5172" s="96"/>
      <c r="P5172" s="96"/>
    </row>
    <row r="5173" spans="1:16" ht="15" customHeight="1" x14ac:dyDescent="0.25">
      <c r="A5173" s="97">
        <v>43774</v>
      </c>
      <c r="B5173" s="101">
        <v>26</v>
      </c>
      <c r="C5173" s="92" t="str">
        <f t="shared" si="240"/>
        <v>GET /accounts/{AccountId}/statements/{StatementId}/file</v>
      </c>
      <c r="D5173" s="94" t="s">
        <v>208</v>
      </c>
      <c r="E5173" s="93" t="str">
        <f t="shared" si="241"/>
        <v>AISP</v>
      </c>
      <c r="F5173" s="93" t="str">
        <f t="shared" si="242"/>
        <v>Y</v>
      </c>
      <c r="G5173" s="95">
        <v>2254059.0359198502</v>
      </c>
      <c r="H5173" s="99">
        <v>25480.086650357545</v>
      </c>
      <c r="I5173" s="99">
        <v>89.196219126902179</v>
      </c>
      <c r="J5173" s="96"/>
      <c r="K5173" s="96"/>
      <c r="L5173" s="96"/>
      <c r="M5173" s="96"/>
      <c r="N5173" s="96"/>
      <c r="O5173" s="96"/>
      <c r="P5173" s="96"/>
    </row>
    <row r="5174" spans="1:16" ht="15" customHeight="1" x14ac:dyDescent="0.25">
      <c r="A5174" s="97">
        <v>43774</v>
      </c>
      <c r="B5174" s="101">
        <v>27</v>
      </c>
      <c r="C5174" s="92" t="str">
        <f t="shared" si="240"/>
        <v>GET /accounts/{AccountId}/statements/{StatementId}/transactions</v>
      </c>
      <c r="D5174" s="94" t="s">
        <v>208</v>
      </c>
      <c r="E5174" s="93" t="str">
        <f t="shared" si="241"/>
        <v>AISP</v>
      </c>
      <c r="F5174" s="93" t="str">
        <f t="shared" si="242"/>
        <v>Y</v>
      </c>
      <c r="G5174" s="95">
        <v>27965378.494520087</v>
      </c>
      <c r="H5174" s="99">
        <v>6982.7209786239464</v>
      </c>
      <c r="I5174" s="99">
        <v>257.06184910758384</v>
      </c>
      <c r="J5174" s="96"/>
      <c r="K5174" s="96"/>
      <c r="L5174" s="96"/>
      <c r="M5174" s="96"/>
      <c r="N5174" s="96"/>
      <c r="O5174" s="96"/>
      <c r="P5174" s="96"/>
    </row>
    <row r="5175" spans="1:16" ht="15" customHeight="1" x14ac:dyDescent="0.25">
      <c r="A5175" s="97">
        <v>43774</v>
      </c>
      <c r="B5175" s="101">
        <v>28</v>
      </c>
      <c r="C5175" s="92" t="str">
        <f t="shared" si="240"/>
        <v>GET /statements</v>
      </c>
      <c r="D5175" s="94" t="s">
        <v>208</v>
      </c>
      <c r="E5175" s="93" t="str">
        <f t="shared" si="241"/>
        <v>AISP</v>
      </c>
      <c r="F5175" s="93" t="str">
        <f t="shared" si="242"/>
        <v>Y</v>
      </c>
      <c r="G5175" s="95">
        <v>3239674.743073687</v>
      </c>
      <c r="H5175" s="99">
        <v>38883.606919677892</v>
      </c>
      <c r="I5175" s="99">
        <v>69.806196528862017</v>
      </c>
      <c r="J5175" s="96"/>
      <c r="K5175" s="96"/>
      <c r="L5175" s="96"/>
      <c r="M5175" s="96"/>
      <c r="N5175" s="96"/>
      <c r="O5175" s="96"/>
      <c r="P5175" s="96"/>
    </row>
    <row r="5176" spans="1:16" ht="15" customHeight="1" x14ac:dyDescent="0.25">
      <c r="A5176" s="97">
        <v>43774</v>
      </c>
      <c r="B5176" s="101">
        <v>29</v>
      </c>
      <c r="C5176" s="92" t="str">
        <f t="shared" si="240"/>
        <v>POST /domestic-payment-consents</v>
      </c>
      <c r="D5176" s="94" t="s">
        <v>208</v>
      </c>
      <c r="E5176" s="93" t="str">
        <f t="shared" si="241"/>
        <v>PISP</v>
      </c>
      <c r="F5176" s="93" t="str">
        <f t="shared" si="242"/>
        <v>N</v>
      </c>
      <c r="G5176" s="95">
        <v>3532155.2252239622</v>
      </c>
      <c r="H5176" s="99">
        <v>9096.9768480214479</v>
      </c>
      <c r="I5176" s="99">
        <v>83.013550814974764</v>
      </c>
      <c r="J5176" s="96"/>
      <c r="K5176" s="96"/>
      <c r="L5176" s="96"/>
      <c r="M5176" s="96"/>
      <c r="N5176" s="96"/>
      <c r="O5176" s="96"/>
      <c r="P5176" s="96"/>
    </row>
    <row r="5177" spans="1:16" ht="15" customHeight="1" x14ac:dyDescent="0.25">
      <c r="A5177" s="97">
        <v>43774</v>
      </c>
      <c r="B5177" s="101">
        <v>30</v>
      </c>
      <c r="C5177" s="92" t="str">
        <f t="shared" si="240"/>
        <v>GET /domestic-payment-consents/{ConsentId}</v>
      </c>
      <c r="D5177" s="94" t="s">
        <v>208</v>
      </c>
      <c r="E5177" s="93" t="str">
        <f t="shared" si="241"/>
        <v>PISP</v>
      </c>
      <c r="F5177" s="93" t="str">
        <f t="shared" si="242"/>
        <v>N</v>
      </c>
      <c r="G5177" s="95">
        <v>14581701.986602547</v>
      </c>
      <c r="H5177" s="99">
        <v>19869.800029196434</v>
      </c>
      <c r="I5177" s="99">
        <v>145.05165759094351</v>
      </c>
      <c r="J5177" s="96"/>
      <c r="K5177" s="96"/>
      <c r="L5177" s="96"/>
      <c r="M5177" s="96"/>
      <c r="N5177" s="96"/>
      <c r="O5177" s="96"/>
      <c r="P5177" s="96"/>
    </row>
    <row r="5178" spans="1:16" ht="15" customHeight="1" x14ac:dyDescent="0.25">
      <c r="A5178" s="97">
        <v>43774</v>
      </c>
      <c r="B5178" s="101">
        <v>31</v>
      </c>
      <c r="C5178" s="92" t="str">
        <f t="shared" si="240"/>
        <v>POST /domestic-payments</v>
      </c>
      <c r="D5178" s="94" t="s">
        <v>208</v>
      </c>
      <c r="E5178" s="93" t="str">
        <f t="shared" si="241"/>
        <v>PISP</v>
      </c>
      <c r="F5178" s="93" t="str">
        <f t="shared" si="242"/>
        <v>Y</v>
      </c>
      <c r="G5178" s="95">
        <v>4765007.4131148849</v>
      </c>
      <c r="H5178" s="103">
        <v>14672.867394153305</v>
      </c>
      <c r="I5178" s="103">
        <v>6.3973334131111166</v>
      </c>
      <c r="J5178" s="96"/>
      <c r="K5178" s="96"/>
      <c r="L5178" s="96"/>
      <c r="M5178" s="96"/>
      <c r="N5178" s="96"/>
      <c r="O5178" s="96"/>
      <c r="P5178" s="96"/>
    </row>
    <row r="5179" spans="1:16" ht="15" customHeight="1" x14ac:dyDescent="0.25">
      <c r="A5179" s="97">
        <v>43774</v>
      </c>
      <c r="B5179" s="101">
        <v>32</v>
      </c>
      <c r="C5179" s="92" t="str">
        <f t="shared" si="240"/>
        <v>GET /domestic-payments/{DomesticPaymentId}</v>
      </c>
      <c r="D5179" s="94" t="s">
        <v>208</v>
      </c>
      <c r="E5179" s="93" t="str">
        <f t="shared" si="241"/>
        <v>PISP</v>
      </c>
      <c r="F5179" s="93" t="str">
        <f t="shared" si="242"/>
        <v>Y</v>
      </c>
      <c r="G5179" s="95">
        <v>33218940.229026951</v>
      </c>
      <c r="H5179" s="103">
        <v>36822.496880697006</v>
      </c>
      <c r="I5179" s="103">
        <v>63.713126320157265</v>
      </c>
      <c r="J5179" s="96"/>
      <c r="K5179" s="96"/>
      <c r="L5179" s="96"/>
      <c r="M5179" s="96"/>
      <c r="N5179" s="96"/>
      <c r="O5179" s="96"/>
      <c r="P5179" s="96"/>
    </row>
    <row r="5180" spans="1:16" ht="15" customHeight="1" x14ac:dyDescent="0.25">
      <c r="A5180" s="97">
        <v>43774</v>
      </c>
      <c r="B5180" s="101">
        <v>33</v>
      </c>
      <c r="C5180" s="92" t="str">
        <f t="shared" si="240"/>
        <v>POST /domestic-scheduled-payment-consents</v>
      </c>
      <c r="D5180" s="94" t="s">
        <v>208</v>
      </c>
      <c r="E5180" s="93" t="str">
        <f t="shared" si="241"/>
        <v>PISP</v>
      </c>
      <c r="F5180" s="93" t="str">
        <f t="shared" si="242"/>
        <v>N</v>
      </c>
      <c r="G5180" s="95">
        <v>17457202.594401434</v>
      </c>
      <c r="H5180" s="103">
        <v>19654.857607091522</v>
      </c>
      <c r="I5180" s="103">
        <v>97.035080479328087</v>
      </c>
      <c r="J5180" s="96"/>
      <c r="K5180" s="96"/>
      <c r="L5180" s="96"/>
      <c r="M5180" s="96"/>
      <c r="N5180" s="96"/>
      <c r="O5180" s="96"/>
      <c r="P5180" s="96"/>
    </row>
    <row r="5181" spans="1:16" ht="15" customHeight="1" x14ac:dyDescent="0.25">
      <c r="A5181" s="97">
        <v>43774</v>
      </c>
      <c r="B5181" s="101">
        <v>34</v>
      </c>
      <c r="C5181" s="92" t="str">
        <f t="shared" si="240"/>
        <v>GET /domestic-scheduled-payment-consents/{ConsentId}</v>
      </c>
      <c r="D5181" s="94" t="s">
        <v>208</v>
      </c>
      <c r="E5181" s="93" t="str">
        <f t="shared" si="241"/>
        <v>PISP</v>
      </c>
      <c r="F5181" s="93" t="str">
        <f t="shared" si="242"/>
        <v>N</v>
      </c>
      <c r="G5181" s="95">
        <v>12465039.924783511</v>
      </c>
      <c r="H5181" s="103">
        <v>13994.821426688304</v>
      </c>
      <c r="I5181" s="103">
        <v>82.89913490767151</v>
      </c>
      <c r="J5181" s="96"/>
      <c r="K5181" s="96"/>
      <c r="L5181" s="96"/>
      <c r="M5181" s="96"/>
      <c r="N5181" s="96"/>
      <c r="O5181" s="96"/>
      <c r="P5181" s="96"/>
    </row>
    <row r="5182" spans="1:16" ht="15" customHeight="1" x14ac:dyDescent="0.25">
      <c r="A5182" s="97">
        <v>43774</v>
      </c>
      <c r="B5182" s="101">
        <v>35</v>
      </c>
      <c r="C5182" s="92" t="str">
        <f t="shared" si="240"/>
        <v>POST /domestic-scheduled-payments</v>
      </c>
      <c r="D5182" s="94" t="s">
        <v>208</v>
      </c>
      <c r="E5182" s="93" t="str">
        <f t="shared" si="241"/>
        <v>PISP</v>
      </c>
      <c r="F5182" s="93" t="str">
        <f t="shared" si="242"/>
        <v>Y</v>
      </c>
      <c r="G5182" s="95">
        <v>30357192.633513514</v>
      </c>
      <c r="H5182" s="103">
        <v>43185.807905092144</v>
      </c>
      <c r="I5182" s="103">
        <v>155.05448523658643</v>
      </c>
      <c r="J5182" s="96"/>
      <c r="K5182" s="96"/>
      <c r="L5182" s="96"/>
      <c r="M5182" s="96"/>
      <c r="N5182" s="96"/>
      <c r="O5182" s="96"/>
      <c r="P5182" s="96"/>
    </row>
    <row r="5183" spans="1:16" ht="15" customHeight="1" x14ac:dyDescent="0.25">
      <c r="A5183" s="97">
        <v>43774</v>
      </c>
      <c r="B5183" s="101">
        <v>36</v>
      </c>
      <c r="C5183" s="92" t="str">
        <f t="shared" si="240"/>
        <v>GET /domestic-scheduled-payments/{DomesticScheduledPaymentId}</v>
      </c>
      <c r="D5183" s="94" t="s">
        <v>208</v>
      </c>
      <c r="E5183" s="93" t="str">
        <f t="shared" si="241"/>
        <v>PISP</v>
      </c>
      <c r="F5183" s="93" t="str">
        <f t="shared" si="242"/>
        <v>Y</v>
      </c>
      <c r="G5183" s="95">
        <v>13799041.171280313</v>
      </c>
      <c r="H5183" s="103">
        <v>30704.412842286751</v>
      </c>
      <c r="I5183" s="103">
        <v>85.363542150192629</v>
      </c>
      <c r="J5183" s="96"/>
      <c r="K5183" s="96"/>
      <c r="L5183" s="96"/>
      <c r="M5183" s="96"/>
      <c r="N5183" s="96"/>
      <c r="O5183" s="96"/>
      <c r="P5183" s="96"/>
    </row>
    <row r="5184" spans="1:16" ht="15" customHeight="1" x14ac:dyDescent="0.25">
      <c r="A5184" s="97">
        <v>43774</v>
      </c>
      <c r="B5184" s="101">
        <v>37</v>
      </c>
      <c r="C5184" s="92" t="str">
        <f t="shared" si="240"/>
        <v>POST /domestic-standing-order-consents</v>
      </c>
      <c r="D5184" s="94" t="s">
        <v>208</v>
      </c>
      <c r="E5184" s="93" t="str">
        <f t="shared" si="241"/>
        <v>PISP</v>
      </c>
      <c r="F5184" s="93" t="str">
        <f t="shared" si="242"/>
        <v>N</v>
      </c>
      <c r="G5184" s="95">
        <v>27274068.443978496</v>
      </c>
      <c r="H5184" s="103">
        <v>23285.650165374755</v>
      </c>
      <c r="I5184" s="103">
        <v>206.57554161200252</v>
      </c>
      <c r="J5184" s="96"/>
      <c r="K5184" s="96"/>
      <c r="L5184" s="96"/>
      <c r="M5184" s="96"/>
      <c r="N5184" s="96"/>
      <c r="O5184" s="96"/>
      <c r="P5184" s="96"/>
    </row>
    <row r="5185" spans="1:16" ht="15" customHeight="1" x14ac:dyDescent="0.25">
      <c r="A5185" s="97">
        <v>43774</v>
      </c>
      <c r="B5185" s="101">
        <v>38</v>
      </c>
      <c r="C5185" s="92" t="str">
        <f t="shared" si="240"/>
        <v>GET /domestic-standing-order-consents/{ConsentId}</v>
      </c>
      <c r="D5185" s="94" t="s">
        <v>208</v>
      </c>
      <c r="E5185" s="93" t="str">
        <f t="shared" si="241"/>
        <v>PISP</v>
      </c>
      <c r="F5185" s="93" t="str">
        <f t="shared" si="242"/>
        <v>N</v>
      </c>
      <c r="G5185" s="95">
        <v>22498978.940546837</v>
      </c>
      <c r="H5185" s="103">
        <v>30306.223701729643</v>
      </c>
      <c r="I5185" s="103">
        <v>205.10457784996814</v>
      </c>
      <c r="J5185" s="96"/>
      <c r="K5185" s="96"/>
      <c r="L5185" s="96"/>
      <c r="M5185" s="96"/>
      <c r="N5185" s="96"/>
      <c r="O5185" s="96"/>
      <c r="P5185" s="96"/>
    </row>
    <row r="5186" spans="1:16" ht="15" customHeight="1" x14ac:dyDescent="0.25">
      <c r="A5186" s="97">
        <v>43774</v>
      </c>
      <c r="B5186" s="101">
        <v>39</v>
      </c>
      <c r="C5186" s="92" t="str">
        <f t="shared" si="240"/>
        <v>POST /domestic-standing-orders</v>
      </c>
      <c r="D5186" s="94" t="s">
        <v>208</v>
      </c>
      <c r="E5186" s="93" t="str">
        <f t="shared" si="241"/>
        <v>PISP</v>
      </c>
      <c r="F5186" s="93" t="str">
        <f t="shared" si="242"/>
        <v>Y</v>
      </c>
      <c r="G5186" s="95">
        <v>7504100.6111382386</v>
      </c>
      <c r="H5186" s="103">
        <v>20514.275397125355</v>
      </c>
      <c r="I5186" s="103">
        <v>1.9129970667718312</v>
      </c>
      <c r="J5186" s="96"/>
      <c r="K5186" s="96"/>
      <c r="L5186" s="96"/>
      <c r="M5186" s="96"/>
      <c r="N5186" s="96"/>
      <c r="O5186" s="96"/>
      <c r="P5186" s="96"/>
    </row>
    <row r="5187" spans="1:16" ht="15" customHeight="1" x14ac:dyDescent="0.25">
      <c r="A5187" s="97">
        <v>43774</v>
      </c>
      <c r="B5187" s="101">
        <v>40</v>
      </c>
      <c r="C5187" s="92" t="str">
        <f t="shared" si="240"/>
        <v>GET /domestic-standing-orders/{DomesticStandingOrderId}</v>
      </c>
      <c r="D5187" s="94" t="s">
        <v>208</v>
      </c>
      <c r="E5187" s="93" t="str">
        <f t="shared" si="241"/>
        <v>PISP</v>
      </c>
      <c r="F5187" s="93" t="str">
        <f t="shared" si="242"/>
        <v>Y</v>
      </c>
      <c r="G5187" s="95">
        <v>6309453.3886701744</v>
      </c>
      <c r="H5187" s="103">
        <v>7595.7532480388927</v>
      </c>
      <c r="I5187" s="103">
        <v>255.46262335147912</v>
      </c>
      <c r="J5187" s="96"/>
      <c r="K5187" s="96"/>
      <c r="L5187" s="96"/>
      <c r="M5187" s="96"/>
      <c r="N5187" s="96"/>
      <c r="O5187" s="96"/>
      <c r="P5187" s="96"/>
    </row>
    <row r="5188" spans="1:16" ht="15" customHeight="1" x14ac:dyDescent="0.25">
      <c r="A5188" s="97">
        <v>43774</v>
      </c>
      <c r="B5188" s="101">
        <v>41</v>
      </c>
      <c r="C5188" s="92" t="str">
        <f t="shared" si="240"/>
        <v>POST /international-payment-consents</v>
      </c>
      <c r="D5188" s="94" t="s">
        <v>208</v>
      </c>
      <c r="E5188" s="93" t="str">
        <f t="shared" si="241"/>
        <v>PISP</v>
      </c>
      <c r="F5188" s="93" t="str">
        <f t="shared" si="242"/>
        <v>N</v>
      </c>
      <c r="G5188" s="95">
        <v>32726696.735415142</v>
      </c>
      <c r="H5188" s="103">
        <v>44516.081016622673</v>
      </c>
      <c r="I5188" s="103">
        <v>60.017412093847504</v>
      </c>
      <c r="J5188" s="96"/>
      <c r="K5188" s="96"/>
      <c r="L5188" s="96"/>
      <c r="M5188" s="96"/>
      <c r="N5188" s="96"/>
      <c r="O5188" s="96"/>
      <c r="P5188" s="96"/>
    </row>
    <row r="5189" spans="1:16" ht="15" customHeight="1" x14ac:dyDescent="0.25">
      <c r="A5189" s="97">
        <v>43774</v>
      </c>
      <c r="B5189" s="101">
        <v>42</v>
      </c>
      <c r="C5189" s="92" t="str">
        <f t="shared" si="240"/>
        <v>GET /international-payment-consents/{ConsentId}</v>
      </c>
      <c r="D5189" s="94" t="s">
        <v>208</v>
      </c>
      <c r="E5189" s="93" t="str">
        <f t="shared" si="241"/>
        <v>PISP</v>
      </c>
      <c r="F5189" s="93" t="str">
        <f t="shared" si="242"/>
        <v>N</v>
      </c>
      <c r="G5189" s="95">
        <v>27316467.760280382</v>
      </c>
      <c r="H5189" s="103">
        <v>29761.643408043936</v>
      </c>
      <c r="I5189" s="103">
        <v>259.95037309162956</v>
      </c>
      <c r="J5189" s="96"/>
      <c r="K5189" s="96"/>
      <c r="L5189" s="96"/>
      <c r="M5189" s="96"/>
      <c r="N5189" s="96"/>
      <c r="O5189" s="96"/>
      <c r="P5189" s="96"/>
    </row>
    <row r="5190" spans="1:16" ht="15" customHeight="1" x14ac:dyDescent="0.25">
      <c r="A5190" s="97">
        <v>43774</v>
      </c>
      <c r="B5190" s="101">
        <v>43</v>
      </c>
      <c r="C5190" s="92" t="str">
        <f t="shared" si="240"/>
        <v>POST /international-payments</v>
      </c>
      <c r="D5190" s="94" t="s">
        <v>208</v>
      </c>
      <c r="E5190" s="93" t="str">
        <f t="shared" si="241"/>
        <v>PISP</v>
      </c>
      <c r="F5190" s="93" t="str">
        <f t="shared" si="242"/>
        <v>Y</v>
      </c>
      <c r="G5190" s="95">
        <v>32447371.091905385</v>
      </c>
      <c r="H5190" s="99">
        <v>41253.524853657793</v>
      </c>
      <c r="I5190" s="99">
        <v>42.639594008925613</v>
      </c>
      <c r="J5190" s="96"/>
      <c r="K5190" s="96"/>
      <c r="L5190" s="96"/>
      <c r="M5190" s="96"/>
      <c r="N5190" s="96"/>
      <c r="O5190" s="96"/>
      <c r="P5190" s="96"/>
    </row>
    <row r="5191" spans="1:16" ht="15" customHeight="1" x14ac:dyDescent="0.25">
      <c r="A5191" s="97">
        <v>43774</v>
      </c>
      <c r="B5191" s="101">
        <v>44</v>
      </c>
      <c r="C5191" s="92" t="str">
        <f t="shared" si="240"/>
        <v>GET /international-payments/{InternationalPaymentId}</v>
      </c>
      <c r="D5191" s="94" t="s">
        <v>208</v>
      </c>
      <c r="E5191" s="93" t="str">
        <f t="shared" si="241"/>
        <v>PISP</v>
      </c>
      <c r="F5191" s="93" t="str">
        <f t="shared" si="242"/>
        <v>Y</v>
      </c>
      <c r="G5191" s="95">
        <v>14048711.593517823</v>
      </c>
      <c r="H5191" s="99">
        <v>19896.060977971534</v>
      </c>
      <c r="I5191" s="99">
        <v>59.166450839054775</v>
      </c>
      <c r="J5191" s="96"/>
      <c r="K5191" s="96"/>
      <c r="L5191" s="96"/>
      <c r="M5191" s="96"/>
      <c r="N5191" s="96"/>
      <c r="O5191" s="96"/>
      <c r="P5191" s="96"/>
    </row>
    <row r="5192" spans="1:16" ht="15" customHeight="1" x14ac:dyDescent="0.25">
      <c r="A5192" s="97">
        <v>43774</v>
      </c>
      <c r="B5192" s="101">
        <v>45</v>
      </c>
      <c r="C5192" s="92" t="str">
        <f t="shared" ref="C5192:C5255" si="243">VLOOKUP($B5192,endpoints,3)</f>
        <v>POST /international-scheduled-payment-consents</v>
      </c>
      <c r="D5192" s="94" t="s">
        <v>208</v>
      </c>
      <c r="E5192" s="93" t="str">
        <f t="shared" ref="E5192:E5255" si="244">VLOOKUP($B5192,endpoints,4)</f>
        <v>PISP</v>
      </c>
      <c r="F5192" s="93" t="str">
        <f t="shared" ref="F5192:F5255" si="245">VLOOKUP($B5192,endpoints,5)</f>
        <v>N</v>
      </c>
      <c r="G5192" s="95">
        <v>27768897.655861203</v>
      </c>
      <c r="H5192" s="99">
        <v>32511.365724544426</v>
      </c>
      <c r="I5192" s="99">
        <v>14.611217781617341</v>
      </c>
      <c r="J5192" s="96"/>
      <c r="K5192" s="96"/>
      <c r="L5192" s="96"/>
      <c r="M5192" s="96"/>
      <c r="N5192" s="96"/>
      <c r="O5192" s="96"/>
      <c r="P5192" s="96"/>
    </row>
    <row r="5193" spans="1:16" ht="15" customHeight="1" x14ac:dyDescent="0.25">
      <c r="A5193" s="97">
        <v>43774</v>
      </c>
      <c r="B5193" s="101">
        <v>46</v>
      </c>
      <c r="C5193" s="92" t="str">
        <f t="shared" si="243"/>
        <v>GET /international-scheduled-payment-consents/{ConsentId}</v>
      </c>
      <c r="D5193" s="94" t="s">
        <v>208</v>
      </c>
      <c r="E5193" s="93" t="str">
        <f t="shared" si="244"/>
        <v>PISP</v>
      </c>
      <c r="F5193" s="93" t="str">
        <f t="shared" si="245"/>
        <v>N</v>
      </c>
      <c r="G5193" s="95">
        <v>9447860.0393791422</v>
      </c>
      <c r="H5193" s="99">
        <v>26928.734072191372</v>
      </c>
      <c r="I5193" s="99">
        <v>27.135707195926813</v>
      </c>
      <c r="J5193" s="96"/>
      <c r="K5193" s="96"/>
      <c r="L5193" s="96"/>
      <c r="M5193" s="96"/>
      <c r="N5193" s="96"/>
      <c r="O5193" s="96"/>
      <c r="P5193" s="96"/>
    </row>
    <row r="5194" spans="1:16" ht="15" customHeight="1" x14ac:dyDescent="0.25">
      <c r="A5194" s="97">
        <v>43774</v>
      </c>
      <c r="B5194" s="101">
        <v>47</v>
      </c>
      <c r="C5194" s="92" t="str">
        <f t="shared" si="243"/>
        <v>POST /international-scheduled-payments</v>
      </c>
      <c r="D5194" s="94" t="s">
        <v>208</v>
      </c>
      <c r="E5194" s="93" t="str">
        <f t="shared" si="244"/>
        <v>PISP</v>
      </c>
      <c r="F5194" s="93" t="str">
        <f t="shared" si="245"/>
        <v>Y</v>
      </c>
      <c r="G5194" s="95">
        <v>12428667.737637147</v>
      </c>
      <c r="H5194" s="99">
        <v>20714.177261669094</v>
      </c>
      <c r="I5194" s="99">
        <v>66.791143593361568</v>
      </c>
      <c r="J5194" s="96"/>
      <c r="K5194" s="96"/>
      <c r="L5194" s="96"/>
      <c r="M5194" s="96"/>
      <c r="N5194" s="96"/>
      <c r="O5194" s="96"/>
      <c r="P5194" s="96"/>
    </row>
    <row r="5195" spans="1:16" ht="15" customHeight="1" x14ac:dyDescent="0.25">
      <c r="A5195" s="97">
        <v>43774</v>
      </c>
      <c r="B5195" s="101">
        <v>48</v>
      </c>
      <c r="C5195" s="92" t="str">
        <f t="shared" si="243"/>
        <v>GET /international-scheduled-payments/{InternationalScheduledPaymentId}</v>
      </c>
      <c r="D5195" s="94" t="s">
        <v>208</v>
      </c>
      <c r="E5195" s="93" t="str">
        <f t="shared" si="244"/>
        <v>PISP</v>
      </c>
      <c r="F5195" s="93" t="str">
        <f t="shared" si="245"/>
        <v>Y</v>
      </c>
      <c r="G5195" s="95">
        <v>20350723.886738297</v>
      </c>
      <c r="H5195" s="99">
        <v>39357.907378926051</v>
      </c>
      <c r="I5195" s="99">
        <v>54.456540905715642</v>
      </c>
      <c r="J5195" s="96"/>
      <c r="K5195" s="96"/>
      <c r="L5195" s="96"/>
      <c r="M5195" s="96"/>
      <c r="N5195" s="96"/>
      <c r="O5195" s="96"/>
      <c r="P5195" s="96"/>
    </row>
    <row r="5196" spans="1:16" ht="15" customHeight="1" x14ac:dyDescent="0.25">
      <c r="A5196" s="97">
        <v>43774</v>
      </c>
      <c r="B5196" s="101">
        <v>49</v>
      </c>
      <c r="C5196" s="92" t="str">
        <f t="shared" si="243"/>
        <v>POST /international-standing-order-consents</v>
      </c>
      <c r="D5196" s="94" t="s">
        <v>208</v>
      </c>
      <c r="E5196" s="93" t="str">
        <f t="shared" si="244"/>
        <v>PISP</v>
      </c>
      <c r="F5196" s="93" t="str">
        <f t="shared" si="245"/>
        <v>N</v>
      </c>
      <c r="G5196" s="95">
        <v>4047926.4409668394</v>
      </c>
      <c r="H5196" s="99">
        <v>13194.335130481935</v>
      </c>
      <c r="I5196" s="99">
        <v>6.5085860656293679</v>
      </c>
      <c r="J5196" s="96"/>
      <c r="K5196" s="96"/>
      <c r="L5196" s="96"/>
      <c r="M5196" s="96"/>
      <c r="N5196" s="96"/>
      <c r="O5196" s="96"/>
      <c r="P5196" s="96"/>
    </row>
    <row r="5197" spans="1:16" ht="15" customHeight="1" x14ac:dyDescent="0.25">
      <c r="A5197" s="97">
        <v>43774</v>
      </c>
      <c r="B5197" s="101">
        <v>50</v>
      </c>
      <c r="C5197" s="92" t="str">
        <f t="shared" si="243"/>
        <v>GET /international-standing-order-consents/{ConsentId}</v>
      </c>
      <c r="D5197" s="94" t="s">
        <v>208</v>
      </c>
      <c r="E5197" s="93" t="str">
        <f t="shared" si="244"/>
        <v>PISP</v>
      </c>
      <c r="F5197" s="93" t="str">
        <f t="shared" si="245"/>
        <v>N</v>
      </c>
      <c r="G5197" s="95">
        <v>16963307.203864168</v>
      </c>
      <c r="H5197" s="99">
        <v>30032.007835932607</v>
      </c>
      <c r="I5197" s="99">
        <v>266.57291624076601</v>
      </c>
      <c r="J5197" s="96"/>
      <c r="K5197" s="96"/>
      <c r="L5197" s="96"/>
      <c r="M5197" s="96"/>
      <c r="N5197" s="96"/>
      <c r="O5197" s="96"/>
      <c r="P5197" s="96"/>
    </row>
    <row r="5198" spans="1:16" ht="15" customHeight="1" x14ac:dyDescent="0.25">
      <c r="A5198" s="97">
        <v>43774</v>
      </c>
      <c r="B5198" s="101">
        <v>51</v>
      </c>
      <c r="C5198" s="92" t="str">
        <f t="shared" si="243"/>
        <v>POST /international-standing-orders</v>
      </c>
      <c r="D5198" s="94" t="s">
        <v>208</v>
      </c>
      <c r="E5198" s="93" t="str">
        <f t="shared" si="244"/>
        <v>PISP</v>
      </c>
      <c r="F5198" s="93" t="str">
        <f t="shared" si="245"/>
        <v>Y</v>
      </c>
      <c r="G5198" s="95">
        <v>15265194.734254839</v>
      </c>
      <c r="H5198" s="99">
        <v>26606.125642158739</v>
      </c>
      <c r="I5198" s="99">
        <v>218.42246702370409</v>
      </c>
      <c r="J5198" s="96"/>
      <c r="K5198" s="96"/>
      <c r="L5198" s="96"/>
      <c r="M5198" s="96"/>
      <c r="N5198" s="96"/>
      <c r="O5198" s="96"/>
      <c r="P5198" s="96"/>
    </row>
    <row r="5199" spans="1:16" ht="15" customHeight="1" x14ac:dyDescent="0.25">
      <c r="A5199" s="97">
        <v>43774</v>
      </c>
      <c r="B5199" s="101">
        <v>52</v>
      </c>
      <c r="C5199" s="92" t="str">
        <f t="shared" si="243"/>
        <v>GET /international-standing-orders/{InternationalStandingOrderPaymentId}</v>
      </c>
      <c r="D5199" s="94" t="s">
        <v>208</v>
      </c>
      <c r="E5199" s="93" t="str">
        <f t="shared" si="244"/>
        <v>PISP</v>
      </c>
      <c r="F5199" s="93" t="str">
        <f t="shared" si="245"/>
        <v>Y</v>
      </c>
      <c r="G5199" s="95">
        <v>6915825.4447101215</v>
      </c>
      <c r="H5199" s="99">
        <v>16986.332879741996</v>
      </c>
      <c r="I5199" s="99">
        <v>72.446639473592228</v>
      </c>
      <c r="J5199" s="96"/>
      <c r="K5199" s="96"/>
      <c r="L5199" s="96"/>
      <c r="M5199" s="96"/>
      <c r="N5199" s="96"/>
      <c r="O5199" s="96"/>
      <c r="P5199" s="96"/>
    </row>
    <row r="5200" spans="1:16" ht="15" customHeight="1" x14ac:dyDescent="0.25">
      <c r="A5200" s="97">
        <v>43774</v>
      </c>
      <c r="B5200" s="101">
        <v>53</v>
      </c>
      <c r="C5200" s="92" t="str">
        <f t="shared" si="243"/>
        <v>POST /file-payment-consents</v>
      </c>
      <c r="D5200" s="94" t="s">
        <v>208</v>
      </c>
      <c r="E5200" s="93" t="str">
        <f t="shared" si="244"/>
        <v>PISP</v>
      </c>
      <c r="F5200" s="93" t="str">
        <f t="shared" si="245"/>
        <v>N</v>
      </c>
      <c r="G5200" s="95">
        <v>12844517.599442612</v>
      </c>
      <c r="H5200" s="99">
        <v>12846.635105484262</v>
      </c>
      <c r="I5200" s="99">
        <v>20.98288070804557</v>
      </c>
      <c r="J5200" s="96"/>
      <c r="K5200" s="96"/>
      <c r="L5200" s="96"/>
      <c r="M5200" s="96"/>
      <c r="N5200" s="96"/>
      <c r="O5200" s="96"/>
      <c r="P5200" s="96"/>
    </row>
    <row r="5201" spans="1:16" ht="15" customHeight="1" x14ac:dyDescent="0.25">
      <c r="A5201" s="97">
        <v>43774</v>
      </c>
      <c r="B5201" s="101">
        <v>54</v>
      </c>
      <c r="C5201" s="92" t="str">
        <f t="shared" si="243"/>
        <v>GET /file-payment-consents/{ConsentId}</v>
      </c>
      <c r="D5201" s="94" t="s">
        <v>208</v>
      </c>
      <c r="E5201" s="93" t="str">
        <f t="shared" si="244"/>
        <v>PISP</v>
      </c>
      <c r="F5201" s="93" t="str">
        <f t="shared" si="245"/>
        <v>N</v>
      </c>
      <c r="G5201" s="95">
        <v>19295604.710533392</v>
      </c>
      <c r="H5201" s="99">
        <v>26306.982699634234</v>
      </c>
      <c r="I5201" s="99">
        <v>206.8478759656536</v>
      </c>
      <c r="J5201" s="96"/>
      <c r="K5201" s="96"/>
      <c r="L5201" s="96"/>
      <c r="M5201" s="96"/>
      <c r="N5201" s="96"/>
      <c r="O5201" s="96"/>
      <c r="P5201" s="96"/>
    </row>
    <row r="5202" spans="1:16" ht="15" customHeight="1" x14ac:dyDescent="0.25">
      <c r="A5202" s="97">
        <v>43774</v>
      </c>
      <c r="B5202" s="101">
        <v>55</v>
      </c>
      <c r="C5202" s="92" t="str">
        <f t="shared" si="243"/>
        <v>POST /file-payment-consents/{ConsentId}/file</v>
      </c>
      <c r="D5202" s="94" t="s">
        <v>208</v>
      </c>
      <c r="E5202" s="93" t="str">
        <f t="shared" si="244"/>
        <v>PISP</v>
      </c>
      <c r="F5202" s="93" t="str">
        <f t="shared" si="245"/>
        <v>N</v>
      </c>
      <c r="G5202" s="95">
        <v>21421580.044182256</v>
      </c>
      <c r="H5202" s="99">
        <v>30531.083575683751</v>
      </c>
      <c r="I5202" s="99">
        <v>70.416171707849273</v>
      </c>
      <c r="J5202" s="96"/>
      <c r="K5202" s="96"/>
      <c r="L5202" s="96"/>
      <c r="M5202" s="96"/>
      <c r="N5202" s="96"/>
      <c r="O5202" s="96"/>
      <c r="P5202" s="96"/>
    </row>
    <row r="5203" spans="1:16" ht="15" customHeight="1" x14ac:dyDescent="0.25">
      <c r="A5203" s="97">
        <v>43774</v>
      </c>
      <c r="B5203" s="101">
        <v>56</v>
      </c>
      <c r="C5203" s="92" t="str">
        <f t="shared" si="243"/>
        <v>GET /file-payment-consents/{ConsentId}/file</v>
      </c>
      <c r="D5203" s="94" t="s">
        <v>208</v>
      </c>
      <c r="E5203" s="93" t="str">
        <f t="shared" si="244"/>
        <v>PISP</v>
      </c>
      <c r="F5203" s="93" t="str">
        <f t="shared" si="245"/>
        <v>N</v>
      </c>
      <c r="G5203" s="95">
        <v>22339420.959895656</v>
      </c>
      <c r="H5203" s="99">
        <v>30870.598096584621</v>
      </c>
      <c r="I5203" s="99">
        <v>40.44397724433226</v>
      </c>
      <c r="J5203" s="96"/>
      <c r="K5203" s="96"/>
      <c r="L5203" s="96"/>
      <c r="M5203" s="96"/>
      <c r="N5203" s="96"/>
      <c r="O5203" s="96"/>
      <c r="P5203" s="96"/>
    </row>
    <row r="5204" spans="1:16" ht="15" customHeight="1" x14ac:dyDescent="0.25">
      <c r="A5204" s="97">
        <v>43774</v>
      </c>
      <c r="B5204" s="101">
        <v>57</v>
      </c>
      <c r="C5204" s="92" t="str">
        <f t="shared" si="243"/>
        <v>POST /file-payments</v>
      </c>
      <c r="D5204" s="94" t="s">
        <v>208</v>
      </c>
      <c r="E5204" s="93" t="str">
        <f t="shared" si="244"/>
        <v>PISP</v>
      </c>
      <c r="F5204" s="93" t="str">
        <f t="shared" si="245"/>
        <v>Y</v>
      </c>
      <c r="G5204" s="95">
        <v>328004684.05419248</v>
      </c>
      <c r="H5204" s="99">
        <v>4181.7593652207415</v>
      </c>
      <c r="I5204" s="99">
        <v>64.907356735814048</v>
      </c>
      <c r="J5204" s="96"/>
      <c r="K5204" s="96"/>
      <c r="L5204" s="96"/>
      <c r="M5204" s="96"/>
      <c r="N5204" s="96"/>
      <c r="O5204" s="96"/>
      <c r="P5204" s="96"/>
    </row>
    <row r="5205" spans="1:16" ht="15" customHeight="1" x14ac:dyDescent="0.25">
      <c r="A5205" s="97">
        <v>43774</v>
      </c>
      <c r="B5205" s="101">
        <v>58</v>
      </c>
      <c r="C5205" s="92" t="str">
        <f t="shared" si="243"/>
        <v>GET /file-payments/{FilePaymentId}</v>
      </c>
      <c r="D5205" s="94" t="s">
        <v>208</v>
      </c>
      <c r="E5205" s="93" t="str">
        <f t="shared" si="244"/>
        <v>PISP</v>
      </c>
      <c r="F5205" s="93" t="str">
        <f t="shared" si="245"/>
        <v>Y</v>
      </c>
      <c r="G5205" s="95">
        <v>68457528.161466807</v>
      </c>
      <c r="H5205" s="99">
        <v>881.27654501421023</v>
      </c>
      <c r="I5205" s="99">
        <v>120.49331813599115</v>
      </c>
      <c r="J5205" s="96"/>
      <c r="K5205" s="96"/>
      <c r="L5205" s="96"/>
      <c r="M5205" s="96"/>
      <c r="N5205" s="96"/>
      <c r="O5205" s="96"/>
      <c r="P5205" s="96"/>
    </row>
    <row r="5206" spans="1:16" ht="15" customHeight="1" x14ac:dyDescent="0.25">
      <c r="A5206" s="97">
        <v>43774</v>
      </c>
      <c r="B5206" s="101">
        <v>59</v>
      </c>
      <c r="C5206" s="92" t="str">
        <f t="shared" si="243"/>
        <v>GET /file-payments/{FilePaymentId}/report-file</v>
      </c>
      <c r="D5206" s="94" t="s">
        <v>208</v>
      </c>
      <c r="E5206" s="93" t="str">
        <f t="shared" si="244"/>
        <v>PISP</v>
      </c>
      <c r="F5206" s="93" t="str">
        <f t="shared" si="245"/>
        <v>Y</v>
      </c>
      <c r="G5206" s="95">
        <v>65319569.624821939</v>
      </c>
      <c r="H5206" s="99">
        <v>2419.2088218107497</v>
      </c>
      <c r="I5206" s="99">
        <v>78.724512502709061</v>
      </c>
      <c r="J5206" s="96"/>
      <c r="K5206" s="96"/>
      <c r="L5206" s="96"/>
      <c r="M5206" s="96"/>
      <c r="N5206" s="96"/>
      <c r="O5206" s="96"/>
      <c r="P5206" s="96"/>
    </row>
    <row r="5207" spans="1:16" ht="15" customHeight="1" x14ac:dyDescent="0.25">
      <c r="A5207" s="97">
        <v>43774</v>
      </c>
      <c r="B5207" s="101">
        <v>60</v>
      </c>
      <c r="C5207" s="92" t="str">
        <f t="shared" si="243"/>
        <v>POST /funds-confirmation-consents</v>
      </c>
      <c r="D5207" s="94" t="s">
        <v>208</v>
      </c>
      <c r="E5207" s="93" t="str">
        <f t="shared" si="244"/>
        <v>CoF</v>
      </c>
      <c r="F5207" s="93" t="str">
        <f t="shared" si="245"/>
        <v>N</v>
      </c>
      <c r="G5207" s="95">
        <v>12989091.209570367</v>
      </c>
      <c r="H5207" s="99">
        <v>13711.055179740839</v>
      </c>
      <c r="I5207" s="99">
        <v>13.64621952982527</v>
      </c>
      <c r="J5207" s="96"/>
      <c r="K5207" s="96"/>
      <c r="L5207" s="96"/>
      <c r="M5207" s="96"/>
      <c r="N5207" s="96"/>
      <c r="O5207" s="96"/>
      <c r="P5207" s="96"/>
    </row>
    <row r="5208" spans="1:16" ht="15" customHeight="1" x14ac:dyDescent="0.25">
      <c r="A5208" s="97">
        <v>43774</v>
      </c>
      <c r="B5208" s="101">
        <v>61</v>
      </c>
      <c r="C5208" s="92" t="str">
        <f t="shared" si="243"/>
        <v>GET /funds-confirmation-consents/{ConsentId}</v>
      </c>
      <c r="D5208" s="94" t="s">
        <v>208</v>
      </c>
      <c r="E5208" s="93" t="str">
        <f t="shared" si="244"/>
        <v>CoF</v>
      </c>
      <c r="F5208" s="93" t="str">
        <f t="shared" si="245"/>
        <v>N</v>
      </c>
      <c r="G5208" s="95">
        <v>20014340.52874577</v>
      </c>
      <c r="H5208" s="99">
        <v>44411.596637213101</v>
      </c>
      <c r="I5208" s="99">
        <v>190.28807118292744</v>
      </c>
      <c r="J5208" s="96"/>
      <c r="K5208" s="96"/>
      <c r="L5208" s="96"/>
      <c r="M5208" s="96"/>
      <c r="N5208" s="96"/>
      <c r="O5208" s="96"/>
      <c r="P5208" s="96"/>
    </row>
    <row r="5209" spans="1:16" ht="15" customHeight="1" x14ac:dyDescent="0.25">
      <c r="A5209" s="97">
        <v>43774</v>
      </c>
      <c r="B5209" s="101">
        <v>62</v>
      </c>
      <c r="C5209" s="92" t="str">
        <f t="shared" si="243"/>
        <v>DELETE /funds-confirmation-consents/{ConsentId}</v>
      </c>
      <c r="D5209" s="94" t="s">
        <v>208</v>
      </c>
      <c r="E5209" s="93" t="str">
        <f t="shared" si="244"/>
        <v>CoF</v>
      </c>
      <c r="F5209" s="93" t="str">
        <f t="shared" si="245"/>
        <v>N</v>
      </c>
      <c r="G5209" s="95">
        <v>5853395.8210051451</v>
      </c>
      <c r="H5209" s="99">
        <v>12953.957541607606</v>
      </c>
      <c r="I5209" s="99">
        <v>125.3611634775128</v>
      </c>
      <c r="J5209" s="96"/>
      <c r="K5209" s="96"/>
      <c r="L5209" s="96"/>
      <c r="M5209" s="96"/>
      <c r="N5209" s="96"/>
      <c r="O5209" s="96"/>
      <c r="P5209" s="96"/>
    </row>
    <row r="5210" spans="1:16" ht="15" customHeight="1" x14ac:dyDescent="0.25">
      <c r="A5210" s="97">
        <v>43774</v>
      </c>
      <c r="B5210" s="101">
        <v>63</v>
      </c>
      <c r="C5210" s="92" t="str">
        <f t="shared" si="243"/>
        <v>POST /funds-confirmations</v>
      </c>
      <c r="D5210" s="94" t="s">
        <v>208</v>
      </c>
      <c r="E5210" s="93" t="str">
        <f t="shared" si="244"/>
        <v>CoF</v>
      </c>
      <c r="F5210" s="93" t="str">
        <f t="shared" si="245"/>
        <v>Y</v>
      </c>
      <c r="G5210" s="95">
        <v>8394261.3421801031</v>
      </c>
      <c r="H5210" s="99">
        <v>18283.835491841921</v>
      </c>
      <c r="I5210" s="99">
        <v>239.28383404816313</v>
      </c>
      <c r="J5210" s="96"/>
      <c r="K5210" s="96"/>
      <c r="L5210" s="96"/>
      <c r="M5210" s="96"/>
      <c r="N5210" s="96"/>
      <c r="O5210" s="96"/>
      <c r="P5210" s="96"/>
    </row>
    <row r="5211" spans="1:16" ht="15" customHeight="1" x14ac:dyDescent="0.25">
      <c r="A5211" s="97">
        <v>43774</v>
      </c>
      <c r="B5211" s="101">
        <v>75</v>
      </c>
      <c r="C5211" s="92" t="str">
        <f t="shared" si="243"/>
        <v>GET /domestic-payment-consents/{ConsentId}/funds-confirmation</v>
      </c>
      <c r="D5211" s="94" t="s">
        <v>208</v>
      </c>
      <c r="E5211" s="93" t="str">
        <f t="shared" si="244"/>
        <v>CoF</v>
      </c>
      <c r="F5211" s="93" t="str">
        <f t="shared" si="245"/>
        <v>Y</v>
      </c>
      <c r="G5211" s="95">
        <v>3959295.9723461331</v>
      </c>
      <c r="H5211" s="103">
        <v>7252.6621558269962</v>
      </c>
      <c r="I5211" s="103">
        <v>205.06089945664974</v>
      </c>
      <c r="J5211" s="96"/>
      <c r="K5211" s="96"/>
      <c r="L5211" s="96"/>
      <c r="M5211" s="96"/>
      <c r="N5211" s="96"/>
      <c r="O5211" s="96"/>
      <c r="P5211" s="96"/>
    </row>
    <row r="5212" spans="1:16" ht="15" customHeight="1" x14ac:dyDescent="0.25">
      <c r="A5212" s="97">
        <v>43774</v>
      </c>
      <c r="B5212" s="101">
        <v>76</v>
      </c>
      <c r="C5212" s="92" t="str">
        <f t="shared" si="243"/>
        <v>GET /international-payment-consents/{ConsentId}/funds-confirmation</v>
      </c>
      <c r="D5212" s="94" t="s">
        <v>208</v>
      </c>
      <c r="E5212" s="93" t="str">
        <f t="shared" si="244"/>
        <v>CoF</v>
      </c>
      <c r="F5212" s="93" t="str">
        <f t="shared" si="245"/>
        <v>Y</v>
      </c>
      <c r="G5212" s="95">
        <v>16959833.881519902</v>
      </c>
      <c r="H5212" s="103">
        <v>41160.559092230156</v>
      </c>
      <c r="I5212" s="103">
        <v>85.740349482063309</v>
      </c>
      <c r="J5212" s="96"/>
      <c r="K5212" s="96"/>
      <c r="L5212" s="96"/>
      <c r="M5212" s="96"/>
      <c r="N5212" s="96"/>
      <c r="O5212" s="96"/>
      <c r="P5212" s="96"/>
    </row>
    <row r="5213" spans="1:16" ht="15" customHeight="1" x14ac:dyDescent="0.25">
      <c r="A5213" s="97">
        <v>43774</v>
      </c>
      <c r="B5213" s="101">
        <v>77</v>
      </c>
      <c r="C5213" s="92" t="str">
        <f t="shared" si="243"/>
        <v>GET /international-scheduled-payment-consents/{ConsentId}/funds-confirmation</v>
      </c>
      <c r="D5213" s="94" t="s">
        <v>208</v>
      </c>
      <c r="E5213" s="93" t="str">
        <f t="shared" si="244"/>
        <v>CoF</v>
      </c>
      <c r="F5213" s="93" t="str">
        <f t="shared" si="245"/>
        <v>Y</v>
      </c>
      <c r="G5213" s="95">
        <v>30254572.064877927</v>
      </c>
      <c r="H5213" s="99">
        <v>48394.823489574483</v>
      </c>
      <c r="I5213" s="99">
        <v>9.1317391317558041</v>
      </c>
      <c r="J5213" s="96"/>
      <c r="K5213" s="96"/>
      <c r="L5213" s="96"/>
      <c r="M5213" s="96"/>
      <c r="N5213" s="96"/>
      <c r="O5213" s="96"/>
      <c r="P5213" s="96"/>
    </row>
    <row r="5214" spans="1:16" ht="15" customHeight="1" x14ac:dyDescent="0.25">
      <c r="A5214" s="97">
        <v>43774</v>
      </c>
      <c r="B5214" s="101">
        <v>78</v>
      </c>
      <c r="C5214" s="92" t="str">
        <f t="shared" si="243"/>
        <v>GET /accounts/{AccountId}/parties</v>
      </c>
      <c r="D5214" s="94" t="s">
        <v>208</v>
      </c>
      <c r="E5214" s="93" t="str">
        <f t="shared" si="244"/>
        <v>AISP</v>
      </c>
      <c r="F5214" s="93" t="str">
        <f t="shared" si="245"/>
        <v>Y</v>
      </c>
      <c r="G5214" s="104">
        <v>1195815.0988172733</v>
      </c>
      <c r="H5214" s="99">
        <v>53309.411240009547</v>
      </c>
      <c r="I5214" s="99">
        <v>0</v>
      </c>
      <c r="J5214" s="96"/>
      <c r="K5214" s="96"/>
      <c r="L5214" s="96"/>
      <c r="M5214" s="96"/>
      <c r="N5214" s="96"/>
      <c r="O5214" s="96"/>
      <c r="P5214" s="96"/>
    </row>
    <row r="5215" spans="1:16" ht="15" customHeight="1" x14ac:dyDescent="0.25">
      <c r="A5215" s="97">
        <v>43774</v>
      </c>
      <c r="B5215" s="101">
        <v>79</v>
      </c>
      <c r="C5215" s="92" t="str">
        <f t="shared" si="243"/>
        <v>GET /domestic-payments/{DomesticPaymentId}/payment-details</v>
      </c>
      <c r="D5215" s="94" t="s">
        <v>208</v>
      </c>
      <c r="E5215" s="93" t="str">
        <f t="shared" si="244"/>
        <v>PISP</v>
      </c>
      <c r="F5215" s="93" t="str">
        <f t="shared" si="245"/>
        <v>Y</v>
      </c>
      <c r="G5215" s="104">
        <v>36540834.251929648</v>
      </c>
      <c r="H5215" s="99">
        <v>40504.746568766714</v>
      </c>
      <c r="I5215" s="99">
        <v>70.084438952173002</v>
      </c>
      <c r="J5215" s="96"/>
      <c r="K5215" s="96"/>
      <c r="L5215" s="96"/>
      <c r="M5215" s="96"/>
      <c r="N5215" s="96"/>
      <c r="O5215" s="96"/>
      <c r="P5215" s="96"/>
    </row>
    <row r="5216" spans="1:16" ht="15" customHeight="1" x14ac:dyDescent="0.25">
      <c r="A5216" s="97">
        <v>43774</v>
      </c>
      <c r="B5216" s="101">
        <v>80</v>
      </c>
      <c r="C5216" s="92" t="str">
        <f t="shared" si="243"/>
        <v>GET /domestic-scheduled-payments/{DomesticScheduledPaymentId}/payment-details</v>
      </c>
      <c r="D5216" s="94" t="s">
        <v>208</v>
      </c>
      <c r="E5216" s="93" t="str">
        <f t="shared" si="244"/>
        <v>PISP</v>
      </c>
      <c r="F5216" s="93" t="str">
        <f t="shared" si="245"/>
        <v>Y</v>
      </c>
      <c r="G5216" s="104">
        <v>15178945.288408346</v>
      </c>
      <c r="H5216" s="99">
        <v>33774.854126515427</v>
      </c>
      <c r="I5216" s="99">
        <v>93.899896365211902</v>
      </c>
      <c r="J5216" s="96"/>
      <c r="K5216" s="96"/>
      <c r="L5216" s="96"/>
      <c r="M5216" s="96"/>
      <c r="N5216" s="96"/>
      <c r="O5216" s="96"/>
      <c r="P5216" s="96"/>
    </row>
    <row r="5217" spans="1:16" ht="15" customHeight="1" x14ac:dyDescent="0.25">
      <c r="A5217" s="97">
        <v>43774</v>
      </c>
      <c r="B5217" s="101">
        <v>81</v>
      </c>
      <c r="C5217" s="92" t="str">
        <f t="shared" si="243"/>
        <v>GET /domestic-standing-orders/{DomesticStandingOrderId}/payment-details</v>
      </c>
      <c r="D5217" s="94" t="s">
        <v>208</v>
      </c>
      <c r="E5217" s="93" t="str">
        <f t="shared" si="244"/>
        <v>PISP</v>
      </c>
      <c r="F5217" s="93" t="str">
        <f t="shared" si="245"/>
        <v>Y</v>
      </c>
      <c r="G5217" s="104">
        <v>6940398.7275371924</v>
      </c>
      <c r="H5217" s="99">
        <v>8355.3285728427818</v>
      </c>
      <c r="I5217" s="99">
        <v>281.00888568662708</v>
      </c>
      <c r="J5217" s="96"/>
      <c r="K5217" s="96"/>
      <c r="L5217" s="96"/>
      <c r="M5217" s="96"/>
      <c r="N5217" s="96"/>
      <c r="O5217" s="96"/>
      <c r="P5217" s="96"/>
    </row>
    <row r="5218" spans="1:16" ht="15" customHeight="1" x14ac:dyDescent="0.25">
      <c r="A5218" s="97">
        <v>43774</v>
      </c>
      <c r="B5218" s="101">
        <v>82</v>
      </c>
      <c r="C5218" s="92" t="str">
        <f t="shared" si="243"/>
        <v>GET /international-payments/{InternationalPaymentId}/payment-details</v>
      </c>
      <c r="D5218" s="94" t="s">
        <v>208</v>
      </c>
      <c r="E5218" s="93" t="str">
        <f t="shared" si="244"/>
        <v>PISP</v>
      </c>
      <c r="F5218" s="93" t="str">
        <f t="shared" si="245"/>
        <v>Y</v>
      </c>
      <c r="G5218" s="104">
        <v>15453582.752869606</v>
      </c>
      <c r="H5218" s="99">
        <v>21885.667075768688</v>
      </c>
      <c r="I5218" s="99">
        <v>65.083095922960254</v>
      </c>
      <c r="J5218" s="96"/>
      <c r="K5218" s="96"/>
      <c r="L5218" s="96"/>
      <c r="M5218" s="96"/>
      <c r="N5218" s="96"/>
      <c r="O5218" s="96"/>
      <c r="P5218" s="96"/>
    </row>
    <row r="5219" spans="1:16" ht="15" customHeight="1" x14ac:dyDescent="0.25">
      <c r="A5219" s="97">
        <v>43774</v>
      </c>
      <c r="B5219" s="101">
        <v>83</v>
      </c>
      <c r="C5219" s="92" t="str">
        <f t="shared" si="243"/>
        <v>GET /international-scheduled-payments/{InternationalScheduledPaymentId}/payment-details</v>
      </c>
      <c r="D5219" s="94" t="s">
        <v>208</v>
      </c>
      <c r="E5219" s="93" t="str">
        <f t="shared" si="244"/>
        <v>PISP</v>
      </c>
      <c r="F5219" s="93" t="str">
        <f t="shared" si="245"/>
        <v>Y</v>
      </c>
      <c r="G5219" s="104">
        <v>22385796.275412127</v>
      </c>
      <c r="H5219" s="99">
        <v>43293.698116818661</v>
      </c>
      <c r="I5219" s="99">
        <v>59.902194996287207</v>
      </c>
      <c r="J5219" s="96"/>
      <c r="K5219" s="96"/>
      <c r="L5219" s="96"/>
      <c r="M5219" s="96"/>
      <c r="N5219" s="96"/>
      <c r="O5219" s="96"/>
      <c r="P5219" s="96"/>
    </row>
    <row r="5220" spans="1:16" ht="15" customHeight="1" x14ac:dyDescent="0.25">
      <c r="A5220" s="97">
        <v>43774</v>
      </c>
      <c r="B5220" s="101">
        <v>84</v>
      </c>
      <c r="C5220" s="92" t="str">
        <f t="shared" si="243"/>
        <v>GET /international-standing-orders/{InternationalStandingOrderPaymentId}/payment-details</v>
      </c>
      <c r="D5220" s="94" t="s">
        <v>208</v>
      </c>
      <c r="E5220" s="93" t="str">
        <f t="shared" si="244"/>
        <v>PISP</v>
      </c>
      <c r="F5220" s="93" t="str">
        <f t="shared" si="245"/>
        <v>Y</v>
      </c>
      <c r="G5220" s="104">
        <v>7607407.9891811339</v>
      </c>
      <c r="H5220" s="99">
        <v>18684.966167716197</v>
      </c>
      <c r="I5220" s="99">
        <v>79.691303420951456</v>
      </c>
      <c r="J5220" s="96"/>
      <c r="K5220" s="96"/>
      <c r="L5220" s="96"/>
      <c r="M5220" s="96"/>
      <c r="N5220" s="96"/>
      <c r="O5220" s="96"/>
      <c r="P5220" s="96"/>
    </row>
    <row r="5221" spans="1:16" ht="15" customHeight="1" x14ac:dyDescent="0.25">
      <c r="A5221" s="97">
        <v>43774</v>
      </c>
      <c r="B5221" s="101">
        <v>85</v>
      </c>
      <c r="C5221" s="92" t="str">
        <f t="shared" si="243"/>
        <v>GET /file-payments/{FilePaymentId}/payment-details</v>
      </c>
      <c r="D5221" s="94" t="s">
        <v>208</v>
      </c>
      <c r="E5221" s="93" t="str">
        <f t="shared" si="244"/>
        <v>PISP</v>
      </c>
      <c r="F5221" s="93" t="str">
        <f t="shared" si="245"/>
        <v>Y</v>
      </c>
      <c r="G5221" s="104">
        <v>71851526.587304145</v>
      </c>
      <c r="H5221" s="99">
        <v>2661.129703991825</v>
      </c>
      <c r="I5221" s="99">
        <v>86.596963752979974</v>
      </c>
      <c r="J5221" s="96"/>
      <c r="K5221" s="96"/>
      <c r="L5221" s="96"/>
      <c r="M5221" s="96"/>
      <c r="N5221" s="96"/>
      <c r="O5221" s="96"/>
      <c r="P5221" s="96"/>
    </row>
    <row r="5222" spans="1:16" ht="15" customHeight="1" x14ac:dyDescent="0.25">
      <c r="A5222" s="97">
        <v>43774</v>
      </c>
      <c r="B5222" s="101">
        <v>86</v>
      </c>
      <c r="C5222" s="92" t="str">
        <f t="shared" si="243"/>
        <v>POST /event-subscriptions</v>
      </c>
      <c r="D5222" s="94" t="s">
        <v>208</v>
      </c>
      <c r="E5222" s="93" t="str">
        <f t="shared" si="244"/>
        <v>Notifications</v>
      </c>
      <c r="F5222" s="93" t="str">
        <f t="shared" si="245"/>
        <v>N</v>
      </c>
      <c r="G5222" s="104">
        <v>11690182.088613331</v>
      </c>
      <c r="H5222" s="99">
        <v>12339.949661766756</v>
      </c>
      <c r="I5222" s="99">
        <v>12.281597576842744</v>
      </c>
      <c r="J5222" s="96"/>
      <c r="K5222" s="96"/>
      <c r="L5222" s="96"/>
      <c r="M5222" s="96"/>
      <c r="N5222" s="96"/>
      <c r="O5222" s="96"/>
      <c r="P5222" s="96"/>
    </row>
    <row r="5223" spans="1:16" ht="15" customHeight="1" x14ac:dyDescent="0.25">
      <c r="A5223" s="97">
        <v>43774</v>
      </c>
      <c r="B5223" s="101">
        <v>87</v>
      </c>
      <c r="C5223" s="92" t="str">
        <f t="shared" si="243"/>
        <v>GET /event-subscriptions</v>
      </c>
      <c r="D5223" s="94" t="s">
        <v>208</v>
      </c>
      <c r="E5223" s="93" t="str">
        <f t="shared" si="244"/>
        <v>Notifications</v>
      </c>
      <c r="F5223" s="93" t="str">
        <f t="shared" si="245"/>
        <v>N</v>
      </c>
      <c r="G5223" s="104">
        <v>18012906.475871194</v>
      </c>
      <c r="H5223" s="99">
        <v>39970.436973491793</v>
      </c>
      <c r="I5223" s="99">
        <v>171.25926406463469</v>
      </c>
      <c r="J5223" s="96"/>
      <c r="K5223" s="96"/>
      <c r="L5223" s="96"/>
      <c r="M5223" s="96"/>
      <c r="N5223" s="96"/>
      <c r="O5223" s="96"/>
      <c r="P5223" s="96"/>
    </row>
    <row r="5224" spans="1:16" ht="15" customHeight="1" x14ac:dyDescent="0.25">
      <c r="A5224" s="97">
        <v>43774</v>
      </c>
      <c r="B5224" s="101">
        <v>88</v>
      </c>
      <c r="C5224" s="92" t="str">
        <f t="shared" si="243"/>
        <v>PUT /event-subscriptions/{EventSubscriptionId}</v>
      </c>
      <c r="D5224" s="94" t="s">
        <v>208</v>
      </c>
      <c r="E5224" s="93" t="str">
        <f t="shared" si="244"/>
        <v>Notifications</v>
      </c>
      <c r="F5224" s="93" t="str">
        <f t="shared" si="245"/>
        <v>N</v>
      </c>
      <c r="G5224" s="104">
        <v>12274691.193043998</v>
      </c>
      <c r="H5224" s="99">
        <v>12956.947144855094</v>
      </c>
      <c r="I5224" s="99">
        <v>12.895677455684881</v>
      </c>
      <c r="J5224" s="96"/>
      <c r="K5224" s="96"/>
      <c r="L5224" s="96"/>
      <c r="M5224" s="96"/>
      <c r="N5224" s="96"/>
      <c r="O5224" s="96"/>
      <c r="P5224" s="96"/>
    </row>
    <row r="5225" spans="1:16" ht="15" customHeight="1" x14ac:dyDescent="0.25">
      <c r="A5225" s="97">
        <v>43774</v>
      </c>
      <c r="B5225" s="101">
        <v>89</v>
      </c>
      <c r="C5225" s="92" t="str">
        <f t="shared" si="243"/>
        <v>DELETE /event-subscriptions/{EventSubscriptionId}</v>
      </c>
      <c r="D5225" s="94" t="s">
        <v>208</v>
      </c>
      <c r="E5225" s="93" t="str">
        <f t="shared" si="244"/>
        <v>Notifications</v>
      </c>
      <c r="F5225" s="93" t="str">
        <f t="shared" si="245"/>
        <v>N</v>
      </c>
      <c r="G5225" s="104">
        <v>6438735.4031056603</v>
      </c>
      <c r="H5225" s="99">
        <v>14249.353295768367</v>
      </c>
      <c r="I5225" s="99">
        <v>137.89727982526409</v>
      </c>
      <c r="J5225" s="96"/>
      <c r="K5225" s="96"/>
      <c r="L5225" s="96"/>
      <c r="M5225" s="96"/>
      <c r="N5225" s="96"/>
      <c r="O5225" s="96"/>
      <c r="P5225" s="96"/>
    </row>
    <row r="5226" spans="1:16" ht="15" customHeight="1" x14ac:dyDescent="0.25">
      <c r="A5226" s="97">
        <v>43774</v>
      </c>
      <c r="B5226" s="101">
        <v>90</v>
      </c>
      <c r="C5226" s="92" t="str">
        <f t="shared" si="243"/>
        <v>POST /event-notifications</v>
      </c>
      <c r="D5226" s="94" t="s">
        <v>208</v>
      </c>
      <c r="E5226" s="93" t="str">
        <f t="shared" si="244"/>
        <v>Notifications</v>
      </c>
      <c r="F5226" s="93" t="str">
        <f t="shared" si="245"/>
        <v>N</v>
      </c>
      <c r="G5226" s="104">
        <v>7974548.2750710975</v>
      </c>
      <c r="H5226" s="99">
        <v>17369.643717249823</v>
      </c>
      <c r="I5226" s="99">
        <v>227.31964234575497</v>
      </c>
      <c r="J5226" s="96"/>
      <c r="K5226" s="96"/>
      <c r="L5226" s="96"/>
      <c r="M5226" s="96"/>
      <c r="N5226" s="96"/>
      <c r="O5226" s="96"/>
      <c r="P5226" s="96"/>
    </row>
    <row r="5227" spans="1:16" ht="15" customHeight="1" x14ac:dyDescent="0.25">
      <c r="A5227" s="97">
        <v>43774</v>
      </c>
      <c r="B5227" s="101">
        <v>91</v>
      </c>
      <c r="C5227" s="92" t="str">
        <f t="shared" si="243"/>
        <v>POST /events</v>
      </c>
      <c r="D5227" s="94" t="s">
        <v>208</v>
      </c>
      <c r="E5227" s="93" t="str">
        <f t="shared" si="244"/>
        <v>Notifications</v>
      </c>
      <c r="F5227" s="93" t="str">
        <f t="shared" si="245"/>
        <v>N</v>
      </c>
      <c r="G5227" s="104">
        <v>5268056.2389046308</v>
      </c>
      <c r="H5227" s="99">
        <v>11658.561787446846</v>
      </c>
      <c r="I5227" s="99">
        <v>112.82504712976153</v>
      </c>
      <c r="J5227" s="96"/>
      <c r="K5227" s="96"/>
      <c r="L5227" s="96"/>
      <c r="M5227" s="96"/>
      <c r="N5227" s="96"/>
      <c r="O5227" s="96"/>
      <c r="P5227" s="96"/>
    </row>
    <row r="5228" spans="1:16" ht="15" customHeight="1" x14ac:dyDescent="0.25">
      <c r="A5228" s="97">
        <v>43775</v>
      </c>
      <c r="B5228" s="101">
        <v>0</v>
      </c>
      <c r="C5228" s="92" t="str">
        <f t="shared" si="243"/>
        <v>OIDC endpoints for token IDs</v>
      </c>
      <c r="D5228" s="94" t="s">
        <v>207</v>
      </c>
      <c r="E5228" s="93" t="str">
        <f t="shared" si="244"/>
        <v>OIDC</v>
      </c>
      <c r="F5228" s="93" t="str">
        <f t="shared" si="245"/>
        <v>N</v>
      </c>
      <c r="G5228" s="111">
        <v>821360468.6926564</v>
      </c>
      <c r="H5228" s="99">
        <v>1879492.9889457526</v>
      </c>
      <c r="I5228" s="99">
        <v>587.31444270097927</v>
      </c>
      <c r="J5228" s="96"/>
      <c r="K5228" s="96"/>
      <c r="L5228" s="96"/>
      <c r="M5228" s="96"/>
      <c r="N5228" s="96"/>
      <c r="O5228" s="96"/>
      <c r="P5228" s="96"/>
    </row>
    <row r="5229" spans="1:16" ht="15" customHeight="1" x14ac:dyDescent="0.25">
      <c r="A5229" s="100">
        <v>43775</v>
      </c>
      <c r="B5229" s="101">
        <v>1</v>
      </c>
      <c r="C5229" s="92" t="str">
        <f t="shared" si="243"/>
        <v>POST /account-access-consents</v>
      </c>
      <c r="D5229" s="94" t="s">
        <v>207</v>
      </c>
      <c r="E5229" s="93" t="str">
        <f t="shared" si="244"/>
        <v>AISP</v>
      </c>
      <c r="F5229" s="93" t="str">
        <f t="shared" si="245"/>
        <v>N</v>
      </c>
      <c r="G5229" s="95">
        <v>701898.90158364235</v>
      </c>
      <c r="H5229" s="102">
        <v>31579.880642284708</v>
      </c>
      <c r="I5229" s="102">
        <v>100.88898764676114</v>
      </c>
      <c r="J5229" s="96"/>
      <c r="K5229" s="96"/>
      <c r="L5229" s="96"/>
      <c r="M5229" s="96"/>
      <c r="N5229" s="96"/>
      <c r="O5229" s="96"/>
      <c r="P5229" s="96"/>
    </row>
    <row r="5230" spans="1:16" ht="15" customHeight="1" x14ac:dyDescent="0.25">
      <c r="A5230" s="100">
        <v>43775</v>
      </c>
      <c r="B5230" s="101">
        <v>2</v>
      </c>
      <c r="C5230" s="92" t="str">
        <f t="shared" si="243"/>
        <v>GET /account-access-consents/{ConsentId}</v>
      </c>
      <c r="D5230" s="94" t="s">
        <v>207</v>
      </c>
      <c r="E5230" s="93" t="str">
        <f t="shared" si="244"/>
        <v>AISP</v>
      </c>
      <c r="F5230" s="93" t="str">
        <f t="shared" si="245"/>
        <v>N</v>
      </c>
      <c r="G5230" s="95">
        <v>1722821.7286345691</v>
      </c>
      <c r="H5230" s="102">
        <v>32780.99646892841</v>
      </c>
      <c r="I5230" s="102">
        <v>39.419172971738355</v>
      </c>
      <c r="J5230" s="96"/>
      <c r="K5230" s="96"/>
      <c r="L5230" s="96"/>
      <c r="M5230" s="96"/>
      <c r="N5230" s="96"/>
      <c r="O5230" s="96"/>
      <c r="P5230" s="96"/>
    </row>
    <row r="5231" spans="1:16" ht="15" customHeight="1" x14ac:dyDescent="0.25">
      <c r="A5231" s="100">
        <v>43775</v>
      </c>
      <c r="B5231" s="101">
        <v>3</v>
      </c>
      <c r="C5231" s="92" t="str">
        <f t="shared" si="243"/>
        <v>DELETE /account-access-consents/{ConsentId}</v>
      </c>
      <c r="D5231" s="94" t="s">
        <v>207</v>
      </c>
      <c r="E5231" s="93" t="str">
        <f t="shared" si="244"/>
        <v>AISP</v>
      </c>
      <c r="F5231" s="93" t="str">
        <f t="shared" si="245"/>
        <v>N</v>
      </c>
      <c r="G5231" s="95">
        <v>839218.51129737066</v>
      </c>
      <c r="H5231" s="102">
        <v>25368.662869944641</v>
      </c>
      <c r="I5231" s="102">
        <v>291.96221003909716</v>
      </c>
      <c r="J5231" s="96"/>
      <c r="K5231" s="96"/>
      <c r="L5231" s="96"/>
      <c r="M5231" s="96"/>
      <c r="N5231" s="96"/>
      <c r="O5231" s="96"/>
      <c r="P5231" s="96"/>
    </row>
    <row r="5232" spans="1:16" ht="15" customHeight="1" x14ac:dyDescent="0.25">
      <c r="A5232" s="100">
        <v>43775</v>
      </c>
      <c r="B5232" s="101">
        <v>4</v>
      </c>
      <c r="C5232" s="92" t="str">
        <f t="shared" si="243"/>
        <v>GET /accounts</v>
      </c>
      <c r="D5232" s="94" t="s">
        <v>207</v>
      </c>
      <c r="E5232" s="93" t="str">
        <f t="shared" si="244"/>
        <v>AISP</v>
      </c>
      <c r="F5232" s="93" t="str">
        <f t="shared" si="245"/>
        <v>Y</v>
      </c>
      <c r="G5232" s="95">
        <v>1950446.0451361544</v>
      </c>
      <c r="H5232" s="102">
        <v>33495.90712594764</v>
      </c>
      <c r="I5232" s="102">
        <v>82.55142945136852</v>
      </c>
      <c r="J5232" s="96"/>
      <c r="K5232" s="96"/>
      <c r="L5232" s="96"/>
      <c r="M5232" s="96"/>
      <c r="N5232" s="96"/>
      <c r="O5232" s="96"/>
      <c r="P5232" s="96"/>
    </row>
    <row r="5233" spans="1:16" ht="15" customHeight="1" x14ac:dyDescent="0.25">
      <c r="A5233" s="100">
        <v>43775</v>
      </c>
      <c r="B5233" s="101">
        <v>5</v>
      </c>
      <c r="C5233" s="92" t="str">
        <f t="shared" si="243"/>
        <v>GET /accounts/{AccountId}</v>
      </c>
      <c r="D5233" s="94" t="s">
        <v>207</v>
      </c>
      <c r="E5233" s="93" t="str">
        <f t="shared" si="244"/>
        <v>AISP</v>
      </c>
      <c r="F5233" s="93" t="str">
        <f t="shared" si="245"/>
        <v>Y</v>
      </c>
      <c r="G5233" s="95">
        <v>3415432.1517397948</v>
      </c>
      <c r="H5233" s="102">
        <v>40238.011289020556</v>
      </c>
      <c r="I5233" s="102">
        <v>100.87274905304247</v>
      </c>
      <c r="J5233" s="96"/>
      <c r="K5233" s="96"/>
      <c r="L5233" s="96"/>
      <c r="M5233" s="96"/>
      <c r="N5233" s="96"/>
      <c r="O5233" s="96"/>
      <c r="P5233" s="96"/>
    </row>
    <row r="5234" spans="1:16" ht="15" customHeight="1" x14ac:dyDescent="0.25">
      <c r="A5234" s="100">
        <v>43775</v>
      </c>
      <c r="B5234" s="101">
        <v>6</v>
      </c>
      <c r="C5234" s="92" t="str">
        <f t="shared" si="243"/>
        <v>GET /accounts/{AccountId}/balances</v>
      </c>
      <c r="D5234" s="94" t="s">
        <v>207</v>
      </c>
      <c r="E5234" s="93" t="str">
        <f t="shared" si="244"/>
        <v>AISP</v>
      </c>
      <c r="F5234" s="93" t="str">
        <f t="shared" si="245"/>
        <v>Y</v>
      </c>
      <c r="G5234" s="95">
        <v>2155531.774093085</v>
      </c>
      <c r="H5234" s="102">
        <v>28446.561160000034</v>
      </c>
      <c r="I5234" s="102">
        <v>166.03302353123144</v>
      </c>
      <c r="J5234" s="96"/>
      <c r="K5234" s="96"/>
      <c r="L5234" s="96"/>
      <c r="M5234" s="96"/>
      <c r="N5234" s="96"/>
      <c r="O5234" s="96"/>
      <c r="P5234" s="96"/>
    </row>
    <row r="5235" spans="1:16" ht="15" customHeight="1" x14ac:dyDescent="0.25">
      <c r="A5235" s="100">
        <v>43775</v>
      </c>
      <c r="B5235" s="101">
        <v>7</v>
      </c>
      <c r="C5235" s="92" t="str">
        <f t="shared" si="243"/>
        <v>GET /balances</v>
      </c>
      <c r="D5235" s="94" t="s">
        <v>207</v>
      </c>
      <c r="E5235" s="93" t="str">
        <f t="shared" si="244"/>
        <v>AISP</v>
      </c>
      <c r="F5235" s="93" t="str">
        <f t="shared" si="245"/>
        <v>Y</v>
      </c>
      <c r="G5235" s="95">
        <v>1317306.9782163887</v>
      </c>
      <c r="H5235" s="102">
        <v>24675.536592956167</v>
      </c>
      <c r="I5235" s="102">
        <v>153.98102241298758</v>
      </c>
      <c r="J5235" s="96"/>
      <c r="K5235" s="96"/>
      <c r="L5235" s="96"/>
      <c r="M5235" s="96"/>
      <c r="N5235" s="96"/>
      <c r="O5235" s="96"/>
      <c r="P5235" s="96"/>
    </row>
    <row r="5236" spans="1:16" ht="15" customHeight="1" x14ac:dyDescent="0.25">
      <c r="A5236" s="100">
        <v>43775</v>
      </c>
      <c r="B5236" s="101">
        <v>8</v>
      </c>
      <c r="C5236" s="92" t="str">
        <f t="shared" si="243"/>
        <v>GET /accounts/{AccountId}/transactions</v>
      </c>
      <c r="D5236" s="94" t="s">
        <v>207</v>
      </c>
      <c r="E5236" s="93" t="str">
        <f t="shared" si="244"/>
        <v>AISP</v>
      </c>
      <c r="F5236" s="93" t="str">
        <f t="shared" si="245"/>
        <v>Y</v>
      </c>
      <c r="G5236" s="95">
        <v>37861547.778834149</v>
      </c>
      <c r="H5236" s="102">
        <v>19137.957349130793</v>
      </c>
      <c r="I5236" s="102">
        <v>190.56845302658411</v>
      </c>
      <c r="J5236" s="96"/>
      <c r="K5236" s="96"/>
      <c r="L5236" s="96"/>
      <c r="M5236" s="96"/>
      <c r="N5236" s="96"/>
      <c r="O5236" s="96"/>
      <c r="P5236" s="96"/>
    </row>
    <row r="5237" spans="1:16" ht="15" customHeight="1" x14ac:dyDescent="0.25">
      <c r="A5237" s="100">
        <v>43775</v>
      </c>
      <c r="B5237" s="101">
        <v>9</v>
      </c>
      <c r="C5237" s="92" t="str">
        <f t="shared" si="243"/>
        <v>GET /transactions</v>
      </c>
      <c r="D5237" s="94" t="s">
        <v>207</v>
      </c>
      <c r="E5237" s="93" t="str">
        <f t="shared" si="244"/>
        <v>AISP</v>
      </c>
      <c r="F5237" s="93" t="str">
        <f t="shared" si="245"/>
        <v>Y</v>
      </c>
      <c r="G5237" s="95">
        <v>375163889.4651283</v>
      </c>
      <c r="H5237" s="102">
        <v>39704.403530775948</v>
      </c>
      <c r="I5237" s="102">
        <v>39.923632577647808</v>
      </c>
      <c r="J5237" s="96"/>
      <c r="K5237" s="96"/>
      <c r="L5237" s="96"/>
      <c r="M5237" s="96"/>
      <c r="N5237" s="96"/>
      <c r="O5237" s="96"/>
      <c r="P5237" s="96"/>
    </row>
    <row r="5238" spans="1:16" ht="15" customHeight="1" x14ac:dyDescent="0.25">
      <c r="A5238" s="100">
        <v>43775</v>
      </c>
      <c r="B5238" s="101">
        <v>10</v>
      </c>
      <c r="C5238" s="92" t="str">
        <f t="shared" si="243"/>
        <v>GET /accounts/{AccountId}/beneficiaries</v>
      </c>
      <c r="D5238" s="94" t="s">
        <v>207</v>
      </c>
      <c r="E5238" s="93" t="str">
        <f t="shared" si="244"/>
        <v>AISP</v>
      </c>
      <c r="F5238" s="93" t="str">
        <f t="shared" si="245"/>
        <v>Y</v>
      </c>
      <c r="G5238" s="95">
        <v>2223357.0203395458</v>
      </c>
      <c r="H5238" s="102">
        <v>29780.801112646346</v>
      </c>
      <c r="I5238" s="102">
        <v>133.2285493097751</v>
      </c>
      <c r="J5238" s="96"/>
      <c r="K5238" s="96"/>
      <c r="L5238" s="96"/>
      <c r="M5238" s="96"/>
      <c r="N5238" s="96"/>
      <c r="O5238" s="96"/>
      <c r="P5238" s="96"/>
    </row>
    <row r="5239" spans="1:16" ht="15" customHeight="1" x14ac:dyDescent="0.25">
      <c r="A5239" s="100">
        <v>43775</v>
      </c>
      <c r="B5239" s="101">
        <v>11</v>
      </c>
      <c r="C5239" s="92" t="str">
        <f t="shared" si="243"/>
        <v>GET /beneficiaries</v>
      </c>
      <c r="D5239" s="94" t="s">
        <v>207</v>
      </c>
      <c r="E5239" s="93" t="str">
        <f t="shared" si="244"/>
        <v>AISP</v>
      </c>
      <c r="F5239" s="93" t="str">
        <f t="shared" si="245"/>
        <v>Y</v>
      </c>
      <c r="G5239" s="95">
        <v>3203482.0781260794</v>
      </c>
      <c r="H5239" s="102">
        <v>38026.528876156903</v>
      </c>
      <c r="I5239" s="102">
        <v>36.151183025041846</v>
      </c>
      <c r="J5239" s="96"/>
      <c r="K5239" s="96"/>
      <c r="L5239" s="96"/>
      <c r="M5239" s="96"/>
      <c r="N5239" s="96"/>
      <c r="O5239" s="96"/>
      <c r="P5239" s="96"/>
    </row>
    <row r="5240" spans="1:16" ht="15" customHeight="1" x14ac:dyDescent="0.25">
      <c r="A5240" s="100">
        <v>43775</v>
      </c>
      <c r="B5240" s="101">
        <v>12</v>
      </c>
      <c r="C5240" s="92" t="str">
        <f t="shared" si="243"/>
        <v>GET /accounts/{AccountId}/direct-debits</v>
      </c>
      <c r="D5240" s="94" t="s">
        <v>207</v>
      </c>
      <c r="E5240" s="93" t="str">
        <f t="shared" si="244"/>
        <v>AISP</v>
      </c>
      <c r="F5240" s="93" t="str">
        <f t="shared" si="245"/>
        <v>Y</v>
      </c>
      <c r="G5240" s="95">
        <v>2157703.6918352838</v>
      </c>
      <c r="H5240" s="102">
        <v>37298.369769932753</v>
      </c>
      <c r="I5240" s="102">
        <v>204.61836134356454</v>
      </c>
      <c r="J5240" s="96"/>
      <c r="K5240" s="96"/>
      <c r="L5240" s="96"/>
      <c r="M5240" s="96"/>
      <c r="N5240" s="96"/>
      <c r="O5240" s="96"/>
      <c r="P5240" s="96"/>
    </row>
    <row r="5241" spans="1:16" ht="15" customHeight="1" x14ac:dyDescent="0.25">
      <c r="A5241" s="100">
        <v>43775</v>
      </c>
      <c r="B5241" s="101">
        <v>13</v>
      </c>
      <c r="C5241" s="92" t="str">
        <f t="shared" si="243"/>
        <v>GET /direct-debits</v>
      </c>
      <c r="D5241" s="94" t="s">
        <v>207</v>
      </c>
      <c r="E5241" s="93" t="str">
        <f t="shared" si="244"/>
        <v>AISP</v>
      </c>
      <c r="F5241" s="93" t="str">
        <f t="shared" si="245"/>
        <v>Y</v>
      </c>
      <c r="G5241" s="95">
        <v>2181095.3112235102</v>
      </c>
      <c r="H5241" s="102">
        <v>22902.517461789579</v>
      </c>
      <c r="I5241" s="102">
        <v>228.64894186232792</v>
      </c>
      <c r="J5241" s="96"/>
      <c r="K5241" s="96"/>
      <c r="L5241" s="96"/>
      <c r="M5241" s="96"/>
      <c r="N5241" s="96"/>
      <c r="O5241" s="96"/>
      <c r="P5241" s="96"/>
    </row>
    <row r="5242" spans="1:16" ht="15" customHeight="1" x14ac:dyDescent="0.25">
      <c r="A5242" s="100">
        <v>43775</v>
      </c>
      <c r="B5242" s="101">
        <v>14</v>
      </c>
      <c r="C5242" s="92" t="str">
        <f t="shared" si="243"/>
        <v>GET /accounts/{AccountId}/standing-orders</v>
      </c>
      <c r="D5242" s="94" t="s">
        <v>207</v>
      </c>
      <c r="E5242" s="93" t="str">
        <f t="shared" si="244"/>
        <v>AISP</v>
      </c>
      <c r="F5242" s="93" t="str">
        <f t="shared" si="245"/>
        <v>Y</v>
      </c>
      <c r="G5242" s="95">
        <v>1188388.032424856</v>
      </c>
      <c r="H5242" s="102">
        <v>17919.512459427453</v>
      </c>
      <c r="I5242" s="102">
        <v>157.64588184164825</v>
      </c>
      <c r="J5242" s="96"/>
      <c r="K5242" s="96"/>
      <c r="L5242" s="96"/>
      <c r="M5242" s="96"/>
      <c r="N5242" s="96"/>
      <c r="O5242" s="96"/>
      <c r="P5242" s="96"/>
    </row>
    <row r="5243" spans="1:16" ht="15" customHeight="1" x14ac:dyDescent="0.25">
      <c r="A5243" s="100">
        <v>43775</v>
      </c>
      <c r="B5243" s="101">
        <v>15</v>
      </c>
      <c r="C5243" s="92" t="str">
        <f t="shared" si="243"/>
        <v>GET /standing-orders</v>
      </c>
      <c r="D5243" s="94" t="s">
        <v>207</v>
      </c>
      <c r="E5243" s="93" t="str">
        <f t="shared" si="244"/>
        <v>AISP</v>
      </c>
      <c r="F5243" s="93" t="str">
        <f t="shared" si="245"/>
        <v>Y</v>
      </c>
      <c r="G5243" s="95">
        <v>1764441.7902856171</v>
      </c>
      <c r="H5243" s="102">
        <v>41084.157307655601</v>
      </c>
      <c r="I5243" s="102">
        <v>149.76122814788926</v>
      </c>
      <c r="J5243" s="96"/>
      <c r="K5243" s="96"/>
      <c r="L5243" s="96"/>
      <c r="M5243" s="96"/>
      <c r="N5243" s="96"/>
      <c r="O5243" s="96"/>
      <c r="P5243" s="96"/>
    </row>
    <row r="5244" spans="1:16" ht="15" customHeight="1" x14ac:dyDescent="0.25">
      <c r="A5244" s="100">
        <v>43775</v>
      </c>
      <c r="B5244" s="101">
        <v>16</v>
      </c>
      <c r="C5244" s="92" t="str">
        <f t="shared" si="243"/>
        <v>GET /accounts/{AccountId}/product</v>
      </c>
      <c r="D5244" s="94" t="s">
        <v>207</v>
      </c>
      <c r="E5244" s="93" t="str">
        <f t="shared" si="244"/>
        <v>AISP</v>
      </c>
      <c r="F5244" s="93" t="str">
        <f t="shared" si="245"/>
        <v>Y</v>
      </c>
      <c r="G5244" s="95">
        <v>473647.52043519105</v>
      </c>
      <c r="H5244" s="102">
        <v>5678.0807013683479</v>
      </c>
      <c r="I5244" s="102">
        <v>197.43039401389677</v>
      </c>
      <c r="J5244" s="96"/>
      <c r="K5244" s="96"/>
      <c r="L5244" s="96"/>
      <c r="M5244" s="96"/>
      <c r="N5244" s="96"/>
      <c r="O5244" s="96"/>
      <c r="P5244" s="96"/>
    </row>
    <row r="5245" spans="1:16" ht="15" customHeight="1" x14ac:dyDescent="0.25">
      <c r="A5245" s="100">
        <v>43775</v>
      </c>
      <c r="B5245" s="101">
        <v>17</v>
      </c>
      <c r="C5245" s="92" t="str">
        <f t="shared" si="243"/>
        <v>GET /products</v>
      </c>
      <c r="D5245" s="94" t="s">
        <v>207</v>
      </c>
      <c r="E5245" s="93" t="str">
        <f t="shared" si="244"/>
        <v>AISP</v>
      </c>
      <c r="F5245" s="93" t="str">
        <f t="shared" si="245"/>
        <v>Y</v>
      </c>
      <c r="G5245" s="95">
        <v>987137.44553275686</v>
      </c>
      <c r="H5245" s="102">
        <v>36240.199989000743</v>
      </c>
      <c r="I5245" s="102">
        <v>264.42348790382857</v>
      </c>
      <c r="J5245" s="96"/>
      <c r="K5245" s="96"/>
      <c r="L5245" s="96"/>
      <c r="M5245" s="96"/>
      <c r="N5245" s="96"/>
      <c r="O5245" s="96"/>
      <c r="P5245" s="96"/>
    </row>
    <row r="5246" spans="1:16" ht="15" customHeight="1" x14ac:dyDescent="0.25">
      <c r="A5246" s="100">
        <v>43775</v>
      </c>
      <c r="B5246" s="101">
        <v>18</v>
      </c>
      <c r="C5246" s="92" t="str">
        <f t="shared" si="243"/>
        <v>GET /accounts/{AccountId}/offers</v>
      </c>
      <c r="D5246" s="94" t="s">
        <v>207</v>
      </c>
      <c r="E5246" s="93" t="str">
        <f t="shared" si="244"/>
        <v>AISP</v>
      </c>
      <c r="F5246" s="93" t="str">
        <f t="shared" si="245"/>
        <v>Y</v>
      </c>
      <c r="G5246" s="95">
        <v>915835.75700316823</v>
      </c>
      <c r="H5246" s="102">
        <v>43691.516006436417</v>
      </c>
      <c r="I5246" s="102">
        <v>308.59646558949788</v>
      </c>
      <c r="J5246" s="96"/>
      <c r="K5246" s="96"/>
      <c r="L5246" s="96"/>
      <c r="M5246" s="96"/>
      <c r="N5246" s="96"/>
      <c r="O5246" s="96"/>
      <c r="P5246" s="96"/>
    </row>
    <row r="5247" spans="1:16" ht="15" customHeight="1" x14ac:dyDescent="0.25">
      <c r="A5247" s="100">
        <v>43775</v>
      </c>
      <c r="B5247" s="101">
        <v>19</v>
      </c>
      <c r="C5247" s="92" t="str">
        <f t="shared" si="243"/>
        <v>GET /offers</v>
      </c>
      <c r="D5247" s="94" t="s">
        <v>207</v>
      </c>
      <c r="E5247" s="93" t="str">
        <f t="shared" si="244"/>
        <v>AISP</v>
      </c>
      <c r="F5247" s="93" t="str">
        <f t="shared" si="245"/>
        <v>Y</v>
      </c>
      <c r="G5247" s="95">
        <v>3887700.1845608959</v>
      </c>
      <c r="H5247" s="102">
        <v>43411.927040673094</v>
      </c>
      <c r="I5247" s="102">
        <v>170.26896109880639</v>
      </c>
      <c r="J5247" s="96"/>
      <c r="K5247" s="96"/>
      <c r="L5247" s="96"/>
      <c r="M5247" s="96"/>
      <c r="N5247" s="96"/>
      <c r="O5247" s="96"/>
      <c r="P5247" s="96"/>
    </row>
    <row r="5248" spans="1:16" ht="15" customHeight="1" x14ac:dyDescent="0.25">
      <c r="A5248" s="100">
        <v>43775</v>
      </c>
      <c r="B5248" s="101">
        <v>20</v>
      </c>
      <c r="C5248" s="92" t="str">
        <f t="shared" si="243"/>
        <v>GET /accounts/{AccountId}/party</v>
      </c>
      <c r="D5248" s="94" t="s">
        <v>207</v>
      </c>
      <c r="E5248" s="93" t="str">
        <f t="shared" si="244"/>
        <v>AISP</v>
      </c>
      <c r="F5248" s="93" t="str">
        <f t="shared" si="245"/>
        <v>Y</v>
      </c>
      <c r="G5248" s="95">
        <v>1423722.963116525</v>
      </c>
      <c r="H5248" s="102">
        <v>53016.186185807615</v>
      </c>
      <c r="I5248" s="102">
        <v>0</v>
      </c>
      <c r="J5248" s="96"/>
      <c r="K5248" s="96"/>
      <c r="L5248" s="96"/>
      <c r="M5248" s="96"/>
      <c r="N5248" s="96"/>
      <c r="O5248" s="96"/>
      <c r="P5248" s="96"/>
    </row>
    <row r="5249" spans="1:16" ht="15" customHeight="1" x14ac:dyDescent="0.25">
      <c r="A5249" s="100">
        <v>43775</v>
      </c>
      <c r="B5249" s="101">
        <v>21</v>
      </c>
      <c r="C5249" s="92" t="str">
        <f t="shared" si="243"/>
        <v>GET /party</v>
      </c>
      <c r="D5249" s="94" t="s">
        <v>207</v>
      </c>
      <c r="E5249" s="93" t="str">
        <f t="shared" si="244"/>
        <v>AISP</v>
      </c>
      <c r="F5249" s="93" t="str">
        <f t="shared" si="245"/>
        <v>Y</v>
      </c>
      <c r="G5249" s="95">
        <v>1002160.1401929274</v>
      </c>
      <c r="H5249" s="102">
        <v>10597.919020347685</v>
      </c>
      <c r="I5249" s="102">
        <v>372.21816405194932</v>
      </c>
      <c r="J5249" s="96"/>
      <c r="K5249" s="96"/>
      <c r="L5249" s="96"/>
      <c r="M5249" s="96"/>
      <c r="N5249" s="96"/>
      <c r="O5249" s="96"/>
      <c r="P5249" s="96"/>
    </row>
    <row r="5250" spans="1:16" ht="15" customHeight="1" x14ac:dyDescent="0.25">
      <c r="A5250" s="100">
        <v>43775</v>
      </c>
      <c r="B5250" s="101">
        <v>22</v>
      </c>
      <c r="C5250" s="92" t="str">
        <f t="shared" si="243"/>
        <v>GET /accounts/{AccountId}/scheduled-payments</v>
      </c>
      <c r="D5250" s="94" t="s">
        <v>207</v>
      </c>
      <c r="E5250" s="93" t="str">
        <f t="shared" si="244"/>
        <v>AISP</v>
      </c>
      <c r="F5250" s="93" t="str">
        <f t="shared" si="245"/>
        <v>Y</v>
      </c>
      <c r="G5250" s="95">
        <v>1034186.8855087297</v>
      </c>
      <c r="H5250" s="102">
        <v>34134.745044189505</v>
      </c>
      <c r="I5250" s="102">
        <v>3.3276502260345686</v>
      </c>
      <c r="J5250" s="96"/>
      <c r="K5250" s="96"/>
      <c r="L5250" s="96"/>
      <c r="M5250" s="96"/>
      <c r="N5250" s="96"/>
      <c r="O5250" s="96"/>
      <c r="P5250" s="96"/>
    </row>
    <row r="5251" spans="1:16" ht="15" customHeight="1" x14ac:dyDescent="0.25">
      <c r="A5251" s="100">
        <v>43775</v>
      </c>
      <c r="B5251" s="101">
        <v>23</v>
      </c>
      <c r="C5251" s="92" t="str">
        <f t="shared" si="243"/>
        <v>GET /scheduled-payments</v>
      </c>
      <c r="D5251" s="94" t="s">
        <v>207</v>
      </c>
      <c r="E5251" s="93" t="str">
        <f t="shared" si="244"/>
        <v>AISP</v>
      </c>
      <c r="F5251" s="93" t="str">
        <f t="shared" si="245"/>
        <v>Y</v>
      </c>
      <c r="G5251" s="95">
        <v>2330012.2438946404</v>
      </c>
      <c r="H5251" s="102">
        <v>34783.388587267276</v>
      </c>
      <c r="I5251" s="102">
        <v>86.415945832181677</v>
      </c>
      <c r="J5251" s="96"/>
      <c r="K5251" s="96"/>
      <c r="L5251" s="96"/>
      <c r="M5251" s="96"/>
      <c r="N5251" s="96"/>
      <c r="O5251" s="96"/>
      <c r="P5251" s="96"/>
    </row>
    <row r="5252" spans="1:16" ht="15" customHeight="1" x14ac:dyDescent="0.25">
      <c r="A5252" s="100">
        <v>43775</v>
      </c>
      <c r="B5252" s="101">
        <v>24</v>
      </c>
      <c r="C5252" s="92" t="str">
        <f t="shared" si="243"/>
        <v>GET /accounts/{AccountId}/statements</v>
      </c>
      <c r="D5252" s="94" t="s">
        <v>207</v>
      </c>
      <c r="E5252" s="93" t="str">
        <f t="shared" si="244"/>
        <v>AISP</v>
      </c>
      <c r="F5252" s="93" t="str">
        <f t="shared" si="245"/>
        <v>Y</v>
      </c>
      <c r="G5252" s="95">
        <v>1096806.4093094165</v>
      </c>
      <c r="H5252" s="102">
        <v>14475.975912558673</v>
      </c>
      <c r="I5252" s="102">
        <v>140.43603750793812</v>
      </c>
      <c r="J5252" s="96"/>
      <c r="K5252" s="96"/>
      <c r="L5252" s="96"/>
      <c r="M5252" s="96"/>
      <c r="N5252" s="96"/>
      <c r="O5252" s="96"/>
      <c r="P5252" s="96"/>
    </row>
    <row r="5253" spans="1:16" ht="15" customHeight="1" x14ac:dyDescent="0.25">
      <c r="A5253" s="100">
        <v>43775</v>
      </c>
      <c r="B5253" s="101">
        <v>25</v>
      </c>
      <c r="C5253" s="92" t="str">
        <f t="shared" si="243"/>
        <v>GET /accounts/{AccountId}/statements/{StatementId}</v>
      </c>
      <c r="D5253" s="94" t="s">
        <v>207</v>
      </c>
      <c r="E5253" s="93" t="str">
        <f t="shared" si="244"/>
        <v>AISP</v>
      </c>
      <c r="F5253" s="93" t="str">
        <f t="shared" si="245"/>
        <v>Y</v>
      </c>
      <c r="G5253" s="95">
        <v>1249311.8843761482</v>
      </c>
      <c r="H5253" s="102">
        <v>21865.31278049502</v>
      </c>
      <c r="I5253" s="102">
        <v>116.70331145088834</v>
      </c>
      <c r="J5253" s="96"/>
      <c r="K5253" s="96"/>
      <c r="L5253" s="96"/>
      <c r="M5253" s="96"/>
      <c r="N5253" s="96"/>
      <c r="O5253" s="96"/>
      <c r="P5253" s="96"/>
    </row>
    <row r="5254" spans="1:16" ht="15" customHeight="1" x14ac:dyDescent="0.25">
      <c r="A5254" s="100">
        <v>43775</v>
      </c>
      <c r="B5254" s="101">
        <v>26</v>
      </c>
      <c r="C5254" s="92" t="str">
        <f t="shared" si="243"/>
        <v>GET /accounts/{AccountId}/statements/{StatementId}/file</v>
      </c>
      <c r="D5254" s="94" t="s">
        <v>207</v>
      </c>
      <c r="E5254" s="93" t="str">
        <f t="shared" si="244"/>
        <v>AISP</v>
      </c>
      <c r="F5254" s="93" t="str">
        <f t="shared" si="245"/>
        <v>Y</v>
      </c>
      <c r="G5254" s="95">
        <v>2768338.0808083438</v>
      </c>
      <c r="H5254" s="102">
        <v>24730.430303706209</v>
      </c>
      <c r="I5254" s="102">
        <v>91.299276158459065</v>
      </c>
      <c r="J5254" s="96"/>
      <c r="K5254" s="96"/>
      <c r="L5254" s="96"/>
      <c r="M5254" s="96"/>
      <c r="N5254" s="96"/>
      <c r="O5254" s="96"/>
      <c r="P5254" s="96"/>
    </row>
    <row r="5255" spans="1:16" ht="15" customHeight="1" x14ac:dyDescent="0.25">
      <c r="A5255" s="100">
        <v>43775</v>
      </c>
      <c r="B5255" s="101">
        <v>27</v>
      </c>
      <c r="C5255" s="92" t="str">
        <f t="shared" si="243"/>
        <v>GET /accounts/{AccountId}/statements/{StatementId}/transactions</v>
      </c>
      <c r="D5255" s="94" t="s">
        <v>207</v>
      </c>
      <c r="E5255" s="93" t="str">
        <f t="shared" si="244"/>
        <v>AISP</v>
      </c>
      <c r="F5255" s="93" t="str">
        <f t="shared" si="245"/>
        <v>Y</v>
      </c>
      <c r="G5255" s="95">
        <v>31252669.782118093</v>
      </c>
      <c r="H5255" s="102">
        <v>7893.8539676254732</v>
      </c>
      <c r="I5255" s="102">
        <v>273.54367882897293</v>
      </c>
      <c r="J5255" s="96"/>
      <c r="K5255" s="96"/>
      <c r="L5255" s="96"/>
      <c r="M5255" s="96"/>
      <c r="N5255" s="96"/>
      <c r="O5255" s="96"/>
      <c r="P5255" s="96"/>
    </row>
    <row r="5256" spans="1:16" ht="15" customHeight="1" x14ac:dyDescent="0.25">
      <c r="A5256" s="100">
        <v>43775</v>
      </c>
      <c r="B5256" s="101">
        <v>28</v>
      </c>
      <c r="C5256" s="92" t="str">
        <f t="shared" ref="C5256:C5319" si="246">VLOOKUP($B5256,endpoints,3)</f>
        <v>GET /statements</v>
      </c>
      <c r="D5256" s="94" t="s">
        <v>207</v>
      </c>
      <c r="E5256" s="93" t="str">
        <f t="shared" ref="E5256:E5319" si="247">VLOOKUP($B5256,endpoints,4)</f>
        <v>AISP</v>
      </c>
      <c r="F5256" s="93" t="str">
        <f t="shared" ref="F5256:F5319" si="248">VLOOKUP($B5256,endpoints,5)</f>
        <v>Y</v>
      </c>
      <c r="G5256" s="95">
        <v>4364456.081080691</v>
      </c>
      <c r="H5256" s="102">
        <v>46002.845021744171</v>
      </c>
      <c r="I5256" s="102">
        <v>75.5514918565692</v>
      </c>
      <c r="J5256" s="96"/>
      <c r="K5256" s="96"/>
      <c r="L5256" s="96"/>
      <c r="M5256" s="96"/>
      <c r="N5256" s="96"/>
      <c r="O5256" s="96"/>
      <c r="P5256" s="96"/>
    </row>
    <row r="5257" spans="1:16" ht="15" customHeight="1" x14ac:dyDescent="0.25">
      <c r="A5257" s="100">
        <v>43775</v>
      </c>
      <c r="B5257" s="101">
        <v>29</v>
      </c>
      <c r="C5257" s="92" t="str">
        <f t="shared" si="246"/>
        <v>POST /domestic-payment-consents</v>
      </c>
      <c r="D5257" s="94" t="s">
        <v>207</v>
      </c>
      <c r="E5257" s="93" t="str">
        <f t="shared" si="247"/>
        <v>PISP</v>
      </c>
      <c r="F5257" s="93" t="str">
        <f t="shared" si="248"/>
        <v>N</v>
      </c>
      <c r="G5257" s="95">
        <v>3679574.959774469</v>
      </c>
      <c r="H5257" s="102">
        <v>8919.7310970632097</v>
      </c>
      <c r="I5257" s="102">
        <v>90.677440539253041</v>
      </c>
      <c r="J5257" s="96"/>
      <c r="K5257" s="96"/>
      <c r="L5257" s="96"/>
      <c r="M5257" s="96"/>
      <c r="N5257" s="96"/>
      <c r="O5257" s="96"/>
      <c r="P5257" s="96"/>
    </row>
    <row r="5258" spans="1:16" ht="15" customHeight="1" x14ac:dyDescent="0.25">
      <c r="A5258" s="100">
        <v>43775</v>
      </c>
      <c r="B5258" s="101">
        <v>30</v>
      </c>
      <c r="C5258" s="92" t="str">
        <f t="shared" si="246"/>
        <v>GET /domestic-payment-consents/{ConsentId}</v>
      </c>
      <c r="D5258" s="94" t="s">
        <v>207</v>
      </c>
      <c r="E5258" s="93" t="str">
        <f t="shared" si="247"/>
        <v>PISP</v>
      </c>
      <c r="F5258" s="93" t="str">
        <f t="shared" si="248"/>
        <v>N</v>
      </c>
      <c r="G5258" s="95">
        <v>15077328.543577375</v>
      </c>
      <c r="H5258" s="102">
        <v>18101.061934502992</v>
      </c>
      <c r="I5258" s="102">
        <v>148.25975972801808</v>
      </c>
      <c r="J5258" s="96"/>
      <c r="K5258" s="96"/>
      <c r="L5258" s="96"/>
      <c r="M5258" s="96"/>
      <c r="N5258" s="96"/>
      <c r="O5258" s="96"/>
      <c r="P5258" s="96"/>
    </row>
    <row r="5259" spans="1:16" ht="15" customHeight="1" x14ac:dyDescent="0.25">
      <c r="A5259" s="100">
        <v>43775</v>
      </c>
      <c r="B5259" s="101">
        <v>31</v>
      </c>
      <c r="C5259" s="92" t="str">
        <f t="shared" si="246"/>
        <v>POST /domestic-payments</v>
      </c>
      <c r="D5259" s="94" t="s">
        <v>207</v>
      </c>
      <c r="E5259" s="93" t="str">
        <f t="shared" si="247"/>
        <v>PISP</v>
      </c>
      <c r="F5259" s="93" t="str">
        <f t="shared" si="248"/>
        <v>Y</v>
      </c>
      <c r="G5259" s="95">
        <v>5532798.69028976</v>
      </c>
      <c r="H5259" s="102">
        <v>17411.596483583631</v>
      </c>
      <c r="I5259" s="102">
        <v>7.2572117720815239</v>
      </c>
      <c r="J5259" s="96"/>
      <c r="K5259" s="96"/>
      <c r="L5259" s="96"/>
      <c r="M5259" s="96"/>
      <c r="N5259" s="96"/>
      <c r="O5259" s="96"/>
      <c r="P5259" s="96"/>
    </row>
    <row r="5260" spans="1:16" ht="15" customHeight="1" x14ac:dyDescent="0.25">
      <c r="A5260" s="100">
        <v>43775</v>
      </c>
      <c r="B5260" s="101">
        <v>32</v>
      </c>
      <c r="C5260" s="92" t="str">
        <f t="shared" si="246"/>
        <v>GET /domestic-payments/{DomesticPaymentId}</v>
      </c>
      <c r="D5260" s="94" t="s">
        <v>207</v>
      </c>
      <c r="E5260" s="93" t="str">
        <f t="shared" si="247"/>
        <v>PISP</v>
      </c>
      <c r="F5260" s="93" t="str">
        <f t="shared" si="248"/>
        <v>Y</v>
      </c>
      <c r="G5260" s="95">
        <v>35531028.579202719</v>
      </c>
      <c r="H5260" s="102">
        <v>41562.361636186492</v>
      </c>
      <c r="I5260" s="102">
        <v>76.898576600528628</v>
      </c>
      <c r="J5260" s="96"/>
      <c r="K5260" s="96"/>
      <c r="L5260" s="96"/>
      <c r="M5260" s="96"/>
      <c r="N5260" s="96"/>
      <c r="O5260" s="96"/>
      <c r="P5260" s="96"/>
    </row>
    <row r="5261" spans="1:16" ht="15" customHeight="1" x14ac:dyDescent="0.25">
      <c r="A5261" s="100">
        <v>43775</v>
      </c>
      <c r="B5261" s="101">
        <v>33</v>
      </c>
      <c r="C5261" s="92" t="str">
        <f t="shared" si="246"/>
        <v>POST /domestic-scheduled-payment-consents</v>
      </c>
      <c r="D5261" s="94" t="s">
        <v>207</v>
      </c>
      <c r="E5261" s="93" t="str">
        <f t="shared" si="247"/>
        <v>PISP</v>
      </c>
      <c r="F5261" s="93" t="str">
        <f t="shared" si="248"/>
        <v>N</v>
      </c>
      <c r="G5261" s="95">
        <v>18530666.921910044</v>
      </c>
      <c r="H5261" s="102">
        <v>18746.598592737861</v>
      </c>
      <c r="I5261" s="102">
        <v>105.37419253160245</v>
      </c>
      <c r="J5261" s="96"/>
      <c r="K5261" s="96"/>
      <c r="L5261" s="96"/>
      <c r="M5261" s="96"/>
      <c r="N5261" s="96"/>
      <c r="O5261" s="96"/>
      <c r="P5261" s="96"/>
    </row>
    <row r="5262" spans="1:16" ht="15" customHeight="1" x14ac:dyDescent="0.25">
      <c r="A5262" s="100">
        <v>43775</v>
      </c>
      <c r="B5262" s="101">
        <v>34</v>
      </c>
      <c r="C5262" s="92" t="str">
        <f t="shared" si="246"/>
        <v>GET /domestic-scheduled-payment-consents/{ConsentId}</v>
      </c>
      <c r="D5262" s="94" t="s">
        <v>207</v>
      </c>
      <c r="E5262" s="93" t="str">
        <f t="shared" si="247"/>
        <v>PISP</v>
      </c>
      <c r="F5262" s="93" t="str">
        <f t="shared" si="248"/>
        <v>N</v>
      </c>
      <c r="G5262" s="95">
        <v>13255946.794803323</v>
      </c>
      <c r="H5262" s="102">
        <v>12715.411626337791</v>
      </c>
      <c r="I5262" s="102">
        <v>84.968251085539805</v>
      </c>
      <c r="J5262" s="96"/>
      <c r="K5262" s="96"/>
      <c r="L5262" s="96"/>
      <c r="M5262" s="96"/>
      <c r="N5262" s="96"/>
      <c r="O5262" s="96"/>
      <c r="P5262" s="96"/>
    </row>
    <row r="5263" spans="1:16" ht="15" customHeight="1" x14ac:dyDescent="0.25">
      <c r="A5263" s="100">
        <v>43775</v>
      </c>
      <c r="B5263" s="101">
        <v>35</v>
      </c>
      <c r="C5263" s="92" t="str">
        <f t="shared" si="246"/>
        <v>POST /domestic-scheduled-payments</v>
      </c>
      <c r="D5263" s="94" t="s">
        <v>207</v>
      </c>
      <c r="E5263" s="93" t="str">
        <f t="shared" si="247"/>
        <v>PISP</v>
      </c>
      <c r="F5263" s="93" t="str">
        <f t="shared" si="248"/>
        <v>Y</v>
      </c>
      <c r="G5263" s="95">
        <v>34085096.9056575</v>
      </c>
      <c r="H5263" s="102">
        <v>44955.158843530204</v>
      </c>
      <c r="I5263" s="102">
        <v>180.15346453569248</v>
      </c>
      <c r="J5263" s="96"/>
      <c r="K5263" s="96"/>
      <c r="L5263" s="96"/>
      <c r="M5263" s="96"/>
      <c r="N5263" s="96"/>
      <c r="O5263" s="96"/>
      <c r="P5263" s="96"/>
    </row>
    <row r="5264" spans="1:16" ht="15" customHeight="1" x14ac:dyDescent="0.25">
      <c r="A5264" s="100">
        <v>43775</v>
      </c>
      <c r="B5264" s="101">
        <v>36</v>
      </c>
      <c r="C5264" s="92" t="str">
        <f t="shared" si="246"/>
        <v>GET /domestic-scheduled-payments/{DomesticScheduledPaymentId}</v>
      </c>
      <c r="D5264" s="94" t="s">
        <v>207</v>
      </c>
      <c r="E5264" s="93" t="str">
        <f t="shared" si="247"/>
        <v>PISP</v>
      </c>
      <c r="F5264" s="93" t="str">
        <f t="shared" si="248"/>
        <v>Y</v>
      </c>
      <c r="G5264" s="95">
        <v>15769274.151901057</v>
      </c>
      <c r="H5264" s="102">
        <v>31600.85775429169</v>
      </c>
      <c r="I5264" s="102">
        <v>86.749692784543484</v>
      </c>
      <c r="J5264" s="96"/>
      <c r="K5264" s="96"/>
      <c r="L5264" s="96"/>
      <c r="M5264" s="96"/>
      <c r="N5264" s="96"/>
      <c r="O5264" s="96"/>
      <c r="P5264" s="96"/>
    </row>
    <row r="5265" spans="1:16" ht="15" customHeight="1" x14ac:dyDescent="0.25">
      <c r="A5265" s="100">
        <v>43775</v>
      </c>
      <c r="B5265" s="101">
        <v>37</v>
      </c>
      <c r="C5265" s="92" t="str">
        <f t="shared" si="246"/>
        <v>POST /domestic-standing-order-consents</v>
      </c>
      <c r="D5265" s="94" t="s">
        <v>207</v>
      </c>
      <c r="E5265" s="93" t="str">
        <f t="shared" si="247"/>
        <v>PISP</v>
      </c>
      <c r="F5265" s="93" t="str">
        <f t="shared" si="248"/>
        <v>N</v>
      </c>
      <c r="G5265" s="95">
        <v>26947211.724004406</v>
      </c>
      <c r="H5265" s="102">
        <v>25903.106059453738</v>
      </c>
      <c r="I5265" s="102">
        <v>231.10266815464652</v>
      </c>
      <c r="J5265" s="96"/>
      <c r="K5265" s="96"/>
      <c r="L5265" s="96"/>
      <c r="M5265" s="96"/>
      <c r="N5265" s="96"/>
      <c r="O5265" s="96"/>
      <c r="P5265" s="96"/>
    </row>
    <row r="5266" spans="1:16" ht="15" customHeight="1" x14ac:dyDescent="0.25">
      <c r="A5266" s="100">
        <v>43775</v>
      </c>
      <c r="B5266" s="101">
        <v>38</v>
      </c>
      <c r="C5266" s="92" t="str">
        <f t="shared" si="246"/>
        <v>GET /domestic-standing-order-consents/{ConsentId}</v>
      </c>
      <c r="D5266" s="94" t="s">
        <v>207</v>
      </c>
      <c r="E5266" s="93" t="str">
        <f t="shared" si="247"/>
        <v>PISP</v>
      </c>
      <c r="F5266" s="93" t="str">
        <f t="shared" si="248"/>
        <v>N</v>
      </c>
      <c r="G5266" s="95">
        <v>26812643.38851434</v>
      </c>
      <c r="H5266" s="102">
        <v>30035.68064308013</v>
      </c>
      <c r="I5266" s="102">
        <v>203.17689117103228</v>
      </c>
      <c r="J5266" s="96"/>
      <c r="K5266" s="96"/>
      <c r="L5266" s="96"/>
      <c r="M5266" s="96"/>
      <c r="N5266" s="96"/>
      <c r="O5266" s="96"/>
      <c r="P5266" s="96"/>
    </row>
    <row r="5267" spans="1:16" ht="15" customHeight="1" x14ac:dyDescent="0.25">
      <c r="A5267" s="100">
        <v>43775</v>
      </c>
      <c r="B5267" s="101">
        <v>39</v>
      </c>
      <c r="C5267" s="92" t="str">
        <f t="shared" si="246"/>
        <v>POST /domestic-standing-orders</v>
      </c>
      <c r="D5267" s="94" t="s">
        <v>207</v>
      </c>
      <c r="E5267" s="93" t="str">
        <f t="shared" si="247"/>
        <v>PISP</v>
      </c>
      <c r="F5267" s="93" t="str">
        <f t="shared" si="248"/>
        <v>Y</v>
      </c>
      <c r="G5267" s="95">
        <v>8793287.6624231916</v>
      </c>
      <c r="H5267" s="102">
        <v>21227.700270546498</v>
      </c>
      <c r="I5267" s="102">
        <v>2.4137851574689471</v>
      </c>
      <c r="J5267" s="96"/>
      <c r="K5267" s="96"/>
      <c r="L5267" s="96"/>
      <c r="M5267" s="96"/>
      <c r="N5267" s="96"/>
      <c r="O5267" s="96"/>
      <c r="P5267" s="96"/>
    </row>
    <row r="5268" spans="1:16" ht="15" customHeight="1" x14ac:dyDescent="0.25">
      <c r="A5268" s="100">
        <v>43775</v>
      </c>
      <c r="B5268" s="101">
        <v>40</v>
      </c>
      <c r="C5268" s="92" t="str">
        <f t="shared" si="246"/>
        <v>GET /domestic-standing-orders/{DomesticStandingOrderId}</v>
      </c>
      <c r="D5268" s="94" t="s">
        <v>207</v>
      </c>
      <c r="E5268" s="93" t="str">
        <f t="shared" si="247"/>
        <v>PISP</v>
      </c>
      <c r="F5268" s="93" t="str">
        <f t="shared" si="248"/>
        <v>Y</v>
      </c>
      <c r="G5268" s="95">
        <v>6282326.02234641</v>
      </c>
      <c r="H5268" s="102">
        <v>9017.2367140655424</v>
      </c>
      <c r="I5268" s="102">
        <v>244.04081361834335</v>
      </c>
      <c r="J5268" s="96"/>
      <c r="K5268" s="96"/>
      <c r="L5268" s="96"/>
      <c r="M5268" s="96"/>
      <c r="N5268" s="96"/>
      <c r="O5268" s="96"/>
      <c r="P5268" s="96"/>
    </row>
    <row r="5269" spans="1:16" ht="15" customHeight="1" x14ac:dyDescent="0.25">
      <c r="A5269" s="100">
        <v>43775</v>
      </c>
      <c r="B5269" s="101">
        <v>41</v>
      </c>
      <c r="C5269" s="92" t="str">
        <f t="shared" si="246"/>
        <v>POST /international-payment-consents</v>
      </c>
      <c r="D5269" s="94" t="s">
        <v>207</v>
      </c>
      <c r="E5269" s="93" t="str">
        <f t="shared" si="247"/>
        <v>PISP</v>
      </c>
      <c r="F5269" s="93" t="str">
        <f t="shared" si="248"/>
        <v>N</v>
      </c>
      <c r="G5269" s="95">
        <v>36639968.023523092</v>
      </c>
      <c r="H5269" s="102">
        <v>47095.191915229043</v>
      </c>
      <c r="I5269" s="102">
        <v>73.459119254547019</v>
      </c>
      <c r="J5269" s="96"/>
      <c r="K5269" s="96"/>
      <c r="L5269" s="96"/>
      <c r="M5269" s="96"/>
      <c r="N5269" s="96"/>
      <c r="O5269" s="96"/>
      <c r="P5269" s="96"/>
    </row>
    <row r="5270" spans="1:16" ht="15" customHeight="1" x14ac:dyDescent="0.25">
      <c r="A5270" s="100">
        <v>43775</v>
      </c>
      <c r="B5270" s="101">
        <v>42</v>
      </c>
      <c r="C5270" s="92" t="str">
        <f t="shared" si="246"/>
        <v>GET /international-payment-consents/{ConsentId}</v>
      </c>
      <c r="D5270" s="94" t="s">
        <v>207</v>
      </c>
      <c r="E5270" s="93" t="str">
        <f t="shared" si="247"/>
        <v>PISP</v>
      </c>
      <c r="F5270" s="93" t="str">
        <f t="shared" si="248"/>
        <v>N</v>
      </c>
      <c r="G5270" s="95">
        <v>30227680.340027004</v>
      </c>
      <c r="H5270" s="102">
        <v>31425.5420612056</v>
      </c>
      <c r="I5270" s="102">
        <v>292.42370280863742</v>
      </c>
      <c r="J5270" s="96"/>
      <c r="K5270" s="96"/>
      <c r="L5270" s="96"/>
      <c r="M5270" s="96"/>
      <c r="N5270" s="96"/>
      <c r="O5270" s="96"/>
      <c r="P5270" s="96"/>
    </row>
    <row r="5271" spans="1:16" ht="15" customHeight="1" x14ac:dyDescent="0.25">
      <c r="A5271" s="100">
        <v>43775</v>
      </c>
      <c r="B5271" s="101">
        <v>43</v>
      </c>
      <c r="C5271" s="92" t="str">
        <f t="shared" si="246"/>
        <v>POST /international-payments</v>
      </c>
      <c r="D5271" s="94" t="s">
        <v>207</v>
      </c>
      <c r="E5271" s="93" t="str">
        <f t="shared" si="247"/>
        <v>PISP</v>
      </c>
      <c r="F5271" s="93" t="str">
        <f t="shared" si="248"/>
        <v>Y</v>
      </c>
      <c r="G5271" s="95">
        <v>39250857.603868149</v>
      </c>
      <c r="H5271" s="101">
        <v>43180.227774010389</v>
      </c>
      <c r="I5271" s="101">
        <v>46.236612812728481</v>
      </c>
      <c r="J5271" s="96"/>
      <c r="K5271" s="96"/>
      <c r="L5271" s="96"/>
      <c r="M5271" s="96"/>
      <c r="N5271" s="96"/>
      <c r="O5271" s="96"/>
      <c r="P5271" s="96"/>
    </row>
    <row r="5272" spans="1:16" ht="15" customHeight="1" x14ac:dyDescent="0.25">
      <c r="A5272" s="100">
        <v>43775</v>
      </c>
      <c r="B5272" s="101">
        <v>44</v>
      </c>
      <c r="C5272" s="92" t="str">
        <f t="shared" si="246"/>
        <v>GET /international-payments/{InternationalPaymentId}</v>
      </c>
      <c r="D5272" s="94" t="s">
        <v>207</v>
      </c>
      <c r="E5272" s="93" t="str">
        <f t="shared" si="247"/>
        <v>PISP</v>
      </c>
      <c r="F5272" s="93" t="str">
        <f t="shared" si="248"/>
        <v>Y</v>
      </c>
      <c r="G5272" s="95">
        <v>14918466.766882753</v>
      </c>
      <c r="H5272" s="101">
        <v>19535.152674699024</v>
      </c>
      <c r="I5272" s="101">
        <v>64.528714878990442</v>
      </c>
      <c r="J5272" s="96"/>
      <c r="K5272" s="96"/>
      <c r="L5272" s="96"/>
      <c r="M5272" s="96"/>
      <c r="N5272" s="96"/>
      <c r="O5272" s="96"/>
      <c r="P5272" s="96"/>
    </row>
    <row r="5273" spans="1:16" ht="15" customHeight="1" x14ac:dyDescent="0.25">
      <c r="A5273" s="100">
        <v>43775</v>
      </c>
      <c r="B5273" s="101">
        <v>45</v>
      </c>
      <c r="C5273" s="92" t="str">
        <f t="shared" si="246"/>
        <v>POST /international-scheduled-payment-consents</v>
      </c>
      <c r="D5273" s="94" t="s">
        <v>207</v>
      </c>
      <c r="E5273" s="93" t="str">
        <f t="shared" si="247"/>
        <v>PISP</v>
      </c>
      <c r="F5273" s="93" t="str">
        <f t="shared" si="248"/>
        <v>N</v>
      </c>
      <c r="G5273" s="95">
        <v>29545662.490072086</v>
      </c>
      <c r="H5273" s="101">
        <v>30614.350981593961</v>
      </c>
      <c r="I5273" s="101">
        <v>16.577490081191193</v>
      </c>
      <c r="J5273" s="96"/>
      <c r="K5273" s="96"/>
      <c r="L5273" s="96"/>
      <c r="M5273" s="96"/>
      <c r="N5273" s="96"/>
      <c r="O5273" s="96"/>
      <c r="P5273" s="96"/>
    </row>
    <row r="5274" spans="1:16" ht="15" customHeight="1" x14ac:dyDescent="0.25">
      <c r="A5274" s="100">
        <v>43775</v>
      </c>
      <c r="B5274" s="101">
        <v>46</v>
      </c>
      <c r="C5274" s="92" t="str">
        <f t="shared" si="246"/>
        <v>GET /international-scheduled-payment-consents/{ConsentId}</v>
      </c>
      <c r="D5274" s="94" t="s">
        <v>207</v>
      </c>
      <c r="E5274" s="93" t="str">
        <f t="shared" si="247"/>
        <v>PISP</v>
      </c>
      <c r="F5274" s="93" t="str">
        <f t="shared" si="248"/>
        <v>N</v>
      </c>
      <c r="G5274" s="95">
        <v>9379992.3242056798</v>
      </c>
      <c r="H5274" s="101">
        <v>29284.334351759113</v>
      </c>
      <c r="I5274" s="101">
        <v>26.960903998622499</v>
      </c>
      <c r="J5274" s="96"/>
      <c r="K5274" s="96"/>
      <c r="L5274" s="96"/>
      <c r="M5274" s="96"/>
      <c r="N5274" s="96"/>
      <c r="O5274" s="96"/>
      <c r="P5274" s="96"/>
    </row>
    <row r="5275" spans="1:16" ht="15" customHeight="1" x14ac:dyDescent="0.25">
      <c r="A5275" s="100">
        <v>43775</v>
      </c>
      <c r="B5275" s="101">
        <v>47</v>
      </c>
      <c r="C5275" s="92" t="str">
        <f t="shared" si="246"/>
        <v>POST /international-scheduled-payments</v>
      </c>
      <c r="D5275" s="94" t="s">
        <v>207</v>
      </c>
      <c r="E5275" s="93" t="str">
        <f t="shared" si="247"/>
        <v>PISP</v>
      </c>
      <c r="F5275" s="93" t="str">
        <f t="shared" si="248"/>
        <v>Y</v>
      </c>
      <c r="G5275" s="95">
        <v>15550935.929788729</v>
      </c>
      <c r="H5275" s="101">
        <v>22269.067984978781</v>
      </c>
      <c r="I5275" s="101">
        <v>85.177748917482333</v>
      </c>
      <c r="J5275" s="96"/>
      <c r="K5275" s="96"/>
      <c r="L5275" s="96"/>
      <c r="M5275" s="96"/>
      <c r="N5275" s="96"/>
      <c r="O5275" s="96"/>
      <c r="P5275" s="96"/>
    </row>
    <row r="5276" spans="1:16" ht="15" customHeight="1" x14ac:dyDescent="0.25">
      <c r="A5276" s="100">
        <v>43775</v>
      </c>
      <c r="B5276" s="101">
        <v>48</v>
      </c>
      <c r="C5276" s="92" t="str">
        <f t="shared" si="246"/>
        <v>GET /international-scheduled-payments/{InternationalScheduledPaymentId}</v>
      </c>
      <c r="D5276" s="94" t="s">
        <v>207</v>
      </c>
      <c r="E5276" s="93" t="str">
        <f t="shared" si="247"/>
        <v>PISP</v>
      </c>
      <c r="F5276" s="93" t="str">
        <f t="shared" si="248"/>
        <v>Y</v>
      </c>
      <c r="G5276" s="95">
        <v>21328574.883647628</v>
      </c>
      <c r="H5276" s="101">
        <v>41585.373666459622</v>
      </c>
      <c r="I5276" s="101">
        <v>64.115130271468175</v>
      </c>
      <c r="J5276" s="96"/>
      <c r="K5276" s="96"/>
      <c r="L5276" s="96"/>
      <c r="M5276" s="96"/>
      <c r="N5276" s="96"/>
      <c r="O5276" s="96"/>
      <c r="P5276" s="96"/>
    </row>
    <row r="5277" spans="1:16" ht="15" customHeight="1" x14ac:dyDescent="0.25">
      <c r="A5277" s="100">
        <v>43775</v>
      </c>
      <c r="B5277" s="101">
        <v>49</v>
      </c>
      <c r="C5277" s="92" t="str">
        <f t="shared" si="246"/>
        <v>POST /international-standing-order-consents</v>
      </c>
      <c r="D5277" s="94" t="s">
        <v>207</v>
      </c>
      <c r="E5277" s="93" t="str">
        <f t="shared" si="247"/>
        <v>PISP</v>
      </c>
      <c r="F5277" s="93" t="str">
        <f t="shared" si="248"/>
        <v>N</v>
      </c>
      <c r="G5277" s="95">
        <v>4120331.7755565792</v>
      </c>
      <c r="H5277" s="101">
        <v>12301.59360047637</v>
      </c>
      <c r="I5277" s="101">
        <v>6.3059862776586035</v>
      </c>
      <c r="J5277" s="96"/>
      <c r="K5277" s="96"/>
      <c r="L5277" s="96"/>
      <c r="M5277" s="96"/>
      <c r="N5277" s="96"/>
      <c r="O5277" s="96"/>
      <c r="P5277" s="96"/>
    </row>
    <row r="5278" spans="1:16" ht="15" customHeight="1" x14ac:dyDescent="0.25">
      <c r="A5278" s="100">
        <v>43775</v>
      </c>
      <c r="B5278" s="101">
        <v>50</v>
      </c>
      <c r="C5278" s="92" t="str">
        <f t="shared" si="246"/>
        <v>GET /international-standing-order-consents/{ConsentId}</v>
      </c>
      <c r="D5278" s="94" t="s">
        <v>207</v>
      </c>
      <c r="E5278" s="93" t="str">
        <f t="shared" si="247"/>
        <v>PISP</v>
      </c>
      <c r="F5278" s="93" t="str">
        <f t="shared" si="248"/>
        <v>N</v>
      </c>
      <c r="G5278" s="95">
        <v>20202881.123372138</v>
      </c>
      <c r="H5278" s="101">
        <v>29546.030562360003</v>
      </c>
      <c r="I5278" s="101">
        <v>276.57773657268791</v>
      </c>
      <c r="J5278" s="96"/>
      <c r="K5278" s="96"/>
      <c r="L5278" s="96"/>
      <c r="M5278" s="96"/>
      <c r="N5278" s="96"/>
      <c r="O5278" s="96"/>
      <c r="P5278" s="96"/>
    </row>
    <row r="5279" spans="1:16" ht="15" customHeight="1" x14ac:dyDescent="0.25">
      <c r="A5279" s="100">
        <v>43775</v>
      </c>
      <c r="B5279" s="101">
        <v>51</v>
      </c>
      <c r="C5279" s="92" t="str">
        <f t="shared" si="246"/>
        <v>POST /international-standing-orders</v>
      </c>
      <c r="D5279" s="94" t="s">
        <v>207</v>
      </c>
      <c r="E5279" s="93" t="str">
        <f t="shared" si="247"/>
        <v>PISP</v>
      </c>
      <c r="F5279" s="93" t="str">
        <f t="shared" si="248"/>
        <v>Y</v>
      </c>
      <c r="G5279" s="95">
        <v>17265667.842252124</v>
      </c>
      <c r="H5279" s="101">
        <v>26748.964293576581</v>
      </c>
      <c r="I5279" s="101">
        <v>261.28549046543634</v>
      </c>
      <c r="J5279" s="96"/>
      <c r="K5279" s="96"/>
      <c r="L5279" s="96"/>
      <c r="M5279" s="96"/>
      <c r="N5279" s="96"/>
      <c r="O5279" s="96"/>
      <c r="P5279" s="96"/>
    </row>
    <row r="5280" spans="1:16" ht="15" customHeight="1" x14ac:dyDescent="0.25">
      <c r="A5280" s="100">
        <v>43775</v>
      </c>
      <c r="B5280" s="101">
        <v>52</v>
      </c>
      <c r="C5280" s="92" t="str">
        <f t="shared" si="246"/>
        <v>GET /international-standing-orders/{InternationalStandingOrderPaymentId}</v>
      </c>
      <c r="D5280" s="94" t="s">
        <v>207</v>
      </c>
      <c r="E5280" s="93" t="str">
        <f t="shared" si="247"/>
        <v>PISP</v>
      </c>
      <c r="F5280" s="93" t="str">
        <f t="shared" si="248"/>
        <v>Y</v>
      </c>
      <c r="G5280" s="95">
        <v>6695648.9893023707</v>
      </c>
      <c r="H5280" s="101">
        <v>16245.221093894486</v>
      </c>
      <c r="I5280" s="101">
        <v>77.155966783285507</v>
      </c>
      <c r="J5280" s="96"/>
      <c r="K5280" s="96"/>
      <c r="L5280" s="96"/>
      <c r="M5280" s="96"/>
      <c r="N5280" s="96"/>
      <c r="O5280" s="96"/>
      <c r="P5280" s="96"/>
    </row>
    <row r="5281" spans="1:16" ht="15" customHeight="1" x14ac:dyDescent="0.25">
      <c r="A5281" s="100">
        <v>43775</v>
      </c>
      <c r="B5281" s="101">
        <v>53</v>
      </c>
      <c r="C5281" s="92" t="str">
        <f t="shared" si="246"/>
        <v>POST /file-payment-consents</v>
      </c>
      <c r="D5281" s="94" t="s">
        <v>207</v>
      </c>
      <c r="E5281" s="93" t="str">
        <f t="shared" si="247"/>
        <v>PISP</v>
      </c>
      <c r="F5281" s="93" t="str">
        <f t="shared" si="248"/>
        <v>N</v>
      </c>
      <c r="G5281" s="95">
        <v>12403869.982582744</v>
      </c>
      <c r="H5281" s="101">
        <v>14367.707877607845</v>
      </c>
      <c r="I5281" s="101">
        <v>23.587569229149125</v>
      </c>
      <c r="J5281" s="96"/>
      <c r="K5281" s="96"/>
      <c r="L5281" s="96"/>
      <c r="M5281" s="96"/>
      <c r="N5281" s="96"/>
      <c r="O5281" s="96"/>
      <c r="P5281" s="96"/>
    </row>
    <row r="5282" spans="1:16" ht="15" customHeight="1" x14ac:dyDescent="0.25">
      <c r="A5282" s="100">
        <v>43775</v>
      </c>
      <c r="B5282" s="101">
        <v>54</v>
      </c>
      <c r="C5282" s="92" t="str">
        <f t="shared" si="246"/>
        <v>GET /file-payment-consents/{ConsentId}</v>
      </c>
      <c r="D5282" s="94" t="s">
        <v>207</v>
      </c>
      <c r="E5282" s="93" t="str">
        <f t="shared" si="247"/>
        <v>PISP</v>
      </c>
      <c r="F5282" s="93" t="str">
        <f t="shared" si="248"/>
        <v>N</v>
      </c>
      <c r="G5282" s="95">
        <v>22234760.499718908</v>
      </c>
      <c r="H5282" s="101">
        <v>24429.061637116924</v>
      </c>
      <c r="I5282" s="101">
        <v>212.88154768608987</v>
      </c>
      <c r="J5282" s="96"/>
      <c r="K5282" s="96"/>
      <c r="L5282" s="96"/>
      <c r="M5282" s="96"/>
      <c r="N5282" s="96"/>
      <c r="O5282" s="96"/>
      <c r="P5282" s="96"/>
    </row>
    <row r="5283" spans="1:16" ht="15" customHeight="1" x14ac:dyDescent="0.25">
      <c r="A5283" s="100">
        <v>43775</v>
      </c>
      <c r="B5283" s="101">
        <v>55</v>
      </c>
      <c r="C5283" s="92" t="str">
        <f t="shared" si="246"/>
        <v>POST /file-payment-consents/{ConsentId}/file</v>
      </c>
      <c r="D5283" s="94" t="s">
        <v>207</v>
      </c>
      <c r="E5283" s="93" t="str">
        <f t="shared" si="247"/>
        <v>PISP</v>
      </c>
      <c r="F5283" s="93" t="str">
        <f t="shared" si="248"/>
        <v>N</v>
      </c>
      <c r="G5283" s="95">
        <v>21457923.362267636</v>
      </c>
      <c r="H5283" s="101">
        <v>33423.73030946574</v>
      </c>
      <c r="I5283" s="101">
        <v>74.215645731811449</v>
      </c>
      <c r="J5283" s="96"/>
      <c r="K5283" s="96"/>
      <c r="L5283" s="96"/>
      <c r="M5283" s="96"/>
      <c r="N5283" s="96"/>
      <c r="O5283" s="96"/>
      <c r="P5283" s="96"/>
    </row>
    <row r="5284" spans="1:16" ht="15" customHeight="1" x14ac:dyDescent="0.25">
      <c r="A5284" s="100">
        <v>43775</v>
      </c>
      <c r="B5284" s="101">
        <v>56</v>
      </c>
      <c r="C5284" s="92" t="str">
        <f t="shared" si="246"/>
        <v>GET /file-payment-consents/{ConsentId}/file</v>
      </c>
      <c r="D5284" s="94" t="s">
        <v>207</v>
      </c>
      <c r="E5284" s="93" t="str">
        <f t="shared" si="247"/>
        <v>PISP</v>
      </c>
      <c r="F5284" s="93" t="str">
        <f t="shared" si="248"/>
        <v>N</v>
      </c>
      <c r="G5284" s="95">
        <v>25224209.685127616</v>
      </c>
      <c r="H5284" s="102">
        <v>35769.437359416028</v>
      </c>
      <c r="I5284" s="102">
        <v>43.501202516325563</v>
      </c>
      <c r="J5284" s="96"/>
      <c r="K5284" s="96"/>
      <c r="L5284" s="96"/>
      <c r="M5284" s="96"/>
      <c r="N5284" s="96"/>
      <c r="O5284" s="96"/>
      <c r="P5284" s="96"/>
    </row>
    <row r="5285" spans="1:16" ht="15" customHeight="1" x14ac:dyDescent="0.25">
      <c r="A5285" s="100">
        <v>43775</v>
      </c>
      <c r="B5285" s="101">
        <v>57</v>
      </c>
      <c r="C5285" s="92" t="str">
        <f t="shared" si="246"/>
        <v>POST /file-payments</v>
      </c>
      <c r="D5285" s="94" t="s">
        <v>207</v>
      </c>
      <c r="E5285" s="93" t="str">
        <f t="shared" si="247"/>
        <v>PISP</v>
      </c>
      <c r="F5285" s="93" t="str">
        <f t="shared" si="248"/>
        <v>Y</v>
      </c>
      <c r="G5285" s="95">
        <v>425953625.86680007</v>
      </c>
      <c r="H5285" s="102">
        <v>4522.3097714777286</v>
      </c>
      <c r="I5285" s="102">
        <v>73.157258103816815</v>
      </c>
      <c r="J5285" s="96"/>
      <c r="K5285" s="96"/>
      <c r="L5285" s="96"/>
      <c r="M5285" s="96"/>
      <c r="N5285" s="96"/>
      <c r="O5285" s="96"/>
      <c r="P5285" s="96"/>
    </row>
    <row r="5286" spans="1:16" ht="15" customHeight="1" x14ac:dyDescent="0.25">
      <c r="A5286" s="100">
        <v>43775</v>
      </c>
      <c r="B5286" s="101">
        <v>58</v>
      </c>
      <c r="C5286" s="92" t="str">
        <f t="shared" si="246"/>
        <v>GET /file-payments/{FilePaymentId}</v>
      </c>
      <c r="D5286" s="94" t="s">
        <v>207</v>
      </c>
      <c r="E5286" s="93" t="str">
        <f t="shared" si="247"/>
        <v>PISP</v>
      </c>
      <c r="F5286" s="93" t="str">
        <f t="shared" si="248"/>
        <v>Y</v>
      </c>
      <c r="G5286" s="95">
        <v>70624104.276057228</v>
      </c>
      <c r="H5286" s="102">
        <v>791.91270128104793</v>
      </c>
      <c r="I5286" s="102">
        <v>132.21395761161563</v>
      </c>
      <c r="J5286" s="96"/>
      <c r="K5286" s="96"/>
      <c r="L5286" s="96"/>
      <c r="M5286" s="96"/>
      <c r="N5286" s="96"/>
      <c r="O5286" s="96"/>
      <c r="P5286" s="96"/>
    </row>
    <row r="5287" spans="1:16" ht="15" customHeight="1" x14ac:dyDescent="0.25">
      <c r="A5287" s="100">
        <v>43775</v>
      </c>
      <c r="B5287" s="101">
        <v>59</v>
      </c>
      <c r="C5287" s="92" t="str">
        <f t="shared" si="246"/>
        <v>GET /file-payments/{FilePaymentId}/report-file</v>
      </c>
      <c r="D5287" s="94" t="s">
        <v>207</v>
      </c>
      <c r="E5287" s="93" t="str">
        <f t="shared" si="247"/>
        <v>PISP</v>
      </c>
      <c r="F5287" s="93" t="str">
        <f t="shared" si="248"/>
        <v>Y</v>
      </c>
      <c r="G5287" s="95">
        <v>70711439.241095081</v>
      </c>
      <c r="H5287" s="102">
        <v>2483.156960798417</v>
      </c>
      <c r="I5287" s="102">
        <v>88.054067066883363</v>
      </c>
      <c r="J5287" s="96"/>
      <c r="K5287" s="96"/>
      <c r="L5287" s="96"/>
      <c r="M5287" s="96"/>
      <c r="N5287" s="96"/>
      <c r="O5287" s="96"/>
      <c r="P5287" s="96"/>
    </row>
    <row r="5288" spans="1:16" ht="15" customHeight="1" x14ac:dyDescent="0.25">
      <c r="A5288" s="100">
        <v>43775</v>
      </c>
      <c r="B5288" s="101">
        <v>60</v>
      </c>
      <c r="C5288" s="92" t="str">
        <f t="shared" si="246"/>
        <v>POST /funds-confirmation-consents</v>
      </c>
      <c r="D5288" s="94" t="s">
        <v>207</v>
      </c>
      <c r="E5288" s="93" t="str">
        <f t="shared" si="247"/>
        <v>CoF</v>
      </c>
      <c r="F5288" s="93" t="str">
        <f t="shared" si="248"/>
        <v>N</v>
      </c>
      <c r="G5288" s="95">
        <v>13842616.919911345</v>
      </c>
      <c r="H5288" s="102">
        <v>14379.450392926799</v>
      </c>
      <c r="I5288" s="102">
        <v>14.611923743484708</v>
      </c>
      <c r="J5288" s="96"/>
      <c r="K5288" s="96"/>
      <c r="L5288" s="96"/>
      <c r="M5288" s="96"/>
      <c r="N5288" s="96"/>
      <c r="O5288" s="96"/>
      <c r="P5288" s="96"/>
    </row>
    <row r="5289" spans="1:16" ht="15" customHeight="1" x14ac:dyDescent="0.25">
      <c r="A5289" s="100">
        <v>43775</v>
      </c>
      <c r="B5289" s="101">
        <v>61</v>
      </c>
      <c r="C5289" s="92" t="str">
        <f t="shared" si="246"/>
        <v>GET /funds-confirmation-consents/{ConsentId}</v>
      </c>
      <c r="D5289" s="94" t="s">
        <v>207</v>
      </c>
      <c r="E5289" s="93" t="str">
        <f t="shared" si="247"/>
        <v>CoF</v>
      </c>
      <c r="F5289" s="93" t="str">
        <f t="shared" si="248"/>
        <v>N</v>
      </c>
      <c r="G5289" s="95">
        <v>24174522.456144255</v>
      </c>
      <c r="H5289" s="102">
        <v>39975.208208560893</v>
      </c>
      <c r="I5289" s="102">
        <v>199.7517488205531</v>
      </c>
      <c r="J5289" s="96"/>
      <c r="K5289" s="96"/>
      <c r="L5289" s="96"/>
      <c r="M5289" s="96"/>
      <c r="N5289" s="96"/>
      <c r="O5289" s="96"/>
      <c r="P5289" s="96"/>
    </row>
    <row r="5290" spans="1:16" ht="15" customHeight="1" x14ac:dyDescent="0.25">
      <c r="A5290" s="100">
        <v>43775</v>
      </c>
      <c r="B5290" s="101">
        <v>62</v>
      </c>
      <c r="C5290" s="92" t="str">
        <f t="shared" si="246"/>
        <v>DELETE /funds-confirmation-consents/{ConsentId}</v>
      </c>
      <c r="D5290" s="94" t="s">
        <v>207</v>
      </c>
      <c r="E5290" s="93" t="str">
        <f t="shared" si="247"/>
        <v>CoF</v>
      </c>
      <c r="F5290" s="93" t="str">
        <f t="shared" si="248"/>
        <v>N</v>
      </c>
      <c r="G5290" s="95">
        <v>7280450.6397290723</v>
      </c>
      <c r="H5290" s="102">
        <v>12419.529051800922</v>
      </c>
      <c r="I5290" s="102">
        <v>116.71299976383814</v>
      </c>
      <c r="J5290" s="96"/>
      <c r="K5290" s="96"/>
      <c r="L5290" s="96"/>
      <c r="M5290" s="96"/>
      <c r="N5290" s="96"/>
      <c r="O5290" s="96"/>
      <c r="P5290" s="96"/>
    </row>
    <row r="5291" spans="1:16" ht="15" customHeight="1" x14ac:dyDescent="0.25">
      <c r="A5291" s="100">
        <v>43775</v>
      </c>
      <c r="B5291" s="101">
        <v>63</v>
      </c>
      <c r="C5291" s="92" t="str">
        <f t="shared" si="246"/>
        <v>POST /funds-confirmations</v>
      </c>
      <c r="D5291" s="94" t="s">
        <v>207</v>
      </c>
      <c r="E5291" s="93" t="str">
        <f t="shared" si="247"/>
        <v>CoF</v>
      </c>
      <c r="F5291" s="93" t="str">
        <f t="shared" si="248"/>
        <v>Y</v>
      </c>
      <c r="G5291" s="95">
        <v>8891264.9497732837</v>
      </c>
      <c r="H5291" s="102">
        <v>17199.669067679388</v>
      </c>
      <c r="I5291" s="102">
        <v>258.494083770202</v>
      </c>
      <c r="J5291" s="96"/>
      <c r="K5291" s="96"/>
      <c r="L5291" s="96"/>
      <c r="M5291" s="96"/>
      <c r="N5291" s="96"/>
      <c r="O5291" s="96"/>
      <c r="P5291" s="96"/>
    </row>
    <row r="5292" spans="1:16" ht="15" customHeight="1" x14ac:dyDescent="0.25">
      <c r="A5292" s="46">
        <v>43775</v>
      </c>
      <c r="B5292" s="101">
        <v>0</v>
      </c>
      <c r="C5292" s="92" t="str">
        <f t="shared" si="246"/>
        <v>OIDC endpoints for token IDs</v>
      </c>
      <c r="D5292" s="94" t="s">
        <v>208</v>
      </c>
      <c r="E5292" s="93" t="str">
        <f t="shared" si="247"/>
        <v>OIDC</v>
      </c>
      <c r="F5292" s="93" t="str">
        <f t="shared" si="248"/>
        <v>N</v>
      </c>
      <c r="G5292" s="112">
        <v>739224421.82339072</v>
      </c>
      <c r="H5292" s="68">
        <v>1691543.6900511773</v>
      </c>
      <c r="I5292" s="68">
        <v>528.58299843088139</v>
      </c>
      <c r="J5292" s="96"/>
      <c r="K5292" s="96"/>
      <c r="L5292" s="96"/>
      <c r="M5292" s="96"/>
      <c r="N5292" s="96"/>
      <c r="O5292" s="96"/>
      <c r="P5292" s="96"/>
    </row>
    <row r="5293" spans="1:16" ht="15" customHeight="1" x14ac:dyDescent="0.25">
      <c r="A5293" s="97">
        <v>43775</v>
      </c>
      <c r="B5293" s="101">
        <v>1</v>
      </c>
      <c r="C5293" s="92" t="str">
        <f t="shared" si="246"/>
        <v>POST /account-access-consents</v>
      </c>
      <c r="D5293" s="94" t="s">
        <v>208</v>
      </c>
      <c r="E5293" s="93" t="str">
        <f t="shared" si="247"/>
        <v>AISP</v>
      </c>
      <c r="F5293" s="93" t="str">
        <f t="shared" si="248"/>
        <v>N</v>
      </c>
      <c r="G5293" s="95">
        <v>574280.9194775254</v>
      </c>
      <c r="H5293" s="99">
        <v>30960.667296357558</v>
      </c>
      <c r="I5293" s="99">
        <v>91.717261497055574</v>
      </c>
      <c r="J5293" s="96"/>
      <c r="K5293" s="96"/>
      <c r="L5293" s="96"/>
      <c r="M5293" s="96"/>
      <c r="N5293" s="96"/>
      <c r="O5293" s="96"/>
      <c r="P5293" s="96"/>
    </row>
    <row r="5294" spans="1:16" ht="15" customHeight="1" x14ac:dyDescent="0.25">
      <c r="A5294" s="97">
        <v>43775</v>
      </c>
      <c r="B5294" s="101">
        <v>2</v>
      </c>
      <c r="C5294" s="92" t="str">
        <f t="shared" si="246"/>
        <v>GET /account-access-consents/{ConsentId}</v>
      </c>
      <c r="D5294" s="94" t="s">
        <v>208</v>
      </c>
      <c r="E5294" s="93" t="str">
        <f t="shared" si="247"/>
        <v>AISP</v>
      </c>
      <c r="F5294" s="93" t="str">
        <f t="shared" si="248"/>
        <v>N</v>
      </c>
      <c r="G5294" s="95">
        <v>1409581.4143373745</v>
      </c>
      <c r="H5294" s="99">
        <v>32138.231832282756</v>
      </c>
      <c r="I5294" s="99">
        <v>35.835611792489409</v>
      </c>
      <c r="J5294" s="96"/>
      <c r="K5294" s="96"/>
      <c r="L5294" s="96"/>
      <c r="M5294" s="96"/>
      <c r="N5294" s="96"/>
      <c r="O5294" s="96"/>
      <c r="P5294" s="96"/>
    </row>
    <row r="5295" spans="1:16" ht="15" customHeight="1" x14ac:dyDescent="0.25">
      <c r="A5295" s="97">
        <v>43775</v>
      </c>
      <c r="B5295" s="101">
        <v>3</v>
      </c>
      <c r="C5295" s="92" t="str">
        <f t="shared" si="246"/>
        <v>DELETE /account-access-consents/{ConsentId}</v>
      </c>
      <c r="D5295" s="94" t="s">
        <v>208</v>
      </c>
      <c r="E5295" s="93" t="str">
        <f t="shared" si="247"/>
        <v>AISP</v>
      </c>
      <c r="F5295" s="93" t="str">
        <f t="shared" si="248"/>
        <v>N</v>
      </c>
      <c r="G5295" s="95">
        <v>686633.32742512145</v>
      </c>
      <c r="H5295" s="99">
        <v>24871.238107788864</v>
      </c>
      <c r="I5295" s="99">
        <v>265.42019094463376</v>
      </c>
      <c r="J5295" s="96"/>
      <c r="K5295" s="96"/>
      <c r="L5295" s="96"/>
      <c r="M5295" s="96"/>
      <c r="N5295" s="96"/>
      <c r="O5295" s="96"/>
      <c r="P5295" s="96"/>
    </row>
    <row r="5296" spans="1:16" ht="15" customHeight="1" x14ac:dyDescent="0.25">
      <c r="A5296" s="97">
        <v>43775</v>
      </c>
      <c r="B5296" s="101">
        <v>4</v>
      </c>
      <c r="C5296" s="92" t="str">
        <f t="shared" si="246"/>
        <v>GET /accounts</v>
      </c>
      <c r="D5296" s="94" t="s">
        <v>208</v>
      </c>
      <c r="E5296" s="93" t="str">
        <f t="shared" si="247"/>
        <v>AISP</v>
      </c>
      <c r="F5296" s="93" t="str">
        <f t="shared" si="248"/>
        <v>Y</v>
      </c>
      <c r="G5296" s="95">
        <v>1595819.4914750354</v>
      </c>
      <c r="H5296" s="99">
        <v>32839.124633282001</v>
      </c>
      <c r="I5296" s="99">
        <v>75.046754046698652</v>
      </c>
      <c r="J5296" s="96"/>
      <c r="K5296" s="96"/>
      <c r="L5296" s="96"/>
      <c r="M5296" s="96"/>
      <c r="N5296" s="96"/>
      <c r="O5296" s="96"/>
      <c r="P5296" s="96"/>
    </row>
    <row r="5297" spans="1:16" ht="15" customHeight="1" x14ac:dyDescent="0.25">
      <c r="A5297" s="97">
        <v>43775</v>
      </c>
      <c r="B5297" s="101">
        <v>5</v>
      </c>
      <c r="C5297" s="92" t="str">
        <f t="shared" si="246"/>
        <v>GET /accounts/{AccountId}</v>
      </c>
      <c r="D5297" s="94" t="s">
        <v>208</v>
      </c>
      <c r="E5297" s="93" t="str">
        <f t="shared" si="247"/>
        <v>AISP</v>
      </c>
      <c r="F5297" s="93" t="str">
        <f t="shared" si="248"/>
        <v>Y</v>
      </c>
      <c r="G5297" s="95">
        <v>2794444.4877871047</v>
      </c>
      <c r="H5297" s="99">
        <v>39449.030675510352</v>
      </c>
      <c r="I5297" s="99">
        <v>91.702499139129515</v>
      </c>
      <c r="J5297" s="96"/>
      <c r="K5297" s="96"/>
      <c r="L5297" s="96"/>
      <c r="M5297" s="96"/>
      <c r="N5297" s="96"/>
      <c r="O5297" s="96"/>
      <c r="P5297" s="96"/>
    </row>
    <row r="5298" spans="1:16" ht="15" customHeight="1" x14ac:dyDescent="0.25">
      <c r="A5298" s="97">
        <v>43775</v>
      </c>
      <c r="B5298" s="101">
        <v>6</v>
      </c>
      <c r="C5298" s="92" t="str">
        <f t="shared" si="246"/>
        <v>GET /accounts/{AccountId}/balances</v>
      </c>
      <c r="D5298" s="94" t="s">
        <v>208</v>
      </c>
      <c r="E5298" s="93" t="str">
        <f t="shared" si="247"/>
        <v>AISP</v>
      </c>
      <c r="F5298" s="93" t="str">
        <f t="shared" si="248"/>
        <v>Y</v>
      </c>
      <c r="G5298" s="95">
        <v>1763616.9060761603</v>
      </c>
      <c r="H5298" s="99">
        <v>27888.785450980424</v>
      </c>
      <c r="I5298" s="99">
        <v>150.93911230111948</v>
      </c>
      <c r="J5298" s="96"/>
      <c r="K5298" s="96"/>
      <c r="L5298" s="96"/>
      <c r="M5298" s="96"/>
      <c r="N5298" s="96"/>
      <c r="O5298" s="96"/>
      <c r="P5298" s="96"/>
    </row>
    <row r="5299" spans="1:16" ht="15" customHeight="1" x14ac:dyDescent="0.25">
      <c r="A5299" s="97">
        <v>43775</v>
      </c>
      <c r="B5299" s="101">
        <v>7</v>
      </c>
      <c r="C5299" s="92" t="str">
        <f t="shared" si="246"/>
        <v>GET /balances</v>
      </c>
      <c r="D5299" s="94" t="s">
        <v>208</v>
      </c>
      <c r="E5299" s="93" t="str">
        <f t="shared" si="247"/>
        <v>AISP</v>
      </c>
      <c r="F5299" s="93" t="str">
        <f t="shared" si="248"/>
        <v>Y</v>
      </c>
      <c r="G5299" s="95">
        <v>1077796.6185406817</v>
      </c>
      <c r="H5299" s="99">
        <v>24191.70254211389</v>
      </c>
      <c r="I5299" s="99">
        <v>139.98274764817052</v>
      </c>
      <c r="J5299" s="96"/>
      <c r="K5299" s="96"/>
      <c r="L5299" s="96"/>
      <c r="M5299" s="96"/>
      <c r="N5299" s="96"/>
      <c r="O5299" s="96"/>
      <c r="P5299" s="96"/>
    </row>
    <row r="5300" spans="1:16" ht="15" customHeight="1" x14ac:dyDescent="0.25">
      <c r="A5300" s="97">
        <v>43775</v>
      </c>
      <c r="B5300" s="101">
        <v>8</v>
      </c>
      <c r="C5300" s="92" t="str">
        <f t="shared" si="246"/>
        <v>GET /accounts/{AccountId}/transactions</v>
      </c>
      <c r="D5300" s="94" t="s">
        <v>208</v>
      </c>
      <c r="E5300" s="93" t="str">
        <f t="shared" si="247"/>
        <v>AISP</v>
      </c>
      <c r="F5300" s="93" t="str">
        <f t="shared" si="248"/>
        <v>Y</v>
      </c>
      <c r="G5300" s="95">
        <v>30977630.000864308</v>
      </c>
      <c r="H5300" s="99">
        <v>18762.70328346156</v>
      </c>
      <c r="I5300" s="99">
        <v>173.24404820598554</v>
      </c>
      <c r="J5300" s="96"/>
      <c r="K5300" s="96"/>
      <c r="L5300" s="96"/>
      <c r="M5300" s="96"/>
      <c r="N5300" s="96"/>
      <c r="O5300" s="96"/>
      <c r="P5300" s="96"/>
    </row>
    <row r="5301" spans="1:16" ht="15" customHeight="1" x14ac:dyDescent="0.25">
      <c r="A5301" s="97">
        <v>43775</v>
      </c>
      <c r="B5301" s="101">
        <v>9</v>
      </c>
      <c r="C5301" s="92" t="str">
        <f t="shared" si="246"/>
        <v>GET /transactions</v>
      </c>
      <c r="D5301" s="94" t="s">
        <v>208</v>
      </c>
      <c r="E5301" s="93" t="str">
        <f t="shared" si="247"/>
        <v>AISP</v>
      </c>
      <c r="F5301" s="93" t="str">
        <f t="shared" si="248"/>
        <v>Y</v>
      </c>
      <c r="G5301" s="95">
        <v>306952273.19874132</v>
      </c>
      <c r="H5301" s="99">
        <v>38925.885814486224</v>
      </c>
      <c r="I5301" s="99">
        <v>36.294211434225275</v>
      </c>
      <c r="J5301" s="96"/>
      <c r="K5301" s="96"/>
      <c r="L5301" s="96"/>
      <c r="M5301" s="96"/>
      <c r="N5301" s="96"/>
      <c r="O5301" s="96"/>
      <c r="P5301" s="96"/>
    </row>
    <row r="5302" spans="1:16" ht="15" customHeight="1" x14ac:dyDescent="0.25">
      <c r="A5302" s="97">
        <v>43775</v>
      </c>
      <c r="B5302" s="101">
        <v>10</v>
      </c>
      <c r="C5302" s="92" t="str">
        <f t="shared" si="246"/>
        <v>GET /accounts/{AccountId}/beneficiaries</v>
      </c>
      <c r="D5302" s="94" t="s">
        <v>208</v>
      </c>
      <c r="E5302" s="93" t="str">
        <f t="shared" si="247"/>
        <v>AISP</v>
      </c>
      <c r="F5302" s="93" t="str">
        <f t="shared" si="248"/>
        <v>Y</v>
      </c>
      <c r="G5302" s="95">
        <v>1819110.2893687191</v>
      </c>
      <c r="H5302" s="99">
        <v>29196.86383592779</v>
      </c>
      <c r="I5302" s="99">
        <v>121.11686300888645</v>
      </c>
      <c r="J5302" s="96"/>
      <c r="K5302" s="96"/>
      <c r="L5302" s="96"/>
      <c r="M5302" s="96"/>
      <c r="N5302" s="96"/>
      <c r="O5302" s="96"/>
      <c r="P5302" s="96"/>
    </row>
    <row r="5303" spans="1:16" ht="15" customHeight="1" x14ac:dyDescent="0.25">
      <c r="A5303" s="97">
        <v>43775</v>
      </c>
      <c r="B5303" s="101">
        <v>11</v>
      </c>
      <c r="C5303" s="92" t="str">
        <f t="shared" si="246"/>
        <v>GET /beneficiaries</v>
      </c>
      <c r="D5303" s="94" t="s">
        <v>208</v>
      </c>
      <c r="E5303" s="93" t="str">
        <f t="shared" si="247"/>
        <v>AISP</v>
      </c>
      <c r="F5303" s="93" t="str">
        <f t="shared" si="248"/>
        <v>Y</v>
      </c>
      <c r="G5303" s="95">
        <v>2621030.7911940655</v>
      </c>
      <c r="H5303" s="99">
        <v>37280.910662898925</v>
      </c>
      <c r="I5303" s="99">
        <v>32.86471184094713</v>
      </c>
      <c r="J5303" s="96"/>
      <c r="K5303" s="96"/>
      <c r="L5303" s="96"/>
      <c r="M5303" s="96"/>
      <c r="N5303" s="96"/>
      <c r="O5303" s="96"/>
      <c r="P5303" s="96"/>
    </row>
    <row r="5304" spans="1:16" ht="15" customHeight="1" x14ac:dyDescent="0.25">
      <c r="A5304" s="97">
        <v>43775</v>
      </c>
      <c r="B5304" s="101">
        <v>12</v>
      </c>
      <c r="C5304" s="92" t="str">
        <f t="shared" si="246"/>
        <v>GET /accounts/{AccountId}/direct-debits</v>
      </c>
      <c r="D5304" s="94" t="s">
        <v>208</v>
      </c>
      <c r="E5304" s="93" t="str">
        <f t="shared" si="247"/>
        <v>AISP</v>
      </c>
      <c r="F5304" s="93" t="str">
        <f t="shared" si="248"/>
        <v>Y</v>
      </c>
      <c r="G5304" s="95">
        <v>1765393.9296834141</v>
      </c>
      <c r="H5304" s="99">
        <v>36567.02918620858</v>
      </c>
      <c r="I5304" s="99">
        <v>186.01669213051321</v>
      </c>
      <c r="J5304" s="96"/>
      <c r="K5304" s="96"/>
      <c r="L5304" s="96"/>
      <c r="M5304" s="96"/>
      <c r="N5304" s="96"/>
      <c r="O5304" s="96"/>
      <c r="P5304" s="96"/>
    </row>
    <row r="5305" spans="1:16" ht="15" customHeight="1" x14ac:dyDescent="0.25">
      <c r="A5305" s="97">
        <v>43775</v>
      </c>
      <c r="B5305" s="101">
        <v>13</v>
      </c>
      <c r="C5305" s="92" t="str">
        <f t="shared" si="246"/>
        <v>GET /direct-debits</v>
      </c>
      <c r="D5305" s="94" t="s">
        <v>208</v>
      </c>
      <c r="E5305" s="93" t="str">
        <f t="shared" si="247"/>
        <v>AISP</v>
      </c>
      <c r="F5305" s="93" t="str">
        <f t="shared" si="248"/>
        <v>Y</v>
      </c>
      <c r="G5305" s="95">
        <v>1784532.5273646903</v>
      </c>
      <c r="H5305" s="99">
        <v>22453.448491950567</v>
      </c>
      <c r="I5305" s="99">
        <v>207.86267442029808</v>
      </c>
      <c r="J5305" s="96"/>
      <c r="K5305" s="96"/>
      <c r="L5305" s="96"/>
      <c r="M5305" s="96"/>
      <c r="N5305" s="96"/>
      <c r="O5305" s="96"/>
      <c r="P5305" s="96"/>
    </row>
    <row r="5306" spans="1:16" ht="15" customHeight="1" x14ac:dyDescent="0.25">
      <c r="A5306" s="97">
        <v>43775</v>
      </c>
      <c r="B5306" s="101">
        <v>14</v>
      </c>
      <c r="C5306" s="92" t="str">
        <f t="shared" si="246"/>
        <v>GET /accounts/{AccountId}/standing-orders</v>
      </c>
      <c r="D5306" s="94" t="s">
        <v>208</v>
      </c>
      <c r="E5306" s="93" t="str">
        <f t="shared" si="247"/>
        <v>AISP</v>
      </c>
      <c r="F5306" s="93" t="str">
        <f t="shared" si="248"/>
        <v>Y</v>
      </c>
      <c r="G5306" s="95">
        <v>972317.48107488197</v>
      </c>
      <c r="H5306" s="99">
        <v>17568.149470026914</v>
      </c>
      <c r="I5306" s="99">
        <v>143.31443803786203</v>
      </c>
      <c r="J5306" s="96"/>
      <c r="K5306" s="96"/>
      <c r="L5306" s="96"/>
      <c r="M5306" s="96"/>
      <c r="N5306" s="96"/>
      <c r="O5306" s="96"/>
      <c r="P5306" s="96"/>
    </row>
    <row r="5307" spans="1:16" ht="15" customHeight="1" x14ac:dyDescent="0.25">
      <c r="A5307" s="97">
        <v>43775</v>
      </c>
      <c r="B5307" s="101">
        <v>15</v>
      </c>
      <c r="C5307" s="92" t="str">
        <f t="shared" si="246"/>
        <v>GET /standing-orders</v>
      </c>
      <c r="D5307" s="94" t="s">
        <v>208</v>
      </c>
      <c r="E5307" s="93" t="str">
        <f t="shared" si="247"/>
        <v>AISP</v>
      </c>
      <c r="F5307" s="93" t="str">
        <f t="shared" si="248"/>
        <v>Y</v>
      </c>
      <c r="G5307" s="95">
        <v>1443634.1920518684</v>
      </c>
      <c r="H5307" s="99">
        <v>40278.585595740784</v>
      </c>
      <c r="I5307" s="99">
        <v>136.14657104353569</v>
      </c>
      <c r="J5307" s="96"/>
      <c r="K5307" s="96"/>
      <c r="L5307" s="96"/>
      <c r="M5307" s="96"/>
      <c r="N5307" s="96"/>
      <c r="O5307" s="96"/>
      <c r="P5307" s="96"/>
    </row>
    <row r="5308" spans="1:16" ht="15" customHeight="1" x14ac:dyDescent="0.25">
      <c r="A5308" s="97">
        <v>43775</v>
      </c>
      <c r="B5308" s="101">
        <v>16</v>
      </c>
      <c r="C5308" s="92" t="str">
        <f t="shared" si="246"/>
        <v>GET /accounts/{AccountId}/product</v>
      </c>
      <c r="D5308" s="94" t="s">
        <v>208</v>
      </c>
      <c r="E5308" s="93" t="str">
        <f t="shared" si="247"/>
        <v>AISP</v>
      </c>
      <c r="F5308" s="93" t="str">
        <f t="shared" si="248"/>
        <v>Y</v>
      </c>
      <c r="G5308" s="95">
        <v>387529.78944697446</v>
      </c>
      <c r="H5308" s="99">
        <v>5566.7457856552428</v>
      </c>
      <c r="I5308" s="99">
        <v>179.48217637626979</v>
      </c>
      <c r="J5308" s="96"/>
      <c r="K5308" s="96"/>
      <c r="L5308" s="96"/>
      <c r="M5308" s="96"/>
      <c r="N5308" s="96"/>
      <c r="O5308" s="96"/>
      <c r="P5308" s="96"/>
    </row>
    <row r="5309" spans="1:16" ht="15" customHeight="1" x14ac:dyDescent="0.25">
      <c r="A5309" s="97">
        <v>43775</v>
      </c>
      <c r="B5309" s="101">
        <v>17</v>
      </c>
      <c r="C5309" s="92" t="str">
        <f t="shared" si="246"/>
        <v>GET /products</v>
      </c>
      <c r="D5309" s="94" t="s">
        <v>208</v>
      </c>
      <c r="E5309" s="93" t="str">
        <f t="shared" si="247"/>
        <v>AISP</v>
      </c>
      <c r="F5309" s="93" t="str">
        <f t="shared" si="248"/>
        <v>Y</v>
      </c>
      <c r="G5309" s="95">
        <v>807657.90998134646</v>
      </c>
      <c r="H5309" s="99">
        <v>35529.607832353671</v>
      </c>
      <c r="I5309" s="99">
        <v>240.38498900348051</v>
      </c>
      <c r="J5309" s="96"/>
      <c r="K5309" s="96"/>
      <c r="L5309" s="96"/>
      <c r="M5309" s="96"/>
      <c r="N5309" s="96"/>
      <c r="O5309" s="96"/>
      <c r="P5309" s="96"/>
    </row>
    <row r="5310" spans="1:16" ht="15" customHeight="1" x14ac:dyDescent="0.25">
      <c r="A5310" s="97">
        <v>43775</v>
      </c>
      <c r="B5310" s="101">
        <v>18</v>
      </c>
      <c r="C5310" s="92" t="str">
        <f t="shared" si="246"/>
        <v>GET /accounts/{AccountId}/offers</v>
      </c>
      <c r="D5310" s="94" t="s">
        <v>208</v>
      </c>
      <c r="E5310" s="93" t="str">
        <f t="shared" si="247"/>
        <v>AISP</v>
      </c>
      <c r="F5310" s="93" t="str">
        <f t="shared" si="248"/>
        <v>Y</v>
      </c>
      <c r="G5310" s="95">
        <v>749320.16482077388</v>
      </c>
      <c r="H5310" s="99">
        <v>42834.819614153348</v>
      </c>
      <c r="I5310" s="99">
        <v>280.54224144499807</v>
      </c>
      <c r="J5310" s="96"/>
      <c r="K5310" s="96"/>
      <c r="L5310" s="96"/>
      <c r="M5310" s="96"/>
      <c r="N5310" s="96"/>
      <c r="O5310" s="96"/>
      <c r="P5310" s="96"/>
    </row>
    <row r="5311" spans="1:16" ht="15" customHeight="1" x14ac:dyDescent="0.25">
      <c r="A5311" s="97">
        <v>43775</v>
      </c>
      <c r="B5311" s="101">
        <v>19</v>
      </c>
      <c r="C5311" s="92" t="str">
        <f t="shared" si="246"/>
        <v>GET /offers</v>
      </c>
      <c r="D5311" s="94" t="s">
        <v>208</v>
      </c>
      <c r="E5311" s="93" t="str">
        <f t="shared" si="247"/>
        <v>AISP</v>
      </c>
      <c r="F5311" s="93" t="str">
        <f t="shared" si="248"/>
        <v>Y</v>
      </c>
      <c r="G5311" s="95">
        <v>3180845.605549824</v>
      </c>
      <c r="H5311" s="99">
        <v>42560.712784973621</v>
      </c>
      <c r="I5311" s="99">
        <v>154.78996463527852</v>
      </c>
      <c r="J5311" s="96"/>
      <c r="K5311" s="96"/>
      <c r="L5311" s="96"/>
      <c r="M5311" s="96"/>
      <c r="N5311" s="96"/>
      <c r="O5311" s="96"/>
      <c r="P5311" s="96"/>
    </row>
    <row r="5312" spans="1:16" ht="15" customHeight="1" x14ac:dyDescent="0.25">
      <c r="A5312" s="97">
        <v>43775</v>
      </c>
      <c r="B5312" s="101">
        <v>20</v>
      </c>
      <c r="C5312" s="92" t="str">
        <f t="shared" si="246"/>
        <v>GET /accounts/{AccountId}/party</v>
      </c>
      <c r="D5312" s="94" t="s">
        <v>208</v>
      </c>
      <c r="E5312" s="93" t="str">
        <f t="shared" si="247"/>
        <v>AISP</v>
      </c>
      <c r="F5312" s="93" t="str">
        <f t="shared" si="248"/>
        <v>Y</v>
      </c>
      <c r="G5312" s="95">
        <v>1164864.2425498841</v>
      </c>
      <c r="H5312" s="99">
        <v>51976.653123340795</v>
      </c>
      <c r="I5312" s="99">
        <v>0</v>
      </c>
      <c r="J5312" s="96"/>
      <c r="K5312" s="96"/>
      <c r="L5312" s="96"/>
      <c r="M5312" s="96"/>
      <c r="N5312" s="96"/>
      <c r="O5312" s="96"/>
      <c r="P5312" s="96"/>
    </row>
    <row r="5313" spans="1:16" ht="15" customHeight="1" x14ac:dyDescent="0.25">
      <c r="A5313" s="97">
        <v>43775</v>
      </c>
      <c r="B5313" s="101">
        <v>21</v>
      </c>
      <c r="C5313" s="92" t="str">
        <f t="shared" si="246"/>
        <v>GET /party</v>
      </c>
      <c r="D5313" s="94" t="s">
        <v>208</v>
      </c>
      <c r="E5313" s="93" t="str">
        <f t="shared" si="247"/>
        <v>AISP</v>
      </c>
      <c r="F5313" s="93" t="str">
        <f t="shared" si="248"/>
        <v>Y</v>
      </c>
      <c r="G5313" s="95">
        <v>819949.20561239508</v>
      </c>
      <c r="H5313" s="99">
        <v>10390.116686615376</v>
      </c>
      <c r="I5313" s="99">
        <v>338.38014913813572</v>
      </c>
      <c r="J5313" s="96"/>
      <c r="K5313" s="96"/>
      <c r="L5313" s="96"/>
      <c r="M5313" s="96"/>
      <c r="N5313" s="96"/>
      <c r="O5313" s="96"/>
      <c r="P5313" s="96"/>
    </row>
    <row r="5314" spans="1:16" ht="15" customHeight="1" x14ac:dyDescent="0.25">
      <c r="A5314" s="97">
        <v>43775</v>
      </c>
      <c r="B5314" s="101">
        <v>22</v>
      </c>
      <c r="C5314" s="92" t="str">
        <f t="shared" si="246"/>
        <v>GET /accounts/{AccountId}/scheduled-payments</v>
      </c>
      <c r="D5314" s="94" t="s">
        <v>208</v>
      </c>
      <c r="E5314" s="93" t="str">
        <f t="shared" si="247"/>
        <v>AISP</v>
      </c>
      <c r="F5314" s="93" t="str">
        <f t="shared" si="248"/>
        <v>Y</v>
      </c>
      <c r="G5314" s="95">
        <v>846152.90632532421</v>
      </c>
      <c r="H5314" s="99">
        <v>33465.436317832849</v>
      </c>
      <c r="I5314" s="99">
        <v>3.0251365691223349</v>
      </c>
      <c r="J5314" s="96"/>
      <c r="K5314" s="96"/>
      <c r="L5314" s="96"/>
      <c r="M5314" s="96"/>
      <c r="N5314" s="96"/>
      <c r="O5314" s="96"/>
      <c r="P5314" s="96"/>
    </row>
    <row r="5315" spans="1:16" ht="15" customHeight="1" x14ac:dyDescent="0.25">
      <c r="A5315" s="97">
        <v>43775</v>
      </c>
      <c r="B5315" s="101">
        <v>23</v>
      </c>
      <c r="C5315" s="92" t="str">
        <f t="shared" si="246"/>
        <v>GET /scheduled-payments</v>
      </c>
      <c r="D5315" s="94" t="s">
        <v>208</v>
      </c>
      <c r="E5315" s="93" t="str">
        <f t="shared" si="247"/>
        <v>AISP</v>
      </c>
      <c r="F5315" s="93" t="str">
        <f t="shared" si="248"/>
        <v>Y</v>
      </c>
      <c r="G5315" s="95">
        <v>1906373.6540956146</v>
      </c>
      <c r="H5315" s="99">
        <v>34101.361360065959</v>
      </c>
      <c r="I5315" s="99">
        <v>78.559950756528792</v>
      </c>
      <c r="J5315" s="96"/>
      <c r="K5315" s="96"/>
      <c r="L5315" s="96"/>
      <c r="M5315" s="96"/>
      <c r="N5315" s="96"/>
      <c r="O5315" s="96"/>
      <c r="P5315" s="96"/>
    </row>
    <row r="5316" spans="1:16" ht="15" customHeight="1" x14ac:dyDescent="0.25">
      <c r="A5316" s="97">
        <v>43775</v>
      </c>
      <c r="B5316" s="101">
        <v>24</v>
      </c>
      <c r="C5316" s="92" t="str">
        <f t="shared" si="246"/>
        <v>GET /accounts/{AccountId}/statements</v>
      </c>
      <c r="D5316" s="94" t="s">
        <v>208</v>
      </c>
      <c r="E5316" s="93" t="str">
        <f t="shared" si="247"/>
        <v>AISP</v>
      </c>
      <c r="F5316" s="93" t="str">
        <f t="shared" si="248"/>
        <v>Y</v>
      </c>
      <c r="G5316" s="95">
        <v>897387.06216224981</v>
      </c>
      <c r="H5316" s="99">
        <v>14192.133247606542</v>
      </c>
      <c r="I5316" s="99">
        <v>127.66912500721648</v>
      </c>
      <c r="J5316" s="96"/>
      <c r="K5316" s="96"/>
      <c r="L5316" s="96"/>
      <c r="M5316" s="96"/>
      <c r="N5316" s="96"/>
      <c r="O5316" s="96"/>
      <c r="P5316" s="96"/>
    </row>
    <row r="5317" spans="1:16" ht="15" customHeight="1" x14ac:dyDescent="0.25">
      <c r="A5317" s="97">
        <v>43775</v>
      </c>
      <c r="B5317" s="101">
        <v>25</v>
      </c>
      <c r="C5317" s="92" t="str">
        <f t="shared" si="246"/>
        <v>GET /accounts/{AccountId}/statements/{StatementId}</v>
      </c>
      <c r="D5317" s="94" t="s">
        <v>208</v>
      </c>
      <c r="E5317" s="93" t="str">
        <f t="shared" si="247"/>
        <v>AISP</v>
      </c>
      <c r="F5317" s="93" t="str">
        <f t="shared" si="248"/>
        <v>Y</v>
      </c>
      <c r="G5317" s="95">
        <v>1022164.2690350305</v>
      </c>
      <c r="H5317" s="99">
        <v>21436.581157348057</v>
      </c>
      <c r="I5317" s="99">
        <v>106.09391950080757</v>
      </c>
      <c r="J5317" s="96"/>
      <c r="K5317" s="96"/>
      <c r="L5317" s="96"/>
      <c r="M5317" s="96"/>
      <c r="N5317" s="96"/>
      <c r="O5317" s="96"/>
      <c r="P5317" s="96"/>
    </row>
    <row r="5318" spans="1:16" ht="15" customHeight="1" x14ac:dyDescent="0.25">
      <c r="A5318" s="97">
        <v>43775</v>
      </c>
      <c r="B5318" s="101">
        <v>26</v>
      </c>
      <c r="C5318" s="92" t="str">
        <f t="shared" si="246"/>
        <v>GET /accounts/{AccountId}/statements/{StatementId}/file</v>
      </c>
      <c r="D5318" s="94" t="s">
        <v>208</v>
      </c>
      <c r="E5318" s="93" t="str">
        <f t="shared" si="247"/>
        <v>AISP</v>
      </c>
      <c r="F5318" s="93" t="str">
        <f t="shared" si="248"/>
        <v>Y</v>
      </c>
      <c r="G5318" s="95">
        <v>2265003.884297736</v>
      </c>
      <c r="H5318" s="99">
        <v>24245.519905594323</v>
      </c>
      <c r="I5318" s="99">
        <v>82.999341962235505</v>
      </c>
      <c r="J5318" s="96"/>
      <c r="K5318" s="96"/>
      <c r="L5318" s="96"/>
      <c r="M5318" s="96"/>
      <c r="N5318" s="96"/>
      <c r="O5318" s="96"/>
      <c r="P5318" s="96"/>
    </row>
    <row r="5319" spans="1:16" ht="15" customHeight="1" x14ac:dyDescent="0.25">
      <c r="A5319" s="97">
        <v>43775</v>
      </c>
      <c r="B5319" s="101">
        <v>27</v>
      </c>
      <c r="C5319" s="92" t="str">
        <f t="shared" si="246"/>
        <v>GET /accounts/{AccountId}/statements/{StatementId}/transactions</v>
      </c>
      <c r="D5319" s="94" t="s">
        <v>208</v>
      </c>
      <c r="E5319" s="93" t="str">
        <f t="shared" si="247"/>
        <v>AISP</v>
      </c>
      <c r="F5319" s="93" t="str">
        <f t="shared" si="248"/>
        <v>Y</v>
      </c>
      <c r="G5319" s="95">
        <v>25570366.18536935</v>
      </c>
      <c r="H5319" s="99">
        <v>7739.0725172798757</v>
      </c>
      <c r="I5319" s="99">
        <v>248.67607166270267</v>
      </c>
      <c r="J5319" s="96"/>
      <c r="K5319" s="96"/>
      <c r="L5319" s="96"/>
      <c r="M5319" s="96"/>
      <c r="N5319" s="96"/>
      <c r="O5319" s="96"/>
      <c r="P5319" s="96"/>
    </row>
    <row r="5320" spans="1:16" ht="15" customHeight="1" x14ac:dyDescent="0.25">
      <c r="A5320" s="97">
        <v>43775</v>
      </c>
      <c r="B5320" s="101">
        <v>28</v>
      </c>
      <c r="C5320" s="92" t="str">
        <f t="shared" ref="C5320:C5383" si="249">VLOOKUP($B5320,endpoints,3)</f>
        <v>GET /statements</v>
      </c>
      <c r="D5320" s="94" t="s">
        <v>208</v>
      </c>
      <c r="E5320" s="93" t="str">
        <f t="shared" ref="E5320:E5383" si="250">VLOOKUP($B5320,endpoints,4)</f>
        <v>AISP</v>
      </c>
      <c r="F5320" s="93" t="str">
        <f t="shared" ref="F5320:F5383" si="251">VLOOKUP($B5320,endpoints,5)</f>
        <v>Y</v>
      </c>
      <c r="G5320" s="95">
        <v>3570918.6117932922</v>
      </c>
      <c r="H5320" s="99">
        <v>45100.828452690366</v>
      </c>
      <c r="I5320" s="99">
        <v>68.683174415062908</v>
      </c>
      <c r="J5320" s="96"/>
      <c r="K5320" s="96"/>
      <c r="L5320" s="96"/>
      <c r="M5320" s="96"/>
      <c r="N5320" s="96"/>
      <c r="O5320" s="96"/>
      <c r="P5320" s="96"/>
    </row>
    <row r="5321" spans="1:16" ht="15" customHeight="1" x14ac:dyDescent="0.25">
      <c r="A5321" s="97">
        <v>43775</v>
      </c>
      <c r="B5321" s="101">
        <v>29</v>
      </c>
      <c r="C5321" s="92" t="str">
        <f t="shared" si="249"/>
        <v>POST /domestic-payment-consents</v>
      </c>
      <c r="D5321" s="94" t="s">
        <v>208</v>
      </c>
      <c r="E5321" s="93" t="str">
        <f t="shared" si="250"/>
        <v>PISP</v>
      </c>
      <c r="F5321" s="93" t="str">
        <f t="shared" si="251"/>
        <v>N</v>
      </c>
      <c r="G5321" s="95">
        <v>3345068.1452495172</v>
      </c>
      <c r="H5321" s="99">
        <v>8744.8344088854992</v>
      </c>
      <c r="I5321" s="99">
        <v>82.434036853866388</v>
      </c>
      <c r="J5321" s="96"/>
      <c r="K5321" s="96"/>
      <c r="L5321" s="96"/>
      <c r="M5321" s="96"/>
      <c r="N5321" s="96"/>
      <c r="O5321" s="96"/>
      <c r="P5321" s="96"/>
    </row>
    <row r="5322" spans="1:16" ht="15" customHeight="1" x14ac:dyDescent="0.25">
      <c r="A5322" s="97">
        <v>43775</v>
      </c>
      <c r="B5322" s="101">
        <v>30</v>
      </c>
      <c r="C5322" s="92" t="str">
        <f t="shared" si="249"/>
        <v>GET /domestic-payment-consents/{ConsentId}</v>
      </c>
      <c r="D5322" s="94" t="s">
        <v>208</v>
      </c>
      <c r="E5322" s="93" t="str">
        <f t="shared" si="250"/>
        <v>PISP</v>
      </c>
      <c r="F5322" s="93" t="str">
        <f t="shared" si="251"/>
        <v>N</v>
      </c>
      <c r="G5322" s="95">
        <v>13706662.312343067</v>
      </c>
      <c r="H5322" s="99">
        <v>17746.139151473522</v>
      </c>
      <c r="I5322" s="99">
        <v>134.78159975274369</v>
      </c>
      <c r="J5322" s="96"/>
      <c r="K5322" s="96"/>
      <c r="L5322" s="96"/>
      <c r="M5322" s="96"/>
      <c r="N5322" s="96"/>
      <c r="O5322" s="96"/>
      <c r="P5322" s="96"/>
    </row>
    <row r="5323" spans="1:16" ht="15" customHeight="1" x14ac:dyDescent="0.25">
      <c r="A5323" s="97">
        <v>43775</v>
      </c>
      <c r="B5323" s="101">
        <v>31</v>
      </c>
      <c r="C5323" s="92" t="str">
        <f t="shared" si="249"/>
        <v>POST /domestic-payments</v>
      </c>
      <c r="D5323" s="94" t="s">
        <v>208</v>
      </c>
      <c r="E5323" s="93" t="str">
        <f t="shared" si="250"/>
        <v>PISP</v>
      </c>
      <c r="F5323" s="93" t="str">
        <f t="shared" si="251"/>
        <v>Y</v>
      </c>
      <c r="G5323" s="95">
        <v>5029816.9911725083</v>
      </c>
      <c r="H5323" s="99">
        <v>17070.192630964342</v>
      </c>
      <c r="I5323" s="99">
        <v>6.5974652473468396</v>
      </c>
      <c r="J5323" s="96"/>
      <c r="K5323" s="96"/>
      <c r="L5323" s="96"/>
      <c r="M5323" s="96"/>
      <c r="N5323" s="96"/>
      <c r="O5323" s="96"/>
      <c r="P5323" s="96"/>
    </row>
    <row r="5324" spans="1:16" ht="15" customHeight="1" x14ac:dyDescent="0.25">
      <c r="A5324" s="97">
        <v>43775</v>
      </c>
      <c r="B5324" s="101">
        <v>32</v>
      </c>
      <c r="C5324" s="92" t="str">
        <f t="shared" si="249"/>
        <v>GET /domestic-payments/{DomesticPaymentId}</v>
      </c>
      <c r="D5324" s="94" t="s">
        <v>208</v>
      </c>
      <c r="E5324" s="93" t="str">
        <f t="shared" si="250"/>
        <v>PISP</v>
      </c>
      <c r="F5324" s="93" t="str">
        <f t="shared" si="251"/>
        <v>Y</v>
      </c>
      <c r="G5324" s="95">
        <v>32300935.072002467</v>
      </c>
      <c r="H5324" s="99">
        <v>40747.413368810288</v>
      </c>
      <c r="I5324" s="99">
        <v>69.907796909571474</v>
      </c>
      <c r="J5324" s="96"/>
      <c r="K5324" s="96"/>
      <c r="L5324" s="96"/>
      <c r="M5324" s="96"/>
      <c r="N5324" s="96"/>
      <c r="O5324" s="96"/>
      <c r="P5324" s="96"/>
    </row>
    <row r="5325" spans="1:16" ht="15" customHeight="1" x14ac:dyDescent="0.25">
      <c r="A5325" s="97">
        <v>43775</v>
      </c>
      <c r="B5325" s="101">
        <v>33</v>
      </c>
      <c r="C5325" s="92" t="str">
        <f t="shared" si="249"/>
        <v>POST /domestic-scheduled-payment-consents</v>
      </c>
      <c r="D5325" s="94" t="s">
        <v>208</v>
      </c>
      <c r="E5325" s="93" t="str">
        <f t="shared" si="250"/>
        <v>PISP</v>
      </c>
      <c r="F5325" s="93" t="str">
        <f t="shared" si="251"/>
        <v>N</v>
      </c>
      <c r="G5325" s="95">
        <v>16846060.838100038</v>
      </c>
      <c r="H5325" s="99">
        <v>18379.018228174373</v>
      </c>
      <c r="I5325" s="99">
        <v>95.794720483274943</v>
      </c>
      <c r="J5325" s="96"/>
      <c r="K5325" s="96"/>
      <c r="L5325" s="96"/>
      <c r="M5325" s="96"/>
      <c r="N5325" s="96"/>
      <c r="O5325" s="96"/>
      <c r="P5325" s="96"/>
    </row>
    <row r="5326" spans="1:16" ht="15" customHeight="1" x14ac:dyDescent="0.25">
      <c r="A5326" s="97">
        <v>43775</v>
      </c>
      <c r="B5326" s="101">
        <v>34</v>
      </c>
      <c r="C5326" s="92" t="str">
        <f t="shared" si="249"/>
        <v>GET /domestic-scheduled-payment-consents/{ConsentId}</v>
      </c>
      <c r="D5326" s="94" t="s">
        <v>208</v>
      </c>
      <c r="E5326" s="93" t="str">
        <f t="shared" si="250"/>
        <v>PISP</v>
      </c>
      <c r="F5326" s="93" t="str">
        <f t="shared" si="251"/>
        <v>N</v>
      </c>
      <c r="G5326" s="95">
        <v>12050860.722548475</v>
      </c>
      <c r="H5326" s="99">
        <v>12466.089829742932</v>
      </c>
      <c r="I5326" s="99">
        <v>77.243864623218002</v>
      </c>
      <c r="J5326" s="96"/>
      <c r="K5326" s="96"/>
      <c r="L5326" s="96"/>
      <c r="M5326" s="96"/>
      <c r="N5326" s="96"/>
      <c r="O5326" s="96"/>
      <c r="P5326" s="96"/>
    </row>
    <row r="5327" spans="1:16" ht="15" customHeight="1" x14ac:dyDescent="0.25">
      <c r="A5327" s="97">
        <v>43775</v>
      </c>
      <c r="B5327" s="101">
        <v>35</v>
      </c>
      <c r="C5327" s="92" t="str">
        <f t="shared" si="249"/>
        <v>POST /domestic-scheduled-payments</v>
      </c>
      <c r="D5327" s="94" t="s">
        <v>208</v>
      </c>
      <c r="E5327" s="93" t="str">
        <f t="shared" si="250"/>
        <v>PISP</v>
      </c>
      <c r="F5327" s="93" t="str">
        <f t="shared" si="251"/>
        <v>Y</v>
      </c>
      <c r="G5327" s="95">
        <v>30986451.732415907</v>
      </c>
      <c r="H5327" s="99">
        <v>44073.685140715883</v>
      </c>
      <c r="I5327" s="99">
        <v>163.77587685062952</v>
      </c>
      <c r="J5327" s="96"/>
      <c r="K5327" s="96"/>
      <c r="L5327" s="96"/>
      <c r="M5327" s="96"/>
      <c r="N5327" s="96"/>
      <c r="O5327" s="96"/>
      <c r="P5327" s="96"/>
    </row>
    <row r="5328" spans="1:16" ht="15" customHeight="1" x14ac:dyDescent="0.25">
      <c r="A5328" s="97">
        <v>43775</v>
      </c>
      <c r="B5328" s="101">
        <v>36</v>
      </c>
      <c r="C5328" s="92" t="str">
        <f t="shared" si="249"/>
        <v>GET /domestic-scheduled-payments/{DomesticScheduledPaymentId}</v>
      </c>
      <c r="D5328" s="94" t="s">
        <v>208</v>
      </c>
      <c r="E5328" s="93" t="str">
        <f t="shared" si="250"/>
        <v>PISP</v>
      </c>
      <c r="F5328" s="93" t="str">
        <f t="shared" si="251"/>
        <v>Y</v>
      </c>
      <c r="G5328" s="95">
        <v>14335703.774455504</v>
      </c>
      <c r="H5328" s="99">
        <v>30981.233092442832</v>
      </c>
      <c r="I5328" s="99">
        <v>78.86335707685771</v>
      </c>
      <c r="J5328" s="96"/>
      <c r="K5328" s="96"/>
      <c r="L5328" s="96"/>
      <c r="M5328" s="96"/>
      <c r="N5328" s="96"/>
      <c r="O5328" s="96"/>
      <c r="P5328" s="96"/>
    </row>
    <row r="5329" spans="1:16" ht="15" customHeight="1" x14ac:dyDescent="0.25">
      <c r="A5329" s="97">
        <v>43775</v>
      </c>
      <c r="B5329" s="101">
        <v>37</v>
      </c>
      <c r="C5329" s="92" t="str">
        <f t="shared" si="249"/>
        <v>POST /domestic-standing-order-consents</v>
      </c>
      <c r="D5329" s="94" t="s">
        <v>208</v>
      </c>
      <c r="E5329" s="93" t="str">
        <f t="shared" si="250"/>
        <v>PISP</v>
      </c>
      <c r="F5329" s="93" t="str">
        <f t="shared" si="251"/>
        <v>N</v>
      </c>
      <c r="G5329" s="95">
        <v>24497465.203640368</v>
      </c>
      <c r="H5329" s="99">
        <v>25395.202019072291</v>
      </c>
      <c r="I5329" s="99">
        <v>210.09333468604228</v>
      </c>
      <c r="J5329" s="96"/>
      <c r="K5329" s="96"/>
      <c r="L5329" s="96"/>
      <c r="M5329" s="96"/>
      <c r="N5329" s="96"/>
      <c r="O5329" s="96"/>
      <c r="P5329" s="96"/>
    </row>
    <row r="5330" spans="1:16" ht="15" customHeight="1" x14ac:dyDescent="0.25">
      <c r="A5330" s="97">
        <v>43775</v>
      </c>
      <c r="B5330" s="101">
        <v>38</v>
      </c>
      <c r="C5330" s="92" t="str">
        <f t="shared" si="249"/>
        <v>GET /domestic-standing-order-consents/{ConsentId}</v>
      </c>
      <c r="D5330" s="94" t="s">
        <v>208</v>
      </c>
      <c r="E5330" s="93" t="str">
        <f t="shared" si="250"/>
        <v>PISP</v>
      </c>
      <c r="F5330" s="93" t="str">
        <f t="shared" si="251"/>
        <v>N</v>
      </c>
      <c r="G5330" s="95">
        <v>24375130.353194851</v>
      </c>
      <c r="H5330" s="99">
        <v>29446.74572850993</v>
      </c>
      <c r="I5330" s="99">
        <v>184.70626470093842</v>
      </c>
      <c r="J5330" s="96"/>
      <c r="K5330" s="96"/>
      <c r="L5330" s="96"/>
      <c r="M5330" s="96"/>
      <c r="N5330" s="96"/>
      <c r="O5330" s="96"/>
      <c r="P5330" s="96"/>
    </row>
    <row r="5331" spans="1:16" ht="15" customHeight="1" x14ac:dyDescent="0.25">
      <c r="A5331" s="97">
        <v>43775</v>
      </c>
      <c r="B5331" s="101">
        <v>39</v>
      </c>
      <c r="C5331" s="92" t="str">
        <f t="shared" si="249"/>
        <v>POST /domestic-standing-orders</v>
      </c>
      <c r="D5331" s="94" t="s">
        <v>208</v>
      </c>
      <c r="E5331" s="93" t="str">
        <f t="shared" si="250"/>
        <v>PISP</v>
      </c>
      <c r="F5331" s="93" t="str">
        <f t="shared" si="251"/>
        <v>Y</v>
      </c>
      <c r="G5331" s="95">
        <v>7993897.8749301741</v>
      </c>
      <c r="H5331" s="99">
        <v>20811.47085347696</v>
      </c>
      <c r="I5331" s="99">
        <v>2.1943501431535881</v>
      </c>
      <c r="J5331" s="96"/>
      <c r="K5331" s="96"/>
      <c r="L5331" s="96"/>
      <c r="M5331" s="96"/>
      <c r="N5331" s="96"/>
      <c r="O5331" s="96"/>
      <c r="P5331" s="96"/>
    </row>
    <row r="5332" spans="1:16" ht="15" customHeight="1" x14ac:dyDescent="0.25">
      <c r="A5332" s="97">
        <v>43775</v>
      </c>
      <c r="B5332" s="101">
        <v>40</v>
      </c>
      <c r="C5332" s="92" t="str">
        <f t="shared" si="249"/>
        <v>GET /domestic-standing-orders/{DomesticStandingOrderId}</v>
      </c>
      <c r="D5332" s="94" t="s">
        <v>208</v>
      </c>
      <c r="E5332" s="93" t="str">
        <f t="shared" si="250"/>
        <v>PISP</v>
      </c>
      <c r="F5332" s="93" t="str">
        <f t="shared" si="251"/>
        <v>Y</v>
      </c>
      <c r="G5332" s="95">
        <v>5711205.474860372</v>
      </c>
      <c r="H5332" s="99">
        <v>8840.428151044649</v>
      </c>
      <c r="I5332" s="99">
        <v>221.85528510758485</v>
      </c>
      <c r="J5332" s="96"/>
      <c r="K5332" s="96"/>
      <c r="L5332" s="96"/>
      <c r="M5332" s="96"/>
      <c r="N5332" s="96"/>
      <c r="O5332" s="96"/>
      <c r="P5332" s="96"/>
    </row>
    <row r="5333" spans="1:16" ht="15" customHeight="1" x14ac:dyDescent="0.25">
      <c r="A5333" s="97">
        <v>43775</v>
      </c>
      <c r="B5333" s="101">
        <v>41</v>
      </c>
      <c r="C5333" s="92" t="str">
        <f t="shared" si="249"/>
        <v>POST /international-payment-consents</v>
      </c>
      <c r="D5333" s="94" t="s">
        <v>208</v>
      </c>
      <c r="E5333" s="93" t="str">
        <f t="shared" si="250"/>
        <v>PISP</v>
      </c>
      <c r="F5333" s="93" t="str">
        <f t="shared" si="251"/>
        <v>N</v>
      </c>
      <c r="G5333" s="95">
        <v>33309061.839566447</v>
      </c>
      <c r="H5333" s="99">
        <v>46171.756779636315</v>
      </c>
      <c r="I5333" s="99">
        <v>66.781017504133644</v>
      </c>
      <c r="J5333" s="96"/>
      <c r="K5333" s="96"/>
      <c r="L5333" s="96"/>
      <c r="M5333" s="96"/>
      <c r="N5333" s="96"/>
      <c r="O5333" s="96"/>
      <c r="P5333" s="96"/>
    </row>
    <row r="5334" spans="1:16" ht="15" customHeight="1" x14ac:dyDescent="0.25">
      <c r="A5334" s="97">
        <v>43775</v>
      </c>
      <c r="B5334" s="101">
        <v>42</v>
      </c>
      <c r="C5334" s="92" t="str">
        <f t="shared" si="249"/>
        <v>GET /international-payment-consents/{ConsentId}</v>
      </c>
      <c r="D5334" s="94" t="s">
        <v>208</v>
      </c>
      <c r="E5334" s="93" t="str">
        <f t="shared" si="250"/>
        <v>PISP</v>
      </c>
      <c r="F5334" s="93" t="str">
        <f t="shared" si="251"/>
        <v>N</v>
      </c>
      <c r="G5334" s="95">
        <v>27479709.400024548</v>
      </c>
      <c r="H5334" s="99">
        <v>30809.354961966274</v>
      </c>
      <c r="I5334" s="99">
        <v>265.83972982603399</v>
      </c>
      <c r="J5334" s="96"/>
      <c r="K5334" s="96"/>
      <c r="L5334" s="96"/>
      <c r="M5334" s="96"/>
      <c r="N5334" s="96"/>
      <c r="O5334" s="96"/>
      <c r="P5334" s="96"/>
    </row>
    <row r="5335" spans="1:16" ht="15" customHeight="1" x14ac:dyDescent="0.25">
      <c r="A5335" s="97">
        <v>43775</v>
      </c>
      <c r="B5335" s="101">
        <v>43</v>
      </c>
      <c r="C5335" s="92" t="str">
        <f t="shared" si="249"/>
        <v>POST /international-payments</v>
      </c>
      <c r="D5335" s="94" t="s">
        <v>208</v>
      </c>
      <c r="E5335" s="93" t="str">
        <f t="shared" si="250"/>
        <v>PISP</v>
      </c>
      <c r="F5335" s="93" t="str">
        <f t="shared" si="251"/>
        <v>Y</v>
      </c>
      <c r="G5335" s="95">
        <v>35682597.821698315</v>
      </c>
      <c r="H5335" s="103">
        <v>42333.556641186653</v>
      </c>
      <c r="I5335" s="103">
        <v>42.033284375207707</v>
      </c>
      <c r="J5335" s="96"/>
      <c r="K5335" s="96"/>
      <c r="L5335" s="96"/>
      <c r="M5335" s="96"/>
      <c r="N5335" s="96"/>
      <c r="O5335" s="96"/>
      <c r="P5335" s="96"/>
    </row>
    <row r="5336" spans="1:16" ht="15" customHeight="1" x14ac:dyDescent="0.25">
      <c r="A5336" s="97">
        <v>43775</v>
      </c>
      <c r="B5336" s="101">
        <v>44</v>
      </c>
      <c r="C5336" s="92" t="str">
        <f t="shared" si="249"/>
        <v>GET /international-payments/{InternationalPaymentId}</v>
      </c>
      <c r="D5336" s="94" t="s">
        <v>208</v>
      </c>
      <c r="E5336" s="93" t="str">
        <f t="shared" si="250"/>
        <v>PISP</v>
      </c>
      <c r="F5336" s="93" t="str">
        <f t="shared" si="251"/>
        <v>Y</v>
      </c>
      <c r="G5336" s="95">
        <v>13562242.515347956</v>
      </c>
      <c r="H5336" s="103">
        <v>19152.110465391201</v>
      </c>
      <c r="I5336" s="103">
        <v>58.662468071809492</v>
      </c>
      <c r="J5336" s="96"/>
      <c r="K5336" s="96"/>
      <c r="L5336" s="96"/>
      <c r="M5336" s="96"/>
      <c r="N5336" s="96"/>
      <c r="O5336" s="96"/>
      <c r="P5336" s="96"/>
    </row>
    <row r="5337" spans="1:16" ht="15" customHeight="1" x14ac:dyDescent="0.25">
      <c r="A5337" s="97">
        <v>43775</v>
      </c>
      <c r="B5337" s="101">
        <v>45</v>
      </c>
      <c r="C5337" s="92" t="str">
        <f t="shared" si="249"/>
        <v>POST /international-scheduled-payment-consents</v>
      </c>
      <c r="D5337" s="94" t="s">
        <v>208</v>
      </c>
      <c r="E5337" s="93" t="str">
        <f t="shared" si="250"/>
        <v>PISP</v>
      </c>
      <c r="F5337" s="93" t="str">
        <f t="shared" si="251"/>
        <v>N</v>
      </c>
      <c r="G5337" s="95">
        <v>26859693.172792803</v>
      </c>
      <c r="H5337" s="103">
        <v>30014.069589798</v>
      </c>
      <c r="I5337" s="103">
        <v>15.070445528355631</v>
      </c>
      <c r="J5337" s="96"/>
      <c r="K5337" s="96"/>
      <c r="L5337" s="96"/>
      <c r="M5337" s="96"/>
      <c r="N5337" s="96"/>
      <c r="O5337" s="96"/>
      <c r="P5337" s="96"/>
    </row>
    <row r="5338" spans="1:16" ht="15" customHeight="1" x14ac:dyDescent="0.25">
      <c r="A5338" s="97">
        <v>43775</v>
      </c>
      <c r="B5338" s="101">
        <v>46</v>
      </c>
      <c r="C5338" s="92" t="str">
        <f t="shared" si="249"/>
        <v>GET /international-scheduled-payment-consents/{ConsentId}</v>
      </c>
      <c r="D5338" s="94" t="s">
        <v>208</v>
      </c>
      <c r="E5338" s="93" t="str">
        <f t="shared" si="250"/>
        <v>PISP</v>
      </c>
      <c r="F5338" s="93" t="str">
        <f t="shared" si="251"/>
        <v>N</v>
      </c>
      <c r="G5338" s="95">
        <v>8527265.7492778897</v>
      </c>
      <c r="H5338" s="103">
        <v>28710.131717410895</v>
      </c>
      <c r="I5338" s="103">
        <v>24.509912726020453</v>
      </c>
      <c r="J5338" s="96"/>
      <c r="K5338" s="96"/>
      <c r="L5338" s="96"/>
      <c r="M5338" s="96"/>
      <c r="N5338" s="96"/>
      <c r="O5338" s="96"/>
      <c r="P5338" s="96"/>
    </row>
    <row r="5339" spans="1:16" ht="15" customHeight="1" x14ac:dyDescent="0.25">
      <c r="A5339" s="97">
        <v>43775</v>
      </c>
      <c r="B5339" s="101">
        <v>47</v>
      </c>
      <c r="C5339" s="92" t="str">
        <f t="shared" si="249"/>
        <v>POST /international-scheduled-payments</v>
      </c>
      <c r="D5339" s="94" t="s">
        <v>208</v>
      </c>
      <c r="E5339" s="93" t="str">
        <f t="shared" si="250"/>
        <v>PISP</v>
      </c>
      <c r="F5339" s="93" t="str">
        <f t="shared" si="251"/>
        <v>Y</v>
      </c>
      <c r="G5339" s="95">
        <v>14137214.481626116</v>
      </c>
      <c r="H5339" s="103">
        <v>21832.41959311645</v>
      </c>
      <c r="I5339" s="103">
        <v>77.434317197711209</v>
      </c>
      <c r="J5339" s="96"/>
      <c r="K5339" s="96"/>
      <c r="L5339" s="96"/>
      <c r="M5339" s="96"/>
      <c r="N5339" s="96"/>
      <c r="O5339" s="96"/>
      <c r="P5339" s="96"/>
    </row>
    <row r="5340" spans="1:16" ht="15" customHeight="1" x14ac:dyDescent="0.25">
      <c r="A5340" s="97">
        <v>43775</v>
      </c>
      <c r="B5340" s="101">
        <v>48</v>
      </c>
      <c r="C5340" s="92" t="str">
        <f t="shared" si="249"/>
        <v>GET /international-scheduled-payments/{InternationalScheduledPaymentId}</v>
      </c>
      <c r="D5340" s="94" t="s">
        <v>208</v>
      </c>
      <c r="E5340" s="93" t="str">
        <f t="shared" si="250"/>
        <v>PISP</v>
      </c>
      <c r="F5340" s="93" t="str">
        <f t="shared" si="251"/>
        <v>Y</v>
      </c>
      <c r="G5340" s="95">
        <v>19389613.53058875</v>
      </c>
      <c r="H5340" s="103">
        <v>40769.974182803548</v>
      </c>
      <c r="I5340" s="103">
        <v>58.286482064971061</v>
      </c>
      <c r="J5340" s="96"/>
      <c r="K5340" s="96"/>
      <c r="L5340" s="96"/>
      <c r="M5340" s="96"/>
      <c r="N5340" s="96"/>
      <c r="O5340" s="96"/>
      <c r="P5340" s="96"/>
    </row>
    <row r="5341" spans="1:16" ht="15" customHeight="1" x14ac:dyDescent="0.25">
      <c r="A5341" s="97">
        <v>43775</v>
      </c>
      <c r="B5341" s="101">
        <v>49</v>
      </c>
      <c r="C5341" s="92" t="str">
        <f t="shared" si="249"/>
        <v>POST /international-standing-order-consents</v>
      </c>
      <c r="D5341" s="94" t="s">
        <v>208</v>
      </c>
      <c r="E5341" s="93" t="str">
        <f t="shared" si="250"/>
        <v>PISP</v>
      </c>
      <c r="F5341" s="93" t="str">
        <f t="shared" si="251"/>
        <v>N</v>
      </c>
      <c r="G5341" s="95">
        <v>3745756.1595968897</v>
      </c>
      <c r="H5341" s="103">
        <v>12060.38588281997</v>
      </c>
      <c r="I5341" s="103">
        <v>5.7327147978714574</v>
      </c>
      <c r="J5341" s="96"/>
      <c r="K5341" s="96"/>
      <c r="L5341" s="96"/>
      <c r="M5341" s="96"/>
      <c r="N5341" s="96"/>
      <c r="O5341" s="96"/>
      <c r="P5341" s="96"/>
    </row>
    <row r="5342" spans="1:16" ht="15" customHeight="1" x14ac:dyDescent="0.25">
      <c r="A5342" s="97">
        <v>43775</v>
      </c>
      <c r="B5342" s="101">
        <v>50</v>
      </c>
      <c r="C5342" s="92" t="str">
        <f t="shared" si="249"/>
        <v>GET /international-standing-order-consents/{ConsentId}</v>
      </c>
      <c r="D5342" s="94" t="s">
        <v>208</v>
      </c>
      <c r="E5342" s="93" t="str">
        <f t="shared" si="250"/>
        <v>PISP</v>
      </c>
      <c r="F5342" s="93" t="str">
        <f t="shared" si="251"/>
        <v>N</v>
      </c>
      <c r="G5342" s="95">
        <v>18366255.566701941</v>
      </c>
      <c r="H5342" s="103">
        <v>28966.696629764709</v>
      </c>
      <c r="I5342" s="103">
        <v>251.43430597517082</v>
      </c>
      <c r="J5342" s="96"/>
      <c r="K5342" s="96"/>
      <c r="L5342" s="96"/>
      <c r="M5342" s="96"/>
      <c r="N5342" s="96"/>
      <c r="O5342" s="96"/>
      <c r="P5342" s="96"/>
    </row>
    <row r="5343" spans="1:16" ht="15" customHeight="1" x14ac:dyDescent="0.25">
      <c r="A5343" s="97">
        <v>43775</v>
      </c>
      <c r="B5343" s="101">
        <v>51</v>
      </c>
      <c r="C5343" s="92" t="str">
        <f t="shared" si="249"/>
        <v>POST /international-standing-orders</v>
      </c>
      <c r="D5343" s="94" t="s">
        <v>208</v>
      </c>
      <c r="E5343" s="93" t="str">
        <f t="shared" si="250"/>
        <v>PISP</v>
      </c>
      <c r="F5343" s="93" t="str">
        <f t="shared" si="251"/>
        <v>Y</v>
      </c>
      <c r="G5343" s="95">
        <v>15696061.674774656</v>
      </c>
      <c r="H5343" s="103">
        <v>26224.474797624098</v>
      </c>
      <c r="I5343" s="103">
        <v>237.53226405948757</v>
      </c>
      <c r="J5343" s="96"/>
      <c r="K5343" s="96"/>
      <c r="L5343" s="96"/>
      <c r="M5343" s="96"/>
      <c r="N5343" s="96"/>
      <c r="O5343" s="96"/>
      <c r="P5343" s="96"/>
    </row>
    <row r="5344" spans="1:16" ht="15" customHeight="1" x14ac:dyDescent="0.25">
      <c r="A5344" s="97">
        <v>43775</v>
      </c>
      <c r="B5344" s="101">
        <v>52</v>
      </c>
      <c r="C5344" s="92" t="str">
        <f t="shared" si="249"/>
        <v>GET /international-standing-orders/{InternationalStandingOrderPaymentId}</v>
      </c>
      <c r="D5344" s="94" t="s">
        <v>208</v>
      </c>
      <c r="E5344" s="93" t="str">
        <f t="shared" si="250"/>
        <v>PISP</v>
      </c>
      <c r="F5344" s="93" t="str">
        <f t="shared" si="251"/>
        <v>Y</v>
      </c>
      <c r="G5344" s="95">
        <v>6086953.6266385186</v>
      </c>
      <c r="H5344" s="103">
        <v>15926.687346955379</v>
      </c>
      <c r="I5344" s="103">
        <v>70.141787984805006</v>
      </c>
      <c r="J5344" s="96"/>
      <c r="K5344" s="96"/>
      <c r="L5344" s="96"/>
      <c r="M5344" s="96"/>
      <c r="N5344" s="96"/>
      <c r="O5344" s="96"/>
      <c r="P5344" s="96"/>
    </row>
    <row r="5345" spans="1:16" ht="15" customHeight="1" x14ac:dyDescent="0.25">
      <c r="A5345" s="97">
        <v>43775</v>
      </c>
      <c r="B5345" s="101">
        <v>53</v>
      </c>
      <c r="C5345" s="92" t="str">
        <f t="shared" si="249"/>
        <v>POST /file-payment-consents</v>
      </c>
      <c r="D5345" s="94" t="s">
        <v>208</v>
      </c>
      <c r="E5345" s="93" t="str">
        <f t="shared" si="250"/>
        <v>PISP</v>
      </c>
      <c r="F5345" s="93" t="str">
        <f t="shared" si="251"/>
        <v>N</v>
      </c>
      <c r="G5345" s="95">
        <v>11276245.438711585</v>
      </c>
      <c r="H5345" s="103">
        <v>14085.988115301809</v>
      </c>
      <c r="I5345" s="103">
        <v>21.443244753771928</v>
      </c>
      <c r="J5345" s="96"/>
      <c r="K5345" s="96"/>
      <c r="L5345" s="96"/>
      <c r="M5345" s="96"/>
      <c r="N5345" s="96"/>
      <c r="O5345" s="96"/>
      <c r="P5345" s="96"/>
    </row>
    <row r="5346" spans="1:16" ht="15" customHeight="1" x14ac:dyDescent="0.25">
      <c r="A5346" s="97">
        <v>43775</v>
      </c>
      <c r="B5346" s="101">
        <v>54</v>
      </c>
      <c r="C5346" s="92" t="str">
        <f t="shared" si="249"/>
        <v>GET /file-payment-consents/{ConsentId}</v>
      </c>
      <c r="D5346" s="94" t="s">
        <v>208</v>
      </c>
      <c r="E5346" s="93" t="str">
        <f t="shared" si="250"/>
        <v>PISP</v>
      </c>
      <c r="F5346" s="93" t="str">
        <f t="shared" si="251"/>
        <v>N</v>
      </c>
      <c r="G5346" s="95">
        <v>20213418.636108097</v>
      </c>
      <c r="H5346" s="103">
        <v>23950.060428546003</v>
      </c>
      <c r="I5346" s="103">
        <v>193.52867971462715</v>
      </c>
      <c r="J5346" s="96"/>
      <c r="K5346" s="96"/>
      <c r="L5346" s="96"/>
      <c r="M5346" s="96"/>
      <c r="N5346" s="96"/>
      <c r="O5346" s="96"/>
      <c r="P5346" s="96"/>
    </row>
    <row r="5347" spans="1:16" ht="15" customHeight="1" x14ac:dyDescent="0.25">
      <c r="A5347" s="97">
        <v>43775</v>
      </c>
      <c r="B5347" s="101">
        <v>55</v>
      </c>
      <c r="C5347" s="92" t="str">
        <f t="shared" si="249"/>
        <v>POST /file-payment-consents/{ConsentId}/file</v>
      </c>
      <c r="D5347" s="94" t="s">
        <v>208</v>
      </c>
      <c r="E5347" s="93" t="str">
        <f t="shared" si="250"/>
        <v>PISP</v>
      </c>
      <c r="F5347" s="93" t="str">
        <f t="shared" si="251"/>
        <v>N</v>
      </c>
      <c r="G5347" s="95">
        <v>19507203.056606941</v>
      </c>
      <c r="H5347" s="103">
        <v>32768.363048495819</v>
      </c>
      <c r="I5347" s="103">
        <v>67.468768847101316</v>
      </c>
      <c r="J5347" s="96"/>
      <c r="K5347" s="96"/>
      <c r="L5347" s="96"/>
      <c r="M5347" s="96"/>
      <c r="N5347" s="96"/>
      <c r="O5347" s="96"/>
      <c r="P5347" s="96"/>
    </row>
    <row r="5348" spans="1:16" ht="15" customHeight="1" x14ac:dyDescent="0.25">
      <c r="A5348" s="97">
        <v>43775</v>
      </c>
      <c r="B5348" s="101">
        <v>56</v>
      </c>
      <c r="C5348" s="92" t="str">
        <f t="shared" si="249"/>
        <v>GET /file-payment-consents/{ConsentId}/file</v>
      </c>
      <c r="D5348" s="94" t="s">
        <v>208</v>
      </c>
      <c r="E5348" s="93" t="str">
        <f t="shared" si="250"/>
        <v>PISP</v>
      </c>
      <c r="F5348" s="93" t="str">
        <f t="shared" si="251"/>
        <v>N</v>
      </c>
      <c r="G5348" s="95">
        <v>22931099.713752378</v>
      </c>
      <c r="H5348" s="99">
        <v>35068.075842564729</v>
      </c>
      <c r="I5348" s="99">
        <v>39.546547742114143</v>
      </c>
      <c r="J5348" s="96"/>
      <c r="K5348" s="96"/>
      <c r="L5348" s="96"/>
      <c r="M5348" s="96"/>
      <c r="N5348" s="96"/>
      <c r="O5348" s="96"/>
      <c r="P5348" s="96"/>
    </row>
    <row r="5349" spans="1:16" ht="15" customHeight="1" x14ac:dyDescent="0.25">
      <c r="A5349" s="97">
        <v>43775</v>
      </c>
      <c r="B5349" s="101">
        <v>57</v>
      </c>
      <c r="C5349" s="92" t="str">
        <f t="shared" si="249"/>
        <v>POST /file-payments</v>
      </c>
      <c r="D5349" s="94" t="s">
        <v>208</v>
      </c>
      <c r="E5349" s="93" t="str">
        <f t="shared" si="250"/>
        <v>PISP</v>
      </c>
      <c r="F5349" s="93" t="str">
        <f t="shared" si="251"/>
        <v>Y</v>
      </c>
      <c r="G5349" s="95">
        <v>387230568.96981823</v>
      </c>
      <c r="H5349" s="99">
        <v>4433.6370308605183</v>
      </c>
      <c r="I5349" s="99">
        <v>66.506598276197096</v>
      </c>
      <c r="J5349" s="96"/>
      <c r="K5349" s="96"/>
      <c r="L5349" s="96"/>
      <c r="M5349" s="96"/>
      <c r="N5349" s="96"/>
      <c r="O5349" s="96"/>
      <c r="P5349" s="96"/>
    </row>
    <row r="5350" spans="1:16" ht="15" customHeight="1" x14ac:dyDescent="0.25">
      <c r="A5350" s="97">
        <v>43775</v>
      </c>
      <c r="B5350" s="101">
        <v>58</v>
      </c>
      <c r="C5350" s="92" t="str">
        <f t="shared" si="249"/>
        <v>GET /file-payments/{FilePaymentId}</v>
      </c>
      <c r="D5350" s="94" t="s">
        <v>208</v>
      </c>
      <c r="E5350" s="93" t="str">
        <f t="shared" si="250"/>
        <v>PISP</v>
      </c>
      <c r="F5350" s="93" t="str">
        <f t="shared" si="251"/>
        <v>Y</v>
      </c>
      <c r="G5350" s="95">
        <v>64203731.160052024</v>
      </c>
      <c r="H5350" s="99">
        <v>776.38500125592941</v>
      </c>
      <c r="I5350" s="99">
        <v>120.19450691965056</v>
      </c>
      <c r="J5350" s="96"/>
      <c r="K5350" s="96"/>
      <c r="L5350" s="96"/>
      <c r="M5350" s="96"/>
      <c r="N5350" s="96"/>
      <c r="O5350" s="96"/>
      <c r="P5350" s="96"/>
    </row>
    <row r="5351" spans="1:16" ht="15" customHeight="1" x14ac:dyDescent="0.25">
      <c r="A5351" s="97">
        <v>43775</v>
      </c>
      <c r="B5351" s="101">
        <v>59</v>
      </c>
      <c r="C5351" s="92" t="str">
        <f t="shared" si="249"/>
        <v>GET /file-payments/{FilePaymentId}/report-file</v>
      </c>
      <c r="D5351" s="94" t="s">
        <v>208</v>
      </c>
      <c r="E5351" s="93" t="str">
        <f t="shared" si="250"/>
        <v>PISP</v>
      </c>
      <c r="F5351" s="93" t="str">
        <f t="shared" si="251"/>
        <v>Y</v>
      </c>
      <c r="G5351" s="95">
        <v>64283126.582813703</v>
      </c>
      <c r="H5351" s="99">
        <v>2434.4676086258987</v>
      </c>
      <c r="I5351" s="99">
        <v>80.049151878984873</v>
      </c>
      <c r="J5351" s="96"/>
      <c r="K5351" s="96"/>
      <c r="L5351" s="96"/>
      <c r="M5351" s="96"/>
      <c r="N5351" s="96"/>
      <c r="O5351" s="96"/>
      <c r="P5351" s="96"/>
    </row>
    <row r="5352" spans="1:16" ht="15" customHeight="1" x14ac:dyDescent="0.25">
      <c r="A5352" s="97">
        <v>43775</v>
      </c>
      <c r="B5352" s="101">
        <v>60</v>
      </c>
      <c r="C5352" s="92" t="str">
        <f t="shared" si="249"/>
        <v>POST /funds-confirmation-consents</v>
      </c>
      <c r="D5352" s="94" t="s">
        <v>208</v>
      </c>
      <c r="E5352" s="93" t="str">
        <f t="shared" si="250"/>
        <v>CoF</v>
      </c>
      <c r="F5352" s="93" t="str">
        <f t="shared" si="251"/>
        <v>N</v>
      </c>
      <c r="G5352" s="95">
        <v>12584197.199919404</v>
      </c>
      <c r="H5352" s="99">
        <v>14097.500385222353</v>
      </c>
      <c r="I5352" s="99">
        <v>13.283567039531551</v>
      </c>
      <c r="J5352" s="96"/>
      <c r="K5352" s="96"/>
      <c r="L5352" s="96"/>
      <c r="M5352" s="96"/>
      <c r="N5352" s="96"/>
      <c r="O5352" s="96"/>
      <c r="P5352" s="96"/>
    </row>
    <row r="5353" spans="1:16" ht="15" customHeight="1" x14ac:dyDescent="0.25">
      <c r="A5353" s="97">
        <v>43775</v>
      </c>
      <c r="B5353" s="101">
        <v>61</v>
      </c>
      <c r="C5353" s="92" t="str">
        <f t="shared" si="249"/>
        <v>GET /funds-confirmation-consents/{ConsentId}</v>
      </c>
      <c r="D5353" s="94" t="s">
        <v>208</v>
      </c>
      <c r="E5353" s="93" t="str">
        <f t="shared" si="250"/>
        <v>CoF</v>
      </c>
      <c r="F5353" s="93" t="str">
        <f t="shared" si="251"/>
        <v>N</v>
      </c>
      <c r="G5353" s="95">
        <v>21976838.596494775</v>
      </c>
      <c r="H5353" s="99">
        <v>39191.380596628325</v>
      </c>
      <c r="I5353" s="99">
        <v>181.59249892777552</v>
      </c>
      <c r="J5353" s="96"/>
      <c r="K5353" s="96"/>
      <c r="L5353" s="96"/>
      <c r="M5353" s="96"/>
      <c r="N5353" s="96"/>
      <c r="O5353" s="96"/>
      <c r="P5353" s="96"/>
    </row>
    <row r="5354" spans="1:16" ht="15" customHeight="1" x14ac:dyDescent="0.25">
      <c r="A5354" s="97">
        <v>43775</v>
      </c>
      <c r="B5354" s="101">
        <v>62</v>
      </c>
      <c r="C5354" s="92" t="str">
        <f t="shared" si="249"/>
        <v>DELETE /funds-confirmation-consents/{ConsentId}</v>
      </c>
      <c r="D5354" s="94" t="s">
        <v>208</v>
      </c>
      <c r="E5354" s="93" t="str">
        <f t="shared" si="250"/>
        <v>CoF</v>
      </c>
      <c r="F5354" s="93" t="str">
        <f t="shared" si="251"/>
        <v>N</v>
      </c>
      <c r="G5354" s="95">
        <v>6618591.4906627927</v>
      </c>
      <c r="H5354" s="99">
        <v>12176.00887431463</v>
      </c>
      <c r="I5354" s="99">
        <v>106.10272705803466</v>
      </c>
      <c r="J5354" s="96"/>
      <c r="K5354" s="96"/>
      <c r="L5354" s="96"/>
      <c r="M5354" s="96"/>
      <c r="N5354" s="96"/>
      <c r="O5354" s="96"/>
      <c r="P5354" s="96"/>
    </row>
    <row r="5355" spans="1:16" ht="15" customHeight="1" x14ac:dyDescent="0.25">
      <c r="A5355" s="97">
        <v>43775</v>
      </c>
      <c r="B5355" s="101">
        <v>63</v>
      </c>
      <c r="C5355" s="92" t="str">
        <f t="shared" si="249"/>
        <v>POST /funds-confirmations</v>
      </c>
      <c r="D5355" s="94" t="s">
        <v>208</v>
      </c>
      <c r="E5355" s="93" t="str">
        <f t="shared" si="250"/>
        <v>CoF</v>
      </c>
      <c r="F5355" s="93" t="str">
        <f t="shared" si="251"/>
        <v>Y</v>
      </c>
      <c r="G5355" s="95">
        <v>8082968.1361575294</v>
      </c>
      <c r="H5355" s="99">
        <v>16862.420654587633</v>
      </c>
      <c r="I5355" s="99">
        <v>234.9946216092745</v>
      </c>
      <c r="J5355" s="96"/>
      <c r="K5355" s="96"/>
      <c r="L5355" s="96"/>
      <c r="M5355" s="96"/>
      <c r="N5355" s="96"/>
      <c r="O5355" s="96"/>
      <c r="P5355" s="96"/>
    </row>
    <row r="5356" spans="1:16" ht="15" customHeight="1" x14ac:dyDescent="0.25">
      <c r="A5356" s="97">
        <v>43775</v>
      </c>
      <c r="B5356" s="101">
        <v>75</v>
      </c>
      <c r="C5356" s="92" t="str">
        <f t="shared" si="249"/>
        <v>GET /domestic-payment-consents/{ConsentId}/funds-confirmation</v>
      </c>
      <c r="D5356" s="94" t="s">
        <v>208</v>
      </c>
      <c r="E5356" s="93" t="str">
        <f t="shared" si="250"/>
        <v>CoF</v>
      </c>
      <c r="F5356" s="93" t="str">
        <f t="shared" si="251"/>
        <v>Y</v>
      </c>
      <c r="G5356" s="95">
        <v>4329085.7829726161</v>
      </c>
      <c r="H5356" s="99">
        <v>7396.7495865101137</v>
      </c>
      <c r="I5356" s="99">
        <v>198.30612698972161</v>
      </c>
      <c r="J5356" s="96"/>
      <c r="K5356" s="96"/>
      <c r="L5356" s="96"/>
      <c r="M5356" s="96"/>
      <c r="N5356" s="96"/>
      <c r="O5356" s="96"/>
      <c r="P5356" s="96"/>
    </row>
    <row r="5357" spans="1:16" ht="15" customHeight="1" x14ac:dyDescent="0.25">
      <c r="A5357" s="97">
        <v>43775</v>
      </c>
      <c r="B5357" s="101">
        <v>76</v>
      </c>
      <c r="C5357" s="92" t="str">
        <f t="shared" si="249"/>
        <v>GET /international-payment-consents/{ConsentId}/funds-confirmation</v>
      </c>
      <c r="D5357" s="94" t="s">
        <v>208</v>
      </c>
      <c r="E5357" s="93" t="str">
        <f t="shared" si="250"/>
        <v>CoF</v>
      </c>
      <c r="F5357" s="93" t="str">
        <f t="shared" si="251"/>
        <v>Y</v>
      </c>
      <c r="G5357" s="95">
        <v>16294633.226295728</v>
      </c>
      <c r="H5357" s="99">
        <v>41188.874073457911</v>
      </c>
      <c r="I5357" s="99">
        <v>93.257549405917217</v>
      </c>
      <c r="J5357" s="96"/>
      <c r="K5357" s="96"/>
      <c r="L5357" s="96"/>
      <c r="M5357" s="96"/>
      <c r="N5357" s="96"/>
      <c r="O5357" s="96"/>
      <c r="P5357" s="96"/>
    </row>
    <row r="5358" spans="1:16" ht="15" customHeight="1" x14ac:dyDescent="0.25">
      <c r="A5358" s="97">
        <v>43775</v>
      </c>
      <c r="B5358" s="101">
        <v>77</v>
      </c>
      <c r="C5358" s="92" t="str">
        <f t="shared" si="249"/>
        <v>GET /international-scheduled-payment-consents/{ConsentId}/funds-confirmation</v>
      </c>
      <c r="D5358" s="94" t="s">
        <v>208</v>
      </c>
      <c r="E5358" s="93" t="str">
        <f t="shared" si="250"/>
        <v>CoF</v>
      </c>
      <c r="F5358" s="93" t="str">
        <f t="shared" si="251"/>
        <v>Y</v>
      </c>
      <c r="G5358" s="95">
        <v>34510417.058456033</v>
      </c>
      <c r="H5358" s="103">
        <v>46178.582117680504</v>
      </c>
      <c r="I5358" s="103">
        <v>8.5912097074855236</v>
      </c>
      <c r="J5358" s="96"/>
      <c r="K5358" s="96"/>
      <c r="L5358" s="96"/>
      <c r="M5358" s="96"/>
      <c r="N5358" s="96"/>
      <c r="O5358" s="96"/>
      <c r="P5358" s="96"/>
    </row>
    <row r="5359" spans="1:16" ht="15" customHeight="1" x14ac:dyDescent="0.25">
      <c r="A5359" s="97">
        <v>43775</v>
      </c>
      <c r="B5359" s="101">
        <v>78</v>
      </c>
      <c r="C5359" s="92" t="str">
        <f t="shared" si="249"/>
        <v>GET /accounts/{AccountId}/parties</v>
      </c>
      <c r="D5359" s="94" t="s">
        <v>208</v>
      </c>
      <c r="E5359" s="93" t="str">
        <f t="shared" si="250"/>
        <v>AISP</v>
      </c>
      <c r="F5359" s="93" t="str">
        <f t="shared" si="251"/>
        <v>Y</v>
      </c>
      <c r="G5359" s="104">
        <v>1223107.4546773781</v>
      </c>
      <c r="H5359" s="99">
        <v>54575.485779507835</v>
      </c>
      <c r="I5359" s="99">
        <v>0</v>
      </c>
      <c r="J5359" s="96"/>
      <c r="K5359" s="96"/>
      <c r="L5359" s="96"/>
      <c r="M5359" s="96"/>
      <c r="N5359" s="96"/>
      <c r="O5359" s="96"/>
      <c r="P5359" s="96"/>
    </row>
    <row r="5360" spans="1:16" ht="15" customHeight="1" x14ac:dyDescent="0.25">
      <c r="A5360" s="97">
        <v>43775</v>
      </c>
      <c r="B5360" s="101">
        <v>79</v>
      </c>
      <c r="C5360" s="92" t="str">
        <f t="shared" si="249"/>
        <v>GET /domestic-payments/{DomesticPaymentId}/payment-details</v>
      </c>
      <c r="D5360" s="94" t="s">
        <v>208</v>
      </c>
      <c r="E5360" s="93" t="str">
        <f t="shared" si="250"/>
        <v>PISP</v>
      </c>
      <c r="F5360" s="93" t="str">
        <f t="shared" si="251"/>
        <v>Y</v>
      </c>
      <c r="G5360" s="104">
        <v>35531028.579202719</v>
      </c>
      <c r="H5360" s="99">
        <v>44822.154705691319</v>
      </c>
      <c r="I5360" s="99">
        <v>76.898576600528628</v>
      </c>
      <c r="J5360" s="96"/>
      <c r="K5360" s="96"/>
      <c r="L5360" s="96"/>
      <c r="M5360" s="96"/>
      <c r="N5360" s="96"/>
      <c r="O5360" s="96"/>
      <c r="P5360" s="96"/>
    </row>
    <row r="5361" spans="1:16" ht="15" customHeight="1" x14ac:dyDescent="0.25">
      <c r="A5361" s="97">
        <v>43775</v>
      </c>
      <c r="B5361" s="101">
        <v>80</v>
      </c>
      <c r="C5361" s="92" t="str">
        <f t="shared" si="249"/>
        <v>GET /domestic-scheduled-payments/{DomesticScheduledPaymentId}/payment-details</v>
      </c>
      <c r="D5361" s="94" t="s">
        <v>208</v>
      </c>
      <c r="E5361" s="93" t="str">
        <f t="shared" si="250"/>
        <v>PISP</v>
      </c>
      <c r="F5361" s="93" t="str">
        <f t="shared" si="251"/>
        <v>Y</v>
      </c>
      <c r="G5361" s="104">
        <v>15769274.151901057</v>
      </c>
      <c r="H5361" s="99">
        <v>34079.356401687117</v>
      </c>
      <c r="I5361" s="99">
        <v>86.749692784543484</v>
      </c>
      <c r="J5361" s="96"/>
      <c r="K5361" s="96"/>
      <c r="L5361" s="96"/>
      <c r="M5361" s="96"/>
      <c r="N5361" s="96"/>
      <c r="O5361" s="96"/>
      <c r="P5361" s="96"/>
    </row>
    <row r="5362" spans="1:16" ht="15" customHeight="1" x14ac:dyDescent="0.25">
      <c r="A5362" s="97">
        <v>43775</v>
      </c>
      <c r="B5362" s="101">
        <v>81</v>
      </c>
      <c r="C5362" s="92" t="str">
        <f t="shared" si="249"/>
        <v>GET /domestic-standing-orders/{DomesticStandingOrderId}/payment-details</v>
      </c>
      <c r="D5362" s="94" t="s">
        <v>208</v>
      </c>
      <c r="E5362" s="93" t="str">
        <f t="shared" si="250"/>
        <v>PISP</v>
      </c>
      <c r="F5362" s="93" t="str">
        <f t="shared" si="251"/>
        <v>Y</v>
      </c>
      <c r="G5362" s="104">
        <v>6282326.02234641</v>
      </c>
      <c r="H5362" s="99">
        <v>9724.4709661491142</v>
      </c>
      <c r="I5362" s="99">
        <v>244.04081361834335</v>
      </c>
      <c r="J5362" s="96"/>
      <c r="K5362" s="96"/>
      <c r="L5362" s="96"/>
      <c r="M5362" s="96"/>
      <c r="N5362" s="96"/>
      <c r="O5362" s="96"/>
      <c r="P5362" s="96"/>
    </row>
    <row r="5363" spans="1:16" ht="15" customHeight="1" x14ac:dyDescent="0.25">
      <c r="A5363" s="97">
        <v>43775</v>
      </c>
      <c r="B5363" s="101">
        <v>82</v>
      </c>
      <c r="C5363" s="92" t="str">
        <f t="shared" si="249"/>
        <v>GET /international-payments/{InternationalPaymentId}/payment-details</v>
      </c>
      <c r="D5363" s="94" t="s">
        <v>208</v>
      </c>
      <c r="E5363" s="93" t="str">
        <f t="shared" si="250"/>
        <v>PISP</v>
      </c>
      <c r="F5363" s="93" t="str">
        <f t="shared" si="251"/>
        <v>Y</v>
      </c>
      <c r="G5363" s="104">
        <v>14918466.766882753</v>
      </c>
      <c r="H5363" s="99">
        <v>21067.321511930324</v>
      </c>
      <c r="I5363" s="99">
        <v>64.528714878990442</v>
      </c>
      <c r="J5363" s="96"/>
      <c r="K5363" s="96"/>
      <c r="L5363" s="96"/>
      <c r="M5363" s="96"/>
      <c r="N5363" s="96"/>
      <c r="O5363" s="96"/>
      <c r="P5363" s="96"/>
    </row>
    <row r="5364" spans="1:16" ht="15" customHeight="1" x14ac:dyDescent="0.25">
      <c r="A5364" s="97">
        <v>43775</v>
      </c>
      <c r="B5364" s="101">
        <v>83</v>
      </c>
      <c r="C5364" s="92" t="str">
        <f t="shared" si="249"/>
        <v>GET /international-scheduled-payments/{InternationalScheduledPaymentId}/payment-details</v>
      </c>
      <c r="D5364" s="94" t="s">
        <v>208</v>
      </c>
      <c r="E5364" s="93" t="str">
        <f t="shared" si="250"/>
        <v>PISP</v>
      </c>
      <c r="F5364" s="93" t="str">
        <f t="shared" si="251"/>
        <v>Y</v>
      </c>
      <c r="G5364" s="104">
        <v>21328574.883647628</v>
      </c>
      <c r="H5364" s="99">
        <v>44846.971601083904</v>
      </c>
      <c r="I5364" s="99">
        <v>64.115130271468175</v>
      </c>
      <c r="J5364" s="96"/>
      <c r="K5364" s="96"/>
      <c r="L5364" s="96"/>
      <c r="M5364" s="96"/>
      <c r="N5364" s="96"/>
      <c r="O5364" s="96"/>
      <c r="P5364" s="96"/>
    </row>
    <row r="5365" spans="1:16" ht="15" customHeight="1" x14ac:dyDescent="0.25">
      <c r="A5365" s="97">
        <v>43775</v>
      </c>
      <c r="B5365" s="101">
        <v>84</v>
      </c>
      <c r="C5365" s="92" t="str">
        <f t="shared" si="249"/>
        <v>GET /international-standing-orders/{InternationalStandingOrderPaymentId}/payment-details</v>
      </c>
      <c r="D5365" s="94" t="s">
        <v>208</v>
      </c>
      <c r="E5365" s="93" t="str">
        <f t="shared" si="250"/>
        <v>PISP</v>
      </c>
      <c r="F5365" s="93" t="str">
        <f t="shared" si="251"/>
        <v>Y</v>
      </c>
      <c r="G5365" s="104">
        <v>6695648.9893023707</v>
      </c>
      <c r="H5365" s="99">
        <v>17519.35608165092</v>
      </c>
      <c r="I5365" s="99">
        <v>77.155966783285507</v>
      </c>
      <c r="J5365" s="96"/>
      <c r="K5365" s="96"/>
      <c r="L5365" s="96"/>
      <c r="M5365" s="96"/>
      <c r="N5365" s="96"/>
      <c r="O5365" s="96"/>
      <c r="P5365" s="96"/>
    </row>
    <row r="5366" spans="1:16" ht="15" customHeight="1" x14ac:dyDescent="0.25">
      <c r="A5366" s="97">
        <v>43775</v>
      </c>
      <c r="B5366" s="101">
        <v>85</v>
      </c>
      <c r="C5366" s="92" t="str">
        <f t="shared" si="249"/>
        <v>GET /file-payments/{FilePaymentId}/payment-details</v>
      </c>
      <c r="D5366" s="94" t="s">
        <v>208</v>
      </c>
      <c r="E5366" s="93" t="str">
        <f t="shared" si="250"/>
        <v>PISP</v>
      </c>
      <c r="F5366" s="93" t="str">
        <f t="shared" si="251"/>
        <v>Y</v>
      </c>
      <c r="G5366" s="104">
        <v>70711439.241095081</v>
      </c>
      <c r="H5366" s="99">
        <v>2677.9143694884888</v>
      </c>
      <c r="I5366" s="99">
        <v>88.054067066883363</v>
      </c>
      <c r="J5366" s="96"/>
      <c r="K5366" s="96"/>
      <c r="L5366" s="96"/>
      <c r="M5366" s="96"/>
      <c r="N5366" s="96"/>
      <c r="O5366" s="96"/>
      <c r="P5366" s="96"/>
    </row>
    <row r="5367" spans="1:16" ht="15" customHeight="1" x14ac:dyDescent="0.25">
      <c r="A5367" s="97">
        <v>43775</v>
      </c>
      <c r="B5367" s="101">
        <v>86</v>
      </c>
      <c r="C5367" s="92" t="str">
        <f t="shared" si="249"/>
        <v>POST /event-subscriptions</v>
      </c>
      <c r="D5367" s="94" t="s">
        <v>208</v>
      </c>
      <c r="E5367" s="93" t="str">
        <f t="shared" si="250"/>
        <v>Notifications</v>
      </c>
      <c r="F5367" s="93" t="str">
        <f t="shared" si="251"/>
        <v>N</v>
      </c>
      <c r="G5367" s="104">
        <v>11325777.479927463</v>
      </c>
      <c r="H5367" s="99">
        <v>12687.750346700117</v>
      </c>
      <c r="I5367" s="99">
        <v>11.955210335578396</v>
      </c>
      <c r="J5367" s="96"/>
      <c r="K5367" s="96"/>
      <c r="L5367" s="96"/>
      <c r="M5367" s="96"/>
      <c r="N5367" s="96"/>
      <c r="O5367" s="96"/>
      <c r="P5367" s="96"/>
    </row>
    <row r="5368" spans="1:16" ht="15" customHeight="1" x14ac:dyDescent="0.25">
      <c r="A5368" s="97">
        <v>43775</v>
      </c>
      <c r="B5368" s="101">
        <v>87</v>
      </c>
      <c r="C5368" s="92" t="str">
        <f t="shared" si="249"/>
        <v>GET /event-subscriptions</v>
      </c>
      <c r="D5368" s="94" t="s">
        <v>208</v>
      </c>
      <c r="E5368" s="93" t="str">
        <f t="shared" si="250"/>
        <v>Notifications</v>
      </c>
      <c r="F5368" s="93" t="str">
        <f t="shared" si="251"/>
        <v>N</v>
      </c>
      <c r="G5368" s="104">
        <v>19779154.7368453</v>
      </c>
      <c r="H5368" s="99">
        <v>35272.242536965496</v>
      </c>
      <c r="I5368" s="99">
        <v>163.43324903499797</v>
      </c>
      <c r="J5368" s="96"/>
      <c r="K5368" s="96"/>
      <c r="L5368" s="96"/>
      <c r="M5368" s="96"/>
      <c r="N5368" s="96"/>
      <c r="O5368" s="96"/>
      <c r="P5368" s="96"/>
    </row>
    <row r="5369" spans="1:16" ht="15" customHeight="1" x14ac:dyDescent="0.25">
      <c r="A5369" s="97">
        <v>43775</v>
      </c>
      <c r="B5369" s="101">
        <v>88</v>
      </c>
      <c r="C5369" s="92" t="str">
        <f t="shared" si="249"/>
        <v>PUT /event-subscriptions/{EventSubscriptionId}</v>
      </c>
      <c r="D5369" s="94" t="s">
        <v>208</v>
      </c>
      <c r="E5369" s="93" t="str">
        <f t="shared" si="250"/>
        <v>Notifications</v>
      </c>
      <c r="F5369" s="93" t="str">
        <f t="shared" si="251"/>
        <v>N</v>
      </c>
      <c r="G5369" s="104">
        <v>11892066.353923837</v>
      </c>
      <c r="H5369" s="99">
        <v>13322.137864035123</v>
      </c>
      <c r="I5369" s="99">
        <v>12.552970852357317</v>
      </c>
      <c r="J5369" s="96"/>
      <c r="K5369" s="96"/>
      <c r="L5369" s="96"/>
      <c r="M5369" s="96"/>
      <c r="N5369" s="96"/>
      <c r="O5369" s="96"/>
      <c r="P5369" s="96"/>
    </row>
    <row r="5370" spans="1:16" ht="15" customHeight="1" x14ac:dyDescent="0.25">
      <c r="A5370" s="97">
        <v>43775</v>
      </c>
      <c r="B5370" s="101">
        <v>89</v>
      </c>
      <c r="C5370" s="92" t="str">
        <f t="shared" si="249"/>
        <v>DELETE /event-subscriptions/{EventSubscriptionId}</v>
      </c>
      <c r="D5370" s="94" t="s">
        <v>208</v>
      </c>
      <c r="E5370" s="93" t="str">
        <f t="shared" si="250"/>
        <v>Notifications</v>
      </c>
      <c r="F5370" s="93" t="str">
        <f t="shared" si="251"/>
        <v>N</v>
      </c>
      <c r="G5370" s="104">
        <v>7280450.6397290723</v>
      </c>
      <c r="H5370" s="99">
        <v>13393.609761746095</v>
      </c>
      <c r="I5370" s="99">
        <v>116.71299976383814</v>
      </c>
      <c r="J5370" s="96"/>
      <c r="K5370" s="96"/>
      <c r="L5370" s="96"/>
      <c r="M5370" s="96"/>
      <c r="N5370" s="96"/>
      <c r="O5370" s="96"/>
      <c r="P5370" s="96"/>
    </row>
    <row r="5371" spans="1:16" ht="15" customHeight="1" x14ac:dyDescent="0.25">
      <c r="A5371" s="97">
        <v>43775</v>
      </c>
      <c r="B5371" s="101">
        <v>90</v>
      </c>
      <c r="C5371" s="92" t="str">
        <f t="shared" si="249"/>
        <v>POST /event-notifications</v>
      </c>
      <c r="D5371" s="94" t="s">
        <v>208</v>
      </c>
      <c r="E5371" s="93" t="str">
        <f t="shared" si="250"/>
        <v>Notifications</v>
      </c>
      <c r="F5371" s="93" t="str">
        <f t="shared" si="251"/>
        <v>N</v>
      </c>
      <c r="G5371" s="104">
        <v>7678819.7293496523</v>
      </c>
      <c r="H5371" s="99">
        <v>16019.29962185825</v>
      </c>
      <c r="I5371" s="99">
        <v>223.24489052881077</v>
      </c>
      <c r="J5371" s="96"/>
      <c r="K5371" s="96"/>
      <c r="L5371" s="96"/>
      <c r="M5371" s="96"/>
      <c r="N5371" s="96"/>
      <c r="O5371" s="96"/>
      <c r="P5371" s="96"/>
    </row>
    <row r="5372" spans="1:16" ht="15" customHeight="1" x14ac:dyDescent="0.25">
      <c r="A5372" s="97">
        <v>43775</v>
      </c>
      <c r="B5372" s="101">
        <v>91</v>
      </c>
      <c r="C5372" s="92" t="str">
        <f t="shared" si="249"/>
        <v>POST /events</v>
      </c>
      <c r="D5372" s="94" t="s">
        <v>208</v>
      </c>
      <c r="E5372" s="93" t="str">
        <f t="shared" si="250"/>
        <v>Notifications</v>
      </c>
      <c r="F5372" s="93" t="str">
        <f t="shared" si="251"/>
        <v>N</v>
      </c>
      <c r="G5372" s="104">
        <v>5956732.341596514</v>
      </c>
      <c r="H5372" s="99">
        <v>10958.407986883167</v>
      </c>
      <c r="I5372" s="99">
        <v>95.492454352231192</v>
      </c>
      <c r="J5372" s="96"/>
      <c r="K5372" s="96"/>
      <c r="L5372" s="96"/>
      <c r="M5372" s="96"/>
      <c r="N5372" s="96"/>
      <c r="O5372" s="96"/>
      <c r="P5372" s="96"/>
    </row>
    <row r="5373" spans="1:16" ht="15" customHeight="1" x14ac:dyDescent="0.25">
      <c r="A5373" s="97">
        <v>43776</v>
      </c>
      <c r="B5373" s="101">
        <v>0</v>
      </c>
      <c r="C5373" s="92" t="str">
        <f t="shared" si="249"/>
        <v>OIDC endpoints for token IDs</v>
      </c>
      <c r="D5373" s="94" t="s">
        <v>207</v>
      </c>
      <c r="E5373" s="93" t="str">
        <f t="shared" si="250"/>
        <v>OIDC</v>
      </c>
      <c r="F5373" s="93" t="str">
        <f t="shared" si="251"/>
        <v>N</v>
      </c>
      <c r="G5373" s="111">
        <v>884362364.71696591</v>
      </c>
      <c r="H5373" s="99">
        <v>1744825.6135905744</v>
      </c>
      <c r="I5373" s="99">
        <v>631.29014205367594</v>
      </c>
      <c r="J5373" s="96"/>
      <c r="K5373" s="96"/>
      <c r="L5373" s="96"/>
      <c r="M5373" s="96"/>
      <c r="N5373" s="96"/>
      <c r="O5373" s="96"/>
      <c r="P5373" s="96"/>
    </row>
    <row r="5374" spans="1:16" ht="15" customHeight="1" x14ac:dyDescent="0.25">
      <c r="A5374" s="100">
        <v>43776</v>
      </c>
      <c r="B5374" s="101">
        <v>1</v>
      </c>
      <c r="C5374" s="92" t="str">
        <f t="shared" si="249"/>
        <v>POST /account-access-consents</v>
      </c>
      <c r="D5374" s="94" t="s">
        <v>207</v>
      </c>
      <c r="E5374" s="93" t="str">
        <f t="shared" si="250"/>
        <v>AISP</v>
      </c>
      <c r="F5374" s="93" t="str">
        <f t="shared" si="251"/>
        <v>N</v>
      </c>
      <c r="G5374" s="95">
        <v>766198.70178846573</v>
      </c>
      <c r="H5374" s="101">
        <v>31041.970916265549</v>
      </c>
      <c r="I5374" s="101">
        <v>87.884366620191201</v>
      </c>
      <c r="J5374" s="96"/>
      <c r="K5374" s="96"/>
      <c r="L5374" s="96"/>
      <c r="M5374" s="96"/>
      <c r="N5374" s="96"/>
      <c r="O5374" s="96"/>
      <c r="P5374" s="96"/>
    </row>
    <row r="5375" spans="1:16" ht="15" customHeight="1" x14ac:dyDescent="0.25">
      <c r="A5375" s="100">
        <v>43776</v>
      </c>
      <c r="B5375" s="101">
        <v>2</v>
      </c>
      <c r="C5375" s="92" t="str">
        <f t="shared" si="249"/>
        <v>GET /account-access-consents/{ConsentId}</v>
      </c>
      <c r="D5375" s="94" t="s">
        <v>207</v>
      </c>
      <c r="E5375" s="93" t="str">
        <f t="shared" si="250"/>
        <v>AISP</v>
      </c>
      <c r="F5375" s="93" t="str">
        <f t="shared" si="251"/>
        <v>N</v>
      </c>
      <c r="G5375" s="95">
        <v>1553352.246919804</v>
      </c>
      <c r="H5375" s="101">
        <v>29035.20994572929</v>
      </c>
      <c r="I5375" s="101">
        <v>37.539157900045723</v>
      </c>
      <c r="J5375" s="96"/>
      <c r="K5375" s="96"/>
      <c r="L5375" s="96"/>
      <c r="M5375" s="96"/>
      <c r="N5375" s="96"/>
      <c r="O5375" s="96"/>
      <c r="P5375" s="96"/>
    </row>
    <row r="5376" spans="1:16" ht="15" customHeight="1" x14ac:dyDescent="0.25">
      <c r="A5376" s="100">
        <v>43776</v>
      </c>
      <c r="B5376" s="101">
        <v>3</v>
      </c>
      <c r="C5376" s="92" t="str">
        <f t="shared" si="249"/>
        <v>DELETE /account-access-consents/{ConsentId}</v>
      </c>
      <c r="D5376" s="94" t="s">
        <v>207</v>
      </c>
      <c r="E5376" s="93" t="str">
        <f t="shared" si="250"/>
        <v>AISP</v>
      </c>
      <c r="F5376" s="93" t="str">
        <f t="shared" si="251"/>
        <v>N</v>
      </c>
      <c r="G5376" s="95">
        <v>772727.16744545195</v>
      </c>
      <c r="H5376" s="101">
        <v>28241.430576809351</v>
      </c>
      <c r="I5376" s="101">
        <v>288.83522385582364</v>
      </c>
      <c r="J5376" s="96"/>
      <c r="K5376" s="96"/>
      <c r="L5376" s="96"/>
      <c r="M5376" s="96"/>
      <c r="N5376" s="96"/>
      <c r="O5376" s="96"/>
      <c r="P5376" s="96"/>
    </row>
    <row r="5377" spans="1:16" ht="15" customHeight="1" x14ac:dyDescent="0.25">
      <c r="A5377" s="100">
        <v>43776</v>
      </c>
      <c r="B5377" s="101">
        <v>4</v>
      </c>
      <c r="C5377" s="92" t="str">
        <f t="shared" si="249"/>
        <v>GET /accounts</v>
      </c>
      <c r="D5377" s="94" t="s">
        <v>207</v>
      </c>
      <c r="E5377" s="93" t="str">
        <f t="shared" si="250"/>
        <v>AISP</v>
      </c>
      <c r="F5377" s="93" t="str">
        <f t="shared" si="251"/>
        <v>Y</v>
      </c>
      <c r="G5377" s="95">
        <v>2088581.6243744507</v>
      </c>
      <c r="H5377" s="101">
        <v>32539.844636704551</v>
      </c>
      <c r="I5377" s="101">
        <v>70.609282483791233</v>
      </c>
      <c r="J5377" s="96"/>
      <c r="K5377" s="96"/>
      <c r="L5377" s="96"/>
      <c r="M5377" s="96"/>
      <c r="N5377" s="96"/>
      <c r="O5377" s="96"/>
      <c r="P5377" s="96"/>
    </row>
    <row r="5378" spans="1:16" ht="15" customHeight="1" x14ac:dyDescent="0.25">
      <c r="A5378" s="100">
        <v>43776</v>
      </c>
      <c r="B5378" s="101">
        <v>5</v>
      </c>
      <c r="C5378" s="92" t="str">
        <f t="shared" si="249"/>
        <v>GET /accounts/{AccountId}</v>
      </c>
      <c r="D5378" s="94" t="s">
        <v>207</v>
      </c>
      <c r="E5378" s="93" t="str">
        <f t="shared" si="250"/>
        <v>AISP</v>
      </c>
      <c r="F5378" s="93" t="str">
        <f t="shared" si="251"/>
        <v>Y</v>
      </c>
      <c r="G5378" s="95">
        <v>2939005.2793596168</v>
      </c>
      <c r="H5378" s="101">
        <v>39487.899918062612</v>
      </c>
      <c r="I5378" s="101">
        <v>90.414650500412435</v>
      </c>
      <c r="J5378" s="96"/>
      <c r="K5378" s="96"/>
      <c r="L5378" s="96"/>
      <c r="M5378" s="96"/>
      <c r="N5378" s="96"/>
      <c r="O5378" s="96"/>
      <c r="P5378" s="96"/>
    </row>
    <row r="5379" spans="1:16" ht="15" customHeight="1" x14ac:dyDescent="0.25">
      <c r="A5379" s="100">
        <v>43776</v>
      </c>
      <c r="B5379" s="101">
        <v>6</v>
      </c>
      <c r="C5379" s="92" t="str">
        <f t="shared" si="249"/>
        <v>GET /accounts/{AccountId}/balances</v>
      </c>
      <c r="D5379" s="94" t="s">
        <v>207</v>
      </c>
      <c r="E5379" s="93" t="str">
        <f t="shared" si="250"/>
        <v>AISP</v>
      </c>
      <c r="F5379" s="93" t="str">
        <f t="shared" si="251"/>
        <v>Y</v>
      </c>
      <c r="G5379" s="95">
        <v>2122048.7139082868</v>
      </c>
      <c r="H5379" s="101">
        <v>26476.417175466977</v>
      </c>
      <c r="I5379" s="101">
        <v>145.35917485639914</v>
      </c>
      <c r="J5379" s="96"/>
      <c r="K5379" s="96"/>
      <c r="L5379" s="96"/>
      <c r="M5379" s="96"/>
      <c r="N5379" s="96"/>
      <c r="O5379" s="96"/>
      <c r="P5379" s="96"/>
    </row>
    <row r="5380" spans="1:16" ht="15" customHeight="1" x14ac:dyDescent="0.25">
      <c r="A5380" s="100">
        <v>43776</v>
      </c>
      <c r="B5380" s="101">
        <v>7</v>
      </c>
      <c r="C5380" s="92" t="str">
        <f t="shared" si="249"/>
        <v>GET /balances</v>
      </c>
      <c r="D5380" s="94" t="s">
        <v>207</v>
      </c>
      <c r="E5380" s="93" t="str">
        <f t="shared" si="250"/>
        <v>AISP</v>
      </c>
      <c r="F5380" s="93" t="str">
        <f t="shared" si="251"/>
        <v>Y</v>
      </c>
      <c r="G5380" s="95">
        <v>1409995.0193389305</v>
      </c>
      <c r="H5380" s="101">
        <v>20952.05197740427</v>
      </c>
      <c r="I5380" s="101">
        <v>156.69914957367638</v>
      </c>
      <c r="J5380" s="96"/>
      <c r="K5380" s="96"/>
      <c r="L5380" s="96"/>
      <c r="M5380" s="96"/>
      <c r="N5380" s="96"/>
      <c r="O5380" s="96"/>
      <c r="P5380" s="96"/>
    </row>
    <row r="5381" spans="1:16" ht="15" customHeight="1" x14ac:dyDescent="0.25">
      <c r="A5381" s="100">
        <v>43776</v>
      </c>
      <c r="B5381" s="101">
        <v>8</v>
      </c>
      <c r="C5381" s="92" t="str">
        <f t="shared" si="249"/>
        <v>GET /accounts/{AccountId}/transactions</v>
      </c>
      <c r="D5381" s="94" t="s">
        <v>207</v>
      </c>
      <c r="E5381" s="93" t="str">
        <f t="shared" si="250"/>
        <v>AISP</v>
      </c>
      <c r="F5381" s="93" t="str">
        <f t="shared" si="251"/>
        <v>Y</v>
      </c>
      <c r="G5381" s="95">
        <v>37149005.370216198</v>
      </c>
      <c r="H5381" s="101">
        <v>19934.064179618246</v>
      </c>
      <c r="I5381" s="101">
        <v>206.38706804997861</v>
      </c>
      <c r="J5381" s="96"/>
      <c r="K5381" s="96"/>
      <c r="L5381" s="96"/>
      <c r="M5381" s="96"/>
      <c r="N5381" s="96"/>
      <c r="O5381" s="96"/>
      <c r="P5381" s="96"/>
    </row>
    <row r="5382" spans="1:16" ht="15" customHeight="1" x14ac:dyDescent="0.25">
      <c r="A5382" s="100">
        <v>43776</v>
      </c>
      <c r="B5382" s="101">
        <v>9</v>
      </c>
      <c r="C5382" s="92" t="str">
        <f t="shared" si="249"/>
        <v>GET /transactions</v>
      </c>
      <c r="D5382" s="94" t="s">
        <v>207</v>
      </c>
      <c r="E5382" s="93" t="str">
        <f t="shared" si="250"/>
        <v>AISP</v>
      </c>
      <c r="F5382" s="93" t="str">
        <f t="shared" si="251"/>
        <v>Y</v>
      </c>
      <c r="G5382" s="95">
        <v>388797112.68206042</v>
      </c>
      <c r="H5382" s="101">
        <v>42549.17875867879</v>
      </c>
      <c r="I5382" s="101">
        <v>34.311217547335708</v>
      </c>
      <c r="J5382" s="96"/>
      <c r="K5382" s="96"/>
      <c r="L5382" s="96"/>
      <c r="M5382" s="96"/>
      <c r="N5382" s="96"/>
      <c r="O5382" s="96"/>
      <c r="P5382" s="96"/>
    </row>
    <row r="5383" spans="1:16" ht="15" customHeight="1" x14ac:dyDescent="0.25">
      <c r="A5383" s="100">
        <v>43776</v>
      </c>
      <c r="B5383" s="101">
        <v>10</v>
      </c>
      <c r="C5383" s="92" t="str">
        <f t="shared" si="249"/>
        <v>GET /accounts/{AccountId}/beneficiaries</v>
      </c>
      <c r="D5383" s="94" t="s">
        <v>207</v>
      </c>
      <c r="E5383" s="93" t="str">
        <f t="shared" si="250"/>
        <v>AISP</v>
      </c>
      <c r="F5383" s="93" t="str">
        <f t="shared" si="251"/>
        <v>Y</v>
      </c>
      <c r="G5383" s="95">
        <v>2558588.1817012476</v>
      </c>
      <c r="H5383" s="101">
        <v>27060.096066492009</v>
      </c>
      <c r="I5383" s="101">
        <v>132.11978542709991</v>
      </c>
      <c r="J5383" s="96"/>
      <c r="K5383" s="96"/>
      <c r="L5383" s="96"/>
      <c r="M5383" s="96"/>
      <c r="N5383" s="96"/>
      <c r="O5383" s="96"/>
      <c r="P5383" s="96"/>
    </row>
    <row r="5384" spans="1:16" ht="15" customHeight="1" x14ac:dyDescent="0.25">
      <c r="A5384" s="100">
        <v>43776</v>
      </c>
      <c r="B5384" s="101">
        <v>11</v>
      </c>
      <c r="C5384" s="92" t="str">
        <f t="shared" ref="C5384:C5447" si="252">VLOOKUP($B5384,endpoints,3)</f>
        <v>GET /beneficiaries</v>
      </c>
      <c r="D5384" s="94" t="s">
        <v>207</v>
      </c>
      <c r="E5384" s="93" t="str">
        <f t="shared" ref="E5384:E5447" si="253">VLOOKUP($B5384,endpoints,4)</f>
        <v>AISP</v>
      </c>
      <c r="F5384" s="93" t="str">
        <f t="shared" ref="F5384:F5447" si="254">VLOOKUP($B5384,endpoints,5)</f>
        <v>Y</v>
      </c>
      <c r="G5384" s="95">
        <v>3567664.256189785</v>
      </c>
      <c r="H5384" s="102">
        <v>39874.845166718165</v>
      </c>
      <c r="I5384" s="102">
        <v>35.662709529846012</v>
      </c>
      <c r="J5384" s="96"/>
      <c r="K5384" s="96"/>
      <c r="L5384" s="96"/>
      <c r="M5384" s="96"/>
      <c r="N5384" s="96"/>
      <c r="O5384" s="96"/>
      <c r="P5384" s="96"/>
    </row>
    <row r="5385" spans="1:16" ht="15" customHeight="1" x14ac:dyDescent="0.25">
      <c r="A5385" s="100">
        <v>43776</v>
      </c>
      <c r="B5385" s="101">
        <v>12</v>
      </c>
      <c r="C5385" s="92" t="str">
        <f t="shared" si="252"/>
        <v>GET /accounts/{AccountId}/direct-debits</v>
      </c>
      <c r="D5385" s="94" t="s">
        <v>207</v>
      </c>
      <c r="E5385" s="93" t="str">
        <f t="shared" si="253"/>
        <v>AISP</v>
      </c>
      <c r="F5385" s="93" t="str">
        <f t="shared" si="254"/>
        <v>Y</v>
      </c>
      <c r="G5385" s="95">
        <v>1984042.9646935198</v>
      </c>
      <c r="H5385" s="102">
        <v>37879.108670053436</v>
      </c>
      <c r="I5385" s="102">
        <v>210.11358783834527</v>
      </c>
      <c r="J5385" s="96"/>
      <c r="K5385" s="96"/>
      <c r="L5385" s="96"/>
      <c r="M5385" s="96"/>
      <c r="N5385" s="96"/>
      <c r="O5385" s="96"/>
      <c r="P5385" s="96"/>
    </row>
    <row r="5386" spans="1:16" ht="15" customHeight="1" x14ac:dyDescent="0.25">
      <c r="A5386" s="100">
        <v>43776</v>
      </c>
      <c r="B5386" s="101">
        <v>13</v>
      </c>
      <c r="C5386" s="92" t="str">
        <f t="shared" si="252"/>
        <v>GET /direct-debits</v>
      </c>
      <c r="D5386" s="94" t="s">
        <v>207</v>
      </c>
      <c r="E5386" s="93" t="str">
        <f t="shared" si="253"/>
        <v>AISP</v>
      </c>
      <c r="F5386" s="93" t="str">
        <f t="shared" si="254"/>
        <v>Y</v>
      </c>
      <c r="G5386" s="95">
        <v>1913153.9893536721</v>
      </c>
      <c r="H5386" s="102">
        <v>20948.997597376143</v>
      </c>
      <c r="I5386" s="102">
        <v>239.58327376672125</v>
      </c>
      <c r="J5386" s="96"/>
      <c r="K5386" s="96"/>
      <c r="L5386" s="96"/>
      <c r="M5386" s="96"/>
      <c r="N5386" s="96"/>
      <c r="O5386" s="96"/>
      <c r="P5386" s="96"/>
    </row>
    <row r="5387" spans="1:16" ht="15" customHeight="1" x14ac:dyDescent="0.25">
      <c r="A5387" s="100">
        <v>43776</v>
      </c>
      <c r="B5387" s="101">
        <v>14</v>
      </c>
      <c r="C5387" s="92" t="str">
        <f t="shared" si="252"/>
        <v>GET /accounts/{AccountId}/standing-orders</v>
      </c>
      <c r="D5387" s="94" t="s">
        <v>207</v>
      </c>
      <c r="E5387" s="93" t="str">
        <f t="shared" si="253"/>
        <v>AISP</v>
      </c>
      <c r="F5387" s="93" t="str">
        <f t="shared" si="254"/>
        <v>Y</v>
      </c>
      <c r="G5387" s="95">
        <v>1068740.7922445277</v>
      </c>
      <c r="H5387" s="102">
        <v>19741.475299897826</v>
      </c>
      <c r="I5387" s="102">
        <v>151.43138578688041</v>
      </c>
      <c r="J5387" s="96"/>
      <c r="K5387" s="96"/>
      <c r="L5387" s="96"/>
      <c r="M5387" s="96"/>
      <c r="N5387" s="96"/>
      <c r="O5387" s="96"/>
      <c r="P5387" s="96"/>
    </row>
    <row r="5388" spans="1:16" ht="15" customHeight="1" x14ac:dyDescent="0.25">
      <c r="A5388" s="100">
        <v>43776</v>
      </c>
      <c r="B5388" s="101">
        <v>15</v>
      </c>
      <c r="C5388" s="92" t="str">
        <f t="shared" si="252"/>
        <v>GET /standing-orders</v>
      </c>
      <c r="D5388" s="94" t="s">
        <v>207</v>
      </c>
      <c r="E5388" s="93" t="str">
        <f t="shared" si="253"/>
        <v>AISP</v>
      </c>
      <c r="F5388" s="93" t="str">
        <f t="shared" si="254"/>
        <v>Y</v>
      </c>
      <c r="G5388" s="95">
        <v>1619674.5578624848</v>
      </c>
      <c r="H5388" s="102">
        <v>46932.613614596179</v>
      </c>
      <c r="I5388" s="102">
        <v>149.24236479556754</v>
      </c>
      <c r="J5388" s="96"/>
      <c r="K5388" s="96"/>
      <c r="L5388" s="96"/>
      <c r="M5388" s="96"/>
      <c r="N5388" s="96"/>
      <c r="O5388" s="96"/>
      <c r="P5388" s="96"/>
    </row>
    <row r="5389" spans="1:16" ht="15" customHeight="1" x14ac:dyDescent="0.25">
      <c r="A5389" s="100">
        <v>43776</v>
      </c>
      <c r="B5389" s="101">
        <v>16</v>
      </c>
      <c r="C5389" s="92" t="str">
        <f t="shared" si="252"/>
        <v>GET /accounts/{AccountId}/product</v>
      </c>
      <c r="D5389" s="94" t="s">
        <v>207</v>
      </c>
      <c r="E5389" s="93" t="str">
        <f t="shared" si="253"/>
        <v>AISP</v>
      </c>
      <c r="F5389" s="93" t="str">
        <f t="shared" si="254"/>
        <v>Y</v>
      </c>
      <c r="G5389" s="95">
        <v>466876.92462879402</v>
      </c>
      <c r="H5389" s="102">
        <v>5602.0747979154676</v>
      </c>
      <c r="I5389" s="102">
        <v>167.39514027725403</v>
      </c>
      <c r="J5389" s="96"/>
      <c r="K5389" s="96"/>
      <c r="L5389" s="96"/>
      <c r="M5389" s="96"/>
      <c r="N5389" s="96"/>
      <c r="O5389" s="96"/>
      <c r="P5389" s="96"/>
    </row>
    <row r="5390" spans="1:16" ht="15" customHeight="1" x14ac:dyDescent="0.25">
      <c r="A5390" s="100">
        <v>43776</v>
      </c>
      <c r="B5390" s="101">
        <v>17</v>
      </c>
      <c r="C5390" s="92" t="str">
        <f t="shared" si="252"/>
        <v>GET /products</v>
      </c>
      <c r="D5390" s="94" t="s">
        <v>207</v>
      </c>
      <c r="E5390" s="93" t="str">
        <f t="shared" si="253"/>
        <v>AISP</v>
      </c>
      <c r="F5390" s="93" t="str">
        <f t="shared" si="254"/>
        <v>Y</v>
      </c>
      <c r="G5390" s="95">
        <v>861638.63205943408</v>
      </c>
      <c r="H5390" s="102">
        <v>31519.849656715131</v>
      </c>
      <c r="I5390" s="102">
        <v>222.6480542324089</v>
      </c>
      <c r="J5390" s="96"/>
      <c r="K5390" s="96"/>
      <c r="L5390" s="96"/>
      <c r="M5390" s="96"/>
      <c r="N5390" s="96"/>
      <c r="O5390" s="96"/>
      <c r="P5390" s="96"/>
    </row>
    <row r="5391" spans="1:16" ht="15" customHeight="1" x14ac:dyDescent="0.25">
      <c r="A5391" s="100">
        <v>43776</v>
      </c>
      <c r="B5391" s="101">
        <v>18</v>
      </c>
      <c r="C5391" s="92" t="str">
        <f t="shared" si="252"/>
        <v>GET /accounts/{AccountId}/offers</v>
      </c>
      <c r="D5391" s="94" t="s">
        <v>207</v>
      </c>
      <c r="E5391" s="93" t="str">
        <f t="shared" si="253"/>
        <v>AISP</v>
      </c>
      <c r="F5391" s="93" t="str">
        <f t="shared" si="254"/>
        <v>Y</v>
      </c>
      <c r="G5391" s="95">
        <v>1037187.1395763324</v>
      </c>
      <c r="H5391" s="102">
        <v>41705.879368643931</v>
      </c>
      <c r="I5391" s="102">
        <v>276.26844705293331</v>
      </c>
      <c r="J5391" s="96"/>
      <c r="K5391" s="96"/>
      <c r="L5391" s="96"/>
      <c r="M5391" s="96"/>
      <c r="N5391" s="96"/>
      <c r="O5391" s="96"/>
      <c r="P5391" s="96"/>
    </row>
    <row r="5392" spans="1:16" ht="15" customHeight="1" x14ac:dyDescent="0.25">
      <c r="A5392" s="100">
        <v>43776</v>
      </c>
      <c r="B5392" s="101">
        <v>19</v>
      </c>
      <c r="C5392" s="92" t="str">
        <f t="shared" si="252"/>
        <v>GET /offers</v>
      </c>
      <c r="D5392" s="94" t="s">
        <v>207</v>
      </c>
      <c r="E5392" s="93" t="str">
        <f t="shared" si="253"/>
        <v>AISP</v>
      </c>
      <c r="F5392" s="93" t="str">
        <f t="shared" si="254"/>
        <v>Y</v>
      </c>
      <c r="G5392" s="95">
        <v>3462196.2363832705</v>
      </c>
      <c r="H5392" s="102">
        <v>38925.969367251564</v>
      </c>
      <c r="I5392" s="102">
        <v>188.34522886542632</v>
      </c>
      <c r="J5392" s="96"/>
      <c r="K5392" s="96"/>
      <c r="L5392" s="96"/>
      <c r="M5392" s="96"/>
      <c r="N5392" s="96"/>
      <c r="O5392" s="96"/>
      <c r="P5392" s="96"/>
    </row>
    <row r="5393" spans="1:16" ht="15" customHeight="1" x14ac:dyDescent="0.25">
      <c r="A5393" s="100">
        <v>43776</v>
      </c>
      <c r="B5393" s="101">
        <v>20</v>
      </c>
      <c r="C5393" s="92" t="str">
        <f t="shared" si="252"/>
        <v>GET /accounts/{AccountId}/party</v>
      </c>
      <c r="D5393" s="94" t="s">
        <v>207</v>
      </c>
      <c r="E5393" s="93" t="str">
        <f t="shared" si="253"/>
        <v>AISP</v>
      </c>
      <c r="F5393" s="93" t="str">
        <f t="shared" si="254"/>
        <v>Y</v>
      </c>
      <c r="G5393" s="95">
        <v>1222567.953684987</v>
      </c>
      <c r="H5393" s="102">
        <v>52584.218213803237</v>
      </c>
      <c r="I5393" s="102">
        <v>0</v>
      </c>
      <c r="J5393" s="96"/>
      <c r="K5393" s="96"/>
      <c r="L5393" s="96"/>
      <c r="M5393" s="96"/>
      <c r="N5393" s="96"/>
      <c r="O5393" s="96"/>
      <c r="P5393" s="96"/>
    </row>
    <row r="5394" spans="1:16" ht="15" customHeight="1" x14ac:dyDescent="0.25">
      <c r="A5394" s="100">
        <v>43776</v>
      </c>
      <c r="B5394" s="101">
        <v>21</v>
      </c>
      <c r="C5394" s="92" t="str">
        <f t="shared" si="252"/>
        <v>GET /party</v>
      </c>
      <c r="D5394" s="94" t="s">
        <v>207</v>
      </c>
      <c r="E5394" s="93" t="str">
        <f t="shared" si="253"/>
        <v>AISP</v>
      </c>
      <c r="F5394" s="93" t="str">
        <f t="shared" si="254"/>
        <v>Y</v>
      </c>
      <c r="G5394" s="95">
        <v>902997.09758178168</v>
      </c>
      <c r="H5394" s="102">
        <v>11079.492101136731</v>
      </c>
      <c r="I5394" s="102">
        <v>385.70416818695469</v>
      </c>
      <c r="J5394" s="96"/>
      <c r="K5394" s="96"/>
      <c r="L5394" s="96"/>
      <c r="M5394" s="96"/>
      <c r="N5394" s="96"/>
      <c r="O5394" s="96"/>
      <c r="P5394" s="96"/>
    </row>
    <row r="5395" spans="1:16" ht="15" customHeight="1" x14ac:dyDescent="0.25">
      <c r="A5395" s="100">
        <v>43776</v>
      </c>
      <c r="B5395" s="101">
        <v>22</v>
      </c>
      <c r="C5395" s="92" t="str">
        <f t="shared" si="252"/>
        <v>GET /accounts/{AccountId}/scheduled-payments</v>
      </c>
      <c r="D5395" s="94" t="s">
        <v>207</v>
      </c>
      <c r="E5395" s="93" t="str">
        <f t="shared" si="253"/>
        <v>AISP</v>
      </c>
      <c r="F5395" s="93" t="str">
        <f t="shared" si="254"/>
        <v>Y</v>
      </c>
      <c r="G5395" s="95">
        <v>1117047.8469839685</v>
      </c>
      <c r="H5395" s="102">
        <v>32407.620302874649</v>
      </c>
      <c r="I5395" s="102">
        <v>3.2160108616776215</v>
      </c>
      <c r="J5395" s="96"/>
      <c r="K5395" s="96"/>
      <c r="L5395" s="96"/>
      <c r="M5395" s="96"/>
      <c r="N5395" s="96"/>
      <c r="O5395" s="96"/>
      <c r="P5395" s="96"/>
    </row>
    <row r="5396" spans="1:16" ht="15" customHeight="1" x14ac:dyDescent="0.25">
      <c r="A5396" s="100">
        <v>43776</v>
      </c>
      <c r="B5396" s="101">
        <v>23</v>
      </c>
      <c r="C5396" s="92" t="str">
        <f t="shared" si="252"/>
        <v>GET /scheduled-payments</v>
      </c>
      <c r="D5396" s="94" t="s">
        <v>207</v>
      </c>
      <c r="E5396" s="93" t="str">
        <f t="shared" si="253"/>
        <v>AISP</v>
      </c>
      <c r="F5396" s="93" t="str">
        <f t="shared" si="254"/>
        <v>Y</v>
      </c>
      <c r="G5396" s="95">
        <v>2358017.9851468932</v>
      </c>
      <c r="H5396" s="102">
        <v>31795.665480888787</v>
      </c>
      <c r="I5396" s="102">
        <v>81.398485995935957</v>
      </c>
      <c r="J5396" s="96"/>
      <c r="K5396" s="96"/>
      <c r="L5396" s="96"/>
      <c r="M5396" s="96"/>
      <c r="N5396" s="96"/>
      <c r="O5396" s="96"/>
      <c r="P5396" s="96"/>
    </row>
    <row r="5397" spans="1:16" ht="15" customHeight="1" x14ac:dyDescent="0.25">
      <c r="A5397" s="100">
        <v>43776</v>
      </c>
      <c r="B5397" s="101">
        <v>24</v>
      </c>
      <c r="C5397" s="92" t="str">
        <f t="shared" si="252"/>
        <v>GET /accounts/{AccountId}/statements</v>
      </c>
      <c r="D5397" s="94" t="s">
        <v>207</v>
      </c>
      <c r="E5397" s="93" t="str">
        <f t="shared" si="253"/>
        <v>AISP</v>
      </c>
      <c r="F5397" s="93" t="str">
        <f t="shared" si="254"/>
        <v>Y</v>
      </c>
      <c r="G5397" s="95">
        <v>997959.5807591714</v>
      </c>
      <c r="H5397" s="102">
        <v>14360.413001236677</v>
      </c>
      <c r="I5397" s="102">
        <v>149.47404510712778</v>
      </c>
      <c r="J5397" s="96"/>
      <c r="K5397" s="96"/>
      <c r="L5397" s="96"/>
      <c r="M5397" s="96"/>
      <c r="N5397" s="96"/>
      <c r="O5397" s="96"/>
      <c r="P5397" s="96"/>
    </row>
    <row r="5398" spans="1:16" ht="15" customHeight="1" x14ac:dyDescent="0.25">
      <c r="A5398" s="100">
        <v>43776</v>
      </c>
      <c r="B5398" s="101">
        <v>25</v>
      </c>
      <c r="C5398" s="92" t="str">
        <f t="shared" si="252"/>
        <v>GET /accounts/{AccountId}/statements/{StatementId}</v>
      </c>
      <c r="D5398" s="94" t="s">
        <v>207</v>
      </c>
      <c r="E5398" s="93" t="str">
        <f t="shared" si="253"/>
        <v>AISP</v>
      </c>
      <c r="F5398" s="93" t="str">
        <f t="shared" si="254"/>
        <v>Y</v>
      </c>
      <c r="G5398" s="95">
        <v>1338017.268767626</v>
      </c>
      <c r="H5398" s="102">
        <v>23432.426452122967</v>
      </c>
      <c r="I5398" s="102">
        <v>121.47489871801127</v>
      </c>
      <c r="J5398" s="96"/>
      <c r="K5398" s="96"/>
      <c r="L5398" s="96"/>
      <c r="M5398" s="96"/>
      <c r="N5398" s="96"/>
      <c r="O5398" s="96"/>
      <c r="P5398" s="96"/>
    </row>
    <row r="5399" spans="1:16" ht="15" customHeight="1" x14ac:dyDescent="0.25">
      <c r="A5399" s="100">
        <v>43776</v>
      </c>
      <c r="B5399" s="101">
        <v>26</v>
      </c>
      <c r="C5399" s="92" t="str">
        <f t="shared" si="252"/>
        <v>GET /accounts/{AccountId}/statements/{StatementId}/file</v>
      </c>
      <c r="D5399" s="94" t="s">
        <v>207</v>
      </c>
      <c r="E5399" s="93" t="str">
        <f t="shared" si="253"/>
        <v>AISP</v>
      </c>
      <c r="F5399" s="93" t="str">
        <f t="shared" si="254"/>
        <v>Y</v>
      </c>
      <c r="G5399" s="95">
        <v>2550630.5253839688</v>
      </c>
      <c r="H5399" s="102">
        <v>24734.456259770122</v>
      </c>
      <c r="I5399" s="102">
        <v>88.330833950594041</v>
      </c>
      <c r="J5399" s="96"/>
      <c r="K5399" s="96"/>
      <c r="L5399" s="96"/>
      <c r="M5399" s="96"/>
      <c r="N5399" s="96"/>
      <c r="O5399" s="96"/>
      <c r="P5399" s="96"/>
    </row>
    <row r="5400" spans="1:16" ht="15" customHeight="1" x14ac:dyDescent="0.25">
      <c r="A5400" s="100">
        <v>43776</v>
      </c>
      <c r="B5400" s="101">
        <v>27</v>
      </c>
      <c r="C5400" s="92" t="str">
        <f t="shared" si="252"/>
        <v>GET /accounts/{AccountId}/statements/{StatementId}/transactions</v>
      </c>
      <c r="D5400" s="94" t="s">
        <v>207</v>
      </c>
      <c r="E5400" s="93" t="str">
        <f t="shared" si="253"/>
        <v>AISP</v>
      </c>
      <c r="F5400" s="93" t="str">
        <f t="shared" si="254"/>
        <v>Y</v>
      </c>
      <c r="G5400" s="95">
        <v>34022382.566498652</v>
      </c>
      <c r="H5400" s="102">
        <v>7148.750568400179</v>
      </c>
      <c r="I5400" s="102">
        <v>296.8815497257491</v>
      </c>
      <c r="J5400" s="96"/>
      <c r="K5400" s="96"/>
      <c r="L5400" s="96"/>
      <c r="M5400" s="96"/>
      <c r="N5400" s="96"/>
      <c r="O5400" s="96"/>
      <c r="P5400" s="96"/>
    </row>
    <row r="5401" spans="1:16" ht="15" customHeight="1" x14ac:dyDescent="0.25">
      <c r="A5401" s="100">
        <v>43776</v>
      </c>
      <c r="B5401" s="101">
        <v>28</v>
      </c>
      <c r="C5401" s="92" t="str">
        <f t="shared" si="252"/>
        <v>GET /statements</v>
      </c>
      <c r="D5401" s="94" t="s">
        <v>207</v>
      </c>
      <c r="E5401" s="93" t="str">
        <f t="shared" si="253"/>
        <v>AISP</v>
      </c>
      <c r="F5401" s="93" t="str">
        <f t="shared" si="254"/>
        <v>Y</v>
      </c>
      <c r="G5401" s="95">
        <v>3754027.3352481634</v>
      </c>
      <c r="H5401" s="102">
        <v>43635.005950552521</v>
      </c>
      <c r="I5401" s="102">
        <v>75.354127537697977</v>
      </c>
      <c r="J5401" s="96"/>
      <c r="K5401" s="96"/>
      <c r="L5401" s="96"/>
      <c r="M5401" s="96"/>
      <c r="N5401" s="96"/>
      <c r="O5401" s="96"/>
      <c r="P5401" s="96"/>
    </row>
    <row r="5402" spans="1:16" ht="15" customHeight="1" x14ac:dyDescent="0.25">
      <c r="A5402" s="100">
        <v>43776</v>
      </c>
      <c r="B5402" s="101">
        <v>29</v>
      </c>
      <c r="C5402" s="92" t="str">
        <f t="shared" si="252"/>
        <v>POST /domestic-payment-consents</v>
      </c>
      <c r="D5402" s="94" t="s">
        <v>207</v>
      </c>
      <c r="E5402" s="93" t="str">
        <f t="shared" si="253"/>
        <v>PISP</v>
      </c>
      <c r="F5402" s="93" t="str">
        <f t="shared" si="254"/>
        <v>N</v>
      </c>
      <c r="G5402" s="95">
        <v>3575335.2861368977</v>
      </c>
      <c r="H5402" s="102">
        <v>9731.7340332473323</v>
      </c>
      <c r="I5402" s="102">
        <v>103.38184786892967</v>
      </c>
      <c r="J5402" s="96"/>
      <c r="K5402" s="96"/>
      <c r="L5402" s="96"/>
      <c r="M5402" s="96"/>
      <c r="N5402" s="96"/>
      <c r="O5402" s="96"/>
      <c r="P5402" s="96"/>
    </row>
    <row r="5403" spans="1:16" ht="15" customHeight="1" x14ac:dyDescent="0.25">
      <c r="A5403" s="100">
        <v>43776</v>
      </c>
      <c r="B5403" s="101">
        <v>30</v>
      </c>
      <c r="C5403" s="92" t="str">
        <f t="shared" si="252"/>
        <v>GET /domestic-payment-consents/{ConsentId}</v>
      </c>
      <c r="D5403" s="94" t="s">
        <v>207</v>
      </c>
      <c r="E5403" s="93" t="str">
        <f t="shared" si="253"/>
        <v>PISP</v>
      </c>
      <c r="F5403" s="93" t="str">
        <f t="shared" si="254"/>
        <v>N</v>
      </c>
      <c r="G5403" s="95">
        <v>14236841.664367095</v>
      </c>
      <c r="H5403" s="102">
        <v>19379.724134953496</v>
      </c>
      <c r="I5403" s="102">
        <v>156.05959376141467</v>
      </c>
      <c r="J5403" s="96"/>
      <c r="K5403" s="96"/>
      <c r="L5403" s="96"/>
      <c r="M5403" s="96"/>
      <c r="N5403" s="96"/>
      <c r="O5403" s="96"/>
      <c r="P5403" s="96"/>
    </row>
    <row r="5404" spans="1:16" ht="15" customHeight="1" x14ac:dyDescent="0.25">
      <c r="A5404" s="100">
        <v>43776</v>
      </c>
      <c r="B5404" s="101">
        <v>31</v>
      </c>
      <c r="C5404" s="92" t="str">
        <f t="shared" si="252"/>
        <v>POST /domestic-payments</v>
      </c>
      <c r="D5404" s="94" t="s">
        <v>207</v>
      </c>
      <c r="E5404" s="93" t="str">
        <f t="shared" si="253"/>
        <v>PISP</v>
      </c>
      <c r="F5404" s="93" t="str">
        <f t="shared" si="254"/>
        <v>Y</v>
      </c>
      <c r="G5404" s="95">
        <v>5291188.0583065823</v>
      </c>
      <c r="H5404" s="102">
        <v>15477.946570039177</v>
      </c>
      <c r="I5404" s="102">
        <v>6.4337172947636612</v>
      </c>
      <c r="J5404" s="96"/>
      <c r="K5404" s="96"/>
      <c r="L5404" s="96"/>
      <c r="M5404" s="96"/>
      <c r="N5404" s="96"/>
      <c r="O5404" s="96"/>
      <c r="P5404" s="96"/>
    </row>
    <row r="5405" spans="1:16" ht="15" customHeight="1" x14ac:dyDescent="0.25">
      <c r="A5405" s="100">
        <v>43776</v>
      </c>
      <c r="B5405" s="101">
        <v>32</v>
      </c>
      <c r="C5405" s="92" t="str">
        <f t="shared" si="252"/>
        <v>GET /domestic-payments/{DomesticPaymentId}</v>
      </c>
      <c r="D5405" s="94" t="s">
        <v>207</v>
      </c>
      <c r="E5405" s="93" t="str">
        <f t="shared" si="253"/>
        <v>PISP</v>
      </c>
      <c r="F5405" s="93" t="str">
        <f t="shared" si="254"/>
        <v>Y</v>
      </c>
      <c r="G5405" s="95">
        <v>38486039.865164004</v>
      </c>
      <c r="H5405" s="102">
        <v>39006.129404902764</v>
      </c>
      <c r="I5405" s="102">
        <v>68.993279547424393</v>
      </c>
      <c r="J5405" s="96"/>
      <c r="K5405" s="96"/>
      <c r="L5405" s="96"/>
      <c r="M5405" s="96"/>
      <c r="N5405" s="96"/>
      <c r="O5405" s="96"/>
      <c r="P5405" s="96"/>
    </row>
    <row r="5406" spans="1:16" ht="15" customHeight="1" x14ac:dyDescent="0.25">
      <c r="A5406" s="100">
        <v>43776</v>
      </c>
      <c r="B5406" s="101">
        <v>33</v>
      </c>
      <c r="C5406" s="92" t="str">
        <f t="shared" si="252"/>
        <v>POST /domestic-scheduled-payment-consents</v>
      </c>
      <c r="D5406" s="94" t="s">
        <v>207</v>
      </c>
      <c r="E5406" s="93" t="str">
        <f t="shared" si="253"/>
        <v>PISP</v>
      </c>
      <c r="F5406" s="93" t="str">
        <f t="shared" si="254"/>
        <v>N</v>
      </c>
      <c r="G5406" s="95">
        <v>19952719.829076115</v>
      </c>
      <c r="H5406" s="102">
        <v>17047.740187094652</v>
      </c>
      <c r="I5406" s="102">
        <v>111.1498910728466</v>
      </c>
      <c r="J5406" s="96"/>
      <c r="K5406" s="96"/>
      <c r="L5406" s="96"/>
      <c r="M5406" s="96"/>
      <c r="N5406" s="96"/>
      <c r="O5406" s="96"/>
      <c r="P5406" s="96"/>
    </row>
    <row r="5407" spans="1:16" ht="15" customHeight="1" x14ac:dyDescent="0.25">
      <c r="A5407" s="100">
        <v>43776</v>
      </c>
      <c r="B5407" s="101">
        <v>34</v>
      </c>
      <c r="C5407" s="92" t="str">
        <f t="shared" si="252"/>
        <v>GET /domestic-scheduled-payment-consents/{ConsentId}</v>
      </c>
      <c r="D5407" s="94" t="s">
        <v>207</v>
      </c>
      <c r="E5407" s="93" t="str">
        <f t="shared" si="253"/>
        <v>PISP</v>
      </c>
      <c r="F5407" s="93" t="str">
        <f t="shared" si="254"/>
        <v>N</v>
      </c>
      <c r="G5407" s="95">
        <v>13804668.317893483</v>
      </c>
      <c r="H5407" s="102">
        <v>12324.598434065556</v>
      </c>
      <c r="I5407" s="102">
        <v>91.011229102665013</v>
      </c>
      <c r="J5407" s="96"/>
      <c r="K5407" s="96"/>
      <c r="L5407" s="96"/>
      <c r="M5407" s="96"/>
      <c r="N5407" s="96"/>
      <c r="O5407" s="96"/>
      <c r="P5407" s="96"/>
    </row>
    <row r="5408" spans="1:16" ht="15" customHeight="1" x14ac:dyDescent="0.25">
      <c r="A5408" s="100">
        <v>43776</v>
      </c>
      <c r="B5408" s="101">
        <v>35</v>
      </c>
      <c r="C5408" s="92" t="str">
        <f t="shared" si="252"/>
        <v>POST /domestic-scheduled-payments</v>
      </c>
      <c r="D5408" s="94" t="s">
        <v>207</v>
      </c>
      <c r="E5408" s="93" t="str">
        <f t="shared" si="253"/>
        <v>PISP</v>
      </c>
      <c r="F5408" s="93" t="str">
        <f t="shared" si="254"/>
        <v>Y</v>
      </c>
      <c r="G5408" s="95">
        <v>31340444.835634932</v>
      </c>
      <c r="H5408" s="102">
        <v>48290.746482182891</v>
      </c>
      <c r="I5408" s="102">
        <v>181.20157342750676</v>
      </c>
      <c r="J5408" s="96"/>
      <c r="K5408" s="96"/>
      <c r="L5408" s="96"/>
      <c r="M5408" s="96"/>
      <c r="N5408" s="96"/>
      <c r="O5408" s="96"/>
      <c r="P5408" s="96"/>
    </row>
    <row r="5409" spans="1:16" ht="15" customHeight="1" x14ac:dyDescent="0.25">
      <c r="A5409" s="100">
        <v>43776</v>
      </c>
      <c r="B5409" s="101">
        <v>36</v>
      </c>
      <c r="C5409" s="92" t="str">
        <f t="shared" si="252"/>
        <v>GET /domestic-scheduled-payments/{DomesticScheduledPaymentId}</v>
      </c>
      <c r="D5409" s="94" t="s">
        <v>207</v>
      </c>
      <c r="E5409" s="93" t="str">
        <f t="shared" si="253"/>
        <v>PISP</v>
      </c>
      <c r="F5409" s="93" t="str">
        <f t="shared" si="254"/>
        <v>Y</v>
      </c>
      <c r="G5409" s="95">
        <v>13867413.812282249</v>
      </c>
      <c r="H5409" s="102">
        <v>34012.474235957714</v>
      </c>
      <c r="I5409" s="102">
        <v>96.127514957278137</v>
      </c>
      <c r="J5409" s="96"/>
      <c r="K5409" s="96"/>
      <c r="L5409" s="96"/>
      <c r="M5409" s="96"/>
      <c r="N5409" s="96"/>
      <c r="O5409" s="96"/>
      <c r="P5409" s="96"/>
    </row>
    <row r="5410" spans="1:16" ht="15" customHeight="1" x14ac:dyDescent="0.25">
      <c r="A5410" s="100">
        <v>43776</v>
      </c>
      <c r="B5410" s="101">
        <v>37</v>
      </c>
      <c r="C5410" s="92" t="str">
        <f t="shared" si="252"/>
        <v>POST /domestic-standing-order-consents</v>
      </c>
      <c r="D5410" s="94" t="s">
        <v>207</v>
      </c>
      <c r="E5410" s="93" t="str">
        <f t="shared" si="253"/>
        <v>PISP</v>
      </c>
      <c r="F5410" s="93" t="str">
        <f t="shared" si="254"/>
        <v>N</v>
      </c>
      <c r="G5410" s="95">
        <v>29129570.069595605</v>
      </c>
      <c r="H5410" s="102">
        <v>24899.485706314121</v>
      </c>
      <c r="I5410" s="102">
        <v>223.59282078860176</v>
      </c>
      <c r="J5410" s="96"/>
      <c r="K5410" s="96"/>
      <c r="L5410" s="96"/>
      <c r="M5410" s="96"/>
      <c r="N5410" s="96"/>
      <c r="O5410" s="96"/>
      <c r="P5410" s="96"/>
    </row>
    <row r="5411" spans="1:16" ht="15" customHeight="1" x14ac:dyDescent="0.25">
      <c r="A5411" s="100">
        <v>43776</v>
      </c>
      <c r="B5411" s="101">
        <v>38</v>
      </c>
      <c r="C5411" s="92" t="str">
        <f t="shared" si="252"/>
        <v>GET /domestic-standing-order-consents/{ConsentId}</v>
      </c>
      <c r="D5411" s="94" t="s">
        <v>207</v>
      </c>
      <c r="E5411" s="93" t="str">
        <f t="shared" si="253"/>
        <v>PISP</v>
      </c>
      <c r="F5411" s="93" t="str">
        <f t="shared" si="254"/>
        <v>N</v>
      </c>
      <c r="G5411" s="95">
        <v>28767405.721832119</v>
      </c>
      <c r="H5411" s="102">
        <v>30455.245415725552</v>
      </c>
      <c r="I5411" s="102">
        <v>216.30349541461325</v>
      </c>
      <c r="J5411" s="96"/>
      <c r="K5411" s="96"/>
      <c r="L5411" s="96"/>
      <c r="M5411" s="96"/>
      <c r="N5411" s="96"/>
      <c r="O5411" s="96"/>
      <c r="P5411" s="96"/>
    </row>
    <row r="5412" spans="1:16" ht="15" customHeight="1" x14ac:dyDescent="0.25">
      <c r="A5412" s="100">
        <v>43776</v>
      </c>
      <c r="B5412" s="101">
        <v>39</v>
      </c>
      <c r="C5412" s="92" t="str">
        <f t="shared" si="252"/>
        <v>POST /domestic-standing-orders</v>
      </c>
      <c r="D5412" s="94" t="s">
        <v>207</v>
      </c>
      <c r="E5412" s="93" t="str">
        <f t="shared" si="253"/>
        <v>PISP</v>
      </c>
      <c r="F5412" s="93" t="str">
        <f t="shared" si="254"/>
        <v>Y</v>
      </c>
      <c r="G5412" s="95">
        <v>8463810.7115240991</v>
      </c>
      <c r="H5412" s="102">
        <v>20776.306306962349</v>
      </c>
      <c r="I5412" s="102">
        <v>2.2355195668210324</v>
      </c>
      <c r="J5412" s="96"/>
      <c r="K5412" s="96"/>
      <c r="L5412" s="96"/>
      <c r="M5412" s="96"/>
      <c r="N5412" s="96"/>
      <c r="O5412" s="96"/>
      <c r="P5412" s="96"/>
    </row>
    <row r="5413" spans="1:16" ht="15" customHeight="1" x14ac:dyDescent="0.25">
      <c r="A5413" s="100">
        <v>43776</v>
      </c>
      <c r="B5413" s="101">
        <v>40</v>
      </c>
      <c r="C5413" s="92" t="str">
        <f t="shared" si="252"/>
        <v>GET /domestic-standing-orders/{DomesticStandingOrderId}</v>
      </c>
      <c r="D5413" s="94" t="s">
        <v>207</v>
      </c>
      <c r="E5413" s="93" t="str">
        <f t="shared" si="253"/>
        <v>PISP</v>
      </c>
      <c r="F5413" s="93" t="str">
        <f t="shared" si="254"/>
        <v>Y</v>
      </c>
      <c r="G5413" s="95">
        <v>6702265.6205484085</v>
      </c>
      <c r="H5413" s="102">
        <v>8540.0118240133343</v>
      </c>
      <c r="I5413" s="102">
        <v>263.16531157049224</v>
      </c>
      <c r="J5413" s="96"/>
      <c r="K5413" s="96"/>
      <c r="L5413" s="96"/>
      <c r="M5413" s="96"/>
      <c r="N5413" s="96"/>
      <c r="O5413" s="96"/>
      <c r="P5413" s="96"/>
    </row>
    <row r="5414" spans="1:16" ht="15" customHeight="1" x14ac:dyDescent="0.25">
      <c r="A5414" s="100">
        <v>43776</v>
      </c>
      <c r="B5414" s="101">
        <v>41</v>
      </c>
      <c r="C5414" s="92" t="str">
        <f t="shared" si="252"/>
        <v>POST /international-payment-consents</v>
      </c>
      <c r="D5414" s="94" t="s">
        <v>207</v>
      </c>
      <c r="E5414" s="93" t="str">
        <f t="shared" si="253"/>
        <v>PISP</v>
      </c>
      <c r="F5414" s="93" t="str">
        <f t="shared" si="254"/>
        <v>N</v>
      </c>
      <c r="G5414" s="95">
        <v>34994128.819092989</v>
      </c>
      <c r="H5414" s="102">
        <v>48622.38330282169</v>
      </c>
      <c r="I5414" s="102">
        <v>64.164411887048772</v>
      </c>
      <c r="J5414" s="96"/>
      <c r="K5414" s="96"/>
      <c r="L5414" s="96"/>
      <c r="M5414" s="96"/>
      <c r="N5414" s="96"/>
      <c r="O5414" s="96"/>
      <c r="P5414" s="96"/>
    </row>
    <row r="5415" spans="1:16" ht="15" customHeight="1" x14ac:dyDescent="0.25">
      <c r="A5415" s="100">
        <v>43776</v>
      </c>
      <c r="B5415" s="101">
        <v>42</v>
      </c>
      <c r="C5415" s="92" t="str">
        <f t="shared" si="252"/>
        <v>GET /international-payment-consents/{ConsentId}</v>
      </c>
      <c r="D5415" s="94" t="s">
        <v>207</v>
      </c>
      <c r="E5415" s="93" t="str">
        <f t="shared" si="253"/>
        <v>PISP</v>
      </c>
      <c r="F5415" s="93" t="str">
        <f t="shared" si="254"/>
        <v>N</v>
      </c>
      <c r="G5415" s="95">
        <v>35795967.598518491</v>
      </c>
      <c r="H5415" s="102">
        <v>33813.084651660858</v>
      </c>
      <c r="I5415" s="102">
        <v>268.03903856285427</v>
      </c>
      <c r="J5415" s="96"/>
      <c r="K5415" s="96"/>
      <c r="L5415" s="96"/>
      <c r="M5415" s="96"/>
      <c r="N5415" s="96"/>
      <c r="O5415" s="96"/>
      <c r="P5415" s="96"/>
    </row>
    <row r="5416" spans="1:16" ht="15" customHeight="1" x14ac:dyDescent="0.25">
      <c r="A5416" s="100">
        <v>43776</v>
      </c>
      <c r="B5416" s="101">
        <v>43</v>
      </c>
      <c r="C5416" s="92" t="str">
        <f t="shared" si="252"/>
        <v>POST /international-payments</v>
      </c>
      <c r="D5416" s="94" t="s">
        <v>207</v>
      </c>
      <c r="E5416" s="93" t="str">
        <f t="shared" si="253"/>
        <v>PISP</v>
      </c>
      <c r="F5416" s="93" t="str">
        <f t="shared" si="254"/>
        <v>Y</v>
      </c>
      <c r="G5416" s="95">
        <v>38674672.526738867</v>
      </c>
      <c r="H5416" s="102">
        <v>39370.017526845288</v>
      </c>
      <c r="I5416" s="102">
        <v>48.685545630025985</v>
      </c>
      <c r="J5416" s="96"/>
      <c r="K5416" s="96"/>
      <c r="L5416" s="96"/>
      <c r="M5416" s="96"/>
      <c r="N5416" s="96"/>
      <c r="O5416" s="96"/>
      <c r="P5416" s="96"/>
    </row>
    <row r="5417" spans="1:16" ht="15" customHeight="1" x14ac:dyDescent="0.25">
      <c r="A5417" s="100">
        <v>43776</v>
      </c>
      <c r="B5417" s="101">
        <v>44</v>
      </c>
      <c r="C5417" s="92" t="str">
        <f t="shared" si="252"/>
        <v>GET /international-payments/{InternationalPaymentId}</v>
      </c>
      <c r="D5417" s="94" t="s">
        <v>207</v>
      </c>
      <c r="E5417" s="93" t="str">
        <f t="shared" si="253"/>
        <v>PISP</v>
      </c>
      <c r="F5417" s="93" t="str">
        <f t="shared" si="254"/>
        <v>Y</v>
      </c>
      <c r="G5417" s="95">
        <v>15605606.280782716</v>
      </c>
      <c r="H5417" s="102">
        <v>21080.375840315101</v>
      </c>
      <c r="I5417" s="102">
        <v>72.06780017834275</v>
      </c>
      <c r="J5417" s="96"/>
      <c r="K5417" s="96"/>
      <c r="L5417" s="96"/>
      <c r="M5417" s="96"/>
      <c r="N5417" s="96"/>
      <c r="O5417" s="96"/>
      <c r="P5417" s="96"/>
    </row>
    <row r="5418" spans="1:16" ht="15" customHeight="1" x14ac:dyDescent="0.25">
      <c r="A5418" s="100">
        <v>43776</v>
      </c>
      <c r="B5418" s="101">
        <v>45</v>
      </c>
      <c r="C5418" s="92" t="str">
        <f t="shared" si="252"/>
        <v>POST /international-scheduled-payment-consents</v>
      </c>
      <c r="D5418" s="94" t="s">
        <v>207</v>
      </c>
      <c r="E5418" s="93" t="str">
        <f t="shared" si="253"/>
        <v>PISP</v>
      </c>
      <c r="F5418" s="93" t="str">
        <f t="shared" si="254"/>
        <v>N</v>
      </c>
      <c r="G5418" s="95">
        <v>28229648.591153778</v>
      </c>
      <c r="H5418" s="102">
        <v>31010.933149160985</v>
      </c>
      <c r="I5418" s="102">
        <v>18.134426828103269</v>
      </c>
      <c r="J5418" s="96"/>
      <c r="K5418" s="96"/>
      <c r="L5418" s="96"/>
      <c r="M5418" s="96"/>
      <c r="N5418" s="96"/>
      <c r="O5418" s="96"/>
      <c r="P5418" s="96"/>
    </row>
    <row r="5419" spans="1:16" ht="15" customHeight="1" x14ac:dyDescent="0.25">
      <c r="A5419" s="100">
        <v>43776</v>
      </c>
      <c r="B5419" s="101">
        <v>46</v>
      </c>
      <c r="C5419" s="92" t="str">
        <f t="shared" si="252"/>
        <v>GET /international-scheduled-payment-consents/{ConsentId}</v>
      </c>
      <c r="D5419" s="94" t="s">
        <v>207</v>
      </c>
      <c r="E5419" s="93" t="str">
        <f t="shared" si="253"/>
        <v>PISP</v>
      </c>
      <c r="F5419" s="93" t="str">
        <f t="shared" si="254"/>
        <v>N</v>
      </c>
      <c r="G5419" s="95">
        <v>10568098.323425243</v>
      </c>
      <c r="H5419" s="102">
        <v>29928.30755494687</v>
      </c>
      <c r="I5419" s="102">
        <v>26.400387189144638</v>
      </c>
      <c r="J5419" s="96"/>
      <c r="K5419" s="96"/>
      <c r="L5419" s="96"/>
      <c r="M5419" s="96"/>
      <c r="N5419" s="96"/>
      <c r="O5419" s="96"/>
      <c r="P5419" s="96"/>
    </row>
    <row r="5420" spans="1:16" ht="15" customHeight="1" x14ac:dyDescent="0.25">
      <c r="A5420" s="100">
        <v>43776</v>
      </c>
      <c r="B5420" s="101">
        <v>47</v>
      </c>
      <c r="C5420" s="92" t="str">
        <f t="shared" si="252"/>
        <v>POST /international-scheduled-payments</v>
      </c>
      <c r="D5420" s="94" t="s">
        <v>207</v>
      </c>
      <c r="E5420" s="93" t="str">
        <f t="shared" si="253"/>
        <v>PISP</v>
      </c>
      <c r="F5420" s="93" t="str">
        <f t="shared" si="254"/>
        <v>Y</v>
      </c>
      <c r="G5420" s="95">
        <v>15047162.865075957</v>
      </c>
      <c r="H5420" s="102">
        <v>24473.430857684423</v>
      </c>
      <c r="I5420" s="102">
        <v>85.257777678155307</v>
      </c>
      <c r="J5420" s="96"/>
      <c r="K5420" s="96"/>
      <c r="L5420" s="96"/>
      <c r="M5420" s="96"/>
      <c r="N5420" s="96"/>
      <c r="O5420" s="96"/>
      <c r="P5420" s="96"/>
    </row>
    <row r="5421" spans="1:16" ht="15" customHeight="1" x14ac:dyDescent="0.25">
      <c r="A5421" s="100">
        <v>43776</v>
      </c>
      <c r="B5421" s="101">
        <v>48</v>
      </c>
      <c r="C5421" s="92" t="str">
        <f t="shared" si="252"/>
        <v>GET /international-scheduled-payments/{InternationalScheduledPaymentId}</v>
      </c>
      <c r="D5421" s="94" t="s">
        <v>207</v>
      </c>
      <c r="E5421" s="93" t="str">
        <f t="shared" si="253"/>
        <v>PISP</v>
      </c>
      <c r="F5421" s="93" t="str">
        <f t="shared" si="254"/>
        <v>Y</v>
      </c>
      <c r="G5421" s="95">
        <v>24954628.089375801</v>
      </c>
      <c r="H5421" s="102">
        <v>40937.651239828825</v>
      </c>
      <c r="I5421" s="102">
        <v>59.873259056951625</v>
      </c>
      <c r="J5421" s="96"/>
      <c r="K5421" s="96"/>
      <c r="L5421" s="96"/>
      <c r="M5421" s="96"/>
      <c r="N5421" s="96"/>
      <c r="O5421" s="96"/>
      <c r="P5421" s="96"/>
    </row>
    <row r="5422" spans="1:16" ht="15" customHeight="1" x14ac:dyDescent="0.25">
      <c r="A5422" s="100">
        <v>43776</v>
      </c>
      <c r="B5422" s="101">
        <v>49</v>
      </c>
      <c r="C5422" s="92" t="str">
        <f t="shared" si="252"/>
        <v>POST /international-standing-order-consents</v>
      </c>
      <c r="D5422" s="94" t="s">
        <v>207</v>
      </c>
      <c r="E5422" s="93" t="str">
        <f t="shared" si="253"/>
        <v>PISP</v>
      </c>
      <c r="F5422" s="93" t="str">
        <f t="shared" si="254"/>
        <v>N</v>
      </c>
      <c r="G5422" s="95">
        <v>4495369.4533723593</v>
      </c>
      <c r="H5422" s="102">
        <v>12919.814325776906</v>
      </c>
      <c r="I5422" s="102">
        <v>6.322594434363209</v>
      </c>
      <c r="J5422" s="96"/>
      <c r="K5422" s="96"/>
      <c r="L5422" s="96"/>
      <c r="M5422" s="96"/>
      <c r="N5422" s="96"/>
      <c r="O5422" s="96"/>
      <c r="P5422" s="96"/>
    </row>
    <row r="5423" spans="1:16" ht="15" customHeight="1" x14ac:dyDescent="0.25">
      <c r="A5423" s="100">
        <v>43776</v>
      </c>
      <c r="B5423" s="101">
        <v>50</v>
      </c>
      <c r="C5423" s="92" t="str">
        <f t="shared" si="252"/>
        <v>GET /international-standing-order-consents/{ConsentId}</v>
      </c>
      <c r="D5423" s="94" t="s">
        <v>207</v>
      </c>
      <c r="E5423" s="93" t="str">
        <f t="shared" si="253"/>
        <v>PISP</v>
      </c>
      <c r="F5423" s="93" t="str">
        <f t="shared" si="254"/>
        <v>N</v>
      </c>
      <c r="G5423" s="95">
        <v>19542820.597047135</v>
      </c>
      <c r="H5423" s="102">
        <v>28858.318130659376</v>
      </c>
      <c r="I5423" s="102">
        <v>305.94626933394204</v>
      </c>
      <c r="J5423" s="96"/>
      <c r="K5423" s="96"/>
      <c r="L5423" s="96"/>
      <c r="M5423" s="96"/>
      <c r="N5423" s="96"/>
      <c r="O5423" s="96"/>
      <c r="P5423" s="96"/>
    </row>
    <row r="5424" spans="1:16" ht="15" customHeight="1" x14ac:dyDescent="0.25">
      <c r="A5424" s="100">
        <v>43776</v>
      </c>
      <c r="B5424" s="101">
        <v>51</v>
      </c>
      <c r="C5424" s="92" t="str">
        <f t="shared" si="252"/>
        <v>POST /international-standing-orders</v>
      </c>
      <c r="D5424" s="94" t="s">
        <v>207</v>
      </c>
      <c r="E5424" s="93" t="str">
        <f t="shared" si="253"/>
        <v>PISP</v>
      </c>
      <c r="F5424" s="93" t="str">
        <f t="shared" si="254"/>
        <v>Y</v>
      </c>
      <c r="G5424" s="95">
        <v>16908521.174275294</v>
      </c>
      <c r="H5424" s="102">
        <v>25186.362824459829</v>
      </c>
      <c r="I5424" s="102">
        <v>237.08528586344545</v>
      </c>
      <c r="J5424" s="96"/>
      <c r="K5424" s="96"/>
      <c r="L5424" s="96"/>
      <c r="M5424" s="96"/>
      <c r="N5424" s="96"/>
      <c r="O5424" s="96"/>
      <c r="P5424" s="96"/>
    </row>
    <row r="5425" spans="1:16" ht="15" customHeight="1" x14ac:dyDescent="0.25">
      <c r="A5425" s="100">
        <v>43776</v>
      </c>
      <c r="B5425" s="101">
        <v>52</v>
      </c>
      <c r="C5425" s="92" t="str">
        <f t="shared" si="252"/>
        <v>GET /international-standing-orders/{InternationalStandingOrderPaymentId}</v>
      </c>
      <c r="D5425" s="94" t="s">
        <v>207</v>
      </c>
      <c r="E5425" s="93" t="str">
        <f t="shared" si="253"/>
        <v>PISP</v>
      </c>
      <c r="F5425" s="93" t="str">
        <f t="shared" si="254"/>
        <v>Y</v>
      </c>
      <c r="G5425" s="95">
        <v>7140899.4852023078</v>
      </c>
      <c r="H5425" s="102">
        <v>19157.791251880353</v>
      </c>
      <c r="I5425" s="102">
        <v>73.023132597899078</v>
      </c>
      <c r="J5425" s="96"/>
      <c r="K5425" s="96"/>
      <c r="L5425" s="96"/>
      <c r="M5425" s="96"/>
      <c r="N5425" s="96"/>
      <c r="O5425" s="96"/>
      <c r="P5425" s="96"/>
    </row>
    <row r="5426" spans="1:16" ht="15" customHeight="1" x14ac:dyDescent="0.25">
      <c r="A5426" s="100">
        <v>43776</v>
      </c>
      <c r="B5426" s="101">
        <v>53</v>
      </c>
      <c r="C5426" s="92" t="str">
        <f t="shared" si="252"/>
        <v>POST /file-payment-consents</v>
      </c>
      <c r="D5426" s="94" t="s">
        <v>207</v>
      </c>
      <c r="E5426" s="93" t="str">
        <f t="shared" si="253"/>
        <v>PISP</v>
      </c>
      <c r="F5426" s="93" t="str">
        <f t="shared" si="254"/>
        <v>N</v>
      </c>
      <c r="G5426" s="95">
        <v>12546035.983325036</v>
      </c>
      <c r="H5426" s="102">
        <v>15825.289203031687</v>
      </c>
      <c r="I5426" s="102">
        <v>25.431470675043538</v>
      </c>
      <c r="J5426" s="96"/>
      <c r="K5426" s="96"/>
      <c r="L5426" s="96"/>
      <c r="M5426" s="96"/>
      <c r="N5426" s="96"/>
      <c r="O5426" s="96"/>
      <c r="P5426" s="96"/>
    </row>
    <row r="5427" spans="1:16" ht="15" customHeight="1" x14ac:dyDescent="0.25">
      <c r="A5427" s="100">
        <v>43776</v>
      </c>
      <c r="B5427" s="101">
        <v>54</v>
      </c>
      <c r="C5427" s="92" t="str">
        <f t="shared" si="252"/>
        <v>GET /file-payment-consents/{ConsentId}</v>
      </c>
      <c r="D5427" s="94" t="s">
        <v>207</v>
      </c>
      <c r="E5427" s="93" t="str">
        <f t="shared" si="253"/>
        <v>PISP</v>
      </c>
      <c r="F5427" s="93" t="str">
        <f t="shared" si="254"/>
        <v>N</v>
      </c>
      <c r="G5427" s="95">
        <v>24330934.171284512</v>
      </c>
      <c r="H5427" s="102">
        <v>25639.129087169978</v>
      </c>
      <c r="I5427" s="102">
        <v>210.54780760766619</v>
      </c>
      <c r="J5427" s="96"/>
      <c r="K5427" s="96"/>
      <c r="L5427" s="96"/>
      <c r="M5427" s="96"/>
      <c r="N5427" s="96"/>
      <c r="O5427" s="96"/>
      <c r="P5427" s="96"/>
    </row>
    <row r="5428" spans="1:16" ht="15" customHeight="1" x14ac:dyDescent="0.25">
      <c r="A5428" s="100">
        <v>43776</v>
      </c>
      <c r="B5428" s="101">
        <v>55</v>
      </c>
      <c r="C5428" s="92" t="str">
        <f t="shared" si="252"/>
        <v>POST /file-payment-consents/{ConsentId}/file</v>
      </c>
      <c r="D5428" s="94" t="s">
        <v>207</v>
      </c>
      <c r="E5428" s="93" t="str">
        <f t="shared" si="253"/>
        <v>PISP</v>
      </c>
      <c r="F5428" s="93" t="str">
        <f t="shared" si="254"/>
        <v>N</v>
      </c>
      <c r="G5428" s="95">
        <v>21545804.520816807</v>
      </c>
      <c r="H5428" s="102">
        <v>35504.868831131556</v>
      </c>
      <c r="I5428" s="102">
        <v>80.584467609189403</v>
      </c>
      <c r="J5428" s="96"/>
      <c r="K5428" s="96"/>
      <c r="L5428" s="96"/>
      <c r="M5428" s="96"/>
      <c r="N5428" s="96"/>
      <c r="O5428" s="96"/>
      <c r="P5428" s="96"/>
    </row>
    <row r="5429" spans="1:16" ht="15" customHeight="1" x14ac:dyDescent="0.25">
      <c r="A5429" s="100">
        <v>43776</v>
      </c>
      <c r="B5429" s="101">
        <v>56</v>
      </c>
      <c r="C5429" s="92" t="str">
        <f t="shared" si="252"/>
        <v>GET /file-payment-consents/{ConsentId}/file</v>
      </c>
      <c r="D5429" s="94" t="s">
        <v>207</v>
      </c>
      <c r="E5429" s="93" t="str">
        <f t="shared" si="253"/>
        <v>PISP</v>
      </c>
      <c r="F5429" s="93" t="str">
        <f t="shared" si="254"/>
        <v>N</v>
      </c>
      <c r="G5429" s="95">
        <v>25960586.677033622</v>
      </c>
      <c r="H5429" s="101">
        <v>32707.710829958989</v>
      </c>
      <c r="I5429" s="101">
        <v>44.666881556049674</v>
      </c>
      <c r="J5429" s="96"/>
      <c r="K5429" s="96"/>
      <c r="L5429" s="96"/>
      <c r="M5429" s="96"/>
      <c r="N5429" s="96"/>
      <c r="O5429" s="96"/>
      <c r="P5429" s="96"/>
    </row>
    <row r="5430" spans="1:16" ht="15" customHeight="1" x14ac:dyDescent="0.25">
      <c r="A5430" s="100">
        <v>43776</v>
      </c>
      <c r="B5430" s="101">
        <v>57</v>
      </c>
      <c r="C5430" s="92" t="str">
        <f t="shared" si="252"/>
        <v>POST /file-payments</v>
      </c>
      <c r="D5430" s="94" t="s">
        <v>207</v>
      </c>
      <c r="E5430" s="93" t="str">
        <f t="shared" si="253"/>
        <v>PISP</v>
      </c>
      <c r="F5430" s="93" t="str">
        <f t="shared" si="254"/>
        <v>Y</v>
      </c>
      <c r="G5430" s="95">
        <v>394143539.93280792</v>
      </c>
      <c r="H5430" s="101">
        <v>4207.5377757465412</v>
      </c>
      <c r="I5430" s="101">
        <v>67.782199347269739</v>
      </c>
      <c r="J5430" s="96"/>
      <c r="K5430" s="96"/>
      <c r="L5430" s="96"/>
      <c r="M5430" s="96"/>
      <c r="N5430" s="96"/>
      <c r="O5430" s="96"/>
      <c r="P5430" s="96"/>
    </row>
    <row r="5431" spans="1:16" ht="15" customHeight="1" x14ac:dyDescent="0.25">
      <c r="A5431" s="100">
        <v>43776</v>
      </c>
      <c r="B5431" s="101">
        <v>58</v>
      </c>
      <c r="C5431" s="92" t="str">
        <f t="shared" si="252"/>
        <v>GET /file-payments/{FilePaymentId}</v>
      </c>
      <c r="D5431" s="94" t="s">
        <v>207</v>
      </c>
      <c r="E5431" s="93" t="str">
        <f t="shared" si="253"/>
        <v>PISP</v>
      </c>
      <c r="F5431" s="93" t="str">
        <f t="shared" si="254"/>
        <v>Y</v>
      </c>
      <c r="G5431" s="95">
        <v>82243923.281471729</v>
      </c>
      <c r="H5431" s="101">
        <v>890.57962250466267</v>
      </c>
      <c r="I5431" s="101">
        <v>149.61047386174724</v>
      </c>
      <c r="J5431" s="96"/>
      <c r="K5431" s="96"/>
      <c r="L5431" s="96"/>
      <c r="M5431" s="96"/>
      <c r="N5431" s="96"/>
      <c r="O5431" s="96"/>
      <c r="P5431" s="96"/>
    </row>
    <row r="5432" spans="1:16" ht="15" customHeight="1" x14ac:dyDescent="0.25">
      <c r="A5432" s="100">
        <v>43776</v>
      </c>
      <c r="B5432" s="101">
        <v>59</v>
      </c>
      <c r="C5432" s="92" t="str">
        <f t="shared" si="252"/>
        <v>GET /file-payments/{FilePaymentId}/report-file</v>
      </c>
      <c r="D5432" s="94" t="s">
        <v>207</v>
      </c>
      <c r="E5432" s="93" t="str">
        <f t="shared" si="253"/>
        <v>PISP</v>
      </c>
      <c r="F5432" s="93" t="str">
        <f t="shared" si="254"/>
        <v>Y</v>
      </c>
      <c r="G5432" s="95">
        <v>68175350.269427776</v>
      </c>
      <c r="H5432" s="101">
        <v>2554.8810318814994</v>
      </c>
      <c r="I5432" s="101">
        <v>99.33828154178731</v>
      </c>
      <c r="J5432" s="96"/>
      <c r="K5432" s="96"/>
      <c r="L5432" s="96"/>
      <c r="M5432" s="96"/>
      <c r="N5432" s="96"/>
      <c r="O5432" s="96"/>
      <c r="P5432" s="96"/>
    </row>
    <row r="5433" spans="1:16" ht="15" customHeight="1" x14ac:dyDescent="0.25">
      <c r="A5433" s="100">
        <v>43776</v>
      </c>
      <c r="B5433" s="101">
        <v>60</v>
      </c>
      <c r="C5433" s="92" t="str">
        <f t="shared" si="252"/>
        <v>POST /funds-confirmation-consents</v>
      </c>
      <c r="D5433" s="94" t="s">
        <v>207</v>
      </c>
      <c r="E5433" s="93" t="str">
        <f t="shared" si="253"/>
        <v>CoF</v>
      </c>
      <c r="F5433" s="93" t="str">
        <f t="shared" si="254"/>
        <v>N</v>
      </c>
      <c r="G5433" s="95">
        <v>14926195.996157551</v>
      </c>
      <c r="H5433" s="102">
        <v>15515.524979816573</v>
      </c>
      <c r="I5433" s="102">
        <v>14.408343521547133</v>
      </c>
      <c r="J5433" s="96"/>
      <c r="K5433" s="96"/>
      <c r="L5433" s="96"/>
      <c r="M5433" s="96"/>
      <c r="N5433" s="96"/>
      <c r="O5433" s="96"/>
      <c r="P5433" s="96"/>
    </row>
    <row r="5434" spans="1:16" ht="15" customHeight="1" x14ac:dyDescent="0.25">
      <c r="A5434" s="100">
        <v>43776</v>
      </c>
      <c r="B5434" s="101">
        <v>61</v>
      </c>
      <c r="C5434" s="92" t="str">
        <f t="shared" si="252"/>
        <v>GET /funds-confirmation-consents/{ConsentId}</v>
      </c>
      <c r="D5434" s="94" t="s">
        <v>207</v>
      </c>
      <c r="E5434" s="93" t="str">
        <f t="shared" si="253"/>
        <v>CoF</v>
      </c>
      <c r="F5434" s="93" t="str">
        <f t="shared" si="254"/>
        <v>N</v>
      </c>
      <c r="G5434" s="95">
        <v>20275055.369696785</v>
      </c>
      <c r="H5434" s="102">
        <v>40383.662943211108</v>
      </c>
      <c r="I5434" s="102">
        <v>196.80004617138383</v>
      </c>
      <c r="J5434" s="96"/>
      <c r="K5434" s="96"/>
      <c r="L5434" s="96"/>
      <c r="M5434" s="96"/>
      <c r="N5434" s="96"/>
      <c r="O5434" s="96"/>
      <c r="P5434" s="96"/>
    </row>
    <row r="5435" spans="1:16" ht="15" customHeight="1" x14ac:dyDescent="0.25">
      <c r="A5435" s="100">
        <v>43776</v>
      </c>
      <c r="B5435" s="101">
        <v>62</v>
      </c>
      <c r="C5435" s="92" t="str">
        <f t="shared" si="252"/>
        <v>DELETE /funds-confirmation-consents/{ConsentId}</v>
      </c>
      <c r="D5435" s="94" t="s">
        <v>207</v>
      </c>
      <c r="E5435" s="93" t="str">
        <f t="shared" si="253"/>
        <v>CoF</v>
      </c>
      <c r="F5435" s="93" t="str">
        <f t="shared" si="254"/>
        <v>N</v>
      </c>
      <c r="G5435" s="95">
        <v>7130654.9631292066</v>
      </c>
      <c r="H5435" s="102">
        <v>12157.459062000135</v>
      </c>
      <c r="I5435" s="102">
        <v>120.97659525624586</v>
      </c>
      <c r="J5435" s="96"/>
      <c r="K5435" s="96"/>
      <c r="L5435" s="96"/>
      <c r="M5435" s="96"/>
      <c r="N5435" s="96"/>
      <c r="O5435" s="96"/>
      <c r="P5435" s="96"/>
    </row>
    <row r="5436" spans="1:16" ht="15" customHeight="1" x14ac:dyDescent="0.25">
      <c r="A5436" s="100">
        <v>43776</v>
      </c>
      <c r="B5436" s="101">
        <v>63</v>
      </c>
      <c r="C5436" s="92" t="str">
        <f t="shared" si="252"/>
        <v>POST /funds-confirmations</v>
      </c>
      <c r="D5436" s="94" t="s">
        <v>207</v>
      </c>
      <c r="E5436" s="93" t="str">
        <f t="shared" si="253"/>
        <v>CoF</v>
      </c>
      <c r="F5436" s="93" t="str">
        <f t="shared" si="254"/>
        <v>Y</v>
      </c>
      <c r="G5436" s="95">
        <v>8790194.0645415485</v>
      </c>
      <c r="H5436" s="102">
        <v>18259.675947973425</v>
      </c>
      <c r="I5436" s="102">
        <v>222.15489534681407</v>
      </c>
      <c r="J5436" s="96"/>
      <c r="K5436" s="96"/>
      <c r="L5436" s="96"/>
      <c r="M5436" s="96"/>
      <c r="N5436" s="96"/>
      <c r="O5436" s="96"/>
      <c r="P5436" s="96"/>
    </row>
    <row r="5437" spans="1:16" ht="15" customHeight="1" x14ac:dyDescent="0.25">
      <c r="A5437" s="46">
        <v>43776</v>
      </c>
      <c r="B5437" s="101">
        <v>0</v>
      </c>
      <c r="C5437" s="92" t="str">
        <f t="shared" si="252"/>
        <v>OIDC endpoints for token IDs</v>
      </c>
      <c r="D5437" s="94" t="s">
        <v>208</v>
      </c>
      <c r="E5437" s="93" t="str">
        <f t="shared" si="253"/>
        <v>OIDC</v>
      </c>
      <c r="F5437" s="93" t="str">
        <f t="shared" si="254"/>
        <v>N</v>
      </c>
      <c r="G5437" s="112">
        <v>795926128.2452693</v>
      </c>
      <c r="H5437" s="68">
        <v>1570343.0522315169</v>
      </c>
      <c r="I5437" s="68">
        <v>568.16112784830841</v>
      </c>
      <c r="J5437" s="96"/>
      <c r="K5437" s="96"/>
      <c r="L5437" s="96"/>
      <c r="M5437" s="96"/>
      <c r="N5437" s="96"/>
      <c r="O5437" s="96"/>
      <c r="P5437" s="96"/>
    </row>
    <row r="5438" spans="1:16" ht="15" customHeight="1" x14ac:dyDescent="0.25">
      <c r="A5438" s="97">
        <v>43776</v>
      </c>
      <c r="B5438" s="101">
        <v>1</v>
      </c>
      <c r="C5438" s="92" t="str">
        <f t="shared" si="252"/>
        <v>POST /account-access-consents</v>
      </c>
      <c r="D5438" s="94" t="s">
        <v>208</v>
      </c>
      <c r="E5438" s="93" t="str">
        <f t="shared" si="253"/>
        <v>AISP</v>
      </c>
      <c r="F5438" s="93" t="str">
        <f t="shared" si="254"/>
        <v>N</v>
      </c>
      <c r="G5438" s="95">
        <v>626889.84691783553</v>
      </c>
      <c r="H5438" s="103">
        <v>30433.304819868186</v>
      </c>
      <c r="I5438" s="103">
        <v>79.894878745628361</v>
      </c>
      <c r="J5438" s="96"/>
      <c r="K5438" s="96"/>
      <c r="L5438" s="96"/>
      <c r="M5438" s="96"/>
      <c r="N5438" s="96"/>
      <c r="O5438" s="96"/>
      <c r="P5438" s="96"/>
    </row>
    <row r="5439" spans="1:16" ht="15" customHeight="1" x14ac:dyDescent="0.25">
      <c r="A5439" s="97">
        <v>43776</v>
      </c>
      <c r="B5439" s="101">
        <v>2</v>
      </c>
      <c r="C5439" s="92" t="str">
        <f t="shared" si="252"/>
        <v>GET /account-access-consents/{ConsentId}</v>
      </c>
      <c r="D5439" s="94" t="s">
        <v>208</v>
      </c>
      <c r="E5439" s="93" t="str">
        <f t="shared" si="253"/>
        <v>AISP</v>
      </c>
      <c r="F5439" s="93" t="str">
        <f t="shared" si="254"/>
        <v>N</v>
      </c>
      <c r="G5439" s="95">
        <v>1270924.5656616578</v>
      </c>
      <c r="H5439" s="103">
        <v>28465.892103656166</v>
      </c>
      <c r="I5439" s="103">
        <v>34.126507181859743</v>
      </c>
      <c r="J5439" s="96"/>
      <c r="K5439" s="96"/>
      <c r="L5439" s="96"/>
      <c r="M5439" s="96"/>
      <c r="N5439" s="96"/>
      <c r="O5439" s="96"/>
      <c r="P5439" s="96"/>
    </row>
    <row r="5440" spans="1:16" ht="15" customHeight="1" x14ac:dyDescent="0.25">
      <c r="A5440" s="97">
        <v>43776</v>
      </c>
      <c r="B5440" s="101">
        <v>3</v>
      </c>
      <c r="C5440" s="92" t="str">
        <f t="shared" si="252"/>
        <v>DELETE /account-access-consents/{ConsentId}</v>
      </c>
      <c r="D5440" s="94" t="s">
        <v>208</v>
      </c>
      <c r="E5440" s="93" t="str">
        <f t="shared" si="253"/>
        <v>AISP</v>
      </c>
      <c r="F5440" s="93" t="str">
        <f t="shared" si="254"/>
        <v>N</v>
      </c>
      <c r="G5440" s="95">
        <v>632231.31881900609</v>
      </c>
      <c r="H5440" s="103">
        <v>27687.6770360876</v>
      </c>
      <c r="I5440" s="103">
        <v>262.57747623256694</v>
      </c>
      <c r="J5440" s="96"/>
      <c r="K5440" s="96"/>
      <c r="L5440" s="96"/>
      <c r="M5440" s="96"/>
      <c r="N5440" s="96"/>
      <c r="O5440" s="96"/>
      <c r="P5440" s="96"/>
    </row>
    <row r="5441" spans="1:16" ht="15" customHeight="1" x14ac:dyDescent="0.25">
      <c r="A5441" s="97">
        <v>43776</v>
      </c>
      <c r="B5441" s="101">
        <v>4</v>
      </c>
      <c r="C5441" s="92" t="str">
        <f t="shared" si="252"/>
        <v>GET /accounts</v>
      </c>
      <c r="D5441" s="94" t="s">
        <v>208</v>
      </c>
      <c r="E5441" s="93" t="str">
        <f t="shared" si="253"/>
        <v>AISP</v>
      </c>
      <c r="F5441" s="93" t="str">
        <f t="shared" si="254"/>
        <v>Y</v>
      </c>
      <c r="G5441" s="95">
        <v>1708839.510851823</v>
      </c>
      <c r="H5441" s="103">
        <v>31901.808467357401</v>
      </c>
      <c r="I5441" s="103">
        <v>64.190256803446573</v>
      </c>
      <c r="J5441" s="96"/>
      <c r="K5441" s="96"/>
      <c r="L5441" s="96"/>
      <c r="M5441" s="96"/>
      <c r="N5441" s="96"/>
      <c r="O5441" s="96"/>
      <c r="P5441" s="96"/>
    </row>
    <row r="5442" spans="1:16" ht="15" customHeight="1" x14ac:dyDescent="0.25">
      <c r="A5442" s="97">
        <v>43776</v>
      </c>
      <c r="B5442" s="101">
        <v>5</v>
      </c>
      <c r="C5442" s="92" t="str">
        <f t="shared" si="252"/>
        <v>GET /accounts/{AccountId}</v>
      </c>
      <c r="D5442" s="94" t="s">
        <v>208</v>
      </c>
      <c r="E5442" s="93" t="str">
        <f t="shared" si="253"/>
        <v>AISP</v>
      </c>
      <c r="F5442" s="93" t="str">
        <f t="shared" si="254"/>
        <v>Y</v>
      </c>
      <c r="G5442" s="95">
        <v>2404640.6831124136</v>
      </c>
      <c r="H5442" s="103">
        <v>38713.627370649621</v>
      </c>
      <c r="I5442" s="103">
        <v>82.195136818556747</v>
      </c>
      <c r="J5442" s="96"/>
      <c r="K5442" s="96"/>
      <c r="L5442" s="96"/>
      <c r="M5442" s="96"/>
      <c r="N5442" s="96"/>
      <c r="O5442" s="96"/>
      <c r="P5442" s="96"/>
    </row>
    <row r="5443" spans="1:16" ht="15" customHeight="1" x14ac:dyDescent="0.25">
      <c r="A5443" s="97">
        <v>43776</v>
      </c>
      <c r="B5443" s="101">
        <v>6</v>
      </c>
      <c r="C5443" s="92" t="str">
        <f t="shared" si="252"/>
        <v>GET /accounts/{AccountId}/balances</v>
      </c>
      <c r="D5443" s="94" t="s">
        <v>208</v>
      </c>
      <c r="E5443" s="93" t="str">
        <f t="shared" si="253"/>
        <v>AISP</v>
      </c>
      <c r="F5443" s="93" t="str">
        <f t="shared" si="254"/>
        <v>Y</v>
      </c>
      <c r="G5443" s="95">
        <v>1736221.6750158709</v>
      </c>
      <c r="H5443" s="103">
        <v>25957.271740653898</v>
      </c>
      <c r="I5443" s="103">
        <v>132.14470441490829</v>
      </c>
      <c r="J5443" s="96"/>
      <c r="K5443" s="96"/>
      <c r="L5443" s="96"/>
      <c r="M5443" s="96"/>
      <c r="N5443" s="96"/>
      <c r="O5443" s="96"/>
      <c r="P5443" s="96"/>
    </row>
    <row r="5444" spans="1:16" ht="15" customHeight="1" x14ac:dyDescent="0.25">
      <c r="A5444" s="97">
        <v>43776</v>
      </c>
      <c r="B5444" s="101">
        <v>7</v>
      </c>
      <c r="C5444" s="92" t="str">
        <f t="shared" si="252"/>
        <v>GET /balances</v>
      </c>
      <c r="D5444" s="94" t="s">
        <v>208</v>
      </c>
      <c r="E5444" s="93" t="str">
        <f t="shared" si="253"/>
        <v>AISP</v>
      </c>
      <c r="F5444" s="93" t="str">
        <f t="shared" si="254"/>
        <v>Y</v>
      </c>
      <c r="G5444" s="95">
        <v>1153632.2885500339</v>
      </c>
      <c r="H5444" s="103">
        <v>20541.227428827715</v>
      </c>
      <c r="I5444" s="103">
        <v>142.45377233970578</v>
      </c>
      <c r="J5444" s="96"/>
      <c r="K5444" s="96"/>
      <c r="L5444" s="96"/>
      <c r="M5444" s="96"/>
      <c r="N5444" s="96"/>
      <c r="O5444" s="96"/>
      <c r="P5444" s="96"/>
    </row>
    <row r="5445" spans="1:16" ht="15" customHeight="1" x14ac:dyDescent="0.25">
      <c r="A5445" s="97">
        <v>43776</v>
      </c>
      <c r="B5445" s="101">
        <v>8</v>
      </c>
      <c r="C5445" s="92" t="str">
        <f t="shared" si="252"/>
        <v>GET /accounts/{AccountId}/transactions</v>
      </c>
      <c r="D5445" s="94" t="s">
        <v>208</v>
      </c>
      <c r="E5445" s="93" t="str">
        <f t="shared" si="253"/>
        <v>AISP</v>
      </c>
      <c r="F5445" s="93" t="str">
        <f t="shared" si="254"/>
        <v>Y</v>
      </c>
      <c r="G5445" s="95">
        <v>30394640.757449612</v>
      </c>
      <c r="H5445" s="103">
        <v>19543.200176096321</v>
      </c>
      <c r="I5445" s="103">
        <v>187.62460731816236</v>
      </c>
      <c r="J5445" s="96"/>
      <c r="K5445" s="96"/>
      <c r="L5445" s="96"/>
      <c r="M5445" s="96"/>
      <c r="N5445" s="96"/>
      <c r="O5445" s="96"/>
      <c r="P5445" s="96"/>
    </row>
    <row r="5446" spans="1:16" ht="15" customHeight="1" x14ac:dyDescent="0.25">
      <c r="A5446" s="97">
        <v>43776</v>
      </c>
      <c r="B5446" s="101">
        <v>9</v>
      </c>
      <c r="C5446" s="92" t="str">
        <f t="shared" si="252"/>
        <v>GET /transactions</v>
      </c>
      <c r="D5446" s="94" t="s">
        <v>208</v>
      </c>
      <c r="E5446" s="93" t="str">
        <f t="shared" si="253"/>
        <v>AISP</v>
      </c>
      <c r="F5446" s="93" t="str">
        <f t="shared" si="254"/>
        <v>Y</v>
      </c>
      <c r="G5446" s="95">
        <v>318106728.55804944</v>
      </c>
      <c r="H5446" s="103">
        <v>41714.8811359596</v>
      </c>
      <c r="I5446" s="103">
        <v>31.192015952123366</v>
      </c>
      <c r="J5446" s="96"/>
      <c r="K5446" s="96"/>
      <c r="L5446" s="96"/>
      <c r="M5446" s="96"/>
      <c r="N5446" s="96"/>
      <c r="O5446" s="96"/>
      <c r="P5446" s="96"/>
    </row>
    <row r="5447" spans="1:16" ht="15" customHeight="1" x14ac:dyDescent="0.25">
      <c r="A5447" s="97">
        <v>43776</v>
      </c>
      <c r="B5447" s="101">
        <v>10</v>
      </c>
      <c r="C5447" s="92" t="str">
        <f t="shared" si="252"/>
        <v>GET /accounts/{AccountId}/beneficiaries</v>
      </c>
      <c r="D5447" s="94" t="s">
        <v>208</v>
      </c>
      <c r="E5447" s="93" t="str">
        <f t="shared" si="253"/>
        <v>AISP</v>
      </c>
      <c r="F5447" s="93" t="str">
        <f t="shared" si="254"/>
        <v>Y</v>
      </c>
      <c r="G5447" s="95">
        <v>2093390.3304828384</v>
      </c>
      <c r="H5447" s="103">
        <v>26529.505947541184</v>
      </c>
      <c r="I5447" s="103">
        <v>120.1088958428181</v>
      </c>
      <c r="J5447" s="96"/>
      <c r="K5447" s="96"/>
      <c r="L5447" s="96"/>
      <c r="M5447" s="96"/>
      <c r="N5447" s="96"/>
      <c r="O5447" s="96"/>
      <c r="P5447" s="96"/>
    </row>
    <row r="5448" spans="1:16" ht="15" customHeight="1" x14ac:dyDescent="0.25">
      <c r="A5448" s="97">
        <v>43776</v>
      </c>
      <c r="B5448" s="101">
        <v>11</v>
      </c>
      <c r="C5448" s="92" t="str">
        <f t="shared" ref="C5448:C5511" si="255">VLOOKUP($B5448,endpoints,3)</f>
        <v>GET /beneficiaries</v>
      </c>
      <c r="D5448" s="94" t="s">
        <v>208</v>
      </c>
      <c r="E5448" s="93" t="str">
        <f t="shared" ref="E5448:E5511" si="256">VLOOKUP($B5448,endpoints,4)</f>
        <v>AISP</v>
      </c>
      <c r="F5448" s="93" t="str">
        <f t="shared" ref="F5448:F5511" si="257">VLOOKUP($B5448,endpoints,5)</f>
        <v>Y</v>
      </c>
      <c r="G5448" s="95">
        <v>2918998.0277916421</v>
      </c>
      <c r="H5448" s="99">
        <v>39092.985457566829</v>
      </c>
      <c r="I5448" s="99">
        <v>32.420645027132736</v>
      </c>
      <c r="J5448" s="96"/>
      <c r="K5448" s="96"/>
      <c r="L5448" s="96"/>
      <c r="M5448" s="96"/>
      <c r="N5448" s="96"/>
      <c r="O5448" s="96"/>
      <c r="P5448" s="96"/>
    </row>
    <row r="5449" spans="1:16" ht="15" customHeight="1" x14ac:dyDescent="0.25">
      <c r="A5449" s="97">
        <v>43776</v>
      </c>
      <c r="B5449" s="101">
        <v>12</v>
      </c>
      <c r="C5449" s="92" t="str">
        <f t="shared" si="255"/>
        <v>GET /accounts/{AccountId}/direct-debits</v>
      </c>
      <c r="D5449" s="94" t="s">
        <v>208</v>
      </c>
      <c r="E5449" s="93" t="str">
        <f t="shared" si="256"/>
        <v>AISP</v>
      </c>
      <c r="F5449" s="93" t="str">
        <f t="shared" si="257"/>
        <v>Y</v>
      </c>
      <c r="G5449" s="95">
        <v>1623307.8802037889</v>
      </c>
      <c r="H5449" s="99">
        <v>37136.381049071999</v>
      </c>
      <c r="I5449" s="99">
        <v>191.01235258031386</v>
      </c>
      <c r="J5449" s="96"/>
      <c r="K5449" s="96"/>
      <c r="L5449" s="96"/>
      <c r="M5449" s="96"/>
      <c r="N5449" s="96"/>
      <c r="O5449" s="96"/>
      <c r="P5449" s="96"/>
    </row>
    <row r="5450" spans="1:16" ht="15" customHeight="1" x14ac:dyDescent="0.25">
      <c r="A5450" s="97">
        <v>43776</v>
      </c>
      <c r="B5450" s="101">
        <v>13</v>
      </c>
      <c r="C5450" s="92" t="str">
        <f t="shared" si="255"/>
        <v>GET /direct-debits</v>
      </c>
      <c r="D5450" s="94" t="s">
        <v>208</v>
      </c>
      <c r="E5450" s="93" t="str">
        <f t="shared" si="256"/>
        <v>AISP</v>
      </c>
      <c r="F5450" s="93" t="str">
        <f t="shared" si="257"/>
        <v>Y</v>
      </c>
      <c r="G5450" s="95">
        <v>1565307.809471186</v>
      </c>
      <c r="H5450" s="99">
        <v>20538.232938604062</v>
      </c>
      <c r="I5450" s="99">
        <v>217.80297615156476</v>
      </c>
      <c r="J5450" s="96"/>
      <c r="K5450" s="96"/>
      <c r="L5450" s="96"/>
      <c r="M5450" s="96"/>
      <c r="N5450" s="96"/>
      <c r="O5450" s="96"/>
      <c r="P5450" s="96"/>
    </row>
    <row r="5451" spans="1:16" ht="15" customHeight="1" x14ac:dyDescent="0.25">
      <c r="A5451" s="97">
        <v>43776</v>
      </c>
      <c r="B5451" s="101">
        <v>14</v>
      </c>
      <c r="C5451" s="92" t="str">
        <f t="shared" si="255"/>
        <v>GET /accounts/{AccountId}/standing-orders</v>
      </c>
      <c r="D5451" s="94" t="s">
        <v>208</v>
      </c>
      <c r="E5451" s="93" t="str">
        <f t="shared" si="256"/>
        <v>AISP</v>
      </c>
      <c r="F5451" s="93" t="str">
        <f t="shared" si="257"/>
        <v>Y</v>
      </c>
      <c r="G5451" s="95">
        <v>874424.28456370451</v>
      </c>
      <c r="H5451" s="99">
        <v>19354.387548919436</v>
      </c>
      <c r="I5451" s="99">
        <v>137.66489616989128</v>
      </c>
      <c r="J5451" s="96"/>
      <c r="K5451" s="96"/>
      <c r="L5451" s="96"/>
      <c r="M5451" s="96"/>
      <c r="N5451" s="96"/>
      <c r="O5451" s="96"/>
      <c r="P5451" s="96"/>
    </row>
    <row r="5452" spans="1:16" ht="15" customHeight="1" x14ac:dyDescent="0.25">
      <c r="A5452" s="97">
        <v>43776</v>
      </c>
      <c r="B5452" s="101">
        <v>15</v>
      </c>
      <c r="C5452" s="92" t="str">
        <f t="shared" si="255"/>
        <v>GET /standing-orders</v>
      </c>
      <c r="D5452" s="94" t="s">
        <v>208</v>
      </c>
      <c r="E5452" s="93" t="str">
        <f t="shared" si="256"/>
        <v>AISP</v>
      </c>
      <c r="F5452" s="93" t="str">
        <f t="shared" si="257"/>
        <v>Y</v>
      </c>
      <c r="G5452" s="95">
        <v>1325188.2746147602</v>
      </c>
      <c r="H5452" s="99">
        <v>46012.36628881978</v>
      </c>
      <c r="I5452" s="99">
        <v>135.67487708687958</v>
      </c>
      <c r="J5452" s="96"/>
      <c r="K5452" s="96"/>
      <c r="L5452" s="96"/>
      <c r="M5452" s="96"/>
      <c r="N5452" s="96"/>
      <c r="O5452" s="96"/>
      <c r="P5452" s="96"/>
    </row>
    <row r="5453" spans="1:16" ht="15" customHeight="1" x14ac:dyDescent="0.25">
      <c r="A5453" s="97">
        <v>43776</v>
      </c>
      <c r="B5453" s="101">
        <v>16</v>
      </c>
      <c r="C5453" s="92" t="str">
        <f t="shared" si="255"/>
        <v>GET /accounts/{AccountId}/product</v>
      </c>
      <c r="D5453" s="94" t="s">
        <v>208</v>
      </c>
      <c r="E5453" s="93" t="str">
        <f t="shared" si="256"/>
        <v>AISP</v>
      </c>
      <c r="F5453" s="93" t="str">
        <f t="shared" si="257"/>
        <v>Y</v>
      </c>
      <c r="G5453" s="95">
        <v>381990.21105992235</v>
      </c>
      <c r="H5453" s="99">
        <v>5492.2301940347725</v>
      </c>
      <c r="I5453" s="99">
        <v>152.1774002520491</v>
      </c>
      <c r="J5453" s="96"/>
      <c r="K5453" s="96"/>
      <c r="L5453" s="96"/>
      <c r="M5453" s="96"/>
      <c r="N5453" s="96"/>
      <c r="O5453" s="96"/>
      <c r="P5453" s="96"/>
    </row>
    <row r="5454" spans="1:16" ht="15" customHeight="1" x14ac:dyDescent="0.25">
      <c r="A5454" s="97">
        <v>43776</v>
      </c>
      <c r="B5454" s="101">
        <v>17</v>
      </c>
      <c r="C5454" s="92" t="str">
        <f t="shared" si="255"/>
        <v>GET /products</v>
      </c>
      <c r="D5454" s="94" t="s">
        <v>208</v>
      </c>
      <c r="E5454" s="93" t="str">
        <f t="shared" si="256"/>
        <v>AISP</v>
      </c>
      <c r="F5454" s="93" t="str">
        <f t="shared" si="257"/>
        <v>Y</v>
      </c>
      <c r="G5454" s="95">
        <v>704977.06259408232</v>
      </c>
      <c r="H5454" s="99">
        <v>30901.813388936403</v>
      </c>
      <c r="I5454" s="99">
        <v>202.40732202946262</v>
      </c>
      <c r="J5454" s="96"/>
      <c r="K5454" s="96"/>
      <c r="L5454" s="96"/>
      <c r="M5454" s="96"/>
      <c r="N5454" s="96"/>
      <c r="O5454" s="96"/>
      <c r="P5454" s="96"/>
    </row>
    <row r="5455" spans="1:16" ht="15" customHeight="1" x14ac:dyDescent="0.25">
      <c r="A5455" s="97">
        <v>43776</v>
      </c>
      <c r="B5455" s="101">
        <v>18</v>
      </c>
      <c r="C5455" s="92" t="str">
        <f t="shared" si="255"/>
        <v>GET /accounts/{AccountId}/offers</v>
      </c>
      <c r="D5455" s="94" t="s">
        <v>208</v>
      </c>
      <c r="E5455" s="93" t="str">
        <f t="shared" si="256"/>
        <v>AISP</v>
      </c>
      <c r="F5455" s="93" t="str">
        <f t="shared" si="257"/>
        <v>Y</v>
      </c>
      <c r="G5455" s="95">
        <v>848607.65965336282</v>
      </c>
      <c r="H5455" s="99">
        <v>40888.117028082284</v>
      </c>
      <c r="I5455" s="99">
        <v>251.15313368448483</v>
      </c>
      <c r="J5455" s="96"/>
      <c r="K5455" s="96"/>
      <c r="L5455" s="96"/>
      <c r="M5455" s="96"/>
      <c r="N5455" s="96"/>
      <c r="O5455" s="96"/>
      <c r="P5455" s="96"/>
    </row>
    <row r="5456" spans="1:16" ht="15" customHeight="1" x14ac:dyDescent="0.25">
      <c r="A5456" s="97">
        <v>43776</v>
      </c>
      <c r="B5456" s="101">
        <v>19</v>
      </c>
      <c r="C5456" s="92" t="str">
        <f t="shared" si="255"/>
        <v>GET /offers</v>
      </c>
      <c r="D5456" s="94" t="s">
        <v>208</v>
      </c>
      <c r="E5456" s="93" t="str">
        <f t="shared" si="256"/>
        <v>AISP</v>
      </c>
      <c r="F5456" s="93" t="str">
        <f t="shared" si="257"/>
        <v>Y</v>
      </c>
      <c r="G5456" s="95">
        <v>2832706.0115863117</v>
      </c>
      <c r="H5456" s="99">
        <v>38162.715065932905</v>
      </c>
      <c r="I5456" s="99">
        <v>171.22293533220574</v>
      </c>
      <c r="J5456" s="96"/>
      <c r="K5456" s="96"/>
      <c r="L5456" s="96"/>
      <c r="M5456" s="96"/>
      <c r="N5456" s="96"/>
      <c r="O5456" s="96"/>
      <c r="P5456" s="96"/>
    </row>
    <row r="5457" spans="1:16" ht="15" customHeight="1" x14ac:dyDescent="0.25">
      <c r="A5457" s="97">
        <v>43776</v>
      </c>
      <c r="B5457" s="101">
        <v>20</v>
      </c>
      <c r="C5457" s="92" t="str">
        <f t="shared" si="255"/>
        <v>GET /accounts/{AccountId}/party</v>
      </c>
      <c r="D5457" s="94" t="s">
        <v>208</v>
      </c>
      <c r="E5457" s="93" t="str">
        <f t="shared" si="256"/>
        <v>AISP</v>
      </c>
      <c r="F5457" s="93" t="str">
        <f t="shared" si="257"/>
        <v>Y</v>
      </c>
      <c r="G5457" s="95">
        <v>1000282.8711968077</v>
      </c>
      <c r="H5457" s="99">
        <v>51553.155111571803</v>
      </c>
      <c r="I5457" s="99">
        <v>0</v>
      </c>
      <c r="J5457" s="96"/>
      <c r="K5457" s="96"/>
      <c r="L5457" s="96"/>
      <c r="M5457" s="96"/>
      <c r="N5457" s="96"/>
      <c r="O5457" s="96"/>
      <c r="P5457" s="96"/>
    </row>
    <row r="5458" spans="1:16" ht="15" customHeight="1" x14ac:dyDescent="0.25">
      <c r="A5458" s="97">
        <v>43776</v>
      </c>
      <c r="B5458" s="101">
        <v>21</v>
      </c>
      <c r="C5458" s="92" t="str">
        <f t="shared" si="255"/>
        <v>GET /party</v>
      </c>
      <c r="D5458" s="94" t="s">
        <v>208</v>
      </c>
      <c r="E5458" s="93" t="str">
        <f t="shared" si="256"/>
        <v>AISP</v>
      </c>
      <c r="F5458" s="93" t="str">
        <f t="shared" si="257"/>
        <v>Y</v>
      </c>
      <c r="G5458" s="95">
        <v>738815.80711236666</v>
      </c>
      <c r="H5458" s="99">
        <v>10862.247157977188</v>
      </c>
      <c r="I5458" s="99">
        <v>350.64015289723153</v>
      </c>
      <c r="J5458" s="96"/>
      <c r="K5458" s="96"/>
      <c r="L5458" s="96"/>
      <c r="M5458" s="96"/>
      <c r="N5458" s="96"/>
      <c r="O5458" s="96"/>
      <c r="P5458" s="96"/>
    </row>
    <row r="5459" spans="1:16" ht="15" customHeight="1" x14ac:dyDescent="0.25">
      <c r="A5459" s="97">
        <v>43776</v>
      </c>
      <c r="B5459" s="101">
        <v>22</v>
      </c>
      <c r="C5459" s="92" t="str">
        <f t="shared" si="255"/>
        <v>GET /accounts/{AccountId}/scheduled-payments</v>
      </c>
      <c r="D5459" s="94" t="s">
        <v>208</v>
      </c>
      <c r="E5459" s="93" t="str">
        <f t="shared" si="256"/>
        <v>AISP</v>
      </c>
      <c r="F5459" s="93" t="str">
        <f t="shared" si="257"/>
        <v>Y</v>
      </c>
      <c r="G5459" s="95">
        <v>913948.23844142864</v>
      </c>
      <c r="H5459" s="99">
        <v>31772.176767524164</v>
      </c>
      <c r="I5459" s="99">
        <v>2.9236462378887467</v>
      </c>
      <c r="J5459" s="96"/>
      <c r="K5459" s="96"/>
      <c r="L5459" s="96"/>
      <c r="M5459" s="96"/>
      <c r="N5459" s="96"/>
      <c r="O5459" s="96"/>
      <c r="P5459" s="96"/>
    </row>
    <row r="5460" spans="1:16" ht="15" customHeight="1" x14ac:dyDescent="0.25">
      <c r="A5460" s="97">
        <v>43776</v>
      </c>
      <c r="B5460" s="101">
        <v>23</v>
      </c>
      <c r="C5460" s="92" t="str">
        <f t="shared" si="255"/>
        <v>GET /scheduled-payments</v>
      </c>
      <c r="D5460" s="94" t="s">
        <v>208</v>
      </c>
      <c r="E5460" s="93" t="str">
        <f t="shared" si="256"/>
        <v>AISP</v>
      </c>
      <c r="F5460" s="93" t="str">
        <f t="shared" si="257"/>
        <v>Y</v>
      </c>
      <c r="G5460" s="95">
        <v>1929287.4423929122</v>
      </c>
      <c r="H5460" s="99">
        <v>31172.22105969489</v>
      </c>
      <c r="I5460" s="99">
        <v>73.998623632669052</v>
      </c>
      <c r="J5460" s="96"/>
      <c r="K5460" s="96"/>
      <c r="L5460" s="96"/>
      <c r="M5460" s="96"/>
      <c r="N5460" s="96"/>
      <c r="O5460" s="96"/>
      <c r="P5460" s="96"/>
    </row>
    <row r="5461" spans="1:16" ht="15" customHeight="1" x14ac:dyDescent="0.25">
      <c r="A5461" s="97">
        <v>43776</v>
      </c>
      <c r="B5461" s="101">
        <v>24</v>
      </c>
      <c r="C5461" s="92" t="str">
        <f t="shared" si="255"/>
        <v>GET /accounts/{AccountId}/statements</v>
      </c>
      <c r="D5461" s="94" t="s">
        <v>208</v>
      </c>
      <c r="E5461" s="93" t="str">
        <f t="shared" si="256"/>
        <v>AISP</v>
      </c>
      <c r="F5461" s="93" t="str">
        <f t="shared" si="257"/>
        <v>Y</v>
      </c>
      <c r="G5461" s="95">
        <v>816512.38425750379</v>
      </c>
      <c r="H5461" s="99">
        <v>14078.836275722231</v>
      </c>
      <c r="I5461" s="99">
        <v>135.88549555193433</v>
      </c>
      <c r="J5461" s="96"/>
      <c r="K5461" s="96"/>
      <c r="L5461" s="96"/>
      <c r="M5461" s="96"/>
      <c r="N5461" s="96"/>
      <c r="O5461" s="96"/>
      <c r="P5461" s="96"/>
    </row>
    <row r="5462" spans="1:16" ht="15" customHeight="1" x14ac:dyDescent="0.25">
      <c r="A5462" s="97">
        <v>43776</v>
      </c>
      <c r="B5462" s="101">
        <v>25</v>
      </c>
      <c r="C5462" s="92" t="str">
        <f t="shared" si="255"/>
        <v>GET /accounts/{AccountId}/statements/{StatementId}</v>
      </c>
      <c r="D5462" s="94" t="s">
        <v>208</v>
      </c>
      <c r="E5462" s="93" t="str">
        <f t="shared" si="256"/>
        <v>AISP</v>
      </c>
      <c r="F5462" s="93" t="str">
        <f t="shared" si="257"/>
        <v>Y</v>
      </c>
      <c r="G5462" s="95">
        <v>1094741.4017189667</v>
      </c>
      <c r="H5462" s="99">
        <v>22972.967109924477</v>
      </c>
      <c r="I5462" s="99">
        <v>110.43172610728297</v>
      </c>
      <c r="J5462" s="96"/>
      <c r="K5462" s="96"/>
      <c r="L5462" s="96"/>
      <c r="M5462" s="96"/>
      <c r="N5462" s="96"/>
      <c r="O5462" s="96"/>
      <c r="P5462" s="96"/>
    </row>
    <row r="5463" spans="1:16" ht="15" customHeight="1" x14ac:dyDescent="0.25">
      <c r="A5463" s="97">
        <v>43776</v>
      </c>
      <c r="B5463" s="101">
        <v>26</v>
      </c>
      <c r="C5463" s="92" t="str">
        <f t="shared" si="255"/>
        <v>GET /accounts/{AccountId}/statements/{StatementId}/file</v>
      </c>
      <c r="D5463" s="94" t="s">
        <v>208</v>
      </c>
      <c r="E5463" s="93" t="str">
        <f t="shared" si="256"/>
        <v>AISP</v>
      </c>
      <c r="F5463" s="93" t="str">
        <f t="shared" si="257"/>
        <v>Y</v>
      </c>
      <c r="G5463" s="95">
        <v>2086879.5207687016</v>
      </c>
      <c r="H5463" s="99">
        <v>24249.466921343257</v>
      </c>
      <c r="I5463" s="99">
        <v>80.300758136903667</v>
      </c>
      <c r="J5463" s="96"/>
      <c r="K5463" s="96"/>
      <c r="L5463" s="96"/>
      <c r="M5463" s="96"/>
      <c r="N5463" s="96"/>
      <c r="O5463" s="96"/>
      <c r="P5463" s="96"/>
    </row>
    <row r="5464" spans="1:16" ht="15" customHeight="1" x14ac:dyDescent="0.25">
      <c r="A5464" s="97">
        <v>43776</v>
      </c>
      <c r="B5464" s="101">
        <v>27</v>
      </c>
      <c r="C5464" s="92" t="str">
        <f t="shared" si="255"/>
        <v>GET /accounts/{AccountId}/statements/{StatementId}/transactions</v>
      </c>
      <c r="D5464" s="94" t="s">
        <v>208</v>
      </c>
      <c r="E5464" s="93" t="str">
        <f t="shared" si="256"/>
        <v>AISP</v>
      </c>
      <c r="F5464" s="93" t="str">
        <f t="shared" si="257"/>
        <v>Y</v>
      </c>
      <c r="G5464" s="95">
        <v>27836494.827135265</v>
      </c>
      <c r="H5464" s="99">
        <v>7008.5789886276261</v>
      </c>
      <c r="I5464" s="99">
        <v>269.89231793249917</v>
      </c>
      <c r="J5464" s="96"/>
      <c r="K5464" s="96"/>
      <c r="L5464" s="96"/>
      <c r="M5464" s="96"/>
      <c r="N5464" s="96"/>
      <c r="O5464" s="96"/>
      <c r="P5464" s="96"/>
    </row>
    <row r="5465" spans="1:16" ht="15" customHeight="1" x14ac:dyDescent="0.25">
      <c r="A5465" s="97">
        <v>43776</v>
      </c>
      <c r="B5465" s="101">
        <v>28</v>
      </c>
      <c r="C5465" s="92" t="str">
        <f t="shared" si="255"/>
        <v>GET /statements</v>
      </c>
      <c r="D5465" s="94" t="s">
        <v>208</v>
      </c>
      <c r="E5465" s="93" t="str">
        <f t="shared" si="256"/>
        <v>AISP</v>
      </c>
      <c r="F5465" s="93" t="str">
        <f t="shared" si="257"/>
        <v>Y</v>
      </c>
      <c r="G5465" s="95">
        <v>3071476.9106575884</v>
      </c>
      <c r="H5465" s="99">
        <v>42779.417598580905</v>
      </c>
      <c r="I5465" s="99">
        <v>68.503752306998152</v>
      </c>
      <c r="J5465" s="96"/>
      <c r="K5465" s="96"/>
      <c r="L5465" s="96"/>
      <c r="M5465" s="96"/>
      <c r="N5465" s="96"/>
      <c r="O5465" s="96"/>
      <c r="P5465" s="96"/>
    </row>
    <row r="5466" spans="1:16" ht="15" customHeight="1" x14ac:dyDescent="0.25">
      <c r="A5466" s="97">
        <v>43776</v>
      </c>
      <c r="B5466" s="101">
        <v>29</v>
      </c>
      <c r="C5466" s="92" t="str">
        <f t="shared" si="255"/>
        <v>POST /domestic-payment-consents</v>
      </c>
      <c r="D5466" s="94" t="s">
        <v>208</v>
      </c>
      <c r="E5466" s="93" t="str">
        <f t="shared" si="256"/>
        <v>PISP</v>
      </c>
      <c r="F5466" s="93" t="str">
        <f t="shared" si="257"/>
        <v>N</v>
      </c>
      <c r="G5466" s="95">
        <v>3250304.8055789978</v>
      </c>
      <c r="H5466" s="99">
        <v>9540.9157188699337</v>
      </c>
      <c r="I5466" s="99">
        <v>93.98349806266333</v>
      </c>
      <c r="J5466" s="96"/>
      <c r="K5466" s="96"/>
      <c r="L5466" s="96"/>
      <c r="M5466" s="96"/>
      <c r="N5466" s="96"/>
      <c r="O5466" s="96"/>
      <c r="P5466" s="96"/>
    </row>
    <row r="5467" spans="1:16" ht="15" customHeight="1" x14ac:dyDescent="0.25">
      <c r="A5467" s="97">
        <v>43776</v>
      </c>
      <c r="B5467" s="101">
        <v>30</v>
      </c>
      <c r="C5467" s="92" t="str">
        <f t="shared" si="255"/>
        <v>GET /domestic-payment-consents/{ConsentId}</v>
      </c>
      <c r="D5467" s="94" t="s">
        <v>208</v>
      </c>
      <c r="E5467" s="93" t="str">
        <f t="shared" si="256"/>
        <v>PISP</v>
      </c>
      <c r="F5467" s="93" t="str">
        <f t="shared" si="257"/>
        <v>N</v>
      </c>
      <c r="G5467" s="95">
        <v>12942583.331242813</v>
      </c>
      <c r="H5467" s="99">
        <v>18999.729544072055</v>
      </c>
      <c r="I5467" s="99">
        <v>141.87235796492243</v>
      </c>
      <c r="J5467" s="96"/>
      <c r="K5467" s="96"/>
      <c r="L5467" s="96"/>
      <c r="M5467" s="96"/>
      <c r="N5467" s="96"/>
      <c r="O5467" s="96"/>
      <c r="P5467" s="96"/>
    </row>
    <row r="5468" spans="1:16" ht="15" customHeight="1" x14ac:dyDescent="0.25">
      <c r="A5468" s="97">
        <v>43776</v>
      </c>
      <c r="B5468" s="101">
        <v>31</v>
      </c>
      <c r="C5468" s="92" t="str">
        <f t="shared" si="255"/>
        <v>POST /domestic-payments</v>
      </c>
      <c r="D5468" s="94" t="s">
        <v>208</v>
      </c>
      <c r="E5468" s="93" t="str">
        <f t="shared" si="256"/>
        <v>PISP</v>
      </c>
      <c r="F5468" s="93" t="str">
        <f t="shared" si="257"/>
        <v>Y</v>
      </c>
      <c r="G5468" s="95">
        <v>4810170.9620968923</v>
      </c>
      <c r="H5468" s="99">
        <v>15174.457421607036</v>
      </c>
      <c r="I5468" s="99">
        <v>5.8488339043306006</v>
      </c>
      <c r="J5468" s="96"/>
      <c r="K5468" s="96"/>
      <c r="L5468" s="96"/>
      <c r="M5468" s="96"/>
      <c r="N5468" s="96"/>
      <c r="O5468" s="96"/>
      <c r="P5468" s="96"/>
    </row>
    <row r="5469" spans="1:16" ht="15" customHeight="1" x14ac:dyDescent="0.25">
      <c r="A5469" s="97">
        <v>43776</v>
      </c>
      <c r="B5469" s="101">
        <v>32</v>
      </c>
      <c r="C5469" s="92" t="str">
        <f t="shared" si="255"/>
        <v>GET /domestic-payments/{DomesticPaymentId}</v>
      </c>
      <c r="D5469" s="94" t="s">
        <v>208</v>
      </c>
      <c r="E5469" s="93" t="str">
        <f t="shared" si="256"/>
        <v>PISP</v>
      </c>
      <c r="F5469" s="93" t="str">
        <f t="shared" si="257"/>
        <v>Y</v>
      </c>
      <c r="G5469" s="95">
        <v>34987308.968330912</v>
      </c>
      <c r="H5469" s="99">
        <v>38241.303338139965</v>
      </c>
      <c r="I5469" s="99">
        <v>62.72116322493126</v>
      </c>
      <c r="J5469" s="96"/>
      <c r="K5469" s="96"/>
      <c r="L5469" s="96"/>
      <c r="M5469" s="96"/>
      <c r="N5469" s="96"/>
      <c r="O5469" s="96"/>
      <c r="P5469" s="96"/>
    </row>
    <row r="5470" spans="1:16" ht="15" customHeight="1" x14ac:dyDescent="0.25">
      <c r="A5470" s="97">
        <v>43776</v>
      </c>
      <c r="B5470" s="101">
        <v>33</v>
      </c>
      <c r="C5470" s="92" t="str">
        <f t="shared" si="255"/>
        <v>POST /domestic-scheduled-payment-consents</v>
      </c>
      <c r="D5470" s="94" t="s">
        <v>208</v>
      </c>
      <c r="E5470" s="93" t="str">
        <f t="shared" si="256"/>
        <v>PISP</v>
      </c>
      <c r="F5470" s="93" t="str">
        <f t="shared" si="257"/>
        <v>N</v>
      </c>
      <c r="G5470" s="95">
        <v>18138836.208251011</v>
      </c>
      <c r="H5470" s="99">
        <v>16713.470771661425</v>
      </c>
      <c r="I5470" s="99">
        <v>101.04535552076963</v>
      </c>
      <c r="J5470" s="96"/>
      <c r="K5470" s="96"/>
      <c r="L5470" s="96"/>
      <c r="M5470" s="96"/>
      <c r="N5470" s="96"/>
      <c r="O5470" s="96"/>
      <c r="P5470" s="96"/>
    </row>
    <row r="5471" spans="1:16" ht="15" customHeight="1" x14ac:dyDescent="0.25">
      <c r="A5471" s="97">
        <v>43776</v>
      </c>
      <c r="B5471" s="101">
        <v>34</v>
      </c>
      <c r="C5471" s="92" t="str">
        <f t="shared" si="255"/>
        <v>GET /domestic-scheduled-payment-consents/{ConsentId}</v>
      </c>
      <c r="D5471" s="94" t="s">
        <v>208</v>
      </c>
      <c r="E5471" s="93" t="str">
        <f t="shared" si="256"/>
        <v>PISP</v>
      </c>
      <c r="F5471" s="93" t="str">
        <f t="shared" si="257"/>
        <v>N</v>
      </c>
      <c r="G5471" s="95">
        <v>12549698.470812256</v>
      </c>
      <c r="H5471" s="99">
        <v>12082.93964124074</v>
      </c>
      <c r="I5471" s="99">
        <v>82.737481002422726</v>
      </c>
      <c r="J5471" s="96"/>
      <c r="K5471" s="96"/>
      <c r="L5471" s="96"/>
      <c r="M5471" s="96"/>
      <c r="N5471" s="96"/>
      <c r="O5471" s="96"/>
      <c r="P5471" s="96"/>
    </row>
    <row r="5472" spans="1:16" ht="15" customHeight="1" x14ac:dyDescent="0.25">
      <c r="A5472" s="97">
        <v>43776</v>
      </c>
      <c r="B5472" s="101">
        <v>35</v>
      </c>
      <c r="C5472" s="92" t="str">
        <f t="shared" si="255"/>
        <v>POST /domestic-scheduled-payments</v>
      </c>
      <c r="D5472" s="94" t="s">
        <v>208</v>
      </c>
      <c r="E5472" s="93" t="str">
        <f t="shared" si="256"/>
        <v>PISP</v>
      </c>
      <c r="F5472" s="93" t="str">
        <f t="shared" si="257"/>
        <v>Y</v>
      </c>
      <c r="G5472" s="95">
        <v>28491313.486940846</v>
      </c>
      <c r="H5472" s="99">
        <v>47343.869100179305</v>
      </c>
      <c r="I5472" s="99">
        <v>164.72870311591521</v>
      </c>
      <c r="J5472" s="96"/>
      <c r="K5472" s="96"/>
      <c r="L5472" s="96"/>
      <c r="M5472" s="96"/>
      <c r="N5472" s="96"/>
      <c r="O5472" s="96"/>
      <c r="P5472" s="96"/>
    </row>
    <row r="5473" spans="1:16" ht="15" customHeight="1" x14ac:dyDescent="0.25">
      <c r="A5473" s="97">
        <v>43776</v>
      </c>
      <c r="B5473" s="101">
        <v>36</v>
      </c>
      <c r="C5473" s="92" t="str">
        <f t="shared" si="255"/>
        <v>GET /domestic-scheduled-payments/{DomesticScheduledPaymentId}</v>
      </c>
      <c r="D5473" s="94" t="s">
        <v>208</v>
      </c>
      <c r="E5473" s="93" t="str">
        <f t="shared" si="256"/>
        <v>PISP</v>
      </c>
      <c r="F5473" s="93" t="str">
        <f t="shared" si="257"/>
        <v>Y</v>
      </c>
      <c r="G5473" s="95">
        <v>12606739.829347499</v>
      </c>
      <c r="H5473" s="99">
        <v>33345.56297642913</v>
      </c>
      <c r="I5473" s="99">
        <v>87.388649961161931</v>
      </c>
      <c r="J5473" s="96"/>
      <c r="K5473" s="96"/>
      <c r="L5473" s="96"/>
      <c r="M5473" s="96"/>
      <c r="N5473" s="96"/>
      <c r="O5473" s="96"/>
      <c r="P5473" s="96"/>
    </row>
    <row r="5474" spans="1:16" ht="15" customHeight="1" x14ac:dyDescent="0.25">
      <c r="A5474" s="97">
        <v>43776</v>
      </c>
      <c r="B5474" s="101">
        <v>37</v>
      </c>
      <c r="C5474" s="92" t="str">
        <f t="shared" si="255"/>
        <v>POST /domestic-standing-order-consents</v>
      </c>
      <c r="D5474" s="94" t="s">
        <v>208</v>
      </c>
      <c r="E5474" s="93" t="str">
        <f t="shared" si="256"/>
        <v>PISP</v>
      </c>
      <c r="F5474" s="93" t="str">
        <f t="shared" si="257"/>
        <v>N</v>
      </c>
      <c r="G5474" s="95">
        <v>26481427.335996002</v>
      </c>
      <c r="H5474" s="99">
        <v>24411.260496386392</v>
      </c>
      <c r="I5474" s="99">
        <v>203.26620071691067</v>
      </c>
      <c r="J5474" s="96"/>
      <c r="K5474" s="96"/>
      <c r="L5474" s="96"/>
      <c r="M5474" s="96"/>
      <c r="N5474" s="96"/>
      <c r="O5474" s="96"/>
      <c r="P5474" s="96"/>
    </row>
    <row r="5475" spans="1:16" ht="15" customHeight="1" x14ac:dyDescent="0.25">
      <c r="A5475" s="97">
        <v>43776</v>
      </c>
      <c r="B5475" s="101">
        <v>38</v>
      </c>
      <c r="C5475" s="92" t="str">
        <f t="shared" si="255"/>
        <v>GET /domestic-standing-order-consents/{ConsentId}</v>
      </c>
      <c r="D5475" s="94" t="s">
        <v>208</v>
      </c>
      <c r="E5475" s="93" t="str">
        <f t="shared" si="256"/>
        <v>PISP</v>
      </c>
      <c r="F5475" s="93" t="str">
        <f t="shared" si="257"/>
        <v>N</v>
      </c>
      <c r="G5475" s="95">
        <v>26152187.019847378</v>
      </c>
      <c r="H5475" s="99">
        <v>29858.083740907405</v>
      </c>
      <c r="I5475" s="99">
        <v>196.63954128601202</v>
      </c>
      <c r="J5475" s="96"/>
      <c r="K5475" s="96"/>
      <c r="L5475" s="96"/>
      <c r="M5475" s="96"/>
      <c r="N5475" s="96"/>
      <c r="O5475" s="96"/>
      <c r="P5475" s="96"/>
    </row>
    <row r="5476" spans="1:16" ht="15" customHeight="1" x14ac:dyDescent="0.25">
      <c r="A5476" s="97">
        <v>43776</v>
      </c>
      <c r="B5476" s="101">
        <v>39</v>
      </c>
      <c r="C5476" s="92" t="str">
        <f t="shared" si="255"/>
        <v>POST /domestic-standing-orders</v>
      </c>
      <c r="D5476" s="94" t="s">
        <v>208</v>
      </c>
      <c r="E5476" s="93" t="str">
        <f t="shared" si="256"/>
        <v>PISP</v>
      </c>
      <c r="F5476" s="93" t="str">
        <f t="shared" si="257"/>
        <v>Y</v>
      </c>
      <c r="G5476" s="95">
        <v>7694373.3741128165</v>
      </c>
      <c r="H5476" s="99">
        <v>20368.927751923871</v>
      </c>
      <c r="I5476" s="99">
        <v>2.0322905152918476</v>
      </c>
      <c r="J5476" s="96"/>
      <c r="K5476" s="96"/>
      <c r="L5476" s="96"/>
      <c r="M5476" s="96"/>
      <c r="N5476" s="96"/>
      <c r="O5476" s="96"/>
      <c r="P5476" s="96"/>
    </row>
    <row r="5477" spans="1:16" ht="15" customHeight="1" x14ac:dyDescent="0.25">
      <c r="A5477" s="97">
        <v>43776</v>
      </c>
      <c r="B5477" s="101">
        <v>40</v>
      </c>
      <c r="C5477" s="92" t="str">
        <f t="shared" si="255"/>
        <v>GET /domestic-standing-orders/{DomesticStandingOrderId}</v>
      </c>
      <c r="D5477" s="94" t="s">
        <v>208</v>
      </c>
      <c r="E5477" s="93" t="str">
        <f t="shared" si="256"/>
        <v>PISP</v>
      </c>
      <c r="F5477" s="93" t="str">
        <f t="shared" si="257"/>
        <v>Y</v>
      </c>
      <c r="G5477" s="95">
        <v>6092968.7459530979</v>
      </c>
      <c r="H5477" s="99">
        <v>8372.5606117777788</v>
      </c>
      <c r="I5477" s="99">
        <v>239.24119233681111</v>
      </c>
      <c r="J5477" s="96"/>
      <c r="K5477" s="96"/>
      <c r="L5477" s="96"/>
      <c r="M5477" s="96"/>
      <c r="N5477" s="96"/>
      <c r="O5477" s="96"/>
      <c r="P5477" s="96"/>
    </row>
    <row r="5478" spans="1:16" ht="15" customHeight="1" x14ac:dyDescent="0.25">
      <c r="A5478" s="97">
        <v>43776</v>
      </c>
      <c r="B5478" s="101">
        <v>41</v>
      </c>
      <c r="C5478" s="92" t="str">
        <f t="shared" si="255"/>
        <v>POST /international-payment-consents</v>
      </c>
      <c r="D5478" s="94" t="s">
        <v>208</v>
      </c>
      <c r="E5478" s="93" t="str">
        <f t="shared" si="256"/>
        <v>PISP</v>
      </c>
      <c r="F5478" s="93" t="str">
        <f t="shared" si="257"/>
        <v>N</v>
      </c>
      <c r="G5478" s="95">
        <v>31812844.380993627</v>
      </c>
      <c r="H5478" s="99">
        <v>47669.003238060483</v>
      </c>
      <c r="I5478" s="99">
        <v>58.331283533680697</v>
      </c>
      <c r="J5478" s="96"/>
      <c r="K5478" s="96"/>
      <c r="L5478" s="96"/>
      <c r="M5478" s="96"/>
      <c r="N5478" s="96"/>
      <c r="O5478" s="96"/>
      <c r="P5478" s="96"/>
    </row>
    <row r="5479" spans="1:16" ht="15" customHeight="1" x14ac:dyDescent="0.25">
      <c r="A5479" s="97">
        <v>43776</v>
      </c>
      <c r="B5479" s="101">
        <v>42</v>
      </c>
      <c r="C5479" s="92" t="str">
        <f t="shared" si="255"/>
        <v>GET /international-payment-consents/{ConsentId}</v>
      </c>
      <c r="D5479" s="94" t="s">
        <v>208</v>
      </c>
      <c r="E5479" s="93" t="str">
        <f t="shared" si="256"/>
        <v>PISP</v>
      </c>
      <c r="F5479" s="93" t="str">
        <f t="shared" si="257"/>
        <v>N</v>
      </c>
      <c r="G5479" s="95">
        <v>32541788.7259259</v>
      </c>
      <c r="H5479" s="99">
        <v>33150.082991824369</v>
      </c>
      <c r="I5479" s="99">
        <v>243.67185323895842</v>
      </c>
      <c r="J5479" s="96"/>
      <c r="K5479" s="96"/>
      <c r="L5479" s="96"/>
      <c r="M5479" s="96"/>
      <c r="N5479" s="96"/>
      <c r="O5479" s="96"/>
      <c r="P5479" s="96"/>
    </row>
    <row r="5480" spans="1:16" ht="15" customHeight="1" x14ac:dyDescent="0.25">
      <c r="A5480" s="97">
        <v>43776</v>
      </c>
      <c r="B5480" s="101">
        <v>43</v>
      </c>
      <c r="C5480" s="92" t="str">
        <f t="shared" si="255"/>
        <v>POST /international-payments</v>
      </c>
      <c r="D5480" s="94" t="s">
        <v>208</v>
      </c>
      <c r="E5480" s="93" t="str">
        <f t="shared" si="256"/>
        <v>PISP</v>
      </c>
      <c r="F5480" s="93" t="str">
        <f t="shared" si="257"/>
        <v>Y</v>
      </c>
      <c r="G5480" s="95">
        <v>35158793.206126243</v>
      </c>
      <c r="H5480" s="99">
        <v>38598.056398867928</v>
      </c>
      <c r="I5480" s="99">
        <v>44.259586936387258</v>
      </c>
      <c r="J5480" s="96"/>
      <c r="K5480" s="96"/>
      <c r="L5480" s="96"/>
      <c r="M5480" s="96"/>
      <c r="N5480" s="96"/>
      <c r="O5480" s="96"/>
      <c r="P5480" s="96"/>
    </row>
    <row r="5481" spans="1:16" ht="15" customHeight="1" x14ac:dyDescent="0.25">
      <c r="A5481" s="97">
        <v>43776</v>
      </c>
      <c r="B5481" s="101">
        <v>44</v>
      </c>
      <c r="C5481" s="92" t="str">
        <f t="shared" si="255"/>
        <v>GET /international-payments/{InternationalPaymentId}</v>
      </c>
      <c r="D5481" s="94" t="s">
        <v>208</v>
      </c>
      <c r="E5481" s="93" t="str">
        <f t="shared" si="256"/>
        <v>PISP</v>
      </c>
      <c r="F5481" s="93" t="str">
        <f t="shared" si="257"/>
        <v>Y</v>
      </c>
      <c r="G5481" s="95">
        <v>14186914.800711559</v>
      </c>
      <c r="H5481" s="99">
        <v>20667.035137563824</v>
      </c>
      <c r="I5481" s="99">
        <v>65.516181980311586</v>
      </c>
      <c r="J5481" s="96"/>
      <c r="K5481" s="96"/>
      <c r="L5481" s="96"/>
      <c r="M5481" s="96"/>
      <c r="N5481" s="96"/>
      <c r="O5481" s="96"/>
      <c r="P5481" s="96"/>
    </row>
    <row r="5482" spans="1:16" ht="15" customHeight="1" x14ac:dyDescent="0.25">
      <c r="A5482" s="97">
        <v>43776</v>
      </c>
      <c r="B5482" s="101">
        <v>45</v>
      </c>
      <c r="C5482" s="92" t="str">
        <f t="shared" si="255"/>
        <v>POST /international-scheduled-payment-consents</v>
      </c>
      <c r="D5482" s="94" t="s">
        <v>208</v>
      </c>
      <c r="E5482" s="93" t="str">
        <f t="shared" si="256"/>
        <v>PISP</v>
      </c>
      <c r="F5482" s="93" t="str">
        <f t="shared" si="257"/>
        <v>N</v>
      </c>
      <c r="G5482" s="95">
        <v>25663316.901048888</v>
      </c>
      <c r="H5482" s="99">
        <v>30402.875636432338</v>
      </c>
      <c r="I5482" s="99">
        <v>16.485842571002969</v>
      </c>
      <c r="J5482" s="96"/>
      <c r="K5482" s="96"/>
      <c r="L5482" s="96"/>
      <c r="M5482" s="96"/>
      <c r="N5482" s="96"/>
      <c r="O5482" s="96"/>
      <c r="P5482" s="96"/>
    </row>
    <row r="5483" spans="1:16" ht="15" customHeight="1" x14ac:dyDescent="0.25">
      <c r="A5483" s="97">
        <v>43776</v>
      </c>
      <c r="B5483" s="101">
        <v>46</v>
      </c>
      <c r="C5483" s="92" t="str">
        <f t="shared" si="255"/>
        <v>GET /international-scheduled-payment-consents/{ConsentId}</v>
      </c>
      <c r="D5483" s="94" t="s">
        <v>208</v>
      </c>
      <c r="E5483" s="93" t="str">
        <f t="shared" si="256"/>
        <v>PISP</v>
      </c>
      <c r="F5483" s="93" t="str">
        <f t="shared" si="257"/>
        <v>N</v>
      </c>
      <c r="G5483" s="95">
        <v>9607362.1122047659</v>
      </c>
      <c r="H5483" s="99">
        <v>29341.477995045952</v>
      </c>
      <c r="I5483" s="99">
        <v>24.000351990131488</v>
      </c>
      <c r="J5483" s="96"/>
      <c r="K5483" s="96"/>
      <c r="L5483" s="96"/>
      <c r="M5483" s="96"/>
      <c r="N5483" s="96"/>
      <c r="O5483" s="96"/>
      <c r="P5483" s="96"/>
    </row>
    <row r="5484" spans="1:16" ht="15" customHeight="1" x14ac:dyDescent="0.25">
      <c r="A5484" s="97">
        <v>43776</v>
      </c>
      <c r="B5484" s="101">
        <v>47</v>
      </c>
      <c r="C5484" s="92" t="str">
        <f t="shared" si="255"/>
        <v>POST /international-scheduled-payments</v>
      </c>
      <c r="D5484" s="94" t="s">
        <v>208</v>
      </c>
      <c r="E5484" s="93" t="str">
        <f t="shared" si="256"/>
        <v>PISP</v>
      </c>
      <c r="F5484" s="93" t="str">
        <f t="shared" si="257"/>
        <v>Y</v>
      </c>
      <c r="G5484" s="95">
        <v>13679238.968250869</v>
      </c>
      <c r="H5484" s="99">
        <v>23993.559664396493</v>
      </c>
      <c r="I5484" s="99">
        <v>77.507070616504819</v>
      </c>
      <c r="J5484" s="96"/>
      <c r="K5484" s="96"/>
      <c r="L5484" s="96"/>
      <c r="M5484" s="96"/>
      <c r="N5484" s="96"/>
      <c r="O5484" s="96"/>
      <c r="P5484" s="96"/>
    </row>
    <row r="5485" spans="1:16" ht="15" customHeight="1" x14ac:dyDescent="0.25">
      <c r="A5485" s="97">
        <v>43776</v>
      </c>
      <c r="B5485" s="101">
        <v>48</v>
      </c>
      <c r="C5485" s="92" t="str">
        <f t="shared" si="255"/>
        <v>GET /international-scheduled-payments/{InternationalScheduledPaymentId}</v>
      </c>
      <c r="D5485" s="94" t="s">
        <v>208</v>
      </c>
      <c r="E5485" s="93" t="str">
        <f t="shared" si="256"/>
        <v>PISP</v>
      </c>
      <c r="F5485" s="93" t="str">
        <f t="shared" si="257"/>
        <v>Y</v>
      </c>
      <c r="G5485" s="95">
        <v>22686025.53579618</v>
      </c>
      <c r="H5485" s="99">
        <v>40134.952195910613</v>
      </c>
      <c r="I5485" s="99">
        <v>54.430235506319654</v>
      </c>
      <c r="J5485" s="96"/>
      <c r="K5485" s="96"/>
      <c r="L5485" s="96"/>
      <c r="M5485" s="96"/>
      <c r="N5485" s="96"/>
      <c r="O5485" s="96"/>
      <c r="P5485" s="96"/>
    </row>
    <row r="5486" spans="1:16" ht="15" customHeight="1" x14ac:dyDescent="0.25">
      <c r="A5486" s="97">
        <v>43776</v>
      </c>
      <c r="B5486" s="101">
        <v>49</v>
      </c>
      <c r="C5486" s="92" t="str">
        <f t="shared" si="255"/>
        <v>POST /international-standing-order-consents</v>
      </c>
      <c r="D5486" s="94" t="s">
        <v>208</v>
      </c>
      <c r="E5486" s="93" t="str">
        <f t="shared" si="256"/>
        <v>PISP</v>
      </c>
      <c r="F5486" s="93" t="str">
        <f t="shared" si="257"/>
        <v>N</v>
      </c>
      <c r="G5486" s="95">
        <v>4086699.5030657807</v>
      </c>
      <c r="H5486" s="99">
        <v>12666.484633114613</v>
      </c>
      <c r="I5486" s="99">
        <v>5.7478131221483713</v>
      </c>
      <c r="J5486" s="96"/>
      <c r="K5486" s="96"/>
      <c r="L5486" s="96"/>
      <c r="M5486" s="96"/>
      <c r="N5486" s="96"/>
      <c r="O5486" s="96"/>
      <c r="P5486" s="96"/>
    </row>
    <row r="5487" spans="1:16" ht="15" customHeight="1" x14ac:dyDescent="0.25">
      <c r="A5487" s="97">
        <v>43776</v>
      </c>
      <c r="B5487" s="101">
        <v>50</v>
      </c>
      <c r="C5487" s="92" t="str">
        <f t="shared" si="255"/>
        <v>GET /international-standing-order-consents/{ConsentId}</v>
      </c>
      <c r="D5487" s="94" t="s">
        <v>208</v>
      </c>
      <c r="E5487" s="93" t="str">
        <f t="shared" si="256"/>
        <v>PISP</v>
      </c>
      <c r="F5487" s="93" t="str">
        <f t="shared" si="257"/>
        <v>N</v>
      </c>
      <c r="G5487" s="95">
        <v>17766200.542770121</v>
      </c>
      <c r="H5487" s="99">
        <v>28292.468755548409</v>
      </c>
      <c r="I5487" s="99">
        <v>278.13297212176548</v>
      </c>
      <c r="J5487" s="96"/>
      <c r="K5487" s="96"/>
      <c r="L5487" s="96"/>
      <c r="M5487" s="96"/>
      <c r="N5487" s="96"/>
      <c r="O5487" s="96"/>
      <c r="P5487" s="96"/>
    </row>
    <row r="5488" spans="1:16" ht="15" customHeight="1" x14ac:dyDescent="0.25">
      <c r="A5488" s="97">
        <v>43776</v>
      </c>
      <c r="B5488" s="101">
        <v>51</v>
      </c>
      <c r="C5488" s="92" t="str">
        <f t="shared" si="255"/>
        <v>POST /international-standing-orders</v>
      </c>
      <c r="D5488" s="94" t="s">
        <v>208</v>
      </c>
      <c r="E5488" s="93" t="str">
        <f t="shared" si="256"/>
        <v>PISP</v>
      </c>
      <c r="F5488" s="93" t="str">
        <f t="shared" si="257"/>
        <v>Y</v>
      </c>
      <c r="G5488" s="95">
        <v>15371382.88570481</v>
      </c>
      <c r="H5488" s="99">
        <v>24692.512572999833</v>
      </c>
      <c r="I5488" s="99">
        <v>215.53207805767767</v>
      </c>
      <c r="J5488" s="96"/>
      <c r="K5488" s="96"/>
      <c r="L5488" s="96"/>
      <c r="M5488" s="96"/>
      <c r="N5488" s="96"/>
      <c r="O5488" s="96"/>
      <c r="P5488" s="96"/>
    </row>
    <row r="5489" spans="1:16" ht="15" customHeight="1" x14ac:dyDescent="0.25">
      <c r="A5489" s="97">
        <v>43776</v>
      </c>
      <c r="B5489" s="101">
        <v>52</v>
      </c>
      <c r="C5489" s="92" t="str">
        <f t="shared" si="255"/>
        <v>GET /international-standing-orders/{InternationalStandingOrderPaymentId}</v>
      </c>
      <c r="D5489" s="94" t="s">
        <v>208</v>
      </c>
      <c r="E5489" s="93" t="str">
        <f t="shared" si="256"/>
        <v>PISP</v>
      </c>
      <c r="F5489" s="93" t="str">
        <f t="shared" si="257"/>
        <v>Y</v>
      </c>
      <c r="G5489" s="95">
        <v>6491726.8047293704</v>
      </c>
      <c r="H5489" s="99">
        <v>18782.148286157208</v>
      </c>
      <c r="I5489" s="99">
        <v>66.384665998090071</v>
      </c>
      <c r="J5489" s="96"/>
      <c r="K5489" s="96"/>
      <c r="L5489" s="96"/>
      <c r="M5489" s="96"/>
      <c r="N5489" s="96"/>
      <c r="O5489" s="96"/>
      <c r="P5489" s="96"/>
    </row>
    <row r="5490" spans="1:16" ht="15" customHeight="1" x14ac:dyDescent="0.25">
      <c r="A5490" s="97">
        <v>43776</v>
      </c>
      <c r="B5490" s="101">
        <v>53</v>
      </c>
      <c r="C5490" s="92" t="str">
        <f t="shared" si="255"/>
        <v>POST /file-payment-consents</v>
      </c>
      <c r="D5490" s="94" t="s">
        <v>208</v>
      </c>
      <c r="E5490" s="93" t="str">
        <f t="shared" si="256"/>
        <v>PISP</v>
      </c>
      <c r="F5490" s="93" t="str">
        <f t="shared" si="257"/>
        <v>N</v>
      </c>
      <c r="G5490" s="95">
        <v>11405487.257568214</v>
      </c>
      <c r="H5490" s="99">
        <v>15514.989414736949</v>
      </c>
      <c r="I5490" s="99">
        <v>23.119518795494123</v>
      </c>
      <c r="J5490" s="96"/>
      <c r="K5490" s="96"/>
      <c r="L5490" s="96"/>
      <c r="M5490" s="96"/>
      <c r="N5490" s="96"/>
      <c r="O5490" s="96"/>
      <c r="P5490" s="96"/>
    </row>
    <row r="5491" spans="1:16" ht="15" customHeight="1" x14ac:dyDescent="0.25">
      <c r="A5491" s="97">
        <v>43776</v>
      </c>
      <c r="B5491" s="101">
        <v>54</v>
      </c>
      <c r="C5491" s="92" t="str">
        <f t="shared" si="255"/>
        <v>GET /file-payment-consents/{ConsentId}</v>
      </c>
      <c r="D5491" s="94" t="s">
        <v>208</v>
      </c>
      <c r="E5491" s="93" t="str">
        <f t="shared" si="256"/>
        <v>PISP</v>
      </c>
      <c r="F5491" s="93" t="str">
        <f t="shared" si="257"/>
        <v>N</v>
      </c>
      <c r="G5491" s="95">
        <v>22119031.0648041</v>
      </c>
      <c r="H5491" s="99">
        <v>25136.401065852919</v>
      </c>
      <c r="I5491" s="99">
        <v>191.40709782515106</v>
      </c>
      <c r="J5491" s="96"/>
      <c r="K5491" s="96"/>
      <c r="L5491" s="96"/>
      <c r="M5491" s="96"/>
      <c r="N5491" s="96"/>
      <c r="O5491" s="96"/>
      <c r="P5491" s="96"/>
    </row>
    <row r="5492" spans="1:16" ht="15" customHeight="1" x14ac:dyDescent="0.25">
      <c r="A5492" s="97">
        <v>43776</v>
      </c>
      <c r="B5492" s="101">
        <v>55</v>
      </c>
      <c r="C5492" s="92" t="str">
        <f t="shared" si="255"/>
        <v>POST /file-payment-consents/{ConsentId}/file</v>
      </c>
      <c r="D5492" s="94" t="s">
        <v>208</v>
      </c>
      <c r="E5492" s="93" t="str">
        <f t="shared" si="256"/>
        <v>PISP</v>
      </c>
      <c r="F5492" s="93" t="str">
        <f t="shared" si="257"/>
        <v>N</v>
      </c>
      <c r="G5492" s="95">
        <v>19587095.018924367</v>
      </c>
      <c r="H5492" s="99">
        <v>34808.694932481914</v>
      </c>
      <c r="I5492" s="99">
        <v>73.258606917444908</v>
      </c>
      <c r="J5492" s="96"/>
      <c r="K5492" s="96"/>
      <c r="L5492" s="96"/>
      <c r="M5492" s="96"/>
      <c r="N5492" s="96"/>
      <c r="O5492" s="96"/>
      <c r="P5492" s="96"/>
    </row>
    <row r="5493" spans="1:16" ht="15" customHeight="1" x14ac:dyDescent="0.25">
      <c r="A5493" s="97">
        <v>43776</v>
      </c>
      <c r="B5493" s="101">
        <v>56</v>
      </c>
      <c r="C5493" s="92" t="str">
        <f t="shared" si="255"/>
        <v>GET /file-payment-consents/{ConsentId}/file</v>
      </c>
      <c r="D5493" s="94" t="s">
        <v>208</v>
      </c>
      <c r="E5493" s="93" t="str">
        <f t="shared" si="256"/>
        <v>PISP</v>
      </c>
      <c r="F5493" s="93" t="str">
        <f t="shared" si="257"/>
        <v>N</v>
      </c>
      <c r="G5493" s="95">
        <v>23600533.342757836</v>
      </c>
      <c r="H5493" s="103">
        <v>32066.38316662646</v>
      </c>
      <c r="I5493" s="103">
        <v>40.606255960045154</v>
      </c>
      <c r="J5493" s="96"/>
      <c r="K5493" s="96"/>
      <c r="L5493" s="96"/>
      <c r="M5493" s="96"/>
      <c r="N5493" s="96"/>
      <c r="O5493" s="96"/>
      <c r="P5493" s="96"/>
    </row>
    <row r="5494" spans="1:16" ht="15" customHeight="1" x14ac:dyDescent="0.25">
      <c r="A5494" s="97">
        <v>43776</v>
      </c>
      <c r="B5494" s="101">
        <v>57</v>
      </c>
      <c r="C5494" s="92" t="str">
        <f t="shared" si="255"/>
        <v>POST /file-payments</v>
      </c>
      <c r="D5494" s="94" t="s">
        <v>208</v>
      </c>
      <c r="E5494" s="93" t="str">
        <f t="shared" si="256"/>
        <v>PISP</v>
      </c>
      <c r="F5494" s="93" t="str">
        <f t="shared" si="257"/>
        <v>Y</v>
      </c>
      <c r="G5494" s="95">
        <v>358312309.02982533</v>
      </c>
      <c r="H5494" s="103">
        <v>4125.0370350456287</v>
      </c>
      <c r="I5494" s="103">
        <v>61.62018122479067</v>
      </c>
      <c r="J5494" s="96"/>
      <c r="K5494" s="96"/>
      <c r="L5494" s="96"/>
      <c r="M5494" s="96"/>
      <c r="N5494" s="96"/>
      <c r="O5494" s="96"/>
      <c r="P5494" s="96"/>
    </row>
    <row r="5495" spans="1:16" ht="15" customHeight="1" x14ac:dyDescent="0.25">
      <c r="A5495" s="97">
        <v>43776</v>
      </c>
      <c r="B5495" s="101">
        <v>58</v>
      </c>
      <c r="C5495" s="92" t="str">
        <f t="shared" si="255"/>
        <v>GET /file-payments/{FilePaymentId}</v>
      </c>
      <c r="D5495" s="94" t="s">
        <v>208</v>
      </c>
      <c r="E5495" s="93" t="str">
        <f t="shared" si="256"/>
        <v>PISP</v>
      </c>
      <c r="F5495" s="93" t="str">
        <f t="shared" si="257"/>
        <v>Y</v>
      </c>
      <c r="G5495" s="95">
        <v>74767202.983156115</v>
      </c>
      <c r="H5495" s="103">
        <v>873.11727696535547</v>
      </c>
      <c r="I5495" s="103">
        <v>136.00952169249749</v>
      </c>
      <c r="J5495" s="96"/>
      <c r="K5495" s="96"/>
      <c r="L5495" s="96"/>
      <c r="M5495" s="96"/>
      <c r="N5495" s="96"/>
      <c r="O5495" s="96"/>
      <c r="P5495" s="96"/>
    </row>
    <row r="5496" spans="1:16" ht="15" customHeight="1" x14ac:dyDescent="0.25">
      <c r="A5496" s="97">
        <v>43776</v>
      </c>
      <c r="B5496" s="101">
        <v>59</v>
      </c>
      <c r="C5496" s="92" t="str">
        <f t="shared" si="255"/>
        <v>GET /file-payments/{FilePaymentId}/report-file</v>
      </c>
      <c r="D5496" s="94" t="s">
        <v>208</v>
      </c>
      <c r="E5496" s="93" t="str">
        <f t="shared" si="256"/>
        <v>PISP</v>
      </c>
      <c r="F5496" s="93" t="str">
        <f t="shared" si="257"/>
        <v>Y</v>
      </c>
      <c r="G5496" s="95">
        <v>61977591.154025242</v>
      </c>
      <c r="H5496" s="103">
        <v>2504.7853253740191</v>
      </c>
      <c r="I5496" s="103">
        <v>90.307528674352099</v>
      </c>
      <c r="J5496" s="96"/>
      <c r="K5496" s="96"/>
      <c r="L5496" s="96"/>
      <c r="M5496" s="96"/>
      <c r="N5496" s="96"/>
      <c r="O5496" s="96"/>
      <c r="P5496" s="96"/>
    </row>
    <row r="5497" spans="1:16" ht="15" customHeight="1" x14ac:dyDescent="0.25">
      <c r="A5497" s="97">
        <v>43776</v>
      </c>
      <c r="B5497" s="101">
        <v>60</v>
      </c>
      <c r="C5497" s="92" t="str">
        <f t="shared" si="255"/>
        <v>POST /funds-confirmation-consents</v>
      </c>
      <c r="D5497" s="94" t="s">
        <v>208</v>
      </c>
      <c r="E5497" s="93" t="str">
        <f t="shared" si="256"/>
        <v>CoF</v>
      </c>
      <c r="F5497" s="93" t="str">
        <f t="shared" si="257"/>
        <v>N</v>
      </c>
      <c r="G5497" s="95">
        <v>13569269.087415954</v>
      </c>
      <c r="H5497" s="99">
        <v>15211.29899982017</v>
      </c>
      <c r="I5497" s="99">
        <v>13.098494110497393</v>
      </c>
      <c r="J5497" s="96"/>
      <c r="K5497" s="96"/>
      <c r="L5497" s="96"/>
      <c r="M5497" s="96"/>
      <c r="N5497" s="96"/>
      <c r="O5497" s="96"/>
      <c r="P5497" s="96"/>
    </row>
    <row r="5498" spans="1:16" ht="15" customHeight="1" x14ac:dyDescent="0.25">
      <c r="A5498" s="97">
        <v>43776</v>
      </c>
      <c r="B5498" s="101">
        <v>61</v>
      </c>
      <c r="C5498" s="92" t="str">
        <f t="shared" si="255"/>
        <v>GET /funds-confirmation-consents/{ConsentId}</v>
      </c>
      <c r="D5498" s="94" t="s">
        <v>208</v>
      </c>
      <c r="E5498" s="93" t="str">
        <f t="shared" si="256"/>
        <v>CoF</v>
      </c>
      <c r="F5498" s="93" t="str">
        <f t="shared" si="257"/>
        <v>N</v>
      </c>
      <c r="G5498" s="95">
        <v>18431868.517906167</v>
      </c>
      <c r="H5498" s="99">
        <v>39591.826414912852</v>
      </c>
      <c r="I5498" s="99">
        <v>178.90913288307618</v>
      </c>
      <c r="J5498" s="96"/>
      <c r="K5498" s="96"/>
      <c r="L5498" s="96"/>
      <c r="M5498" s="96"/>
      <c r="N5498" s="96"/>
      <c r="O5498" s="96"/>
      <c r="P5498" s="96"/>
    </row>
    <row r="5499" spans="1:16" ht="15" customHeight="1" x14ac:dyDescent="0.25">
      <c r="A5499" s="97">
        <v>43776</v>
      </c>
      <c r="B5499" s="101">
        <v>62</v>
      </c>
      <c r="C5499" s="92" t="str">
        <f t="shared" si="255"/>
        <v>DELETE /funds-confirmation-consents/{ConsentId}</v>
      </c>
      <c r="D5499" s="94" t="s">
        <v>208</v>
      </c>
      <c r="E5499" s="93" t="str">
        <f t="shared" si="256"/>
        <v>CoF</v>
      </c>
      <c r="F5499" s="93" t="str">
        <f t="shared" si="257"/>
        <v>N</v>
      </c>
      <c r="G5499" s="95">
        <v>6482413.6028447328</v>
      </c>
      <c r="H5499" s="99">
        <v>11919.077511764837</v>
      </c>
      <c r="I5499" s="99">
        <v>109.97872296022349</v>
      </c>
      <c r="J5499" s="96"/>
      <c r="K5499" s="96"/>
      <c r="L5499" s="96"/>
      <c r="M5499" s="96"/>
      <c r="N5499" s="96"/>
      <c r="O5499" s="96"/>
      <c r="P5499" s="96"/>
    </row>
    <row r="5500" spans="1:16" ht="15" customHeight="1" x14ac:dyDescent="0.25">
      <c r="A5500" s="97">
        <v>43776</v>
      </c>
      <c r="B5500" s="101">
        <v>63</v>
      </c>
      <c r="C5500" s="92" t="str">
        <f t="shared" si="255"/>
        <v>POST /funds-confirmations</v>
      </c>
      <c r="D5500" s="94" t="s">
        <v>208</v>
      </c>
      <c r="E5500" s="93" t="str">
        <f t="shared" si="256"/>
        <v>CoF</v>
      </c>
      <c r="F5500" s="93" t="str">
        <f t="shared" si="257"/>
        <v>Y</v>
      </c>
      <c r="G5500" s="95">
        <v>7991085.5132195894</v>
      </c>
      <c r="H5500" s="99">
        <v>17901.643086248456</v>
      </c>
      <c r="I5500" s="99">
        <v>201.95899576983095</v>
      </c>
      <c r="J5500" s="96"/>
      <c r="K5500" s="96"/>
      <c r="L5500" s="96"/>
      <c r="M5500" s="96"/>
      <c r="N5500" s="96"/>
      <c r="O5500" s="96"/>
      <c r="P5500" s="96"/>
    </row>
    <row r="5501" spans="1:16" ht="15" customHeight="1" x14ac:dyDescent="0.25">
      <c r="A5501" s="97">
        <v>43776</v>
      </c>
      <c r="B5501" s="101">
        <v>75</v>
      </c>
      <c r="C5501" s="92" t="str">
        <f t="shared" si="255"/>
        <v>GET /domestic-payment-consents/{ConsentId}/funds-confirmation</v>
      </c>
      <c r="D5501" s="94" t="s">
        <v>208</v>
      </c>
      <c r="E5501" s="93" t="str">
        <f t="shared" si="256"/>
        <v>CoF</v>
      </c>
      <c r="F5501" s="93" t="str">
        <f t="shared" si="257"/>
        <v>Y</v>
      </c>
      <c r="G5501" s="95">
        <v>4022187.1844158326</v>
      </c>
      <c r="H5501" s="99">
        <v>7312.5827586432897</v>
      </c>
      <c r="I5501" s="99">
        <v>192.90754111158125</v>
      </c>
      <c r="J5501" s="96"/>
      <c r="K5501" s="96"/>
      <c r="L5501" s="96"/>
      <c r="M5501" s="96"/>
      <c r="N5501" s="96"/>
      <c r="O5501" s="96"/>
      <c r="P5501" s="96"/>
    </row>
    <row r="5502" spans="1:16" ht="15" customHeight="1" x14ac:dyDescent="0.25">
      <c r="A5502" s="97">
        <v>43776</v>
      </c>
      <c r="B5502" s="101">
        <v>76</v>
      </c>
      <c r="C5502" s="92" t="str">
        <f t="shared" si="255"/>
        <v>GET /international-payment-consents/{ConsentId}/funds-confirmation</v>
      </c>
      <c r="D5502" s="94" t="s">
        <v>208</v>
      </c>
      <c r="E5502" s="93" t="str">
        <f t="shared" si="256"/>
        <v>CoF</v>
      </c>
      <c r="F5502" s="93" t="str">
        <f t="shared" si="257"/>
        <v>Y</v>
      </c>
      <c r="G5502" s="95">
        <v>16106705.246447336</v>
      </c>
      <c r="H5502" s="99">
        <v>42397.205872397848</v>
      </c>
      <c r="I5502" s="99">
        <v>97.215550444072477</v>
      </c>
      <c r="J5502" s="96"/>
      <c r="K5502" s="96"/>
      <c r="L5502" s="96"/>
      <c r="M5502" s="96"/>
      <c r="N5502" s="96"/>
      <c r="O5502" s="96"/>
      <c r="P5502" s="96"/>
    </row>
    <row r="5503" spans="1:16" ht="15" customHeight="1" x14ac:dyDescent="0.25">
      <c r="A5503" s="97">
        <v>43776</v>
      </c>
      <c r="B5503" s="101">
        <v>77</v>
      </c>
      <c r="C5503" s="92" t="str">
        <f t="shared" si="255"/>
        <v>GET /international-scheduled-payment-consents/{ConsentId}/funds-confirmation</v>
      </c>
      <c r="D5503" s="94" t="s">
        <v>208</v>
      </c>
      <c r="E5503" s="93" t="str">
        <f t="shared" si="256"/>
        <v>CoF</v>
      </c>
      <c r="F5503" s="93" t="str">
        <f t="shared" si="257"/>
        <v>Y</v>
      </c>
      <c r="G5503" s="95">
        <v>34526267.443720475</v>
      </c>
      <c r="H5503" s="99">
        <v>53709.019460701253</v>
      </c>
      <c r="I5503" s="99">
        <v>8.1083336601626517</v>
      </c>
      <c r="J5503" s="96"/>
      <c r="K5503" s="96"/>
      <c r="L5503" s="96"/>
      <c r="M5503" s="96"/>
      <c r="N5503" s="96"/>
      <c r="O5503" s="96"/>
      <c r="P5503" s="96"/>
    </row>
    <row r="5504" spans="1:16" ht="15" customHeight="1" x14ac:dyDescent="0.25">
      <c r="A5504" s="97">
        <v>43776</v>
      </c>
      <c r="B5504" s="101">
        <v>78</v>
      </c>
      <c r="C5504" s="92" t="str">
        <f t="shared" si="255"/>
        <v>GET /accounts/{AccountId}/parties</v>
      </c>
      <c r="D5504" s="94" t="s">
        <v>208</v>
      </c>
      <c r="E5504" s="93" t="str">
        <f t="shared" si="256"/>
        <v>AISP</v>
      </c>
      <c r="F5504" s="93" t="str">
        <f t="shared" si="257"/>
        <v>Y</v>
      </c>
      <c r="G5504" s="104">
        <v>1050297.0147566481</v>
      </c>
      <c r="H5504" s="99">
        <v>54130.812867150395</v>
      </c>
      <c r="I5504" s="99">
        <v>0</v>
      </c>
      <c r="J5504" s="96"/>
      <c r="K5504" s="96"/>
      <c r="L5504" s="96"/>
      <c r="M5504" s="96"/>
      <c r="N5504" s="96"/>
      <c r="O5504" s="96"/>
      <c r="P5504" s="96"/>
    </row>
    <row r="5505" spans="1:16" ht="15" customHeight="1" x14ac:dyDescent="0.25">
      <c r="A5505" s="97">
        <v>43776</v>
      </c>
      <c r="B5505" s="101">
        <v>79</v>
      </c>
      <c r="C5505" s="92" t="str">
        <f t="shared" si="255"/>
        <v>GET /domestic-payments/{DomesticPaymentId}/payment-details</v>
      </c>
      <c r="D5505" s="94" t="s">
        <v>208</v>
      </c>
      <c r="E5505" s="93" t="str">
        <f t="shared" si="256"/>
        <v>PISP</v>
      </c>
      <c r="F5505" s="93" t="str">
        <f t="shared" si="257"/>
        <v>Y</v>
      </c>
      <c r="G5505" s="104">
        <v>38486039.865164004</v>
      </c>
      <c r="H5505" s="99">
        <v>42065.433671953964</v>
      </c>
      <c r="I5505" s="99">
        <v>68.993279547424393</v>
      </c>
      <c r="J5505" s="96"/>
      <c r="K5505" s="96"/>
      <c r="L5505" s="96"/>
      <c r="M5505" s="96"/>
      <c r="N5505" s="96"/>
      <c r="O5505" s="96"/>
      <c r="P5505" s="96"/>
    </row>
    <row r="5506" spans="1:16" ht="15" customHeight="1" x14ac:dyDescent="0.25">
      <c r="A5506" s="97">
        <v>43776</v>
      </c>
      <c r="B5506" s="101">
        <v>80</v>
      </c>
      <c r="C5506" s="92" t="str">
        <f t="shared" si="255"/>
        <v>GET /domestic-scheduled-payments/{DomesticScheduledPaymentId}/payment-details</v>
      </c>
      <c r="D5506" s="94" t="s">
        <v>208</v>
      </c>
      <c r="E5506" s="93" t="str">
        <f t="shared" si="256"/>
        <v>PISP</v>
      </c>
      <c r="F5506" s="93" t="str">
        <f t="shared" si="257"/>
        <v>Y</v>
      </c>
      <c r="G5506" s="104">
        <v>13867413.812282249</v>
      </c>
      <c r="H5506" s="99">
        <v>36680.119274072043</v>
      </c>
      <c r="I5506" s="99">
        <v>96.127514957278137</v>
      </c>
      <c r="J5506" s="96"/>
      <c r="K5506" s="96"/>
      <c r="L5506" s="96"/>
      <c r="M5506" s="96"/>
      <c r="N5506" s="96"/>
      <c r="O5506" s="96"/>
      <c r="P5506" s="96"/>
    </row>
    <row r="5507" spans="1:16" ht="15" customHeight="1" x14ac:dyDescent="0.25">
      <c r="A5507" s="97">
        <v>43776</v>
      </c>
      <c r="B5507" s="101">
        <v>81</v>
      </c>
      <c r="C5507" s="92" t="str">
        <f t="shared" si="255"/>
        <v>GET /domestic-standing-orders/{DomesticStandingOrderId}/payment-details</v>
      </c>
      <c r="D5507" s="94" t="s">
        <v>208</v>
      </c>
      <c r="E5507" s="93" t="str">
        <f t="shared" si="256"/>
        <v>PISP</v>
      </c>
      <c r="F5507" s="93" t="str">
        <f t="shared" si="257"/>
        <v>Y</v>
      </c>
      <c r="G5507" s="104">
        <v>6702265.6205484085</v>
      </c>
      <c r="H5507" s="99">
        <v>9209.8166729555578</v>
      </c>
      <c r="I5507" s="99">
        <v>263.16531157049224</v>
      </c>
      <c r="J5507" s="96"/>
      <c r="K5507" s="96"/>
      <c r="L5507" s="96"/>
      <c r="M5507" s="96"/>
      <c r="N5507" s="96"/>
      <c r="O5507" s="96"/>
      <c r="P5507" s="96"/>
    </row>
    <row r="5508" spans="1:16" ht="15" customHeight="1" x14ac:dyDescent="0.25">
      <c r="A5508" s="97">
        <v>43776</v>
      </c>
      <c r="B5508" s="101">
        <v>82</v>
      </c>
      <c r="C5508" s="92" t="str">
        <f t="shared" si="255"/>
        <v>GET /international-payments/{InternationalPaymentId}/payment-details</v>
      </c>
      <c r="D5508" s="94" t="s">
        <v>208</v>
      </c>
      <c r="E5508" s="93" t="str">
        <f t="shared" si="256"/>
        <v>PISP</v>
      </c>
      <c r="F5508" s="93" t="str">
        <f t="shared" si="257"/>
        <v>Y</v>
      </c>
      <c r="G5508" s="104">
        <v>15605606.280782716</v>
      </c>
      <c r="H5508" s="99">
        <v>22733.738651320207</v>
      </c>
      <c r="I5508" s="99">
        <v>72.06780017834275</v>
      </c>
      <c r="J5508" s="96"/>
      <c r="K5508" s="96"/>
      <c r="L5508" s="96"/>
      <c r="M5508" s="96"/>
      <c r="N5508" s="96"/>
      <c r="O5508" s="96"/>
      <c r="P5508" s="96"/>
    </row>
    <row r="5509" spans="1:16" ht="15" customHeight="1" x14ac:dyDescent="0.25">
      <c r="A5509" s="97">
        <v>43776</v>
      </c>
      <c r="B5509" s="101">
        <v>83</v>
      </c>
      <c r="C5509" s="92" t="str">
        <f t="shared" si="255"/>
        <v>GET /international-scheduled-payments/{InternationalScheduledPaymentId}/payment-details</v>
      </c>
      <c r="D5509" s="94" t="s">
        <v>208</v>
      </c>
      <c r="E5509" s="93" t="str">
        <f t="shared" si="256"/>
        <v>PISP</v>
      </c>
      <c r="F5509" s="93" t="str">
        <f t="shared" si="257"/>
        <v>Y</v>
      </c>
      <c r="G5509" s="104">
        <v>24954628.089375801</v>
      </c>
      <c r="H5509" s="99">
        <v>44148.44741550168</v>
      </c>
      <c r="I5509" s="99">
        <v>59.873259056951625</v>
      </c>
      <c r="J5509" s="96"/>
      <c r="K5509" s="96"/>
      <c r="L5509" s="96"/>
      <c r="M5509" s="96"/>
      <c r="N5509" s="96"/>
      <c r="O5509" s="96"/>
      <c r="P5509" s="96"/>
    </row>
    <row r="5510" spans="1:16" ht="15" customHeight="1" x14ac:dyDescent="0.25">
      <c r="A5510" s="97">
        <v>43776</v>
      </c>
      <c r="B5510" s="101">
        <v>84</v>
      </c>
      <c r="C5510" s="92" t="str">
        <f t="shared" si="255"/>
        <v>GET /international-standing-orders/{InternationalStandingOrderPaymentId}/payment-details</v>
      </c>
      <c r="D5510" s="94" t="s">
        <v>208</v>
      </c>
      <c r="E5510" s="93" t="str">
        <f t="shared" si="256"/>
        <v>PISP</v>
      </c>
      <c r="F5510" s="93" t="str">
        <f t="shared" si="257"/>
        <v>Y</v>
      </c>
      <c r="G5510" s="104">
        <v>7140899.4852023078</v>
      </c>
      <c r="H5510" s="99">
        <v>20660.363114772928</v>
      </c>
      <c r="I5510" s="99">
        <v>73.023132597899078</v>
      </c>
      <c r="J5510" s="96"/>
      <c r="K5510" s="96"/>
      <c r="L5510" s="96"/>
      <c r="M5510" s="96"/>
      <c r="N5510" s="96"/>
      <c r="O5510" s="96"/>
      <c r="P5510" s="96"/>
    </row>
    <row r="5511" spans="1:16" ht="15" customHeight="1" x14ac:dyDescent="0.25">
      <c r="A5511" s="97">
        <v>43776</v>
      </c>
      <c r="B5511" s="101">
        <v>85</v>
      </c>
      <c r="C5511" s="92" t="str">
        <f t="shared" si="255"/>
        <v>GET /file-payments/{FilePaymentId}/payment-details</v>
      </c>
      <c r="D5511" s="94" t="s">
        <v>208</v>
      </c>
      <c r="E5511" s="93" t="str">
        <f t="shared" si="256"/>
        <v>PISP</v>
      </c>
      <c r="F5511" s="93" t="str">
        <f t="shared" si="257"/>
        <v>Y</v>
      </c>
      <c r="G5511" s="104">
        <v>68175350.269427776</v>
      </c>
      <c r="H5511" s="99">
        <v>2755.2638579114214</v>
      </c>
      <c r="I5511" s="99">
        <v>99.33828154178731</v>
      </c>
      <c r="J5511" s="96"/>
      <c r="K5511" s="96"/>
      <c r="L5511" s="96"/>
      <c r="M5511" s="96"/>
      <c r="N5511" s="96"/>
      <c r="O5511" s="96"/>
      <c r="P5511" s="96"/>
    </row>
    <row r="5512" spans="1:16" ht="15" customHeight="1" x14ac:dyDescent="0.25">
      <c r="A5512" s="97">
        <v>43776</v>
      </c>
      <c r="B5512" s="101">
        <v>86</v>
      </c>
      <c r="C5512" s="92" t="str">
        <f t="shared" ref="C5512:C5575" si="258">VLOOKUP($B5512,endpoints,3)</f>
        <v>POST /event-subscriptions</v>
      </c>
      <c r="D5512" s="94" t="s">
        <v>208</v>
      </c>
      <c r="E5512" s="93" t="str">
        <f t="shared" ref="E5512:E5575" si="259">VLOOKUP($B5512,endpoints,4)</f>
        <v>Notifications</v>
      </c>
      <c r="F5512" s="93" t="str">
        <f t="shared" ref="F5512:F5575" si="260">VLOOKUP($B5512,endpoints,5)</f>
        <v>N</v>
      </c>
      <c r="G5512" s="104">
        <v>12212342.178674359</v>
      </c>
      <c r="H5512" s="99">
        <v>13690.169099838153</v>
      </c>
      <c r="I5512" s="99">
        <v>11.788644699447653</v>
      </c>
      <c r="J5512" s="96"/>
      <c r="K5512" s="96"/>
      <c r="L5512" s="96"/>
      <c r="M5512" s="96"/>
      <c r="N5512" s="96"/>
      <c r="O5512" s="96"/>
      <c r="P5512" s="96"/>
    </row>
    <row r="5513" spans="1:16" ht="15" customHeight="1" x14ac:dyDescent="0.25">
      <c r="A5513" s="97">
        <v>43776</v>
      </c>
      <c r="B5513" s="101">
        <v>87</v>
      </c>
      <c r="C5513" s="92" t="str">
        <f t="shared" si="258"/>
        <v>GET /event-subscriptions</v>
      </c>
      <c r="D5513" s="94" t="s">
        <v>208</v>
      </c>
      <c r="E5513" s="93" t="str">
        <f t="shared" si="259"/>
        <v>Notifications</v>
      </c>
      <c r="F5513" s="93" t="str">
        <f t="shared" si="260"/>
        <v>N</v>
      </c>
      <c r="G5513" s="104">
        <v>16588681.66611555</v>
      </c>
      <c r="H5513" s="99">
        <v>35632.643773421565</v>
      </c>
      <c r="I5513" s="99">
        <v>161.01821959476857</v>
      </c>
      <c r="J5513" s="96"/>
      <c r="K5513" s="96"/>
      <c r="L5513" s="96"/>
      <c r="M5513" s="96"/>
      <c r="N5513" s="96"/>
      <c r="O5513" s="96"/>
      <c r="P5513" s="96"/>
    </row>
    <row r="5514" spans="1:16" ht="15" customHeight="1" x14ac:dyDescent="0.25">
      <c r="A5514" s="97">
        <v>43776</v>
      </c>
      <c r="B5514" s="101">
        <v>88</v>
      </c>
      <c r="C5514" s="92" t="str">
        <f t="shared" si="258"/>
        <v>PUT /event-subscriptions/{EventSubscriptionId}</v>
      </c>
      <c r="D5514" s="94" t="s">
        <v>208</v>
      </c>
      <c r="E5514" s="93" t="str">
        <f t="shared" si="259"/>
        <v>Notifications</v>
      </c>
      <c r="F5514" s="93" t="str">
        <f t="shared" si="260"/>
        <v>N</v>
      </c>
      <c r="G5514" s="104">
        <v>12822959.287608078</v>
      </c>
      <c r="H5514" s="99">
        <v>14374.677554830061</v>
      </c>
      <c r="I5514" s="99">
        <v>12.378076934420037</v>
      </c>
      <c r="J5514" s="96"/>
      <c r="K5514" s="96"/>
      <c r="L5514" s="96"/>
      <c r="M5514" s="96"/>
      <c r="N5514" s="96"/>
      <c r="O5514" s="96"/>
      <c r="P5514" s="96"/>
    </row>
    <row r="5515" spans="1:16" ht="15" customHeight="1" x14ac:dyDescent="0.25">
      <c r="A5515" s="97">
        <v>43776</v>
      </c>
      <c r="B5515" s="101">
        <v>89</v>
      </c>
      <c r="C5515" s="92" t="str">
        <f t="shared" si="258"/>
        <v>DELETE /event-subscriptions/{EventSubscriptionId}</v>
      </c>
      <c r="D5515" s="94" t="s">
        <v>208</v>
      </c>
      <c r="E5515" s="93" t="str">
        <f t="shared" si="259"/>
        <v>Notifications</v>
      </c>
      <c r="F5515" s="93" t="str">
        <f t="shared" si="260"/>
        <v>N</v>
      </c>
      <c r="G5515" s="104">
        <v>7130654.9631292066</v>
      </c>
      <c r="H5515" s="99">
        <v>13110.985262941322</v>
      </c>
      <c r="I5515" s="99">
        <v>120.97659525624586</v>
      </c>
      <c r="J5515" s="96"/>
      <c r="K5515" s="96"/>
      <c r="L5515" s="96"/>
      <c r="M5515" s="96"/>
      <c r="N5515" s="96"/>
      <c r="O5515" s="96"/>
      <c r="P5515" s="96"/>
    </row>
    <row r="5516" spans="1:16" ht="15" customHeight="1" x14ac:dyDescent="0.25">
      <c r="A5516" s="97">
        <v>43776</v>
      </c>
      <c r="B5516" s="101">
        <v>90</v>
      </c>
      <c r="C5516" s="92" t="str">
        <f t="shared" si="258"/>
        <v>POST /event-notifications</v>
      </c>
      <c r="D5516" s="94" t="s">
        <v>208</v>
      </c>
      <c r="E5516" s="93" t="str">
        <f t="shared" si="259"/>
        <v>Notifications</v>
      </c>
      <c r="F5516" s="93" t="str">
        <f t="shared" si="260"/>
        <v>N</v>
      </c>
      <c r="G5516" s="104">
        <v>7591531.2375586098</v>
      </c>
      <c r="H5516" s="99">
        <v>17006.560931936034</v>
      </c>
      <c r="I5516" s="99">
        <v>191.8610459813394</v>
      </c>
      <c r="J5516" s="96"/>
      <c r="K5516" s="96"/>
      <c r="L5516" s="96"/>
      <c r="M5516" s="96"/>
      <c r="N5516" s="96"/>
      <c r="O5516" s="96"/>
      <c r="P5516" s="96"/>
    </row>
    <row r="5517" spans="1:16" ht="15" customHeight="1" x14ac:dyDescent="0.25">
      <c r="A5517" s="97">
        <v>43776</v>
      </c>
      <c r="B5517" s="101">
        <v>91</v>
      </c>
      <c r="C5517" s="92" t="str">
        <f t="shared" si="258"/>
        <v>POST /events</v>
      </c>
      <c r="D5517" s="94" t="s">
        <v>208</v>
      </c>
      <c r="E5517" s="93" t="str">
        <f t="shared" si="259"/>
        <v>Notifications</v>
      </c>
      <c r="F5517" s="93" t="str">
        <f t="shared" si="260"/>
        <v>N</v>
      </c>
      <c r="G5517" s="104">
        <v>5834172.24256026</v>
      </c>
      <c r="H5517" s="99">
        <v>10727.169760588355</v>
      </c>
      <c r="I5517" s="99">
        <v>98.980850664201142</v>
      </c>
      <c r="J5517" s="96"/>
      <c r="K5517" s="96"/>
      <c r="L5517" s="96"/>
      <c r="M5517" s="96"/>
      <c r="N5517" s="96"/>
      <c r="O5517" s="96"/>
      <c r="P5517" s="96"/>
    </row>
    <row r="5518" spans="1:16" ht="15" customHeight="1" x14ac:dyDescent="0.25">
      <c r="A5518" s="97">
        <v>43777</v>
      </c>
      <c r="B5518" s="101">
        <v>0</v>
      </c>
      <c r="C5518" s="92" t="str">
        <f t="shared" si="258"/>
        <v>OIDC endpoints for token IDs</v>
      </c>
      <c r="D5518" s="94" t="s">
        <v>207</v>
      </c>
      <c r="E5518" s="93" t="str">
        <f t="shared" si="259"/>
        <v>OIDC</v>
      </c>
      <c r="F5518" s="93" t="str">
        <f t="shared" si="260"/>
        <v>N</v>
      </c>
      <c r="G5518" s="111">
        <v>808386517.4011178</v>
      </c>
      <c r="H5518" s="99">
        <v>1669889.3731481186</v>
      </c>
      <c r="I5518" s="99">
        <v>589.22123336496384</v>
      </c>
      <c r="J5518" s="96"/>
      <c r="K5518" s="96"/>
      <c r="L5518" s="96"/>
      <c r="M5518" s="96"/>
      <c r="N5518" s="96"/>
      <c r="O5518" s="96"/>
      <c r="P5518" s="96"/>
    </row>
    <row r="5519" spans="1:16" ht="15" customHeight="1" x14ac:dyDescent="0.25">
      <c r="A5519" s="100">
        <v>43777</v>
      </c>
      <c r="B5519" s="101">
        <v>1</v>
      </c>
      <c r="C5519" s="92" t="str">
        <f t="shared" si="258"/>
        <v>POST /account-access-consents</v>
      </c>
      <c r="D5519" s="94" t="s">
        <v>207</v>
      </c>
      <c r="E5519" s="93" t="str">
        <f t="shared" si="259"/>
        <v>AISP</v>
      </c>
      <c r="F5519" s="93" t="str">
        <f t="shared" si="260"/>
        <v>N</v>
      </c>
      <c r="G5519" s="95">
        <v>776591.74364270188</v>
      </c>
      <c r="H5519" s="102">
        <v>30298.005437756921</v>
      </c>
      <c r="I5519" s="102">
        <v>87.033510496242059</v>
      </c>
      <c r="J5519" s="96"/>
      <c r="K5519" s="96"/>
      <c r="L5519" s="96"/>
      <c r="M5519" s="96"/>
      <c r="N5519" s="96"/>
      <c r="O5519" s="96"/>
      <c r="P5519" s="96"/>
    </row>
    <row r="5520" spans="1:16" ht="15" customHeight="1" x14ac:dyDescent="0.25">
      <c r="A5520" s="100">
        <v>43777</v>
      </c>
      <c r="B5520" s="101">
        <v>2</v>
      </c>
      <c r="C5520" s="92" t="str">
        <f t="shared" si="258"/>
        <v>GET /account-access-consents/{ConsentId}</v>
      </c>
      <c r="D5520" s="94" t="s">
        <v>207</v>
      </c>
      <c r="E5520" s="93" t="str">
        <f t="shared" si="259"/>
        <v>AISP</v>
      </c>
      <c r="F5520" s="93" t="str">
        <f t="shared" si="260"/>
        <v>N</v>
      </c>
      <c r="G5520" s="95">
        <v>1496966.0323415503</v>
      </c>
      <c r="H5520" s="102">
        <v>27620.285370158548</v>
      </c>
      <c r="I5520" s="102">
        <v>39.558487638380022</v>
      </c>
      <c r="J5520" s="96"/>
      <c r="K5520" s="96"/>
      <c r="L5520" s="96"/>
      <c r="M5520" s="96"/>
      <c r="N5520" s="96"/>
      <c r="O5520" s="96"/>
      <c r="P5520" s="96"/>
    </row>
    <row r="5521" spans="1:16" ht="15" customHeight="1" x14ac:dyDescent="0.25">
      <c r="A5521" s="100">
        <v>43777</v>
      </c>
      <c r="B5521" s="101">
        <v>3</v>
      </c>
      <c r="C5521" s="92" t="str">
        <f t="shared" si="258"/>
        <v>DELETE /account-access-consents/{ConsentId}</v>
      </c>
      <c r="D5521" s="94" t="s">
        <v>207</v>
      </c>
      <c r="E5521" s="93" t="str">
        <f t="shared" si="259"/>
        <v>AISP</v>
      </c>
      <c r="F5521" s="93" t="str">
        <f t="shared" si="260"/>
        <v>N</v>
      </c>
      <c r="G5521" s="95">
        <v>700825.99606969662</v>
      </c>
      <c r="H5521" s="102">
        <v>27519.365884508043</v>
      </c>
      <c r="I5521" s="102">
        <v>306.92901176090623</v>
      </c>
      <c r="J5521" s="96"/>
      <c r="K5521" s="96"/>
      <c r="L5521" s="96"/>
      <c r="M5521" s="96"/>
      <c r="N5521" s="96"/>
      <c r="O5521" s="96"/>
      <c r="P5521" s="96"/>
    </row>
    <row r="5522" spans="1:16" ht="15" customHeight="1" x14ac:dyDescent="0.25">
      <c r="A5522" s="100">
        <v>43777</v>
      </c>
      <c r="B5522" s="101">
        <v>4</v>
      </c>
      <c r="C5522" s="92" t="str">
        <f t="shared" si="258"/>
        <v>GET /accounts</v>
      </c>
      <c r="D5522" s="94" t="s">
        <v>207</v>
      </c>
      <c r="E5522" s="93" t="str">
        <f t="shared" si="259"/>
        <v>AISP</v>
      </c>
      <c r="F5522" s="93" t="str">
        <f t="shared" si="260"/>
        <v>Y</v>
      </c>
      <c r="G5522" s="95">
        <v>1761168.4298954369</v>
      </c>
      <c r="H5522" s="102">
        <v>28083.341978419023</v>
      </c>
      <c r="I5522" s="102">
        <v>80.515715369821024</v>
      </c>
      <c r="J5522" s="96"/>
      <c r="K5522" s="96"/>
      <c r="L5522" s="96"/>
      <c r="M5522" s="96"/>
      <c r="N5522" s="96"/>
      <c r="O5522" s="96"/>
      <c r="P5522" s="96"/>
    </row>
    <row r="5523" spans="1:16" ht="15" customHeight="1" x14ac:dyDescent="0.25">
      <c r="A5523" s="100">
        <v>43777</v>
      </c>
      <c r="B5523" s="101">
        <v>5</v>
      </c>
      <c r="C5523" s="92" t="str">
        <f t="shared" si="258"/>
        <v>GET /accounts/{AccountId}</v>
      </c>
      <c r="D5523" s="94" t="s">
        <v>207</v>
      </c>
      <c r="E5523" s="93" t="str">
        <f t="shared" si="259"/>
        <v>AISP</v>
      </c>
      <c r="F5523" s="93" t="str">
        <f t="shared" si="260"/>
        <v>Y</v>
      </c>
      <c r="G5523" s="95">
        <v>2936100.259677262</v>
      </c>
      <c r="H5523" s="102">
        <v>42218.991407034177</v>
      </c>
      <c r="I5523" s="102">
        <v>97.950169612978854</v>
      </c>
      <c r="J5523" s="96"/>
      <c r="K5523" s="96"/>
      <c r="L5523" s="96"/>
      <c r="M5523" s="96"/>
      <c r="N5523" s="96"/>
      <c r="O5523" s="96"/>
      <c r="P5523" s="96"/>
    </row>
    <row r="5524" spans="1:16" ht="15" customHeight="1" x14ac:dyDescent="0.25">
      <c r="A5524" s="100">
        <v>43777</v>
      </c>
      <c r="B5524" s="101">
        <v>6</v>
      </c>
      <c r="C5524" s="92" t="str">
        <f t="shared" si="258"/>
        <v>GET /accounts/{AccountId}/balances</v>
      </c>
      <c r="D5524" s="94" t="s">
        <v>207</v>
      </c>
      <c r="E5524" s="93" t="str">
        <f t="shared" si="259"/>
        <v>AISP</v>
      </c>
      <c r="F5524" s="93" t="str">
        <f t="shared" si="260"/>
        <v>Y</v>
      </c>
      <c r="G5524" s="95">
        <v>2284074.1371668358</v>
      </c>
      <c r="H5524" s="102">
        <v>29402.898172446749</v>
      </c>
      <c r="I5524" s="102">
        <v>136.68022197332314</v>
      </c>
      <c r="J5524" s="96"/>
      <c r="K5524" s="96"/>
      <c r="L5524" s="96"/>
      <c r="M5524" s="96"/>
      <c r="N5524" s="96"/>
      <c r="O5524" s="96"/>
      <c r="P5524" s="96"/>
    </row>
    <row r="5525" spans="1:16" ht="15" customHeight="1" x14ac:dyDescent="0.25">
      <c r="A5525" s="100">
        <v>43777</v>
      </c>
      <c r="B5525" s="101">
        <v>7</v>
      </c>
      <c r="C5525" s="92" t="str">
        <f t="shared" si="258"/>
        <v>GET /balances</v>
      </c>
      <c r="D5525" s="94" t="s">
        <v>207</v>
      </c>
      <c r="E5525" s="93" t="str">
        <f t="shared" si="259"/>
        <v>AISP</v>
      </c>
      <c r="F5525" s="93" t="str">
        <f t="shared" si="260"/>
        <v>Y</v>
      </c>
      <c r="G5525" s="95">
        <v>1352932.7370949122</v>
      </c>
      <c r="H5525" s="102">
        <v>20691.781987265396</v>
      </c>
      <c r="I5525" s="102">
        <v>160.98147837266094</v>
      </c>
      <c r="J5525" s="96"/>
      <c r="K5525" s="96"/>
      <c r="L5525" s="96"/>
      <c r="M5525" s="96"/>
      <c r="N5525" s="96"/>
      <c r="O5525" s="96"/>
      <c r="P5525" s="96"/>
    </row>
    <row r="5526" spans="1:16" ht="15" customHeight="1" x14ac:dyDescent="0.25">
      <c r="A5526" s="100">
        <v>43777</v>
      </c>
      <c r="B5526" s="101">
        <v>8</v>
      </c>
      <c r="C5526" s="92" t="str">
        <f t="shared" si="258"/>
        <v>GET /accounts/{AccountId}/transactions</v>
      </c>
      <c r="D5526" s="94" t="s">
        <v>207</v>
      </c>
      <c r="E5526" s="93" t="str">
        <f t="shared" si="259"/>
        <v>AISP</v>
      </c>
      <c r="F5526" s="93" t="str">
        <f t="shared" si="260"/>
        <v>Y</v>
      </c>
      <c r="G5526" s="95">
        <v>41705448.087033458</v>
      </c>
      <c r="H5526" s="102">
        <v>20499.587391499896</v>
      </c>
      <c r="I5526" s="102">
        <v>175.83338406817717</v>
      </c>
      <c r="J5526" s="96"/>
      <c r="K5526" s="96"/>
      <c r="L5526" s="96"/>
      <c r="M5526" s="96"/>
      <c r="N5526" s="96"/>
      <c r="O5526" s="96"/>
      <c r="P5526" s="96"/>
    </row>
    <row r="5527" spans="1:16" ht="15" customHeight="1" x14ac:dyDescent="0.25">
      <c r="A5527" s="100">
        <v>43777</v>
      </c>
      <c r="B5527" s="101">
        <v>9</v>
      </c>
      <c r="C5527" s="92" t="str">
        <f t="shared" si="258"/>
        <v>GET /transactions</v>
      </c>
      <c r="D5527" s="94" t="s">
        <v>207</v>
      </c>
      <c r="E5527" s="93" t="str">
        <f t="shared" si="259"/>
        <v>AISP</v>
      </c>
      <c r="F5527" s="93" t="str">
        <f t="shared" si="260"/>
        <v>Y</v>
      </c>
      <c r="G5527" s="95">
        <v>412224263.83657968</v>
      </c>
      <c r="H5527" s="102">
        <v>42082.33729720152</v>
      </c>
      <c r="I5527" s="102">
        <v>36.98397416561756</v>
      </c>
      <c r="J5527" s="96"/>
      <c r="K5527" s="96"/>
      <c r="L5527" s="96"/>
      <c r="M5527" s="96"/>
      <c r="N5527" s="96"/>
      <c r="O5527" s="96"/>
      <c r="P5527" s="96"/>
    </row>
    <row r="5528" spans="1:16" ht="15" customHeight="1" x14ac:dyDescent="0.25">
      <c r="A5528" s="100">
        <v>43777</v>
      </c>
      <c r="B5528" s="101">
        <v>10</v>
      </c>
      <c r="C5528" s="92" t="str">
        <f t="shared" si="258"/>
        <v>GET /accounts/{AccountId}/beneficiaries</v>
      </c>
      <c r="D5528" s="94" t="s">
        <v>207</v>
      </c>
      <c r="E5528" s="93" t="str">
        <f t="shared" si="259"/>
        <v>AISP</v>
      </c>
      <c r="F5528" s="93" t="str">
        <f t="shared" si="260"/>
        <v>Y</v>
      </c>
      <c r="G5528" s="95">
        <v>2365214.2034303728</v>
      </c>
      <c r="H5528" s="102">
        <v>26152.456632029352</v>
      </c>
      <c r="I5528" s="102">
        <v>147.73736185170191</v>
      </c>
      <c r="J5528" s="96"/>
      <c r="K5528" s="96"/>
      <c r="L5528" s="96"/>
      <c r="M5528" s="96"/>
      <c r="N5528" s="96"/>
      <c r="O5528" s="96"/>
      <c r="P5528" s="96"/>
    </row>
    <row r="5529" spans="1:16" ht="15" customHeight="1" x14ac:dyDescent="0.25">
      <c r="A5529" s="100">
        <v>43777</v>
      </c>
      <c r="B5529" s="101">
        <v>11</v>
      </c>
      <c r="C5529" s="92" t="str">
        <f t="shared" si="258"/>
        <v>GET /beneficiaries</v>
      </c>
      <c r="D5529" s="94" t="s">
        <v>207</v>
      </c>
      <c r="E5529" s="93" t="str">
        <f t="shared" si="259"/>
        <v>AISP</v>
      </c>
      <c r="F5529" s="93" t="str">
        <f t="shared" si="260"/>
        <v>Y</v>
      </c>
      <c r="G5529" s="95">
        <v>3188623.6725224615</v>
      </c>
      <c r="H5529" s="101">
        <v>36586.730018991933</v>
      </c>
      <c r="I5529" s="101">
        <v>29.950163888256721</v>
      </c>
      <c r="J5529" s="96"/>
      <c r="K5529" s="96"/>
      <c r="L5529" s="96"/>
      <c r="M5529" s="96"/>
      <c r="N5529" s="96"/>
      <c r="O5529" s="96"/>
      <c r="P5529" s="96"/>
    </row>
    <row r="5530" spans="1:16" ht="15" customHeight="1" x14ac:dyDescent="0.25">
      <c r="A5530" s="100">
        <v>43777</v>
      </c>
      <c r="B5530" s="101">
        <v>12</v>
      </c>
      <c r="C5530" s="92" t="str">
        <f t="shared" si="258"/>
        <v>GET /accounts/{AccountId}/direct-debits</v>
      </c>
      <c r="D5530" s="94" t="s">
        <v>207</v>
      </c>
      <c r="E5530" s="93" t="str">
        <f t="shared" si="259"/>
        <v>AISP</v>
      </c>
      <c r="F5530" s="93" t="str">
        <f t="shared" si="260"/>
        <v>Y</v>
      </c>
      <c r="G5530" s="95">
        <v>2159805.9819068029</v>
      </c>
      <c r="H5530" s="101">
        <v>35920.837137612849</v>
      </c>
      <c r="I5530" s="101">
        <v>208.44859867058202</v>
      </c>
      <c r="J5530" s="96"/>
      <c r="K5530" s="96"/>
      <c r="L5530" s="96"/>
      <c r="M5530" s="96"/>
      <c r="N5530" s="96"/>
      <c r="O5530" s="96"/>
      <c r="P5530" s="96"/>
    </row>
    <row r="5531" spans="1:16" ht="15" customHeight="1" x14ac:dyDescent="0.25">
      <c r="A5531" s="100">
        <v>43777</v>
      </c>
      <c r="B5531" s="101">
        <v>13</v>
      </c>
      <c r="C5531" s="92" t="str">
        <f t="shared" si="258"/>
        <v>GET /direct-debits</v>
      </c>
      <c r="D5531" s="94" t="s">
        <v>207</v>
      </c>
      <c r="E5531" s="93" t="str">
        <f t="shared" si="259"/>
        <v>AISP</v>
      </c>
      <c r="F5531" s="93" t="str">
        <f t="shared" si="260"/>
        <v>Y</v>
      </c>
      <c r="G5531" s="95">
        <v>2076083.7088796608</v>
      </c>
      <c r="H5531" s="101">
        <v>21349.037311904674</v>
      </c>
      <c r="I5531" s="101">
        <v>236.43781823220687</v>
      </c>
      <c r="J5531" s="96"/>
      <c r="K5531" s="96"/>
      <c r="L5531" s="96"/>
      <c r="M5531" s="96"/>
      <c r="N5531" s="96"/>
      <c r="O5531" s="96"/>
      <c r="P5531" s="96"/>
    </row>
    <row r="5532" spans="1:16" ht="15" customHeight="1" x14ac:dyDescent="0.25">
      <c r="A5532" s="100">
        <v>43777</v>
      </c>
      <c r="B5532" s="101">
        <v>14</v>
      </c>
      <c r="C5532" s="92" t="str">
        <f t="shared" si="258"/>
        <v>GET /accounts/{AccountId}/standing-orders</v>
      </c>
      <c r="D5532" s="94" t="s">
        <v>207</v>
      </c>
      <c r="E5532" s="93" t="str">
        <f t="shared" si="259"/>
        <v>AISP</v>
      </c>
      <c r="F5532" s="93" t="str">
        <f t="shared" si="260"/>
        <v>Y</v>
      </c>
      <c r="G5532" s="95">
        <v>993472.28105139663</v>
      </c>
      <c r="H5532" s="101">
        <v>17431.753602661796</v>
      </c>
      <c r="I5532" s="101">
        <v>140.98446842604554</v>
      </c>
      <c r="J5532" s="96"/>
      <c r="K5532" s="96"/>
      <c r="L5532" s="96"/>
      <c r="M5532" s="96"/>
      <c r="N5532" s="96"/>
      <c r="O5532" s="96"/>
      <c r="P5532" s="96"/>
    </row>
    <row r="5533" spans="1:16" ht="15" customHeight="1" x14ac:dyDescent="0.25">
      <c r="A5533" s="100">
        <v>43777</v>
      </c>
      <c r="B5533" s="101">
        <v>15</v>
      </c>
      <c r="C5533" s="92" t="str">
        <f t="shared" si="258"/>
        <v>GET /standing-orders</v>
      </c>
      <c r="D5533" s="94" t="s">
        <v>207</v>
      </c>
      <c r="E5533" s="93" t="str">
        <f t="shared" si="259"/>
        <v>AISP</v>
      </c>
      <c r="F5533" s="93" t="str">
        <f t="shared" si="260"/>
        <v>Y</v>
      </c>
      <c r="G5533" s="95">
        <v>1853459.6051640664</v>
      </c>
      <c r="H5533" s="101">
        <v>40328.641349276171</v>
      </c>
      <c r="I5533" s="101">
        <v>161.72058610861384</v>
      </c>
      <c r="J5533" s="96"/>
      <c r="K5533" s="96"/>
      <c r="L5533" s="96"/>
      <c r="M5533" s="96"/>
      <c r="N5533" s="96"/>
      <c r="O5533" s="96"/>
      <c r="P5533" s="96"/>
    </row>
    <row r="5534" spans="1:16" ht="15" customHeight="1" x14ac:dyDescent="0.25">
      <c r="A5534" s="100">
        <v>43777</v>
      </c>
      <c r="B5534" s="101">
        <v>16</v>
      </c>
      <c r="C5534" s="92" t="str">
        <f t="shared" si="258"/>
        <v>GET /accounts/{AccountId}/product</v>
      </c>
      <c r="D5534" s="94" t="s">
        <v>207</v>
      </c>
      <c r="E5534" s="93" t="str">
        <f t="shared" si="259"/>
        <v>AISP</v>
      </c>
      <c r="F5534" s="93" t="str">
        <f t="shared" si="260"/>
        <v>Y</v>
      </c>
      <c r="G5534" s="95">
        <v>401093.14570079872</v>
      </c>
      <c r="H5534" s="101">
        <v>5272.1626969966328</v>
      </c>
      <c r="I5534" s="101">
        <v>187.71832378998326</v>
      </c>
      <c r="J5534" s="96"/>
      <c r="K5534" s="96"/>
      <c r="L5534" s="96"/>
      <c r="M5534" s="96"/>
      <c r="N5534" s="96"/>
      <c r="O5534" s="96"/>
      <c r="P5534" s="96"/>
    </row>
    <row r="5535" spans="1:16" ht="15" customHeight="1" x14ac:dyDescent="0.25">
      <c r="A5535" s="100">
        <v>43777</v>
      </c>
      <c r="B5535" s="101">
        <v>17</v>
      </c>
      <c r="C5535" s="92" t="str">
        <f t="shared" si="258"/>
        <v>GET /products</v>
      </c>
      <c r="D5535" s="94" t="s">
        <v>207</v>
      </c>
      <c r="E5535" s="93" t="str">
        <f t="shared" si="259"/>
        <v>AISP</v>
      </c>
      <c r="F5535" s="93" t="str">
        <f t="shared" si="260"/>
        <v>Y</v>
      </c>
      <c r="G5535" s="95">
        <v>978550.37947647064</v>
      </c>
      <c r="H5535" s="101">
        <v>36179.873975806513</v>
      </c>
      <c r="I5535" s="101">
        <v>252.12874178212959</v>
      </c>
      <c r="J5535" s="96"/>
      <c r="K5535" s="96"/>
      <c r="L5535" s="96"/>
      <c r="M5535" s="96"/>
      <c r="N5535" s="96"/>
      <c r="O5535" s="96"/>
      <c r="P5535" s="96"/>
    </row>
    <row r="5536" spans="1:16" ht="15" customHeight="1" x14ac:dyDescent="0.25">
      <c r="A5536" s="100">
        <v>43777</v>
      </c>
      <c r="B5536" s="101">
        <v>18</v>
      </c>
      <c r="C5536" s="92" t="str">
        <f t="shared" si="258"/>
        <v>GET /accounts/{AccountId}/offers</v>
      </c>
      <c r="D5536" s="94" t="s">
        <v>207</v>
      </c>
      <c r="E5536" s="93" t="str">
        <f t="shared" si="259"/>
        <v>AISP</v>
      </c>
      <c r="F5536" s="93" t="str">
        <f t="shared" si="260"/>
        <v>Y</v>
      </c>
      <c r="G5536" s="95">
        <v>907552.26880899502</v>
      </c>
      <c r="H5536" s="101">
        <v>36129.643581580065</v>
      </c>
      <c r="I5536" s="101">
        <v>298.37000057423575</v>
      </c>
      <c r="J5536" s="96"/>
      <c r="K5536" s="96"/>
      <c r="L5536" s="96"/>
      <c r="M5536" s="96"/>
      <c r="N5536" s="96"/>
      <c r="O5536" s="96"/>
      <c r="P5536" s="96"/>
    </row>
    <row r="5537" spans="1:16" ht="15" customHeight="1" x14ac:dyDescent="0.25">
      <c r="A5537" s="100">
        <v>43777</v>
      </c>
      <c r="B5537" s="101">
        <v>19</v>
      </c>
      <c r="C5537" s="92" t="str">
        <f t="shared" si="258"/>
        <v>GET /offers</v>
      </c>
      <c r="D5537" s="94" t="s">
        <v>207</v>
      </c>
      <c r="E5537" s="93" t="str">
        <f t="shared" si="259"/>
        <v>AISP</v>
      </c>
      <c r="F5537" s="93" t="str">
        <f t="shared" si="260"/>
        <v>Y</v>
      </c>
      <c r="G5537" s="95">
        <v>4070208.5994503968</v>
      </c>
      <c r="H5537" s="101">
        <v>42380.083980592084</v>
      </c>
      <c r="I5537" s="101">
        <v>161.11722644994012</v>
      </c>
      <c r="J5537" s="96"/>
      <c r="K5537" s="96"/>
      <c r="L5537" s="96"/>
      <c r="M5537" s="96"/>
      <c r="N5537" s="96"/>
      <c r="O5537" s="96"/>
      <c r="P5537" s="96"/>
    </row>
    <row r="5538" spans="1:16" ht="15" customHeight="1" x14ac:dyDescent="0.25">
      <c r="A5538" s="100">
        <v>43777</v>
      </c>
      <c r="B5538" s="101">
        <v>20</v>
      </c>
      <c r="C5538" s="92" t="str">
        <f t="shared" si="258"/>
        <v>GET /accounts/{AccountId}/party</v>
      </c>
      <c r="D5538" s="94" t="s">
        <v>207</v>
      </c>
      <c r="E5538" s="93" t="str">
        <f t="shared" si="259"/>
        <v>AISP</v>
      </c>
      <c r="F5538" s="93" t="str">
        <f t="shared" si="260"/>
        <v>Y</v>
      </c>
      <c r="G5538" s="95">
        <v>1391853.1127227738</v>
      </c>
      <c r="H5538" s="101">
        <v>53162.43110645355</v>
      </c>
      <c r="I5538" s="101">
        <v>0</v>
      </c>
      <c r="J5538" s="96"/>
      <c r="K5538" s="96"/>
      <c r="L5538" s="96"/>
      <c r="M5538" s="96"/>
      <c r="N5538" s="96"/>
      <c r="O5538" s="96"/>
      <c r="P5538" s="96"/>
    </row>
    <row r="5539" spans="1:16" ht="15" customHeight="1" x14ac:dyDescent="0.25">
      <c r="A5539" s="100">
        <v>43777</v>
      </c>
      <c r="B5539" s="101">
        <v>21</v>
      </c>
      <c r="C5539" s="92" t="str">
        <f t="shared" si="258"/>
        <v>GET /party</v>
      </c>
      <c r="D5539" s="94" t="s">
        <v>207</v>
      </c>
      <c r="E5539" s="93" t="str">
        <f t="shared" si="259"/>
        <v>AISP</v>
      </c>
      <c r="F5539" s="93" t="str">
        <f t="shared" si="260"/>
        <v>Y</v>
      </c>
      <c r="G5539" s="95">
        <v>944023.42256896535</v>
      </c>
      <c r="H5539" s="101">
        <v>11138.706419006437</v>
      </c>
      <c r="I5539" s="101">
        <v>358.10483571733624</v>
      </c>
      <c r="J5539" s="96"/>
      <c r="K5539" s="96"/>
      <c r="L5539" s="96"/>
      <c r="M5539" s="96"/>
      <c r="N5539" s="96"/>
      <c r="O5539" s="96"/>
      <c r="P5539" s="96"/>
    </row>
    <row r="5540" spans="1:16" ht="15" customHeight="1" x14ac:dyDescent="0.25">
      <c r="A5540" s="100">
        <v>43777</v>
      </c>
      <c r="B5540" s="101">
        <v>22</v>
      </c>
      <c r="C5540" s="92" t="str">
        <f t="shared" si="258"/>
        <v>GET /accounts/{AccountId}/scheduled-payments</v>
      </c>
      <c r="D5540" s="94" t="s">
        <v>207</v>
      </c>
      <c r="E5540" s="93" t="str">
        <f t="shared" si="259"/>
        <v>AISP</v>
      </c>
      <c r="F5540" s="93" t="str">
        <f t="shared" si="260"/>
        <v>Y</v>
      </c>
      <c r="G5540" s="95">
        <v>1125726.1754198936</v>
      </c>
      <c r="H5540" s="101">
        <v>36408.912812423754</v>
      </c>
      <c r="I5540" s="101">
        <v>3.4889275982541466</v>
      </c>
      <c r="J5540" s="96"/>
      <c r="K5540" s="96"/>
      <c r="L5540" s="96"/>
      <c r="M5540" s="96"/>
      <c r="N5540" s="96"/>
      <c r="O5540" s="96"/>
      <c r="P5540" s="96"/>
    </row>
    <row r="5541" spans="1:16" ht="15" customHeight="1" x14ac:dyDescent="0.25">
      <c r="A5541" s="100">
        <v>43777</v>
      </c>
      <c r="B5541" s="101">
        <v>23</v>
      </c>
      <c r="C5541" s="92" t="str">
        <f t="shared" si="258"/>
        <v>GET /scheduled-payments</v>
      </c>
      <c r="D5541" s="94" t="s">
        <v>207</v>
      </c>
      <c r="E5541" s="93" t="str">
        <f t="shared" si="259"/>
        <v>AISP</v>
      </c>
      <c r="F5541" s="93" t="str">
        <f t="shared" si="260"/>
        <v>Y</v>
      </c>
      <c r="G5541" s="95">
        <v>2205989.9707173714</v>
      </c>
      <c r="H5541" s="101">
        <v>30015.258049827567</v>
      </c>
      <c r="I5541" s="101">
        <v>86.388030418481051</v>
      </c>
      <c r="J5541" s="96"/>
      <c r="K5541" s="96"/>
      <c r="L5541" s="96"/>
      <c r="M5541" s="96"/>
      <c r="N5541" s="96"/>
      <c r="O5541" s="96"/>
      <c r="P5541" s="96"/>
    </row>
    <row r="5542" spans="1:16" ht="15" customHeight="1" x14ac:dyDescent="0.25">
      <c r="A5542" s="100">
        <v>43777</v>
      </c>
      <c r="B5542" s="101">
        <v>24</v>
      </c>
      <c r="C5542" s="92" t="str">
        <f t="shared" si="258"/>
        <v>GET /accounts/{AccountId}/statements</v>
      </c>
      <c r="D5542" s="94" t="s">
        <v>207</v>
      </c>
      <c r="E5542" s="93" t="str">
        <f t="shared" si="259"/>
        <v>AISP</v>
      </c>
      <c r="F5542" s="93" t="str">
        <f t="shared" si="260"/>
        <v>Y</v>
      </c>
      <c r="G5542" s="95">
        <v>1160939.1975392741</v>
      </c>
      <c r="H5542" s="101">
        <v>14956.781754895501</v>
      </c>
      <c r="I5542" s="101">
        <v>152.74257971072439</v>
      </c>
      <c r="J5542" s="96"/>
      <c r="K5542" s="96"/>
      <c r="L5542" s="96"/>
      <c r="M5542" s="96"/>
      <c r="N5542" s="96"/>
      <c r="O5542" s="96"/>
      <c r="P5542" s="96"/>
    </row>
    <row r="5543" spans="1:16" ht="15" customHeight="1" x14ac:dyDescent="0.25">
      <c r="A5543" s="100">
        <v>43777</v>
      </c>
      <c r="B5543" s="101">
        <v>25</v>
      </c>
      <c r="C5543" s="92" t="str">
        <f t="shared" si="258"/>
        <v>GET /accounts/{AccountId}/statements/{StatementId}</v>
      </c>
      <c r="D5543" s="94" t="s">
        <v>207</v>
      </c>
      <c r="E5543" s="93" t="str">
        <f t="shared" si="259"/>
        <v>AISP</v>
      </c>
      <c r="F5543" s="93" t="str">
        <f t="shared" si="260"/>
        <v>Y</v>
      </c>
      <c r="G5543" s="95">
        <v>1467185.6677810564</v>
      </c>
      <c r="H5543" s="102">
        <v>23273.384161109207</v>
      </c>
      <c r="I5543" s="102">
        <v>136.7783382630198</v>
      </c>
      <c r="J5543" s="96"/>
      <c r="K5543" s="96"/>
      <c r="L5543" s="96"/>
      <c r="M5543" s="96"/>
      <c r="N5543" s="96"/>
      <c r="O5543" s="96"/>
      <c r="P5543" s="96"/>
    </row>
    <row r="5544" spans="1:16" ht="15" customHeight="1" x14ac:dyDescent="0.25">
      <c r="A5544" s="100">
        <v>43777</v>
      </c>
      <c r="B5544" s="101">
        <v>26</v>
      </c>
      <c r="C5544" s="92" t="str">
        <f t="shared" si="258"/>
        <v>GET /accounts/{AccountId}/statements/{StatementId}/file</v>
      </c>
      <c r="D5544" s="94" t="s">
        <v>207</v>
      </c>
      <c r="E5544" s="93" t="str">
        <f t="shared" si="259"/>
        <v>AISP</v>
      </c>
      <c r="F5544" s="93" t="str">
        <f t="shared" si="260"/>
        <v>Y</v>
      </c>
      <c r="G5544" s="95">
        <v>2611945.6883464772</v>
      </c>
      <c r="H5544" s="102">
        <v>26277.972692740714</v>
      </c>
      <c r="I5544" s="102">
        <v>93.052304514790521</v>
      </c>
      <c r="J5544" s="96"/>
      <c r="K5544" s="96"/>
      <c r="L5544" s="96"/>
      <c r="M5544" s="96"/>
      <c r="N5544" s="96"/>
      <c r="O5544" s="96"/>
      <c r="P5544" s="96"/>
    </row>
    <row r="5545" spans="1:16" ht="15" customHeight="1" x14ac:dyDescent="0.25">
      <c r="A5545" s="100">
        <v>43777</v>
      </c>
      <c r="B5545" s="101">
        <v>27</v>
      </c>
      <c r="C5545" s="92" t="str">
        <f t="shared" si="258"/>
        <v>GET /accounts/{AccountId}/statements/{StatementId}/transactions</v>
      </c>
      <c r="D5545" s="94" t="s">
        <v>207</v>
      </c>
      <c r="E5545" s="93" t="str">
        <f t="shared" si="259"/>
        <v>AISP</v>
      </c>
      <c r="F5545" s="93" t="str">
        <f t="shared" si="260"/>
        <v>Y</v>
      </c>
      <c r="G5545" s="95">
        <v>36777701.251237594</v>
      </c>
      <c r="H5545" s="102">
        <v>7682.5469174278051</v>
      </c>
      <c r="I5545" s="102">
        <v>325.61254380742605</v>
      </c>
      <c r="J5545" s="96"/>
      <c r="K5545" s="96"/>
      <c r="L5545" s="96"/>
      <c r="M5545" s="96"/>
      <c r="N5545" s="96"/>
      <c r="O5545" s="96"/>
      <c r="P5545" s="96"/>
    </row>
    <row r="5546" spans="1:16" ht="15" customHeight="1" x14ac:dyDescent="0.25">
      <c r="A5546" s="100">
        <v>43777</v>
      </c>
      <c r="B5546" s="101">
        <v>28</v>
      </c>
      <c r="C5546" s="92" t="str">
        <f t="shared" si="258"/>
        <v>GET /statements</v>
      </c>
      <c r="D5546" s="94" t="s">
        <v>207</v>
      </c>
      <c r="E5546" s="93" t="str">
        <f t="shared" si="259"/>
        <v>AISP</v>
      </c>
      <c r="F5546" s="93" t="str">
        <f t="shared" si="260"/>
        <v>Y</v>
      </c>
      <c r="G5546" s="95">
        <v>3919691.3644849109</v>
      </c>
      <c r="H5546" s="102">
        <v>39379.990338560259</v>
      </c>
      <c r="I5546" s="102">
        <v>68.486676740030944</v>
      </c>
      <c r="J5546" s="96"/>
      <c r="K5546" s="96"/>
      <c r="L5546" s="96"/>
      <c r="M5546" s="96"/>
      <c r="N5546" s="96"/>
      <c r="O5546" s="96"/>
      <c r="P5546" s="96"/>
    </row>
    <row r="5547" spans="1:16" ht="15" customHeight="1" x14ac:dyDescent="0.25">
      <c r="A5547" s="100">
        <v>43777</v>
      </c>
      <c r="B5547" s="101">
        <v>29</v>
      </c>
      <c r="C5547" s="92" t="str">
        <f t="shared" si="258"/>
        <v>POST /domestic-payment-consents</v>
      </c>
      <c r="D5547" s="94" t="s">
        <v>207</v>
      </c>
      <c r="E5547" s="93" t="str">
        <f t="shared" si="259"/>
        <v>PISP</v>
      </c>
      <c r="F5547" s="93" t="str">
        <f t="shared" si="260"/>
        <v>N</v>
      </c>
      <c r="G5547" s="95">
        <v>3623113.0001049195</v>
      </c>
      <c r="H5547" s="102">
        <v>9074.63969422425</v>
      </c>
      <c r="I5547" s="102">
        <v>101.15433812164648</v>
      </c>
      <c r="J5547" s="96"/>
      <c r="K5547" s="96"/>
      <c r="L5547" s="96"/>
      <c r="M5547" s="96"/>
      <c r="N5547" s="96"/>
      <c r="O5547" s="96"/>
      <c r="P5547" s="96"/>
    </row>
    <row r="5548" spans="1:16" ht="15" customHeight="1" x14ac:dyDescent="0.25">
      <c r="A5548" s="100">
        <v>43777</v>
      </c>
      <c r="B5548" s="101">
        <v>30</v>
      </c>
      <c r="C5548" s="92" t="str">
        <f t="shared" si="258"/>
        <v>GET /domestic-payment-consents/{ConsentId}</v>
      </c>
      <c r="D5548" s="94" t="s">
        <v>207</v>
      </c>
      <c r="E5548" s="93" t="str">
        <f t="shared" si="259"/>
        <v>PISP</v>
      </c>
      <c r="F5548" s="93" t="str">
        <f t="shared" si="260"/>
        <v>N</v>
      </c>
      <c r="G5548" s="95">
        <v>14112994.057297375</v>
      </c>
      <c r="H5548" s="102">
        <v>19020.016004175726</v>
      </c>
      <c r="I5548" s="102">
        <v>150.77391303120928</v>
      </c>
      <c r="J5548" s="96"/>
      <c r="K5548" s="96"/>
      <c r="L5548" s="96"/>
      <c r="M5548" s="96"/>
      <c r="N5548" s="96"/>
      <c r="O5548" s="96"/>
      <c r="P5548" s="96"/>
    </row>
    <row r="5549" spans="1:16" ht="15" customHeight="1" x14ac:dyDescent="0.25">
      <c r="A5549" s="100">
        <v>43777</v>
      </c>
      <c r="B5549" s="101">
        <v>31</v>
      </c>
      <c r="C5549" s="92" t="str">
        <f t="shared" si="258"/>
        <v>POST /domestic-payments</v>
      </c>
      <c r="D5549" s="94" t="s">
        <v>207</v>
      </c>
      <c r="E5549" s="93" t="str">
        <f t="shared" si="259"/>
        <v>PISP</v>
      </c>
      <c r="F5549" s="93" t="str">
        <f t="shared" si="260"/>
        <v>Y</v>
      </c>
      <c r="G5549" s="95">
        <v>4960076.2491811076</v>
      </c>
      <c r="H5549" s="102">
        <v>16987.235422442554</v>
      </c>
      <c r="I5549" s="102">
        <v>6.4973310673434073</v>
      </c>
      <c r="J5549" s="96"/>
      <c r="K5549" s="96"/>
      <c r="L5549" s="96"/>
      <c r="M5549" s="96"/>
      <c r="N5549" s="96"/>
      <c r="O5549" s="96"/>
      <c r="P5549" s="96"/>
    </row>
    <row r="5550" spans="1:16" ht="15" customHeight="1" x14ac:dyDescent="0.25">
      <c r="A5550" s="100">
        <v>43777</v>
      </c>
      <c r="B5550" s="101">
        <v>32</v>
      </c>
      <c r="C5550" s="92" t="str">
        <f t="shared" si="258"/>
        <v>GET /domestic-payments/{DomesticPaymentId}</v>
      </c>
      <c r="D5550" s="94" t="s">
        <v>207</v>
      </c>
      <c r="E5550" s="93" t="str">
        <f t="shared" si="259"/>
        <v>PISP</v>
      </c>
      <c r="F5550" s="93" t="str">
        <f t="shared" si="260"/>
        <v>Y</v>
      </c>
      <c r="G5550" s="95">
        <v>35158156.379814602</v>
      </c>
      <c r="H5550" s="102">
        <v>41684.548069040531</v>
      </c>
      <c r="I5550" s="102">
        <v>80.837363367410362</v>
      </c>
      <c r="J5550" s="96"/>
      <c r="K5550" s="96"/>
      <c r="L5550" s="96"/>
      <c r="M5550" s="96"/>
      <c r="N5550" s="96"/>
      <c r="O5550" s="96"/>
      <c r="P5550" s="96"/>
    </row>
    <row r="5551" spans="1:16" ht="15" customHeight="1" x14ac:dyDescent="0.25">
      <c r="A5551" s="100">
        <v>43777</v>
      </c>
      <c r="B5551" s="101">
        <v>33</v>
      </c>
      <c r="C5551" s="92" t="str">
        <f t="shared" si="258"/>
        <v>POST /domestic-scheduled-payment-consents</v>
      </c>
      <c r="D5551" s="94" t="s">
        <v>207</v>
      </c>
      <c r="E5551" s="93" t="str">
        <f t="shared" si="259"/>
        <v>PISP</v>
      </c>
      <c r="F5551" s="93" t="str">
        <f t="shared" si="260"/>
        <v>N</v>
      </c>
      <c r="G5551" s="95">
        <v>20506731.322119802</v>
      </c>
      <c r="H5551" s="102">
        <v>16889.977020862152</v>
      </c>
      <c r="I5551" s="102">
        <v>119.30561611347277</v>
      </c>
      <c r="J5551" s="96"/>
      <c r="K5551" s="96"/>
      <c r="L5551" s="96"/>
      <c r="M5551" s="96"/>
      <c r="N5551" s="96"/>
      <c r="O5551" s="96"/>
      <c r="P5551" s="96"/>
    </row>
    <row r="5552" spans="1:16" ht="15" customHeight="1" x14ac:dyDescent="0.25">
      <c r="A5552" s="100">
        <v>43777</v>
      </c>
      <c r="B5552" s="101">
        <v>34</v>
      </c>
      <c r="C5552" s="92" t="str">
        <f t="shared" si="258"/>
        <v>GET /domestic-scheduled-payment-consents/{ConsentId}</v>
      </c>
      <c r="D5552" s="94" t="s">
        <v>207</v>
      </c>
      <c r="E5552" s="93" t="str">
        <f t="shared" si="259"/>
        <v>PISP</v>
      </c>
      <c r="F5552" s="93" t="str">
        <f t="shared" si="260"/>
        <v>N</v>
      </c>
      <c r="G5552" s="95">
        <v>12853184.422037221</v>
      </c>
      <c r="H5552" s="102">
        <v>12994.763778833278</v>
      </c>
      <c r="I5552" s="102">
        <v>86.696867098284557</v>
      </c>
      <c r="J5552" s="96"/>
      <c r="K5552" s="96"/>
      <c r="L5552" s="96"/>
      <c r="M5552" s="96"/>
      <c r="N5552" s="96"/>
      <c r="O5552" s="96"/>
      <c r="P5552" s="96"/>
    </row>
    <row r="5553" spans="1:16" ht="15" customHeight="1" x14ac:dyDescent="0.25">
      <c r="A5553" s="100">
        <v>43777</v>
      </c>
      <c r="B5553" s="101">
        <v>35</v>
      </c>
      <c r="C5553" s="92" t="str">
        <f t="shared" si="258"/>
        <v>POST /domestic-scheduled-payments</v>
      </c>
      <c r="D5553" s="94" t="s">
        <v>207</v>
      </c>
      <c r="E5553" s="93" t="str">
        <f t="shared" si="259"/>
        <v>PISP</v>
      </c>
      <c r="F5553" s="93" t="str">
        <f t="shared" si="260"/>
        <v>Y</v>
      </c>
      <c r="G5553" s="95">
        <v>31953532.329799198</v>
      </c>
      <c r="H5553" s="102">
        <v>45894.837717205555</v>
      </c>
      <c r="I5553" s="102">
        <v>188.75314689320186</v>
      </c>
      <c r="J5553" s="96"/>
      <c r="K5553" s="96"/>
      <c r="L5553" s="96"/>
      <c r="M5553" s="96"/>
      <c r="N5553" s="96"/>
      <c r="O5553" s="96"/>
      <c r="P5553" s="96"/>
    </row>
    <row r="5554" spans="1:16" ht="15" customHeight="1" x14ac:dyDescent="0.25">
      <c r="A5554" s="100">
        <v>43777</v>
      </c>
      <c r="B5554" s="101">
        <v>36</v>
      </c>
      <c r="C5554" s="92" t="str">
        <f t="shared" si="258"/>
        <v>GET /domestic-scheduled-payments/{DomesticScheduledPaymentId}</v>
      </c>
      <c r="D5554" s="94" t="s">
        <v>207</v>
      </c>
      <c r="E5554" s="93" t="str">
        <f t="shared" si="259"/>
        <v>PISP</v>
      </c>
      <c r="F5554" s="93" t="str">
        <f t="shared" si="260"/>
        <v>Y</v>
      </c>
      <c r="G5554" s="95">
        <v>15866497.607949683</v>
      </c>
      <c r="H5554" s="102">
        <v>34652.59170413563</v>
      </c>
      <c r="I5554" s="102">
        <v>92.495970942835683</v>
      </c>
      <c r="J5554" s="96"/>
      <c r="K5554" s="96"/>
      <c r="L5554" s="96"/>
      <c r="M5554" s="96"/>
      <c r="N5554" s="96"/>
      <c r="O5554" s="96"/>
      <c r="P5554" s="96"/>
    </row>
    <row r="5555" spans="1:16" ht="15" customHeight="1" x14ac:dyDescent="0.25">
      <c r="A5555" s="100">
        <v>43777</v>
      </c>
      <c r="B5555" s="101">
        <v>37</v>
      </c>
      <c r="C5555" s="92" t="str">
        <f t="shared" si="258"/>
        <v>POST /domestic-standing-order-consents</v>
      </c>
      <c r="D5555" s="94" t="s">
        <v>207</v>
      </c>
      <c r="E5555" s="93" t="str">
        <f t="shared" si="259"/>
        <v>PISP</v>
      </c>
      <c r="F5555" s="93" t="str">
        <f t="shared" si="260"/>
        <v>N</v>
      </c>
      <c r="G5555" s="95">
        <v>28432222.440645006</v>
      </c>
      <c r="H5555" s="102">
        <v>27701.823532434111</v>
      </c>
      <c r="I5555" s="102">
        <v>234.47457115195905</v>
      </c>
      <c r="J5555" s="96"/>
      <c r="K5555" s="96"/>
      <c r="L5555" s="96"/>
      <c r="M5555" s="96"/>
      <c r="N5555" s="96"/>
      <c r="O5555" s="96"/>
      <c r="P5555" s="96"/>
    </row>
    <row r="5556" spans="1:16" ht="15" customHeight="1" x14ac:dyDescent="0.25">
      <c r="A5556" s="100">
        <v>43777</v>
      </c>
      <c r="B5556" s="101">
        <v>38</v>
      </c>
      <c r="C5556" s="92" t="str">
        <f t="shared" si="258"/>
        <v>GET /domestic-standing-order-consents/{ConsentId}</v>
      </c>
      <c r="D5556" s="94" t="s">
        <v>207</v>
      </c>
      <c r="E5556" s="93" t="str">
        <f t="shared" si="259"/>
        <v>PISP</v>
      </c>
      <c r="F5556" s="93" t="str">
        <f t="shared" si="260"/>
        <v>N</v>
      </c>
      <c r="G5556" s="95">
        <v>27651774.064495776</v>
      </c>
      <c r="H5556" s="102">
        <v>31250.703592475329</v>
      </c>
      <c r="I5556" s="102">
        <v>209.39174435901762</v>
      </c>
      <c r="J5556" s="96"/>
      <c r="K5556" s="96"/>
      <c r="L5556" s="96"/>
      <c r="M5556" s="96"/>
      <c r="N5556" s="96"/>
      <c r="O5556" s="96"/>
      <c r="P5556" s="96"/>
    </row>
    <row r="5557" spans="1:16" ht="15" customHeight="1" x14ac:dyDescent="0.25">
      <c r="A5557" s="100">
        <v>43777</v>
      </c>
      <c r="B5557" s="101">
        <v>39</v>
      </c>
      <c r="C5557" s="92" t="str">
        <f t="shared" si="258"/>
        <v>POST /domestic-standing-orders</v>
      </c>
      <c r="D5557" s="94" t="s">
        <v>207</v>
      </c>
      <c r="E5557" s="93" t="str">
        <f t="shared" si="259"/>
        <v>PISP</v>
      </c>
      <c r="F5557" s="93" t="str">
        <f t="shared" si="260"/>
        <v>Y</v>
      </c>
      <c r="G5557" s="95">
        <v>9235196.1169299744</v>
      </c>
      <c r="H5557" s="102">
        <v>19209.288825891796</v>
      </c>
      <c r="I5557" s="102">
        <v>1.9981283265478469</v>
      </c>
      <c r="J5557" s="96"/>
      <c r="K5557" s="96"/>
      <c r="L5557" s="96"/>
      <c r="M5557" s="96"/>
      <c r="N5557" s="96"/>
      <c r="O5557" s="96"/>
      <c r="P5557" s="96"/>
    </row>
    <row r="5558" spans="1:16" ht="15" customHeight="1" x14ac:dyDescent="0.25">
      <c r="A5558" s="100">
        <v>43777</v>
      </c>
      <c r="B5558" s="101">
        <v>40</v>
      </c>
      <c r="C5558" s="92" t="str">
        <f t="shared" si="258"/>
        <v>GET /domestic-standing-orders/{DomesticStandingOrderId}</v>
      </c>
      <c r="D5558" s="94" t="s">
        <v>207</v>
      </c>
      <c r="E5558" s="93" t="str">
        <f t="shared" si="259"/>
        <v>PISP</v>
      </c>
      <c r="F5558" s="93" t="str">
        <f t="shared" si="260"/>
        <v>Y</v>
      </c>
      <c r="G5558" s="95">
        <v>6341239.5785614792</v>
      </c>
      <c r="H5558" s="102">
        <v>8955.0823846988114</v>
      </c>
      <c r="I5558" s="102">
        <v>235.93044633001298</v>
      </c>
      <c r="J5558" s="96"/>
      <c r="K5558" s="96"/>
      <c r="L5558" s="96"/>
      <c r="M5558" s="96"/>
      <c r="N5558" s="96"/>
      <c r="O5558" s="96"/>
      <c r="P5558" s="96"/>
    </row>
    <row r="5559" spans="1:16" ht="15" customHeight="1" x14ac:dyDescent="0.25">
      <c r="A5559" s="100">
        <v>43777</v>
      </c>
      <c r="B5559" s="101">
        <v>41</v>
      </c>
      <c r="C5559" s="92" t="str">
        <f t="shared" si="258"/>
        <v>POST /international-payment-consents</v>
      </c>
      <c r="D5559" s="94" t="s">
        <v>207</v>
      </c>
      <c r="E5559" s="93" t="str">
        <f t="shared" si="259"/>
        <v>PISP</v>
      </c>
      <c r="F5559" s="93" t="str">
        <f t="shared" si="260"/>
        <v>N</v>
      </c>
      <c r="G5559" s="95">
        <v>33670793.122618891</v>
      </c>
      <c r="H5559" s="102">
        <v>43180.873317340978</v>
      </c>
      <c r="I5559" s="102">
        <v>72.94822881339303</v>
      </c>
      <c r="J5559" s="96"/>
      <c r="K5559" s="96"/>
      <c r="L5559" s="96"/>
      <c r="M5559" s="96"/>
      <c r="N5559" s="96"/>
      <c r="O5559" s="96"/>
      <c r="P5559" s="96"/>
    </row>
    <row r="5560" spans="1:16" ht="15" customHeight="1" x14ac:dyDescent="0.25">
      <c r="A5560" s="100">
        <v>43777</v>
      </c>
      <c r="B5560" s="101">
        <v>42</v>
      </c>
      <c r="C5560" s="92" t="str">
        <f t="shared" si="258"/>
        <v>GET /international-payment-consents/{ConsentId}</v>
      </c>
      <c r="D5560" s="94" t="s">
        <v>207</v>
      </c>
      <c r="E5560" s="93" t="str">
        <f t="shared" si="259"/>
        <v>PISP</v>
      </c>
      <c r="F5560" s="93" t="str">
        <f t="shared" si="260"/>
        <v>N</v>
      </c>
      <c r="G5560" s="95">
        <v>30767071.738246266</v>
      </c>
      <c r="H5560" s="102">
        <v>31625.58491697723</v>
      </c>
      <c r="I5560" s="102">
        <v>257.82649186717367</v>
      </c>
      <c r="J5560" s="96"/>
      <c r="K5560" s="96"/>
      <c r="L5560" s="96"/>
      <c r="M5560" s="96"/>
      <c r="N5560" s="96"/>
      <c r="O5560" s="96"/>
      <c r="P5560" s="96"/>
    </row>
    <row r="5561" spans="1:16" ht="15" customHeight="1" x14ac:dyDescent="0.25">
      <c r="A5561" s="100">
        <v>43777</v>
      </c>
      <c r="B5561" s="101">
        <v>43</v>
      </c>
      <c r="C5561" s="92" t="str">
        <f t="shared" si="258"/>
        <v>POST /international-payments</v>
      </c>
      <c r="D5561" s="94" t="s">
        <v>207</v>
      </c>
      <c r="E5561" s="93" t="str">
        <f t="shared" si="259"/>
        <v>PISP</v>
      </c>
      <c r="F5561" s="93" t="str">
        <f t="shared" si="260"/>
        <v>Y</v>
      </c>
      <c r="G5561" s="95">
        <v>40708404.686161481</v>
      </c>
      <c r="H5561" s="102">
        <v>42776.841468455379</v>
      </c>
      <c r="I5561" s="102">
        <v>42.800858176164795</v>
      </c>
      <c r="J5561" s="96"/>
      <c r="K5561" s="96"/>
      <c r="L5561" s="96"/>
      <c r="M5561" s="96"/>
      <c r="N5561" s="96"/>
      <c r="O5561" s="96"/>
      <c r="P5561" s="96"/>
    </row>
    <row r="5562" spans="1:16" ht="15" customHeight="1" x14ac:dyDescent="0.25">
      <c r="A5562" s="100">
        <v>43777</v>
      </c>
      <c r="B5562" s="101">
        <v>44</v>
      </c>
      <c r="C5562" s="92" t="str">
        <f t="shared" si="258"/>
        <v>GET /international-payments/{InternationalPaymentId}</v>
      </c>
      <c r="D5562" s="94" t="s">
        <v>207</v>
      </c>
      <c r="E5562" s="93" t="str">
        <f t="shared" si="259"/>
        <v>PISP</v>
      </c>
      <c r="F5562" s="93" t="str">
        <f t="shared" si="260"/>
        <v>Y</v>
      </c>
      <c r="G5562" s="95">
        <v>12994356.451641675</v>
      </c>
      <c r="H5562" s="102">
        <v>19433.836948732329</v>
      </c>
      <c r="I5562" s="102">
        <v>71.706489105742065</v>
      </c>
      <c r="J5562" s="96"/>
      <c r="K5562" s="96"/>
      <c r="L5562" s="96"/>
      <c r="M5562" s="96"/>
      <c r="N5562" s="96"/>
      <c r="O5562" s="96"/>
      <c r="P5562" s="96"/>
    </row>
    <row r="5563" spans="1:16" ht="15" customHeight="1" x14ac:dyDescent="0.25">
      <c r="A5563" s="100">
        <v>43777</v>
      </c>
      <c r="B5563" s="101">
        <v>45</v>
      </c>
      <c r="C5563" s="92" t="str">
        <f t="shared" si="258"/>
        <v>POST /international-scheduled-payment-consents</v>
      </c>
      <c r="D5563" s="94" t="s">
        <v>207</v>
      </c>
      <c r="E5563" s="93" t="str">
        <f t="shared" si="259"/>
        <v>PISP</v>
      </c>
      <c r="F5563" s="93" t="str">
        <f t="shared" si="260"/>
        <v>N</v>
      </c>
      <c r="G5563" s="95">
        <v>30483974.692299385</v>
      </c>
      <c r="H5563" s="102">
        <v>35275.373025819426</v>
      </c>
      <c r="I5563" s="102">
        <v>17.043042562778098</v>
      </c>
      <c r="J5563" s="96"/>
      <c r="K5563" s="96"/>
      <c r="L5563" s="96"/>
      <c r="M5563" s="96"/>
      <c r="N5563" s="96"/>
      <c r="O5563" s="96"/>
      <c r="P5563" s="96"/>
    </row>
    <row r="5564" spans="1:16" ht="15" customHeight="1" x14ac:dyDescent="0.25">
      <c r="A5564" s="100">
        <v>43777</v>
      </c>
      <c r="B5564" s="101">
        <v>46</v>
      </c>
      <c r="C5564" s="92" t="str">
        <f t="shared" si="258"/>
        <v>GET /international-scheduled-payment-consents/{ConsentId}</v>
      </c>
      <c r="D5564" s="94" t="s">
        <v>207</v>
      </c>
      <c r="E5564" s="93" t="str">
        <f t="shared" si="259"/>
        <v>PISP</v>
      </c>
      <c r="F5564" s="93" t="str">
        <f t="shared" si="260"/>
        <v>N</v>
      </c>
      <c r="G5564" s="95">
        <v>9483694.6603881028</v>
      </c>
      <c r="H5564" s="102">
        <v>31188.513477751512</v>
      </c>
      <c r="I5564" s="102">
        <v>27.554855088488704</v>
      </c>
      <c r="J5564" s="96"/>
      <c r="K5564" s="96"/>
      <c r="L5564" s="96"/>
      <c r="M5564" s="96"/>
      <c r="N5564" s="96"/>
      <c r="O5564" s="96"/>
      <c r="P5564" s="96"/>
    </row>
    <row r="5565" spans="1:16" ht="15" customHeight="1" x14ac:dyDescent="0.25">
      <c r="A5565" s="100">
        <v>43777</v>
      </c>
      <c r="B5565" s="101">
        <v>47</v>
      </c>
      <c r="C5565" s="92" t="str">
        <f t="shared" si="258"/>
        <v>POST /international-scheduled-payments</v>
      </c>
      <c r="D5565" s="94" t="s">
        <v>207</v>
      </c>
      <c r="E5565" s="93" t="str">
        <f t="shared" si="259"/>
        <v>PISP</v>
      </c>
      <c r="F5565" s="93" t="str">
        <f t="shared" si="260"/>
        <v>Y</v>
      </c>
      <c r="G5565" s="95">
        <v>15677292.333371855</v>
      </c>
      <c r="H5565" s="102">
        <v>22877.909020492221</v>
      </c>
      <c r="I5565" s="102">
        <v>72.990556328328253</v>
      </c>
      <c r="J5565" s="96"/>
      <c r="K5565" s="96"/>
      <c r="L5565" s="96"/>
      <c r="M5565" s="96"/>
      <c r="N5565" s="96"/>
      <c r="O5565" s="96"/>
      <c r="P5565" s="96"/>
    </row>
    <row r="5566" spans="1:16" ht="15" customHeight="1" x14ac:dyDescent="0.25">
      <c r="A5566" s="100">
        <v>43777</v>
      </c>
      <c r="B5566" s="101">
        <v>48</v>
      </c>
      <c r="C5566" s="92" t="str">
        <f t="shared" si="258"/>
        <v>GET /international-scheduled-payments/{InternationalScheduledPaymentId}</v>
      </c>
      <c r="D5566" s="94" t="s">
        <v>207</v>
      </c>
      <c r="E5566" s="93" t="str">
        <f t="shared" si="259"/>
        <v>PISP</v>
      </c>
      <c r="F5566" s="93" t="str">
        <f t="shared" si="260"/>
        <v>Y</v>
      </c>
      <c r="G5566" s="95">
        <v>21657591.152948923</v>
      </c>
      <c r="H5566" s="102">
        <v>39884.413631920434</v>
      </c>
      <c r="I5566" s="102">
        <v>55.133287738250942</v>
      </c>
      <c r="J5566" s="96"/>
      <c r="K5566" s="96"/>
      <c r="L5566" s="96"/>
      <c r="M5566" s="96"/>
      <c r="N5566" s="96"/>
      <c r="O5566" s="96"/>
      <c r="P5566" s="96"/>
    </row>
    <row r="5567" spans="1:16" ht="15" customHeight="1" x14ac:dyDescent="0.25">
      <c r="A5567" s="100">
        <v>43777</v>
      </c>
      <c r="B5567" s="101">
        <v>49</v>
      </c>
      <c r="C5567" s="92" t="str">
        <f t="shared" si="258"/>
        <v>POST /international-standing-order-consents</v>
      </c>
      <c r="D5567" s="94" t="s">
        <v>207</v>
      </c>
      <c r="E5567" s="93" t="str">
        <f t="shared" si="259"/>
        <v>PISP</v>
      </c>
      <c r="F5567" s="93" t="str">
        <f t="shared" si="260"/>
        <v>N</v>
      </c>
      <c r="G5567" s="95">
        <v>4261350.5548238484</v>
      </c>
      <c r="H5567" s="102">
        <v>13123.146753037896</v>
      </c>
      <c r="I5567" s="102">
        <v>6.8565374002593389</v>
      </c>
      <c r="J5567" s="96"/>
      <c r="K5567" s="96"/>
      <c r="L5567" s="96"/>
      <c r="M5567" s="96"/>
      <c r="N5567" s="96"/>
      <c r="O5567" s="96"/>
      <c r="P5567" s="96"/>
    </row>
    <row r="5568" spans="1:16" ht="15" customHeight="1" x14ac:dyDescent="0.25">
      <c r="A5568" s="100">
        <v>43777</v>
      </c>
      <c r="B5568" s="101">
        <v>50</v>
      </c>
      <c r="C5568" s="92" t="str">
        <f t="shared" si="258"/>
        <v>GET /international-standing-order-consents/{ConsentId}</v>
      </c>
      <c r="D5568" s="94" t="s">
        <v>207</v>
      </c>
      <c r="E5568" s="93" t="str">
        <f t="shared" si="259"/>
        <v>PISP</v>
      </c>
      <c r="F5568" s="93" t="str">
        <f t="shared" si="260"/>
        <v>N</v>
      </c>
      <c r="G5568" s="95">
        <v>18615922.956822265</v>
      </c>
      <c r="H5568" s="102">
        <v>29232.890032969735</v>
      </c>
      <c r="I5568" s="102">
        <v>272.14006854678496</v>
      </c>
      <c r="J5568" s="96"/>
      <c r="K5568" s="96"/>
      <c r="L5568" s="96"/>
      <c r="M5568" s="96"/>
      <c r="N5568" s="96"/>
      <c r="O5568" s="96"/>
      <c r="P5568" s="96"/>
    </row>
    <row r="5569" spans="1:16" ht="15" customHeight="1" x14ac:dyDescent="0.25">
      <c r="A5569" s="100">
        <v>43777</v>
      </c>
      <c r="B5569" s="101">
        <v>51</v>
      </c>
      <c r="C5569" s="92" t="str">
        <f t="shared" si="258"/>
        <v>POST /international-standing-orders</v>
      </c>
      <c r="D5569" s="94" t="s">
        <v>207</v>
      </c>
      <c r="E5569" s="93" t="str">
        <f t="shared" si="259"/>
        <v>PISP</v>
      </c>
      <c r="F5569" s="93" t="str">
        <f t="shared" si="260"/>
        <v>Y</v>
      </c>
      <c r="G5569" s="95">
        <v>15072553.889247786</v>
      </c>
      <c r="H5569" s="102">
        <v>25654.094659496332</v>
      </c>
      <c r="I5569" s="102">
        <v>268.91183236904362</v>
      </c>
      <c r="J5569" s="96"/>
      <c r="K5569" s="96"/>
      <c r="L5569" s="96"/>
      <c r="M5569" s="96"/>
      <c r="N5569" s="96"/>
      <c r="O5569" s="96"/>
      <c r="P5569" s="96"/>
    </row>
    <row r="5570" spans="1:16" ht="15" customHeight="1" x14ac:dyDescent="0.25">
      <c r="A5570" s="100">
        <v>43777</v>
      </c>
      <c r="B5570" s="101">
        <v>52</v>
      </c>
      <c r="C5570" s="92" t="str">
        <f t="shared" si="258"/>
        <v>GET /international-standing-orders/{InternationalStandingOrderPaymentId}</v>
      </c>
      <c r="D5570" s="94" t="s">
        <v>207</v>
      </c>
      <c r="E5570" s="93" t="str">
        <f t="shared" si="259"/>
        <v>PISP</v>
      </c>
      <c r="F5570" s="93" t="str">
        <f t="shared" si="260"/>
        <v>Y</v>
      </c>
      <c r="G5570" s="95">
        <v>6428574.1226742426</v>
      </c>
      <c r="H5570" s="102">
        <v>16166.867110069714</v>
      </c>
      <c r="I5570" s="102">
        <v>79.497258725171932</v>
      </c>
      <c r="J5570" s="96"/>
      <c r="K5570" s="96"/>
      <c r="L5570" s="96"/>
      <c r="M5570" s="96"/>
      <c r="N5570" s="96"/>
      <c r="O5570" s="96"/>
      <c r="P5570" s="96"/>
    </row>
    <row r="5571" spans="1:16" ht="15" customHeight="1" x14ac:dyDescent="0.25">
      <c r="A5571" s="100">
        <v>43777</v>
      </c>
      <c r="B5571" s="101">
        <v>53</v>
      </c>
      <c r="C5571" s="92" t="str">
        <f t="shared" si="258"/>
        <v>POST /file-payment-consents</v>
      </c>
      <c r="D5571" s="94" t="s">
        <v>207</v>
      </c>
      <c r="E5571" s="93" t="str">
        <f t="shared" si="259"/>
        <v>PISP</v>
      </c>
      <c r="F5571" s="93" t="str">
        <f t="shared" si="260"/>
        <v>N</v>
      </c>
      <c r="G5571" s="95">
        <v>12561920.878686404</v>
      </c>
      <c r="H5571" s="102">
        <v>15092.515650500165</v>
      </c>
      <c r="I5571" s="102">
        <v>23.033340716503893</v>
      </c>
      <c r="J5571" s="96"/>
      <c r="K5571" s="96"/>
      <c r="L5571" s="96"/>
      <c r="M5571" s="96"/>
      <c r="N5571" s="96"/>
      <c r="O5571" s="96"/>
      <c r="P5571" s="96"/>
    </row>
    <row r="5572" spans="1:16" ht="15" customHeight="1" x14ac:dyDescent="0.25">
      <c r="A5572" s="100">
        <v>43777</v>
      </c>
      <c r="B5572" s="101">
        <v>54</v>
      </c>
      <c r="C5572" s="92" t="str">
        <f t="shared" si="258"/>
        <v>GET /file-payment-consents/{ConsentId}</v>
      </c>
      <c r="D5572" s="94" t="s">
        <v>207</v>
      </c>
      <c r="E5572" s="93" t="str">
        <f t="shared" si="259"/>
        <v>PISP</v>
      </c>
      <c r="F5572" s="93" t="str">
        <f t="shared" si="260"/>
        <v>N</v>
      </c>
      <c r="G5572" s="95">
        <v>24312201.537031345</v>
      </c>
      <c r="H5572" s="102">
        <v>22851.529342126971</v>
      </c>
      <c r="I5572" s="102">
        <v>209.56234702690057</v>
      </c>
      <c r="J5572" s="96"/>
      <c r="K5572" s="96"/>
      <c r="L5572" s="96"/>
      <c r="M5572" s="96"/>
      <c r="N5572" s="96"/>
      <c r="O5572" s="96"/>
      <c r="P5572" s="96"/>
    </row>
    <row r="5573" spans="1:16" ht="15" customHeight="1" x14ac:dyDescent="0.25">
      <c r="A5573" s="100">
        <v>43777</v>
      </c>
      <c r="B5573" s="101">
        <v>55</v>
      </c>
      <c r="C5573" s="92" t="str">
        <f t="shared" si="258"/>
        <v>POST /file-payment-consents/{ConsentId}/file</v>
      </c>
      <c r="D5573" s="94" t="s">
        <v>207</v>
      </c>
      <c r="E5573" s="93" t="str">
        <f t="shared" si="259"/>
        <v>PISP</v>
      </c>
      <c r="F5573" s="93" t="str">
        <f t="shared" si="260"/>
        <v>N</v>
      </c>
      <c r="G5573" s="95">
        <v>25041415.599506028</v>
      </c>
      <c r="H5573" s="102">
        <v>32101.799293409033</v>
      </c>
      <c r="I5573" s="102">
        <v>74.082037826300564</v>
      </c>
      <c r="J5573" s="96"/>
      <c r="K5573" s="96"/>
      <c r="L5573" s="96"/>
      <c r="M5573" s="96"/>
      <c r="N5573" s="96"/>
      <c r="O5573" s="96"/>
      <c r="P5573" s="96"/>
    </row>
    <row r="5574" spans="1:16" ht="15" customHeight="1" x14ac:dyDescent="0.25">
      <c r="A5574" s="100">
        <v>43777</v>
      </c>
      <c r="B5574" s="101">
        <v>56</v>
      </c>
      <c r="C5574" s="92" t="str">
        <f t="shared" si="258"/>
        <v>GET /file-payment-consents/{ConsentId}/file</v>
      </c>
      <c r="D5574" s="94" t="s">
        <v>207</v>
      </c>
      <c r="E5574" s="93" t="str">
        <f t="shared" si="259"/>
        <v>PISP</v>
      </c>
      <c r="F5574" s="93" t="str">
        <f t="shared" si="260"/>
        <v>N</v>
      </c>
      <c r="G5574" s="95">
        <v>24182579.234199181</v>
      </c>
      <c r="H5574" s="102">
        <v>32470.634569668728</v>
      </c>
      <c r="I5574" s="102">
        <v>50.92762669397289</v>
      </c>
      <c r="J5574" s="96"/>
      <c r="K5574" s="96"/>
      <c r="L5574" s="96"/>
      <c r="M5574" s="96"/>
      <c r="N5574" s="96"/>
      <c r="O5574" s="96"/>
      <c r="P5574" s="96"/>
    </row>
    <row r="5575" spans="1:16" ht="15" customHeight="1" x14ac:dyDescent="0.25">
      <c r="A5575" s="100">
        <v>43777</v>
      </c>
      <c r="B5575" s="101">
        <v>57</v>
      </c>
      <c r="C5575" s="92" t="str">
        <f t="shared" si="258"/>
        <v>POST /file-payments</v>
      </c>
      <c r="D5575" s="94" t="s">
        <v>207</v>
      </c>
      <c r="E5575" s="93" t="str">
        <f t="shared" si="259"/>
        <v>PISP</v>
      </c>
      <c r="F5575" s="93" t="str">
        <f t="shared" si="260"/>
        <v>Y</v>
      </c>
      <c r="G5575" s="95">
        <v>380467209.12265146</v>
      </c>
      <c r="H5575" s="102">
        <v>4539.3063135447373</v>
      </c>
      <c r="I5575" s="102">
        <v>71.996457205821798</v>
      </c>
      <c r="J5575" s="96"/>
      <c r="K5575" s="96"/>
      <c r="L5575" s="96"/>
      <c r="M5575" s="96"/>
      <c r="N5575" s="96"/>
      <c r="O5575" s="96"/>
      <c r="P5575" s="96"/>
    </row>
    <row r="5576" spans="1:16" ht="15" customHeight="1" x14ac:dyDescent="0.25">
      <c r="A5576" s="100">
        <v>43777</v>
      </c>
      <c r="B5576" s="101">
        <v>58</v>
      </c>
      <c r="C5576" s="92" t="str">
        <f t="shared" ref="C5576:C5639" si="261">VLOOKUP($B5576,endpoints,3)</f>
        <v>GET /file-payments/{FilePaymentId}</v>
      </c>
      <c r="D5576" s="94" t="s">
        <v>207</v>
      </c>
      <c r="E5576" s="93" t="str">
        <f t="shared" ref="E5576:E5639" si="262">VLOOKUP($B5576,endpoints,4)</f>
        <v>PISP</v>
      </c>
      <c r="F5576" s="93" t="str">
        <f t="shared" ref="F5576:F5639" si="263">VLOOKUP($B5576,endpoints,5)</f>
        <v>Y</v>
      </c>
      <c r="G5576" s="95">
        <v>75971698.49722296</v>
      </c>
      <c r="H5576" s="102">
        <v>919.54788656164089</v>
      </c>
      <c r="I5576" s="102">
        <v>142.82630633072145</v>
      </c>
      <c r="J5576" s="96"/>
      <c r="K5576" s="96"/>
      <c r="L5576" s="96"/>
      <c r="M5576" s="96"/>
      <c r="N5576" s="96"/>
      <c r="O5576" s="96"/>
      <c r="P5576" s="96"/>
    </row>
    <row r="5577" spans="1:16" ht="15" customHeight="1" x14ac:dyDescent="0.25">
      <c r="A5577" s="100">
        <v>43777</v>
      </c>
      <c r="B5577" s="101">
        <v>59</v>
      </c>
      <c r="C5577" s="92" t="str">
        <f t="shared" si="261"/>
        <v>GET /file-payments/{FilePaymentId}/report-file</v>
      </c>
      <c r="D5577" s="94" t="s">
        <v>207</v>
      </c>
      <c r="E5577" s="93" t="str">
        <f t="shared" si="262"/>
        <v>PISP</v>
      </c>
      <c r="F5577" s="93" t="str">
        <f t="shared" si="263"/>
        <v>Y</v>
      </c>
      <c r="G5577" s="95">
        <v>67472284.024873286</v>
      </c>
      <c r="H5577" s="102">
        <v>2844.26750204671</v>
      </c>
      <c r="I5577" s="102">
        <v>84.542995743486983</v>
      </c>
      <c r="J5577" s="96"/>
      <c r="K5577" s="96"/>
      <c r="L5577" s="96"/>
      <c r="M5577" s="96"/>
      <c r="N5577" s="96"/>
      <c r="O5577" s="96"/>
      <c r="P5577" s="96"/>
    </row>
    <row r="5578" spans="1:16" ht="15" customHeight="1" x14ac:dyDescent="0.25">
      <c r="A5578" s="100">
        <v>43777</v>
      </c>
      <c r="B5578" s="101">
        <v>60</v>
      </c>
      <c r="C5578" s="92" t="str">
        <f t="shared" si="261"/>
        <v>POST /funds-confirmation-consents</v>
      </c>
      <c r="D5578" s="94" t="s">
        <v>207</v>
      </c>
      <c r="E5578" s="93" t="str">
        <f t="shared" si="262"/>
        <v>CoF</v>
      </c>
      <c r="F5578" s="93" t="str">
        <f t="shared" si="263"/>
        <v>N</v>
      </c>
      <c r="G5578" s="95">
        <v>14849586.704161342</v>
      </c>
      <c r="H5578" s="102">
        <v>14610.065328958424</v>
      </c>
      <c r="I5578" s="102">
        <v>13.123053885200015</v>
      </c>
      <c r="J5578" s="96"/>
      <c r="K5578" s="96"/>
      <c r="L5578" s="96"/>
      <c r="M5578" s="96"/>
      <c r="N5578" s="96"/>
      <c r="O5578" s="96"/>
      <c r="P5578" s="96"/>
    </row>
    <row r="5579" spans="1:16" ht="15" customHeight="1" x14ac:dyDescent="0.25">
      <c r="A5579" s="100">
        <v>43777</v>
      </c>
      <c r="B5579" s="101">
        <v>61</v>
      </c>
      <c r="C5579" s="92" t="str">
        <f t="shared" si="261"/>
        <v>GET /funds-confirmation-consents/{ConsentId}</v>
      </c>
      <c r="D5579" s="94" t="s">
        <v>207</v>
      </c>
      <c r="E5579" s="93" t="str">
        <f t="shared" si="262"/>
        <v>CoF</v>
      </c>
      <c r="F5579" s="93" t="str">
        <f t="shared" si="263"/>
        <v>N</v>
      </c>
      <c r="G5579" s="95">
        <v>23917377.894763838</v>
      </c>
      <c r="H5579" s="102">
        <v>45033.561638328516</v>
      </c>
      <c r="I5579" s="102">
        <v>221.08391678359209</v>
      </c>
      <c r="J5579" s="96"/>
      <c r="K5579" s="96"/>
      <c r="L5579" s="96"/>
      <c r="M5579" s="96"/>
      <c r="N5579" s="96"/>
      <c r="O5579" s="96"/>
      <c r="P5579" s="96"/>
    </row>
    <row r="5580" spans="1:16" ht="15" customHeight="1" x14ac:dyDescent="0.25">
      <c r="A5580" s="100">
        <v>43777</v>
      </c>
      <c r="B5580" s="101">
        <v>62</v>
      </c>
      <c r="C5580" s="92" t="str">
        <f t="shared" si="261"/>
        <v>DELETE /funds-confirmation-consents/{ConsentId}</v>
      </c>
      <c r="D5580" s="94" t="s">
        <v>207</v>
      </c>
      <c r="E5580" s="93" t="str">
        <f t="shared" si="262"/>
        <v>CoF</v>
      </c>
      <c r="F5580" s="93" t="str">
        <f t="shared" si="263"/>
        <v>N</v>
      </c>
      <c r="G5580" s="95">
        <v>6332393.734248857</v>
      </c>
      <c r="H5580" s="102">
        <v>13391.118263158354</v>
      </c>
      <c r="I5580" s="102">
        <v>131.69024858608114</v>
      </c>
      <c r="J5580" s="96"/>
      <c r="K5580" s="96"/>
      <c r="L5580" s="96"/>
      <c r="M5580" s="96"/>
      <c r="N5580" s="96"/>
      <c r="O5580" s="96"/>
      <c r="P5580" s="96"/>
    </row>
    <row r="5581" spans="1:16" ht="15" customHeight="1" x14ac:dyDescent="0.25">
      <c r="A5581" s="100">
        <v>43777</v>
      </c>
      <c r="B5581" s="101">
        <v>63</v>
      </c>
      <c r="C5581" s="92" t="str">
        <f t="shared" si="261"/>
        <v>POST /funds-confirmations</v>
      </c>
      <c r="D5581" s="94" t="s">
        <v>207</v>
      </c>
      <c r="E5581" s="93" t="str">
        <f t="shared" si="262"/>
        <v>CoF</v>
      </c>
      <c r="F5581" s="93" t="str">
        <f t="shared" si="263"/>
        <v>Y</v>
      </c>
      <c r="G5581" s="95">
        <v>8800025.8149744142</v>
      </c>
      <c r="H5581" s="102">
        <v>18167.723738191045</v>
      </c>
      <c r="I5581" s="102">
        <v>237.71283224321712</v>
      </c>
      <c r="J5581" s="96"/>
      <c r="K5581" s="96"/>
      <c r="L5581" s="96"/>
      <c r="M5581" s="96"/>
      <c r="N5581" s="96"/>
      <c r="O5581" s="96"/>
      <c r="P5581" s="96"/>
    </row>
    <row r="5582" spans="1:16" ht="15" customHeight="1" x14ac:dyDescent="0.25">
      <c r="A5582" s="46">
        <v>43777</v>
      </c>
      <c r="B5582" s="101">
        <v>0</v>
      </c>
      <c r="C5582" s="92" t="str">
        <f t="shared" si="261"/>
        <v>OIDC endpoints for token IDs</v>
      </c>
      <c r="D5582" s="94" t="s">
        <v>208</v>
      </c>
      <c r="E5582" s="93" t="str">
        <f t="shared" si="262"/>
        <v>OIDC</v>
      </c>
      <c r="F5582" s="93" t="str">
        <f t="shared" si="263"/>
        <v>N</v>
      </c>
      <c r="G5582" s="112">
        <v>727547865.66100609</v>
      </c>
      <c r="H5582" s="68">
        <v>1502900.4358333068</v>
      </c>
      <c r="I5582" s="68">
        <v>530.29911002846745</v>
      </c>
      <c r="J5582" s="96"/>
      <c r="K5582" s="96"/>
      <c r="L5582" s="96"/>
      <c r="M5582" s="96"/>
      <c r="N5582" s="96"/>
      <c r="O5582" s="96"/>
      <c r="P5582" s="96"/>
    </row>
    <row r="5583" spans="1:16" ht="15" customHeight="1" x14ac:dyDescent="0.25">
      <c r="A5583" s="97">
        <v>43777</v>
      </c>
      <c r="B5583" s="101">
        <v>1</v>
      </c>
      <c r="C5583" s="92" t="str">
        <f t="shared" si="261"/>
        <v>POST /account-access-consents</v>
      </c>
      <c r="D5583" s="94" t="s">
        <v>208</v>
      </c>
      <c r="E5583" s="93" t="str">
        <f t="shared" si="262"/>
        <v>AISP</v>
      </c>
      <c r="F5583" s="93" t="str">
        <f t="shared" si="263"/>
        <v>N</v>
      </c>
      <c r="G5583" s="95">
        <v>635393.24479857413</v>
      </c>
      <c r="H5583" s="99">
        <v>29703.926899761685</v>
      </c>
      <c r="I5583" s="99">
        <v>79.121373178401868</v>
      </c>
      <c r="J5583" s="96"/>
      <c r="K5583" s="96"/>
      <c r="L5583" s="96"/>
      <c r="M5583" s="96"/>
      <c r="N5583" s="96"/>
      <c r="O5583" s="96"/>
      <c r="P5583" s="96"/>
    </row>
    <row r="5584" spans="1:16" ht="15" customHeight="1" x14ac:dyDescent="0.25">
      <c r="A5584" s="97">
        <v>43777</v>
      </c>
      <c r="B5584" s="101">
        <v>2</v>
      </c>
      <c r="C5584" s="92" t="str">
        <f t="shared" si="261"/>
        <v>GET /account-access-consents/{ConsentId}</v>
      </c>
      <c r="D5584" s="94" t="s">
        <v>208</v>
      </c>
      <c r="E5584" s="93" t="str">
        <f t="shared" si="262"/>
        <v>AISP</v>
      </c>
      <c r="F5584" s="93" t="str">
        <f t="shared" si="263"/>
        <v>N</v>
      </c>
      <c r="G5584" s="95">
        <v>1224790.3900976321</v>
      </c>
      <c r="H5584" s="99">
        <v>27078.711147214264</v>
      </c>
      <c r="I5584" s="99">
        <v>35.962261489436379</v>
      </c>
      <c r="J5584" s="96"/>
      <c r="K5584" s="96"/>
      <c r="L5584" s="96"/>
      <c r="M5584" s="96"/>
      <c r="N5584" s="96"/>
      <c r="O5584" s="96"/>
      <c r="P5584" s="96"/>
    </row>
    <row r="5585" spans="1:16" ht="15" customHeight="1" x14ac:dyDescent="0.25">
      <c r="A5585" s="97">
        <v>43777</v>
      </c>
      <c r="B5585" s="101">
        <v>3</v>
      </c>
      <c r="C5585" s="92" t="str">
        <f t="shared" si="261"/>
        <v>DELETE /account-access-consents/{ConsentId}</v>
      </c>
      <c r="D5585" s="94" t="s">
        <v>208</v>
      </c>
      <c r="E5585" s="93" t="str">
        <f t="shared" si="262"/>
        <v>AISP</v>
      </c>
      <c r="F5585" s="93" t="str">
        <f t="shared" si="263"/>
        <v>N</v>
      </c>
      <c r="G5585" s="95">
        <v>573403.08769338822</v>
      </c>
      <c r="H5585" s="99">
        <v>26979.770475007885</v>
      </c>
      <c r="I5585" s="99">
        <v>279.02637432809655</v>
      </c>
      <c r="J5585" s="96"/>
      <c r="K5585" s="96"/>
      <c r="L5585" s="96"/>
      <c r="M5585" s="96"/>
      <c r="N5585" s="96"/>
      <c r="O5585" s="96"/>
      <c r="P5585" s="96"/>
    </row>
    <row r="5586" spans="1:16" ht="15" customHeight="1" x14ac:dyDescent="0.25">
      <c r="A5586" s="97">
        <v>43777</v>
      </c>
      <c r="B5586" s="101">
        <v>4</v>
      </c>
      <c r="C5586" s="92" t="str">
        <f t="shared" si="261"/>
        <v>GET /accounts</v>
      </c>
      <c r="D5586" s="94" t="s">
        <v>208</v>
      </c>
      <c r="E5586" s="93" t="str">
        <f t="shared" si="262"/>
        <v>AISP</v>
      </c>
      <c r="F5586" s="93" t="str">
        <f t="shared" si="263"/>
        <v>Y</v>
      </c>
      <c r="G5586" s="95">
        <v>1440955.9880962661</v>
      </c>
      <c r="H5586" s="99">
        <v>27532.688214136295</v>
      </c>
      <c r="I5586" s="99">
        <v>73.196104881655472</v>
      </c>
      <c r="J5586" s="96"/>
      <c r="K5586" s="96"/>
      <c r="L5586" s="96"/>
      <c r="M5586" s="96"/>
      <c r="N5586" s="96"/>
      <c r="O5586" s="96"/>
      <c r="P5586" s="96"/>
    </row>
    <row r="5587" spans="1:16" ht="15" customHeight="1" x14ac:dyDescent="0.25">
      <c r="A5587" s="97">
        <v>43777</v>
      </c>
      <c r="B5587" s="101">
        <v>5</v>
      </c>
      <c r="C5587" s="92" t="str">
        <f t="shared" si="261"/>
        <v>GET /accounts/{AccountId}</v>
      </c>
      <c r="D5587" s="94" t="s">
        <v>208</v>
      </c>
      <c r="E5587" s="93" t="str">
        <f t="shared" si="262"/>
        <v>AISP</v>
      </c>
      <c r="F5587" s="93" t="str">
        <f t="shared" si="263"/>
        <v>Y</v>
      </c>
      <c r="G5587" s="95">
        <v>2402263.8488268503</v>
      </c>
      <c r="H5587" s="99">
        <v>41391.168046111939</v>
      </c>
      <c r="I5587" s="99">
        <v>89.045608739071682</v>
      </c>
      <c r="J5587" s="96"/>
      <c r="K5587" s="96"/>
      <c r="L5587" s="96"/>
      <c r="M5587" s="96"/>
      <c r="N5587" s="96"/>
      <c r="O5587" s="96"/>
      <c r="P5587" s="96"/>
    </row>
    <row r="5588" spans="1:16" ht="15" customHeight="1" x14ac:dyDescent="0.25">
      <c r="A5588" s="97">
        <v>43777</v>
      </c>
      <c r="B5588" s="101">
        <v>6</v>
      </c>
      <c r="C5588" s="92" t="str">
        <f t="shared" si="261"/>
        <v>GET /accounts/{AccountId}/balances</v>
      </c>
      <c r="D5588" s="94" t="s">
        <v>208</v>
      </c>
      <c r="E5588" s="93" t="str">
        <f t="shared" si="262"/>
        <v>AISP</v>
      </c>
      <c r="F5588" s="93" t="str">
        <f t="shared" si="263"/>
        <v>Y</v>
      </c>
      <c r="G5588" s="95">
        <v>1868787.9304092291</v>
      </c>
      <c r="H5588" s="99">
        <v>28826.370757300734</v>
      </c>
      <c r="I5588" s="99">
        <v>124.25474724847557</v>
      </c>
      <c r="J5588" s="96"/>
      <c r="K5588" s="96"/>
      <c r="L5588" s="96"/>
      <c r="M5588" s="96"/>
      <c r="N5588" s="96"/>
      <c r="O5588" s="96"/>
      <c r="P5588" s="96"/>
    </row>
    <row r="5589" spans="1:16" ht="15" customHeight="1" x14ac:dyDescent="0.25">
      <c r="A5589" s="97">
        <v>43777</v>
      </c>
      <c r="B5589" s="101">
        <v>7</v>
      </c>
      <c r="C5589" s="92" t="str">
        <f t="shared" si="261"/>
        <v>GET /balances</v>
      </c>
      <c r="D5589" s="94" t="s">
        <v>208</v>
      </c>
      <c r="E5589" s="93" t="str">
        <f t="shared" si="262"/>
        <v>AISP</v>
      </c>
      <c r="F5589" s="93" t="str">
        <f t="shared" si="263"/>
        <v>Y</v>
      </c>
      <c r="G5589" s="95">
        <v>1106944.966714019</v>
      </c>
      <c r="H5589" s="99">
        <v>20286.060771828819</v>
      </c>
      <c r="I5589" s="99">
        <v>146.34679852060086</v>
      </c>
      <c r="J5589" s="96"/>
      <c r="K5589" s="96"/>
      <c r="L5589" s="96"/>
      <c r="M5589" s="96"/>
      <c r="N5589" s="96"/>
      <c r="O5589" s="96"/>
      <c r="P5589" s="96"/>
    </row>
    <row r="5590" spans="1:16" ht="15" customHeight="1" x14ac:dyDescent="0.25">
      <c r="A5590" s="97">
        <v>43777</v>
      </c>
      <c r="B5590" s="101">
        <v>8</v>
      </c>
      <c r="C5590" s="92" t="str">
        <f t="shared" si="261"/>
        <v>GET /accounts/{AccountId}/transactions</v>
      </c>
      <c r="D5590" s="94" t="s">
        <v>208</v>
      </c>
      <c r="E5590" s="93" t="str">
        <f t="shared" si="262"/>
        <v>AISP</v>
      </c>
      <c r="F5590" s="93" t="str">
        <f t="shared" si="263"/>
        <v>Y</v>
      </c>
      <c r="G5590" s="95">
        <v>34122639.343936466</v>
      </c>
      <c r="H5590" s="99">
        <v>20097.634697548918</v>
      </c>
      <c r="I5590" s="99">
        <v>159.84853097107015</v>
      </c>
      <c r="J5590" s="96"/>
      <c r="K5590" s="96"/>
      <c r="L5590" s="96"/>
      <c r="M5590" s="96"/>
      <c r="N5590" s="96"/>
      <c r="O5590" s="96"/>
      <c r="P5590" s="96"/>
    </row>
    <row r="5591" spans="1:16" ht="15" customHeight="1" x14ac:dyDescent="0.25">
      <c r="A5591" s="97">
        <v>43777</v>
      </c>
      <c r="B5591" s="101">
        <v>9</v>
      </c>
      <c r="C5591" s="92" t="str">
        <f t="shared" si="261"/>
        <v>GET /transactions</v>
      </c>
      <c r="D5591" s="94" t="s">
        <v>208</v>
      </c>
      <c r="E5591" s="93" t="str">
        <f t="shared" si="262"/>
        <v>AISP</v>
      </c>
      <c r="F5591" s="93" t="str">
        <f t="shared" si="263"/>
        <v>Y</v>
      </c>
      <c r="G5591" s="95">
        <v>337274397.68447435</v>
      </c>
      <c r="H5591" s="99">
        <v>41257.19342862894</v>
      </c>
      <c r="I5591" s="99">
        <v>33.621794696015961</v>
      </c>
      <c r="J5591" s="96"/>
      <c r="K5591" s="96"/>
      <c r="L5591" s="96"/>
      <c r="M5591" s="96"/>
      <c r="N5591" s="96"/>
      <c r="O5591" s="96"/>
      <c r="P5591" s="96"/>
    </row>
    <row r="5592" spans="1:16" ht="15" customHeight="1" x14ac:dyDescent="0.25">
      <c r="A5592" s="97">
        <v>43777</v>
      </c>
      <c r="B5592" s="101">
        <v>10</v>
      </c>
      <c r="C5592" s="92" t="str">
        <f t="shared" si="261"/>
        <v>GET /accounts/{AccountId}/beneficiaries</v>
      </c>
      <c r="D5592" s="94" t="s">
        <v>208</v>
      </c>
      <c r="E5592" s="93" t="str">
        <f t="shared" si="262"/>
        <v>AISP</v>
      </c>
      <c r="F5592" s="93" t="str">
        <f t="shared" si="263"/>
        <v>Y</v>
      </c>
      <c r="G5592" s="95">
        <v>1935175.2573521233</v>
      </c>
      <c r="H5592" s="99">
        <v>25639.663364734657</v>
      </c>
      <c r="I5592" s="99">
        <v>134.30669259245627</v>
      </c>
      <c r="J5592" s="96"/>
      <c r="K5592" s="96"/>
      <c r="L5592" s="96"/>
      <c r="M5592" s="96"/>
      <c r="N5592" s="96"/>
      <c r="O5592" s="96"/>
      <c r="P5592" s="96"/>
    </row>
    <row r="5593" spans="1:16" ht="15" customHeight="1" x14ac:dyDescent="0.25">
      <c r="A5593" s="97">
        <v>43777</v>
      </c>
      <c r="B5593" s="101">
        <v>11</v>
      </c>
      <c r="C5593" s="92" t="str">
        <f t="shared" si="261"/>
        <v>GET /beneficiaries</v>
      </c>
      <c r="D5593" s="94" t="s">
        <v>208</v>
      </c>
      <c r="E5593" s="93" t="str">
        <f t="shared" si="262"/>
        <v>AISP</v>
      </c>
      <c r="F5593" s="93" t="str">
        <f t="shared" si="263"/>
        <v>Y</v>
      </c>
      <c r="G5593" s="95">
        <v>2608873.9138820134</v>
      </c>
      <c r="H5593" s="103">
        <v>35869.343155874441</v>
      </c>
      <c r="I5593" s="103">
        <v>27.227421716597018</v>
      </c>
      <c r="J5593" s="96"/>
      <c r="K5593" s="96"/>
      <c r="L5593" s="96"/>
      <c r="M5593" s="96"/>
      <c r="N5593" s="96"/>
      <c r="O5593" s="96"/>
      <c r="P5593" s="96"/>
    </row>
    <row r="5594" spans="1:16" ht="15" customHeight="1" x14ac:dyDescent="0.25">
      <c r="A5594" s="97">
        <v>43777</v>
      </c>
      <c r="B5594" s="101">
        <v>12</v>
      </c>
      <c r="C5594" s="92" t="str">
        <f t="shared" si="261"/>
        <v>GET /accounts/{AccountId}/direct-debits</v>
      </c>
      <c r="D5594" s="94" t="s">
        <v>208</v>
      </c>
      <c r="E5594" s="93" t="str">
        <f t="shared" si="262"/>
        <v>AISP</v>
      </c>
      <c r="F5594" s="93" t="str">
        <f t="shared" si="263"/>
        <v>Y</v>
      </c>
      <c r="G5594" s="95">
        <v>1767113.9851964749</v>
      </c>
      <c r="H5594" s="103">
        <v>35216.506997659657</v>
      </c>
      <c r="I5594" s="103">
        <v>189.49872606416545</v>
      </c>
      <c r="J5594" s="96"/>
      <c r="K5594" s="96"/>
      <c r="L5594" s="96"/>
      <c r="M5594" s="96"/>
      <c r="N5594" s="96"/>
      <c r="O5594" s="96"/>
      <c r="P5594" s="96"/>
    </row>
    <row r="5595" spans="1:16" ht="15" customHeight="1" x14ac:dyDescent="0.25">
      <c r="A5595" s="97">
        <v>43777</v>
      </c>
      <c r="B5595" s="101">
        <v>13</v>
      </c>
      <c r="C5595" s="92" t="str">
        <f t="shared" si="261"/>
        <v>GET /direct-debits</v>
      </c>
      <c r="D5595" s="94" t="s">
        <v>208</v>
      </c>
      <c r="E5595" s="93" t="str">
        <f t="shared" si="262"/>
        <v>AISP</v>
      </c>
      <c r="F5595" s="93" t="str">
        <f t="shared" si="263"/>
        <v>Y</v>
      </c>
      <c r="G5595" s="95">
        <v>1698613.9436288134</v>
      </c>
      <c r="H5595" s="103">
        <v>20930.428737161445</v>
      </c>
      <c r="I5595" s="103">
        <v>214.94347112018804</v>
      </c>
      <c r="J5595" s="96"/>
      <c r="K5595" s="96"/>
      <c r="L5595" s="96"/>
      <c r="M5595" s="96"/>
      <c r="N5595" s="96"/>
      <c r="O5595" s="96"/>
      <c r="P5595" s="96"/>
    </row>
    <row r="5596" spans="1:16" ht="15" customHeight="1" x14ac:dyDescent="0.25">
      <c r="A5596" s="97">
        <v>43777</v>
      </c>
      <c r="B5596" s="101">
        <v>14</v>
      </c>
      <c r="C5596" s="92" t="str">
        <f t="shared" si="261"/>
        <v>GET /accounts/{AccountId}/standing-orders</v>
      </c>
      <c r="D5596" s="94" t="s">
        <v>208</v>
      </c>
      <c r="E5596" s="93" t="str">
        <f t="shared" si="262"/>
        <v>AISP</v>
      </c>
      <c r="F5596" s="93" t="str">
        <f t="shared" si="263"/>
        <v>Y</v>
      </c>
      <c r="G5596" s="95">
        <v>812840.95722386998</v>
      </c>
      <c r="H5596" s="103">
        <v>17089.954512413526</v>
      </c>
      <c r="I5596" s="103">
        <v>128.16769856913228</v>
      </c>
      <c r="J5596" s="96"/>
      <c r="K5596" s="96"/>
      <c r="L5596" s="96"/>
      <c r="M5596" s="96"/>
      <c r="N5596" s="96"/>
      <c r="O5596" s="96"/>
      <c r="P5596" s="96"/>
    </row>
    <row r="5597" spans="1:16" ht="15" customHeight="1" x14ac:dyDescent="0.25">
      <c r="A5597" s="97">
        <v>43777</v>
      </c>
      <c r="B5597" s="101">
        <v>15</v>
      </c>
      <c r="C5597" s="92" t="str">
        <f t="shared" si="261"/>
        <v>GET /standing-orders</v>
      </c>
      <c r="D5597" s="94" t="s">
        <v>208</v>
      </c>
      <c r="E5597" s="93" t="str">
        <f t="shared" si="262"/>
        <v>AISP</v>
      </c>
      <c r="F5597" s="93" t="str">
        <f t="shared" si="263"/>
        <v>Y</v>
      </c>
      <c r="G5597" s="95">
        <v>1516466.9496796904</v>
      </c>
      <c r="H5597" s="103">
        <v>39537.883675760953</v>
      </c>
      <c r="I5597" s="103">
        <v>147.0187146441944</v>
      </c>
      <c r="J5597" s="96"/>
      <c r="K5597" s="96"/>
      <c r="L5597" s="96"/>
      <c r="M5597" s="96"/>
      <c r="N5597" s="96"/>
      <c r="O5597" s="96"/>
      <c r="P5597" s="96"/>
    </row>
    <row r="5598" spans="1:16" ht="15" customHeight="1" x14ac:dyDescent="0.25">
      <c r="A5598" s="97">
        <v>43777</v>
      </c>
      <c r="B5598" s="101">
        <v>16</v>
      </c>
      <c r="C5598" s="92" t="str">
        <f t="shared" si="261"/>
        <v>GET /accounts/{AccountId}/product</v>
      </c>
      <c r="D5598" s="94" t="s">
        <v>208</v>
      </c>
      <c r="E5598" s="93" t="str">
        <f t="shared" si="262"/>
        <v>AISP</v>
      </c>
      <c r="F5598" s="93" t="str">
        <f t="shared" si="263"/>
        <v>Y</v>
      </c>
      <c r="G5598" s="95">
        <v>328167.11920974439</v>
      </c>
      <c r="H5598" s="103">
        <v>5168.7869578398358</v>
      </c>
      <c r="I5598" s="103">
        <v>170.65302162725749</v>
      </c>
      <c r="J5598" s="96"/>
      <c r="K5598" s="96"/>
      <c r="L5598" s="96"/>
      <c r="M5598" s="96"/>
      <c r="N5598" s="96"/>
      <c r="O5598" s="96"/>
      <c r="P5598" s="96"/>
    </row>
    <row r="5599" spans="1:16" ht="15" customHeight="1" x14ac:dyDescent="0.25">
      <c r="A5599" s="97">
        <v>43777</v>
      </c>
      <c r="B5599" s="101">
        <v>17</v>
      </c>
      <c r="C5599" s="92" t="str">
        <f t="shared" si="261"/>
        <v>GET /products</v>
      </c>
      <c r="D5599" s="94" t="s">
        <v>208</v>
      </c>
      <c r="E5599" s="93" t="str">
        <f t="shared" si="262"/>
        <v>AISP</v>
      </c>
      <c r="F5599" s="93" t="str">
        <f t="shared" si="263"/>
        <v>Y</v>
      </c>
      <c r="G5599" s="95">
        <v>800632.12866256677</v>
      </c>
      <c r="H5599" s="103">
        <v>35470.464682163249</v>
      </c>
      <c r="I5599" s="103">
        <v>229.20794707466325</v>
      </c>
      <c r="J5599" s="96"/>
      <c r="K5599" s="96"/>
      <c r="L5599" s="96"/>
      <c r="M5599" s="96"/>
      <c r="N5599" s="96"/>
      <c r="O5599" s="96"/>
      <c r="P5599" s="96"/>
    </row>
    <row r="5600" spans="1:16" ht="15" customHeight="1" x14ac:dyDescent="0.25">
      <c r="A5600" s="97">
        <v>43777</v>
      </c>
      <c r="B5600" s="101">
        <v>18</v>
      </c>
      <c r="C5600" s="92" t="str">
        <f t="shared" si="261"/>
        <v>GET /accounts/{AccountId}/offers</v>
      </c>
      <c r="D5600" s="94" t="s">
        <v>208</v>
      </c>
      <c r="E5600" s="93" t="str">
        <f t="shared" si="262"/>
        <v>AISP</v>
      </c>
      <c r="F5600" s="93" t="str">
        <f t="shared" si="263"/>
        <v>Y</v>
      </c>
      <c r="G5600" s="95">
        <v>742542.76538917783</v>
      </c>
      <c r="H5600" s="103">
        <v>35421.219197627513</v>
      </c>
      <c r="I5600" s="103">
        <v>271.245455067487</v>
      </c>
      <c r="J5600" s="96"/>
      <c r="K5600" s="96"/>
      <c r="L5600" s="96"/>
      <c r="M5600" s="96"/>
      <c r="N5600" s="96"/>
      <c r="O5600" s="96"/>
      <c r="P5600" s="96"/>
    </row>
    <row r="5601" spans="1:16" ht="15" customHeight="1" x14ac:dyDescent="0.25">
      <c r="A5601" s="97">
        <v>43777</v>
      </c>
      <c r="B5601" s="101">
        <v>19</v>
      </c>
      <c r="C5601" s="92" t="str">
        <f t="shared" si="261"/>
        <v>GET /offers</v>
      </c>
      <c r="D5601" s="94" t="s">
        <v>208</v>
      </c>
      <c r="E5601" s="93" t="str">
        <f t="shared" si="262"/>
        <v>AISP</v>
      </c>
      <c r="F5601" s="93" t="str">
        <f t="shared" si="263"/>
        <v>Y</v>
      </c>
      <c r="G5601" s="95">
        <v>3330170.6722775972</v>
      </c>
      <c r="H5601" s="103">
        <v>41549.101941756948</v>
      </c>
      <c r="I5601" s="103">
        <v>146.47020586358192</v>
      </c>
      <c r="J5601" s="96"/>
      <c r="K5601" s="96"/>
      <c r="L5601" s="96"/>
      <c r="M5601" s="96"/>
      <c r="N5601" s="96"/>
      <c r="O5601" s="96"/>
      <c r="P5601" s="96"/>
    </row>
    <row r="5602" spans="1:16" ht="15" customHeight="1" x14ac:dyDescent="0.25">
      <c r="A5602" s="97">
        <v>43777</v>
      </c>
      <c r="B5602" s="101">
        <v>20</v>
      </c>
      <c r="C5602" s="92" t="str">
        <f t="shared" si="261"/>
        <v>GET /accounts/{AccountId}/party</v>
      </c>
      <c r="D5602" s="94" t="s">
        <v>208</v>
      </c>
      <c r="E5602" s="93" t="str">
        <f t="shared" si="262"/>
        <v>AISP</v>
      </c>
      <c r="F5602" s="93" t="str">
        <f t="shared" si="263"/>
        <v>Y</v>
      </c>
      <c r="G5602" s="95">
        <v>1138788.9104095423</v>
      </c>
      <c r="H5602" s="103">
        <v>52120.03049652309</v>
      </c>
      <c r="I5602" s="103">
        <v>0</v>
      </c>
      <c r="J5602" s="96"/>
      <c r="K5602" s="96"/>
      <c r="L5602" s="96"/>
      <c r="M5602" s="96"/>
      <c r="N5602" s="96"/>
      <c r="O5602" s="96"/>
      <c r="P5602" s="96"/>
    </row>
    <row r="5603" spans="1:16" ht="15" customHeight="1" x14ac:dyDescent="0.25">
      <c r="A5603" s="97">
        <v>43777</v>
      </c>
      <c r="B5603" s="101">
        <v>21</v>
      </c>
      <c r="C5603" s="92" t="str">
        <f t="shared" si="261"/>
        <v>GET /party</v>
      </c>
      <c r="D5603" s="94" t="s">
        <v>208</v>
      </c>
      <c r="E5603" s="93" t="str">
        <f t="shared" si="262"/>
        <v>AISP</v>
      </c>
      <c r="F5603" s="93" t="str">
        <f t="shared" si="263"/>
        <v>Y</v>
      </c>
      <c r="G5603" s="95">
        <v>772382.80028369883</v>
      </c>
      <c r="H5603" s="103">
        <v>10920.300410790625</v>
      </c>
      <c r="I5603" s="103">
        <v>325.54985065212384</v>
      </c>
      <c r="J5603" s="96"/>
      <c r="K5603" s="96"/>
      <c r="L5603" s="96"/>
      <c r="M5603" s="96"/>
      <c r="N5603" s="96"/>
      <c r="O5603" s="96"/>
      <c r="P5603" s="96"/>
    </row>
    <row r="5604" spans="1:16" ht="15" customHeight="1" x14ac:dyDescent="0.25">
      <c r="A5604" s="97">
        <v>43777</v>
      </c>
      <c r="B5604" s="101">
        <v>22</v>
      </c>
      <c r="C5604" s="92" t="str">
        <f t="shared" si="261"/>
        <v>GET /accounts/{AccountId}/scheduled-payments</v>
      </c>
      <c r="D5604" s="94" t="s">
        <v>208</v>
      </c>
      <c r="E5604" s="93" t="str">
        <f t="shared" si="262"/>
        <v>AISP</v>
      </c>
      <c r="F5604" s="93" t="str">
        <f t="shared" si="263"/>
        <v>Y</v>
      </c>
      <c r="G5604" s="95">
        <v>921048.6889799129</v>
      </c>
      <c r="H5604" s="103">
        <v>35695.012561199757</v>
      </c>
      <c r="I5604" s="103">
        <v>3.1717523620492241</v>
      </c>
      <c r="J5604" s="96"/>
      <c r="K5604" s="96"/>
      <c r="L5604" s="96"/>
      <c r="M5604" s="96"/>
      <c r="N5604" s="96"/>
      <c r="O5604" s="96"/>
      <c r="P5604" s="96"/>
    </row>
    <row r="5605" spans="1:16" ht="15" customHeight="1" x14ac:dyDescent="0.25">
      <c r="A5605" s="97">
        <v>43777</v>
      </c>
      <c r="B5605" s="101">
        <v>23</v>
      </c>
      <c r="C5605" s="92" t="str">
        <f t="shared" si="261"/>
        <v>GET /scheduled-payments</v>
      </c>
      <c r="D5605" s="94" t="s">
        <v>208</v>
      </c>
      <c r="E5605" s="93" t="str">
        <f t="shared" si="262"/>
        <v>AISP</v>
      </c>
      <c r="F5605" s="93" t="str">
        <f t="shared" si="263"/>
        <v>Y</v>
      </c>
      <c r="G5605" s="95">
        <v>1804900.8851323947</v>
      </c>
      <c r="H5605" s="103">
        <v>29426.723578262321</v>
      </c>
      <c r="I5605" s="103">
        <v>78.534573107710045</v>
      </c>
      <c r="J5605" s="96"/>
      <c r="K5605" s="96"/>
      <c r="L5605" s="96"/>
      <c r="M5605" s="96"/>
      <c r="N5605" s="96"/>
      <c r="O5605" s="96"/>
      <c r="P5605" s="96"/>
    </row>
    <row r="5606" spans="1:16" ht="15" customHeight="1" x14ac:dyDescent="0.25">
      <c r="A5606" s="97">
        <v>43777</v>
      </c>
      <c r="B5606" s="101">
        <v>24</v>
      </c>
      <c r="C5606" s="92" t="str">
        <f t="shared" si="261"/>
        <v>GET /accounts/{AccountId}/statements</v>
      </c>
      <c r="D5606" s="94" t="s">
        <v>208</v>
      </c>
      <c r="E5606" s="93" t="str">
        <f t="shared" si="262"/>
        <v>AISP</v>
      </c>
      <c r="F5606" s="93" t="str">
        <f t="shared" si="263"/>
        <v>Y</v>
      </c>
      <c r="G5606" s="95">
        <v>949859.34344122431</v>
      </c>
      <c r="H5606" s="103">
        <v>14663.511524407353</v>
      </c>
      <c r="I5606" s="103">
        <v>138.85689064611307</v>
      </c>
      <c r="J5606" s="96"/>
      <c r="K5606" s="96"/>
      <c r="L5606" s="96"/>
      <c r="M5606" s="96"/>
      <c r="N5606" s="96"/>
      <c r="O5606" s="96"/>
      <c r="P5606" s="96"/>
    </row>
    <row r="5607" spans="1:16" ht="15" customHeight="1" x14ac:dyDescent="0.25">
      <c r="A5607" s="97">
        <v>43777</v>
      </c>
      <c r="B5607" s="101">
        <v>25</v>
      </c>
      <c r="C5607" s="92" t="str">
        <f t="shared" si="261"/>
        <v>GET /accounts/{AccountId}/statements/{StatementId}</v>
      </c>
      <c r="D5607" s="94" t="s">
        <v>208</v>
      </c>
      <c r="E5607" s="93" t="str">
        <f t="shared" si="262"/>
        <v>AISP</v>
      </c>
      <c r="F5607" s="93" t="str">
        <f t="shared" si="263"/>
        <v>Y</v>
      </c>
      <c r="G5607" s="95">
        <v>1200424.6372754099</v>
      </c>
      <c r="H5607" s="99">
        <v>22817.043295205105</v>
      </c>
      <c r="I5607" s="99">
        <v>124.34394387547253</v>
      </c>
      <c r="J5607" s="96"/>
      <c r="K5607" s="96"/>
      <c r="L5607" s="96"/>
      <c r="M5607" s="96"/>
      <c r="N5607" s="96"/>
      <c r="O5607" s="96"/>
      <c r="P5607" s="96"/>
    </row>
    <row r="5608" spans="1:16" ht="15" customHeight="1" x14ac:dyDescent="0.25">
      <c r="A5608" s="97">
        <v>43777</v>
      </c>
      <c r="B5608" s="101">
        <v>26</v>
      </c>
      <c r="C5608" s="92" t="str">
        <f t="shared" si="261"/>
        <v>GET /accounts/{AccountId}/statements/{StatementId}/file</v>
      </c>
      <c r="D5608" s="94" t="s">
        <v>208</v>
      </c>
      <c r="E5608" s="93" t="str">
        <f t="shared" si="262"/>
        <v>AISP</v>
      </c>
      <c r="F5608" s="93" t="str">
        <f t="shared" si="263"/>
        <v>Y</v>
      </c>
      <c r="G5608" s="95">
        <v>2137046.4722834812</v>
      </c>
      <c r="H5608" s="99">
        <v>25762.718326216385</v>
      </c>
      <c r="I5608" s="99">
        <v>84.593004104355018</v>
      </c>
      <c r="J5608" s="96"/>
      <c r="K5608" s="96"/>
      <c r="L5608" s="96"/>
      <c r="M5608" s="96"/>
      <c r="N5608" s="96"/>
      <c r="O5608" s="96"/>
      <c r="P5608" s="96"/>
    </row>
    <row r="5609" spans="1:16" ht="15" customHeight="1" x14ac:dyDescent="0.25">
      <c r="A5609" s="97">
        <v>43777</v>
      </c>
      <c r="B5609" s="101">
        <v>27</v>
      </c>
      <c r="C5609" s="92" t="str">
        <f t="shared" si="261"/>
        <v>GET /accounts/{AccountId}/statements/{StatementId}/transactions</v>
      </c>
      <c r="D5609" s="94" t="s">
        <v>208</v>
      </c>
      <c r="E5609" s="93" t="str">
        <f t="shared" si="262"/>
        <v>AISP</v>
      </c>
      <c r="F5609" s="93" t="str">
        <f t="shared" si="263"/>
        <v>Y</v>
      </c>
      <c r="G5609" s="95">
        <v>30090846.478285305</v>
      </c>
      <c r="H5609" s="99">
        <v>7531.9087425762791</v>
      </c>
      <c r="I5609" s="99">
        <v>296.01140346129637</v>
      </c>
      <c r="J5609" s="96"/>
      <c r="K5609" s="96"/>
      <c r="L5609" s="96"/>
      <c r="M5609" s="96"/>
      <c r="N5609" s="96"/>
      <c r="O5609" s="96"/>
      <c r="P5609" s="96"/>
    </row>
    <row r="5610" spans="1:16" ht="15" customHeight="1" x14ac:dyDescent="0.25">
      <c r="A5610" s="97">
        <v>43777</v>
      </c>
      <c r="B5610" s="101">
        <v>28</v>
      </c>
      <c r="C5610" s="92" t="str">
        <f t="shared" si="261"/>
        <v>GET /statements</v>
      </c>
      <c r="D5610" s="94" t="s">
        <v>208</v>
      </c>
      <c r="E5610" s="93" t="str">
        <f t="shared" si="262"/>
        <v>AISP</v>
      </c>
      <c r="F5610" s="93" t="str">
        <f t="shared" si="263"/>
        <v>Y</v>
      </c>
      <c r="G5610" s="95">
        <v>3207020.2073058356</v>
      </c>
      <c r="H5610" s="99">
        <v>38607.833665255159</v>
      </c>
      <c r="I5610" s="99">
        <v>62.260615218209942</v>
      </c>
      <c r="J5610" s="96"/>
      <c r="K5610" s="96"/>
      <c r="L5610" s="96"/>
      <c r="M5610" s="96"/>
      <c r="N5610" s="96"/>
      <c r="O5610" s="96"/>
      <c r="P5610" s="96"/>
    </row>
    <row r="5611" spans="1:16" ht="15" customHeight="1" x14ac:dyDescent="0.25">
      <c r="A5611" s="97">
        <v>43777</v>
      </c>
      <c r="B5611" s="101">
        <v>29</v>
      </c>
      <c r="C5611" s="92" t="str">
        <f t="shared" si="261"/>
        <v>POST /domestic-payment-consents</v>
      </c>
      <c r="D5611" s="94" t="s">
        <v>208</v>
      </c>
      <c r="E5611" s="93" t="str">
        <f t="shared" si="262"/>
        <v>PISP</v>
      </c>
      <c r="F5611" s="93" t="str">
        <f t="shared" si="263"/>
        <v>N</v>
      </c>
      <c r="G5611" s="95">
        <v>3293739.0910044722</v>
      </c>
      <c r="H5611" s="99">
        <v>8896.7055825727948</v>
      </c>
      <c r="I5611" s="99">
        <v>91.958489201496789</v>
      </c>
      <c r="J5611" s="96"/>
      <c r="K5611" s="96"/>
      <c r="L5611" s="96"/>
      <c r="M5611" s="96"/>
      <c r="N5611" s="96"/>
      <c r="O5611" s="96"/>
      <c r="P5611" s="96"/>
    </row>
    <row r="5612" spans="1:16" ht="15" customHeight="1" x14ac:dyDescent="0.25">
      <c r="A5612" s="97">
        <v>43777</v>
      </c>
      <c r="B5612" s="101">
        <v>30</v>
      </c>
      <c r="C5612" s="92" t="str">
        <f t="shared" si="261"/>
        <v>GET /domestic-payment-consents/{ConsentId}</v>
      </c>
      <c r="D5612" s="94" t="s">
        <v>208</v>
      </c>
      <c r="E5612" s="93" t="str">
        <f t="shared" si="262"/>
        <v>PISP</v>
      </c>
      <c r="F5612" s="93" t="str">
        <f t="shared" si="263"/>
        <v>N</v>
      </c>
      <c r="G5612" s="95">
        <v>12829994.597543066</v>
      </c>
      <c r="H5612" s="99">
        <v>18647.074513897769</v>
      </c>
      <c r="I5612" s="99">
        <v>137.0671936647357</v>
      </c>
      <c r="J5612" s="96"/>
      <c r="K5612" s="96"/>
      <c r="L5612" s="96"/>
      <c r="M5612" s="96"/>
      <c r="N5612" s="96"/>
      <c r="O5612" s="96"/>
      <c r="P5612" s="96"/>
    </row>
    <row r="5613" spans="1:16" ht="15" customHeight="1" x14ac:dyDescent="0.25">
      <c r="A5613" s="97">
        <v>43777</v>
      </c>
      <c r="B5613" s="101">
        <v>31</v>
      </c>
      <c r="C5613" s="92" t="str">
        <f t="shared" si="261"/>
        <v>POST /domestic-payments</v>
      </c>
      <c r="D5613" s="94" t="s">
        <v>208</v>
      </c>
      <c r="E5613" s="93" t="str">
        <f t="shared" si="262"/>
        <v>PISP</v>
      </c>
      <c r="F5613" s="93" t="str">
        <f t="shared" si="263"/>
        <v>Y</v>
      </c>
      <c r="G5613" s="95">
        <v>4509160.2265282795</v>
      </c>
      <c r="H5613" s="99">
        <v>16654.152374943682</v>
      </c>
      <c r="I5613" s="99">
        <v>5.9066646066758244</v>
      </c>
      <c r="J5613" s="96"/>
      <c r="K5613" s="96"/>
      <c r="L5613" s="96"/>
      <c r="M5613" s="96"/>
      <c r="N5613" s="96"/>
      <c r="O5613" s="96"/>
      <c r="P5613" s="96"/>
    </row>
    <row r="5614" spans="1:16" ht="15" customHeight="1" x14ac:dyDescent="0.25">
      <c r="A5614" s="97">
        <v>43777</v>
      </c>
      <c r="B5614" s="101">
        <v>32</v>
      </c>
      <c r="C5614" s="92" t="str">
        <f t="shared" si="261"/>
        <v>GET /domestic-payments/{DomesticPaymentId}</v>
      </c>
      <c r="D5614" s="94" t="s">
        <v>208</v>
      </c>
      <c r="E5614" s="93" t="str">
        <f t="shared" si="262"/>
        <v>PISP</v>
      </c>
      <c r="F5614" s="93" t="str">
        <f t="shared" si="263"/>
        <v>Y</v>
      </c>
      <c r="G5614" s="95">
        <v>31961960.345285997</v>
      </c>
      <c r="H5614" s="99">
        <v>40867.203989255424</v>
      </c>
      <c r="I5614" s="99">
        <v>73.488512152191234</v>
      </c>
      <c r="J5614" s="96"/>
      <c r="K5614" s="96"/>
      <c r="L5614" s="96"/>
      <c r="M5614" s="96"/>
      <c r="N5614" s="96"/>
      <c r="O5614" s="96"/>
      <c r="P5614" s="96"/>
    </row>
    <row r="5615" spans="1:16" ht="15" customHeight="1" x14ac:dyDescent="0.25">
      <c r="A5615" s="97">
        <v>43777</v>
      </c>
      <c r="B5615" s="101">
        <v>33</v>
      </c>
      <c r="C5615" s="92" t="str">
        <f t="shared" si="261"/>
        <v>POST /domestic-scheduled-payment-consents</v>
      </c>
      <c r="D5615" s="94" t="s">
        <v>208</v>
      </c>
      <c r="E5615" s="93" t="str">
        <f t="shared" si="262"/>
        <v>PISP</v>
      </c>
      <c r="F5615" s="93" t="str">
        <f t="shared" si="263"/>
        <v>N</v>
      </c>
      <c r="G5615" s="95">
        <v>18642483.020108908</v>
      </c>
      <c r="H5615" s="99">
        <v>16558.801000845247</v>
      </c>
      <c r="I5615" s="99">
        <v>108.45965101224796</v>
      </c>
      <c r="J5615" s="96"/>
      <c r="K5615" s="96"/>
      <c r="L5615" s="96"/>
      <c r="M5615" s="96"/>
      <c r="N5615" s="96"/>
      <c r="O5615" s="96"/>
      <c r="P5615" s="96"/>
    </row>
    <row r="5616" spans="1:16" ht="15" customHeight="1" x14ac:dyDescent="0.25">
      <c r="A5616" s="97">
        <v>43777</v>
      </c>
      <c r="B5616" s="101">
        <v>34</v>
      </c>
      <c r="C5616" s="92" t="str">
        <f t="shared" si="261"/>
        <v>GET /domestic-scheduled-payment-consents/{ConsentId}</v>
      </c>
      <c r="D5616" s="94" t="s">
        <v>208</v>
      </c>
      <c r="E5616" s="93" t="str">
        <f t="shared" si="262"/>
        <v>PISP</v>
      </c>
      <c r="F5616" s="93" t="str">
        <f t="shared" si="263"/>
        <v>N</v>
      </c>
      <c r="G5616" s="95">
        <v>11684713.110942928</v>
      </c>
      <c r="H5616" s="99">
        <v>12739.964489052232</v>
      </c>
      <c r="I5616" s="99">
        <v>78.815333725713231</v>
      </c>
      <c r="J5616" s="96"/>
      <c r="K5616" s="96"/>
      <c r="L5616" s="96"/>
      <c r="M5616" s="96"/>
      <c r="N5616" s="96"/>
      <c r="O5616" s="96"/>
      <c r="P5616" s="96"/>
    </row>
    <row r="5617" spans="1:16" ht="15" customHeight="1" x14ac:dyDescent="0.25">
      <c r="A5617" s="97">
        <v>43777</v>
      </c>
      <c r="B5617" s="101">
        <v>35</v>
      </c>
      <c r="C5617" s="92" t="str">
        <f t="shared" si="261"/>
        <v>POST /domestic-scheduled-payments</v>
      </c>
      <c r="D5617" s="94" t="s">
        <v>208</v>
      </c>
      <c r="E5617" s="93" t="str">
        <f t="shared" si="262"/>
        <v>PISP</v>
      </c>
      <c r="F5617" s="93" t="str">
        <f t="shared" si="263"/>
        <v>Y</v>
      </c>
      <c r="G5617" s="95">
        <v>29048665.754362904</v>
      </c>
      <c r="H5617" s="99">
        <v>44994.938938436819</v>
      </c>
      <c r="I5617" s="99">
        <v>171.59376990291076</v>
      </c>
      <c r="J5617" s="96"/>
      <c r="K5617" s="96"/>
      <c r="L5617" s="96"/>
      <c r="M5617" s="96"/>
      <c r="N5617" s="96"/>
      <c r="O5617" s="96"/>
      <c r="P5617" s="96"/>
    </row>
    <row r="5618" spans="1:16" ht="15" customHeight="1" x14ac:dyDescent="0.25">
      <c r="A5618" s="97">
        <v>43777</v>
      </c>
      <c r="B5618" s="101">
        <v>36</v>
      </c>
      <c r="C5618" s="92" t="str">
        <f t="shared" si="261"/>
        <v>GET /domestic-scheduled-payments/{DomesticScheduledPaymentId}</v>
      </c>
      <c r="D5618" s="94" t="s">
        <v>208</v>
      </c>
      <c r="E5618" s="93" t="str">
        <f t="shared" si="262"/>
        <v>PISP</v>
      </c>
      <c r="F5618" s="93" t="str">
        <f t="shared" si="263"/>
        <v>Y</v>
      </c>
      <c r="G5618" s="95">
        <v>14424088.734499712</v>
      </c>
      <c r="H5618" s="99">
        <v>33973.129121701597</v>
      </c>
      <c r="I5618" s="99">
        <v>84.087246311668792</v>
      </c>
      <c r="J5618" s="96"/>
      <c r="K5618" s="96"/>
      <c r="L5618" s="96"/>
      <c r="M5618" s="96"/>
      <c r="N5618" s="96"/>
      <c r="O5618" s="96"/>
      <c r="P5618" s="96"/>
    </row>
    <row r="5619" spans="1:16" ht="15" customHeight="1" x14ac:dyDescent="0.25">
      <c r="A5619" s="97">
        <v>43777</v>
      </c>
      <c r="B5619" s="101">
        <v>37</v>
      </c>
      <c r="C5619" s="92" t="str">
        <f t="shared" si="261"/>
        <v>POST /domestic-standing-order-consents</v>
      </c>
      <c r="D5619" s="94" t="s">
        <v>208</v>
      </c>
      <c r="E5619" s="93" t="str">
        <f t="shared" si="262"/>
        <v>PISP</v>
      </c>
      <c r="F5619" s="93" t="str">
        <f t="shared" si="263"/>
        <v>N</v>
      </c>
      <c r="G5619" s="95">
        <v>25847474.946040913</v>
      </c>
      <c r="H5619" s="99">
        <v>27158.650521994226</v>
      </c>
      <c r="I5619" s="99">
        <v>213.1587010472355</v>
      </c>
      <c r="J5619" s="96"/>
      <c r="K5619" s="96"/>
      <c r="L5619" s="96"/>
      <c r="M5619" s="96"/>
      <c r="N5619" s="96"/>
      <c r="O5619" s="96"/>
      <c r="P5619" s="96"/>
    </row>
    <row r="5620" spans="1:16" ht="15" customHeight="1" x14ac:dyDescent="0.25">
      <c r="A5620" s="97">
        <v>43777</v>
      </c>
      <c r="B5620" s="101">
        <v>38</v>
      </c>
      <c r="C5620" s="92" t="str">
        <f t="shared" si="261"/>
        <v>GET /domestic-standing-order-consents/{ConsentId}</v>
      </c>
      <c r="D5620" s="94" t="s">
        <v>208</v>
      </c>
      <c r="E5620" s="93" t="str">
        <f t="shared" si="262"/>
        <v>PISP</v>
      </c>
      <c r="F5620" s="93" t="str">
        <f t="shared" si="263"/>
        <v>N</v>
      </c>
      <c r="G5620" s="95">
        <v>25137976.422268886</v>
      </c>
      <c r="H5620" s="99">
        <v>30637.944698505224</v>
      </c>
      <c r="I5620" s="99">
        <v>190.35613123547054</v>
      </c>
      <c r="J5620" s="96"/>
      <c r="K5620" s="96"/>
      <c r="L5620" s="96"/>
      <c r="M5620" s="96"/>
      <c r="N5620" s="96"/>
      <c r="O5620" s="96"/>
      <c r="P5620" s="96"/>
    </row>
    <row r="5621" spans="1:16" ht="15" customHeight="1" x14ac:dyDescent="0.25">
      <c r="A5621" s="97">
        <v>43777</v>
      </c>
      <c r="B5621" s="101">
        <v>39</v>
      </c>
      <c r="C5621" s="92" t="str">
        <f t="shared" si="261"/>
        <v>POST /domestic-standing-orders</v>
      </c>
      <c r="D5621" s="94" t="s">
        <v>208</v>
      </c>
      <c r="E5621" s="93" t="str">
        <f t="shared" si="262"/>
        <v>PISP</v>
      </c>
      <c r="F5621" s="93" t="str">
        <f t="shared" si="263"/>
        <v>Y</v>
      </c>
      <c r="G5621" s="95">
        <v>8395632.8335727025</v>
      </c>
      <c r="H5621" s="99">
        <v>18832.636103815486</v>
      </c>
      <c r="I5621" s="99">
        <v>1.8164802968616789</v>
      </c>
      <c r="J5621" s="96"/>
      <c r="K5621" s="96"/>
      <c r="L5621" s="96"/>
      <c r="M5621" s="96"/>
      <c r="N5621" s="96"/>
      <c r="O5621" s="96"/>
      <c r="P5621" s="96"/>
    </row>
    <row r="5622" spans="1:16" ht="15" customHeight="1" x14ac:dyDescent="0.25">
      <c r="A5622" s="97">
        <v>43777</v>
      </c>
      <c r="B5622" s="101">
        <v>40</v>
      </c>
      <c r="C5622" s="92" t="str">
        <f t="shared" si="261"/>
        <v>GET /domestic-standing-orders/{DomesticStandingOrderId}</v>
      </c>
      <c r="D5622" s="94" t="s">
        <v>208</v>
      </c>
      <c r="E5622" s="93" t="str">
        <f t="shared" si="262"/>
        <v>PISP</v>
      </c>
      <c r="F5622" s="93" t="str">
        <f t="shared" si="263"/>
        <v>Y</v>
      </c>
      <c r="G5622" s="95">
        <v>5764763.2532377075</v>
      </c>
      <c r="H5622" s="99">
        <v>8779.4925340184418</v>
      </c>
      <c r="I5622" s="99">
        <v>214.48222393637542</v>
      </c>
      <c r="J5622" s="96"/>
      <c r="K5622" s="96"/>
      <c r="L5622" s="96"/>
      <c r="M5622" s="96"/>
      <c r="N5622" s="96"/>
      <c r="O5622" s="96"/>
      <c r="P5622" s="96"/>
    </row>
    <row r="5623" spans="1:16" ht="15" customHeight="1" x14ac:dyDescent="0.25">
      <c r="A5623" s="97">
        <v>43777</v>
      </c>
      <c r="B5623" s="101">
        <v>41</v>
      </c>
      <c r="C5623" s="92" t="str">
        <f t="shared" si="261"/>
        <v>POST /international-payment-consents</v>
      </c>
      <c r="D5623" s="94" t="s">
        <v>208</v>
      </c>
      <c r="E5623" s="93" t="str">
        <f t="shared" si="262"/>
        <v>PISP</v>
      </c>
      <c r="F5623" s="93" t="str">
        <f t="shared" si="263"/>
        <v>N</v>
      </c>
      <c r="G5623" s="95">
        <v>30609811.929653537</v>
      </c>
      <c r="H5623" s="99">
        <v>42334.189526804883</v>
      </c>
      <c r="I5623" s="99">
        <v>66.31657164853911</v>
      </c>
      <c r="J5623" s="96"/>
      <c r="K5623" s="96"/>
      <c r="L5623" s="96"/>
      <c r="M5623" s="96"/>
      <c r="N5623" s="96"/>
      <c r="O5623" s="96"/>
      <c r="P5623" s="96"/>
    </row>
    <row r="5624" spans="1:16" ht="15" customHeight="1" x14ac:dyDescent="0.25">
      <c r="A5624" s="97">
        <v>43777</v>
      </c>
      <c r="B5624" s="101">
        <v>42</v>
      </c>
      <c r="C5624" s="92" t="str">
        <f t="shared" si="261"/>
        <v>GET /international-payment-consents/{ConsentId}</v>
      </c>
      <c r="D5624" s="94" t="s">
        <v>208</v>
      </c>
      <c r="E5624" s="93" t="str">
        <f t="shared" si="262"/>
        <v>PISP</v>
      </c>
      <c r="F5624" s="93" t="str">
        <f t="shared" si="263"/>
        <v>N</v>
      </c>
      <c r="G5624" s="95">
        <v>27970065.216587514</v>
      </c>
      <c r="H5624" s="99">
        <v>31005.475408801205</v>
      </c>
      <c r="I5624" s="99">
        <v>234.38771987924878</v>
      </c>
      <c r="J5624" s="96"/>
      <c r="K5624" s="96"/>
      <c r="L5624" s="96"/>
      <c r="M5624" s="96"/>
      <c r="N5624" s="96"/>
      <c r="O5624" s="96"/>
      <c r="P5624" s="96"/>
    </row>
    <row r="5625" spans="1:16" ht="15" customHeight="1" x14ac:dyDescent="0.25">
      <c r="A5625" s="97">
        <v>43777</v>
      </c>
      <c r="B5625" s="101">
        <v>43</v>
      </c>
      <c r="C5625" s="92" t="str">
        <f t="shared" si="261"/>
        <v>POST /international-payments</v>
      </c>
      <c r="D5625" s="94" t="s">
        <v>208</v>
      </c>
      <c r="E5625" s="93" t="str">
        <f t="shared" si="262"/>
        <v>PISP</v>
      </c>
      <c r="F5625" s="93" t="str">
        <f t="shared" si="263"/>
        <v>Y</v>
      </c>
      <c r="G5625" s="95">
        <v>37007640.623783164</v>
      </c>
      <c r="H5625" s="99">
        <v>41938.079871034686</v>
      </c>
      <c r="I5625" s="99">
        <v>38.909871069240722</v>
      </c>
      <c r="J5625" s="96"/>
      <c r="K5625" s="96"/>
      <c r="L5625" s="96"/>
      <c r="M5625" s="96"/>
      <c r="N5625" s="96"/>
      <c r="O5625" s="96"/>
      <c r="P5625" s="96"/>
    </row>
    <row r="5626" spans="1:16" ht="15" customHeight="1" x14ac:dyDescent="0.25">
      <c r="A5626" s="97">
        <v>43777</v>
      </c>
      <c r="B5626" s="101">
        <v>44</v>
      </c>
      <c r="C5626" s="92" t="str">
        <f t="shared" si="261"/>
        <v>GET /international-payments/{InternationalPaymentId}</v>
      </c>
      <c r="D5626" s="94" t="s">
        <v>208</v>
      </c>
      <c r="E5626" s="93" t="str">
        <f t="shared" si="262"/>
        <v>PISP</v>
      </c>
      <c r="F5626" s="93" t="str">
        <f t="shared" si="263"/>
        <v>Y</v>
      </c>
      <c r="G5626" s="95">
        <v>11813051.31967425</v>
      </c>
      <c r="H5626" s="99">
        <v>19052.781322286595</v>
      </c>
      <c r="I5626" s="99">
        <v>65.187717368856411</v>
      </c>
      <c r="J5626" s="96"/>
      <c r="K5626" s="96"/>
      <c r="L5626" s="96"/>
      <c r="M5626" s="96"/>
      <c r="N5626" s="96"/>
      <c r="O5626" s="96"/>
      <c r="P5626" s="96"/>
    </row>
    <row r="5627" spans="1:16" ht="15" customHeight="1" x14ac:dyDescent="0.25">
      <c r="A5627" s="97">
        <v>43777</v>
      </c>
      <c r="B5627" s="101">
        <v>45</v>
      </c>
      <c r="C5627" s="92" t="str">
        <f t="shared" si="261"/>
        <v>POST /international-scheduled-payment-consents</v>
      </c>
      <c r="D5627" s="94" t="s">
        <v>208</v>
      </c>
      <c r="E5627" s="93" t="str">
        <f t="shared" si="262"/>
        <v>PISP</v>
      </c>
      <c r="F5627" s="93" t="str">
        <f t="shared" si="263"/>
        <v>N</v>
      </c>
      <c r="G5627" s="95">
        <v>27712704.265726712</v>
      </c>
      <c r="H5627" s="99">
        <v>34583.699044921006</v>
      </c>
      <c r="I5627" s="99">
        <v>15.493675057070998</v>
      </c>
      <c r="J5627" s="96"/>
      <c r="K5627" s="96"/>
      <c r="L5627" s="96"/>
      <c r="M5627" s="96"/>
      <c r="N5627" s="96"/>
      <c r="O5627" s="96"/>
      <c r="P5627" s="96"/>
    </row>
    <row r="5628" spans="1:16" ht="15" customHeight="1" x14ac:dyDescent="0.25">
      <c r="A5628" s="97">
        <v>43777</v>
      </c>
      <c r="B5628" s="101">
        <v>46</v>
      </c>
      <c r="C5628" s="92" t="str">
        <f t="shared" si="261"/>
        <v>GET /international-scheduled-payment-consents/{ConsentId}</v>
      </c>
      <c r="D5628" s="94" t="s">
        <v>208</v>
      </c>
      <c r="E5628" s="93" t="str">
        <f t="shared" si="262"/>
        <v>PISP</v>
      </c>
      <c r="F5628" s="93" t="str">
        <f t="shared" si="263"/>
        <v>N</v>
      </c>
      <c r="G5628" s="95">
        <v>8621540.60035282</v>
      </c>
      <c r="H5628" s="99">
        <v>30576.973997795601</v>
      </c>
      <c r="I5628" s="99">
        <v>25.049868262262457</v>
      </c>
      <c r="J5628" s="96"/>
      <c r="K5628" s="96"/>
      <c r="L5628" s="96"/>
      <c r="M5628" s="96"/>
      <c r="N5628" s="96"/>
      <c r="O5628" s="96"/>
      <c r="P5628" s="96"/>
    </row>
    <row r="5629" spans="1:16" ht="15" customHeight="1" x14ac:dyDescent="0.25">
      <c r="A5629" s="97">
        <v>43777</v>
      </c>
      <c r="B5629" s="101">
        <v>47</v>
      </c>
      <c r="C5629" s="92" t="str">
        <f t="shared" si="261"/>
        <v>POST /international-scheduled-payments</v>
      </c>
      <c r="D5629" s="94" t="s">
        <v>208</v>
      </c>
      <c r="E5629" s="93" t="str">
        <f t="shared" si="262"/>
        <v>PISP</v>
      </c>
      <c r="F5629" s="93" t="str">
        <f t="shared" si="263"/>
        <v>Y</v>
      </c>
      <c r="G5629" s="95">
        <v>14252083.939428959</v>
      </c>
      <c r="H5629" s="99">
        <v>22429.32256911002</v>
      </c>
      <c r="I5629" s="99">
        <v>66.355051207571137</v>
      </c>
      <c r="J5629" s="96"/>
      <c r="K5629" s="96"/>
      <c r="L5629" s="96"/>
      <c r="M5629" s="96"/>
      <c r="N5629" s="96"/>
      <c r="O5629" s="96"/>
      <c r="P5629" s="96"/>
    </row>
    <row r="5630" spans="1:16" ht="15" customHeight="1" x14ac:dyDescent="0.25">
      <c r="A5630" s="97">
        <v>43777</v>
      </c>
      <c r="B5630" s="101">
        <v>48</v>
      </c>
      <c r="C5630" s="92" t="str">
        <f t="shared" si="261"/>
        <v>GET /international-scheduled-payments/{InternationalScheduledPaymentId}</v>
      </c>
      <c r="D5630" s="94" t="s">
        <v>208</v>
      </c>
      <c r="E5630" s="93" t="str">
        <f t="shared" si="262"/>
        <v>PISP</v>
      </c>
      <c r="F5630" s="93" t="str">
        <f t="shared" si="263"/>
        <v>Y</v>
      </c>
      <c r="G5630" s="95">
        <v>19688719.229953565</v>
      </c>
      <c r="H5630" s="99">
        <v>39102.366305804346</v>
      </c>
      <c r="I5630" s="99">
        <v>50.121170671137214</v>
      </c>
      <c r="J5630" s="96"/>
      <c r="K5630" s="96"/>
      <c r="L5630" s="96"/>
      <c r="M5630" s="96"/>
      <c r="N5630" s="96"/>
      <c r="O5630" s="96"/>
      <c r="P5630" s="96"/>
    </row>
    <row r="5631" spans="1:16" ht="15" customHeight="1" x14ac:dyDescent="0.25">
      <c r="A5631" s="97">
        <v>43777</v>
      </c>
      <c r="B5631" s="101">
        <v>49</v>
      </c>
      <c r="C5631" s="92" t="str">
        <f t="shared" si="261"/>
        <v>POST /international-standing-order-consents</v>
      </c>
      <c r="D5631" s="94" t="s">
        <v>208</v>
      </c>
      <c r="E5631" s="93" t="str">
        <f t="shared" si="262"/>
        <v>PISP</v>
      </c>
      <c r="F5631" s="93" t="str">
        <f t="shared" si="263"/>
        <v>N</v>
      </c>
      <c r="G5631" s="95">
        <v>3873955.0498398617</v>
      </c>
      <c r="H5631" s="99">
        <v>12865.830150037153</v>
      </c>
      <c r="I5631" s="99">
        <v>6.2332158184175803</v>
      </c>
      <c r="J5631" s="96"/>
      <c r="K5631" s="96"/>
      <c r="L5631" s="96"/>
      <c r="M5631" s="96"/>
      <c r="N5631" s="96"/>
      <c r="O5631" s="96"/>
      <c r="P5631" s="96"/>
    </row>
    <row r="5632" spans="1:16" ht="15" customHeight="1" x14ac:dyDescent="0.25">
      <c r="A5632" s="97">
        <v>43777</v>
      </c>
      <c r="B5632" s="101">
        <v>50</v>
      </c>
      <c r="C5632" s="92" t="str">
        <f t="shared" si="261"/>
        <v>GET /international-standing-order-consents/{ConsentId}</v>
      </c>
      <c r="D5632" s="94" t="s">
        <v>208</v>
      </c>
      <c r="E5632" s="93" t="str">
        <f t="shared" si="262"/>
        <v>PISP</v>
      </c>
      <c r="F5632" s="93" t="str">
        <f t="shared" si="263"/>
        <v>N</v>
      </c>
      <c r="G5632" s="95">
        <v>16923566.324383877</v>
      </c>
      <c r="H5632" s="99">
        <v>28659.696110754641</v>
      </c>
      <c r="I5632" s="99">
        <v>247.40006231525902</v>
      </c>
      <c r="J5632" s="96"/>
      <c r="K5632" s="96"/>
      <c r="L5632" s="96"/>
      <c r="M5632" s="96"/>
      <c r="N5632" s="96"/>
      <c r="O5632" s="96"/>
      <c r="P5632" s="96"/>
    </row>
    <row r="5633" spans="1:16" ht="15" customHeight="1" x14ac:dyDescent="0.25">
      <c r="A5633" s="97">
        <v>43777</v>
      </c>
      <c r="B5633" s="101">
        <v>51</v>
      </c>
      <c r="C5633" s="92" t="str">
        <f t="shared" si="261"/>
        <v>POST /international-standing-orders</v>
      </c>
      <c r="D5633" s="94" t="s">
        <v>208</v>
      </c>
      <c r="E5633" s="93" t="str">
        <f t="shared" si="262"/>
        <v>PISP</v>
      </c>
      <c r="F5633" s="93" t="str">
        <f t="shared" si="263"/>
        <v>Y</v>
      </c>
      <c r="G5633" s="95">
        <v>13702321.717497986</v>
      </c>
      <c r="H5633" s="99">
        <v>25151.073195584639</v>
      </c>
      <c r="I5633" s="99">
        <v>244.46530215367599</v>
      </c>
      <c r="J5633" s="96"/>
      <c r="K5633" s="96"/>
      <c r="L5633" s="96"/>
      <c r="M5633" s="96"/>
      <c r="N5633" s="96"/>
      <c r="O5633" s="96"/>
      <c r="P5633" s="96"/>
    </row>
    <row r="5634" spans="1:16" ht="15" customHeight="1" x14ac:dyDescent="0.25">
      <c r="A5634" s="97">
        <v>43777</v>
      </c>
      <c r="B5634" s="101">
        <v>52</v>
      </c>
      <c r="C5634" s="92" t="str">
        <f t="shared" si="261"/>
        <v>GET /international-standing-orders/{InternationalStandingOrderPaymentId}</v>
      </c>
      <c r="D5634" s="94" t="s">
        <v>208</v>
      </c>
      <c r="E5634" s="93" t="str">
        <f t="shared" si="262"/>
        <v>PISP</v>
      </c>
      <c r="F5634" s="93" t="str">
        <f t="shared" si="263"/>
        <v>Y</v>
      </c>
      <c r="G5634" s="95">
        <v>5844158.2933402201</v>
      </c>
      <c r="H5634" s="99">
        <v>15849.869715754621</v>
      </c>
      <c r="I5634" s="99">
        <v>72.270235204701748</v>
      </c>
      <c r="J5634" s="96"/>
      <c r="K5634" s="96"/>
      <c r="L5634" s="96"/>
      <c r="M5634" s="96"/>
      <c r="N5634" s="96"/>
      <c r="O5634" s="96"/>
      <c r="P5634" s="96"/>
    </row>
    <row r="5635" spans="1:16" ht="15" customHeight="1" x14ac:dyDescent="0.25">
      <c r="A5635" s="97">
        <v>43777</v>
      </c>
      <c r="B5635" s="101">
        <v>53</v>
      </c>
      <c r="C5635" s="92" t="str">
        <f t="shared" si="261"/>
        <v>POST /file-payment-consents</v>
      </c>
      <c r="D5635" s="94" t="s">
        <v>208</v>
      </c>
      <c r="E5635" s="93" t="str">
        <f t="shared" si="262"/>
        <v>PISP</v>
      </c>
      <c r="F5635" s="93" t="str">
        <f t="shared" si="263"/>
        <v>N</v>
      </c>
      <c r="G5635" s="95">
        <v>11419928.071533093</v>
      </c>
      <c r="H5635" s="99">
        <v>14796.583971078593</v>
      </c>
      <c r="I5635" s="99">
        <v>20.939400651367173</v>
      </c>
      <c r="J5635" s="96"/>
      <c r="K5635" s="96"/>
      <c r="L5635" s="96"/>
      <c r="M5635" s="96"/>
      <c r="N5635" s="96"/>
      <c r="O5635" s="96"/>
      <c r="P5635" s="96"/>
    </row>
    <row r="5636" spans="1:16" ht="15" customHeight="1" x14ac:dyDescent="0.25">
      <c r="A5636" s="97">
        <v>43777</v>
      </c>
      <c r="B5636" s="101">
        <v>54</v>
      </c>
      <c r="C5636" s="92" t="str">
        <f t="shared" si="261"/>
        <v>GET /file-payment-consents/{ConsentId}</v>
      </c>
      <c r="D5636" s="94" t="s">
        <v>208</v>
      </c>
      <c r="E5636" s="93" t="str">
        <f t="shared" si="262"/>
        <v>PISP</v>
      </c>
      <c r="F5636" s="93" t="str">
        <f t="shared" si="263"/>
        <v>N</v>
      </c>
      <c r="G5636" s="95">
        <v>22102001.397301219</v>
      </c>
      <c r="H5636" s="99">
        <v>22403.460139340168</v>
      </c>
      <c r="I5636" s="99">
        <v>190.51122456990959</v>
      </c>
      <c r="J5636" s="96"/>
      <c r="K5636" s="96"/>
      <c r="L5636" s="96"/>
      <c r="M5636" s="96"/>
      <c r="N5636" s="96"/>
      <c r="O5636" s="96"/>
      <c r="P5636" s="96"/>
    </row>
    <row r="5637" spans="1:16" ht="15" customHeight="1" x14ac:dyDescent="0.25">
      <c r="A5637" s="97">
        <v>43777</v>
      </c>
      <c r="B5637" s="101">
        <v>55</v>
      </c>
      <c r="C5637" s="92" t="str">
        <f t="shared" si="261"/>
        <v>POST /file-payment-consents/{ConsentId}/file</v>
      </c>
      <c r="D5637" s="94" t="s">
        <v>208</v>
      </c>
      <c r="E5637" s="93" t="str">
        <f t="shared" si="262"/>
        <v>PISP</v>
      </c>
      <c r="F5637" s="93" t="str">
        <f t="shared" si="263"/>
        <v>N</v>
      </c>
      <c r="G5637" s="95">
        <v>22764923.272278205</v>
      </c>
      <c r="H5637" s="99">
        <v>31472.352248440227</v>
      </c>
      <c r="I5637" s="99">
        <v>67.34730711481869</v>
      </c>
      <c r="J5637" s="96"/>
      <c r="K5637" s="96"/>
      <c r="L5637" s="96"/>
      <c r="M5637" s="96"/>
      <c r="N5637" s="96"/>
      <c r="O5637" s="96"/>
      <c r="P5637" s="96"/>
    </row>
    <row r="5638" spans="1:16" ht="15" customHeight="1" x14ac:dyDescent="0.25">
      <c r="A5638" s="97">
        <v>43777</v>
      </c>
      <c r="B5638" s="101">
        <v>56</v>
      </c>
      <c r="C5638" s="92" t="str">
        <f t="shared" si="261"/>
        <v>GET /file-payment-consents/{ConsentId}/file</v>
      </c>
      <c r="D5638" s="94" t="s">
        <v>208</v>
      </c>
      <c r="E5638" s="93" t="str">
        <f t="shared" si="262"/>
        <v>PISP</v>
      </c>
      <c r="F5638" s="93" t="str">
        <f t="shared" si="263"/>
        <v>N</v>
      </c>
      <c r="G5638" s="95">
        <v>21984162.940181073</v>
      </c>
      <c r="H5638" s="99">
        <v>31833.955460459536</v>
      </c>
      <c r="I5638" s="99">
        <v>46.297842449066259</v>
      </c>
      <c r="J5638" s="96"/>
      <c r="K5638" s="96"/>
      <c r="L5638" s="96"/>
      <c r="M5638" s="96"/>
      <c r="N5638" s="96"/>
      <c r="O5638" s="96"/>
      <c r="P5638" s="96"/>
    </row>
    <row r="5639" spans="1:16" ht="15" customHeight="1" x14ac:dyDescent="0.25">
      <c r="A5639" s="97">
        <v>43777</v>
      </c>
      <c r="B5639" s="101">
        <v>57</v>
      </c>
      <c r="C5639" s="92" t="str">
        <f t="shared" si="261"/>
        <v>POST /file-payments</v>
      </c>
      <c r="D5639" s="94" t="s">
        <v>208</v>
      </c>
      <c r="E5639" s="93" t="str">
        <f t="shared" si="262"/>
        <v>PISP</v>
      </c>
      <c r="F5639" s="93" t="str">
        <f t="shared" si="263"/>
        <v>Y</v>
      </c>
      <c r="G5639" s="95">
        <v>345879281.02059221</v>
      </c>
      <c r="H5639" s="99">
        <v>4450.3003073968011</v>
      </c>
      <c r="I5639" s="99">
        <v>65.451324732565269</v>
      </c>
      <c r="J5639" s="96"/>
      <c r="K5639" s="96"/>
      <c r="L5639" s="96"/>
      <c r="M5639" s="96"/>
      <c r="N5639" s="96"/>
      <c r="O5639" s="96"/>
      <c r="P5639" s="96"/>
    </row>
    <row r="5640" spans="1:16" ht="15" customHeight="1" x14ac:dyDescent="0.25">
      <c r="A5640" s="97">
        <v>43777</v>
      </c>
      <c r="B5640" s="101">
        <v>58</v>
      </c>
      <c r="C5640" s="92" t="str">
        <f t="shared" ref="C5640:C5703" si="264">VLOOKUP($B5640,endpoints,3)</f>
        <v>GET /file-payments/{FilePaymentId}</v>
      </c>
      <c r="D5640" s="94" t="s">
        <v>208</v>
      </c>
      <c r="E5640" s="93" t="str">
        <f t="shared" ref="E5640:E5703" si="265">VLOOKUP($B5640,endpoints,4)</f>
        <v>PISP</v>
      </c>
      <c r="F5640" s="93" t="str">
        <f t="shared" ref="F5640:F5703" si="266">VLOOKUP($B5640,endpoints,5)</f>
        <v>Y</v>
      </c>
      <c r="G5640" s="95">
        <v>69065180.452020869</v>
      </c>
      <c r="H5640" s="99">
        <v>901.51753584474591</v>
      </c>
      <c r="I5640" s="99">
        <v>129.84209666429223</v>
      </c>
      <c r="J5640" s="96"/>
      <c r="K5640" s="96"/>
      <c r="L5640" s="96"/>
      <c r="M5640" s="96"/>
      <c r="N5640" s="96"/>
      <c r="O5640" s="96"/>
      <c r="P5640" s="96"/>
    </row>
    <row r="5641" spans="1:16" ht="15" customHeight="1" x14ac:dyDescent="0.25">
      <c r="A5641" s="97">
        <v>43777</v>
      </c>
      <c r="B5641" s="101">
        <v>59</v>
      </c>
      <c r="C5641" s="92" t="str">
        <f t="shared" si="264"/>
        <v>GET /file-payments/{FilePaymentId}/report-file</v>
      </c>
      <c r="D5641" s="94" t="s">
        <v>208</v>
      </c>
      <c r="E5641" s="93" t="str">
        <f t="shared" si="265"/>
        <v>PISP</v>
      </c>
      <c r="F5641" s="93" t="str">
        <f t="shared" si="266"/>
        <v>Y</v>
      </c>
      <c r="G5641" s="95">
        <v>61338440.02261208</v>
      </c>
      <c r="H5641" s="99">
        <v>2788.4975510261861</v>
      </c>
      <c r="I5641" s="99">
        <v>76.857268857715439</v>
      </c>
      <c r="J5641" s="96"/>
      <c r="K5641" s="96"/>
      <c r="L5641" s="96"/>
      <c r="M5641" s="96"/>
      <c r="N5641" s="96"/>
      <c r="O5641" s="96"/>
      <c r="P5641" s="96"/>
    </row>
    <row r="5642" spans="1:16" ht="15" customHeight="1" x14ac:dyDescent="0.25">
      <c r="A5642" s="97">
        <v>43777</v>
      </c>
      <c r="B5642" s="101">
        <v>60</v>
      </c>
      <c r="C5642" s="92" t="str">
        <f t="shared" si="264"/>
        <v>POST /funds-confirmation-consents</v>
      </c>
      <c r="D5642" s="94" t="s">
        <v>208</v>
      </c>
      <c r="E5642" s="93" t="str">
        <f t="shared" si="265"/>
        <v>CoF</v>
      </c>
      <c r="F5642" s="93" t="str">
        <f t="shared" si="266"/>
        <v>N</v>
      </c>
      <c r="G5642" s="95">
        <v>13499624.276510309</v>
      </c>
      <c r="H5642" s="99">
        <v>14323.59345976316</v>
      </c>
      <c r="I5642" s="99">
        <v>11.930048986545467</v>
      </c>
      <c r="J5642" s="96"/>
      <c r="K5642" s="96"/>
      <c r="L5642" s="96"/>
      <c r="M5642" s="96"/>
      <c r="N5642" s="96"/>
      <c r="O5642" s="96"/>
      <c r="P5642" s="96"/>
    </row>
    <row r="5643" spans="1:16" ht="15" customHeight="1" x14ac:dyDescent="0.25">
      <c r="A5643" s="97">
        <v>43777</v>
      </c>
      <c r="B5643" s="101">
        <v>61</v>
      </c>
      <c r="C5643" s="92" t="str">
        <f t="shared" si="264"/>
        <v>GET /funds-confirmation-consents/{ConsentId}</v>
      </c>
      <c r="D5643" s="94" t="s">
        <v>208</v>
      </c>
      <c r="E5643" s="93" t="str">
        <f t="shared" si="265"/>
        <v>CoF</v>
      </c>
      <c r="F5643" s="93" t="str">
        <f t="shared" si="266"/>
        <v>N</v>
      </c>
      <c r="G5643" s="95">
        <v>21743070.81342167</v>
      </c>
      <c r="H5643" s="99">
        <v>44150.55062581227</v>
      </c>
      <c r="I5643" s="99">
        <v>200.9853788941746</v>
      </c>
      <c r="J5643" s="96"/>
      <c r="K5643" s="96"/>
      <c r="L5643" s="96"/>
      <c r="M5643" s="96"/>
      <c r="N5643" s="96"/>
      <c r="O5643" s="96"/>
      <c r="P5643" s="96"/>
    </row>
    <row r="5644" spans="1:16" ht="15" customHeight="1" x14ac:dyDescent="0.25">
      <c r="A5644" s="97">
        <v>43777</v>
      </c>
      <c r="B5644" s="101">
        <v>62</v>
      </c>
      <c r="C5644" s="92" t="str">
        <f t="shared" si="264"/>
        <v>DELETE /funds-confirmation-consents/{ConsentId}</v>
      </c>
      <c r="D5644" s="94" t="s">
        <v>208</v>
      </c>
      <c r="E5644" s="93" t="str">
        <f t="shared" si="265"/>
        <v>CoF</v>
      </c>
      <c r="F5644" s="93" t="str">
        <f t="shared" si="266"/>
        <v>N</v>
      </c>
      <c r="G5644" s="95">
        <v>5756721.5765898693</v>
      </c>
      <c r="H5644" s="99">
        <v>13128.547316821916</v>
      </c>
      <c r="I5644" s="99">
        <v>119.71840780552829</v>
      </c>
      <c r="J5644" s="96"/>
      <c r="K5644" s="96"/>
      <c r="L5644" s="96"/>
      <c r="M5644" s="96"/>
      <c r="N5644" s="96"/>
      <c r="O5644" s="96"/>
      <c r="P5644" s="96"/>
    </row>
    <row r="5645" spans="1:16" ht="15" customHeight="1" x14ac:dyDescent="0.25">
      <c r="A5645" s="97">
        <v>43777</v>
      </c>
      <c r="B5645" s="101">
        <v>63</v>
      </c>
      <c r="C5645" s="92" t="str">
        <f t="shared" si="264"/>
        <v>POST /funds-confirmations</v>
      </c>
      <c r="D5645" s="94" t="s">
        <v>208</v>
      </c>
      <c r="E5645" s="93" t="str">
        <f t="shared" si="265"/>
        <v>CoF</v>
      </c>
      <c r="F5645" s="93" t="str">
        <f t="shared" si="266"/>
        <v>Y</v>
      </c>
      <c r="G5645" s="95">
        <v>8000023.468158558</v>
      </c>
      <c r="H5645" s="99">
        <v>17811.493860971612</v>
      </c>
      <c r="I5645" s="99">
        <v>216.10257476656099</v>
      </c>
      <c r="J5645" s="96"/>
      <c r="K5645" s="96"/>
      <c r="L5645" s="96"/>
      <c r="M5645" s="96"/>
      <c r="N5645" s="96"/>
      <c r="O5645" s="96"/>
      <c r="P5645" s="96"/>
    </row>
    <row r="5646" spans="1:16" ht="15" customHeight="1" x14ac:dyDescent="0.25">
      <c r="A5646" s="97">
        <v>43777</v>
      </c>
      <c r="B5646" s="101">
        <v>75</v>
      </c>
      <c r="C5646" s="92" t="str">
        <f t="shared" si="264"/>
        <v>GET /domestic-payment-consents/{ConsentId}/funds-confirmation</v>
      </c>
      <c r="D5646" s="94" t="s">
        <v>208</v>
      </c>
      <c r="E5646" s="93" t="str">
        <f t="shared" si="265"/>
        <v>CoF</v>
      </c>
      <c r="F5646" s="93" t="str">
        <f t="shared" si="266"/>
        <v>Y</v>
      </c>
      <c r="G5646" s="95">
        <v>4472477.7738392437</v>
      </c>
      <c r="H5646" s="99">
        <v>7207.7341189966264</v>
      </c>
      <c r="I5646" s="99">
        <v>204.94175025904346</v>
      </c>
      <c r="J5646" s="96"/>
      <c r="K5646" s="96"/>
      <c r="L5646" s="96"/>
      <c r="M5646" s="96"/>
      <c r="N5646" s="96"/>
      <c r="O5646" s="96"/>
      <c r="P5646" s="96"/>
    </row>
    <row r="5647" spans="1:16" ht="15" customHeight="1" x14ac:dyDescent="0.25">
      <c r="A5647" s="97">
        <v>43777</v>
      </c>
      <c r="B5647" s="101">
        <v>76</v>
      </c>
      <c r="C5647" s="92" t="str">
        <f t="shared" si="264"/>
        <v>GET /international-payment-consents/{ConsentId}/funds-confirmation</v>
      </c>
      <c r="D5647" s="94" t="s">
        <v>208</v>
      </c>
      <c r="E5647" s="93" t="str">
        <f t="shared" si="265"/>
        <v>CoF</v>
      </c>
      <c r="F5647" s="93" t="str">
        <f t="shared" si="266"/>
        <v>Y</v>
      </c>
      <c r="G5647" s="95">
        <v>18421078.965235069</v>
      </c>
      <c r="H5647" s="99">
        <v>44725.765366881424</v>
      </c>
      <c r="I5647" s="99">
        <v>93.223236393883894</v>
      </c>
      <c r="J5647" s="96"/>
      <c r="K5647" s="96"/>
      <c r="L5647" s="96"/>
      <c r="M5647" s="96"/>
      <c r="N5647" s="96"/>
      <c r="O5647" s="96"/>
      <c r="P5647" s="96"/>
    </row>
    <row r="5648" spans="1:16" ht="15" customHeight="1" x14ac:dyDescent="0.25">
      <c r="A5648" s="97">
        <v>43777</v>
      </c>
      <c r="B5648" s="101">
        <v>77</v>
      </c>
      <c r="C5648" s="92" t="str">
        <f t="shared" si="264"/>
        <v>GET /international-scheduled-payment-consents/{ConsentId}/funds-confirmation</v>
      </c>
      <c r="D5648" s="94" t="s">
        <v>208</v>
      </c>
      <c r="E5648" s="93" t="str">
        <f t="shared" si="265"/>
        <v>CoF</v>
      </c>
      <c r="F5648" s="93" t="str">
        <f t="shared" si="266"/>
        <v>Y</v>
      </c>
      <c r="G5648" s="95">
        <v>33460788.881436653</v>
      </c>
      <c r="H5648" s="99">
        <v>52629.148110410359</v>
      </c>
      <c r="I5648" s="99">
        <v>9.6433734096702715</v>
      </c>
      <c r="J5648" s="96"/>
      <c r="K5648" s="96"/>
      <c r="L5648" s="96"/>
      <c r="M5648" s="96"/>
      <c r="N5648" s="96"/>
      <c r="O5648" s="96"/>
      <c r="P5648" s="96"/>
    </row>
    <row r="5649" spans="1:16" ht="15" customHeight="1" x14ac:dyDescent="0.25">
      <c r="A5649" s="97">
        <v>43777</v>
      </c>
      <c r="B5649" s="101">
        <v>78</v>
      </c>
      <c r="C5649" s="92" t="str">
        <f t="shared" si="264"/>
        <v>GET /accounts/{AccountId}/parties</v>
      </c>
      <c r="D5649" s="94" t="s">
        <v>208</v>
      </c>
      <c r="E5649" s="93" t="str">
        <f t="shared" si="265"/>
        <v>AISP</v>
      </c>
      <c r="F5649" s="93" t="str">
        <f t="shared" si="266"/>
        <v>Y</v>
      </c>
      <c r="G5649" s="104">
        <v>1195728.3559300194</v>
      </c>
      <c r="H5649" s="99">
        <v>54726.032021349245</v>
      </c>
      <c r="I5649" s="99">
        <v>0</v>
      </c>
      <c r="J5649" s="96"/>
      <c r="K5649" s="96"/>
      <c r="L5649" s="96"/>
      <c r="M5649" s="96"/>
      <c r="N5649" s="96"/>
      <c r="O5649" s="96"/>
      <c r="P5649" s="96"/>
    </row>
    <row r="5650" spans="1:16" ht="15" customHeight="1" x14ac:dyDescent="0.25">
      <c r="A5650" s="97">
        <v>43777</v>
      </c>
      <c r="B5650" s="101">
        <v>79</v>
      </c>
      <c r="C5650" s="92" t="str">
        <f t="shared" si="264"/>
        <v>GET /domestic-payments/{DomesticPaymentId}/payment-details</v>
      </c>
      <c r="D5650" s="94" t="s">
        <v>208</v>
      </c>
      <c r="E5650" s="93" t="str">
        <f t="shared" si="265"/>
        <v>PISP</v>
      </c>
      <c r="F5650" s="93" t="str">
        <f t="shared" si="266"/>
        <v>Y</v>
      </c>
      <c r="G5650" s="104">
        <v>35158156.379814602</v>
      </c>
      <c r="H5650" s="99">
        <v>44953.924388180967</v>
      </c>
      <c r="I5650" s="99">
        <v>80.837363367410362</v>
      </c>
      <c r="J5650" s="96"/>
      <c r="K5650" s="96"/>
      <c r="L5650" s="96"/>
      <c r="M5650" s="96"/>
      <c r="N5650" s="96"/>
      <c r="O5650" s="96"/>
      <c r="P5650" s="96"/>
    </row>
    <row r="5651" spans="1:16" ht="15" customHeight="1" x14ac:dyDescent="0.25">
      <c r="A5651" s="97">
        <v>43777</v>
      </c>
      <c r="B5651" s="101">
        <v>80</v>
      </c>
      <c r="C5651" s="92" t="str">
        <f t="shared" si="264"/>
        <v>GET /domestic-scheduled-payments/{DomesticScheduledPaymentId}/payment-details</v>
      </c>
      <c r="D5651" s="94" t="s">
        <v>208</v>
      </c>
      <c r="E5651" s="93" t="str">
        <f t="shared" si="265"/>
        <v>PISP</v>
      </c>
      <c r="F5651" s="93" t="str">
        <f t="shared" si="266"/>
        <v>Y</v>
      </c>
      <c r="G5651" s="104">
        <v>15866497.607949683</v>
      </c>
      <c r="H5651" s="99">
        <v>37370.442033871761</v>
      </c>
      <c r="I5651" s="99">
        <v>92.495970942835683</v>
      </c>
      <c r="J5651" s="96"/>
      <c r="K5651" s="96"/>
      <c r="L5651" s="96"/>
      <c r="M5651" s="96"/>
      <c r="N5651" s="96"/>
      <c r="O5651" s="96"/>
      <c r="P5651" s="96"/>
    </row>
    <row r="5652" spans="1:16" ht="15" customHeight="1" x14ac:dyDescent="0.25">
      <c r="A5652" s="97">
        <v>43777</v>
      </c>
      <c r="B5652" s="101">
        <v>81</v>
      </c>
      <c r="C5652" s="92" t="str">
        <f t="shared" si="264"/>
        <v>GET /domestic-standing-orders/{DomesticStandingOrderId}/payment-details</v>
      </c>
      <c r="D5652" s="94" t="s">
        <v>208</v>
      </c>
      <c r="E5652" s="93" t="str">
        <f t="shared" si="265"/>
        <v>PISP</v>
      </c>
      <c r="F5652" s="93" t="str">
        <f t="shared" si="266"/>
        <v>Y</v>
      </c>
      <c r="G5652" s="104">
        <v>6341239.5785614792</v>
      </c>
      <c r="H5652" s="99">
        <v>9657.4417874202863</v>
      </c>
      <c r="I5652" s="99">
        <v>235.93044633001298</v>
      </c>
      <c r="J5652" s="96"/>
      <c r="K5652" s="96"/>
      <c r="L5652" s="96"/>
      <c r="M5652" s="96"/>
      <c r="N5652" s="96"/>
      <c r="O5652" s="96"/>
      <c r="P5652" s="96"/>
    </row>
    <row r="5653" spans="1:16" ht="15" customHeight="1" x14ac:dyDescent="0.25">
      <c r="A5653" s="97">
        <v>43777</v>
      </c>
      <c r="B5653" s="101">
        <v>82</v>
      </c>
      <c r="C5653" s="92" t="str">
        <f t="shared" si="264"/>
        <v>GET /international-payments/{InternationalPaymentId}/payment-details</v>
      </c>
      <c r="D5653" s="94" t="s">
        <v>208</v>
      </c>
      <c r="E5653" s="93" t="str">
        <f t="shared" si="265"/>
        <v>PISP</v>
      </c>
      <c r="F5653" s="93" t="str">
        <f t="shared" si="266"/>
        <v>Y</v>
      </c>
      <c r="G5653" s="104">
        <v>12994356.451641675</v>
      </c>
      <c r="H5653" s="99">
        <v>20958.059454515256</v>
      </c>
      <c r="I5653" s="99">
        <v>71.706489105742065</v>
      </c>
      <c r="J5653" s="96"/>
      <c r="K5653" s="96"/>
      <c r="L5653" s="96"/>
      <c r="M5653" s="96"/>
      <c r="N5653" s="96"/>
      <c r="O5653" s="96"/>
      <c r="P5653" s="96"/>
    </row>
    <row r="5654" spans="1:16" ht="15" customHeight="1" x14ac:dyDescent="0.25">
      <c r="A5654" s="97">
        <v>43777</v>
      </c>
      <c r="B5654" s="101">
        <v>83</v>
      </c>
      <c r="C5654" s="92" t="str">
        <f t="shared" si="264"/>
        <v>GET /international-scheduled-payments/{InternationalScheduledPaymentId}/payment-details</v>
      </c>
      <c r="D5654" s="94" t="s">
        <v>208</v>
      </c>
      <c r="E5654" s="93" t="str">
        <f t="shared" si="265"/>
        <v>PISP</v>
      </c>
      <c r="F5654" s="93" t="str">
        <f t="shared" si="266"/>
        <v>Y</v>
      </c>
      <c r="G5654" s="104">
        <v>21657591.152948923</v>
      </c>
      <c r="H5654" s="99">
        <v>43012.602936384785</v>
      </c>
      <c r="I5654" s="99">
        <v>55.133287738250942</v>
      </c>
      <c r="J5654" s="96"/>
      <c r="K5654" s="96"/>
      <c r="L5654" s="96"/>
      <c r="M5654" s="96"/>
      <c r="N5654" s="96"/>
      <c r="O5654" s="96"/>
      <c r="P5654" s="96"/>
    </row>
    <row r="5655" spans="1:16" ht="15" customHeight="1" x14ac:dyDescent="0.25">
      <c r="A5655" s="97">
        <v>43777</v>
      </c>
      <c r="B5655" s="101">
        <v>84</v>
      </c>
      <c r="C5655" s="92" t="str">
        <f t="shared" si="264"/>
        <v>GET /international-standing-orders/{InternationalStandingOrderPaymentId}/payment-details</v>
      </c>
      <c r="D5655" s="94" t="s">
        <v>208</v>
      </c>
      <c r="E5655" s="93" t="str">
        <f t="shared" si="265"/>
        <v>PISP</v>
      </c>
      <c r="F5655" s="93" t="str">
        <f t="shared" si="266"/>
        <v>Y</v>
      </c>
      <c r="G5655" s="104">
        <v>6428574.1226742426</v>
      </c>
      <c r="H5655" s="99">
        <v>17434.856687330084</v>
      </c>
      <c r="I5655" s="99">
        <v>79.497258725171932</v>
      </c>
      <c r="J5655" s="96"/>
      <c r="K5655" s="96"/>
      <c r="L5655" s="96"/>
      <c r="M5655" s="96"/>
      <c r="N5655" s="96"/>
      <c r="O5655" s="96"/>
      <c r="P5655" s="96"/>
    </row>
    <row r="5656" spans="1:16" ht="15" customHeight="1" x14ac:dyDescent="0.25">
      <c r="A5656" s="97">
        <v>43777</v>
      </c>
      <c r="B5656" s="101">
        <v>85</v>
      </c>
      <c r="C5656" s="92" t="str">
        <f t="shared" si="264"/>
        <v>GET /file-payments/{FilePaymentId}/payment-details</v>
      </c>
      <c r="D5656" s="94" t="s">
        <v>208</v>
      </c>
      <c r="E5656" s="93" t="str">
        <f t="shared" si="265"/>
        <v>PISP</v>
      </c>
      <c r="F5656" s="93" t="str">
        <f t="shared" si="266"/>
        <v>Y</v>
      </c>
      <c r="G5656" s="104">
        <v>67472284.024873286</v>
      </c>
      <c r="H5656" s="99">
        <v>3067.347306128805</v>
      </c>
      <c r="I5656" s="99">
        <v>84.542995743486983</v>
      </c>
      <c r="J5656" s="96"/>
      <c r="K5656" s="96"/>
      <c r="L5656" s="96"/>
      <c r="M5656" s="96"/>
      <c r="N5656" s="96"/>
      <c r="O5656" s="96"/>
      <c r="P5656" s="96"/>
    </row>
    <row r="5657" spans="1:16" ht="15" customHeight="1" x14ac:dyDescent="0.25">
      <c r="A5657" s="97">
        <v>43777</v>
      </c>
      <c r="B5657" s="101">
        <v>86</v>
      </c>
      <c r="C5657" s="92" t="str">
        <f t="shared" si="264"/>
        <v>POST /event-subscriptions</v>
      </c>
      <c r="D5657" s="94" t="s">
        <v>208</v>
      </c>
      <c r="E5657" s="93" t="str">
        <f t="shared" si="265"/>
        <v>Notifications</v>
      </c>
      <c r="F5657" s="93" t="str">
        <f t="shared" si="266"/>
        <v>N</v>
      </c>
      <c r="G5657" s="104">
        <v>12149661.848859278</v>
      </c>
      <c r="H5657" s="99">
        <v>12891.234113786844</v>
      </c>
      <c r="I5657" s="99">
        <v>10.73704408789092</v>
      </c>
      <c r="J5657" s="96"/>
      <c r="K5657" s="96"/>
      <c r="L5657" s="96"/>
      <c r="M5657" s="96"/>
      <c r="N5657" s="96"/>
      <c r="O5657" s="96"/>
      <c r="P5657" s="96"/>
    </row>
    <row r="5658" spans="1:16" ht="15" customHeight="1" x14ac:dyDescent="0.25">
      <c r="A5658" s="97">
        <v>43777</v>
      </c>
      <c r="B5658" s="101">
        <v>87</v>
      </c>
      <c r="C5658" s="92" t="str">
        <f t="shared" si="264"/>
        <v>GET /event-subscriptions</v>
      </c>
      <c r="D5658" s="94" t="s">
        <v>208</v>
      </c>
      <c r="E5658" s="93" t="str">
        <f t="shared" si="265"/>
        <v>Notifications</v>
      </c>
      <c r="F5658" s="93" t="str">
        <f t="shared" si="266"/>
        <v>N</v>
      </c>
      <c r="G5658" s="104">
        <v>19568763.732079502</v>
      </c>
      <c r="H5658" s="99">
        <v>39735.495563231045</v>
      </c>
      <c r="I5658" s="99">
        <v>180.88684100475714</v>
      </c>
      <c r="J5658" s="96"/>
      <c r="K5658" s="96"/>
      <c r="L5658" s="96"/>
      <c r="M5658" s="96"/>
      <c r="N5658" s="96"/>
      <c r="O5658" s="96"/>
      <c r="P5658" s="96"/>
    </row>
    <row r="5659" spans="1:16" ht="15" customHeight="1" x14ac:dyDescent="0.25">
      <c r="A5659" s="97">
        <v>43777</v>
      </c>
      <c r="B5659" s="101">
        <v>88</v>
      </c>
      <c r="C5659" s="92" t="str">
        <f t="shared" si="264"/>
        <v>PUT /event-subscriptions/{EventSubscriptionId}</v>
      </c>
      <c r="D5659" s="94" t="s">
        <v>208</v>
      </c>
      <c r="E5659" s="93" t="str">
        <f t="shared" si="265"/>
        <v>Notifications</v>
      </c>
      <c r="F5659" s="93" t="str">
        <f t="shared" si="266"/>
        <v>N</v>
      </c>
      <c r="G5659" s="104">
        <v>12757144.941302244</v>
      </c>
      <c r="H5659" s="99">
        <v>13535.795819476187</v>
      </c>
      <c r="I5659" s="99">
        <v>11.273896292285468</v>
      </c>
      <c r="J5659" s="96"/>
      <c r="K5659" s="96"/>
      <c r="L5659" s="96"/>
      <c r="M5659" s="96"/>
      <c r="N5659" s="96"/>
      <c r="O5659" s="96"/>
      <c r="P5659" s="96"/>
    </row>
    <row r="5660" spans="1:16" ht="15" customHeight="1" x14ac:dyDescent="0.25">
      <c r="A5660" s="97">
        <v>43777</v>
      </c>
      <c r="B5660" s="101">
        <v>89</v>
      </c>
      <c r="C5660" s="92" t="str">
        <f t="shared" si="264"/>
        <v>DELETE /event-subscriptions/{EventSubscriptionId}</v>
      </c>
      <c r="D5660" s="94" t="s">
        <v>208</v>
      </c>
      <c r="E5660" s="93" t="str">
        <f t="shared" si="265"/>
        <v>Notifications</v>
      </c>
      <c r="F5660" s="93" t="str">
        <f t="shared" si="266"/>
        <v>N</v>
      </c>
      <c r="G5660" s="104">
        <v>6332393.734248857</v>
      </c>
      <c r="H5660" s="99">
        <v>14441.402048504109</v>
      </c>
      <c r="I5660" s="99">
        <v>131.69024858608114</v>
      </c>
      <c r="J5660" s="96"/>
      <c r="K5660" s="96"/>
      <c r="L5660" s="96"/>
      <c r="M5660" s="96"/>
      <c r="N5660" s="96"/>
      <c r="O5660" s="96"/>
      <c r="P5660" s="96"/>
    </row>
    <row r="5661" spans="1:16" ht="15" customHeight="1" x14ac:dyDescent="0.25">
      <c r="A5661" s="97">
        <v>43777</v>
      </c>
      <c r="B5661" s="101">
        <v>90</v>
      </c>
      <c r="C5661" s="92" t="str">
        <f t="shared" si="264"/>
        <v>POST /event-notifications</v>
      </c>
      <c r="D5661" s="94" t="s">
        <v>208</v>
      </c>
      <c r="E5661" s="93" t="str">
        <f t="shared" si="265"/>
        <v>Notifications</v>
      </c>
      <c r="F5661" s="93" t="str">
        <f t="shared" si="266"/>
        <v>N</v>
      </c>
      <c r="G5661" s="104">
        <v>7600022.2947506299</v>
      </c>
      <c r="H5661" s="99">
        <v>16920.919167923032</v>
      </c>
      <c r="I5661" s="99">
        <v>205.29744602823294</v>
      </c>
      <c r="J5661" s="96"/>
      <c r="K5661" s="96"/>
      <c r="L5661" s="96"/>
      <c r="M5661" s="96"/>
      <c r="N5661" s="96"/>
      <c r="O5661" s="96"/>
      <c r="P5661" s="96"/>
    </row>
    <row r="5662" spans="1:16" ht="15" customHeight="1" x14ac:dyDescent="0.25">
      <c r="A5662" s="97">
        <v>43777</v>
      </c>
      <c r="B5662" s="101">
        <v>91</v>
      </c>
      <c r="C5662" s="92" t="str">
        <f t="shared" si="264"/>
        <v>POST /events</v>
      </c>
      <c r="D5662" s="94" t="s">
        <v>208</v>
      </c>
      <c r="E5662" s="93" t="str">
        <f t="shared" si="265"/>
        <v>Notifications</v>
      </c>
      <c r="F5662" s="93" t="str">
        <f t="shared" si="266"/>
        <v>N</v>
      </c>
      <c r="G5662" s="104">
        <v>5181049.4189308826</v>
      </c>
      <c r="H5662" s="99">
        <v>11815.692585139725</v>
      </c>
      <c r="I5662" s="99">
        <v>107.74656702497546</v>
      </c>
      <c r="J5662" s="96"/>
      <c r="K5662" s="96"/>
      <c r="L5662" s="96"/>
      <c r="M5662" s="96"/>
      <c r="N5662" s="96"/>
      <c r="O5662" s="96"/>
      <c r="P5662" s="96"/>
    </row>
    <row r="5663" spans="1:16" ht="15" customHeight="1" x14ac:dyDescent="0.25">
      <c r="A5663" s="97">
        <v>43778</v>
      </c>
      <c r="B5663" s="101">
        <v>0</v>
      </c>
      <c r="C5663" s="92" t="str">
        <f t="shared" si="264"/>
        <v>OIDC endpoints for token IDs</v>
      </c>
      <c r="D5663" s="94" t="s">
        <v>207</v>
      </c>
      <c r="E5663" s="93" t="str">
        <f t="shared" si="265"/>
        <v>OIDC</v>
      </c>
      <c r="F5663" s="93" t="str">
        <f t="shared" si="266"/>
        <v>N</v>
      </c>
      <c r="G5663" s="111">
        <v>850206944.06512737</v>
      </c>
      <c r="H5663" s="99">
        <v>1887671.623176266</v>
      </c>
      <c r="I5663" s="99">
        <v>600.2246835898992</v>
      </c>
      <c r="J5663" s="96"/>
      <c r="K5663" s="96"/>
      <c r="L5663" s="96"/>
      <c r="M5663" s="96"/>
      <c r="N5663" s="96"/>
      <c r="O5663" s="96"/>
      <c r="P5663" s="96"/>
    </row>
    <row r="5664" spans="1:16" ht="15" customHeight="1" x14ac:dyDescent="0.25">
      <c r="A5664" s="100">
        <v>43778</v>
      </c>
      <c r="B5664" s="101">
        <v>1</v>
      </c>
      <c r="C5664" s="92" t="str">
        <f t="shared" si="264"/>
        <v>POST /account-access-consents</v>
      </c>
      <c r="D5664" s="94" t="s">
        <v>207</v>
      </c>
      <c r="E5664" s="93" t="str">
        <f t="shared" si="265"/>
        <v>AISP</v>
      </c>
      <c r="F5664" s="93" t="str">
        <f t="shared" si="266"/>
        <v>N</v>
      </c>
      <c r="G5664" s="95">
        <v>719235.53182342625</v>
      </c>
      <c r="H5664" s="102">
        <v>29304.970008423687</v>
      </c>
      <c r="I5664" s="102">
        <v>101.91182844979676</v>
      </c>
      <c r="J5664" s="96"/>
      <c r="K5664" s="96"/>
      <c r="L5664" s="96"/>
      <c r="M5664" s="96"/>
      <c r="N5664" s="96"/>
      <c r="O5664" s="96"/>
      <c r="P5664" s="96"/>
    </row>
    <row r="5665" spans="1:16" ht="15" customHeight="1" x14ac:dyDescent="0.25">
      <c r="A5665" s="100">
        <v>43778</v>
      </c>
      <c r="B5665" s="101">
        <v>2</v>
      </c>
      <c r="C5665" s="92" t="str">
        <f t="shared" si="264"/>
        <v>GET /account-access-consents/{ConsentId}</v>
      </c>
      <c r="D5665" s="94" t="s">
        <v>207</v>
      </c>
      <c r="E5665" s="93" t="str">
        <f t="shared" si="265"/>
        <v>AISP</v>
      </c>
      <c r="F5665" s="93" t="str">
        <f t="shared" si="266"/>
        <v>N</v>
      </c>
      <c r="G5665" s="95">
        <v>1630560.4539126623</v>
      </c>
      <c r="H5665" s="102">
        <v>28662.300870063194</v>
      </c>
      <c r="I5665" s="102">
        <v>35.596543812921496</v>
      </c>
      <c r="J5665" s="96"/>
      <c r="K5665" s="96"/>
      <c r="L5665" s="96"/>
      <c r="M5665" s="96"/>
      <c r="N5665" s="96"/>
      <c r="O5665" s="96"/>
      <c r="P5665" s="96"/>
    </row>
    <row r="5666" spans="1:16" ht="15" customHeight="1" x14ac:dyDescent="0.25">
      <c r="A5666" s="100">
        <v>43778</v>
      </c>
      <c r="B5666" s="101">
        <v>3</v>
      </c>
      <c r="C5666" s="92" t="str">
        <f t="shared" si="264"/>
        <v>DELETE /account-access-consents/{ConsentId}</v>
      </c>
      <c r="D5666" s="94" t="s">
        <v>207</v>
      </c>
      <c r="E5666" s="93" t="str">
        <f t="shared" si="265"/>
        <v>AISP</v>
      </c>
      <c r="F5666" s="93" t="str">
        <f t="shared" si="266"/>
        <v>N</v>
      </c>
      <c r="G5666" s="95">
        <v>812333.61441478669</v>
      </c>
      <c r="H5666" s="102">
        <v>25106.921213650094</v>
      </c>
      <c r="I5666" s="102">
        <v>317.81351302021602</v>
      </c>
      <c r="J5666" s="96"/>
      <c r="K5666" s="96"/>
      <c r="L5666" s="96"/>
      <c r="M5666" s="96"/>
      <c r="N5666" s="96"/>
      <c r="O5666" s="96"/>
      <c r="P5666" s="96"/>
    </row>
    <row r="5667" spans="1:16" ht="15" customHeight="1" x14ac:dyDescent="0.25">
      <c r="A5667" s="100">
        <v>43778</v>
      </c>
      <c r="B5667" s="101">
        <v>4</v>
      </c>
      <c r="C5667" s="92" t="str">
        <f t="shared" si="264"/>
        <v>GET /accounts</v>
      </c>
      <c r="D5667" s="94" t="s">
        <v>207</v>
      </c>
      <c r="E5667" s="93" t="str">
        <f t="shared" si="265"/>
        <v>AISP</v>
      </c>
      <c r="F5667" s="93" t="str">
        <f t="shared" si="266"/>
        <v>Y</v>
      </c>
      <c r="G5667" s="95">
        <v>2094512.9691224671</v>
      </c>
      <c r="H5667" s="102">
        <v>31482.855312629345</v>
      </c>
      <c r="I5667" s="102">
        <v>74.42604145923228</v>
      </c>
      <c r="J5667" s="96"/>
      <c r="K5667" s="96"/>
      <c r="L5667" s="96"/>
      <c r="M5667" s="96"/>
      <c r="N5667" s="96"/>
      <c r="O5667" s="96"/>
      <c r="P5667" s="96"/>
    </row>
    <row r="5668" spans="1:16" ht="15" customHeight="1" x14ac:dyDescent="0.25">
      <c r="A5668" s="100">
        <v>43778</v>
      </c>
      <c r="B5668" s="101">
        <v>5</v>
      </c>
      <c r="C5668" s="92" t="str">
        <f t="shared" si="264"/>
        <v>GET /accounts/{AccountId}</v>
      </c>
      <c r="D5668" s="94" t="s">
        <v>207</v>
      </c>
      <c r="E5668" s="93" t="str">
        <f t="shared" si="265"/>
        <v>AISP</v>
      </c>
      <c r="F5668" s="93" t="str">
        <f t="shared" si="266"/>
        <v>Y</v>
      </c>
      <c r="G5668" s="95">
        <v>3242168.906520694</v>
      </c>
      <c r="H5668" s="102">
        <v>46647.174839088708</v>
      </c>
      <c r="I5668" s="102">
        <v>102.51229545193769</v>
      </c>
      <c r="J5668" s="96"/>
      <c r="K5668" s="96"/>
      <c r="L5668" s="96"/>
      <c r="M5668" s="96"/>
      <c r="N5668" s="96"/>
      <c r="O5668" s="96"/>
      <c r="P5668" s="96"/>
    </row>
    <row r="5669" spans="1:16" ht="15" customHeight="1" x14ac:dyDescent="0.25">
      <c r="A5669" s="100">
        <v>43778</v>
      </c>
      <c r="B5669" s="101">
        <v>6</v>
      </c>
      <c r="C5669" s="92" t="str">
        <f t="shared" si="264"/>
        <v>GET /accounts/{AccountId}/balances</v>
      </c>
      <c r="D5669" s="94" t="s">
        <v>207</v>
      </c>
      <c r="E5669" s="93" t="str">
        <f t="shared" si="265"/>
        <v>AISP</v>
      </c>
      <c r="F5669" s="93" t="str">
        <f t="shared" si="266"/>
        <v>Y</v>
      </c>
      <c r="G5669" s="95">
        <v>2130288.4527131319</v>
      </c>
      <c r="H5669" s="102">
        <v>25710.074400490295</v>
      </c>
      <c r="I5669" s="102">
        <v>140.83420215547883</v>
      </c>
      <c r="J5669" s="96"/>
      <c r="K5669" s="96"/>
      <c r="L5669" s="96"/>
      <c r="M5669" s="96"/>
      <c r="N5669" s="96"/>
      <c r="O5669" s="96"/>
      <c r="P5669" s="96"/>
    </row>
    <row r="5670" spans="1:16" ht="15" customHeight="1" x14ac:dyDescent="0.25">
      <c r="A5670" s="100">
        <v>43778</v>
      </c>
      <c r="B5670" s="101">
        <v>7</v>
      </c>
      <c r="C5670" s="92" t="str">
        <f t="shared" si="264"/>
        <v>GET /balances</v>
      </c>
      <c r="D5670" s="94" t="s">
        <v>207</v>
      </c>
      <c r="E5670" s="93" t="str">
        <f t="shared" si="265"/>
        <v>AISP</v>
      </c>
      <c r="F5670" s="93" t="str">
        <f t="shared" si="266"/>
        <v>Y</v>
      </c>
      <c r="G5670" s="95">
        <v>1368828.7289590554</v>
      </c>
      <c r="H5670" s="102">
        <v>21262.119725770932</v>
      </c>
      <c r="I5670" s="102">
        <v>166.95750840171476</v>
      </c>
      <c r="J5670" s="96"/>
      <c r="K5670" s="96"/>
      <c r="L5670" s="96"/>
      <c r="M5670" s="96"/>
      <c r="N5670" s="96"/>
      <c r="O5670" s="96"/>
      <c r="P5670" s="96"/>
    </row>
    <row r="5671" spans="1:16" ht="15" customHeight="1" x14ac:dyDescent="0.25">
      <c r="A5671" s="100">
        <v>43778</v>
      </c>
      <c r="B5671" s="101">
        <v>8</v>
      </c>
      <c r="C5671" s="92" t="str">
        <f t="shared" si="264"/>
        <v>GET /accounts/{AccountId}/transactions</v>
      </c>
      <c r="D5671" s="94" t="s">
        <v>207</v>
      </c>
      <c r="E5671" s="93" t="str">
        <f t="shared" si="265"/>
        <v>AISP</v>
      </c>
      <c r="F5671" s="93" t="str">
        <f t="shared" si="266"/>
        <v>Y</v>
      </c>
      <c r="G5671" s="95">
        <v>35180320.370808028</v>
      </c>
      <c r="H5671" s="102">
        <v>19556.427030551127</v>
      </c>
      <c r="I5671" s="102">
        <v>187.58992925324858</v>
      </c>
      <c r="J5671" s="96"/>
      <c r="K5671" s="96"/>
      <c r="L5671" s="96"/>
      <c r="M5671" s="96"/>
      <c r="N5671" s="96"/>
      <c r="O5671" s="96"/>
      <c r="P5671" s="96"/>
    </row>
    <row r="5672" spans="1:16" ht="15" customHeight="1" x14ac:dyDescent="0.25">
      <c r="A5672" s="100">
        <v>43778</v>
      </c>
      <c r="B5672" s="101">
        <v>9</v>
      </c>
      <c r="C5672" s="92" t="str">
        <f t="shared" si="264"/>
        <v>GET /transactions</v>
      </c>
      <c r="D5672" s="94" t="s">
        <v>207</v>
      </c>
      <c r="E5672" s="93" t="str">
        <f t="shared" si="265"/>
        <v>AISP</v>
      </c>
      <c r="F5672" s="93" t="str">
        <f t="shared" si="266"/>
        <v>Y</v>
      </c>
      <c r="G5672" s="95">
        <v>398723223.49640417</v>
      </c>
      <c r="H5672" s="102">
        <v>41322.423975014011</v>
      </c>
      <c r="I5672" s="102">
        <v>33.90952046761052</v>
      </c>
      <c r="J5672" s="96"/>
      <c r="K5672" s="96"/>
      <c r="L5672" s="96"/>
      <c r="M5672" s="96"/>
      <c r="N5672" s="96"/>
      <c r="O5672" s="96"/>
      <c r="P5672" s="96"/>
    </row>
    <row r="5673" spans="1:16" ht="15" customHeight="1" x14ac:dyDescent="0.25">
      <c r="A5673" s="100">
        <v>43778</v>
      </c>
      <c r="B5673" s="101">
        <v>10</v>
      </c>
      <c r="C5673" s="92" t="str">
        <f t="shared" si="264"/>
        <v>GET /accounts/{AccountId}/beneficiaries</v>
      </c>
      <c r="D5673" s="94" t="s">
        <v>207</v>
      </c>
      <c r="E5673" s="93" t="str">
        <f t="shared" si="265"/>
        <v>AISP</v>
      </c>
      <c r="F5673" s="93" t="str">
        <f t="shared" si="266"/>
        <v>Y</v>
      </c>
      <c r="G5673" s="95">
        <v>2326677.802697524</v>
      </c>
      <c r="H5673" s="102">
        <v>27450.516317111415</v>
      </c>
      <c r="I5673" s="102">
        <v>137.85285333808881</v>
      </c>
      <c r="J5673" s="96"/>
      <c r="K5673" s="96"/>
      <c r="L5673" s="96"/>
      <c r="M5673" s="96"/>
      <c r="N5673" s="96"/>
      <c r="O5673" s="96"/>
      <c r="P5673" s="96"/>
    </row>
    <row r="5674" spans="1:16" ht="15" customHeight="1" x14ac:dyDescent="0.25">
      <c r="A5674" s="100">
        <v>43778</v>
      </c>
      <c r="B5674" s="101">
        <v>11</v>
      </c>
      <c r="C5674" s="92" t="str">
        <f t="shared" si="264"/>
        <v>GET /beneficiaries</v>
      </c>
      <c r="D5674" s="94" t="s">
        <v>207</v>
      </c>
      <c r="E5674" s="93" t="str">
        <f t="shared" si="265"/>
        <v>AISP</v>
      </c>
      <c r="F5674" s="93" t="str">
        <f t="shared" si="266"/>
        <v>Y</v>
      </c>
      <c r="G5674" s="95">
        <v>3168261.6778979269</v>
      </c>
      <c r="H5674" s="102">
        <v>40918.70113202378</v>
      </c>
      <c r="I5674" s="102">
        <v>30.276114755522922</v>
      </c>
      <c r="J5674" s="96"/>
      <c r="K5674" s="96"/>
      <c r="L5674" s="96"/>
      <c r="M5674" s="96"/>
      <c r="N5674" s="96"/>
      <c r="O5674" s="96"/>
      <c r="P5674" s="96"/>
    </row>
    <row r="5675" spans="1:16" ht="15" customHeight="1" x14ac:dyDescent="0.25">
      <c r="A5675" s="100">
        <v>43778</v>
      </c>
      <c r="B5675" s="101">
        <v>12</v>
      </c>
      <c r="C5675" s="92" t="str">
        <f t="shared" si="264"/>
        <v>GET /accounts/{AccountId}/direct-debits</v>
      </c>
      <c r="D5675" s="94" t="s">
        <v>207</v>
      </c>
      <c r="E5675" s="93" t="str">
        <f t="shared" si="265"/>
        <v>AISP</v>
      </c>
      <c r="F5675" s="93" t="str">
        <f t="shared" si="266"/>
        <v>Y</v>
      </c>
      <c r="G5675" s="95">
        <v>2248870.8355541816</v>
      </c>
      <c r="H5675" s="102">
        <v>38122.642018442159</v>
      </c>
      <c r="I5675" s="102">
        <v>178.34991990708875</v>
      </c>
      <c r="J5675" s="96"/>
      <c r="K5675" s="96"/>
      <c r="L5675" s="96"/>
      <c r="M5675" s="96"/>
      <c r="N5675" s="96"/>
      <c r="O5675" s="96"/>
      <c r="P5675" s="96"/>
    </row>
    <row r="5676" spans="1:16" ht="15" customHeight="1" x14ac:dyDescent="0.25">
      <c r="A5676" s="100">
        <v>43778</v>
      </c>
      <c r="B5676" s="101">
        <v>13</v>
      </c>
      <c r="C5676" s="92" t="str">
        <f t="shared" si="264"/>
        <v>GET /direct-debits</v>
      </c>
      <c r="D5676" s="94" t="s">
        <v>207</v>
      </c>
      <c r="E5676" s="93" t="str">
        <f t="shared" si="265"/>
        <v>AISP</v>
      </c>
      <c r="F5676" s="93" t="str">
        <f t="shared" si="266"/>
        <v>Y</v>
      </c>
      <c r="G5676" s="95">
        <v>2109312.7161893887</v>
      </c>
      <c r="H5676" s="102">
        <v>23137.255636889349</v>
      </c>
      <c r="I5676" s="102">
        <v>208.73684691946707</v>
      </c>
      <c r="J5676" s="96"/>
      <c r="K5676" s="96"/>
      <c r="L5676" s="96"/>
      <c r="M5676" s="96"/>
      <c r="N5676" s="96"/>
      <c r="O5676" s="96"/>
      <c r="P5676" s="96"/>
    </row>
    <row r="5677" spans="1:16" ht="15" customHeight="1" x14ac:dyDescent="0.25">
      <c r="A5677" s="100">
        <v>43778</v>
      </c>
      <c r="B5677" s="101">
        <v>14</v>
      </c>
      <c r="C5677" s="92" t="str">
        <f t="shared" si="264"/>
        <v>GET /accounts/{AccountId}/standing-orders</v>
      </c>
      <c r="D5677" s="94" t="s">
        <v>207</v>
      </c>
      <c r="E5677" s="93" t="str">
        <f t="shared" si="265"/>
        <v>AISP</v>
      </c>
      <c r="F5677" s="93" t="str">
        <f t="shared" si="266"/>
        <v>Y</v>
      </c>
      <c r="G5677" s="95">
        <v>1135864.1550905136</v>
      </c>
      <c r="H5677" s="102">
        <v>16782.265814766419</v>
      </c>
      <c r="I5677" s="102">
        <v>155.52417186069511</v>
      </c>
      <c r="J5677" s="96"/>
      <c r="K5677" s="96"/>
      <c r="L5677" s="96"/>
      <c r="M5677" s="96"/>
      <c r="N5677" s="96"/>
      <c r="O5677" s="96"/>
      <c r="P5677" s="96"/>
    </row>
    <row r="5678" spans="1:16" ht="15" customHeight="1" x14ac:dyDescent="0.25">
      <c r="A5678" s="100">
        <v>43778</v>
      </c>
      <c r="B5678" s="101">
        <v>15</v>
      </c>
      <c r="C5678" s="92" t="str">
        <f t="shared" si="264"/>
        <v>GET /standing-orders</v>
      </c>
      <c r="D5678" s="94" t="s">
        <v>207</v>
      </c>
      <c r="E5678" s="93" t="str">
        <f t="shared" si="265"/>
        <v>AISP</v>
      </c>
      <c r="F5678" s="93" t="str">
        <f t="shared" si="266"/>
        <v>Y</v>
      </c>
      <c r="G5678" s="95">
        <v>1536922.2216798256</v>
      </c>
      <c r="H5678" s="102">
        <v>44047.468013068894</v>
      </c>
      <c r="I5678" s="102">
        <v>144.18478482317127</v>
      </c>
      <c r="J5678" s="96"/>
      <c r="K5678" s="96"/>
      <c r="L5678" s="96"/>
      <c r="M5678" s="96"/>
      <c r="N5678" s="96"/>
      <c r="O5678" s="96"/>
      <c r="P5678" s="96"/>
    </row>
    <row r="5679" spans="1:16" ht="15" customHeight="1" x14ac:dyDescent="0.25">
      <c r="A5679" s="100">
        <v>43778</v>
      </c>
      <c r="B5679" s="101">
        <v>16</v>
      </c>
      <c r="C5679" s="92" t="str">
        <f t="shared" si="264"/>
        <v>GET /accounts/{AccountId}/product</v>
      </c>
      <c r="D5679" s="94" t="s">
        <v>207</v>
      </c>
      <c r="E5679" s="93" t="str">
        <f t="shared" si="265"/>
        <v>AISP</v>
      </c>
      <c r="F5679" s="93" t="str">
        <f t="shared" si="266"/>
        <v>Y</v>
      </c>
      <c r="G5679" s="95">
        <v>479332.75033934042</v>
      </c>
      <c r="H5679" s="102">
        <v>5188.1217862272306</v>
      </c>
      <c r="I5679" s="102">
        <v>192.94155899866206</v>
      </c>
      <c r="J5679" s="96"/>
      <c r="K5679" s="96"/>
      <c r="L5679" s="96"/>
      <c r="M5679" s="96"/>
      <c r="N5679" s="96"/>
      <c r="O5679" s="96"/>
      <c r="P5679" s="96"/>
    </row>
    <row r="5680" spans="1:16" ht="15" customHeight="1" x14ac:dyDescent="0.25">
      <c r="A5680" s="100">
        <v>43778</v>
      </c>
      <c r="B5680" s="101">
        <v>17</v>
      </c>
      <c r="C5680" s="92" t="str">
        <f t="shared" si="264"/>
        <v>GET /products</v>
      </c>
      <c r="D5680" s="94" t="s">
        <v>207</v>
      </c>
      <c r="E5680" s="93" t="str">
        <f t="shared" si="265"/>
        <v>AISP</v>
      </c>
      <c r="F5680" s="93" t="str">
        <f t="shared" si="266"/>
        <v>Y</v>
      </c>
      <c r="G5680" s="95">
        <v>1010118.316647135</v>
      </c>
      <c r="H5680" s="102">
        <v>35401.493911963036</v>
      </c>
      <c r="I5680" s="102">
        <v>222.16801497416316</v>
      </c>
      <c r="J5680" s="96"/>
      <c r="K5680" s="96"/>
      <c r="L5680" s="96"/>
      <c r="M5680" s="96"/>
      <c r="N5680" s="96"/>
      <c r="O5680" s="96"/>
      <c r="P5680" s="96"/>
    </row>
    <row r="5681" spans="1:16" ht="15" customHeight="1" x14ac:dyDescent="0.25">
      <c r="A5681" s="100">
        <v>43778</v>
      </c>
      <c r="B5681" s="101">
        <v>18</v>
      </c>
      <c r="C5681" s="92" t="str">
        <f t="shared" si="264"/>
        <v>GET /accounts/{AccountId}/offers</v>
      </c>
      <c r="D5681" s="94" t="s">
        <v>207</v>
      </c>
      <c r="E5681" s="93" t="str">
        <f t="shared" si="265"/>
        <v>AISP</v>
      </c>
      <c r="F5681" s="93" t="str">
        <f t="shared" si="266"/>
        <v>Y</v>
      </c>
      <c r="G5681" s="95">
        <v>932485.52072481532</v>
      </c>
      <c r="H5681" s="102">
        <v>43513.765996839305</v>
      </c>
      <c r="I5681" s="102">
        <v>295.37823744271259</v>
      </c>
      <c r="J5681" s="96"/>
      <c r="K5681" s="96"/>
      <c r="L5681" s="96"/>
      <c r="M5681" s="96"/>
      <c r="N5681" s="96"/>
      <c r="O5681" s="96"/>
      <c r="P5681" s="96"/>
    </row>
    <row r="5682" spans="1:16" ht="15" customHeight="1" x14ac:dyDescent="0.25">
      <c r="A5682" s="100">
        <v>43778</v>
      </c>
      <c r="B5682" s="101">
        <v>19</v>
      </c>
      <c r="C5682" s="92" t="str">
        <f t="shared" si="264"/>
        <v>GET /offers</v>
      </c>
      <c r="D5682" s="94" t="s">
        <v>207</v>
      </c>
      <c r="E5682" s="93" t="str">
        <f t="shared" si="265"/>
        <v>AISP</v>
      </c>
      <c r="F5682" s="93" t="str">
        <f t="shared" si="266"/>
        <v>Y</v>
      </c>
      <c r="G5682" s="95">
        <v>3567527.4546560729</v>
      </c>
      <c r="H5682" s="102">
        <v>41039.217470437354</v>
      </c>
      <c r="I5682" s="102">
        <v>189.96003388098666</v>
      </c>
      <c r="J5682" s="96"/>
      <c r="K5682" s="96"/>
      <c r="L5682" s="96"/>
      <c r="M5682" s="96"/>
      <c r="N5682" s="96"/>
      <c r="O5682" s="96"/>
      <c r="P5682" s="96"/>
    </row>
    <row r="5683" spans="1:16" ht="15" customHeight="1" x14ac:dyDescent="0.25">
      <c r="A5683" s="100">
        <v>43778</v>
      </c>
      <c r="B5683" s="101">
        <v>20</v>
      </c>
      <c r="C5683" s="92" t="str">
        <f t="shared" si="264"/>
        <v>GET /accounts/{AccountId}/party</v>
      </c>
      <c r="D5683" s="94" t="s">
        <v>207</v>
      </c>
      <c r="E5683" s="93" t="str">
        <f t="shared" si="265"/>
        <v>AISP</v>
      </c>
      <c r="F5683" s="93" t="str">
        <f t="shared" si="266"/>
        <v>Y</v>
      </c>
      <c r="G5683" s="95">
        <v>1292056.9625067101</v>
      </c>
      <c r="H5683" s="102">
        <v>47275.716249276127</v>
      </c>
      <c r="I5683" s="102">
        <v>0</v>
      </c>
      <c r="J5683" s="96"/>
      <c r="K5683" s="96"/>
      <c r="L5683" s="96"/>
      <c r="M5683" s="96"/>
      <c r="N5683" s="96"/>
      <c r="O5683" s="96"/>
      <c r="P5683" s="96"/>
    </row>
    <row r="5684" spans="1:16" ht="15" customHeight="1" x14ac:dyDescent="0.25">
      <c r="A5684" s="100">
        <v>43778</v>
      </c>
      <c r="B5684" s="101">
        <v>21</v>
      </c>
      <c r="C5684" s="92" t="str">
        <f t="shared" si="264"/>
        <v>GET /party</v>
      </c>
      <c r="D5684" s="94" t="s">
        <v>207</v>
      </c>
      <c r="E5684" s="93" t="str">
        <f t="shared" si="265"/>
        <v>AISP</v>
      </c>
      <c r="F5684" s="93" t="str">
        <f t="shared" si="266"/>
        <v>Y</v>
      </c>
      <c r="G5684" s="95">
        <v>1050878.9881811256</v>
      </c>
      <c r="H5684" s="102">
        <v>11311.393635633756</v>
      </c>
      <c r="I5684" s="102">
        <v>403.57987441300668</v>
      </c>
      <c r="J5684" s="96"/>
      <c r="K5684" s="96"/>
      <c r="L5684" s="96"/>
      <c r="M5684" s="96"/>
      <c r="N5684" s="96"/>
      <c r="O5684" s="96"/>
      <c r="P5684" s="96"/>
    </row>
    <row r="5685" spans="1:16" ht="15" customHeight="1" x14ac:dyDescent="0.25">
      <c r="A5685" s="100">
        <v>43778</v>
      </c>
      <c r="B5685" s="101">
        <v>22</v>
      </c>
      <c r="C5685" s="92" t="str">
        <f t="shared" si="264"/>
        <v>GET /accounts/{AccountId}/scheduled-payments</v>
      </c>
      <c r="D5685" s="94" t="s">
        <v>207</v>
      </c>
      <c r="E5685" s="93" t="str">
        <f t="shared" si="265"/>
        <v>AISP</v>
      </c>
      <c r="F5685" s="93" t="str">
        <f t="shared" si="266"/>
        <v>Y</v>
      </c>
      <c r="G5685" s="95">
        <v>1210079.1049040924</v>
      </c>
      <c r="H5685" s="102">
        <v>38563.761989273</v>
      </c>
      <c r="I5685" s="102">
        <v>3.0705511224734652</v>
      </c>
      <c r="J5685" s="96"/>
      <c r="K5685" s="96"/>
      <c r="L5685" s="96"/>
      <c r="M5685" s="96"/>
      <c r="N5685" s="96"/>
      <c r="O5685" s="96"/>
      <c r="P5685" s="96"/>
    </row>
    <row r="5686" spans="1:16" ht="15" customHeight="1" x14ac:dyDescent="0.25">
      <c r="A5686" s="100">
        <v>43778</v>
      </c>
      <c r="B5686" s="101">
        <v>23</v>
      </c>
      <c r="C5686" s="92" t="str">
        <f t="shared" si="264"/>
        <v>GET /scheduled-payments</v>
      </c>
      <c r="D5686" s="94" t="s">
        <v>207</v>
      </c>
      <c r="E5686" s="93" t="str">
        <f t="shared" si="265"/>
        <v>AISP</v>
      </c>
      <c r="F5686" s="93" t="str">
        <f t="shared" si="266"/>
        <v>Y</v>
      </c>
      <c r="G5686" s="95">
        <v>2328041.1566331228</v>
      </c>
      <c r="H5686" s="102">
        <v>33006.623685887818</v>
      </c>
      <c r="I5686" s="102">
        <v>92.867913181091438</v>
      </c>
      <c r="J5686" s="96"/>
      <c r="K5686" s="96"/>
      <c r="L5686" s="96"/>
      <c r="M5686" s="96"/>
      <c r="N5686" s="96"/>
      <c r="O5686" s="96"/>
      <c r="P5686" s="96"/>
    </row>
    <row r="5687" spans="1:16" ht="15" customHeight="1" x14ac:dyDescent="0.25">
      <c r="A5687" s="100">
        <v>43778</v>
      </c>
      <c r="B5687" s="101">
        <v>24</v>
      </c>
      <c r="C5687" s="92" t="str">
        <f t="shared" si="264"/>
        <v>GET /accounts/{AccountId}/statements</v>
      </c>
      <c r="D5687" s="94" t="s">
        <v>207</v>
      </c>
      <c r="E5687" s="93" t="str">
        <f t="shared" si="265"/>
        <v>AISP</v>
      </c>
      <c r="F5687" s="93" t="str">
        <f t="shared" si="266"/>
        <v>Y</v>
      </c>
      <c r="G5687" s="95">
        <v>1154117.3722896434</v>
      </c>
      <c r="H5687" s="102">
        <v>15468.196234448709</v>
      </c>
      <c r="I5687" s="102">
        <v>143.00095751346731</v>
      </c>
      <c r="J5687" s="96"/>
      <c r="K5687" s="96"/>
      <c r="L5687" s="96"/>
      <c r="M5687" s="96"/>
      <c r="N5687" s="96"/>
      <c r="O5687" s="96"/>
      <c r="P5687" s="96"/>
    </row>
    <row r="5688" spans="1:16" ht="15" customHeight="1" x14ac:dyDescent="0.25">
      <c r="A5688" s="100">
        <v>43778</v>
      </c>
      <c r="B5688" s="101">
        <v>25</v>
      </c>
      <c r="C5688" s="92" t="str">
        <f t="shared" si="264"/>
        <v>GET /accounts/{AccountId}/statements/{StatementId}</v>
      </c>
      <c r="D5688" s="94" t="s">
        <v>207</v>
      </c>
      <c r="E5688" s="93" t="str">
        <f t="shared" si="265"/>
        <v>AISP</v>
      </c>
      <c r="F5688" s="93" t="str">
        <f t="shared" si="266"/>
        <v>Y</v>
      </c>
      <c r="G5688" s="95">
        <v>1269173.3083661776</v>
      </c>
      <c r="H5688" s="101">
        <v>25034.63630561177</v>
      </c>
      <c r="I5688" s="101">
        <v>123.3136699278151</v>
      </c>
      <c r="J5688" s="96"/>
      <c r="K5688" s="96"/>
      <c r="L5688" s="96"/>
      <c r="M5688" s="96"/>
      <c r="N5688" s="96"/>
      <c r="O5688" s="96"/>
      <c r="P5688" s="96"/>
    </row>
    <row r="5689" spans="1:16" ht="15" customHeight="1" x14ac:dyDescent="0.25">
      <c r="A5689" s="100">
        <v>43778</v>
      </c>
      <c r="B5689" s="101">
        <v>26</v>
      </c>
      <c r="C5689" s="92" t="str">
        <f t="shared" si="264"/>
        <v>GET /accounts/{AccountId}/statements/{StatementId}/file</v>
      </c>
      <c r="D5689" s="94" t="s">
        <v>207</v>
      </c>
      <c r="E5689" s="93" t="str">
        <f t="shared" si="265"/>
        <v>AISP</v>
      </c>
      <c r="F5689" s="93" t="str">
        <f t="shared" si="266"/>
        <v>Y</v>
      </c>
      <c r="G5689" s="95">
        <v>2389615.9033141774</v>
      </c>
      <c r="H5689" s="101">
        <v>22626.1645291202</v>
      </c>
      <c r="I5689" s="101">
        <v>100.9590423258775</v>
      </c>
      <c r="J5689" s="96"/>
      <c r="K5689" s="96"/>
      <c r="L5689" s="96"/>
      <c r="M5689" s="96"/>
      <c r="N5689" s="96"/>
      <c r="O5689" s="96"/>
      <c r="P5689" s="96"/>
    </row>
    <row r="5690" spans="1:16" ht="15" customHeight="1" x14ac:dyDescent="0.25">
      <c r="A5690" s="100">
        <v>43778</v>
      </c>
      <c r="B5690" s="101">
        <v>27</v>
      </c>
      <c r="C5690" s="92" t="str">
        <f t="shared" si="264"/>
        <v>GET /accounts/{AccountId}/statements/{StatementId}/transactions</v>
      </c>
      <c r="D5690" s="94" t="s">
        <v>207</v>
      </c>
      <c r="E5690" s="93" t="str">
        <f t="shared" si="265"/>
        <v>AISP</v>
      </c>
      <c r="F5690" s="93" t="str">
        <f t="shared" si="266"/>
        <v>Y</v>
      </c>
      <c r="G5690" s="95">
        <v>37245617.023111157</v>
      </c>
      <c r="H5690" s="101">
        <v>7318.517450961881</v>
      </c>
      <c r="I5690" s="101">
        <v>312.27519359941209</v>
      </c>
      <c r="J5690" s="96"/>
      <c r="K5690" s="96"/>
      <c r="L5690" s="96"/>
      <c r="M5690" s="96"/>
      <c r="N5690" s="96"/>
      <c r="O5690" s="96"/>
      <c r="P5690" s="96"/>
    </row>
    <row r="5691" spans="1:16" ht="15" customHeight="1" x14ac:dyDescent="0.25">
      <c r="A5691" s="100">
        <v>43778</v>
      </c>
      <c r="B5691" s="101">
        <v>28</v>
      </c>
      <c r="C5691" s="92" t="str">
        <f t="shared" si="264"/>
        <v>GET /statements</v>
      </c>
      <c r="D5691" s="94" t="s">
        <v>207</v>
      </c>
      <c r="E5691" s="93" t="str">
        <f t="shared" si="265"/>
        <v>AISP</v>
      </c>
      <c r="F5691" s="93" t="str">
        <f t="shared" si="266"/>
        <v>Y</v>
      </c>
      <c r="G5691" s="95">
        <v>3698243.1527555273</v>
      </c>
      <c r="H5691" s="101">
        <v>40199.054634892746</v>
      </c>
      <c r="I5691" s="101">
        <v>70.666526780285977</v>
      </c>
      <c r="J5691" s="96"/>
      <c r="K5691" s="96"/>
      <c r="L5691" s="96"/>
      <c r="M5691" s="96"/>
      <c r="N5691" s="96"/>
      <c r="O5691" s="96"/>
      <c r="P5691" s="96"/>
    </row>
    <row r="5692" spans="1:16" ht="15" customHeight="1" x14ac:dyDescent="0.25">
      <c r="A5692" s="100">
        <v>43778</v>
      </c>
      <c r="B5692" s="101">
        <v>29</v>
      </c>
      <c r="C5692" s="92" t="str">
        <f t="shared" si="264"/>
        <v>POST /domestic-payment-consents</v>
      </c>
      <c r="D5692" s="94" t="s">
        <v>207</v>
      </c>
      <c r="E5692" s="93" t="str">
        <f t="shared" si="265"/>
        <v>PISP</v>
      </c>
      <c r="F5692" s="93" t="str">
        <f t="shared" si="266"/>
        <v>N</v>
      </c>
      <c r="G5692" s="95">
        <v>3850053.6282054274</v>
      </c>
      <c r="H5692" s="102">
        <v>8778.1014593711861</v>
      </c>
      <c r="I5692" s="102">
        <v>94.491706489021126</v>
      </c>
      <c r="J5692" s="96"/>
      <c r="K5692" s="96"/>
      <c r="L5692" s="96"/>
      <c r="M5692" s="96"/>
      <c r="N5692" s="96"/>
      <c r="O5692" s="96"/>
      <c r="P5692" s="96"/>
    </row>
    <row r="5693" spans="1:16" ht="15" customHeight="1" x14ac:dyDescent="0.25">
      <c r="A5693" s="100">
        <v>43778</v>
      </c>
      <c r="B5693" s="101">
        <v>30</v>
      </c>
      <c r="C5693" s="92" t="str">
        <f t="shared" si="264"/>
        <v>GET /domestic-payment-consents/{ConsentId}</v>
      </c>
      <c r="D5693" s="94" t="s">
        <v>207</v>
      </c>
      <c r="E5693" s="93" t="str">
        <f t="shared" si="265"/>
        <v>PISP</v>
      </c>
      <c r="F5693" s="93" t="str">
        <f t="shared" si="266"/>
        <v>N</v>
      </c>
      <c r="G5693" s="95">
        <v>16051323.333344094</v>
      </c>
      <c r="H5693" s="102">
        <v>16991.865175728159</v>
      </c>
      <c r="I5693" s="102">
        <v>172.64389000612761</v>
      </c>
      <c r="J5693" s="96"/>
      <c r="K5693" s="96"/>
      <c r="L5693" s="96"/>
      <c r="M5693" s="96"/>
      <c r="N5693" s="96"/>
      <c r="O5693" s="96"/>
      <c r="P5693" s="96"/>
    </row>
    <row r="5694" spans="1:16" ht="15" customHeight="1" x14ac:dyDescent="0.25">
      <c r="A5694" s="100">
        <v>43778</v>
      </c>
      <c r="B5694" s="101">
        <v>31</v>
      </c>
      <c r="C5694" s="92" t="str">
        <f t="shared" si="264"/>
        <v>POST /domestic-payments</v>
      </c>
      <c r="D5694" s="94" t="s">
        <v>207</v>
      </c>
      <c r="E5694" s="93" t="str">
        <f t="shared" si="265"/>
        <v>PISP</v>
      </c>
      <c r="F5694" s="93" t="str">
        <f t="shared" si="266"/>
        <v>Y</v>
      </c>
      <c r="G5694" s="95">
        <v>5271278.161280714</v>
      </c>
      <c r="H5694" s="102">
        <v>16204.555426733408</v>
      </c>
      <c r="I5694" s="102">
        <v>5.9602037111962414</v>
      </c>
      <c r="J5694" s="96"/>
      <c r="K5694" s="96"/>
      <c r="L5694" s="96"/>
      <c r="M5694" s="96"/>
      <c r="N5694" s="96"/>
      <c r="O5694" s="96"/>
      <c r="P5694" s="96"/>
    </row>
    <row r="5695" spans="1:16" ht="15" customHeight="1" x14ac:dyDescent="0.25">
      <c r="A5695" s="100">
        <v>43778</v>
      </c>
      <c r="B5695" s="101">
        <v>32</v>
      </c>
      <c r="C5695" s="92" t="str">
        <f t="shared" si="264"/>
        <v>GET /domestic-payments/{DomesticPaymentId}</v>
      </c>
      <c r="D5695" s="94" t="s">
        <v>207</v>
      </c>
      <c r="E5695" s="93" t="str">
        <f t="shared" si="265"/>
        <v>PISP</v>
      </c>
      <c r="F5695" s="93" t="str">
        <f t="shared" si="266"/>
        <v>Y</v>
      </c>
      <c r="G5695" s="95">
        <v>34523270.828169137</v>
      </c>
      <c r="H5695" s="102">
        <v>44169.462719639421</v>
      </c>
      <c r="I5695" s="102">
        <v>70.537086652448522</v>
      </c>
      <c r="J5695" s="96"/>
      <c r="K5695" s="96"/>
      <c r="L5695" s="96"/>
      <c r="M5695" s="96"/>
      <c r="N5695" s="96"/>
      <c r="O5695" s="96"/>
      <c r="P5695" s="96"/>
    </row>
    <row r="5696" spans="1:16" ht="15" customHeight="1" x14ac:dyDescent="0.25">
      <c r="A5696" s="100">
        <v>43778</v>
      </c>
      <c r="B5696" s="101">
        <v>33</v>
      </c>
      <c r="C5696" s="92" t="str">
        <f t="shared" si="264"/>
        <v>POST /domestic-scheduled-payment-consents</v>
      </c>
      <c r="D5696" s="94" t="s">
        <v>207</v>
      </c>
      <c r="E5696" s="93" t="str">
        <f t="shared" si="265"/>
        <v>PISP</v>
      </c>
      <c r="F5696" s="93" t="str">
        <f t="shared" si="266"/>
        <v>N</v>
      </c>
      <c r="G5696" s="95">
        <v>19335805.60155993</v>
      </c>
      <c r="H5696" s="102">
        <v>19305.65098203731</v>
      </c>
      <c r="I5696" s="102">
        <v>106.25727219879779</v>
      </c>
      <c r="J5696" s="96"/>
      <c r="K5696" s="96"/>
      <c r="L5696" s="96"/>
      <c r="M5696" s="96"/>
      <c r="N5696" s="96"/>
      <c r="O5696" s="96"/>
      <c r="P5696" s="96"/>
    </row>
    <row r="5697" spans="1:16" ht="15" customHeight="1" x14ac:dyDescent="0.25">
      <c r="A5697" s="100">
        <v>43778</v>
      </c>
      <c r="B5697" s="101">
        <v>34</v>
      </c>
      <c r="C5697" s="92" t="str">
        <f t="shared" si="264"/>
        <v>GET /domestic-scheduled-payment-consents/{ConsentId}</v>
      </c>
      <c r="D5697" s="94" t="s">
        <v>207</v>
      </c>
      <c r="E5697" s="93" t="str">
        <f t="shared" si="265"/>
        <v>PISP</v>
      </c>
      <c r="F5697" s="93" t="str">
        <f t="shared" si="266"/>
        <v>N</v>
      </c>
      <c r="G5697" s="95">
        <v>13827398.666362477</v>
      </c>
      <c r="H5697" s="102">
        <v>13959.666464784974</v>
      </c>
      <c r="I5697" s="102">
        <v>92.630597219656792</v>
      </c>
      <c r="J5697" s="96"/>
      <c r="K5697" s="96"/>
      <c r="L5697" s="96"/>
      <c r="M5697" s="96"/>
      <c r="N5697" s="96"/>
      <c r="O5697" s="96"/>
      <c r="P5697" s="96"/>
    </row>
    <row r="5698" spans="1:16" ht="15" customHeight="1" x14ac:dyDescent="0.25">
      <c r="A5698" s="100">
        <v>43778</v>
      </c>
      <c r="B5698" s="101">
        <v>35</v>
      </c>
      <c r="C5698" s="92" t="str">
        <f t="shared" si="264"/>
        <v>POST /domestic-scheduled-payments</v>
      </c>
      <c r="D5698" s="94" t="s">
        <v>207</v>
      </c>
      <c r="E5698" s="93" t="str">
        <f t="shared" si="265"/>
        <v>PISP</v>
      </c>
      <c r="F5698" s="93" t="str">
        <f t="shared" si="266"/>
        <v>Y</v>
      </c>
      <c r="G5698" s="95">
        <v>34540996.684216209</v>
      </c>
      <c r="H5698" s="102">
        <v>44039.979798720407</v>
      </c>
      <c r="I5698" s="102">
        <v>163.54071913803773</v>
      </c>
      <c r="J5698" s="96"/>
      <c r="K5698" s="96"/>
      <c r="L5698" s="96"/>
      <c r="M5698" s="96"/>
      <c r="N5698" s="96"/>
      <c r="O5698" s="96"/>
      <c r="P5698" s="96"/>
    </row>
    <row r="5699" spans="1:16" ht="15" customHeight="1" x14ac:dyDescent="0.25">
      <c r="A5699" s="100">
        <v>43778</v>
      </c>
      <c r="B5699" s="101">
        <v>36</v>
      </c>
      <c r="C5699" s="92" t="str">
        <f t="shared" si="264"/>
        <v>GET /domestic-scheduled-payments/{DomesticScheduledPaymentId}</v>
      </c>
      <c r="D5699" s="94" t="s">
        <v>207</v>
      </c>
      <c r="E5699" s="93" t="str">
        <f t="shared" si="265"/>
        <v>PISP</v>
      </c>
      <c r="F5699" s="93" t="str">
        <f t="shared" si="266"/>
        <v>Y</v>
      </c>
      <c r="G5699" s="95">
        <v>16563374.723807255</v>
      </c>
      <c r="H5699" s="102">
        <v>30987.955405920595</v>
      </c>
      <c r="I5699" s="102">
        <v>86.641936137431728</v>
      </c>
      <c r="J5699" s="96"/>
      <c r="K5699" s="96"/>
      <c r="L5699" s="96"/>
      <c r="M5699" s="96"/>
      <c r="N5699" s="96"/>
      <c r="O5699" s="96"/>
      <c r="P5699" s="96"/>
    </row>
    <row r="5700" spans="1:16" ht="15" customHeight="1" x14ac:dyDescent="0.25">
      <c r="A5700" s="100">
        <v>43778</v>
      </c>
      <c r="B5700" s="101">
        <v>37</v>
      </c>
      <c r="C5700" s="92" t="str">
        <f t="shared" si="264"/>
        <v>POST /domestic-standing-order-consents</v>
      </c>
      <c r="D5700" s="94" t="s">
        <v>207</v>
      </c>
      <c r="E5700" s="93" t="str">
        <f t="shared" si="265"/>
        <v>PISP</v>
      </c>
      <c r="F5700" s="93" t="str">
        <f t="shared" si="266"/>
        <v>N</v>
      </c>
      <c r="G5700" s="95">
        <v>28016269.906687517</v>
      </c>
      <c r="H5700" s="102">
        <v>27667.308745503335</v>
      </c>
      <c r="I5700" s="102">
        <v>215.50382302597009</v>
      </c>
      <c r="J5700" s="96"/>
      <c r="K5700" s="96"/>
      <c r="L5700" s="96"/>
      <c r="M5700" s="96"/>
      <c r="N5700" s="96"/>
      <c r="O5700" s="96"/>
      <c r="P5700" s="96"/>
    </row>
    <row r="5701" spans="1:16" ht="15" customHeight="1" x14ac:dyDescent="0.25">
      <c r="A5701" s="100">
        <v>43778</v>
      </c>
      <c r="B5701" s="101">
        <v>38</v>
      </c>
      <c r="C5701" s="92" t="str">
        <f t="shared" si="264"/>
        <v>GET /domestic-standing-order-consents/{ConsentId}</v>
      </c>
      <c r="D5701" s="94" t="s">
        <v>207</v>
      </c>
      <c r="E5701" s="93" t="str">
        <f t="shared" si="265"/>
        <v>PISP</v>
      </c>
      <c r="F5701" s="93" t="str">
        <f t="shared" si="266"/>
        <v>N</v>
      </c>
      <c r="G5701" s="95">
        <v>25124862.173037954</v>
      </c>
      <c r="H5701" s="102">
        <v>34181.649249697075</v>
      </c>
      <c r="I5701" s="102">
        <v>217.32436640155743</v>
      </c>
      <c r="J5701" s="96"/>
      <c r="K5701" s="96"/>
      <c r="L5701" s="96"/>
      <c r="M5701" s="96"/>
      <c r="N5701" s="96"/>
      <c r="O5701" s="96"/>
      <c r="P5701" s="96"/>
    </row>
    <row r="5702" spans="1:16" ht="15" customHeight="1" x14ac:dyDescent="0.25">
      <c r="A5702" s="100">
        <v>43778</v>
      </c>
      <c r="B5702" s="101">
        <v>39</v>
      </c>
      <c r="C5702" s="92" t="str">
        <f t="shared" si="264"/>
        <v>POST /domestic-standing-orders</v>
      </c>
      <c r="D5702" s="94" t="s">
        <v>207</v>
      </c>
      <c r="E5702" s="93" t="str">
        <f t="shared" si="265"/>
        <v>PISP</v>
      </c>
      <c r="F5702" s="93" t="str">
        <f t="shared" si="266"/>
        <v>Y</v>
      </c>
      <c r="G5702" s="95">
        <v>9403708.5414472315</v>
      </c>
      <c r="H5702" s="102">
        <v>19446.710100023283</v>
      </c>
      <c r="I5702" s="102">
        <v>2.3172724083952989</v>
      </c>
      <c r="J5702" s="96"/>
      <c r="K5702" s="96"/>
      <c r="L5702" s="96"/>
      <c r="M5702" s="96"/>
      <c r="N5702" s="96"/>
      <c r="O5702" s="96"/>
      <c r="P5702" s="96"/>
    </row>
    <row r="5703" spans="1:16" ht="15" customHeight="1" x14ac:dyDescent="0.25">
      <c r="A5703" s="100">
        <v>43778</v>
      </c>
      <c r="B5703" s="101">
        <v>40</v>
      </c>
      <c r="C5703" s="92" t="str">
        <f t="shared" si="264"/>
        <v>GET /domestic-standing-orders/{DomesticStandingOrderId}</v>
      </c>
      <c r="D5703" s="94" t="s">
        <v>207</v>
      </c>
      <c r="E5703" s="93" t="str">
        <f t="shared" si="265"/>
        <v>PISP</v>
      </c>
      <c r="F5703" s="93" t="str">
        <f t="shared" si="266"/>
        <v>Y</v>
      </c>
      <c r="G5703" s="95">
        <v>6385266.0674874457</v>
      </c>
      <c r="H5703" s="102">
        <v>9141.1778856055698</v>
      </c>
      <c r="I5703" s="102">
        <v>277.58793096659002</v>
      </c>
      <c r="J5703" s="96"/>
      <c r="K5703" s="96"/>
      <c r="L5703" s="96"/>
      <c r="M5703" s="96"/>
      <c r="N5703" s="96"/>
      <c r="O5703" s="96"/>
      <c r="P5703" s="96"/>
    </row>
    <row r="5704" spans="1:16" ht="15" customHeight="1" x14ac:dyDescent="0.25">
      <c r="A5704" s="100">
        <v>43778</v>
      </c>
      <c r="B5704" s="101">
        <v>41</v>
      </c>
      <c r="C5704" s="92" t="str">
        <f t="shared" ref="C5704:C5767" si="267">VLOOKUP($B5704,endpoints,3)</f>
        <v>POST /international-payment-consents</v>
      </c>
      <c r="D5704" s="94" t="s">
        <v>207</v>
      </c>
      <c r="E5704" s="93" t="str">
        <f t="shared" ref="E5704:E5767" si="268">VLOOKUP($B5704,endpoints,4)</f>
        <v>PISP</v>
      </c>
      <c r="F5704" s="93" t="str">
        <f t="shared" ref="F5704:F5767" si="269">VLOOKUP($B5704,endpoints,5)</f>
        <v>N</v>
      </c>
      <c r="G5704" s="95">
        <v>38795827.05383265</v>
      </c>
      <c r="H5704" s="102">
        <v>47810.239041366185</v>
      </c>
      <c r="I5704" s="102">
        <v>72.101719351486381</v>
      </c>
      <c r="J5704" s="96"/>
      <c r="K5704" s="96"/>
      <c r="L5704" s="96"/>
      <c r="M5704" s="96"/>
      <c r="N5704" s="96"/>
      <c r="O5704" s="96"/>
      <c r="P5704" s="96"/>
    </row>
    <row r="5705" spans="1:16" ht="15" customHeight="1" x14ac:dyDescent="0.25">
      <c r="A5705" s="100">
        <v>43778</v>
      </c>
      <c r="B5705" s="101">
        <v>42</v>
      </c>
      <c r="C5705" s="92" t="str">
        <f t="shared" si="267"/>
        <v>GET /international-payment-consents/{ConsentId}</v>
      </c>
      <c r="D5705" s="94" t="s">
        <v>207</v>
      </c>
      <c r="E5705" s="93" t="str">
        <f t="shared" si="268"/>
        <v>PISP</v>
      </c>
      <c r="F5705" s="93" t="str">
        <f t="shared" si="269"/>
        <v>N</v>
      </c>
      <c r="G5705" s="95">
        <v>34443044.551022395</v>
      </c>
      <c r="H5705" s="102">
        <v>32949.277505258142</v>
      </c>
      <c r="I5705" s="102">
        <v>265.81814168485175</v>
      </c>
      <c r="J5705" s="96"/>
      <c r="K5705" s="96"/>
      <c r="L5705" s="96"/>
      <c r="M5705" s="96"/>
      <c r="N5705" s="96"/>
      <c r="O5705" s="96"/>
      <c r="P5705" s="96"/>
    </row>
    <row r="5706" spans="1:16" ht="15" customHeight="1" x14ac:dyDescent="0.25">
      <c r="A5706" s="100">
        <v>43778</v>
      </c>
      <c r="B5706" s="101">
        <v>43</v>
      </c>
      <c r="C5706" s="92" t="str">
        <f t="shared" si="267"/>
        <v>POST /international-payments</v>
      </c>
      <c r="D5706" s="94" t="s">
        <v>207</v>
      </c>
      <c r="E5706" s="93" t="str">
        <f t="shared" si="268"/>
        <v>PISP</v>
      </c>
      <c r="F5706" s="93" t="str">
        <f t="shared" si="269"/>
        <v>Y</v>
      </c>
      <c r="G5706" s="95">
        <v>38397104.149309434</v>
      </c>
      <c r="H5706" s="102">
        <v>43083.037892894019</v>
      </c>
      <c r="I5706" s="102">
        <v>48.996247354721717</v>
      </c>
      <c r="J5706" s="96"/>
      <c r="K5706" s="96"/>
      <c r="L5706" s="96"/>
      <c r="M5706" s="96"/>
      <c r="N5706" s="96"/>
      <c r="O5706" s="96"/>
      <c r="P5706" s="96"/>
    </row>
    <row r="5707" spans="1:16" ht="15" customHeight="1" x14ac:dyDescent="0.25">
      <c r="A5707" s="100">
        <v>43778</v>
      </c>
      <c r="B5707" s="101">
        <v>44</v>
      </c>
      <c r="C5707" s="92" t="str">
        <f t="shared" si="267"/>
        <v>GET /international-payments/{InternationalPaymentId}</v>
      </c>
      <c r="D5707" s="94" t="s">
        <v>207</v>
      </c>
      <c r="E5707" s="93" t="str">
        <f t="shared" si="268"/>
        <v>PISP</v>
      </c>
      <c r="F5707" s="93" t="str">
        <f t="shared" si="269"/>
        <v>Y</v>
      </c>
      <c r="G5707" s="95">
        <v>14931225.323136879</v>
      </c>
      <c r="H5707" s="102">
        <v>20405.823236093132</v>
      </c>
      <c r="I5707" s="102">
        <v>63.137003019097982</v>
      </c>
      <c r="J5707" s="96"/>
      <c r="K5707" s="96"/>
      <c r="L5707" s="96"/>
      <c r="M5707" s="96"/>
      <c r="N5707" s="96"/>
      <c r="O5707" s="96"/>
      <c r="P5707" s="96"/>
    </row>
    <row r="5708" spans="1:16" ht="15" customHeight="1" x14ac:dyDescent="0.25">
      <c r="A5708" s="100">
        <v>43778</v>
      </c>
      <c r="B5708" s="101">
        <v>45</v>
      </c>
      <c r="C5708" s="92" t="str">
        <f t="shared" si="267"/>
        <v>POST /international-scheduled-payment-consents</v>
      </c>
      <c r="D5708" s="94" t="s">
        <v>207</v>
      </c>
      <c r="E5708" s="93" t="str">
        <f t="shared" si="268"/>
        <v>PISP</v>
      </c>
      <c r="F5708" s="93" t="str">
        <f t="shared" si="269"/>
        <v>N</v>
      </c>
      <c r="G5708" s="95">
        <v>27587809.520963535</v>
      </c>
      <c r="H5708" s="102">
        <v>32691.364022440695</v>
      </c>
      <c r="I5708" s="102">
        <v>16.966093602120672</v>
      </c>
      <c r="J5708" s="96"/>
      <c r="K5708" s="96"/>
      <c r="L5708" s="96"/>
      <c r="M5708" s="96"/>
      <c r="N5708" s="96"/>
      <c r="O5708" s="96"/>
      <c r="P5708" s="96"/>
    </row>
    <row r="5709" spans="1:16" ht="15" customHeight="1" x14ac:dyDescent="0.25">
      <c r="A5709" s="100">
        <v>43778</v>
      </c>
      <c r="B5709" s="101">
        <v>46</v>
      </c>
      <c r="C5709" s="92" t="str">
        <f t="shared" si="267"/>
        <v>GET /international-scheduled-payment-consents/{ConsentId}</v>
      </c>
      <c r="D5709" s="94" t="s">
        <v>207</v>
      </c>
      <c r="E5709" s="93" t="str">
        <f t="shared" si="268"/>
        <v>PISP</v>
      </c>
      <c r="F5709" s="93" t="str">
        <f t="shared" si="269"/>
        <v>N</v>
      </c>
      <c r="G5709" s="95">
        <v>9373278.2256234754</v>
      </c>
      <c r="H5709" s="102">
        <v>31109.303193793057</v>
      </c>
      <c r="I5709" s="102">
        <v>30.528227772183264</v>
      </c>
      <c r="J5709" s="96"/>
      <c r="K5709" s="96"/>
      <c r="L5709" s="96"/>
      <c r="M5709" s="96"/>
      <c r="N5709" s="96"/>
      <c r="O5709" s="96"/>
      <c r="P5709" s="96"/>
    </row>
    <row r="5710" spans="1:16" ht="15" customHeight="1" x14ac:dyDescent="0.25">
      <c r="A5710" s="100">
        <v>43778</v>
      </c>
      <c r="B5710" s="101">
        <v>47</v>
      </c>
      <c r="C5710" s="92" t="str">
        <f t="shared" si="267"/>
        <v>POST /international-scheduled-payments</v>
      </c>
      <c r="D5710" s="94" t="s">
        <v>207</v>
      </c>
      <c r="E5710" s="93" t="str">
        <f t="shared" si="268"/>
        <v>PISP</v>
      </c>
      <c r="F5710" s="93" t="str">
        <f t="shared" si="269"/>
        <v>Y</v>
      </c>
      <c r="G5710" s="95">
        <v>14179271.321284652</v>
      </c>
      <c r="H5710" s="102">
        <v>20853.420358587096</v>
      </c>
      <c r="I5710" s="102">
        <v>74.328987984633528</v>
      </c>
      <c r="J5710" s="96"/>
      <c r="K5710" s="96"/>
      <c r="L5710" s="96"/>
      <c r="M5710" s="96"/>
      <c r="N5710" s="96"/>
      <c r="O5710" s="96"/>
      <c r="P5710" s="96"/>
    </row>
    <row r="5711" spans="1:16" ht="15" customHeight="1" x14ac:dyDescent="0.25">
      <c r="A5711" s="100">
        <v>43778</v>
      </c>
      <c r="B5711" s="101">
        <v>48</v>
      </c>
      <c r="C5711" s="92" t="str">
        <f t="shared" si="267"/>
        <v>GET /international-scheduled-payments/{InternationalScheduledPaymentId}</v>
      </c>
      <c r="D5711" s="94" t="s">
        <v>207</v>
      </c>
      <c r="E5711" s="93" t="str">
        <f t="shared" si="268"/>
        <v>PISP</v>
      </c>
      <c r="F5711" s="93" t="str">
        <f t="shared" si="269"/>
        <v>Y</v>
      </c>
      <c r="G5711" s="95">
        <v>23668682.296429392</v>
      </c>
      <c r="H5711" s="102">
        <v>38875.170770004632</v>
      </c>
      <c r="I5711" s="102">
        <v>59.308355675104487</v>
      </c>
      <c r="J5711" s="96"/>
      <c r="K5711" s="96"/>
      <c r="L5711" s="96"/>
      <c r="M5711" s="96"/>
      <c r="N5711" s="96"/>
      <c r="O5711" s="96"/>
      <c r="P5711" s="96"/>
    </row>
    <row r="5712" spans="1:16" ht="15" customHeight="1" x14ac:dyDescent="0.25">
      <c r="A5712" s="100">
        <v>43778</v>
      </c>
      <c r="B5712" s="101">
        <v>49</v>
      </c>
      <c r="C5712" s="92" t="str">
        <f t="shared" si="267"/>
        <v>POST /international-standing-order-consents</v>
      </c>
      <c r="D5712" s="94" t="s">
        <v>207</v>
      </c>
      <c r="E5712" s="93" t="str">
        <f t="shared" si="268"/>
        <v>PISP</v>
      </c>
      <c r="F5712" s="93" t="str">
        <f t="shared" si="269"/>
        <v>N</v>
      </c>
      <c r="G5712" s="95">
        <v>4415761.9142961223</v>
      </c>
      <c r="H5712" s="102">
        <v>12017.313363309504</v>
      </c>
      <c r="I5712" s="102">
        <v>6.0542774776754129</v>
      </c>
      <c r="J5712" s="96"/>
      <c r="K5712" s="96"/>
      <c r="L5712" s="96"/>
      <c r="M5712" s="96"/>
      <c r="N5712" s="96"/>
      <c r="O5712" s="96"/>
      <c r="P5712" s="96"/>
    </row>
    <row r="5713" spans="1:16" ht="15" customHeight="1" x14ac:dyDescent="0.25">
      <c r="A5713" s="100">
        <v>43778</v>
      </c>
      <c r="B5713" s="101">
        <v>50</v>
      </c>
      <c r="C5713" s="92" t="str">
        <f t="shared" si="267"/>
        <v>GET /international-standing-order-consents/{ConsentId}</v>
      </c>
      <c r="D5713" s="94" t="s">
        <v>207</v>
      </c>
      <c r="E5713" s="93" t="str">
        <f t="shared" si="268"/>
        <v>PISP</v>
      </c>
      <c r="F5713" s="93" t="str">
        <f t="shared" si="269"/>
        <v>N</v>
      </c>
      <c r="G5713" s="95">
        <v>22356836.25127295</v>
      </c>
      <c r="H5713" s="102">
        <v>34971.388209580407</v>
      </c>
      <c r="I5713" s="102">
        <v>301.74646977729265</v>
      </c>
      <c r="J5713" s="96"/>
      <c r="K5713" s="96"/>
      <c r="L5713" s="96"/>
      <c r="M5713" s="96"/>
      <c r="N5713" s="96"/>
      <c r="O5713" s="96"/>
      <c r="P5713" s="96"/>
    </row>
    <row r="5714" spans="1:16" ht="15" customHeight="1" x14ac:dyDescent="0.25">
      <c r="A5714" s="100">
        <v>43778</v>
      </c>
      <c r="B5714" s="101">
        <v>51</v>
      </c>
      <c r="C5714" s="92" t="str">
        <f t="shared" si="267"/>
        <v>POST /international-standing-orders</v>
      </c>
      <c r="D5714" s="94" t="s">
        <v>207</v>
      </c>
      <c r="E5714" s="93" t="str">
        <f t="shared" si="268"/>
        <v>PISP</v>
      </c>
      <c r="F5714" s="93" t="str">
        <f t="shared" si="269"/>
        <v>Y</v>
      </c>
      <c r="G5714" s="95">
        <v>17327641.467606999</v>
      </c>
      <c r="H5714" s="102">
        <v>25533.769291781668</v>
      </c>
      <c r="I5714" s="102">
        <v>244.18553768565533</v>
      </c>
      <c r="J5714" s="96"/>
      <c r="K5714" s="96"/>
      <c r="L5714" s="96"/>
      <c r="M5714" s="96"/>
      <c r="N5714" s="96"/>
      <c r="O5714" s="96"/>
      <c r="P5714" s="96"/>
    </row>
    <row r="5715" spans="1:16" ht="15" customHeight="1" x14ac:dyDescent="0.25">
      <c r="A5715" s="100">
        <v>43778</v>
      </c>
      <c r="B5715" s="101">
        <v>52</v>
      </c>
      <c r="C5715" s="92" t="str">
        <f t="shared" si="267"/>
        <v>GET /international-standing-orders/{InternationalStandingOrderPaymentId}</v>
      </c>
      <c r="D5715" s="94" t="s">
        <v>207</v>
      </c>
      <c r="E5715" s="93" t="str">
        <f t="shared" si="268"/>
        <v>PISP</v>
      </c>
      <c r="F5715" s="93" t="str">
        <f t="shared" si="269"/>
        <v>Y</v>
      </c>
      <c r="G5715" s="95">
        <v>6314193.2419255404</v>
      </c>
      <c r="H5715" s="102">
        <v>16689.498986987699</v>
      </c>
      <c r="I5715" s="102">
        <v>74.956773400786901</v>
      </c>
      <c r="J5715" s="96"/>
      <c r="K5715" s="96"/>
      <c r="L5715" s="96"/>
      <c r="M5715" s="96"/>
      <c r="N5715" s="96"/>
      <c r="O5715" s="96"/>
      <c r="P5715" s="96"/>
    </row>
    <row r="5716" spans="1:16" ht="15" customHeight="1" x14ac:dyDescent="0.25">
      <c r="A5716" s="100">
        <v>43778</v>
      </c>
      <c r="B5716" s="101">
        <v>53</v>
      </c>
      <c r="C5716" s="92" t="str">
        <f t="shared" si="267"/>
        <v>POST /file-payment-consents</v>
      </c>
      <c r="D5716" s="94" t="s">
        <v>207</v>
      </c>
      <c r="E5716" s="93" t="str">
        <f t="shared" si="268"/>
        <v>PISP</v>
      </c>
      <c r="F5716" s="93" t="str">
        <f t="shared" si="269"/>
        <v>N</v>
      </c>
      <c r="G5716" s="95">
        <v>13020126.378169505</v>
      </c>
      <c r="H5716" s="102">
        <v>13249.372217226397</v>
      </c>
      <c r="I5716" s="102">
        <v>25.930110149654528</v>
      </c>
      <c r="J5716" s="96"/>
      <c r="K5716" s="96"/>
      <c r="L5716" s="96"/>
      <c r="M5716" s="96"/>
      <c r="N5716" s="96"/>
      <c r="O5716" s="96"/>
      <c r="P5716" s="96"/>
    </row>
    <row r="5717" spans="1:16" ht="15" customHeight="1" x14ac:dyDescent="0.25">
      <c r="A5717" s="100">
        <v>43778</v>
      </c>
      <c r="B5717" s="101">
        <v>54</v>
      </c>
      <c r="C5717" s="92" t="str">
        <f t="shared" si="267"/>
        <v>GET /file-payment-consents/{ConsentId}</v>
      </c>
      <c r="D5717" s="94" t="s">
        <v>207</v>
      </c>
      <c r="E5717" s="93" t="str">
        <f t="shared" si="268"/>
        <v>PISP</v>
      </c>
      <c r="F5717" s="93" t="str">
        <f t="shared" si="269"/>
        <v>N</v>
      </c>
      <c r="G5717" s="95">
        <v>24976151.224743277</v>
      </c>
      <c r="H5717" s="102">
        <v>23791.730530012435</v>
      </c>
      <c r="I5717" s="102">
        <v>232.6323672638853</v>
      </c>
      <c r="J5717" s="96"/>
      <c r="K5717" s="96"/>
      <c r="L5717" s="96"/>
      <c r="M5717" s="96"/>
      <c r="N5717" s="96"/>
      <c r="O5717" s="96"/>
      <c r="P5717" s="96"/>
    </row>
    <row r="5718" spans="1:16" ht="15" customHeight="1" x14ac:dyDescent="0.25">
      <c r="A5718" s="100">
        <v>43778</v>
      </c>
      <c r="B5718" s="101">
        <v>55</v>
      </c>
      <c r="C5718" s="92" t="str">
        <f t="shared" si="267"/>
        <v>POST /file-payment-consents/{ConsentId}/file</v>
      </c>
      <c r="D5718" s="94" t="s">
        <v>207</v>
      </c>
      <c r="E5718" s="93" t="str">
        <f t="shared" si="268"/>
        <v>PISP</v>
      </c>
      <c r="F5718" s="93" t="str">
        <f t="shared" si="269"/>
        <v>N</v>
      </c>
      <c r="G5718" s="95">
        <v>22804895.93339543</v>
      </c>
      <c r="H5718" s="102">
        <v>30871.833584285083</v>
      </c>
      <c r="I5718" s="102">
        <v>75.352310296329648</v>
      </c>
      <c r="J5718" s="96"/>
      <c r="K5718" s="96"/>
      <c r="L5718" s="96"/>
      <c r="M5718" s="96"/>
      <c r="N5718" s="96"/>
      <c r="O5718" s="96"/>
      <c r="P5718" s="96"/>
    </row>
    <row r="5719" spans="1:16" ht="15" customHeight="1" x14ac:dyDescent="0.25">
      <c r="A5719" s="100">
        <v>43778</v>
      </c>
      <c r="B5719" s="101">
        <v>56</v>
      </c>
      <c r="C5719" s="92" t="str">
        <f t="shared" si="267"/>
        <v>GET /file-payment-consents/{ConsentId}/file</v>
      </c>
      <c r="D5719" s="94" t="s">
        <v>207</v>
      </c>
      <c r="E5719" s="93" t="str">
        <f t="shared" si="268"/>
        <v>PISP</v>
      </c>
      <c r="F5719" s="93" t="str">
        <f t="shared" si="269"/>
        <v>N</v>
      </c>
      <c r="G5719" s="95">
        <v>27528468.983703282</v>
      </c>
      <c r="H5719" s="102">
        <v>32945.007986916804</v>
      </c>
      <c r="I5719" s="102">
        <v>44.308383244197032</v>
      </c>
      <c r="J5719" s="96"/>
      <c r="K5719" s="96"/>
      <c r="L5719" s="96"/>
      <c r="M5719" s="96"/>
      <c r="N5719" s="96"/>
      <c r="O5719" s="96"/>
      <c r="P5719" s="96"/>
    </row>
    <row r="5720" spans="1:16" ht="15" customHeight="1" x14ac:dyDescent="0.25">
      <c r="A5720" s="100">
        <v>43778</v>
      </c>
      <c r="B5720" s="101">
        <v>57</v>
      </c>
      <c r="C5720" s="92" t="str">
        <f t="shared" si="267"/>
        <v>POST /file-payments</v>
      </c>
      <c r="D5720" s="94" t="s">
        <v>207</v>
      </c>
      <c r="E5720" s="93" t="str">
        <f t="shared" si="268"/>
        <v>PISP</v>
      </c>
      <c r="F5720" s="93" t="str">
        <f t="shared" si="269"/>
        <v>Y</v>
      </c>
      <c r="G5720" s="95">
        <v>367470018.58330429</v>
      </c>
      <c r="H5720" s="102">
        <v>4442.7802222587497</v>
      </c>
      <c r="I5720" s="102">
        <v>71.989148444412379</v>
      </c>
      <c r="J5720" s="96"/>
      <c r="K5720" s="96"/>
      <c r="L5720" s="96"/>
      <c r="M5720" s="96"/>
      <c r="N5720" s="96"/>
      <c r="O5720" s="96"/>
      <c r="P5720" s="96"/>
    </row>
    <row r="5721" spans="1:16" ht="15" customHeight="1" x14ac:dyDescent="0.25">
      <c r="A5721" s="100">
        <v>43778</v>
      </c>
      <c r="B5721" s="101">
        <v>58</v>
      </c>
      <c r="C5721" s="92" t="str">
        <f t="shared" si="267"/>
        <v>GET /file-payments/{FilePaymentId}</v>
      </c>
      <c r="D5721" s="94" t="s">
        <v>207</v>
      </c>
      <c r="E5721" s="93" t="str">
        <f t="shared" si="268"/>
        <v>PISP</v>
      </c>
      <c r="F5721" s="93" t="str">
        <f t="shared" si="269"/>
        <v>Y</v>
      </c>
      <c r="G5721" s="95">
        <v>69252599.828320354</v>
      </c>
      <c r="H5721" s="102">
        <v>892.5634760982266</v>
      </c>
      <c r="I5721" s="102">
        <v>128.1430304535661</v>
      </c>
      <c r="J5721" s="96"/>
      <c r="K5721" s="96"/>
      <c r="L5721" s="96"/>
      <c r="M5721" s="96"/>
      <c r="N5721" s="96"/>
      <c r="O5721" s="96"/>
      <c r="P5721" s="96"/>
    </row>
    <row r="5722" spans="1:16" ht="15" customHeight="1" x14ac:dyDescent="0.25">
      <c r="A5722" s="100">
        <v>43778</v>
      </c>
      <c r="B5722" s="101">
        <v>59</v>
      </c>
      <c r="C5722" s="92" t="str">
        <f t="shared" si="267"/>
        <v>GET /file-payments/{FilePaymentId}/report-file</v>
      </c>
      <c r="D5722" s="94" t="s">
        <v>207</v>
      </c>
      <c r="E5722" s="93" t="str">
        <f t="shared" si="268"/>
        <v>PISP</v>
      </c>
      <c r="F5722" s="93" t="str">
        <f t="shared" si="269"/>
        <v>Y</v>
      </c>
      <c r="G5722" s="95">
        <v>70393147.761679232</v>
      </c>
      <c r="H5722" s="102">
        <v>2453.8492912348947</v>
      </c>
      <c r="I5722" s="102">
        <v>83.25752834640204</v>
      </c>
      <c r="J5722" s="96"/>
      <c r="K5722" s="96"/>
      <c r="L5722" s="96"/>
      <c r="M5722" s="96"/>
      <c r="N5722" s="96"/>
      <c r="O5722" s="96"/>
      <c r="P5722" s="96"/>
    </row>
    <row r="5723" spans="1:16" ht="15" customHeight="1" x14ac:dyDescent="0.25">
      <c r="A5723" s="100">
        <v>43778</v>
      </c>
      <c r="B5723" s="101">
        <v>60</v>
      </c>
      <c r="C5723" s="92" t="str">
        <f t="shared" si="267"/>
        <v>POST /funds-confirmation-consents</v>
      </c>
      <c r="D5723" s="94" t="s">
        <v>207</v>
      </c>
      <c r="E5723" s="93" t="str">
        <f t="shared" si="268"/>
        <v>CoF</v>
      </c>
      <c r="F5723" s="93" t="str">
        <f t="shared" si="269"/>
        <v>N</v>
      </c>
      <c r="G5723" s="95">
        <v>13254533.384451982</v>
      </c>
      <c r="H5723" s="101">
        <v>16742.402565770182</v>
      </c>
      <c r="I5723" s="101">
        <v>14.029182275756703</v>
      </c>
      <c r="J5723" s="96"/>
      <c r="K5723" s="96"/>
      <c r="L5723" s="96"/>
      <c r="M5723" s="96"/>
      <c r="N5723" s="96"/>
      <c r="O5723" s="96"/>
      <c r="P5723" s="96"/>
    </row>
    <row r="5724" spans="1:16" ht="15" customHeight="1" x14ac:dyDescent="0.25">
      <c r="A5724" s="100">
        <v>43778</v>
      </c>
      <c r="B5724" s="101">
        <v>61</v>
      </c>
      <c r="C5724" s="92" t="str">
        <f t="shared" si="267"/>
        <v>GET /funds-confirmation-consents/{ConsentId}</v>
      </c>
      <c r="D5724" s="94" t="s">
        <v>207</v>
      </c>
      <c r="E5724" s="93" t="str">
        <f t="shared" si="268"/>
        <v>CoF</v>
      </c>
      <c r="F5724" s="93" t="str">
        <f t="shared" si="269"/>
        <v>N</v>
      </c>
      <c r="G5724" s="95">
        <v>20967449.290916163</v>
      </c>
      <c r="H5724" s="101">
        <v>44264.894694265364</v>
      </c>
      <c r="I5724" s="101">
        <v>199.54321939329631</v>
      </c>
      <c r="J5724" s="96"/>
      <c r="K5724" s="96"/>
      <c r="L5724" s="96"/>
      <c r="M5724" s="96"/>
      <c r="N5724" s="96"/>
      <c r="O5724" s="96"/>
      <c r="P5724" s="96"/>
    </row>
    <row r="5725" spans="1:16" ht="15" customHeight="1" x14ac:dyDescent="0.25">
      <c r="A5725" s="100">
        <v>43778</v>
      </c>
      <c r="B5725" s="101">
        <v>62</v>
      </c>
      <c r="C5725" s="92" t="str">
        <f t="shared" si="267"/>
        <v>DELETE /funds-confirmation-consents/{ConsentId}</v>
      </c>
      <c r="D5725" s="94" t="s">
        <v>207</v>
      </c>
      <c r="E5725" s="93" t="str">
        <f t="shared" si="268"/>
        <v>CoF</v>
      </c>
      <c r="F5725" s="93" t="str">
        <f t="shared" si="269"/>
        <v>N</v>
      </c>
      <c r="G5725" s="95">
        <v>6857272.5545207867</v>
      </c>
      <c r="H5725" s="101">
        <v>12217.560645681724</v>
      </c>
      <c r="I5725" s="101">
        <v>131.75968561878665</v>
      </c>
      <c r="J5725" s="96"/>
      <c r="K5725" s="96"/>
      <c r="L5725" s="96"/>
      <c r="M5725" s="96"/>
      <c r="N5725" s="96"/>
      <c r="O5725" s="96"/>
      <c r="P5725" s="96"/>
    </row>
    <row r="5726" spans="1:16" ht="15" customHeight="1" x14ac:dyDescent="0.25">
      <c r="A5726" s="100">
        <v>43778</v>
      </c>
      <c r="B5726" s="101">
        <v>63</v>
      </c>
      <c r="C5726" s="92" t="str">
        <f t="shared" si="267"/>
        <v>POST /funds-confirmations</v>
      </c>
      <c r="D5726" s="94" t="s">
        <v>207</v>
      </c>
      <c r="E5726" s="93" t="str">
        <f t="shared" si="268"/>
        <v>CoF</v>
      </c>
      <c r="F5726" s="93" t="str">
        <f t="shared" si="269"/>
        <v>Y</v>
      </c>
      <c r="G5726" s="95">
        <v>10050882.967643008</v>
      </c>
      <c r="H5726" s="101">
        <v>18923.615869922873</v>
      </c>
      <c r="I5726" s="101">
        <v>258.57821790156692</v>
      </c>
      <c r="J5726" s="96"/>
      <c r="K5726" s="96"/>
      <c r="L5726" s="96"/>
      <c r="M5726" s="96"/>
      <c r="N5726" s="96"/>
      <c r="O5726" s="96"/>
      <c r="P5726" s="96"/>
    </row>
    <row r="5727" spans="1:16" ht="15" customHeight="1" x14ac:dyDescent="0.25">
      <c r="A5727" s="46">
        <v>43778</v>
      </c>
      <c r="B5727" s="101">
        <v>0</v>
      </c>
      <c r="C5727" s="92" t="str">
        <f t="shared" si="267"/>
        <v>OIDC endpoints for token IDs</v>
      </c>
      <c r="D5727" s="94" t="s">
        <v>208</v>
      </c>
      <c r="E5727" s="93" t="str">
        <f t="shared" si="268"/>
        <v>OIDC</v>
      </c>
      <c r="F5727" s="93" t="str">
        <f t="shared" si="269"/>
        <v>N</v>
      </c>
      <c r="G5727" s="112">
        <v>765186249.65861464</v>
      </c>
      <c r="H5727" s="68">
        <v>1698904.4608586393</v>
      </c>
      <c r="I5727" s="68">
        <v>540.20221523090925</v>
      </c>
      <c r="J5727" s="96"/>
      <c r="K5727" s="96"/>
      <c r="L5727" s="96"/>
      <c r="M5727" s="96"/>
      <c r="N5727" s="96"/>
      <c r="O5727" s="96"/>
      <c r="P5727" s="96"/>
    </row>
    <row r="5728" spans="1:16" ht="15" customHeight="1" x14ac:dyDescent="0.25">
      <c r="A5728" s="97">
        <v>43778</v>
      </c>
      <c r="B5728" s="101">
        <v>1</v>
      </c>
      <c r="C5728" s="92" t="str">
        <f t="shared" si="267"/>
        <v>POST /account-access-consents</v>
      </c>
      <c r="D5728" s="94" t="s">
        <v>208</v>
      </c>
      <c r="E5728" s="93" t="str">
        <f t="shared" si="268"/>
        <v>AISP</v>
      </c>
      <c r="F5728" s="93" t="str">
        <f t="shared" si="269"/>
        <v>N</v>
      </c>
      <c r="G5728" s="95">
        <v>588465.43512825784</v>
      </c>
      <c r="H5728" s="99">
        <v>28730.362753356556</v>
      </c>
      <c r="I5728" s="99">
        <v>92.647116772542503</v>
      </c>
      <c r="J5728" s="96"/>
      <c r="K5728" s="96"/>
      <c r="L5728" s="96"/>
      <c r="M5728" s="96"/>
      <c r="N5728" s="96"/>
      <c r="O5728" s="96"/>
      <c r="P5728" s="96"/>
    </row>
    <row r="5729" spans="1:16" ht="15" customHeight="1" x14ac:dyDescent="0.25">
      <c r="A5729" s="97">
        <v>43778</v>
      </c>
      <c r="B5729" s="101">
        <v>2</v>
      </c>
      <c r="C5729" s="92" t="str">
        <f t="shared" si="267"/>
        <v>GET /account-access-consents/{ConsentId}</v>
      </c>
      <c r="D5729" s="94" t="s">
        <v>208</v>
      </c>
      <c r="E5729" s="93" t="str">
        <f t="shared" si="268"/>
        <v>AISP</v>
      </c>
      <c r="F5729" s="93" t="str">
        <f t="shared" si="269"/>
        <v>N</v>
      </c>
      <c r="G5729" s="95">
        <v>1334094.9168376329</v>
      </c>
      <c r="H5729" s="99">
        <v>28100.294970650189</v>
      </c>
      <c r="I5729" s="99">
        <v>32.360494375383176</v>
      </c>
      <c r="J5729" s="96"/>
      <c r="K5729" s="96"/>
      <c r="L5729" s="96"/>
      <c r="M5729" s="96"/>
      <c r="N5729" s="96"/>
      <c r="O5729" s="96"/>
      <c r="P5729" s="96"/>
    </row>
    <row r="5730" spans="1:16" ht="15" customHeight="1" x14ac:dyDescent="0.25">
      <c r="A5730" s="97">
        <v>43778</v>
      </c>
      <c r="B5730" s="101">
        <v>3</v>
      </c>
      <c r="C5730" s="92" t="str">
        <f t="shared" si="267"/>
        <v>DELETE /account-access-consents/{ConsentId}</v>
      </c>
      <c r="D5730" s="94" t="s">
        <v>208</v>
      </c>
      <c r="E5730" s="93" t="str">
        <f t="shared" si="268"/>
        <v>AISP</v>
      </c>
      <c r="F5730" s="93" t="str">
        <f t="shared" si="269"/>
        <v>N</v>
      </c>
      <c r="G5730" s="95">
        <v>664636.59361209814</v>
      </c>
      <c r="H5730" s="99">
        <v>24614.628640833424</v>
      </c>
      <c r="I5730" s="99">
        <v>288.92137547292361</v>
      </c>
      <c r="J5730" s="96"/>
      <c r="K5730" s="96"/>
      <c r="L5730" s="96"/>
      <c r="M5730" s="96"/>
      <c r="N5730" s="96"/>
      <c r="O5730" s="96"/>
      <c r="P5730" s="96"/>
    </row>
    <row r="5731" spans="1:16" ht="15" customHeight="1" x14ac:dyDescent="0.25">
      <c r="A5731" s="97">
        <v>43778</v>
      </c>
      <c r="B5731" s="101">
        <v>4</v>
      </c>
      <c r="C5731" s="92" t="str">
        <f t="shared" si="267"/>
        <v>GET /accounts</v>
      </c>
      <c r="D5731" s="94" t="s">
        <v>208</v>
      </c>
      <c r="E5731" s="93" t="str">
        <f t="shared" si="268"/>
        <v>AISP</v>
      </c>
      <c r="F5731" s="93" t="str">
        <f t="shared" si="269"/>
        <v>Y</v>
      </c>
      <c r="G5731" s="95">
        <v>1713692.4292820184</v>
      </c>
      <c r="H5731" s="99">
        <v>30865.544424146417</v>
      </c>
      <c r="I5731" s="99">
        <v>67.660037690211155</v>
      </c>
      <c r="J5731" s="96"/>
      <c r="K5731" s="96"/>
      <c r="L5731" s="96"/>
      <c r="M5731" s="96"/>
      <c r="N5731" s="96"/>
      <c r="O5731" s="96"/>
      <c r="P5731" s="96"/>
    </row>
    <row r="5732" spans="1:16" ht="15" customHeight="1" x14ac:dyDescent="0.25">
      <c r="A5732" s="97">
        <v>43778</v>
      </c>
      <c r="B5732" s="101">
        <v>5</v>
      </c>
      <c r="C5732" s="92" t="str">
        <f t="shared" si="267"/>
        <v>GET /accounts/{AccountId}</v>
      </c>
      <c r="D5732" s="94" t="s">
        <v>208</v>
      </c>
      <c r="E5732" s="93" t="str">
        <f t="shared" si="268"/>
        <v>AISP</v>
      </c>
      <c r="F5732" s="93" t="str">
        <f t="shared" si="269"/>
        <v>Y</v>
      </c>
      <c r="G5732" s="95">
        <v>2652683.6507896585</v>
      </c>
      <c r="H5732" s="99">
        <v>45732.524352047752</v>
      </c>
      <c r="I5732" s="99">
        <v>93.19299586539789</v>
      </c>
      <c r="J5732" s="96"/>
      <c r="K5732" s="96"/>
      <c r="L5732" s="96"/>
      <c r="M5732" s="96"/>
      <c r="N5732" s="96"/>
      <c r="O5732" s="96"/>
      <c r="P5732" s="96"/>
    </row>
    <row r="5733" spans="1:16" ht="15" customHeight="1" x14ac:dyDescent="0.25">
      <c r="A5733" s="97">
        <v>43778</v>
      </c>
      <c r="B5733" s="101">
        <v>6</v>
      </c>
      <c r="C5733" s="92" t="str">
        <f t="shared" si="267"/>
        <v>GET /accounts/{AccountId}/balances</v>
      </c>
      <c r="D5733" s="94" t="s">
        <v>208</v>
      </c>
      <c r="E5733" s="93" t="str">
        <f t="shared" si="268"/>
        <v>AISP</v>
      </c>
      <c r="F5733" s="93" t="str">
        <f t="shared" si="269"/>
        <v>Y</v>
      </c>
      <c r="G5733" s="95">
        <v>1742963.2794925624</v>
      </c>
      <c r="H5733" s="99">
        <v>25205.955294598327</v>
      </c>
      <c r="I5733" s="99">
        <v>128.03109286861712</v>
      </c>
      <c r="J5733" s="96"/>
      <c r="K5733" s="96"/>
      <c r="L5733" s="96"/>
      <c r="M5733" s="96"/>
      <c r="N5733" s="96"/>
      <c r="O5733" s="96"/>
      <c r="P5733" s="96"/>
    </row>
    <row r="5734" spans="1:16" ht="15" customHeight="1" x14ac:dyDescent="0.25">
      <c r="A5734" s="97">
        <v>43778</v>
      </c>
      <c r="B5734" s="101">
        <v>7</v>
      </c>
      <c r="C5734" s="92" t="str">
        <f t="shared" si="267"/>
        <v>GET /balances</v>
      </c>
      <c r="D5734" s="94" t="s">
        <v>208</v>
      </c>
      <c r="E5734" s="93" t="str">
        <f t="shared" si="268"/>
        <v>AISP</v>
      </c>
      <c r="F5734" s="93" t="str">
        <f t="shared" si="269"/>
        <v>Y</v>
      </c>
      <c r="G5734" s="95">
        <v>1119950.7782392271</v>
      </c>
      <c r="H5734" s="99">
        <v>20845.215417422482</v>
      </c>
      <c r="I5734" s="99">
        <v>151.77955309246795</v>
      </c>
      <c r="J5734" s="96"/>
      <c r="K5734" s="96"/>
      <c r="L5734" s="96"/>
      <c r="M5734" s="96"/>
      <c r="N5734" s="96"/>
      <c r="O5734" s="96"/>
      <c r="P5734" s="96"/>
    </row>
    <row r="5735" spans="1:16" ht="15" customHeight="1" x14ac:dyDescent="0.25">
      <c r="A5735" s="97">
        <v>43778</v>
      </c>
      <c r="B5735" s="101">
        <v>8</v>
      </c>
      <c r="C5735" s="92" t="str">
        <f t="shared" si="267"/>
        <v>GET /accounts/{AccountId}/transactions</v>
      </c>
      <c r="D5735" s="94" t="s">
        <v>208</v>
      </c>
      <c r="E5735" s="93" t="str">
        <f t="shared" si="268"/>
        <v>AISP</v>
      </c>
      <c r="F5735" s="93" t="str">
        <f t="shared" si="269"/>
        <v>Y</v>
      </c>
      <c r="G5735" s="95">
        <v>28783898.485206567</v>
      </c>
      <c r="H5735" s="99">
        <v>19172.967677010907</v>
      </c>
      <c r="I5735" s="99">
        <v>170.53629932113506</v>
      </c>
      <c r="J5735" s="96"/>
      <c r="K5735" s="96"/>
      <c r="L5735" s="96"/>
      <c r="M5735" s="96"/>
      <c r="N5735" s="96"/>
      <c r="O5735" s="96"/>
      <c r="P5735" s="96"/>
    </row>
    <row r="5736" spans="1:16" ht="15" customHeight="1" x14ac:dyDescent="0.25">
      <c r="A5736" s="97">
        <v>43778</v>
      </c>
      <c r="B5736" s="101">
        <v>9</v>
      </c>
      <c r="C5736" s="92" t="str">
        <f t="shared" si="267"/>
        <v>GET /transactions</v>
      </c>
      <c r="D5736" s="94" t="s">
        <v>208</v>
      </c>
      <c r="E5736" s="93" t="str">
        <f t="shared" si="268"/>
        <v>AISP</v>
      </c>
      <c r="F5736" s="93" t="str">
        <f t="shared" si="269"/>
        <v>Y</v>
      </c>
      <c r="G5736" s="95">
        <v>326228091.95160335</v>
      </c>
      <c r="H5736" s="99">
        <v>40512.180367660796</v>
      </c>
      <c r="I5736" s="99">
        <v>30.826836788736831</v>
      </c>
      <c r="J5736" s="96"/>
      <c r="K5736" s="96"/>
      <c r="L5736" s="96"/>
      <c r="M5736" s="96"/>
      <c r="N5736" s="96"/>
      <c r="O5736" s="96"/>
      <c r="P5736" s="96"/>
    </row>
    <row r="5737" spans="1:16" ht="15" customHeight="1" x14ac:dyDescent="0.25">
      <c r="A5737" s="97">
        <v>43778</v>
      </c>
      <c r="B5737" s="101">
        <v>10</v>
      </c>
      <c r="C5737" s="92" t="str">
        <f t="shared" si="267"/>
        <v>GET /accounts/{AccountId}/beneficiaries</v>
      </c>
      <c r="D5737" s="94" t="s">
        <v>208</v>
      </c>
      <c r="E5737" s="93" t="str">
        <f t="shared" si="268"/>
        <v>AISP</v>
      </c>
      <c r="F5737" s="93" t="str">
        <f t="shared" si="269"/>
        <v>Y</v>
      </c>
      <c r="G5737" s="95">
        <v>1903645.4749343379</v>
      </c>
      <c r="H5737" s="99">
        <v>26912.270899128838</v>
      </c>
      <c r="I5737" s="99">
        <v>125.32077576189891</v>
      </c>
      <c r="J5737" s="96"/>
      <c r="K5737" s="96"/>
      <c r="L5737" s="96"/>
      <c r="M5737" s="96"/>
      <c r="N5737" s="96"/>
      <c r="O5737" s="96"/>
      <c r="P5737" s="96"/>
    </row>
    <row r="5738" spans="1:16" ht="15" customHeight="1" x14ac:dyDescent="0.25">
      <c r="A5738" s="97">
        <v>43778</v>
      </c>
      <c r="B5738" s="101">
        <v>11</v>
      </c>
      <c r="C5738" s="92" t="str">
        <f t="shared" si="267"/>
        <v>GET /beneficiaries</v>
      </c>
      <c r="D5738" s="94" t="s">
        <v>208</v>
      </c>
      <c r="E5738" s="93" t="str">
        <f t="shared" si="268"/>
        <v>AISP</v>
      </c>
      <c r="F5738" s="93" t="str">
        <f t="shared" si="269"/>
        <v>Y</v>
      </c>
      <c r="G5738" s="95">
        <v>2592214.1000983035</v>
      </c>
      <c r="H5738" s="99">
        <v>40116.373658846846</v>
      </c>
      <c r="I5738" s="99">
        <v>27.52374068683902</v>
      </c>
      <c r="J5738" s="96"/>
      <c r="K5738" s="96"/>
      <c r="L5738" s="96"/>
      <c r="M5738" s="96"/>
      <c r="N5738" s="96"/>
      <c r="O5738" s="96"/>
      <c r="P5738" s="96"/>
    </row>
    <row r="5739" spans="1:16" ht="15" customHeight="1" x14ac:dyDescent="0.25">
      <c r="A5739" s="97">
        <v>43778</v>
      </c>
      <c r="B5739" s="101">
        <v>12</v>
      </c>
      <c r="C5739" s="92" t="str">
        <f t="shared" si="267"/>
        <v>GET /accounts/{AccountId}/direct-debits</v>
      </c>
      <c r="D5739" s="94" t="s">
        <v>208</v>
      </c>
      <c r="E5739" s="93" t="str">
        <f t="shared" si="268"/>
        <v>AISP</v>
      </c>
      <c r="F5739" s="93" t="str">
        <f t="shared" si="269"/>
        <v>Y</v>
      </c>
      <c r="G5739" s="95">
        <v>1839985.2290897849</v>
      </c>
      <c r="H5739" s="99">
        <v>37375.139233766822</v>
      </c>
      <c r="I5739" s="99">
        <v>162.13629082462612</v>
      </c>
      <c r="J5739" s="96"/>
      <c r="K5739" s="96"/>
      <c r="L5739" s="96"/>
      <c r="M5739" s="96"/>
      <c r="N5739" s="96"/>
      <c r="O5739" s="96"/>
      <c r="P5739" s="96"/>
    </row>
    <row r="5740" spans="1:16" ht="15" customHeight="1" x14ac:dyDescent="0.25">
      <c r="A5740" s="97">
        <v>43778</v>
      </c>
      <c r="B5740" s="101">
        <v>13</v>
      </c>
      <c r="C5740" s="92" t="str">
        <f t="shared" si="267"/>
        <v>GET /direct-debits</v>
      </c>
      <c r="D5740" s="94" t="s">
        <v>208</v>
      </c>
      <c r="E5740" s="93" t="str">
        <f t="shared" si="268"/>
        <v>AISP</v>
      </c>
      <c r="F5740" s="93" t="str">
        <f t="shared" si="269"/>
        <v>Y</v>
      </c>
      <c r="G5740" s="95">
        <v>1725801.3132458634</v>
      </c>
      <c r="H5740" s="99">
        <v>22683.583957734656</v>
      </c>
      <c r="I5740" s="99">
        <v>189.76076992678824</v>
      </c>
      <c r="J5740" s="96"/>
      <c r="K5740" s="96"/>
      <c r="L5740" s="96"/>
      <c r="M5740" s="96"/>
      <c r="N5740" s="96"/>
      <c r="O5740" s="96"/>
      <c r="P5740" s="96"/>
    </row>
    <row r="5741" spans="1:16" ht="15" customHeight="1" x14ac:dyDescent="0.25">
      <c r="A5741" s="97">
        <v>43778</v>
      </c>
      <c r="B5741" s="101">
        <v>14</v>
      </c>
      <c r="C5741" s="92" t="str">
        <f t="shared" si="267"/>
        <v>GET /accounts/{AccountId}/standing-orders</v>
      </c>
      <c r="D5741" s="94" t="s">
        <v>208</v>
      </c>
      <c r="E5741" s="93" t="str">
        <f t="shared" si="268"/>
        <v>AISP</v>
      </c>
      <c r="F5741" s="93" t="str">
        <f t="shared" si="269"/>
        <v>Y</v>
      </c>
      <c r="G5741" s="95">
        <v>929343.3996195111</v>
      </c>
      <c r="H5741" s="99">
        <v>16453.201779182764</v>
      </c>
      <c r="I5741" s="99">
        <v>141.38561078245007</v>
      </c>
      <c r="J5741" s="96"/>
      <c r="K5741" s="96"/>
      <c r="L5741" s="96"/>
      <c r="M5741" s="96"/>
      <c r="N5741" s="96"/>
      <c r="O5741" s="96"/>
      <c r="P5741" s="96"/>
    </row>
    <row r="5742" spans="1:16" ht="15" customHeight="1" x14ac:dyDescent="0.25">
      <c r="A5742" s="97">
        <v>43778</v>
      </c>
      <c r="B5742" s="101">
        <v>15</v>
      </c>
      <c r="C5742" s="92" t="str">
        <f t="shared" si="267"/>
        <v>GET /standing-orders</v>
      </c>
      <c r="D5742" s="94" t="s">
        <v>208</v>
      </c>
      <c r="E5742" s="93" t="str">
        <f t="shared" si="268"/>
        <v>AISP</v>
      </c>
      <c r="F5742" s="93" t="str">
        <f t="shared" si="269"/>
        <v>Y</v>
      </c>
      <c r="G5742" s="95">
        <v>1257481.817738039</v>
      </c>
      <c r="H5742" s="99">
        <v>43183.792169675384</v>
      </c>
      <c r="I5742" s="99">
        <v>131.07707711197386</v>
      </c>
      <c r="J5742" s="96"/>
      <c r="K5742" s="96"/>
      <c r="L5742" s="96"/>
      <c r="M5742" s="96"/>
      <c r="N5742" s="96"/>
      <c r="O5742" s="96"/>
      <c r="P5742" s="96"/>
    </row>
    <row r="5743" spans="1:16" ht="15" customHeight="1" x14ac:dyDescent="0.25">
      <c r="A5743" s="97">
        <v>43778</v>
      </c>
      <c r="B5743" s="101">
        <v>16</v>
      </c>
      <c r="C5743" s="92" t="str">
        <f t="shared" si="267"/>
        <v>GET /accounts/{AccountId}/product</v>
      </c>
      <c r="D5743" s="94" t="s">
        <v>208</v>
      </c>
      <c r="E5743" s="93" t="str">
        <f t="shared" si="268"/>
        <v>AISP</v>
      </c>
      <c r="F5743" s="93" t="str">
        <f t="shared" si="269"/>
        <v>Y</v>
      </c>
      <c r="G5743" s="95">
        <v>392181.34118673304</v>
      </c>
      <c r="H5743" s="99">
        <v>5086.393908065912</v>
      </c>
      <c r="I5743" s="99">
        <v>175.40141727151095</v>
      </c>
      <c r="J5743" s="96"/>
      <c r="K5743" s="96"/>
      <c r="L5743" s="96"/>
      <c r="M5743" s="96"/>
      <c r="N5743" s="96"/>
      <c r="O5743" s="96"/>
      <c r="P5743" s="96"/>
    </row>
    <row r="5744" spans="1:16" ht="15" customHeight="1" x14ac:dyDescent="0.25">
      <c r="A5744" s="97">
        <v>43778</v>
      </c>
      <c r="B5744" s="101">
        <v>17</v>
      </c>
      <c r="C5744" s="92" t="str">
        <f t="shared" si="267"/>
        <v>GET /products</v>
      </c>
      <c r="D5744" s="94" t="s">
        <v>208</v>
      </c>
      <c r="E5744" s="93" t="str">
        <f t="shared" si="268"/>
        <v>AISP</v>
      </c>
      <c r="F5744" s="93" t="str">
        <f t="shared" si="269"/>
        <v>Y</v>
      </c>
      <c r="G5744" s="95">
        <v>826460.44089311035</v>
      </c>
      <c r="H5744" s="99">
        <v>34707.34697251278</v>
      </c>
      <c r="I5744" s="99">
        <v>201.97092270378468</v>
      </c>
      <c r="J5744" s="96"/>
      <c r="K5744" s="96"/>
      <c r="L5744" s="96"/>
      <c r="M5744" s="96"/>
      <c r="N5744" s="96"/>
      <c r="O5744" s="96"/>
      <c r="P5744" s="96"/>
    </row>
    <row r="5745" spans="1:16" ht="15" customHeight="1" x14ac:dyDescent="0.25">
      <c r="A5745" s="97">
        <v>43778</v>
      </c>
      <c r="B5745" s="101">
        <v>18</v>
      </c>
      <c r="C5745" s="92" t="str">
        <f t="shared" si="267"/>
        <v>GET /accounts/{AccountId}/offers</v>
      </c>
      <c r="D5745" s="94" t="s">
        <v>208</v>
      </c>
      <c r="E5745" s="93" t="str">
        <f t="shared" si="268"/>
        <v>AISP</v>
      </c>
      <c r="F5745" s="93" t="str">
        <f t="shared" si="269"/>
        <v>Y</v>
      </c>
      <c r="G5745" s="95">
        <v>762942.69877484883</v>
      </c>
      <c r="H5745" s="99">
        <v>42660.554898862065</v>
      </c>
      <c r="I5745" s="99">
        <v>268.52567040246595</v>
      </c>
      <c r="J5745" s="96"/>
      <c r="K5745" s="96"/>
      <c r="L5745" s="96"/>
      <c r="M5745" s="96"/>
      <c r="N5745" s="96"/>
      <c r="O5745" s="96"/>
      <c r="P5745" s="96"/>
    </row>
    <row r="5746" spans="1:16" ht="15" customHeight="1" x14ac:dyDescent="0.25">
      <c r="A5746" s="97">
        <v>43778</v>
      </c>
      <c r="B5746" s="101">
        <v>19</v>
      </c>
      <c r="C5746" s="92" t="str">
        <f t="shared" si="267"/>
        <v>GET /offers</v>
      </c>
      <c r="D5746" s="94" t="s">
        <v>208</v>
      </c>
      <c r="E5746" s="93" t="str">
        <f t="shared" si="268"/>
        <v>AISP</v>
      </c>
      <c r="F5746" s="93" t="str">
        <f t="shared" si="269"/>
        <v>Y</v>
      </c>
      <c r="G5746" s="95">
        <v>2918886.0992640592</v>
      </c>
      <c r="H5746" s="99">
        <v>40234.526931801323</v>
      </c>
      <c r="I5746" s="99">
        <v>172.69093989180604</v>
      </c>
      <c r="J5746" s="96"/>
      <c r="K5746" s="96"/>
      <c r="L5746" s="96"/>
      <c r="M5746" s="96"/>
      <c r="N5746" s="96"/>
      <c r="O5746" s="96"/>
      <c r="P5746" s="96"/>
    </row>
    <row r="5747" spans="1:16" ht="15" customHeight="1" x14ac:dyDescent="0.25">
      <c r="A5747" s="97">
        <v>43778</v>
      </c>
      <c r="B5747" s="101">
        <v>20</v>
      </c>
      <c r="C5747" s="92" t="str">
        <f t="shared" si="267"/>
        <v>GET /accounts/{AccountId}/party</v>
      </c>
      <c r="D5747" s="94" t="s">
        <v>208</v>
      </c>
      <c r="E5747" s="93" t="str">
        <f t="shared" si="268"/>
        <v>AISP</v>
      </c>
      <c r="F5747" s="93" t="str">
        <f t="shared" si="269"/>
        <v>Y</v>
      </c>
      <c r="G5747" s="95">
        <v>1057137.5147782171</v>
      </c>
      <c r="H5747" s="99">
        <v>46348.741420858947</v>
      </c>
      <c r="I5747" s="99">
        <v>0</v>
      </c>
      <c r="J5747" s="96"/>
      <c r="K5747" s="96"/>
      <c r="L5747" s="96"/>
      <c r="M5747" s="96"/>
      <c r="N5747" s="96"/>
      <c r="O5747" s="96"/>
      <c r="P5747" s="96"/>
    </row>
    <row r="5748" spans="1:16" ht="15" customHeight="1" x14ac:dyDescent="0.25">
      <c r="A5748" s="97">
        <v>43778</v>
      </c>
      <c r="B5748" s="101">
        <v>21</v>
      </c>
      <c r="C5748" s="92" t="str">
        <f t="shared" si="267"/>
        <v>GET /party</v>
      </c>
      <c r="D5748" s="94" t="s">
        <v>208</v>
      </c>
      <c r="E5748" s="93" t="str">
        <f t="shared" si="268"/>
        <v>AISP</v>
      </c>
      <c r="F5748" s="93" t="str">
        <f t="shared" si="269"/>
        <v>Y</v>
      </c>
      <c r="G5748" s="95">
        <v>859810.08123910276</v>
      </c>
      <c r="H5748" s="99">
        <v>11089.601603562505</v>
      </c>
      <c r="I5748" s="99">
        <v>366.89079492091514</v>
      </c>
      <c r="J5748" s="96"/>
      <c r="K5748" s="96"/>
      <c r="L5748" s="96"/>
      <c r="M5748" s="96"/>
      <c r="N5748" s="96"/>
      <c r="O5748" s="96"/>
      <c r="P5748" s="96"/>
    </row>
    <row r="5749" spans="1:16" ht="15" customHeight="1" x14ac:dyDescent="0.25">
      <c r="A5749" s="97">
        <v>43778</v>
      </c>
      <c r="B5749" s="101">
        <v>22</v>
      </c>
      <c r="C5749" s="92" t="str">
        <f t="shared" si="267"/>
        <v>GET /accounts/{AccountId}/scheduled-payments</v>
      </c>
      <c r="D5749" s="94" t="s">
        <v>208</v>
      </c>
      <c r="E5749" s="93" t="str">
        <f t="shared" si="268"/>
        <v>AISP</v>
      </c>
      <c r="F5749" s="93" t="str">
        <f t="shared" si="269"/>
        <v>Y</v>
      </c>
      <c r="G5749" s="95">
        <v>990064.72219425754</v>
      </c>
      <c r="H5749" s="99">
        <v>37807.609793404903</v>
      </c>
      <c r="I5749" s="99">
        <v>2.7914101113395136</v>
      </c>
      <c r="J5749" s="96"/>
      <c r="K5749" s="96"/>
      <c r="L5749" s="96"/>
      <c r="M5749" s="96"/>
      <c r="N5749" s="96"/>
      <c r="O5749" s="96"/>
      <c r="P5749" s="96"/>
    </row>
    <row r="5750" spans="1:16" ht="15" customHeight="1" x14ac:dyDescent="0.25">
      <c r="A5750" s="97">
        <v>43778</v>
      </c>
      <c r="B5750" s="101">
        <v>23</v>
      </c>
      <c r="C5750" s="92" t="str">
        <f t="shared" si="267"/>
        <v>GET /scheduled-payments</v>
      </c>
      <c r="D5750" s="94" t="s">
        <v>208</v>
      </c>
      <c r="E5750" s="93" t="str">
        <f t="shared" si="268"/>
        <v>AISP</v>
      </c>
      <c r="F5750" s="93" t="str">
        <f t="shared" si="269"/>
        <v>Y</v>
      </c>
      <c r="G5750" s="95">
        <v>1904760.9463361909</v>
      </c>
      <c r="H5750" s="99">
        <v>32359.434986164524</v>
      </c>
      <c r="I5750" s="99">
        <v>84.425375619174034</v>
      </c>
      <c r="J5750" s="96"/>
      <c r="K5750" s="96"/>
      <c r="L5750" s="96"/>
      <c r="M5750" s="96"/>
      <c r="N5750" s="96"/>
      <c r="O5750" s="96"/>
      <c r="P5750" s="96"/>
    </row>
    <row r="5751" spans="1:16" ht="15" customHeight="1" x14ac:dyDescent="0.25">
      <c r="A5751" s="97">
        <v>43778</v>
      </c>
      <c r="B5751" s="101">
        <v>24</v>
      </c>
      <c r="C5751" s="92" t="str">
        <f t="shared" si="267"/>
        <v>GET /accounts/{AccountId}/statements</v>
      </c>
      <c r="D5751" s="94" t="s">
        <v>208</v>
      </c>
      <c r="E5751" s="93" t="str">
        <f t="shared" si="268"/>
        <v>AISP</v>
      </c>
      <c r="F5751" s="93" t="str">
        <f t="shared" si="269"/>
        <v>Y</v>
      </c>
      <c r="G5751" s="95">
        <v>944277.85005516268</v>
      </c>
      <c r="H5751" s="99">
        <v>15164.898269067362</v>
      </c>
      <c r="I5751" s="99">
        <v>130.00087046678846</v>
      </c>
      <c r="J5751" s="96"/>
      <c r="K5751" s="96"/>
      <c r="L5751" s="96"/>
      <c r="M5751" s="96"/>
      <c r="N5751" s="96"/>
      <c r="O5751" s="96"/>
      <c r="P5751" s="96"/>
    </row>
    <row r="5752" spans="1:16" ht="15" customHeight="1" x14ac:dyDescent="0.25">
      <c r="A5752" s="97">
        <v>43778</v>
      </c>
      <c r="B5752" s="101">
        <v>25</v>
      </c>
      <c r="C5752" s="92" t="str">
        <f t="shared" si="267"/>
        <v>GET /accounts/{AccountId}/statements/{StatementId}</v>
      </c>
      <c r="D5752" s="94" t="s">
        <v>208</v>
      </c>
      <c r="E5752" s="93" t="str">
        <f t="shared" si="268"/>
        <v>AISP</v>
      </c>
      <c r="F5752" s="93" t="str">
        <f t="shared" si="269"/>
        <v>Y</v>
      </c>
      <c r="G5752" s="95">
        <v>1038414.5250268725</v>
      </c>
      <c r="H5752" s="103">
        <v>24543.761083933106</v>
      </c>
      <c r="I5752" s="103">
        <v>112.10333629801372</v>
      </c>
      <c r="J5752" s="96"/>
      <c r="K5752" s="96"/>
      <c r="L5752" s="96"/>
      <c r="M5752" s="96"/>
      <c r="N5752" s="96"/>
      <c r="O5752" s="96"/>
      <c r="P5752" s="96"/>
    </row>
    <row r="5753" spans="1:16" ht="15" customHeight="1" x14ac:dyDescent="0.25">
      <c r="A5753" s="97">
        <v>43778</v>
      </c>
      <c r="B5753" s="101">
        <v>26</v>
      </c>
      <c r="C5753" s="92" t="str">
        <f t="shared" si="267"/>
        <v>GET /accounts/{AccountId}/statements/{StatementId}/file</v>
      </c>
      <c r="D5753" s="94" t="s">
        <v>208</v>
      </c>
      <c r="E5753" s="93" t="str">
        <f t="shared" si="268"/>
        <v>AISP</v>
      </c>
      <c r="F5753" s="93" t="str">
        <f t="shared" si="269"/>
        <v>Y</v>
      </c>
      <c r="G5753" s="95">
        <v>1955140.2845297812</v>
      </c>
      <c r="H5753" s="103">
        <v>22182.514244235492</v>
      </c>
      <c r="I5753" s="103">
        <v>91.780947568979542</v>
      </c>
      <c r="J5753" s="96"/>
      <c r="K5753" s="96"/>
      <c r="L5753" s="96"/>
      <c r="M5753" s="96"/>
      <c r="N5753" s="96"/>
      <c r="O5753" s="96"/>
      <c r="P5753" s="96"/>
    </row>
    <row r="5754" spans="1:16" ht="15" customHeight="1" x14ac:dyDescent="0.25">
      <c r="A5754" s="97">
        <v>43778</v>
      </c>
      <c r="B5754" s="101">
        <v>27</v>
      </c>
      <c r="C5754" s="92" t="str">
        <f t="shared" si="267"/>
        <v>GET /accounts/{AccountId}/statements/{StatementId}/transactions</v>
      </c>
      <c r="D5754" s="94" t="s">
        <v>208</v>
      </c>
      <c r="E5754" s="93" t="str">
        <f t="shared" si="268"/>
        <v>AISP</v>
      </c>
      <c r="F5754" s="93" t="str">
        <f t="shared" si="269"/>
        <v>Y</v>
      </c>
      <c r="G5754" s="95">
        <v>30473686.655272763</v>
      </c>
      <c r="H5754" s="103">
        <v>7175.0171087861581</v>
      </c>
      <c r="I5754" s="103">
        <v>283.88653963582914</v>
      </c>
      <c r="J5754" s="96"/>
      <c r="K5754" s="96"/>
      <c r="L5754" s="96"/>
      <c r="M5754" s="96"/>
      <c r="N5754" s="96"/>
      <c r="O5754" s="96"/>
      <c r="P5754" s="96"/>
    </row>
    <row r="5755" spans="1:16" ht="15" customHeight="1" x14ac:dyDescent="0.25">
      <c r="A5755" s="97">
        <v>43778</v>
      </c>
      <c r="B5755" s="101">
        <v>28</v>
      </c>
      <c r="C5755" s="92" t="str">
        <f t="shared" si="267"/>
        <v>GET /statements</v>
      </c>
      <c r="D5755" s="94" t="s">
        <v>208</v>
      </c>
      <c r="E5755" s="93" t="str">
        <f t="shared" si="268"/>
        <v>AISP</v>
      </c>
      <c r="F5755" s="93" t="str">
        <f t="shared" si="269"/>
        <v>Y</v>
      </c>
      <c r="G5755" s="95">
        <v>3025835.3067999766</v>
      </c>
      <c r="H5755" s="103">
        <v>39410.837877345832</v>
      </c>
      <c r="I5755" s="103">
        <v>64.242297072987242</v>
      </c>
      <c r="J5755" s="96"/>
      <c r="K5755" s="96"/>
      <c r="L5755" s="96"/>
      <c r="M5755" s="96"/>
      <c r="N5755" s="96"/>
      <c r="O5755" s="96"/>
      <c r="P5755" s="96"/>
    </row>
    <row r="5756" spans="1:16" ht="15" customHeight="1" x14ac:dyDescent="0.25">
      <c r="A5756" s="97">
        <v>43778</v>
      </c>
      <c r="B5756" s="101">
        <v>29</v>
      </c>
      <c r="C5756" s="92" t="str">
        <f t="shared" si="267"/>
        <v>POST /domestic-payment-consents</v>
      </c>
      <c r="D5756" s="94" t="s">
        <v>208</v>
      </c>
      <c r="E5756" s="93" t="str">
        <f t="shared" si="268"/>
        <v>PISP</v>
      </c>
      <c r="F5756" s="93" t="str">
        <f t="shared" si="269"/>
        <v>N</v>
      </c>
      <c r="G5756" s="95">
        <v>3500048.7529140245</v>
      </c>
      <c r="H5756" s="99">
        <v>8605.9818229129269</v>
      </c>
      <c r="I5756" s="99">
        <v>85.901551353655563</v>
      </c>
      <c r="J5756" s="96"/>
      <c r="K5756" s="96"/>
      <c r="L5756" s="96"/>
      <c r="M5756" s="96"/>
      <c r="N5756" s="96"/>
      <c r="O5756" s="96"/>
      <c r="P5756" s="96"/>
    </row>
    <row r="5757" spans="1:16" ht="15" customHeight="1" x14ac:dyDescent="0.25">
      <c r="A5757" s="97">
        <v>43778</v>
      </c>
      <c r="B5757" s="101">
        <v>30</v>
      </c>
      <c r="C5757" s="92" t="str">
        <f t="shared" si="267"/>
        <v>GET /domestic-payment-consents/{ConsentId}</v>
      </c>
      <c r="D5757" s="94" t="s">
        <v>208</v>
      </c>
      <c r="E5757" s="93" t="str">
        <f t="shared" si="268"/>
        <v>PISP</v>
      </c>
      <c r="F5757" s="93" t="str">
        <f t="shared" si="269"/>
        <v>N</v>
      </c>
      <c r="G5757" s="95">
        <v>14592112.121221904</v>
      </c>
      <c r="H5757" s="99">
        <v>16658.691348753095</v>
      </c>
      <c r="I5757" s="99">
        <v>156.94899091466144</v>
      </c>
      <c r="J5757" s="96"/>
      <c r="K5757" s="96"/>
      <c r="L5757" s="96"/>
      <c r="M5757" s="96"/>
      <c r="N5757" s="96"/>
      <c r="O5757" s="96"/>
      <c r="P5757" s="96"/>
    </row>
    <row r="5758" spans="1:16" ht="15" customHeight="1" x14ac:dyDescent="0.25">
      <c r="A5758" s="97">
        <v>43778</v>
      </c>
      <c r="B5758" s="101">
        <v>31</v>
      </c>
      <c r="C5758" s="92" t="str">
        <f t="shared" si="267"/>
        <v>POST /domestic-payments</v>
      </c>
      <c r="D5758" s="94" t="s">
        <v>208</v>
      </c>
      <c r="E5758" s="93" t="str">
        <f t="shared" si="268"/>
        <v>PISP</v>
      </c>
      <c r="F5758" s="93" t="str">
        <f t="shared" si="269"/>
        <v>Y</v>
      </c>
      <c r="G5758" s="95">
        <v>4792071.0557097392</v>
      </c>
      <c r="H5758" s="99">
        <v>15886.819045817067</v>
      </c>
      <c r="I5758" s="99">
        <v>5.4183670101784012</v>
      </c>
      <c r="J5758" s="96"/>
      <c r="K5758" s="96"/>
      <c r="L5758" s="96"/>
      <c r="M5758" s="96"/>
      <c r="N5758" s="96"/>
      <c r="O5758" s="96"/>
      <c r="P5758" s="96"/>
    </row>
    <row r="5759" spans="1:16" ht="15" customHeight="1" x14ac:dyDescent="0.25">
      <c r="A5759" s="97">
        <v>43778</v>
      </c>
      <c r="B5759" s="101">
        <v>32</v>
      </c>
      <c r="C5759" s="92" t="str">
        <f t="shared" si="267"/>
        <v>GET /domestic-payments/{DomesticPaymentId}</v>
      </c>
      <c r="D5759" s="94" t="s">
        <v>208</v>
      </c>
      <c r="E5759" s="93" t="str">
        <f t="shared" si="268"/>
        <v>PISP</v>
      </c>
      <c r="F5759" s="93" t="str">
        <f t="shared" si="269"/>
        <v>Y</v>
      </c>
      <c r="G5759" s="95">
        <v>31384791.661971938</v>
      </c>
      <c r="H5759" s="99">
        <v>43303.394823175906</v>
      </c>
      <c r="I5759" s="99">
        <v>64.12462422949865</v>
      </c>
      <c r="J5759" s="96"/>
      <c r="K5759" s="96"/>
      <c r="L5759" s="96"/>
      <c r="M5759" s="96"/>
      <c r="N5759" s="96"/>
      <c r="O5759" s="96"/>
      <c r="P5759" s="96"/>
    </row>
    <row r="5760" spans="1:16" ht="15" customHeight="1" x14ac:dyDescent="0.25">
      <c r="A5760" s="97">
        <v>43778</v>
      </c>
      <c r="B5760" s="101">
        <v>33</v>
      </c>
      <c r="C5760" s="92" t="str">
        <f t="shared" si="267"/>
        <v>POST /domestic-scheduled-payment-consents</v>
      </c>
      <c r="D5760" s="94" t="s">
        <v>208</v>
      </c>
      <c r="E5760" s="93" t="str">
        <f t="shared" si="268"/>
        <v>PISP</v>
      </c>
      <c r="F5760" s="93" t="str">
        <f t="shared" si="269"/>
        <v>N</v>
      </c>
      <c r="G5760" s="95">
        <v>17578005.092327207</v>
      </c>
      <c r="H5760" s="99">
        <v>18927.108805918931</v>
      </c>
      <c r="I5760" s="99">
        <v>96.597520180725255</v>
      </c>
      <c r="J5760" s="96"/>
      <c r="K5760" s="96"/>
      <c r="L5760" s="96"/>
      <c r="M5760" s="96"/>
      <c r="N5760" s="96"/>
      <c r="O5760" s="96"/>
      <c r="P5760" s="96"/>
    </row>
    <row r="5761" spans="1:16" ht="15" customHeight="1" x14ac:dyDescent="0.25">
      <c r="A5761" s="97">
        <v>43778</v>
      </c>
      <c r="B5761" s="101">
        <v>34</v>
      </c>
      <c r="C5761" s="92" t="str">
        <f t="shared" si="267"/>
        <v>GET /domestic-scheduled-payment-consents/{ConsentId}</v>
      </c>
      <c r="D5761" s="94" t="s">
        <v>208</v>
      </c>
      <c r="E5761" s="93" t="str">
        <f t="shared" si="268"/>
        <v>PISP</v>
      </c>
      <c r="F5761" s="93" t="str">
        <f t="shared" si="269"/>
        <v>N</v>
      </c>
      <c r="G5761" s="95">
        <v>12570362.423965888</v>
      </c>
      <c r="H5761" s="99">
        <v>13685.947514495072</v>
      </c>
      <c r="I5761" s="99">
        <v>84.209633836051623</v>
      </c>
      <c r="J5761" s="96"/>
      <c r="K5761" s="96"/>
      <c r="L5761" s="96"/>
      <c r="M5761" s="96"/>
      <c r="N5761" s="96"/>
      <c r="O5761" s="96"/>
      <c r="P5761" s="96"/>
    </row>
    <row r="5762" spans="1:16" ht="15" customHeight="1" x14ac:dyDescent="0.25">
      <c r="A5762" s="97">
        <v>43778</v>
      </c>
      <c r="B5762" s="101">
        <v>35</v>
      </c>
      <c r="C5762" s="92" t="str">
        <f t="shared" si="267"/>
        <v>POST /domestic-scheduled-payments</v>
      </c>
      <c r="D5762" s="94" t="s">
        <v>208</v>
      </c>
      <c r="E5762" s="93" t="str">
        <f t="shared" si="268"/>
        <v>PISP</v>
      </c>
      <c r="F5762" s="93" t="str">
        <f t="shared" si="269"/>
        <v>Y</v>
      </c>
      <c r="G5762" s="95">
        <v>31400906.076560188</v>
      </c>
      <c r="H5762" s="99">
        <v>43176.450783059219</v>
      </c>
      <c r="I5762" s="99">
        <v>148.67338103457973</v>
      </c>
      <c r="J5762" s="96"/>
      <c r="K5762" s="96"/>
      <c r="L5762" s="96"/>
      <c r="M5762" s="96"/>
      <c r="N5762" s="96"/>
      <c r="O5762" s="96"/>
      <c r="P5762" s="96"/>
    </row>
    <row r="5763" spans="1:16" ht="15" customHeight="1" x14ac:dyDescent="0.25">
      <c r="A5763" s="97">
        <v>43778</v>
      </c>
      <c r="B5763" s="101">
        <v>36</v>
      </c>
      <c r="C5763" s="92" t="str">
        <f t="shared" si="267"/>
        <v>GET /domestic-scheduled-payments/{DomesticScheduledPaymentId}</v>
      </c>
      <c r="D5763" s="94" t="s">
        <v>208</v>
      </c>
      <c r="E5763" s="93" t="str">
        <f t="shared" si="268"/>
        <v>PISP</v>
      </c>
      <c r="F5763" s="93" t="str">
        <f t="shared" si="269"/>
        <v>Y</v>
      </c>
      <c r="G5763" s="95">
        <v>15057613.385279322</v>
      </c>
      <c r="H5763" s="99">
        <v>30380.348437177054</v>
      </c>
      <c r="I5763" s="99">
        <v>78.765396488574297</v>
      </c>
      <c r="J5763" s="96"/>
      <c r="K5763" s="96"/>
      <c r="L5763" s="96"/>
      <c r="M5763" s="96"/>
      <c r="N5763" s="96"/>
      <c r="O5763" s="96"/>
      <c r="P5763" s="96"/>
    </row>
    <row r="5764" spans="1:16" ht="15" customHeight="1" x14ac:dyDescent="0.25">
      <c r="A5764" s="97">
        <v>43778</v>
      </c>
      <c r="B5764" s="101">
        <v>37</v>
      </c>
      <c r="C5764" s="92" t="str">
        <f t="shared" si="267"/>
        <v>POST /domestic-standing-order-consents</v>
      </c>
      <c r="D5764" s="94" t="s">
        <v>208</v>
      </c>
      <c r="E5764" s="93" t="str">
        <f t="shared" si="268"/>
        <v>PISP</v>
      </c>
      <c r="F5764" s="93" t="str">
        <f t="shared" si="269"/>
        <v>N</v>
      </c>
      <c r="G5764" s="95">
        <v>25469336.278806832</v>
      </c>
      <c r="H5764" s="99">
        <v>27124.812495591505</v>
      </c>
      <c r="I5764" s="99">
        <v>195.91256638724553</v>
      </c>
      <c r="J5764" s="96"/>
      <c r="K5764" s="96"/>
      <c r="L5764" s="96"/>
      <c r="M5764" s="96"/>
      <c r="N5764" s="96"/>
      <c r="O5764" s="96"/>
      <c r="P5764" s="96"/>
    </row>
    <row r="5765" spans="1:16" ht="15" customHeight="1" x14ac:dyDescent="0.25">
      <c r="A5765" s="97">
        <v>43778</v>
      </c>
      <c r="B5765" s="101">
        <v>38</v>
      </c>
      <c r="C5765" s="92" t="str">
        <f t="shared" si="267"/>
        <v>GET /domestic-standing-order-consents/{ConsentId}</v>
      </c>
      <c r="D5765" s="94" t="s">
        <v>208</v>
      </c>
      <c r="E5765" s="93" t="str">
        <f t="shared" si="268"/>
        <v>PISP</v>
      </c>
      <c r="F5765" s="93" t="str">
        <f t="shared" si="269"/>
        <v>N</v>
      </c>
      <c r="G5765" s="95">
        <v>22840783.793670867</v>
      </c>
      <c r="H5765" s="99">
        <v>33511.420833036347</v>
      </c>
      <c r="I5765" s="99">
        <v>197.56760581959765</v>
      </c>
      <c r="J5765" s="96"/>
      <c r="K5765" s="96"/>
      <c r="L5765" s="96"/>
      <c r="M5765" s="96"/>
      <c r="N5765" s="96"/>
      <c r="O5765" s="96"/>
      <c r="P5765" s="96"/>
    </row>
    <row r="5766" spans="1:16" ht="15" customHeight="1" x14ac:dyDescent="0.25">
      <c r="A5766" s="97">
        <v>43778</v>
      </c>
      <c r="B5766" s="101">
        <v>39</v>
      </c>
      <c r="C5766" s="92" t="str">
        <f t="shared" si="267"/>
        <v>POST /domestic-standing-orders</v>
      </c>
      <c r="D5766" s="94" t="s">
        <v>208</v>
      </c>
      <c r="E5766" s="93" t="str">
        <f t="shared" si="268"/>
        <v>PISP</v>
      </c>
      <c r="F5766" s="93" t="str">
        <f t="shared" si="269"/>
        <v>Y</v>
      </c>
      <c r="G5766" s="95">
        <v>8548825.9467702098</v>
      </c>
      <c r="H5766" s="99">
        <v>19065.402058846357</v>
      </c>
      <c r="I5766" s="99">
        <v>2.1066112803593624</v>
      </c>
      <c r="J5766" s="96"/>
      <c r="K5766" s="96"/>
      <c r="L5766" s="96"/>
      <c r="M5766" s="96"/>
      <c r="N5766" s="96"/>
      <c r="O5766" s="96"/>
      <c r="P5766" s="96"/>
    </row>
    <row r="5767" spans="1:16" ht="15" customHeight="1" x14ac:dyDescent="0.25">
      <c r="A5767" s="97">
        <v>43778</v>
      </c>
      <c r="B5767" s="101">
        <v>40</v>
      </c>
      <c r="C5767" s="92" t="str">
        <f t="shared" si="267"/>
        <v>GET /domestic-standing-orders/{DomesticStandingOrderId}</v>
      </c>
      <c r="D5767" s="94" t="s">
        <v>208</v>
      </c>
      <c r="E5767" s="93" t="str">
        <f t="shared" si="268"/>
        <v>PISP</v>
      </c>
      <c r="F5767" s="93" t="str">
        <f t="shared" si="269"/>
        <v>Y</v>
      </c>
      <c r="G5767" s="95">
        <v>5804787.3340794956</v>
      </c>
      <c r="H5767" s="99">
        <v>8961.9391035348726</v>
      </c>
      <c r="I5767" s="99">
        <v>252.35266451508184</v>
      </c>
      <c r="J5767" s="96"/>
      <c r="K5767" s="96"/>
      <c r="L5767" s="96"/>
      <c r="M5767" s="96"/>
      <c r="N5767" s="96"/>
      <c r="O5767" s="96"/>
      <c r="P5767" s="96"/>
    </row>
    <row r="5768" spans="1:16" ht="15" customHeight="1" x14ac:dyDescent="0.25">
      <c r="A5768" s="97">
        <v>43778</v>
      </c>
      <c r="B5768" s="101">
        <v>41</v>
      </c>
      <c r="C5768" s="92" t="str">
        <f t="shared" ref="C5768:C5831" si="270">VLOOKUP($B5768,endpoints,3)</f>
        <v>POST /international-payment-consents</v>
      </c>
      <c r="D5768" s="94" t="s">
        <v>208</v>
      </c>
      <c r="E5768" s="93" t="str">
        <f t="shared" ref="E5768:E5831" si="271">VLOOKUP($B5768,endpoints,4)</f>
        <v>PISP</v>
      </c>
      <c r="F5768" s="93" t="str">
        <f t="shared" ref="F5768:F5831" si="272">VLOOKUP($B5768,endpoints,5)</f>
        <v>N</v>
      </c>
      <c r="G5768" s="95">
        <v>35268933.685302407</v>
      </c>
      <c r="H5768" s="99">
        <v>46872.783373888415</v>
      </c>
      <c r="I5768" s="99">
        <v>65.547017592260346</v>
      </c>
      <c r="J5768" s="96"/>
      <c r="K5768" s="96"/>
      <c r="L5768" s="96"/>
      <c r="M5768" s="96"/>
      <c r="N5768" s="96"/>
      <c r="O5768" s="96"/>
      <c r="P5768" s="96"/>
    </row>
    <row r="5769" spans="1:16" ht="15" customHeight="1" x14ac:dyDescent="0.25">
      <c r="A5769" s="97">
        <v>43778</v>
      </c>
      <c r="B5769" s="101">
        <v>42</v>
      </c>
      <c r="C5769" s="92" t="str">
        <f t="shared" si="270"/>
        <v>GET /international-payment-consents/{ConsentId}</v>
      </c>
      <c r="D5769" s="94" t="s">
        <v>208</v>
      </c>
      <c r="E5769" s="93" t="str">
        <f t="shared" si="271"/>
        <v>PISP</v>
      </c>
      <c r="F5769" s="93" t="str">
        <f t="shared" si="272"/>
        <v>N</v>
      </c>
      <c r="G5769" s="95">
        <v>31311858.682747629</v>
      </c>
      <c r="H5769" s="99">
        <v>32303.21324044916</v>
      </c>
      <c r="I5769" s="99">
        <v>241.65285607713795</v>
      </c>
      <c r="J5769" s="96"/>
      <c r="K5769" s="96"/>
      <c r="L5769" s="96"/>
      <c r="M5769" s="96"/>
      <c r="N5769" s="96"/>
      <c r="O5769" s="96"/>
      <c r="P5769" s="96"/>
    </row>
    <row r="5770" spans="1:16" ht="15" customHeight="1" x14ac:dyDescent="0.25">
      <c r="A5770" s="97">
        <v>43778</v>
      </c>
      <c r="B5770" s="101">
        <v>43</v>
      </c>
      <c r="C5770" s="92" t="str">
        <f t="shared" si="270"/>
        <v>POST /international-payments</v>
      </c>
      <c r="D5770" s="94" t="s">
        <v>208</v>
      </c>
      <c r="E5770" s="93" t="str">
        <f t="shared" si="271"/>
        <v>PISP</v>
      </c>
      <c r="F5770" s="93" t="str">
        <f t="shared" si="272"/>
        <v>Y</v>
      </c>
      <c r="G5770" s="95">
        <v>34906458.317554027</v>
      </c>
      <c r="H5770" s="99">
        <v>42238.272444013746</v>
      </c>
      <c r="I5770" s="99">
        <v>44.542043049747015</v>
      </c>
      <c r="J5770" s="96"/>
      <c r="K5770" s="96"/>
      <c r="L5770" s="96"/>
      <c r="M5770" s="96"/>
      <c r="N5770" s="96"/>
      <c r="O5770" s="96"/>
      <c r="P5770" s="96"/>
    </row>
    <row r="5771" spans="1:16" ht="15" customHeight="1" x14ac:dyDescent="0.25">
      <c r="A5771" s="97">
        <v>43778</v>
      </c>
      <c r="B5771" s="101">
        <v>44</v>
      </c>
      <c r="C5771" s="92" t="str">
        <f t="shared" si="270"/>
        <v>GET /international-payments/{InternationalPaymentId}</v>
      </c>
      <c r="D5771" s="94" t="s">
        <v>208</v>
      </c>
      <c r="E5771" s="93" t="str">
        <f t="shared" si="271"/>
        <v>PISP</v>
      </c>
      <c r="F5771" s="93" t="str">
        <f t="shared" si="272"/>
        <v>Y</v>
      </c>
      <c r="G5771" s="95">
        <v>13573841.202851707</v>
      </c>
      <c r="H5771" s="99">
        <v>20005.709054993265</v>
      </c>
      <c r="I5771" s="99">
        <v>57.39727547190725</v>
      </c>
      <c r="J5771" s="96"/>
      <c r="K5771" s="96"/>
      <c r="L5771" s="96"/>
      <c r="M5771" s="96"/>
      <c r="N5771" s="96"/>
      <c r="O5771" s="96"/>
      <c r="P5771" s="96"/>
    </row>
    <row r="5772" spans="1:16" ht="15" customHeight="1" x14ac:dyDescent="0.25">
      <c r="A5772" s="97">
        <v>43778</v>
      </c>
      <c r="B5772" s="101">
        <v>45</v>
      </c>
      <c r="C5772" s="92" t="str">
        <f t="shared" si="270"/>
        <v>POST /international-scheduled-payment-consents</v>
      </c>
      <c r="D5772" s="94" t="s">
        <v>208</v>
      </c>
      <c r="E5772" s="93" t="str">
        <f t="shared" si="271"/>
        <v>PISP</v>
      </c>
      <c r="F5772" s="93" t="str">
        <f t="shared" si="272"/>
        <v>N</v>
      </c>
      <c r="G5772" s="95">
        <v>25079826.837239575</v>
      </c>
      <c r="H5772" s="99">
        <v>32050.356884745779</v>
      </c>
      <c r="I5772" s="99">
        <v>15.423721456473336</v>
      </c>
      <c r="J5772" s="96"/>
      <c r="K5772" s="96"/>
      <c r="L5772" s="96"/>
      <c r="M5772" s="96"/>
      <c r="N5772" s="96"/>
      <c r="O5772" s="96"/>
      <c r="P5772" s="96"/>
    </row>
    <row r="5773" spans="1:16" ht="15" customHeight="1" x14ac:dyDescent="0.25">
      <c r="A5773" s="97">
        <v>43778</v>
      </c>
      <c r="B5773" s="101">
        <v>46</v>
      </c>
      <c r="C5773" s="92" t="str">
        <f t="shared" si="270"/>
        <v>GET /international-scheduled-payment-consents/{ConsentId}</v>
      </c>
      <c r="D5773" s="94" t="s">
        <v>208</v>
      </c>
      <c r="E5773" s="93" t="str">
        <f t="shared" si="271"/>
        <v>PISP</v>
      </c>
      <c r="F5773" s="93" t="str">
        <f t="shared" si="272"/>
        <v>N</v>
      </c>
      <c r="G5773" s="95">
        <v>8521162.023294067</v>
      </c>
      <c r="H5773" s="99">
        <v>30499.316856659858</v>
      </c>
      <c r="I5773" s="99">
        <v>27.752934338348421</v>
      </c>
      <c r="J5773" s="96"/>
      <c r="K5773" s="96"/>
      <c r="L5773" s="96"/>
      <c r="M5773" s="96"/>
      <c r="N5773" s="96"/>
      <c r="O5773" s="96"/>
      <c r="P5773" s="96"/>
    </row>
    <row r="5774" spans="1:16" ht="15" customHeight="1" x14ac:dyDescent="0.25">
      <c r="A5774" s="97">
        <v>43778</v>
      </c>
      <c r="B5774" s="101">
        <v>47</v>
      </c>
      <c r="C5774" s="92" t="str">
        <f t="shared" si="270"/>
        <v>POST /international-scheduled-payments</v>
      </c>
      <c r="D5774" s="94" t="s">
        <v>208</v>
      </c>
      <c r="E5774" s="93" t="str">
        <f t="shared" si="271"/>
        <v>PISP</v>
      </c>
      <c r="F5774" s="93" t="str">
        <f t="shared" si="272"/>
        <v>Y</v>
      </c>
      <c r="G5774" s="95">
        <v>12890246.655713318</v>
      </c>
      <c r="H5774" s="99">
        <v>20444.529763320683</v>
      </c>
      <c r="I5774" s="99">
        <v>67.571807258757744</v>
      </c>
      <c r="J5774" s="96"/>
      <c r="K5774" s="96"/>
      <c r="L5774" s="96"/>
      <c r="M5774" s="96"/>
      <c r="N5774" s="96"/>
      <c r="O5774" s="96"/>
      <c r="P5774" s="96"/>
    </row>
    <row r="5775" spans="1:16" ht="15" customHeight="1" x14ac:dyDescent="0.25">
      <c r="A5775" s="97">
        <v>43778</v>
      </c>
      <c r="B5775" s="101">
        <v>48</v>
      </c>
      <c r="C5775" s="92" t="str">
        <f t="shared" si="270"/>
        <v>GET /international-scheduled-payments/{InternationalScheduledPaymentId}</v>
      </c>
      <c r="D5775" s="94" t="s">
        <v>208</v>
      </c>
      <c r="E5775" s="93" t="str">
        <f t="shared" si="271"/>
        <v>PISP</v>
      </c>
      <c r="F5775" s="93" t="str">
        <f t="shared" si="272"/>
        <v>Y</v>
      </c>
      <c r="G5775" s="95">
        <v>21516983.905844901</v>
      </c>
      <c r="H5775" s="99">
        <v>38112.912519612386</v>
      </c>
      <c r="I5775" s="99">
        <v>53.916686977367711</v>
      </c>
      <c r="J5775" s="96"/>
      <c r="K5775" s="96"/>
      <c r="L5775" s="96"/>
      <c r="M5775" s="96"/>
      <c r="N5775" s="96"/>
      <c r="O5775" s="96"/>
      <c r="P5775" s="96"/>
    </row>
    <row r="5776" spans="1:16" ht="15" customHeight="1" x14ac:dyDescent="0.25">
      <c r="A5776" s="97">
        <v>43778</v>
      </c>
      <c r="B5776" s="101">
        <v>49</v>
      </c>
      <c r="C5776" s="92" t="str">
        <f t="shared" si="270"/>
        <v>POST /international-standing-order-consents</v>
      </c>
      <c r="D5776" s="94" t="s">
        <v>208</v>
      </c>
      <c r="E5776" s="93" t="str">
        <f t="shared" si="271"/>
        <v>PISP</v>
      </c>
      <c r="F5776" s="93" t="str">
        <f t="shared" si="272"/>
        <v>N</v>
      </c>
      <c r="G5776" s="95">
        <v>4014329.0129964743</v>
      </c>
      <c r="H5776" s="99">
        <v>11781.679767950494</v>
      </c>
      <c r="I5776" s="99">
        <v>5.5038886160685569</v>
      </c>
      <c r="J5776" s="96"/>
      <c r="K5776" s="96"/>
      <c r="L5776" s="96"/>
      <c r="M5776" s="96"/>
      <c r="N5776" s="96"/>
      <c r="O5776" s="96"/>
      <c r="P5776" s="96"/>
    </row>
    <row r="5777" spans="1:16" ht="15" customHeight="1" x14ac:dyDescent="0.25">
      <c r="A5777" s="97">
        <v>43778</v>
      </c>
      <c r="B5777" s="101">
        <v>50</v>
      </c>
      <c r="C5777" s="92" t="str">
        <f t="shared" si="270"/>
        <v>GET /international-standing-order-consents/{ConsentId}</v>
      </c>
      <c r="D5777" s="94" t="s">
        <v>208</v>
      </c>
      <c r="E5777" s="93" t="str">
        <f t="shared" si="271"/>
        <v>PISP</v>
      </c>
      <c r="F5777" s="93" t="str">
        <f t="shared" si="272"/>
        <v>N</v>
      </c>
      <c r="G5777" s="95">
        <v>20324396.592066318</v>
      </c>
      <c r="H5777" s="99">
        <v>34285.674715274909</v>
      </c>
      <c r="I5777" s="99">
        <v>274.31497252481148</v>
      </c>
      <c r="J5777" s="96"/>
      <c r="K5777" s="96"/>
      <c r="L5777" s="96"/>
      <c r="M5777" s="96"/>
      <c r="N5777" s="96"/>
      <c r="O5777" s="96"/>
      <c r="P5777" s="96"/>
    </row>
    <row r="5778" spans="1:16" ht="15" customHeight="1" x14ac:dyDescent="0.25">
      <c r="A5778" s="97">
        <v>43778</v>
      </c>
      <c r="B5778" s="101">
        <v>51</v>
      </c>
      <c r="C5778" s="92" t="str">
        <f t="shared" si="270"/>
        <v>POST /international-standing-orders</v>
      </c>
      <c r="D5778" s="94" t="s">
        <v>208</v>
      </c>
      <c r="E5778" s="93" t="str">
        <f t="shared" si="271"/>
        <v>PISP</v>
      </c>
      <c r="F5778" s="93" t="str">
        <f t="shared" si="272"/>
        <v>Y</v>
      </c>
      <c r="G5778" s="95">
        <v>15752401.33418818</v>
      </c>
      <c r="H5778" s="99">
        <v>25033.107148805557</v>
      </c>
      <c r="I5778" s="99">
        <v>221.98685244150482</v>
      </c>
      <c r="J5778" s="96"/>
      <c r="K5778" s="96"/>
      <c r="L5778" s="96"/>
      <c r="M5778" s="96"/>
      <c r="N5778" s="96"/>
      <c r="O5778" s="96"/>
      <c r="P5778" s="96"/>
    </row>
    <row r="5779" spans="1:16" ht="15" customHeight="1" x14ac:dyDescent="0.25">
      <c r="A5779" s="97">
        <v>43778</v>
      </c>
      <c r="B5779" s="101">
        <v>52</v>
      </c>
      <c r="C5779" s="92" t="str">
        <f t="shared" si="270"/>
        <v>GET /international-standing-orders/{InternationalStandingOrderPaymentId}</v>
      </c>
      <c r="D5779" s="94" t="s">
        <v>208</v>
      </c>
      <c r="E5779" s="93" t="str">
        <f t="shared" si="271"/>
        <v>PISP</v>
      </c>
      <c r="F5779" s="93" t="str">
        <f t="shared" si="272"/>
        <v>Y</v>
      </c>
      <c r="G5779" s="95">
        <v>5740175.6744777635</v>
      </c>
      <c r="H5779" s="99">
        <v>16362.253908811468</v>
      </c>
      <c r="I5779" s="99">
        <v>68.142521273442625</v>
      </c>
      <c r="J5779" s="96"/>
      <c r="K5779" s="96"/>
      <c r="L5779" s="96"/>
      <c r="M5779" s="96"/>
      <c r="N5779" s="96"/>
      <c r="O5779" s="96"/>
      <c r="P5779" s="96"/>
    </row>
    <row r="5780" spans="1:16" ht="15" customHeight="1" x14ac:dyDescent="0.25">
      <c r="A5780" s="97">
        <v>43778</v>
      </c>
      <c r="B5780" s="101">
        <v>53</v>
      </c>
      <c r="C5780" s="92" t="str">
        <f t="shared" si="270"/>
        <v>POST /file-payment-consents</v>
      </c>
      <c r="D5780" s="94" t="s">
        <v>208</v>
      </c>
      <c r="E5780" s="93" t="str">
        <f t="shared" si="271"/>
        <v>PISP</v>
      </c>
      <c r="F5780" s="93" t="str">
        <f t="shared" si="272"/>
        <v>N</v>
      </c>
      <c r="G5780" s="95">
        <v>11836478.52560864</v>
      </c>
      <c r="H5780" s="99">
        <v>12989.580605123918</v>
      </c>
      <c r="I5780" s="99">
        <v>23.572827408776842</v>
      </c>
      <c r="J5780" s="96"/>
      <c r="K5780" s="96"/>
      <c r="L5780" s="96"/>
      <c r="M5780" s="96"/>
      <c r="N5780" s="96"/>
      <c r="O5780" s="96"/>
      <c r="P5780" s="96"/>
    </row>
    <row r="5781" spans="1:16" ht="15" customHeight="1" x14ac:dyDescent="0.25">
      <c r="A5781" s="97">
        <v>43778</v>
      </c>
      <c r="B5781" s="101">
        <v>54</v>
      </c>
      <c r="C5781" s="92" t="str">
        <f t="shared" si="270"/>
        <v>GET /file-payment-consents/{ConsentId}</v>
      </c>
      <c r="D5781" s="94" t="s">
        <v>208</v>
      </c>
      <c r="E5781" s="93" t="str">
        <f t="shared" si="271"/>
        <v>PISP</v>
      </c>
      <c r="F5781" s="93" t="str">
        <f t="shared" si="272"/>
        <v>N</v>
      </c>
      <c r="G5781" s="95">
        <v>22705592.022493888</v>
      </c>
      <c r="H5781" s="99">
        <v>23325.226009816113</v>
      </c>
      <c r="I5781" s="99">
        <v>211.48397023989571</v>
      </c>
      <c r="J5781" s="96"/>
      <c r="K5781" s="96"/>
      <c r="L5781" s="96"/>
      <c r="M5781" s="96"/>
      <c r="N5781" s="96"/>
      <c r="O5781" s="96"/>
      <c r="P5781" s="96"/>
    </row>
    <row r="5782" spans="1:16" ht="15" customHeight="1" x14ac:dyDescent="0.25">
      <c r="A5782" s="97">
        <v>43778</v>
      </c>
      <c r="B5782" s="101">
        <v>55</v>
      </c>
      <c r="C5782" s="92" t="str">
        <f t="shared" si="270"/>
        <v>POST /file-payment-consents/{ConsentId}/file</v>
      </c>
      <c r="D5782" s="94" t="s">
        <v>208</v>
      </c>
      <c r="E5782" s="93" t="str">
        <f t="shared" si="271"/>
        <v>PISP</v>
      </c>
      <c r="F5782" s="93" t="str">
        <f t="shared" si="272"/>
        <v>N</v>
      </c>
      <c r="G5782" s="95">
        <v>20731723.575814027</v>
      </c>
      <c r="H5782" s="99">
        <v>30266.503514004984</v>
      </c>
      <c r="I5782" s="99">
        <v>68.502100269390581</v>
      </c>
      <c r="J5782" s="96"/>
      <c r="K5782" s="96"/>
      <c r="L5782" s="96"/>
      <c r="M5782" s="96"/>
      <c r="N5782" s="96"/>
      <c r="O5782" s="96"/>
      <c r="P5782" s="96"/>
    </row>
    <row r="5783" spans="1:16" ht="15" customHeight="1" x14ac:dyDescent="0.25">
      <c r="A5783" s="97">
        <v>43778</v>
      </c>
      <c r="B5783" s="101">
        <v>56</v>
      </c>
      <c r="C5783" s="92" t="str">
        <f t="shared" si="270"/>
        <v>GET /file-payment-consents/{ConsentId}/file</v>
      </c>
      <c r="D5783" s="94" t="s">
        <v>208</v>
      </c>
      <c r="E5783" s="93" t="str">
        <f t="shared" si="271"/>
        <v>PISP</v>
      </c>
      <c r="F5783" s="93" t="str">
        <f t="shared" si="272"/>
        <v>N</v>
      </c>
      <c r="G5783" s="95">
        <v>25025880.89427571</v>
      </c>
      <c r="H5783" s="99">
        <v>32299.027438153731</v>
      </c>
      <c r="I5783" s="99">
        <v>40.280348403815481</v>
      </c>
      <c r="J5783" s="96"/>
      <c r="K5783" s="96"/>
      <c r="L5783" s="96"/>
      <c r="M5783" s="96"/>
      <c r="N5783" s="96"/>
      <c r="O5783" s="96"/>
      <c r="P5783" s="96"/>
    </row>
    <row r="5784" spans="1:16" ht="15" customHeight="1" x14ac:dyDescent="0.25">
      <c r="A5784" s="97">
        <v>43778</v>
      </c>
      <c r="B5784" s="101">
        <v>57</v>
      </c>
      <c r="C5784" s="92" t="str">
        <f t="shared" si="270"/>
        <v>POST /file-payments</v>
      </c>
      <c r="D5784" s="94" t="s">
        <v>208</v>
      </c>
      <c r="E5784" s="93" t="str">
        <f t="shared" si="271"/>
        <v>PISP</v>
      </c>
      <c r="F5784" s="93" t="str">
        <f t="shared" si="272"/>
        <v>Y</v>
      </c>
      <c r="G5784" s="95">
        <v>334063653.25754929</v>
      </c>
      <c r="H5784" s="99">
        <v>4355.6668845674012</v>
      </c>
      <c r="I5784" s="99">
        <v>65.444680404011251</v>
      </c>
      <c r="J5784" s="96"/>
      <c r="K5784" s="96"/>
      <c r="L5784" s="96"/>
      <c r="M5784" s="96"/>
      <c r="N5784" s="96"/>
      <c r="O5784" s="96"/>
      <c r="P5784" s="96"/>
    </row>
    <row r="5785" spans="1:16" ht="15" customHeight="1" x14ac:dyDescent="0.25">
      <c r="A5785" s="97">
        <v>43778</v>
      </c>
      <c r="B5785" s="101">
        <v>58</v>
      </c>
      <c r="C5785" s="92" t="str">
        <f t="shared" si="270"/>
        <v>GET /file-payments/{FilePaymentId}</v>
      </c>
      <c r="D5785" s="94" t="s">
        <v>208</v>
      </c>
      <c r="E5785" s="93" t="str">
        <f t="shared" si="271"/>
        <v>PISP</v>
      </c>
      <c r="F5785" s="93" t="str">
        <f t="shared" si="272"/>
        <v>Y</v>
      </c>
      <c r="G5785" s="95">
        <v>62956908.934836671</v>
      </c>
      <c r="H5785" s="99">
        <v>875.06223146884963</v>
      </c>
      <c r="I5785" s="99">
        <v>116.49366404869644</v>
      </c>
      <c r="J5785" s="96"/>
      <c r="K5785" s="96"/>
      <c r="L5785" s="96"/>
      <c r="M5785" s="96"/>
      <c r="N5785" s="96"/>
      <c r="O5785" s="96"/>
      <c r="P5785" s="96"/>
    </row>
    <row r="5786" spans="1:16" ht="15" customHeight="1" x14ac:dyDescent="0.25">
      <c r="A5786" s="97">
        <v>43778</v>
      </c>
      <c r="B5786" s="101">
        <v>59</v>
      </c>
      <c r="C5786" s="92" t="str">
        <f t="shared" si="270"/>
        <v>GET /file-payments/{FilePaymentId}/report-file</v>
      </c>
      <c r="D5786" s="94" t="s">
        <v>208</v>
      </c>
      <c r="E5786" s="93" t="str">
        <f t="shared" si="271"/>
        <v>PISP</v>
      </c>
      <c r="F5786" s="93" t="str">
        <f t="shared" si="272"/>
        <v>Y</v>
      </c>
      <c r="G5786" s="95">
        <v>63993770.692435659</v>
      </c>
      <c r="H5786" s="99">
        <v>2405.7345992498967</v>
      </c>
      <c r="I5786" s="99">
        <v>75.688662133092762</v>
      </c>
      <c r="J5786" s="96"/>
      <c r="K5786" s="96"/>
      <c r="L5786" s="96"/>
      <c r="M5786" s="96"/>
      <c r="N5786" s="96"/>
      <c r="O5786" s="96"/>
      <c r="P5786" s="96"/>
    </row>
    <row r="5787" spans="1:16" ht="15" customHeight="1" x14ac:dyDescent="0.25">
      <c r="A5787" s="97">
        <v>43778</v>
      </c>
      <c r="B5787" s="101">
        <v>60</v>
      </c>
      <c r="C5787" s="92" t="str">
        <f t="shared" si="270"/>
        <v>POST /funds-confirmation-consents</v>
      </c>
      <c r="D5787" s="94" t="s">
        <v>208</v>
      </c>
      <c r="E5787" s="93" t="str">
        <f t="shared" si="271"/>
        <v>CoF</v>
      </c>
      <c r="F5787" s="93" t="str">
        <f t="shared" si="272"/>
        <v>N</v>
      </c>
      <c r="G5787" s="95">
        <v>12049575.804047255</v>
      </c>
      <c r="H5787" s="103">
        <v>16414.120162519786</v>
      </c>
      <c r="I5787" s="103">
        <v>12.75380206886973</v>
      </c>
      <c r="J5787" s="96"/>
      <c r="K5787" s="96"/>
      <c r="L5787" s="96"/>
      <c r="M5787" s="96"/>
      <c r="N5787" s="96"/>
      <c r="O5787" s="96"/>
      <c r="P5787" s="96"/>
    </row>
    <row r="5788" spans="1:16" ht="15" customHeight="1" x14ac:dyDescent="0.25">
      <c r="A5788" s="97">
        <v>43778</v>
      </c>
      <c r="B5788" s="101">
        <v>61</v>
      </c>
      <c r="C5788" s="92" t="str">
        <f t="shared" si="270"/>
        <v>GET /funds-confirmation-consents/{ConsentId}</v>
      </c>
      <c r="D5788" s="94" t="s">
        <v>208</v>
      </c>
      <c r="E5788" s="93" t="str">
        <f t="shared" si="271"/>
        <v>CoF</v>
      </c>
      <c r="F5788" s="93" t="str">
        <f t="shared" si="272"/>
        <v>N</v>
      </c>
      <c r="G5788" s="95">
        <v>19061317.53719651</v>
      </c>
      <c r="H5788" s="103">
        <v>43396.955582613104</v>
      </c>
      <c r="I5788" s="103">
        <v>181.40292672117846</v>
      </c>
      <c r="J5788" s="96"/>
      <c r="K5788" s="96"/>
      <c r="L5788" s="96"/>
      <c r="M5788" s="96"/>
      <c r="N5788" s="96"/>
      <c r="O5788" s="96"/>
      <c r="P5788" s="96"/>
    </row>
    <row r="5789" spans="1:16" ht="15" customHeight="1" x14ac:dyDescent="0.25">
      <c r="A5789" s="97">
        <v>43778</v>
      </c>
      <c r="B5789" s="101">
        <v>62</v>
      </c>
      <c r="C5789" s="92" t="str">
        <f t="shared" si="270"/>
        <v>DELETE /funds-confirmation-consents/{ConsentId}</v>
      </c>
      <c r="D5789" s="94" t="s">
        <v>208</v>
      </c>
      <c r="E5789" s="93" t="str">
        <f t="shared" si="271"/>
        <v>CoF</v>
      </c>
      <c r="F5789" s="93" t="str">
        <f t="shared" si="272"/>
        <v>N</v>
      </c>
      <c r="G5789" s="95">
        <v>6233884.1404734422</v>
      </c>
      <c r="H5789" s="103">
        <v>11978.000633021298</v>
      </c>
      <c r="I5789" s="103">
        <v>119.78153238071513</v>
      </c>
      <c r="J5789" s="96"/>
      <c r="K5789" s="96"/>
      <c r="L5789" s="96"/>
      <c r="M5789" s="96"/>
      <c r="N5789" s="96"/>
      <c r="O5789" s="96"/>
      <c r="P5789" s="96"/>
    </row>
    <row r="5790" spans="1:16" ht="15" customHeight="1" x14ac:dyDescent="0.25">
      <c r="A5790" s="97">
        <v>43778</v>
      </c>
      <c r="B5790" s="101">
        <v>63</v>
      </c>
      <c r="C5790" s="92" t="str">
        <f t="shared" si="270"/>
        <v>POST /funds-confirmations</v>
      </c>
      <c r="D5790" s="94" t="s">
        <v>208</v>
      </c>
      <c r="E5790" s="93" t="str">
        <f t="shared" si="271"/>
        <v>CoF</v>
      </c>
      <c r="F5790" s="93" t="str">
        <f t="shared" si="272"/>
        <v>Y</v>
      </c>
      <c r="G5790" s="95">
        <v>9137166.334220916</v>
      </c>
      <c r="H5790" s="103">
        <v>18552.564578355756</v>
      </c>
      <c r="I5790" s="103">
        <v>235.07110718324262</v>
      </c>
      <c r="J5790" s="96"/>
      <c r="K5790" s="96"/>
      <c r="L5790" s="96"/>
      <c r="M5790" s="96"/>
      <c r="N5790" s="96"/>
      <c r="O5790" s="96"/>
      <c r="P5790" s="96"/>
    </row>
    <row r="5791" spans="1:16" ht="15" customHeight="1" x14ac:dyDescent="0.25">
      <c r="A5791" s="97">
        <v>43778</v>
      </c>
      <c r="B5791" s="101">
        <v>75</v>
      </c>
      <c r="C5791" s="92" t="str">
        <f t="shared" si="270"/>
        <v>GET /domestic-payment-consents/{ConsentId}/funds-confirmation</v>
      </c>
      <c r="D5791" s="94" t="s">
        <v>208</v>
      </c>
      <c r="E5791" s="93" t="str">
        <f t="shared" si="271"/>
        <v>CoF</v>
      </c>
      <c r="F5791" s="93" t="str">
        <f t="shared" si="272"/>
        <v>Y</v>
      </c>
      <c r="G5791" s="95">
        <v>4455821.3498128643</v>
      </c>
      <c r="H5791" s="99">
        <v>7070.4775364177895</v>
      </c>
      <c r="I5791" s="99">
        <v>200.0656145460672</v>
      </c>
      <c r="J5791" s="96"/>
      <c r="K5791" s="96"/>
      <c r="L5791" s="96"/>
      <c r="M5791" s="96"/>
      <c r="N5791" s="96"/>
      <c r="O5791" s="96"/>
      <c r="P5791" s="96"/>
    </row>
    <row r="5792" spans="1:16" ht="15" customHeight="1" x14ac:dyDescent="0.25">
      <c r="A5792" s="97">
        <v>43778</v>
      </c>
      <c r="B5792" s="101">
        <v>76</v>
      </c>
      <c r="C5792" s="92" t="str">
        <f t="shared" si="270"/>
        <v>GET /international-payment-consents/{ConsentId}/funds-confirmation</v>
      </c>
      <c r="D5792" s="94" t="s">
        <v>208</v>
      </c>
      <c r="E5792" s="93" t="str">
        <f t="shared" si="271"/>
        <v>CoF</v>
      </c>
      <c r="F5792" s="93" t="str">
        <f t="shared" si="272"/>
        <v>Y</v>
      </c>
      <c r="G5792" s="95">
        <v>16428709.85007387</v>
      </c>
      <c r="H5792" s="99">
        <v>39080.241800033604</v>
      </c>
      <c r="I5792" s="99">
        <v>98.918766911402685</v>
      </c>
      <c r="J5792" s="96"/>
      <c r="K5792" s="96"/>
      <c r="L5792" s="96"/>
      <c r="M5792" s="96"/>
      <c r="N5792" s="96"/>
      <c r="O5792" s="96"/>
      <c r="P5792" s="96"/>
    </row>
    <row r="5793" spans="1:16" ht="15" customHeight="1" x14ac:dyDescent="0.25">
      <c r="A5793" s="97">
        <v>43778</v>
      </c>
      <c r="B5793" s="101">
        <v>77</v>
      </c>
      <c r="C5793" s="92" t="str">
        <f t="shared" si="270"/>
        <v>GET /international-scheduled-payment-consents/{ConsentId}/funds-confirmation</v>
      </c>
      <c r="D5793" s="94" t="s">
        <v>208</v>
      </c>
      <c r="E5793" s="93" t="str">
        <f t="shared" si="271"/>
        <v>CoF</v>
      </c>
      <c r="F5793" s="93" t="str">
        <f t="shared" si="272"/>
        <v>Y</v>
      </c>
      <c r="G5793" s="95">
        <v>31275435.776766602</v>
      </c>
      <c r="H5793" s="99">
        <v>48862.936021649584</v>
      </c>
      <c r="I5793" s="99">
        <v>8.2815451794486492</v>
      </c>
      <c r="J5793" s="96"/>
      <c r="K5793" s="96"/>
      <c r="L5793" s="96"/>
      <c r="M5793" s="96"/>
      <c r="N5793" s="96"/>
      <c r="O5793" s="96"/>
      <c r="P5793" s="96"/>
    </row>
    <row r="5794" spans="1:16" ht="15" customHeight="1" x14ac:dyDescent="0.25">
      <c r="A5794" s="97">
        <v>43778</v>
      </c>
      <c r="B5794" s="101">
        <v>78</v>
      </c>
      <c r="C5794" s="92" t="str">
        <f t="shared" si="270"/>
        <v>GET /accounts/{AccountId}/parties</v>
      </c>
      <c r="D5794" s="94" t="s">
        <v>208</v>
      </c>
      <c r="E5794" s="93" t="str">
        <f t="shared" si="271"/>
        <v>AISP</v>
      </c>
      <c r="F5794" s="93" t="str">
        <f t="shared" si="272"/>
        <v>Y</v>
      </c>
      <c r="G5794" s="104">
        <v>1109994.3905171282</v>
      </c>
      <c r="H5794" s="99">
        <v>48666.178491901897</v>
      </c>
      <c r="I5794" s="99">
        <v>0</v>
      </c>
      <c r="J5794" s="96"/>
      <c r="K5794" s="96"/>
      <c r="L5794" s="96"/>
      <c r="M5794" s="96"/>
      <c r="N5794" s="96"/>
      <c r="O5794" s="96"/>
      <c r="P5794" s="96"/>
    </row>
    <row r="5795" spans="1:16" ht="15" customHeight="1" x14ac:dyDescent="0.25">
      <c r="A5795" s="97">
        <v>43778</v>
      </c>
      <c r="B5795" s="101">
        <v>79</v>
      </c>
      <c r="C5795" s="92" t="str">
        <f t="shared" si="270"/>
        <v>GET /domestic-payments/{DomesticPaymentId}/payment-details</v>
      </c>
      <c r="D5795" s="94" t="s">
        <v>208</v>
      </c>
      <c r="E5795" s="93" t="str">
        <f t="shared" si="271"/>
        <v>PISP</v>
      </c>
      <c r="F5795" s="93" t="str">
        <f t="shared" si="272"/>
        <v>Y</v>
      </c>
      <c r="G5795" s="104">
        <v>34523270.828169137</v>
      </c>
      <c r="H5795" s="99">
        <v>47633.734305493497</v>
      </c>
      <c r="I5795" s="99">
        <v>70.537086652448522</v>
      </c>
      <c r="J5795" s="96"/>
      <c r="K5795" s="96"/>
      <c r="L5795" s="96"/>
      <c r="M5795" s="96"/>
      <c r="N5795" s="96"/>
      <c r="O5795" s="96"/>
      <c r="P5795" s="96"/>
    </row>
    <row r="5796" spans="1:16" ht="15" customHeight="1" x14ac:dyDescent="0.25">
      <c r="A5796" s="97">
        <v>43778</v>
      </c>
      <c r="B5796" s="101">
        <v>80</v>
      </c>
      <c r="C5796" s="92" t="str">
        <f t="shared" si="270"/>
        <v>GET /domestic-scheduled-payments/{DomesticScheduledPaymentId}/payment-details</v>
      </c>
      <c r="D5796" s="94" t="s">
        <v>208</v>
      </c>
      <c r="E5796" s="93" t="str">
        <f t="shared" si="271"/>
        <v>PISP</v>
      </c>
      <c r="F5796" s="93" t="str">
        <f t="shared" si="272"/>
        <v>Y</v>
      </c>
      <c r="G5796" s="104">
        <v>16563374.723807255</v>
      </c>
      <c r="H5796" s="99">
        <v>33418.383280894763</v>
      </c>
      <c r="I5796" s="99">
        <v>86.641936137431728</v>
      </c>
      <c r="J5796" s="96"/>
      <c r="K5796" s="96"/>
      <c r="L5796" s="96"/>
      <c r="M5796" s="96"/>
      <c r="N5796" s="96"/>
      <c r="O5796" s="96"/>
      <c r="P5796" s="96"/>
    </row>
    <row r="5797" spans="1:16" ht="15" customHeight="1" x14ac:dyDescent="0.25">
      <c r="A5797" s="97">
        <v>43778</v>
      </c>
      <c r="B5797" s="101">
        <v>81</v>
      </c>
      <c r="C5797" s="92" t="str">
        <f t="shared" si="270"/>
        <v>GET /domestic-standing-orders/{DomesticStandingOrderId}/payment-details</v>
      </c>
      <c r="D5797" s="94" t="s">
        <v>208</v>
      </c>
      <c r="E5797" s="93" t="str">
        <f t="shared" si="271"/>
        <v>PISP</v>
      </c>
      <c r="F5797" s="93" t="str">
        <f t="shared" si="272"/>
        <v>Y</v>
      </c>
      <c r="G5797" s="104">
        <v>6385266.0674874457</v>
      </c>
      <c r="H5797" s="99">
        <v>9858.1330138883604</v>
      </c>
      <c r="I5797" s="99">
        <v>277.58793096659002</v>
      </c>
      <c r="J5797" s="96"/>
      <c r="K5797" s="96"/>
      <c r="L5797" s="96"/>
      <c r="M5797" s="96"/>
      <c r="N5797" s="96"/>
      <c r="O5797" s="96"/>
      <c r="P5797" s="96"/>
    </row>
    <row r="5798" spans="1:16" ht="15" customHeight="1" x14ac:dyDescent="0.25">
      <c r="A5798" s="97">
        <v>43778</v>
      </c>
      <c r="B5798" s="101">
        <v>82</v>
      </c>
      <c r="C5798" s="92" t="str">
        <f t="shared" si="270"/>
        <v>GET /international-payments/{InternationalPaymentId}/payment-details</v>
      </c>
      <c r="D5798" s="94" t="s">
        <v>208</v>
      </c>
      <c r="E5798" s="93" t="str">
        <f t="shared" si="271"/>
        <v>PISP</v>
      </c>
      <c r="F5798" s="93" t="str">
        <f t="shared" si="272"/>
        <v>Y</v>
      </c>
      <c r="G5798" s="104">
        <v>14931225.323136879</v>
      </c>
      <c r="H5798" s="99">
        <v>22006.279960492593</v>
      </c>
      <c r="I5798" s="99">
        <v>63.137003019097982</v>
      </c>
      <c r="J5798" s="96"/>
      <c r="K5798" s="96"/>
      <c r="L5798" s="96"/>
      <c r="M5798" s="96"/>
      <c r="N5798" s="96"/>
      <c r="O5798" s="96"/>
      <c r="P5798" s="96"/>
    </row>
    <row r="5799" spans="1:16" ht="15" customHeight="1" x14ac:dyDescent="0.25">
      <c r="A5799" s="97">
        <v>43778</v>
      </c>
      <c r="B5799" s="101">
        <v>83</v>
      </c>
      <c r="C5799" s="92" t="str">
        <f t="shared" si="270"/>
        <v>GET /international-scheduled-payments/{InternationalScheduledPaymentId}/payment-details</v>
      </c>
      <c r="D5799" s="94" t="s">
        <v>208</v>
      </c>
      <c r="E5799" s="93" t="str">
        <f t="shared" si="271"/>
        <v>PISP</v>
      </c>
      <c r="F5799" s="93" t="str">
        <f t="shared" si="272"/>
        <v>Y</v>
      </c>
      <c r="G5799" s="104">
        <v>23668682.296429392</v>
      </c>
      <c r="H5799" s="99">
        <v>41924.20377157363</v>
      </c>
      <c r="I5799" s="99">
        <v>59.308355675104487</v>
      </c>
      <c r="J5799" s="96"/>
      <c r="K5799" s="96"/>
      <c r="L5799" s="96"/>
      <c r="M5799" s="96"/>
      <c r="N5799" s="96"/>
      <c r="O5799" s="96"/>
      <c r="P5799" s="96"/>
    </row>
    <row r="5800" spans="1:16" ht="15" customHeight="1" x14ac:dyDescent="0.25">
      <c r="A5800" s="97">
        <v>43778</v>
      </c>
      <c r="B5800" s="101">
        <v>84</v>
      </c>
      <c r="C5800" s="92" t="str">
        <f t="shared" si="270"/>
        <v>GET /international-standing-orders/{InternationalStandingOrderPaymentId}/payment-details</v>
      </c>
      <c r="D5800" s="94" t="s">
        <v>208</v>
      </c>
      <c r="E5800" s="93" t="str">
        <f t="shared" si="271"/>
        <v>PISP</v>
      </c>
      <c r="F5800" s="93" t="str">
        <f t="shared" si="272"/>
        <v>Y</v>
      </c>
      <c r="G5800" s="104">
        <v>6314193.2419255404</v>
      </c>
      <c r="H5800" s="99">
        <v>17998.479299692615</v>
      </c>
      <c r="I5800" s="99">
        <v>74.956773400786901</v>
      </c>
      <c r="J5800" s="96"/>
      <c r="K5800" s="96"/>
      <c r="L5800" s="96"/>
      <c r="M5800" s="96"/>
      <c r="N5800" s="96"/>
      <c r="O5800" s="96"/>
      <c r="P5800" s="96"/>
    </row>
    <row r="5801" spans="1:16" ht="15" customHeight="1" x14ac:dyDescent="0.25">
      <c r="A5801" s="97">
        <v>43778</v>
      </c>
      <c r="B5801" s="101">
        <v>85</v>
      </c>
      <c r="C5801" s="92" t="str">
        <f t="shared" si="270"/>
        <v>GET /file-payments/{FilePaymentId}/payment-details</v>
      </c>
      <c r="D5801" s="94" t="s">
        <v>208</v>
      </c>
      <c r="E5801" s="93" t="str">
        <f t="shared" si="271"/>
        <v>PISP</v>
      </c>
      <c r="F5801" s="93" t="str">
        <f t="shared" si="272"/>
        <v>Y</v>
      </c>
      <c r="G5801" s="104">
        <v>70393147.761679232</v>
      </c>
      <c r="H5801" s="99">
        <v>2646.3080591748867</v>
      </c>
      <c r="I5801" s="99">
        <v>83.25752834640204</v>
      </c>
      <c r="J5801" s="96"/>
      <c r="K5801" s="96"/>
      <c r="L5801" s="96"/>
      <c r="M5801" s="96"/>
      <c r="N5801" s="96"/>
      <c r="O5801" s="96"/>
      <c r="P5801" s="96"/>
    </row>
    <row r="5802" spans="1:16" ht="15" customHeight="1" x14ac:dyDescent="0.25">
      <c r="A5802" s="97">
        <v>43778</v>
      </c>
      <c r="B5802" s="101">
        <v>86</v>
      </c>
      <c r="C5802" s="92" t="str">
        <f t="shared" si="270"/>
        <v>POST /event-subscriptions</v>
      </c>
      <c r="D5802" s="94" t="s">
        <v>208</v>
      </c>
      <c r="E5802" s="93" t="str">
        <f t="shared" si="271"/>
        <v>Notifications</v>
      </c>
      <c r="F5802" s="93" t="str">
        <f t="shared" si="272"/>
        <v>N</v>
      </c>
      <c r="G5802" s="104">
        <v>10844618.22364253</v>
      </c>
      <c r="H5802" s="99">
        <v>14772.708146267809</v>
      </c>
      <c r="I5802" s="99">
        <v>11.478421861982756</v>
      </c>
      <c r="J5802" s="96"/>
      <c r="K5802" s="96"/>
      <c r="L5802" s="96"/>
      <c r="M5802" s="96"/>
      <c r="N5802" s="96"/>
      <c r="O5802" s="96"/>
      <c r="P5802" s="96"/>
    </row>
    <row r="5803" spans="1:16" ht="15" customHeight="1" x14ac:dyDescent="0.25">
      <c r="A5803" s="97">
        <v>43778</v>
      </c>
      <c r="B5803" s="101">
        <v>87</v>
      </c>
      <c r="C5803" s="92" t="str">
        <f t="shared" si="270"/>
        <v>GET /event-subscriptions</v>
      </c>
      <c r="D5803" s="94" t="s">
        <v>208</v>
      </c>
      <c r="E5803" s="93" t="str">
        <f t="shared" si="271"/>
        <v>Notifications</v>
      </c>
      <c r="F5803" s="93" t="str">
        <f t="shared" si="272"/>
        <v>N</v>
      </c>
      <c r="G5803" s="104">
        <v>17155185.783476859</v>
      </c>
      <c r="H5803" s="99">
        <v>39057.260024351795</v>
      </c>
      <c r="I5803" s="99">
        <v>163.26263404906061</v>
      </c>
      <c r="J5803" s="96"/>
      <c r="K5803" s="96"/>
      <c r="L5803" s="96"/>
      <c r="M5803" s="96"/>
      <c r="N5803" s="96"/>
      <c r="O5803" s="96"/>
      <c r="P5803" s="96"/>
    </row>
    <row r="5804" spans="1:16" ht="15" customHeight="1" x14ac:dyDescent="0.25">
      <c r="A5804" s="97">
        <v>43778</v>
      </c>
      <c r="B5804" s="101">
        <v>88</v>
      </c>
      <c r="C5804" s="92" t="str">
        <f t="shared" si="270"/>
        <v>PUT /event-subscriptions/{EventSubscriptionId}</v>
      </c>
      <c r="D5804" s="94" t="s">
        <v>208</v>
      </c>
      <c r="E5804" s="93" t="str">
        <f t="shared" si="271"/>
        <v>Notifications</v>
      </c>
      <c r="F5804" s="93" t="str">
        <f t="shared" si="272"/>
        <v>N</v>
      </c>
      <c r="G5804" s="104">
        <v>11386849.134824658</v>
      </c>
      <c r="H5804" s="99">
        <v>15511.3435535812</v>
      </c>
      <c r="I5804" s="99">
        <v>12.052342955081894</v>
      </c>
      <c r="J5804" s="96"/>
      <c r="K5804" s="96"/>
      <c r="L5804" s="96"/>
      <c r="M5804" s="96"/>
      <c r="N5804" s="96"/>
      <c r="O5804" s="96"/>
      <c r="P5804" s="96"/>
    </row>
    <row r="5805" spans="1:16" ht="15" customHeight="1" x14ac:dyDescent="0.25">
      <c r="A5805" s="97">
        <v>43778</v>
      </c>
      <c r="B5805" s="101">
        <v>89</v>
      </c>
      <c r="C5805" s="92" t="str">
        <f t="shared" si="270"/>
        <v>DELETE /event-subscriptions/{EventSubscriptionId}</v>
      </c>
      <c r="D5805" s="94" t="s">
        <v>208</v>
      </c>
      <c r="E5805" s="93" t="str">
        <f t="shared" si="271"/>
        <v>Notifications</v>
      </c>
      <c r="F5805" s="93" t="str">
        <f t="shared" si="272"/>
        <v>N</v>
      </c>
      <c r="G5805" s="104">
        <v>6857272.5545207867</v>
      </c>
      <c r="H5805" s="99">
        <v>13175.800696323429</v>
      </c>
      <c r="I5805" s="99">
        <v>131.75968561878665</v>
      </c>
      <c r="J5805" s="96"/>
      <c r="K5805" s="96"/>
      <c r="L5805" s="96"/>
      <c r="M5805" s="96"/>
      <c r="N5805" s="96"/>
      <c r="O5805" s="96"/>
      <c r="P5805" s="96"/>
    </row>
    <row r="5806" spans="1:16" ht="15" customHeight="1" x14ac:dyDescent="0.25">
      <c r="A5806" s="97">
        <v>43778</v>
      </c>
      <c r="B5806" s="101">
        <v>90</v>
      </c>
      <c r="C5806" s="92" t="str">
        <f t="shared" si="270"/>
        <v>POST /event-notifications</v>
      </c>
      <c r="D5806" s="94" t="s">
        <v>208</v>
      </c>
      <c r="E5806" s="93" t="str">
        <f t="shared" si="271"/>
        <v>Notifications</v>
      </c>
      <c r="F5806" s="93" t="str">
        <f t="shared" si="272"/>
        <v>N</v>
      </c>
      <c r="G5806" s="104">
        <v>8680308.0175098702</v>
      </c>
      <c r="H5806" s="99">
        <v>17624.936349437969</v>
      </c>
      <c r="I5806" s="99">
        <v>223.31755182408048</v>
      </c>
      <c r="J5806" s="96"/>
      <c r="K5806" s="96"/>
      <c r="L5806" s="96"/>
      <c r="M5806" s="96"/>
      <c r="N5806" s="96"/>
      <c r="O5806" s="96"/>
      <c r="P5806" s="96"/>
    </row>
    <row r="5807" spans="1:16" ht="15" customHeight="1" x14ac:dyDescent="0.25">
      <c r="A5807" s="97">
        <v>43778</v>
      </c>
      <c r="B5807" s="101">
        <v>91</v>
      </c>
      <c r="C5807" s="92" t="str">
        <f t="shared" si="270"/>
        <v>POST /events</v>
      </c>
      <c r="D5807" s="94" t="s">
        <v>208</v>
      </c>
      <c r="E5807" s="93" t="str">
        <f t="shared" si="271"/>
        <v>Notifications</v>
      </c>
      <c r="F5807" s="93" t="str">
        <f t="shared" si="272"/>
        <v>N</v>
      </c>
      <c r="G5807" s="104">
        <v>5610495.7264260985</v>
      </c>
      <c r="H5807" s="99">
        <v>10780.200569719169</v>
      </c>
      <c r="I5807" s="99">
        <v>107.80337914264362</v>
      </c>
      <c r="J5807" s="96"/>
      <c r="K5807" s="96"/>
      <c r="L5807" s="96"/>
      <c r="M5807" s="96"/>
      <c r="N5807" s="96"/>
      <c r="O5807" s="96"/>
      <c r="P5807" s="96"/>
    </row>
    <row r="5808" spans="1:16" ht="15" customHeight="1" x14ac:dyDescent="0.25">
      <c r="A5808" s="97">
        <v>43779</v>
      </c>
      <c r="B5808" s="101">
        <v>0</v>
      </c>
      <c r="C5808" s="92" t="str">
        <f t="shared" si="270"/>
        <v>OIDC endpoints for token IDs</v>
      </c>
      <c r="D5808" s="94" t="s">
        <v>207</v>
      </c>
      <c r="E5808" s="93" t="str">
        <f t="shared" si="271"/>
        <v>OIDC</v>
      </c>
      <c r="F5808" s="93" t="str">
        <f t="shared" si="272"/>
        <v>N</v>
      </c>
      <c r="G5808" s="111">
        <v>829445220.46224189</v>
      </c>
      <c r="H5808" s="103">
        <v>1773053.3369283907</v>
      </c>
      <c r="I5808" s="103">
        <v>644.01623097729021</v>
      </c>
      <c r="J5808" s="96"/>
      <c r="K5808" s="96"/>
      <c r="L5808" s="96"/>
      <c r="M5808" s="96"/>
      <c r="N5808" s="96"/>
      <c r="O5808" s="96"/>
      <c r="P5808" s="96"/>
    </row>
    <row r="5809" spans="1:16" ht="15" customHeight="1" x14ac:dyDescent="0.25">
      <c r="A5809" s="100">
        <v>43779</v>
      </c>
      <c r="B5809" s="101">
        <v>1</v>
      </c>
      <c r="C5809" s="92" t="str">
        <f t="shared" si="270"/>
        <v>POST /account-access-consents</v>
      </c>
      <c r="D5809" s="94" t="s">
        <v>207</v>
      </c>
      <c r="E5809" s="93" t="str">
        <f t="shared" si="271"/>
        <v>AISP</v>
      </c>
      <c r="F5809" s="93" t="str">
        <f t="shared" si="272"/>
        <v>N</v>
      </c>
      <c r="G5809" s="95">
        <v>707804.44022311887</v>
      </c>
      <c r="H5809" s="102">
        <v>31200.687694329492</v>
      </c>
      <c r="I5809" s="102">
        <v>100.08487244092262</v>
      </c>
      <c r="J5809" s="96"/>
      <c r="K5809" s="96"/>
      <c r="L5809" s="96"/>
      <c r="M5809" s="96"/>
      <c r="N5809" s="96"/>
      <c r="O5809" s="96"/>
      <c r="P5809" s="96"/>
    </row>
    <row r="5810" spans="1:16" ht="15" customHeight="1" x14ac:dyDescent="0.25">
      <c r="A5810" s="100">
        <v>43779</v>
      </c>
      <c r="B5810" s="101">
        <v>2</v>
      </c>
      <c r="C5810" s="92" t="str">
        <f t="shared" si="270"/>
        <v>GET /account-access-consents/{ConsentId}</v>
      </c>
      <c r="D5810" s="94" t="s">
        <v>207</v>
      </c>
      <c r="E5810" s="93" t="str">
        <f t="shared" si="271"/>
        <v>AISP</v>
      </c>
      <c r="F5810" s="93" t="str">
        <f t="shared" si="272"/>
        <v>N</v>
      </c>
      <c r="G5810" s="95">
        <v>1631214.3695682287</v>
      </c>
      <c r="H5810" s="102">
        <v>28266.004732371646</v>
      </c>
      <c r="I5810" s="102">
        <v>34.662220717144315</v>
      </c>
      <c r="J5810" s="96"/>
      <c r="K5810" s="96"/>
      <c r="L5810" s="96"/>
      <c r="M5810" s="96"/>
      <c r="N5810" s="96"/>
      <c r="O5810" s="96"/>
      <c r="P5810" s="96"/>
    </row>
    <row r="5811" spans="1:16" ht="15" customHeight="1" x14ac:dyDescent="0.25">
      <c r="A5811" s="100">
        <v>43779</v>
      </c>
      <c r="B5811" s="101">
        <v>3</v>
      </c>
      <c r="C5811" s="92" t="str">
        <f t="shared" si="270"/>
        <v>DELETE /account-access-consents/{ConsentId}</v>
      </c>
      <c r="D5811" s="94" t="s">
        <v>207</v>
      </c>
      <c r="E5811" s="93" t="str">
        <f t="shared" si="271"/>
        <v>AISP</v>
      </c>
      <c r="F5811" s="93" t="str">
        <f t="shared" si="272"/>
        <v>N</v>
      </c>
      <c r="G5811" s="95">
        <v>691504.5911935789</v>
      </c>
      <c r="H5811" s="102">
        <v>25903.663414643703</v>
      </c>
      <c r="I5811" s="102">
        <v>290.9859268445847</v>
      </c>
      <c r="J5811" s="96"/>
      <c r="K5811" s="96"/>
      <c r="L5811" s="96"/>
      <c r="M5811" s="96"/>
      <c r="N5811" s="96"/>
      <c r="O5811" s="96"/>
      <c r="P5811" s="96"/>
    </row>
    <row r="5812" spans="1:16" ht="15" customHeight="1" x14ac:dyDescent="0.25">
      <c r="A5812" s="100">
        <v>43779</v>
      </c>
      <c r="B5812" s="101">
        <v>4</v>
      </c>
      <c r="C5812" s="92" t="str">
        <f t="shared" si="270"/>
        <v>GET /accounts</v>
      </c>
      <c r="D5812" s="94" t="s">
        <v>207</v>
      </c>
      <c r="E5812" s="93" t="str">
        <f t="shared" si="271"/>
        <v>AISP</v>
      </c>
      <c r="F5812" s="93" t="str">
        <f t="shared" si="272"/>
        <v>Y</v>
      </c>
      <c r="G5812" s="95">
        <v>1834648.1498944343</v>
      </c>
      <c r="H5812" s="102">
        <v>30471.223002203023</v>
      </c>
      <c r="I5812" s="102">
        <v>74.902184371564061</v>
      </c>
      <c r="J5812" s="96"/>
      <c r="K5812" s="96"/>
      <c r="L5812" s="96"/>
      <c r="M5812" s="96"/>
      <c r="N5812" s="96"/>
      <c r="O5812" s="96"/>
      <c r="P5812" s="96"/>
    </row>
    <row r="5813" spans="1:16" ht="15" customHeight="1" x14ac:dyDescent="0.25">
      <c r="A5813" s="100">
        <v>43779</v>
      </c>
      <c r="B5813" s="101">
        <v>5</v>
      </c>
      <c r="C5813" s="92" t="str">
        <f t="shared" si="270"/>
        <v>GET /accounts/{AccountId}</v>
      </c>
      <c r="D5813" s="94" t="s">
        <v>207</v>
      </c>
      <c r="E5813" s="93" t="str">
        <f t="shared" si="271"/>
        <v>AISP</v>
      </c>
      <c r="F5813" s="93" t="str">
        <f t="shared" si="272"/>
        <v>Y</v>
      </c>
      <c r="G5813" s="95">
        <v>3282550.3385753646</v>
      </c>
      <c r="H5813" s="102">
        <v>39246.752656375756</v>
      </c>
      <c r="I5813" s="102">
        <v>98.377669628989722</v>
      </c>
      <c r="J5813" s="96"/>
      <c r="K5813" s="96"/>
      <c r="L5813" s="96"/>
      <c r="M5813" s="96"/>
      <c r="N5813" s="96"/>
      <c r="O5813" s="96"/>
      <c r="P5813" s="96"/>
    </row>
    <row r="5814" spans="1:16" ht="15" customHeight="1" x14ac:dyDescent="0.25">
      <c r="A5814" s="100">
        <v>43779</v>
      </c>
      <c r="B5814" s="101">
        <v>6</v>
      </c>
      <c r="C5814" s="92" t="str">
        <f t="shared" si="270"/>
        <v>GET /accounts/{AccountId}/balances</v>
      </c>
      <c r="D5814" s="94" t="s">
        <v>207</v>
      </c>
      <c r="E5814" s="93" t="str">
        <f t="shared" si="271"/>
        <v>AISP</v>
      </c>
      <c r="F5814" s="93" t="str">
        <f t="shared" si="272"/>
        <v>Y</v>
      </c>
      <c r="G5814" s="95">
        <v>2265155.8199798414</v>
      </c>
      <c r="H5814" s="102">
        <v>30671.942634819654</v>
      </c>
      <c r="I5814" s="102">
        <v>145.91352831903302</v>
      </c>
      <c r="J5814" s="96"/>
      <c r="K5814" s="96"/>
      <c r="L5814" s="96"/>
      <c r="M5814" s="96"/>
      <c r="N5814" s="96"/>
      <c r="O5814" s="96"/>
      <c r="P5814" s="96"/>
    </row>
    <row r="5815" spans="1:16" ht="15" customHeight="1" x14ac:dyDescent="0.25">
      <c r="A5815" s="100">
        <v>43779</v>
      </c>
      <c r="B5815" s="101">
        <v>7</v>
      </c>
      <c r="C5815" s="92" t="str">
        <f t="shared" si="270"/>
        <v>GET /balances</v>
      </c>
      <c r="D5815" s="94" t="s">
        <v>207</v>
      </c>
      <c r="E5815" s="93" t="str">
        <f t="shared" si="271"/>
        <v>AISP</v>
      </c>
      <c r="F5815" s="93" t="str">
        <f t="shared" si="272"/>
        <v>Y</v>
      </c>
      <c r="G5815" s="95">
        <v>1352969.9923625388</v>
      </c>
      <c r="H5815" s="102">
        <v>23755.838021070249</v>
      </c>
      <c r="I5815" s="102">
        <v>170.56338997985878</v>
      </c>
      <c r="J5815" s="96"/>
      <c r="K5815" s="96"/>
      <c r="L5815" s="96"/>
      <c r="M5815" s="96"/>
      <c r="N5815" s="96"/>
      <c r="O5815" s="96"/>
      <c r="P5815" s="96"/>
    </row>
    <row r="5816" spans="1:16" ht="15" customHeight="1" x14ac:dyDescent="0.25">
      <c r="A5816" s="100">
        <v>43779</v>
      </c>
      <c r="B5816" s="101">
        <v>8</v>
      </c>
      <c r="C5816" s="92" t="str">
        <f t="shared" si="270"/>
        <v>GET /accounts/{AccountId}/transactions</v>
      </c>
      <c r="D5816" s="94" t="s">
        <v>207</v>
      </c>
      <c r="E5816" s="93" t="str">
        <f t="shared" si="271"/>
        <v>AISP</v>
      </c>
      <c r="F5816" s="93" t="str">
        <f t="shared" si="272"/>
        <v>Y</v>
      </c>
      <c r="G5816" s="95">
        <v>40145940.736017026</v>
      </c>
      <c r="H5816" s="102">
        <v>18927.534974878301</v>
      </c>
      <c r="I5816" s="102">
        <v>195.97228449734331</v>
      </c>
      <c r="J5816" s="96"/>
      <c r="K5816" s="96"/>
      <c r="L5816" s="96"/>
      <c r="M5816" s="96"/>
      <c r="N5816" s="96"/>
      <c r="O5816" s="96"/>
      <c r="P5816" s="96"/>
    </row>
    <row r="5817" spans="1:16" ht="15" customHeight="1" x14ac:dyDescent="0.25">
      <c r="A5817" s="100">
        <v>43779</v>
      </c>
      <c r="B5817" s="101">
        <v>9</v>
      </c>
      <c r="C5817" s="92" t="str">
        <f t="shared" si="270"/>
        <v>GET /transactions</v>
      </c>
      <c r="D5817" s="94" t="s">
        <v>207</v>
      </c>
      <c r="E5817" s="93" t="str">
        <f t="shared" si="271"/>
        <v>AISP</v>
      </c>
      <c r="F5817" s="93" t="str">
        <f t="shared" si="272"/>
        <v>Y</v>
      </c>
      <c r="G5817" s="95">
        <v>377844326.72510129</v>
      </c>
      <c r="H5817" s="102">
        <v>41345.232553660455</v>
      </c>
      <c r="I5817" s="102">
        <v>35.354316012244212</v>
      </c>
      <c r="J5817" s="96"/>
      <c r="K5817" s="96"/>
      <c r="L5817" s="96"/>
      <c r="M5817" s="96"/>
      <c r="N5817" s="96"/>
      <c r="O5817" s="96"/>
      <c r="P5817" s="96"/>
    </row>
    <row r="5818" spans="1:16" ht="15" customHeight="1" x14ac:dyDescent="0.25">
      <c r="A5818" s="100">
        <v>43779</v>
      </c>
      <c r="B5818" s="101">
        <v>10</v>
      </c>
      <c r="C5818" s="92" t="str">
        <f t="shared" si="270"/>
        <v>GET /accounts/{AccountId}/beneficiaries</v>
      </c>
      <c r="D5818" s="94" t="s">
        <v>207</v>
      </c>
      <c r="E5818" s="93" t="str">
        <f t="shared" si="271"/>
        <v>AISP</v>
      </c>
      <c r="F5818" s="93" t="str">
        <f t="shared" si="272"/>
        <v>Y</v>
      </c>
      <c r="G5818" s="95">
        <v>2643969.2676468468</v>
      </c>
      <c r="H5818" s="102">
        <v>27680.071213779047</v>
      </c>
      <c r="I5818" s="102">
        <v>132.10121119302866</v>
      </c>
      <c r="J5818" s="96"/>
      <c r="K5818" s="96"/>
      <c r="L5818" s="96"/>
      <c r="M5818" s="96"/>
      <c r="N5818" s="96"/>
      <c r="O5818" s="96"/>
      <c r="P5818" s="96"/>
    </row>
    <row r="5819" spans="1:16" ht="15" customHeight="1" x14ac:dyDescent="0.25">
      <c r="A5819" s="100">
        <v>43779</v>
      </c>
      <c r="B5819" s="101">
        <v>11</v>
      </c>
      <c r="C5819" s="92" t="str">
        <f t="shared" si="270"/>
        <v>GET /beneficiaries</v>
      </c>
      <c r="D5819" s="94" t="s">
        <v>207</v>
      </c>
      <c r="E5819" s="93" t="str">
        <f t="shared" si="271"/>
        <v>AISP</v>
      </c>
      <c r="F5819" s="93" t="str">
        <f t="shared" si="272"/>
        <v>Y</v>
      </c>
      <c r="G5819" s="95">
        <v>3423073.2086758651</v>
      </c>
      <c r="H5819" s="102">
        <v>40631.44523517607</v>
      </c>
      <c r="I5819" s="102">
        <v>30.496559651076687</v>
      </c>
      <c r="J5819" s="96"/>
      <c r="K5819" s="96"/>
      <c r="L5819" s="96"/>
      <c r="M5819" s="96"/>
      <c r="N5819" s="96"/>
      <c r="O5819" s="96"/>
      <c r="P5819" s="96"/>
    </row>
    <row r="5820" spans="1:16" ht="15" customHeight="1" x14ac:dyDescent="0.25">
      <c r="A5820" s="100">
        <v>43779</v>
      </c>
      <c r="B5820" s="101">
        <v>12</v>
      </c>
      <c r="C5820" s="92" t="str">
        <f t="shared" si="270"/>
        <v>GET /accounts/{AccountId}/direct-debits</v>
      </c>
      <c r="D5820" s="94" t="s">
        <v>207</v>
      </c>
      <c r="E5820" s="93" t="str">
        <f t="shared" si="271"/>
        <v>AISP</v>
      </c>
      <c r="F5820" s="93" t="str">
        <f t="shared" si="272"/>
        <v>Y</v>
      </c>
      <c r="G5820" s="95">
        <v>2151833.1353888228</v>
      </c>
      <c r="H5820" s="102">
        <v>38586.619667310006</v>
      </c>
      <c r="I5820" s="102">
        <v>199.55888873616522</v>
      </c>
      <c r="J5820" s="96"/>
      <c r="K5820" s="96"/>
      <c r="L5820" s="96"/>
      <c r="M5820" s="96"/>
      <c r="N5820" s="96"/>
      <c r="O5820" s="96"/>
      <c r="P5820" s="96"/>
    </row>
    <row r="5821" spans="1:16" ht="15" customHeight="1" x14ac:dyDescent="0.25">
      <c r="A5821" s="100">
        <v>43779</v>
      </c>
      <c r="B5821" s="101">
        <v>13</v>
      </c>
      <c r="C5821" s="92" t="str">
        <f t="shared" si="270"/>
        <v>GET /direct-debits</v>
      </c>
      <c r="D5821" s="94" t="s">
        <v>207</v>
      </c>
      <c r="E5821" s="93" t="str">
        <f t="shared" si="271"/>
        <v>AISP</v>
      </c>
      <c r="F5821" s="93" t="str">
        <f t="shared" si="272"/>
        <v>Y</v>
      </c>
      <c r="G5821" s="95">
        <v>1993882.9346134388</v>
      </c>
      <c r="H5821" s="102">
        <v>21677.429923281288</v>
      </c>
      <c r="I5821" s="102">
        <v>228.76268383136636</v>
      </c>
      <c r="J5821" s="96"/>
      <c r="K5821" s="96"/>
      <c r="L5821" s="96"/>
      <c r="M5821" s="96"/>
      <c r="N5821" s="96"/>
      <c r="O5821" s="96"/>
      <c r="P5821" s="96"/>
    </row>
    <row r="5822" spans="1:16" ht="15" customHeight="1" x14ac:dyDescent="0.25">
      <c r="A5822" s="100">
        <v>43779</v>
      </c>
      <c r="B5822" s="101">
        <v>14</v>
      </c>
      <c r="C5822" s="92" t="str">
        <f t="shared" si="270"/>
        <v>GET /accounts/{AccountId}/standing-orders</v>
      </c>
      <c r="D5822" s="94" t="s">
        <v>207</v>
      </c>
      <c r="E5822" s="93" t="str">
        <f t="shared" si="271"/>
        <v>AISP</v>
      </c>
      <c r="F5822" s="93" t="str">
        <f t="shared" si="272"/>
        <v>Y</v>
      </c>
      <c r="G5822" s="95">
        <v>1070440.5102718999</v>
      </c>
      <c r="H5822" s="102">
        <v>19363.286538285094</v>
      </c>
      <c r="I5822" s="102">
        <v>143.99407255314685</v>
      </c>
      <c r="J5822" s="96"/>
      <c r="K5822" s="96"/>
      <c r="L5822" s="96"/>
      <c r="M5822" s="96"/>
      <c r="N5822" s="96"/>
      <c r="O5822" s="96"/>
      <c r="P5822" s="96"/>
    </row>
    <row r="5823" spans="1:16" ht="15" customHeight="1" x14ac:dyDescent="0.25">
      <c r="A5823" s="100">
        <v>43779</v>
      </c>
      <c r="B5823" s="101">
        <v>15</v>
      </c>
      <c r="C5823" s="92" t="str">
        <f t="shared" si="270"/>
        <v>GET /standing-orders</v>
      </c>
      <c r="D5823" s="94" t="s">
        <v>207</v>
      </c>
      <c r="E5823" s="93" t="str">
        <f t="shared" si="271"/>
        <v>AISP</v>
      </c>
      <c r="F5823" s="93" t="str">
        <f t="shared" si="272"/>
        <v>Y</v>
      </c>
      <c r="G5823" s="95">
        <v>1746802.6627549441</v>
      </c>
      <c r="H5823" s="102">
        <v>40077.824117333264</v>
      </c>
      <c r="I5823" s="102">
        <v>153.16533533898553</v>
      </c>
      <c r="J5823" s="96"/>
      <c r="K5823" s="96"/>
      <c r="L5823" s="96"/>
      <c r="M5823" s="96"/>
      <c r="N5823" s="96"/>
      <c r="O5823" s="96"/>
      <c r="P5823" s="96"/>
    </row>
    <row r="5824" spans="1:16" ht="15" customHeight="1" x14ac:dyDescent="0.25">
      <c r="A5824" s="100">
        <v>43779</v>
      </c>
      <c r="B5824" s="101">
        <v>16</v>
      </c>
      <c r="C5824" s="92" t="str">
        <f t="shared" si="270"/>
        <v>GET /accounts/{AccountId}/product</v>
      </c>
      <c r="D5824" s="94" t="s">
        <v>207</v>
      </c>
      <c r="E5824" s="93" t="str">
        <f t="shared" si="271"/>
        <v>AISP</v>
      </c>
      <c r="F5824" s="93" t="str">
        <f t="shared" si="272"/>
        <v>Y</v>
      </c>
      <c r="G5824" s="95">
        <v>401814.26846694376</v>
      </c>
      <c r="H5824" s="102">
        <v>5448.4822745406964</v>
      </c>
      <c r="I5824" s="102">
        <v>187.24196316408066</v>
      </c>
      <c r="J5824" s="96"/>
      <c r="K5824" s="96"/>
      <c r="L5824" s="96"/>
      <c r="M5824" s="96"/>
      <c r="N5824" s="96"/>
      <c r="O5824" s="96"/>
      <c r="P5824" s="96"/>
    </row>
    <row r="5825" spans="1:16" ht="15" customHeight="1" x14ac:dyDescent="0.25">
      <c r="A5825" s="100">
        <v>43779</v>
      </c>
      <c r="B5825" s="101">
        <v>17</v>
      </c>
      <c r="C5825" s="92" t="str">
        <f t="shared" si="270"/>
        <v>GET /products</v>
      </c>
      <c r="D5825" s="94" t="s">
        <v>207</v>
      </c>
      <c r="E5825" s="93" t="str">
        <f t="shared" si="271"/>
        <v>AISP</v>
      </c>
      <c r="F5825" s="93" t="str">
        <f t="shared" si="272"/>
        <v>Y</v>
      </c>
      <c r="G5825" s="95">
        <v>939396.56051306892</v>
      </c>
      <c r="H5825" s="102">
        <v>34589.419354518774</v>
      </c>
      <c r="I5825" s="102">
        <v>270.77886984213859</v>
      </c>
      <c r="J5825" s="96"/>
      <c r="K5825" s="96"/>
      <c r="L5825" s="96"/>
      <c r="M5825" s="96"/>
      <c r="N5825" s="96"/>
      <c r="O5825" s="96"/>
      <c r="P5825" s="96"/>
    </row>
    <row r="5826" spans="1:16" ht="15" customHeight="1" x14ac:dyDescent="0.25">
      <c r="A5826" s="100">
        <v>43779</v>
      </c>
      <c r="B5826" s="101">
        <v>18</v>
      </c>
      <c r="C5826" s="92" t="str">
        <f t="shared" si="270"/>
        <v>GET /accounts/{AccountId}/offers</v>
      </c>
      <c r="D5826" s="94" t="s">
        <v>207</v>
      </c>
      <c r="E5826" s="93" t="str">
        <f t="shared" si="271"/>
        <v>AISP</v>
      </c>
      <c r="F5826" s="93" t="str">
        <f t="shared" si="272"/>
        <v>Y</v>
      </c>
      <c r="G5826" s="95">
        <v>918129.33962681331</v>
      </c>
      <c r="H5826" s="102">
        <v>40100.964378447236</v>
      </c>
      <c r="I5826" s="102">
        <v>288.08789432355093</v>
      </c>
      <c r="J5826" s="96"/>
      <c r="K5826" s="96"/>
      <c r="L5826" s="96"/>
      <c r="M5826" s="96"/>
      <c r="N5826" s="96"/>
      <c r="O5826" s="96"/>
      <c r="P5826" s="96"/>
    </row>
    <row r="5827" spans="1:16" ht="15" customHeight="1" x14ac:dyDescent="0.25">
      <c r="A5827" s="100">
        <v>43779</v>
      </c>
      <c r="B5827" s="101">
        <v>19</v>
      </c>
      <c r="C5827" s="92" t="str">
        <f t="shared" si="270"/>
        <v>GET /offers</v>
      </c>
      <c r="D5827" s="94" t="s">
        <v>207</v>
      </c>
      <c r="E5827" s="93" t="str">
        <f t="shared" si="271"/>
        <v>AISP</v>
      </c>
      <c r="F5827" s="93" t="str">
        <f t="shared" si="272"/>
        <v>Y</v>
      </c>
      <c r="G5827" s="95">
        <v>4105885.2923529446</v>
      </c>
      <c r="H5827" s="102">
        <v>40256.05715311876</v>
      </c>
      <c r="I5827" s="102">
        <v>186.07922687140979</v>
      </c>
      <c r="J5827" s="96"/>
      <c r="K5827" s="96"/>
      <c r="L5827" s="96"/>
      <c r="M5827" s="96"/>
      <c r="N5827" s="96"/>
      <c r="O5827" s="96"/>
      <c r="P5827" s="96"/>
    </row>
    <row r="5828" spans="1:16" ht="15" customHeight="1" x14ac:dyDescent="0.25">
      <c r="A5828" s="100">
        <v>43779</v>
      </c>
      <c r="B5828" s="101">
        <v>20</v>
      </c>
      <c r="C5828" s="92" t="str">
        <f t="shared" si="270"/>
        <v>GET /accounts/{AccountId}/party</v>
      </c>
      <c r="D5828" s="94" t="s">
        <v>207</v>
      </c>
      <c r="E5828" s="93" t="str">
        <f t="shared" si="271"/>
        <v>AISP</v>
      </c>
      <c r="F5828" s="93" t="str">
        <f t="shared" si="272"/>
        <v>Y</v>
      </c>
      <c r="G5828" s="95">
        <v>1201922.2540010677</v>
      </c>
      <c r="H5828" s="102">
        <v>49546.826869204517</v>
      </c>
      <c r="I5828" s="102">
        <v>0</v>
      </c>
      <c r="J5828" s="96"/>
      <c r="K5828" s="96"/>
      <c r="L5828" s="96"/>
      <c r="M5828" s="96"/>
      <c r="N5828" s="96"/>
      <c r="O5828" s="96"/>
      <c r="P5828" s="96"/>
    </row>
    <row r="5829" spans="1:16" ht="15" customHeight="1" x14ac:dyDescent="0.25">
      <c r="A5829" s="100">
        <v>43779</v>
      </c>
      <c r="B5829" s="101">
        <v>21</v>
      </c>
      <c r="C5829" s="92" t="str">
        <f t="shared" si="270"/>
        <v>GET /party</v>
      </c>
      <c r="D5829" s="94" t="s">
        <v>207</v>
      </c>
      <c r="E5829" s="93" t="str">
        <f t="shared" si="271"/>
        <v>AISP</v>
      </c>
      <c r="F5829" s="93" t="str">
        <f t="shared" si="272"/>
        <v>Y</v>
      </c>
      <c r="G5829" s="95">
        <v>871012.11719746573</v>
      </c>
      <c r="H5829" s="102">
        <v>9570.3679822713093</v>
      </c>
      <c r="I5829" s="102">
        <v>429.20229909801526</v>
      </c>
      <c r="J5829" s="96"/>
      <c r="K5829" s="96"/>
      <c r="L5829" s="96"/>
      <c r="M5829" s="96"/>
      <c r="N5829" s="96"/>
      <c r="O5829" s="96"/>
      <c r="P5829" s="96"/>
    </row>
    <row r="5830" spans="1:16" ht="15" customHeight="1" x14ac:dyDescent="0.25">
      <c r="A5830" s="100">
        <v>43779</v>
      </c>
      <c r="B5830" s="101">
        <v>22</v>
      </c>
      <c r="C5830" s="92" t="str">
        <f t="shared" si="270"/>
        <v>GET /accounts/{AccountId}/scheduled-payments</v>
      </c>
      <c r="D5830" s="94" t="s">
        <v>207</v>
      </c>
      <c r="E5830" s="93" t="str">
        <f t="shared" si="271"/>
        <v>AISP</v>
      </c>
      <c r="F5830" s="93" t="str">
        <f t="shared" si="272"/>
        <v>Y</v>
      </c>
      <c r="G5830" s="95">
        <v>1177956.370146204</v>
      </c>
      <c r="H5830" s="102">
        <v>38646.415109685673</v>
      </c>
      <c r="I5830" s="102">
        <v>3.0849250123054723</v>
      </c>
      <c r="J5830" s="96"/>
      <c r="K5830" s="96"/>
      <c r="L5830" s="96"/>
      <c r="M5830" s="96"/>
      <c r="N5830" s="96"/>
      <c r="O5830" s="96"/>
      <c r="P5830" s="96"/>
    </row>
    <row r="5831" spans="1:16" ht="15" customHeight="1" x14ac:dyDescent="0.25">
      <c r="A5831" s="100">
        <v>43779</v>
      </c>
      <c r="B5831" s="101">
        <v>23</v>
      </c>
      <c r="C5831" s="92" t="str">
        <f t="shared" si="270"/>
        <v>GET /scheduled-payments</v>
      </c>
      <c r="D5831" s="94" t="s">
        <v>207</v>
      </c>
      <c r="E5831" s="93" t="str">
        <f t="shared" si="271"/>
        <v>AISP</v>
      </c>
      <c r="F5831" s="93" t="str">
        <f t="shared" si="272"/>
        <v>Y</v>
      </c>
      <c r="G5831" s="95">
        <v>2123886.5477940678</v>
      </c>
      <c r="H5831" s="102">
        <v>28889.981789385878</v>
      </c>
      <c r="I5831" s="102">
        <v>86.603638433186617</v>
      </c>
      <c r="J5831" s="96"/>
      <c r="K5831" s="96"/>
      <c r="L5831" s="96"/>
      <c r="M5831" s="96"/>
      <c r="N5831" s="96"/>
      <c r="O5831" s="96"/>
      <c r="P5831" s="96"/>
    </row>
    <row r="5832" spans="1:16" ht="15" customHeight="1" x14ac:dyDescent="0.25">
      <c r="A5832" s="100">
        <v>43779</v>
      </c>
      <c r="B5832" s="101">
        <v>24</v>
      </c>
      <c r="C5832" s="92" t="str">
        <f t="shared" ref="C5832:C5895" si="273">VLOOKUP($B5832,endpoints,3)</f>
        <v>GET /accounts/{AccountId}/statements</v>
      </c>
      <c r="D5832" s="94" t="s">
        <v>207</v>
      </c>
      <c r="E5832" s="93" t="str">
        <f t="shared" ref="E5832:E5895" si="274">VLOOKUP($B5832,endpoints,4)</f>
        <v>AISP</v>
      </c>
      <c r="F5832" s="93" t="str">
        <f t="shared" ref="F5832:F5895" si="275">VLOOKUP($B5832,endpoints,5)</f>
        <v>Y</v>
      </c>
      <c r="G5832" s="95">
        <v>1045316.8924832146</v>
      </c>
      <c r="H5832" s="102">
        <v>15088.838072177363</v>
      </c>
      <c r="I5832" s="102">
        <v>140.37023412637825</v>
      </c>
      <c r="J5832" s="96"/>
      <c r="K5832" s="96"/>
      <c r="L5832" s="96"/>
      <c r="M5832" s="96"/>
      <c r="N5832" s="96"/>
      <c r="O5832" s="96"/>
      <c r="P5832" s="96"/>
    </row>
    <row r="5833" spans="1:16" ht="15" customHeight="1" x14ac:dyDescent="0.25">
      <c r="A5833" s="100">
        <v>43779</v>
      </c>
      <c r="B5833" s="101">
        <v>25</v>
      </c>
      <c r="C5833" s="92" t="str">
        <f t="shared" si="273"/>
        <v>GET /accounts/{AccountId}/statements/{StatementId}</v>
      </c>
      <c r="D5833" s="94" t="s">
        <v>207</v>
      </c>
      <c r="E5833" s="93" t="str">
        <f t="shared" si="274"/>
        <v>AISP</v>
      </c>
      <c r="F5833" s="93" t="str">
        <f t="shared" si="275"/>
        <v>Y</v>
      </c>
      <c r="G5833" s="95">
        <v>1333665.1897365744</v>
      </c>
      <c r="H5833" s="102">
        <v>24305.217781175994</v>
      </c>
      <c r="I5833" s="102">
        <v>121.83618350740618</v>
      </c>
      <c r="J5833" s="96"/>
      <c r="K5833" s="96"/>
      <c r="L5833" s="96"/>
      <c r="M5833" s="96"/>
      <c r="N5833" s="96"/>
      <c r="O5833" s="96"/>
      <c r="P5833" s="96"/>
    </row>
    <row r="5834" spans="1:16" ht="15" customHeight="1" x14ac:dyDescent="0.25">
      <c r="A5834" s="100">
        <v>43779</v>
      </c>
      <c r="B5834" s="101">
        <v>26</v>
      </c>
      <c r="C5834" s="92" t="str">
        <f t="shared" si="273"/>
        <v>GET /accounts/{AccountId}/statements/{StatementId}/file</v>
      </c>
      <c r="D5834" s="94" t="s">
        <v>207</v>
      </c>
      <c r="E5834" s="93" t="str">
        <f t="shared" si="274"/>
        <v>AISP</v>
      </c>
      <c r="F5834" s="93" t="str">
        <f t="shared" si="275"/>
        <v>Y</v>
      </c>
      <c r="G5834" s="95">
        <v>2673698.241214457</v>
      </c>
      <c r="H5834" s="102">
        <v>23645.32357703042</v>
      </c>
      <c r="I5834" s="102">
        <v>88.110201414865784</v>
      </c>
      <c r="J5834" s="96"/>
      <c r="K5834" s="96"/>
      <c r="L5834" s="96"/>
      <c r="M5834" s="96"/>
      <c r="N5834" s="96"/>
      <c r="O5834" s="96"/>
      <c r="P5834" s="96"/>
    </row>
    <row r="5835" spans="1:16" ht="15" customHeight="1" x14ac:dyDescent="0.25">
      <c r="A5835" s="100">
        <v>43779</v>
      </c>
      <c r="B5835" s="101">
        <v>27</v>
      </c>
      <c r="C5835" s="92" t="str">
        <f t="shared" si="273"/>
        <v>GET /accounts/{AccountId}/statements/{StatementId}/transactions</v>
      </c>
      <c r="D5835" s="94" t="s">
        <v>207</v>
      </c>
      <c r="E5835" s="93" t="str">
        <f t="shared" si="274"/>
        <v>AISP</v>
      </c>
      <c r="F5835" s="93" t="str">
        <f t="shared" si="275"/>
        <v>Y</v>
      </c>
      <c r="G5835" s="95">
        <v>32941169.557923436</v>
      </c>
      <c r="H5835" s="102">
        <v>7495.7442552640769</v>
      </c>
      <c r="I5835" s="102">
        <v>280.3997706444103</v>
      </c>
      <c r="J5835" s="96"/>
      <c r="K5835" s="96"/>
      <c r="L5835" s="96"/>
      <c r="M5835" s="96"/>
      <c r="N5835" s="96"/>
      <c r="O5835" s="96"/>
      <c r="P5835" s="96"/>
    </row>
    <row r="5836" spans="1:16" ht="15" customHeight="1" x14ac:dyDescent="0.25">
      <c r="A5836" s="100">
        <v>43779</v>
      </c>
      <c r="B5836" s="101">
        <v>28</v>
      </c>
      <c r="C5836" s="92" t="str">
        <f t="shared" si="273"/>
        <v>GET /statements</v>
      </c>
      <c r="D5836" s="94" t="s">
        <v>207</v>
      </c>
      <c r="E5836" s="93" t="str">
        <f t="shared" si="274"/>
        <v>AISP</v>
      </c>
      <c r="F5836" s="93" t="str">
        <f t="shared" si="275"/>
        <v>Y</v>
      </c>
      <c r="G5836" s="95">
        <v>4359026.9490266507</v>
      </c>
      <c r="H5836" s="102">
        <v>46379.563892239647</v>
      </c>
      <c r="I5836" s="102">
        <v>74.847103549275957</v>
      </c>
      <c r="J5836" s="96"/>
      <c r="K5836" s="96"/>
      <c r="L5836" s="96"/>
      <c r="M5836" s="96"/>
      <c r="N5836" s="96"/>
      <c r="O5836" s="96"/>
      <c r="P5836" s="96"/>
    </row>
    <row r="5837" spans="1:16" ht="15" customHeight="1" x14ac:dyDescent="0.25">
      <c r="A5837" s="100">
        <v>43779</v>
      </c>
      <c r="B5837" s="101">
        <v>29</v>
      </c>
      <c r="C5837" s="92" t="str">
        <f t="shared" si="273"/>
        <v>POST /domestic-payment-consents</v>
      </c>
      <c r="D5837" s="94" t="s">
        <v>207</v>
      </c>
      <c r="E5837" s="93" t="str">
        <f t="shared" si="274"/>
        <v>PISP</v>
      </c>
      <c r="F5837" s="93" t="str">
        <f t="shared" si="275"/>
        <v>N</v>
      </c>
      <c r="G5837" s="95">
        <v>3796594.5177104636</v>
      </c>
      <c r="H5837" s="101">
        <v>9653.3003723156471</v>
      </c>
      <c r="I5837" s="101">
        <v>105.70570530403684</v>
      </c>
      <c r="J5837" s="96"/>
      <c r="K5837" s="96"/>
      <c r="L5837" s="96"/>
      <c r="M5837" s="96"/>
      <c r="N5837" s="96"/>
      <c r="O5837" s="96"/>
      <c r="P5837" s="96"/>
    </row>
    <row r="5838" spans="1:16" ht="15" customHeight="1" x14ac:dyDescent="0.25">
      <c r="A5838" s="100">
        <v>43779</v>
      </c>
      <c r="B5838" s="101">
        <v>30</v>
      </c>
      <c r="C5838" s="92" t="str">
        <f t="shared" si="273"/>
        <v>GET /domestic-payment-consents/{ConsentId}</v>
      </c>
      <c r="D5838" s="94" t="s">
        <v>207</v>
      </c>
      <c r="E5838" s="93" t="str">
        <f t="shared" si="274"/>
        <v>PISP</v>
      </c>
      <c r="F5838" s="93" t="str">
        <f t="shared" si="275"/>
        <v>N</v>
      </c>
      <c r="G5838" s="95">
        <v>14336439.040231006</v>
      </c>
      <c r="H5838" s="101">
        <v>20029.383339849734</v>
      </c>
      <c r="I5838" s="101">
        <v>145.83162277882511</v>
      </c>
      <c r="J5838" s="96"/>
      <c r="K5838" s="96"/>
      <c r="L5838" s="96"/>
      <c r="M5838" s="96"/>
      <c r="N5838" s="96"/>
      <c r="O5838" s="96"/>
      <c r="P5838" s="96"/>
    </row>
    <row r="5839" spans="1:16" ht="15" customHeight="1" x14ac:dyDescent="0.25">
      <c r="A5839" s="100">
        <v>43779</v>
      </c>
      <c r="B5839" s="101">
        <v>31</v>
      </c>
      <c r="C5839" s="92" t="str">
        <f t="shared" si="273"/>
        <v>POST /domestic-payments</v>
      </c>
      <c r="D5839" s="94" t="s">
        <v>207</v>
      </c>
      <c r="E5839" s="93" t="str">
        <f t="shared" si="274"/>
        <v>PISP</v>
      </c>
      <c r="F5839" s="93" t="str">
        <f t="shared" si="275"/>
        <v>Y</v>
      </c>
      <c r="G5839" s="95">
        <v>5486027.1890061535</v>
      </c>
      <c r="H5839" s="101">
        <v>17895.616253152322</v>
      </c>
      <c r="I5839" s="101">
        <v>6.1568942952201784</v>
      </c>
      <c r="J5839" s="96"/>
      <c r="K5839" s="96"/>
      <c r="L5839" s="96"/>
      <c r="M5839" s="96"/>
      <c r="N5839" s="96"/>
      <c r="O5839" s="96"/>
      <c r="P5839" s="96"/>
    </row>
    <row r="5840" spans="1:16" ht="15" customHeight="1" x14ac:dyDescent="0.25">
      <c r="A5840" s="100">
        <v>43779</v>
      </c>
      <c r="B5840" s="101">
        <v>32</v>
      </c>
      <c r="C5840" s="92" t="str">
        <f t="shared" si="273"/>
        <v>GET /domestic-payments/{DomesticPaymentId}</v>
      </c>
      <c r="D5840" s="94" t="s">
        <v>207</v>
      </c>
      <c r="E5840" s="93" t="str">
        <f t="shared" si="274"/>
        <v>PISP</v>
      </c>
      <c r="F5840" s="93" t="str">
        <f t="shared" si="275"/>
        <v>Y</v>
      </c>
      <c r="G5840" s="95">
        <v>34349186.93912673</v>
      </c>
      <c r="H5840" s="101">
        <v>39402.334864244032</v>
      </c>
      <c r="I5840" s="101">
        <v>76.489522777206375</v>
      </c>
      <c r="J5840" s="96"/>
      <c r="K5840" s="96"/>
      <c r="L5840" s="96"/>
      <c r="M5840" s="96"/>
      <c r="N5840" s="96"/>
      <c r="O5840" s="96"/>
      <c r="P5840" s="96"/>
    </row>
    <row r="5841" spans="1:16" ht="15" customHeight="1" x14ac:dyDescent="0.25">
      <c r="A5841" s="100">
        <v>43779</v>
      </c>
      <c r="B5841" s="101">
        <v>33</v>
      </c>
      <c r="C5841" s="92" t="str">
        <f t="shared" si="273"/>
        <v>POST /domestic-scheduled-payment-consents</v>
      </c>
      <c r="D5841" s="94" t="s">
        <v>207</v>
      </c>
      <c r="E5841" s="93" t="str">
        <f t="shared" si="274"/>
        <v>PISP</v>
      </c>
      <c r="F5841" s="93" t="str">
        <f t="shared" si="275"/>
        <v>N</v>
      </c>
      <c r="G5841" s="95">
        <v>19306998.097886555</v>
      </c>
      <c r="H5841" s="102">
        <v>18619.188252631291</v>
      </c>
      <c r="I5841" s="102">
        <v>112.8924749090739</v>
      </c>
      <c r="J5841" s="96"/>
      <c r="K5841" s="96"/>
      <c r="L5841" s="96"/>
      <c r="M5841" s="96"/>
      <c r="N5841" s="96"/>
      <c r="O5841" s="96"/>
      <c r="P5841" s="96"/>
    </row>
    <row r="5842" spans="1:16" ht="15" customHeight="1" x14ac:dyDescent="0.25">
      <c r="A5842" s="100">
        <v>43779</v>
      </c>
      <c r="B5842" s="101">
        <v>34</v>
      </c>
      <c r="C5842" s="92" t="str">
        <f t="shared" si="273"/>
        <v>GET /domestic-scheduled-payment-consents/{ConsentId}</v>
      </c>
      <c r="D5842" s="94" t="s">
        <v>207</v>
      </c>
      <c r="E5842" s="93" t="str">
        <f t="shared" si="274"/>
        <v>PISP</v>
      </c>
      <c r="F5842" s="93" t="str">
        <f t="shared" si="275"/>
        <v>N</v>
      </c>
      <c r="G5842" s="95">
        <v>13879129.489445401</v>
      </c>
      <c r="H5842" s="102">
        <v>13959.17103042831</v>
      </c>
      <c r="I5842" s="102">
        <v>81.30008975170675</v>
      </c>
      <c r="J5842" s="96"/>
      <c r="K5842" s="96"/>
      <c r="L5842" s="96"/>
      <c r="M5842" s="96"/>
      <c r="N5842" s="96"/>
      <c r="O5842" s="96"/>
      <c r="P5842" s="96"/>
    </row>
    <row r="5843" spans="1:16" ht="15" customHeight="1" x14ac:dyDescent="0.25">
      <c r="A5843" s="100">
        <v>43779</v>
      </c>
      <c r="B5843" s="101">
        <v>35</v>
      </c>
      <c r="C5843" s="92" t="str">
        <f t="shared" si="273"/>
        <v>POST /domestic-scheduled-payments</v>
      </c>
      <c r="D5843" s="94" t="s">
        <v>207</v>
      </c>
      <c r="E5843" s="93" t="str">
        <f t="shared" si="274"/>
        <v>PISP</v>
      </c>
      <c r="F5843" s="93" t="str">
        <f t="shared" si="275"/>
        <v>Y</v>
      </c>
      <c r="G5843" s="95">
        <v>34824570.265101783</v>
      </c>
      <c r="H5843" s="102">
        <v>41712.21302715662</v>
      </c>
      <c r="I5843" s="102">
        <v>169.76456990492863</v>
      </c>
      <c r="J5843" s="96"/>
      <c r="K5843" s="96"/>
      <c r="L5843" s="96"/>
      <c r="M5843" s="96"/>
      <c r="N5843" s="96"/>
      <c r="O5843" s="96"/>
      <c r="P5843" s="96"/>
    </row>
    <row r="5844" spans="1:16" ht="15" customHeight="1" x14ac:dyDescent="0.25">
      <c r="A5844" s="100">
        <v>43779</v>
      </c>
      <c r="B5844" s="101">
        <v>36</v>
      </c>
      <c r="C5844" s="92" t="str">
        <f t="shared" si="273"/>
        <v>GET /domestic-scheduled-payments/{DomesticScheduledPaymentId}</v>
      </c>
      <c r="D5844" s="94" t="s">
        <v>207</v>
      </c>
      <c r="E5844" s="93" t="str">
        <f t="shared" si="274"/>
        <v>PISP</v>
      </c>
      <c r="F5844" s="93" t="str">
        <f t="shared" si="275"/>
        <v>Y</v>
      </c>
      <c r="G5844" s="95">
        <v>15053436.636933496</v>
      </c>
      <c r="H5844" s="102">
        <v>36960.676780093563</v>
      </c>
      <c r="I5844" s="102">
        <v>89.843395664413137</v>
      </c>
      <c r="J5844" s="96"/>
      <c r="K5844" s="96"/>
      <c r="L5844" s="96"/>
      <c r="M5844" s="96"/>
      <c r="N5844" s="96"/>
      <c r="O5844" s="96"/>
      <c r="P5844" s="96"/>
    </row>
    <row r="5845" spans="1:16" ht="15" customHeight="1" x14ac:dyDescent="0.25">
      <c r="A5845" s="100">
        <v>43779</v>
      </c>
      <c r="B5845" s="101">
        <v>37</v>
      </c>
      <c r="C5845" s="92" t="str">
        <f t="shared" si="273"/>
        <v>POST /domestic-standing-order-consents</v>
      </c>
      <c r="D5845" s="94" t="s">
        <v>207</v>
      </c>
      <c r="E5845" s="93" t="str">
        <f t="shared" si="274"/>
        <v>PISP</v>
      </c>
      <c r="F5845" s="93" t="str">
        <f t="shared" si="275"/>
        <v>N</v>
      </c>
      <c r="G5845" s="95">
        <v>28875382.986187916</v>
      </c>
      <c r="H5845" s="102">
        <v>27935.100911889142</v>
      </c>
      <c r="I5845" s="102">
        <v>208.30670357220316</v>
      </c>
      <c r="J5845" s="96"/>
      <c r="K5845" s="96"/>
      <c r="L5845" s="96"/>
      <c r="M5845" s="96"/>
      <c r="N5845" s="96"/>
      <c r="O5845" s="96"/>
      <c r="P5845" s="96"/>
    </row>
    <row r="5846" spans="1:16" ht="15" customHeight="1" x14ac:dyDescent="0.25">
      <c r="A5846" s="100">
        <v>43779</v>
      </c>
      <c r="B5846" s="101">
        <v>38</v>
      </c>
      <c r="C5846" s="92" t="str">
        <f t="shared" si="273"/>
        <v>GET /domestic-standing-order-consents/{ConsentId}</v>
      </c>
      <c r="D5846" s="94" t="s">
        <v>207</v>
      </c>
      <c r="E5846" s="93" t="str">
        <f t="shared" si="274"/>
        <v>PISP</v>
      </c>
      <c r="F5846" s="93" t="str">
        <f t="shared" si="275"/>
        <v>N</v>
      </c>
      <c r="G5846" s="95">
        <v>24967914.147992518</v>
      </c>
      <c r="H5846" s="102">
        <v>33869.807513072279</v>
      </c>
      <c r="I5846" s="102">
        <v>217.05970483301863</v>
      </c>
      <c r="J5846" s="96"/>
      <c r="K5846" s="96"/>
      <c r="L5846" s="96"/>
      <c r="M5846" s="96"/>
      <c r="N5846" s="96"/>
      <c r="O5846" s="96"/>
      <c r="P5846" s="96"/>
    </row>
    <row r="5847" spans="1:16" ht="15" customHeight="1" x14ac:dyDescent="0.25">
      <c r="A5847" s="100">
        <v>43779</v>
      </c>
      <c r="B5847" s="101">
        <v>39</v>
      </c>
      <c r="C5847" s="92" t="str">
        <f t="shared" si="273"/>
        <v>POST /domestic-standing-orders</v>
      </c>
      <c r="D5847" s="94" t="s">
        <v>207</v>
      </c>
      <c r="E5847" s="93" t="str">
        <f t="shared" si="274"/>
        <v>PISP</v>
      </c>
      <c r="F5847" s="93" t="str">
        <f t="shared" si="275"/>
        <v>Y</v>
      </c>
      <c r="G5847" s="95">
        <v>9548526.0588006023</v>
      </c>
      <c r="H5847" s="102">
        <v>20884.165088862192</v>
      </c>
      <c r="I5847" s="102">
        <v>2.3141933366764951</v>
      </c>
      <c r="J5847" s="96"/>
      <c r="K5847" s="96"/>
      <c r="L5847" s="96"/>
      <c r="M5847" s="96"/>
      <c r="N5847" s="96"/>
      <c r="O5847" s="96"/>
      <c r="P5847" s="96"/>
    </row>
    <row r="5848" spans="1:16" ht="15" customHeight="1" x14ac:dyDescent="0.25">
      <c r="A5848" s="100">
        <v>43779</v>
      </c>
      <c r="B5848" s="101">
        <v>40</v>
      </c>
      <c r="C5848" s="92" t="str">
        <f t="shared" si="273"/>
        <v>GET /domestic-standing-orders/{DomesticStandingOrderId}</v>
      </c>
      <c r="D5848" s="94" t="s">
        <v>207</v>
      </c>
      <c r="E5848" s="93" t="str">
        <f t="shared" si="274"/>
        <v>PISP</v>
      </c>
      <c r="F5848" s="93" t="str">
        <f t="shared" si="275"/>
        <v>Y</v>
      </c>
      <c r="G5848" s="95">
        <v>6698734.8382617189</v>
      </c>
      <c r="H5848" s="102">
        <v>7855.3383859008027</v>
      </c>
      <c r="I5848" s="102">
        <v>235.91047117177911</v>
      </c>
      <c r="J5848" s="96"/>
      <c r="K5848" s="96"/>
      <c r="L5848" s="96"/>
      <c r="M5848" s="96"/>
      <c r="N5848" s="96"/>
      <c r="O5848" s="96"/>
      <c r="P5848" s="96"/>
    </row>
    <row r="5849" spans="1:16" ht="15" customHeight="1" x14ac:dyDescent="0.25">
      <c r="A5849" s="100">
        <v>43779</v>
      </c>
      <c r="B5849" s="101">
        <v>41</v>
      </c>
      <c r="C5849" s="92" t="str">
        <f t="shared" si="273"/>
        <v>POST /international-payment-consents</v>
      </c>
      <c r="D5849" s="94" t="s">
        <v>207</v>
      </c>
      <c r="E5849" s="93" t="str">
        <f t="shared" si="274"/>
        <v>PISP</v>
      </c>
      <c r="F5849" s="93" t="str">
        <f t="shared" si="275"/>
        <v>N</v>
      </c>
      <c r="G5849" s="95">
        <v>38496853.330886133</v>
      </c>
      <c r="H5849" s="102">
        <v>44526.106171222244</v>
      </c>
      <c r="I5849" s="102">
        <v>70.290227429528457</v>
      </c>
      <c r="J5849" s="96"/>
      <c r="K5849" s="96"/>
      <c r="L5849" s="96"/>
      <c r="M5849" s="96"/>
      <c r="N5849" s="96"/>
      <c r="O5849" s="96"/>
      <c r="P5849" s="96"/>
    </row>
    <row r="5850" spans="1:16" ht="15" customHeight="1" x14ac:dyDescent="0.25">
      <c r="A5850" s="100">
        <v>43779</v>
      </c>
      <c r="B5850" s="101">
        <v>42</v>
      </c>
      <c r="C5850" s="92" t="str">
        <f t="shared" si="273"/>
        <v>GET /international-payment-consents/{ConsentId}</v>
      </c>
      <c r="D5850" s="94" t="s">
        <v>207</v>
      </c>
      <c r="E5850" s="93" t="str">
        <f t="shared" si="274"/>
        <v>PISP</v>
      </c>
      <c r="F5850" s="93" t="str">
        <f t="shared" si="275"/>
        <v>N</v>
      </c>
      <c r="G5850" s="95">
        <v>32211195.807703387</v>
      </c>
      <c r="H5850" s="102">
        <v>34370.410342144394</v>
      </c>
      <c r="I5850" s="102">
        <v>262.87972784438585</v>
      </c>
      <c r="J5850" s="96"/>
      <c r="K5850" s="96"/>
      <c r="L5850" s="96"/>
      <c r="M5850" s="96"/>
      <c r="N5850" s="96"/>
      <c r="O5850" s="96"/>
      <c r="P5850" s="96"/>
    </row>
    <row r="5851" spans="1:16" ht="15" customHeight="1" x14ac:dyDescent="0.25">
      <c r="A5851" s="100">
        <v>43779</v>
      </c>
      <c r="B5851" s="101">
        <v>43</v>
      </c>
      <c r="C5851" s="92" t="str">
        <f t="shared" si="273"/>
        <v>POST /international-payments</v>
      </c>
      <c r="D5851" s="94" t="s">
        <v>207</v>
      </c>
      <c r="E5851" s="93" t="str">
        <f t="shared" si="274"/>
        <v>PISP</v>
      </c>
      <c r="F5851" s="93" t="str">
        <f t="shared" si="275"/>
        <v>Y</v>
      </c>
      <c r="G5851" s="95">
        <v>35369448.821299903</v>
      </c>
      <c r="H5851" s="102">
        <v>38725.172017739969</v>
      </c>
      <c r="I5851" s="102">
        <v>46.49529158275584</v>
      </c>
      <c r="J5851" s="96"/>
      <c r="K5851" s="96"/>
      <c r="L5851" s="96"/>
      <c r="M5851" s="96"/>
      <c r="N5851" s="96"/>
      <c r="O5851" s="96"/>
      <c r="P5851" s="96"/>
    </row>
    <row r="5852" spans="1:16" ht="15" customHeight="1" x14ac:dyDescent="0.25">
      <c r="A5852" s="100">
        <v>43779</v>
      </c>
      <c r="B5852" s="101">
        <v>44</v>
      </c>
      <c r="C5852" s="92" t="str">
        <f t="shared" si="273"/>
        <v>GET /international-payments/{InternationalPaymentId}</v>
      </c>
      <c r="D5852" s="94" t="s">
        <v>207</v>
      </c>
      <c r="E5852" s="93" t="str">
        <f t="shared" si="274"/>
        <v>PISP</v>
      </c>
      <c r="F5852" s="93" t="str">
        <f t="shared" si="275"/>
        <v>Y</v>
      </c>
      <c r="G5852" s="95">
        <v>13082232.644222928</v>
      </c>
      <c r="H5852" s="102">
        <v>21040.637676607676</v>
      </c>
      <c r="I5852" s="102">
        <v>63.836845569935207</v>
      </c>
      <c r="J5852" s="96"/>
      <c r="K5852" s="96"/>
      <c r="L5852" s="96"/>
      <c r="M5852" s="96"/>
      <c r="N5852" s="96"/>
      <c r="O5852" s="96"/>
      <c r="P5852" s="96"/>
    </row>
    <row r="5853" spans="1:16" ht="15" customHeight="1" x14ac:dyDescent="0.25">
      <c r="A5853" s="100">
        <v>43779</v>
      </c>
      <c r="B5853" s="101">
        <v>45</v>
      </c>
      <c r="C5853" s="92" t="str">
        <f t="shared" si="273"/>
        <v>POST /international-scheduled-payment-consents</v>
      </c>
      <c r="D5853" s="94" t="s">
        <v>207</v>
      </c>
      <c r="E5853" s="93" t="str">
        <f t="shared" si="274"/>
        <v>PISP</v>
      </c>
      <c r="F5853" s="93" t="str">
        <f t="shared" si="275"/>
        <v>N</v>
      </c>
      <c r="G5853" s="95">
        <v>30988095.166914783</v>
      </c>
      <c r="H5853" s="102">
        <v>36535.201892552694</v>
      </c>
      <c r="I5853" s="102">
        <v>17.861273383432515</v>
      </c>
      <c r="J5853" s="96"/>
      <c r="K5853" s="96"/>
      <c r="L5853" s="96"/>
      <c r="M5853" s="96"/>
      <c r="N5853" s="96"/>
      <c r="O5853" s="96"/>
      <c r="P5853" s="96"/>
    </row>
    <row r="5854" spans="1:16" ht="15" customHeight="1" x14ac:dyDescent="0.25">
      <c r="A5854" s="100">
        <v>43779</v>
      </c>
      <c r="B5854" s="101">
        <v>46</v>
      </c>
      <c r="C5854" s="92" t="str">
        <f t="shared" si="273"/>
        <v>GET /international-scheduled-payment-consents/{ConsentId}</v>
      </c>
      <c r="D5854" s="94" t="s">
        <v>207</v>
      </c>
      <c r="E5854" s="93" t="str">
        <f t="shared" si="274"/>
        <v>PISP</v>
      </c>
      <c r="F5854" s="93" t="str">
        <f t="shared" si="275"/>
        <v>N</v>
      </c>
      <c r="G5854" s="95">
        <v>9756243.050138196</v>
      </c>
      <c r="H5854" s="102">
        <v>29937.63014852599</v>
      </c>
      <c r="I5854" s="102">
        <v>26.731027608517419</v>
      </c>
      <c r="J5854" s="96"/>
      <c r="K5854" s="96"/>
      <c r="L5854" s="96"/>
      <c r="M5854" s="96"/>
      <c r="N5854" s="96"/>
      <c r="O5854" s="96"/>
      <c r="P5854" s="96"/>
    </row>
    <row r="5855" spans="1:16" ht="15" customHeight="1" x14ac:dyDescent="0.25">
      <c r="A5855" s="100">
        <v>43779</v>
      </c>
      <c r="B5855" s="101">
        <v>47</v>
      </c>
      <c r="C5855" s="92" t="str">
        <f t="shared" si="273"/>
        <v>POST /international-scheduled-payments</v>
      </c>
      <c r="D5855" s="94" t="s">
        <v>207</v>
      </c>
      <c r="E5855" s="93" t="str">
        <f t="shared" si="274"/>
        <v>PISP</v>
      </c>
      <c r="F5855" s="93" t="str">
        <f t="shared" si="275"/>
        <v>Y</v>
      </c>
      <c r="G5855" s="95">
        <v>15802953.942784144</v>
      </c>
      <c r="H5855" s="102">
        <v>23814.892093546627</v>
      </c>
      <c r="I5855" s="102">
        <v>83.679497402688185</v>
      </c>
      <c r="J5855" s="96"/>
      <c r="K5855" s="96"/>
      <c r="L5855" s="96"/>
      <c r="M5855" s="96"/>
      <c r="N5855" s="96"/>
      <c r="O5855" s="96"/>
      <c r="P5855" s="96"/>
    </row>
    <row r="5856" spans="1:16" ht="15" customHeight="1" x14ac:dyDescent="0.25">
      <c r="A5856" s="100">
        <v>43779</v>
      </c>
      <c r="B5856" s="101">
        <v>48</v>
      </c>
      <c r="C5856" s="92" t="str">
        <f t="shared" si="273"/>
        <v>GET /international-scheduled-payments/{InternationalScheduledPaymentId}</v>
      </c>
      <c r="D5856" s="94" t="s">
        <v>207</v>
      </c>
      <c r="E5856" s="93" t="str">
        <f t="shared" si="274"/>
        <v>PISP</v>
      </c>
      <c r="F5856" s="93" t="str">
        <f t="shared" si="275"/>
        <v>Y</v>
      </c>
      <c r="G5856" s="95">
        <v>25426030.084845714</v>
      </c>
      <c r="H5856" s="102">
        <v>39747.509061219607</v>
      </c>
      <c r="I5856" s="102">
        <v>53.908011440127055</v>
      </c>
      <c r="J5856" s="96"/>
      <c r="K5856" s="96"/>
      <c r="L5856" s="96"/>
      <c r="M5856" s="96"/>
      <c r="N5856" s="96"/>
      <c r="O5856" s="96"/>
      <c r="P5856" s="96"/>
    </row>
    <row r="5857" spans="1:16" ht="15" customHeight="1" x14ac:dyDescent="0.25">
      <c r="A5857" s="100">
        <v>43779</v>
      </c>
      <c r="B5857" s="101">
        <v>49</v>
      </c>
      <c r="C5857" s="92" t="str">
        <f t="shared" si="273"/>
        <v>POST /international-standing-order-consents</v>
      </c>
      <c r="D5857" s="94" t="s">
        <v>207</v>
      </c>
      <c r="E5857" s="93" t="str">
        <f t="shared" si="274"/>
        <v>PISP</v>
      </c>
      <c r="F5857" s="93" t="str">
        <f t="shared" si="275"/>
        <v>N</v>
      </c>
      <c r="G5857" s="95">
        <v>4237799.9448069027</v>
      </c>
      <c r="H5857" s="102">
        <v>12901.845172214251</v>
      </c>
      <c r="I5857" s="102">
        <v>6.3776367514676124</v>
      </c>
      <c r="J5857" s="96"/>
      <c r="K5857" s="96"/>
      <c r="L5857" s="96"/>
      <c r="M5857" s="96"/>
      <c r="N5857" s="96"/>
      <c r="O5857" s="96"/>
      <c r="P5857" s="96"/>
    </row>
    <row r="5858" spans="1:16" ht="15" customHeight="1" x14ac:dyDescent="0.25">
      <c r="A5858" s="100">
        <v>43779</v>
      </c>
      <c r="B5858" s="101">
        <v>50</v>
      </c>
      <c r="C5858" s="92" t="str">
        <f t="shared" si="273"/>
        <v>GET /international-standing-order-consents/{ConsentId}</v>
      </c>
      <c r="D5858" s="94" t="s">
        <v>207</v>
      </c>
      <c r="E5858" s="93" t="str">
        <f t="shared" si="274"/>
        <v>PISP</v>
      </c>
      <c r="F5858" s="93" t="str">
        <f t="shared" si="275"/>
        <v>N</v>
      </c>
      <c r="G5858" s="95">
        <v>19226055.100768294</v>
      </c>
      <c r="H5858" s="102">
        <v>28966.928312814827</v>
      </c>
      <c r="I5858" s="102">
        <v>308.55001090410371</v>
      </c>
      <c r="J5858" s="96"/>
      <c r="K5858" s="96"/>
      <c r="L5858" s="96"/>
      <c r="M5858" s="96"/>
      <c r="N5858" s="96"/>
      <c r="O5858" s="96"/>
      <c r="P5858" s="96"/>
    </row>
    <row r="5859" spans="1:16" ht="15" customHeight="1" x14ac:dyDescent="0.25">
      <c r="A5859" s="100">
        <v>43779</v>
      </c>
      <c r="B5859" s="101">
        <v>51</v>
      </c>
      <c r="C5859" s="92" t="str">
        <f t="shared" si="273"/>
        <v>POST /international-standing-orders</v>
      </c>
      <c r="D5859" s="94" t="s">
        <v>207</v>
      </c>
      <c r="E5859" s="93" t="str">
        <f t="shared" si="274"/>
        <v>PISP</v>
      </c>
      <c r="F5859" s="93" t="str">
        <f t="shared" si="275"/>
        <v>Y</v>
      </c>
      <c r="G5859" s="95">
        <v>15143690.84016612</v>
      </c>
      <c r="H5859" s="102">
        <v>27268.08311350441</v>
      </c>
      <c r="I5859" s="102">
        <v>244.63063976904436</v>
      </c>
      <c r="J5859" s="96"/>
      <c r="K5859" s="96"/>
      <c r="L5859" s="96"/>
      <c r="M5859" s="96"/>
      <c r="N5859" s="96"/>
      <c r="O5859" s="96"/>
      <c r="P5859" s="96"/>
    </row>
    <row r="5860" spans="1:16" ht="15" customHeight="1" x14ac:dyDescent="0.25">
      <c r="A5860" s="100">
        <v>43779</v>
      </c>
      <c r="B5860" s="101">
        <v>52</v>
      </c>
      <c r="C5860" s="92" t="str">
        <f t="shared" si="273"/>
        <v>GET /international-standing-orders/{InternationalStandingOrderPaymentId}</v>
      </c>
      <c r="D5860" s="94" t="s">
        <v>207</v>
      </c>
      <c r="E5860" s="93" t="str">
        <f t="shared" si="274"/>
        <v>PISP</v>
      </c>
      <c r="F5860" s="93" t="str">
        <f t="shared" si="275"/>
        <v>Y</v>
      </c>
      <c r="G5860" s="95">
        <v>6571504.147724512</v>
      </c>
      <c r="H5860" s="102">
        <v>17055.09919073946</v>
      </c>
      <c r="I5860" s="102">
        <v>80.225864213046222</v>
      </c>
      <c r="J5860" s="96"/>
      <c r="K5860" s="96"/>
      <c r="L5860" s="96"/>
      <c r="M5860" s="96"/>
      <c r="N5860" s="96"/>
      <c r="O5860" s="96"/>
      <c r="P5860" s="96"/>
    </row>
    <row r="5861" spans="1:16" ht="15" customHeight="1" x14ac:dyDescent="0.25">
      <c r="A5861" s="100">
        <v>43779</v>
      </c>
      <c r="B5861" s="101">
        <v>53</v>
      </c>
      <c r="C5861" s="92" t="str">
        <f t="shared" si="273"/>
        <v>POST /file-payment-consents</v>
      </c>
      <c r="D5861" s="94" t="s">
        <v>207</v>
      </c>
      <c r="E5861" s="93" t="str">
        <f t="shared" si="274"/>
        <v>PISP</v>
      </c>
      <c r="F5861" s="93" t="str">
        <f t="shared" si="275"/>
        <v>N</v>
      </c>
      <c r="G5861" s="95">
        <v>13686031.187267907</v>
      </c>
      <c r="H5861" s="102">
        <v>14922.491597362256</v>
      </c>
      <c r="I5861" s="102">
        <v>25.269379492298647</v>
      </c>
      <c r="J5861" s="96"/>
      <c r="K5861" s="96"/>
      <c r="L5861" s="96"/>
      <c r="M5861" s="96"/>
      <c r="N5861" s="96"/>
      <c r="O5861" s="96"/>
      <c r="P5861" s="96"/>
    </row>
    <row r="5862" spans="1:16" ht="15" customHeight="1" x14ac:dyDescent="0.25">
      <c r="A5862" s="100">
        <v>43779</v>
      </c>
      <c r="B5862" s="101">
        <v>54</v>
      </c>
      <c r="C5862" s="92" t="str">
        <f t="shared" si="273"/>
        <v>GET /file-payment-consents/{ConsentId}</v>
      </c>
      <c r="D5862" s="94" t="s">
        <v>207</v>
      </c>
      <c r="E5862" s="93" t="str">
        <f t="shared" si="274"/>
        <v>PISP</v>
      </c>
      <c r="F5862" s="93" t="str">
        <f t="shared" si="275"/>
        <v>N</v>
      </c>
      <c r="G5862" s="95">
        <v>24043500.203710478</v>
      </c>
      <c r="H5862" s="102">
        <v>22894.995840428262</v>
      </c>
      <c r="I5862" s="102">
        <v>210.68392507820735</v>
      </c>
      <c r="J5862" s="96"/>
      <c r="K5862" s="96"/>
      <c r="L5862" s="96"/>
      <c r="M5862" s="96"/>
      <c r="N5862" s="96"/>
      <c r="O5862" s="96"/>
      <c r="P5862" s="96"/>
    </row>
    <row r="5863" spans="1:16" ht="15" customHeight="1" x14ac:dyDescent="0.25">
      <c r="A5863" s="100">
        <v>43779</v>
      </c>
      <c r="B5863" s="101">
        <v>55</v>
      </c>
      <c r="C5863" s="92" t="str">
        <f t="shared" si="273"/>
        <v>POST /file-payment-consents/{ConsentId}/file</v>
      </c>
      <c r="D5863" s="94" t="s">
        <v>207</v>
      </c>
      <c r="E5863" s="93" t="str">
        <f t="shared" si="274"/>
        <v>PISP</v>
      </c>
      <c r="F5863" s="93" t="str">
        <f t="shared" si="275"/>
        <v>N</v>
      </c>
      <c r="G5863" s="95">
        <v>21771453.889890365</v>
      </c>
      <c r="H5863" s="102">
        <v>36328.133400618877</v>
      </c>
      <c r="I5863" s="102">
        <v>66.52153972648604</v>
      </c>
      <c r="J5863" s="96"/>
      <c r="K5863" s="96"/>
      <c r="L5863" s="96"/>
      <c r="M5863" s="96"/>
      <c r="N5863" s="96"/>
      <c r="O5863" s="96"/>
      <c r="P5863" s="96"/>
    </row>
    <row r="5864" spans="1:16" ht="15" customHeight="1" x14ac:dyDescent="0.25">
      <c r="A5864" s="100">
        <v>43779</v>
      </c>
      <c r="B5864" s="101">
        <v>56</v>
      </c>
      <c r="C5864" s="92" t="str">
        <f t="shared" si="273"/>
        <v>GET /file-payment-consents/{ConsentId}/file</v>
      </c>
      <c r="D5864" s="94" t="s">
        <v>207</v>
      </c>
      <c r="E5864" s="93" t="str">
        <f t="shared" si="274"/>
        <v>PISP</v>
      </c>
      <c r="F5864" s="93" t="str">
        <f t="shared" si="275"/>
        <v>N</v>
      </c>
      <c r="G5864" s="95">
        <v>25762172.713345349</v>
      </c>
      <c r="H5864" s="102">
        <v>33634.935328612213</v>
      </c>
      <c r="I5864" s="102">
        <v>46.981214417097711</v>
      </c>
      <c r="J5864" s="96"/>
      <c r="K5864" s="96"/>
      <c r="L5864" s="96"/>
      <c r="M5864" s="96"/>
      <c r="N5864" s="96"/>
      <c r="O5864" s="96"/>
      <c r="P5864" s="96"/>
    </row>
    <row r="5865" spans="1:16" ht="15" customHeight="1" x14ac:dyDescent="0.25">
      <c r="A5865" s="100">
        <v>43779</v>
      </c>
      <c r="B5865" s="101">
        <v>57</v>
      </c>
      <c r="C5865" s="92" t="str">
        <f t="shared" si="273"/>
        <v>POST /file-payments</v>
      </c>
      <c r="D5865" s="94" t="s">
        <v>207</v>
      </c>
      <c r="E5865" s="93" t="str">
        <f t="shared" si="274"/>
        <v>PISP</v>
      </c>
      <c r="F5865" s="93" t="str">
        <f t="shared" si="275"/>
        <v>Y</v>
      </c>
      <c r="G5865" s="95">
        <v>391903332.95881176</v>
      </c>
      <c r="H5865" s="102">
        <v>3769.5712516994035</v>
      </c>
      <c r="I5865" s="102">
        <v>62.68337072242565</v>
      </c>
      <c r="J5865" s="96"/>
      <c r="K5865" s="96"/>
      <c r="L5865" s="96"/>
      <c r="M5865" s="96"/>
      <c r="N5865" s="96"/>
      <c r="O5865" s="96"/>
      <c r="P5865" s="96"/>
    </row>
    <row r="5866" spans="1:16" ht="15" customHeight="1" x14ac:dyDescent="0.25">
      <c r="A5866" s="100">
        <v>43779</v>
      </c>
      <c r="B5866" s="101">
        <v>58</v>
      </c>
      <c r="C5866" s="92" t="str">
        <f t="shared" si="273"/>
        <v>GET /file-payments/{FilePaymentId}</v>
      </c>
      <c r="D5866" s="94" t="s">
        <v>207</v>
      </c>
      <c r="E5866" s="93" t="str">
        <f t="shared" si="274"/>
        <v>PISP</v>
      </c>
      <c r="F5866" s="93" t="str">
        <f t="shared" si="275"/>
        <v>Y</v>
      </c>
      <c r="G5866" s="95">
        <v>77364280.92307809</v>
      </c>
      <c r="H5866" s="102">
        <v>874.84417569901723</v>
      </c>
      <c r="I5866" s="102">
        <v>135.91180594436557</v>
      </c>
      <c r="J5866" s="96"/>
      <c r="K5866" s="96"/>
      <c r="L5866" s="96"/>
      <c r="M5866" s="96"/>
      <c r="N5866" s="96"/>
      <c r="O5866" s="96"/>
      <c r="P5866" s="96"/>
    </row>
    <row r="5867" spans="1:16" ht="15" customHeight="1" x14ac:dyDescent="0.25">
      <c r="A5867" s="100">
        <v>43779</v>
      </c>
      <c r="B5867" s="101">
        <v>59</v>
      </c>
      <c r="C5867" s="92" t="str">
        <f t="shared" si="273"/>
        <v>GET /file-payments/{FilePaymentId}/report-file</v>
      </c>
      <c r="D5867" s="94" t="s">
        <v>207</v>
      </c>
      <c r="E5867" s="93" t="str">
        <f t="shared" si="274"/>
        <v>PISP</v>
      </c>
      <c r="F5867" s="93" t="str">
        <f t="shared" si="275"/>
        <v>Y</v>
      </c>
      <c r="G5867" s="95">
        <v>70185836.381481439</v>
      </c>
      <c r="H5867" s="102">
        <v>2472.1427520985608</v>
      </c>
      <c r="I5867" s="102">
        <v>97.901481963964528</v>
      </c>
      <c r="J5867" s="96"/>
      <c r="K5867" s="96"/>
      <c r="L5867" s="96"/>
      <c r="M5867" s="96"/>
      <c r="N5867" s="96"/>
      <c r="O5867" s="96"/>
      <c r="P5867" s="96"/>
    </row>
    <row r="5868" spans="1:16" ht="15" customHeight="1" x14ac:dyDescent="0.25">
      <c r="A5868" s="100">
        <v>43779</v>
      </c>
      <c r="B5868" s="101">
        <v>60</v>
      </c>
      <c r="C5868" s="92" t="str">
        <f t="shared" si="273"/>
        <v>POST /funds-confirmation-consents</v>
      </c>
      <c r="D5868" s="94" t="s">
        <v>207</v>
      </c>
      <c r="E5868" s="93" t="str">
        <f t="shared" si="274"/>
        <v>CoF</v>
      </c>
      <c r="F5868" s="93" t="str">
        <f t="shared" si="275"/>
        <v>N</v>
      </c>
      <c r="G5868" s="95">
        <v>15154904.832247537</v>
      </c>
      <c r="H5868" s="102">
        <v>15168.095096740482</v>
      </c>
      <c r="I5868" s="102">
        <v>15.138704845184247</v>
      </c>
      <c r="J5868" s="96"/>
      <c r="K5868" s="96"/>
      <c r="L5868" s="96"/>
      <c r="M5868" s="96"/>
      <c r="N5868" s="96"/>
      <c r="O5868" s="96"/>
      <c r="P5868" s="96"/>
    </row>
    <row r="5869" spans="1:16" ht="15" customHeight="1" x14ac:dyDescent="0.25">
      <c r="A5869" s="100">
        <v>43779</v>
      </c>
      <c r="B5869" s="101">
        <v>61</v>
      </c>
      <c r="C5869" s="92" t="str">
        <f t="shared" si="273"/>
        <v>GET /funds-confirmation-consents/{ConsentId}</v>
      </c>
      <c r="D5869" s="94" t="s">
        <v>207</v>
      </c>
      <c r="E5869" s="93" t="str">
        <f t="shared" si="274"/>
        <v>CoF</v>
      </c>
      <c r="F5869" s="93" t="str">
        <f t="shared" si="275"/>
        <v>N</v>
      </c>
      <c r="G5869" s="95">
        <v>22885225.419503577</v>
      </c>
      <c r="H5869" s="102">
        <v>40400.3945636305</v>
      </c>
      <c r="I5869" s="102">
        <v>211.7546853152752</v>
      </c>
      <c r="J5869" s="96"/>
      <c r="K5869" s="96"/>
      <c r="L5869" s="96"/>
      <c r="M5869" s="96"/>
      <c r="N5869" s="96"/>
      <c r="O5869" s="96"/>
      <c r="P5869" s="96"/>
    </row>
    <row r="5870" spans="1:16" ht="15" customHeight="1" x14ac:dyDescent="0.25">
      <c r="A5870" s="100">
        <v>43779</v>
      </c>
      <c r="B5870" s="101">
        <v>62</v>
      </c>
      <c r="C5870" s="92" t="str">
        <f t="shared" si="273"/>
        <v>DELETE /funds-confirmation-consents/{ConsentId}</v>
      </c>
      <c r="D5870" s="94" t="s">
        <v>207</v>
      </c>
      <c r="E5870" s="93" t="str">
        <f t="shared" si="274"/>
        <v>CoF</v>
      </c>
      <c r="F5870" s="93" t="str">
        <f t="shared" si="275"/>
        <v>N</v>
      </c>
      <c r="G5870" s="95">
        <v>6719841.2271751519</v>
      </c>
      <c r="H5870" s="102">
        <v>13836.839329893543</v>
      </c>
      <c r="I5870" s="102">
        <v>125.88499689842629</v>
      </c>
      <c r="J5870" s="96"/>
      <c r="K5870" s="96"/>
      <c r="L5870" s="96"/>
      <c r="M5870" s="96"/>
      <c r="N5870" s="96"/>
      <c r="O5870" s="96"/>
      <c r="P5870" s="96"/>
    </row>
    <row r="5871" spans="1:16" ht="15" customHeight="1" x14ac:dyDescent="0.25">
      <c r="A5871" s="100">
        <v>43779</v>
      </c>
      <c r="B5871" s="101">
        <v>63</v>
      </c>
      <c r="C5871" s="92" t="str">
        <f t="shared" si="273"/>
        <v>POST /funds-confirmations</v>
      </c>
      <c r="D5871" s="94" t="s">
        <v>207</v>
      </c>
      <c r="E5871" s="93" t="str">
        <f t="shared" si="274"/>
        <v>CoF</v>
      </c>
      <c r="F5871" s="93" t="str">
        <f t="shared" si="275"/>
        <v>Y</v>
      </c>
      <c r="G5871" s="95">
        <v>9590467.903393887</v>
      </c>
      <c r="H5871" s="102">
        <v>18238.606689465818</v>
      </c>
      <c r="I5871" s="102">
        <v>220.26161713821119</v>
      </c>
      <c r="J5871" s="96"/>
      <c r="K5871" s="96"/>
      <c r="L5871" s="96"/>
      <c r="M5871" s="96"/>
      <c r="N5871" s="96"/>
      <c r="O5871" s="96"/>
      <c r="P5871" s="96"/>
    </row>
    <row r="5872" spans="1:16" ht="15" customHeight="1" x14ac:dyDescent="0.25">
      <c r="A5872" s="46">
        <v>43779</v>
      </c>
      <c r="B5872" s="101">
        <v>0</v>
      </c>
      <c r="C5872" s="92" t="str">
        <f t="shared" si="273"/>
        <v>OIDC endpoints for token IDs</v>
      </c>
      <c r="D5872" s="94" t="s">
        <v>208</v>
      </c>
      <c r="E5872" s="93" t="str">
        <f t="shared" si="274"/>
        <v>OIDC</v>
      </c>
      <c r="F5872" s="93" t="str">
        <f t="shared" si="275"/>
        <v>N</v>
      </c>
      <c r="G5872" s="112">
        <v>746500698.41601777</v>
      </c>
      <c r="H5872" s="68">
        <v>1595748.0032355515</v>
      </c>
      <c r="I5872" s="68">
        <v>579.61460787956116</v>
      </c>
      <c r="J5872" s="96"/>
      <c r="K5872" s="96"/>
      <c r="L5872" s="96"/>
      <c r="M5872" s="96"/>
      <c r="N5872" s="96"/>
      <c r="O5872" s="96"/>
      <c r="P5872" s="96"/>
    </row>
    <row r="5873" spans="1:16" ht="15" customHeight="1" x14ac:dyDescent="0.25">
      <c r="A5873" s="97">
        <v>43779</v>
      </c>
      <c r="B5873" s="101">
        <v>1</v>
      </c>
      <c r="C5873" s="92" t="str">
        <f t="shared" si="273"/>
        <v>POST /account-access-consents</v>
      </c>
      <c r="D5873" s="94" t="s">
        <v>208</v>
      </c>
      <c r="E5873" s="93" t="str">
        <f t="shared" si="274"/>
        <v>AISP</v>
      </c>
      <c r="F5873" s="93" t="str">
        <f t="shared" si="275"/>
        <v>N</v>
      </c>
      <c r="G5873" s="95">
        <v>579112.72381891543</v>
      </c>
      <c r="H5873" s="99">
        <v>30588.909504244599</v>
      </c>
      <c r="I5873" s="99">
        <v>90.986247673566012</v>
      </c>
      <c r="J5873" s="96"/>
      <c r="K5873" s="96"/>
      <c r="L5873" s="96"/>
      <c r="M5873" s="96"/>
      <c r="N5873" s="96"/>
      <c r="O5873" s="96"/>
      <c r="P5873" s="96"/>
    </row>
    <row r="5874" spans="1:16" ht="15" customHeight="1" x14ac:dyDescent="0.25">
      <c r="A5874" s="97">
        <v>43779</v>
      </c>
      <c r="B5874" s="101">
        <v>2</v>
      </c>
      <c r="C5874" s="92" t="str">
        <f t="shared" si="273"/>
        <v>GET /account-access-consents/{ConsentId}</v>
      </c>
      <c r="D5874" s="94" t="s">
        <v>208</v>
      </c>
      <c r="E5874" s="93" t="str">
        <f t="shared" si="274"/>
        <v>AISP</v>
      </c>
      <c r="F5874" s="93" t="str">
        <f t="shared" si="275"/>
        <v>N</v>
      </c>
      <c r="G5874" s="95">
        <v>1334629.9387376416</v>
      </c>
      <c r="H5874" s="99">
        <v>27711.769345462399</v>
      </c>
      <c r="I5874" s="99">
        <v>31.511109742858466</v>
      </c>
      <c r="J5874" s="96"/>
      <c r="K5874" s="96"/>
      <c r="L5874" s="96"/>
      <c r="M5874" s="96"/>
      <c r="N5874" s="96"/>
      <c r="O5874" s="96"/>
      <c r="P5874" s="96"/>
    </row>
    <row r="5875" spans="1:16" ht="15" customHeight="1" x14ac:dyDescent="0.25">
      <c r="A5875" s="97">
        <v>43779</v>
      </c>
      <c r="B5875" s="101">
        <v>3</v>
      </c>
      <c r="C5875" s="92" t="str">
        <f t="shared" si="273"/>
        <v>DELETE /account-access-consents/{ConsentId}</v>
      </c>
      <c r="D5875" s="94" t="s">
        <v>208</v>
      </c>
      <c r="E5875" s="93" t="str">
        <f t="shared" si="274"/>
        <v>AISP</v>
      </c>
      <c r="F5875" s="93" t="str">
        <f t="shared" si="275"/>
        <v>N</v>
      </c>
      <c r="G5875" s="95">
        <v>565776.48370383726</v>
      </c>
      <c r="H5875" s="99">
        <v>25395.748445729121</v>
      </c>
      <c r="I5875" s="99">
        <v>264.53266076780426</v>
      </c>
      <c r="J5875" s="96"/>
      <c r="K5875" s="96"/>
      <c r="L5875" s="96"/>
      <c r="M5875" s="96"/>
      <c r="N5875" s="96"/>
      <c r="O5875" s="96"/>
      <c r="P5875" s="96"/>
    </row>
    <row r="5876" spans="1:16" ht="15" customHeight="1" x14ac:dyDescent="0.25">
      <c r="A5876" s="97">
        <v>43779</v>
      </c>
      <c r="B5876" s="101">
        <v>4</v>
      </c>
      <c r="C5876" s="92" t="str">
        <f t="shared" si="273"/>
        <v>GET /accounts</v>
      </c>
      <c r="D5876" s="94" t="s">
        <v>208</v>
      </c>
      <c r="E5876" s="93" t="str">
        <f t="shared" si="274"/>
        <v>AISP</v>
      </c>
      <c r="F5876" s="93" t="str">
        <f t="shared" si="275"/>
        <v>Y</v>
      </c>
      <c r="G5876" s="95">
        <v>1501075.759004537</v>
      </c>
      <c r="H5876" s="99">
        <v>29873.748041375511</v>
      </c>
      <c r="I5876" s="99">
        <v>68.092894883240049</v>
      </c>
      <c r="J5876" s="96"/>
      <c r="K5876" s="96"/>
      <c r="L5876" s="96"/>
      <c r="M5876" s="96"/>
      <c r="N5876" s="96"/>
      <c r="O5876" s="96"/>
      <c r="P5876" s="96"/>
    </row>
    <row r="5877" spans="1:16" ht="15" customHeight="1" x14ac:dyDescent="0.25">
      <c r="A5877" s="97">
        <v>43779</v>
      </c>
      <c r="B5877" s="101">
        <v>5</v>
      </c>
      <c r="C5877" s="92" t="str">
        <f t="shared" si="273"/>
        <v>GET /accounts/{AccountId}</v>
      </c>
      <c r="D5877" s="94" t="s">
        <v>208</v>
      </c>
      <c r="E5877" s="93" t="str">
        <f t="shared" si="274"/>
        <v>AISP</v>
      </c>
      <c r="F5877" s="93" t="str">
        <f t="shared" si="275"/>
        <v>Y</v>
      </c>
      <c r="G5877" s="95">
        <v>2685723.0042889346</v>
      </c>
      <c r="H5877" s="99">
        <v>38477.2084866429</v>
      </c>
      <c r="I5877" s="99">
        <v>89.434245117263373</v>
      </c>
      <c r="J5877" s="96"/>
      <c r="K5877" s="96"/>
      <c r="L5877" s="96"/>
      <c r="M5877" s="96"/>
      <c r="N5877" s="96"/>
      <c r="O5877" s="96"/>
      <c r="P5877" s="96"/>
    </row>
    <row r="5878" spans="1:16" ht="15" customHeight="1" x14ac:dyDescent="0.25">
      <c r="A5878" s="97">
        <v>43779</v>
      </c>
      <c r="B5878" s="101">
        <v>6</v>
      </c>
      <c r="C5878" s="92" t="str">
        <f t="shared" si="273"/>
        <v>GET /accounts/{AccountId}/balances</v>
      </c>
      <c r="D5878" s="94" t="s">
        <v>208</v>
      </c>
      <c r="E5878" s="93" t="str">
        <f t="shared" si="274"/>
        <v>AISP</v>
      </c>
      <c r="F5878" s="93" t="str">
        <f t="shared" si="275"/>
        <v>Y</v>
      </c>
      <c r="G5878" s="95">
        <v>1853309.3072562336</v>
      </c>
      <c r="H5878" s="99">
        <v>30070.531994921228</v>
      </c>
      <c r="I5878" s="99">
        <v>132.64866210821182</v>
      </c>
      <c r="J5878" s="96"/>
      <c r="K5878" s="96"/>
      <c r="L5878" s="96"/>
      <c r="M5878" s="96"/>
      <c r="N5878" s="96"/>
      <c r="O5878" s="96"/>
      <c r="P5878" s="96"/>
    </row>
    <row r="5879" spans="1:16" ht="15" customHeight="1" x14ac:dyDescent="0.25">
      <c r="A5879" s="97">
        <v>43779</v>
      </c>
      <c r="B5879" s="101">
        <v>7</v>
      </c>
      <c r="C5879" s="92" t="str">
        <f t="shared" si="273"/>
        <v>GET /balances</v>
      </c>
      <c r="D5879" s="94" t="s">
        <v>208</v>
      </c>
      <c r="E5879" s="93" t="str">
        <f t="shared" si="274"/>
        <v>AISP</v>
      </c>
      <c r="F5879" s="93" t="str">
        <f t="shared" si="275"/>
        <v>Y</v>
      </c>
      <c r="G5879" s="95">
        <v>1106975.4482966226</v>
      </c>
      <c r="H5879" s="99">
        <v>23290.037275559069</v>
      </c>
      <c r="I5879" s="99">
        <v>155.05762725441707</v>
      </c>
      <c r="J5879" s="96"/>
      <c r="K5879" s="96"/>
      <c r="L5879" s="96"/>
      <c r="M5879" s="96"/>
      <c r="N5879" s="96"/>
      <c r="O5879" s="96"/>
      <c r="P5879" s="96"/>
    </row>
    <row r="5880" spans="1:16" ht="15" customHeight="1" x14ac:dyDescent="0.25">
      <c r="A5880" s="97">
        <v>43779</v>
      </c>
      <c r="B5880" s="101">
        <v>8</v>
      </c>
      <c r="C5880" s="92" t="str">
        <f t="shared" si="273"/>
        <v>GET /accounts/{AccountId}/transactions</v>
      </c>
      <c r="D5880" s="94" t="s">
        <v>208</v>
      </c>
      <c r="E5880" s="93" t="str">
        <f t="shared" si="274"/>
        <v>AISP</v>
      </c>
      <c r="F5880" s="93" t="str">
        <f t="shared" si="275"/>
        <v>Y</v>
      </c>
      <c r="G5880" s="95">
        <v>32846678.784013927</v>
      </c>
      <c r="H5880" s="99">
        <v>18556.406838115981</v>
      </c>
      <c r="I5880" s="99">
        <v>178.15662227031208</v>
      </c>
      <c r="J5880" s="96"/>
      <c r="K5880" s="96"/>
      <c r="L5880" s="96"/>
      <c r="M5880" s="96"/>
      <c r="N5880" s="96"/>
      <c r="O5880" s="96"/>
      <c r="P5880" s="96"/>
    </row>
    <row r="5881" spans="1:16" ht="15" customHeight="1" x14ac:dyDescent="0.25">
      <c r="A5881" s="97">
        <v>43779</v>
      </c>
      <c r="B5881" s="101">
        <v>9</v>
      </c>
      <c r="C5881" s="92" t="str">
        <f t="shared" si="273"/>
        <v>GET /transactions</v>
      </c>
      <c r="D5881" s="94" t="s">
        <v>208</v>
      </c>
      <c r="E5881" s="93" t="str">
        <f t="shared" si="274"/>
        <v>AISP</v>
      </c>
      <c r="F5881" s="93" t="str">
        <f t="shared" si="275"/>
        <v>Y</v>
      </c>
      <c r="G5881" s="95">
        <v>309145358.22962832</v>
      </c>
      <c r="H5881" s="99">
        <v>40534.541719274952</v>
      </c>
      <c r="I5881" s="99">
        <v>32.14028728385837</v>
      </c>
      <c r="J5881" s="96"/>
      <c r="K5881" s="96"/>
      <c r="L5881" s="96"/>
      <c r="M5881" s="96"/>
      <c r="N5881" s="96"/>
      <c r="O5881" s="96"/>
      <c r="P5881" s="96"/>
    </row>
    <row r="5882" spans="1:16" ht="15" customHeight="1" x14ac:dyDescent="0.25">
      <c r="A5882" s="97">
        <v>43779</v>
      </c>
      <c r="B5882" s="101">
        <v>10</v>
      </c>
      <c r="C5882" s="92" t="str">
        <f t="shared" si="273"/>
        <v>GET /accounts/{AccountId}/beneficiaries</v>
      </c>
      <c r="D5882" s="94" t="s">
        <v>208</v>
      </c>
      <c r="E5882" s="93" t="str">
        <f t="shared" si="274"/>
        <v>AISP</v>
      </c>
      <c r="F5882" s="93" t="str">
        <f t="shared" si="275"/>
        <v>Y</v>
      </c>
      <c r="G5882" s="95">
        <v>2163247.5826201472</v>
      </c>
      <c r="H5882" s="99">
        <v>27137.324719391221</v>
      </c>
      <c r="I5882" s="99">
        <v>120.09201017548058</v>
      </c>
      <c r="J5882" s="96"/>
      <c r="K5882" s="96"/>
      <c r="L5882" s="96"/>
      <c r="M5882" s="96"/>
      <c r="N5882" s="96"/>
      <c r="O5882" s="96"/>
      <c r="P5882" s="96"/>
    </row>
    <row r="5883" spans="1:16" ht="15" customHeight="1" x14ac:dyDescent="0.25">
      <c r="A5883" s="97">
        <v>43779</v>
      </c>
      <c r="B5883" s="101">
        <v>11</v>
      </c>
      <c r="C5883" s="92" t="str">
        <f t="shared" si="273"/>
        <v>GET /beneficiaries</v>
      </c>
      <c r="D5883" s="94" t="s">
        <v>208</v>
      </c>
      <c r="E5883" s="93" t="str">
        <f t="shared" si="274"/>
        <v>AISP</v>
      </c>
      <c r="F5883" s="93" t="str">
        <f t="shared" si="275"/>
        <v>Y</v>
      </c>
      <c r="G5883" s="95">
        <v>2800696.2616438894</v>
      </c>
      <c r="H5883" s="99">
        <v>39834.750230564772</v>
      </c>
      <c r="I5883" s="99">
        <v>27.72414513734244</v>
      </c>
      <c r="J5883" s="96"/>
      <c r="K5883" s="96"/>
      <c r="L5883" s="96"/>
      <c r="M5883" s="96"/>
      <c r="N5883" s="96"/>
      <c r="O5883" s="96"/>
      <c r="P5883" s="96"/>
    </row>
    <row r="5884" spans="1:16" ht="15" customHeight="1" x14ac:dyDescent="0.25">
      <c r="A5884" s="97">
        <v>43779</v>
      </c>
      <c r="B5884" s="101">
        <v>12</v>
      </c>
      <c r="C5884" s="92" t="str">
        <f t="shared" si="273"/>
        <v>GET /accounts/{AccountId}/direct-debits</v>
      </c>
      <c r="D5884" s="94" t="s">
        <v>208</v>
      </c>
      <c r="E5884" s="93" t="str">
        <f t="shared" si="274"/>
        <v>AISP</v>
      </c>
      <c r="F5884" s="93" t="str">
        <f t="shared" si="275"/>
        <v>Y</v>
      </c>
      <c r="G5884" s="95">
        <v>1760590.7471363095</v>
      </c>
      <c r="H5884" s="99">
        <v>37830.019281676476</v>
      </c>
      <c r="I5884" s="99">
        <v>181.41717157833199</v>
      </c>
      <c r="J5884" s="96"/>
      <c r="K5884" s="96"/>
      <c r="L5884" s="96"/>
      <c r="M5884" s="96"/>
      <c r="N5884" s="96"/>
      <c r="O5884" s="96"/>
      <c r="P5884" s="96"/>
    </row>
    <row r="5885" spans="1:16" ht="15" customHeight="1" x14ac:dyDescent="0.25">
      <c r="A5885" s="97">
        <v>43779</v>
      </c>
      <c r="B5885" s="101">
        <v>13</v>
      </c>
      <c r="C5885" s="92" t="str">
        <f t="shared" si="273"/>
        <v>GET /direct-debits</v>
      </c>
      <c r="D5885" s="94" t="s">
        <v>208</v>
      </c>
      <c r="E5885" s="93" t="str">
        <f t="shared" si="274"/>
        <v>AISP</v>
      </c>
      <c r="F5885" s="93" t="str">
        <f t="shared" si="275"/>
        <v>Y</v>
      </c>
      <c r="G5885" s="95">
        <v>1631358.7646837225</v>
      </c>
      <c r="H5885" s="99">
        <v>21252.382277726752</v>
      </c>
      <c r="I5885" s="99">
        <v>207.96607621033303</v>
      </c>
      <c r="J5885" s="96"/>
      <c r="K5885" s="96"/>
      <c r="L5885" s="96"/>
      <c r="M5885" s="96"/>
      <c r="N5885" s="96"/>
      <c r="O5885" s="96"/>
      <c r="P5885" s="96"/>
    </row>
    <row r="5886" spans="1:16" ht="15" customHeight="1" x14ac:dyDescent="0.25">
      <c r="A5886" s="97">
        <v>43779</v>
      </c>
      <c r="B5886" s="101">
        <v>14</v>
      </c>
      <c r="C5886" s="92" t="str">
        <f t="shared" si="273"/>
        <v>GET /accounts/{AccountId}/standing-orders</v>
      </c>
      <c r="D5886" s="94" t="s">
        <v>208</v>
      </c>
      <c r="E5886" s="93" t="str">
        <f t="shared" si="274"/>
        <v>AISP</v>
      </c>
      <c r="F5886" s="93" t="str">
        <f t="shared" si="275"/>
        <v>Y</v>
      </c>
      <c r="G5886" s="95">
        <v>875814.96294973616</v>
      </c>
      <c r="H5886" s="99">
        <v>18983.61425322068</v>
      </c>
      <c r="I5886" s="99">
        <v>130.90370232104257</v>
      </c>
      <c r="J5886" s="96"/>
      <c r="K5886" s="96"/>
      <c r="L5886" s="96"/>
      <c r="M5886" s="96"/>
      <c r="N5886" s="96"/>
      <c r="O5886" s="96"/>
      <c r="P5886" s="96"/>
    </row>
    <row r="5887" spans="1:16" ht="15" customHeight="1" x14ac:dyDescent="0.25">
      <c r="A5887" s="97">
        <v>43779</v>
      </c>
      <c r="B5887" s="101">
        <v>15</v>
      </c>
      <c r="C5887" s="92" t="str">
        <f t="shared" si="273"/>
        <v>GET /standing-orders</v>
      </c>
      <c r="D5887" s="94" t="s">
        <v>208</v>
      </c>
      <c r="E5887" s="93" t="str">
        <f t="shared" si="274"/>
        <v>AISP</v>
      </c>
      <c r="F5887" s="93" t="str">
        <f t="shared" si="275"/>
        <v>Y</v>
      </c>
      <c r="G5887" s="95">
        <v>1429202.1786176814</v>
      </c>
      <c r="H5887" s="99">
        <v>39291.9844287581</v>
      </c>
      <c r="I5887" s="99">
        <v>139.24121394453229</v>
      </c>
      <c r="J5887" s="96"/>
      <c r="K5887" s="96"/>
      <c r="L5887" s="96"/>
      <c r="M5887" s="96"/>
      <c r="N5887" s="96"/>
      <c r="O5887" s="96"/>
      <c r="P5887" s="96"/>
    </row>
    <row r="5888" spans="1:16" ht="15" customHeight="1" x14ac:dyDescent="0.25">
      <c r="A5888" s="97">
        <v>43779</v>
      </c>
      <c r="B5888" s="101">
        <v>16</v>
      </c>
      <c r="C5888" s="92" t="str">
        <f t="shared" si="273"/>
        <v>GET /accounts/{AccountId}/product</v>
      </c>
      <c r="D5888" s="94" t="s">
        <v>208</v>
      </c>
      <c r="E5888" s="93" t="str">
        <f t="shared" si="274"/>
        <v>AISP</v>
      </c>
      <c r="F5888" s="93" t="str">
        <f t="shared" si="275"/>
        <v>Y</v>
      </c>
      <c r="G5888" s="95">
        <v>328757.1287456812</v>
      </c>
      <c r="H5888" s="99">
        <v>5341.6492887653885</v>
      </c>
      <c r="I5888" s="99">
        <v>170.2199665128006</v>
      </c>
      <c r="J5888" s="96"/>
      <c r="K5888" s="96"/>
      <c r="L5888" s="96"/>
      <c r="M5888" s="96"/>
      <c r="N5888" s="96"/>
      <c r="O5888" s="96"/>
      <c r="P5888" s="96"/>
    </row>
    <row r="5889" spans="1:16" ht="15" customHeight="1" x14ac:dyDescent="0.25">
      <c r="A5889" s="97">
        <v>43779</v>
      </c>
      <c r="B5889" s="101">
        <v>17</v>
      </c>
      <c r="C5889" s="92" t="str">
        <f t="shared" si="273"/>
        <v>GET /products</v>
      </c>
      <c r="D5889" s="94" t="s">
        <v>208</v>
      </c>
      <c r="E5889" s="93" t="str">
        <f t="shared" si="274"/>
        <v>AISP</v>
      </c>
      <c r="F5889" s="93" t="str">
        <f t="shared" si="275"/>
        <v>Y</v>
      </c>
      <c r="G5889" s="95">
        <v>768597.18587432906</v>
      </c>
      <c r="H5889" s="99">
        <v>33911.195445606638</v>
      </c>
      <c r="I5889" s="99">
        <v>246.16260894739872</v>
      </c>
      <c r="J5889" s="96"/>
      <c r="K5889" s="96"/>
      <c r="L5889" s="96"/>
      <c r="M5889" s="96"/>
      <c r="N5889" s="96"/>
      <c r="O5889" s="96"/>
      <c r="P5889" s="96"/>
    </row>
    <row r="5890" spans="1:16" ht="15" customHeight="1" x14ac:dyDescent="0.25">
      <c r="A5890" s="97">
        <v>43779</v>
      </c>
      <c r="B5890" s="101">
        <v>18</v>
      </c>
      <c r="C5890" s="92" t="str">
        <f t="shared" si="273"/>
        <v>GET /accounts/{AccountId}/offers</v>
      </c>
      <c r="D5890" s="94" t="s">
        <v>208</v>
      </c>
      <c r="E5890" s="93" t="str">
        <f t="shared" si="274"/>
        <v>AISP</v>
      </c>
      <c r="F5890" s="93" t="str">
        <f t="shared" si="275"/>
        <v>Y</v>
      </c>
      <c r="G5890" s="95">
        <v>751196.7324219381</v>
      </c>
      <c r="H5890" s="99">
        <v>39314.670959261995</v>
      </c>
      <c r="I5890" s="99">
        <v>261.89808574868266</v>
      </c>
      <c r="J5890" s="96"/>
      <c r="K5890" s="96"/>
      <c r="L5890" s="96"/>
      <c r="M5890" s="96"/>
      <c r="N5890" s="96"/>
      <c r="O5890" s="96"/>
      <c r="P5890" s="96"/>
    </row>
    <row r="5891" spans="1:16" ht="15" customHeight="1" x14ac:dyDescent="0.25">
      <c r="A5891" s="97">
        <v>43779</v>
      </c>
      <c r="B5891" s="101">
        <v>19</v>
      </c>
      <c r="C5891" s="92" t="str">
        <f t="shared" si="273"/>
        <v>GET /offers</v>
      </c>
      <c r="D5891" s="94" t="s">
        <v>208</v>
      </c>
      <c r="E5891" s="93" t="str">
        <f t="shared" si="274"/>
        <v>AISP</v>
      </c>
      <c r="F5891" s="93" t="str">
        <f t="shared" si="275"/>
        <v>Y</v>
      </c>
      <c r="G5891" s="95">
        <v>3359360.6937433183</v>
      </c>
      <c r="H5891" s="99">
        <v>39466.722699136037</v>
      </c>
      <c r="I5891" s="99">
        <v>169.16293351946342</v>
      </c>
      <c r="J5891" s="96"/>
      <c r="K5891" s="96"/>
      <c r="L5891" s="96"/>
      <c r="M5891" s="96"/>
      <c r="N5891" s="96"/>
      <c r="O5891" s="96"/>
      <c r="P5891" s="96"/>
    </row>
    <row r="5892" spans="1:16" ht="15" customHeight="1" x14ac:dyDescent="0.25">
      <c r="A5892" s="97">
        <v>43779</v>
      </c>
      <c r="B5892" s="101">
        <v>20</v>
      </c>
      <c r="C5892" s="92" t="str">
        <f t="shared" si="273"/>
        <v>GET /accounts/{AccountId}/party</v>
      </c>
      <c r="D5892" s="94" t="s">
        <v>208</v>
      </c>
      <c r="E5892" s="93" t="str">
        <f t="shared" si="274"/>
        <v>AISP</v>
      </c>
      <c r="F5892" s="93" t="str">
        <f t="shared" si="275"/>
        <v>Y</v>
      </c>
      <c r="G5892" s="95">
        <v>983390.93509178271</v>
      </c>
      <c r="H5892" s="99">
        <v>48575.320460004426</v>
      </c>
      <c r="I5892" s="99">
        <v>0</v>
      </c>
      <c r="J5892" s="96"/>
      <c r="K5892" s="96"/>
      <c r="L5892" s="96"/>
      <c r="M5892" s="96"/>
      <c r="N5892" s="96"/>
      <c r="O5892" s="96"/>
      <c r="P5892" s="96"/>
    </row>
    <row r="5893" spans="1:16" ht="15" customHeight="1" x14ac:dyDescent="0.25">
      <c r="A5893" s="97">
        <v>43779</v>
      </c>
      <c r="B5893" s="101">
        <v>21</v>
      </c>
      <c r="C5893" s="92" t="str">
        <f t="shared" si="273"/>
        <v>GET /party</v>
      </c>
      <c r="D5893" s="94" t="s">
        <v>208</v>
      </c>
      <c r="E5893" s="93" t="str">
        <f t="shared" si="274"/>
        <v>AISP</v>
      </c>
      <c r="F5893" s="93" t="str">
        <f t="shared" si="275"/>
        <v>Y</v>
      </c>
      <c r="G5893" s="95">
        <v>712646.27770701726</v>
      </c>
      <c r="H5893" s="99">
        <v>9382.7137081091259</v>
      </c>
      <c r="I5893" s="99">
        <v>390.18390827092293</v>
      </c>
      <c r="J5893" s="96"/>
      <c r="K5893" s="96"/>
      <c r="L5893" s="96"/>
      <c r="M5893" s="96"/>
      <c r="N5893" s="96"/>
      <c r="O5893" s="96"/>
      <c r="P5893" s="96"/>
    </row>
    <row r="5894" spans="1:16" ht="15" customHeight="1" x14ac:dyDescent="0.25">
      <c r="A5894" s="97">
        <v>43779</v>
      </c>
      <c r="B5894" s="101">
        <v>22</v>
      </c>
      <c r="C5894" s="92" t="str">
        <f t="shared" si="273"/>
        <v>GET /accounts/{AccountId}/scheduled-payments</v>
      </c>
      <c r="D5894" s="94" t="s">
        <v>208</v>
      </c>
      <c r="E5894" s="93" t="str">
        <f t="shared" si="274"/>
        <v>AISP</v>
      </c>
      <c r="F5894" s="93" t="str">
        <f t="shared" si="275"/>
        <v>Y</v>
      </c>
      <c r="G5894" s="95">
        <v>963782.48466507602</v>
      </c>
      <c r="H5894" s="99">
        <v>37888.64226439772</v>
      </c>
      <c r="I5894" s="99">
        <v>2.8044772839140655</v>
      </c>
      <c r="J5894" s="96"/>
      <c r="K5894" s="96"/>
      <c r="L5894" s="96"/>
      <c r="M5894" s="96"/>
      <c r="N5894" s="96"/>
      <c r="O5894" s="96"/>
      <c r="P5894" s="96"/>
    </row>
    <row r="5895" spans="1:16" ht="15" customHeight="1" x14ac:dyDescent="0.25">
      <c r="A5895" s="97">
        <v>43779</v>
      </c>
      <c r="B5895" s="101">
        <v>23</v>
      </c>
      <c r="C5895" s="92" t="str">
        <f t="shared" si="273"/>
        <v>GET /scheduled-payments</v>
      </c>
      <c r="D5895" s="94" t="s">
        <v>208</v>
      </c>
      <c r="E5895" s="93" t="str">
        <f t="shared" si="274"/>
        <v>AISP</v>
      </c>
      <c r="F5895" s="93" t="str">
        <f t="shared" si="275"/>
        <v>Y</v>
      </c>
      <c r="G5895" s="95">
        <v>1737725.3572860556</v>
      </c>
      <c r="H5895" s="99">
        <v>28323.511558221449</v>
      </c>
      <c r="I5895" s="99">
        <v>78.730580393806008</v>
      </c>
      <c r="J5895" s="96"/>
      <c r="K5895" s="96"/>
      <c r="L5895" s="96"/>
      <c r="M5895" s="96"/>
      <c r="N5895" s="96"/>
      <c r="O5895" s="96"/>
      <c r="P5895" s="96"/>
    </row>
    <row r="5896" spans="1:16" ht="15" customHeight="1" x14ac:dyDescent="0.25">
      <c r="A5896" s="97">
        <v>43779</v>
      </c>
      <c r="B5896" s="101">
        <v>24</v>
      </c>
      <c r="C5896" s="92" t="str">
        <f t="shared" ref="C5896:C5959" si="276">VLOOKUP($B5896,endpoints,3)</f>
        <v>GET /accounts/{AccountId}/statements</v>
      </c>
      <c r="D5896" s="94" t="s">
        <v>208</v>
      </c>
      <c r="E5896" s="93" t="str">
        <f t="shared" ref="E5896:E5959" si="277">VLOOKUP($B5896,endpoints,4)</f>
        <v>AISP</v>
      </c>
      <c r="F5896" s="93" t="str">
        <f t="shared" ref="F5896:F5959" si="278">VLOOKUP($B5896,endpoints,5)</f>
        <v>Y</v>
      </c>
      <c r="G5896" s="95">
        <v>855259.27566808462</v>
      </c>
      <c r="H5896" s="99">
        <v>14792.978502134669</v>
      </c>
      <c r="I5896" s="99">
        <v>127.60930375125294</v>
      </c>
      <c r="J5896" s="96"/>
      <c r="K5896" s="96"/>
      <c r="L5896" s="96"/>
      <c r="M5896" s="96"/>
      <c r="N5896" s="96"/>
      <c r="O5896" s="96"/>
      <c r="P5896" s="96"/>
    </row>
    <row r="5897" spans="1:16" ht="15" customHeight="1" x14ac:dyDescent="0.25">
      <c r="A5897" s="97">
        <v>43779</v>
      </c>
      <c r="B5897" s="101">
        <v>25</v>
      </c>
      <c r="C5897" s="92" t="str">
        <f t="shared" si="276"/>
        <v>GET /accounts/{AccountId}/statements/{StatementId}</v>
      </c>
      <c r="D5897" s="94" t="s">
        <v>208</v>
      </c>
      <c r="E5897" s="93" t="str">
        <f t="shared" si="277"/>
        <v>AISP</v>
      </c>
      <c r="F5897" s="93" t="str">
        <f t="shared" si="278"/>
        <v>Y</v>
      </c>
      <c r="G5897" s="95">
        <v>1091180.6097844699</v>
      </c>
      <c r="H5897" s="99">
        <v>23828.644883505876</v>
      </c>
      <c r="I5897" s="99">
        <v>110.76016682491469</v>
      </c>
      <c r="J5897" s="96"/>
      <c r="K5897" s="96"/>
      <c r="L5897" s="96"/>
      <c r="M5897" s="96"/>
      <c r="N5897" s="96"/>
      <c r="O5897" s="96"/>
      <c r="P5897" s="96"/>
    </row>
    <row r="5898" spans="1:16" ht="15" customHeight="1" x14ac:dyDescent="0.25">
      <c r="A5898" s="97">
        <v>43779</v>
      </c>
      <c r="B5898" s="101">
        <v>26</v>
      </c>
      <c r="C5898" s="92" t="str">
        <f t="shared" si="276"/>
        <v>GET /accounts/{AccountId}/statements/{StatementId}/file</v>
      </c>
      <c r="D5898" s="94" t="s">
        <v>208</v>
      </c>
      <c r="E5898" s="93" t="str">
        <f t="shared" si="277"/>
        <v>AISP</v>
      </c>
      <c r="F5898" s="93" t="str">
        <f t="shared" si="278"/>
        <v>Y</v>
      </c>
      <c r="G5898" s="95">
        <v>2187571.2882663738</v>
      </c>
      <c r="H5898" s="99">
        <v>23181.689781402372</v>
      </c>
      <c r="I5898" s="99">
        <v>80.100183104423436</v>
      </c>
      <c r="J5898" s="96"/>
      <c r="K5898" s="96"/>
      <c r="L5898" s="96"/>
      <c r="M5898" s="96"/>
      <c r="N5898" s="96"/>
      <c r="O5898" s="96"/>
      <c r="P5898" s="96"/>
    </row>
    <row r="5899" spans="1:16" ht="15" customHeight="1" x14ac:dyDescent="0.25">
      <c r="A5899" s="97">
        <v>43779</v>
      </c>
      <c r="B5899" s="101">
        <v>27</v>
      </c>
      <c r="C5899" s="92" t="str">
        <f t="shared" si="276"/>
        <v>GET /accounts/{AccountId}/statements/{StatementId}/transactions</v>
      </c>
      <c r="D5899" s="94" t="s">
        <v>208</v>
      </c>
      <c r="E5899" s="93" t="str">
        <f t="shared" si="277"/>
        <v>AISP</v>
      </c>
      <c r="F5899" s="93" t="str">
        <f t="shared" si="278"/>
        <v>Y</v>
      </c>
      <c r="G5899" s="95">
        <v>26951866.001937356</v>
      </c>
      <c r="H5899" s="99">
        <v>7348.7688777098792</v>
      </c>
      <c r="I5899" s="99">
        <v>254.90888240400935</v>
      </c>
      <c r="J5899" s="96"/>
      <c r="K5899" s="96"/>
      <c r="L5899" s="96"/>
      <c r="M5899" s="96"/>
      <c r="N5899" s="96"/>
      <c r="O5899" s="96"/>
      <c r="P5899" s="96"/>
    </row>
    <row r="5900" spans="1:16" ht="15" customHeight="1" x14ac:dyDescent="0.25">
      <c r="A5900" s="97">
        <v>43779</v>
      </c>
      <c r="B5900" s="101">
        <v>28</v>
      </c>
      <c r="C5900" s="92" t="str">
        <f t="shared" si="276"/>
        <v>GET /statements</v>
      </c>
      <c r="D5900" s="94" t="s">
        <v>208</v>
      </c>
      <c r="E5900" s="93" t="str">
        <f t="shared" si="277"/>
        <v>AISP</v>
      </c>
      <c r="F5900" s="93" t="str">
        <f t="shared" si="278"/>
        <v>Y</v>
      </c>
      <c r="G5900" s="95">
        <v>3566476.594658169</v>
      </c>
      <c r="H5900" s="99">
        <v>45470.160678666318</v>
      </c>
      <c r="I5900" s="99">
        <v>68.042821408432687</v>
      </c>
      <c r="J5900" s="96"/>
      <c r="K5900" s="96"/>
      <c r="L5900" s="96"/>
      <c r="M5900" s="96"/>
      <c r="N5900" s="96"/>
      <c r="O5900" s="96"/>
      <c r="P5900" s="96"/>
    </row>
    <row r="5901" spans="1:16" ht="15" customHeight="1" x14ac:dyDescent="0.25">
      <c r="A5901" s="97">
        <v>43779</v>
      </c>
      <c r="B5901" s="101">
        <v>29</v>
      </c>
      <c r="C5901" s="92" t="str">
        <f t="shared" si="276"/>
        <v>POST /domestic-payment-consents</v>
      </c>
      <c r="D5901" s="94" t="s">
        <v>208</v>
      </c>
      <c r="E5901" s="93" t="str">
        <f t="shared" si="277"/>
        <v>PISP</v>
      </c>
      <c r="F5901" s="93" t="str">
        <f t="shared" si="278"/>
        <v>N</v>
      </c>
      <c r="G5901" s="95">
        <v>3451449.5615549665</v>
      </c>
      <c r="H5901" s="103">
        <v>9464.0199728584776</v>
      </c>
      <c r="I5901" s="103">
        <v>96.096095730942579</v>
      </c>
      <c r="J5901" s="96"/>
      <c r="K5901" s="96"/>
      <c r="L5901" s="96"/>
      <c r="M5901" s="96"/>
      <c r="N5901" s="96"/>
      <c r="O5901" s="96"/>
      <c r="P5901" s="96"/>
    </row>
    <row r="5902" spans="1:16" ht="15" customHeight="1" x14ac:dyDescent="0.25">
      <c r="A5902" s="97">
        <v>43779</v>
      </c>
      <c r="B5902" s="101">
        <v>30</v>
      </c>
      <c r="C5902" s="92" t="str">
        <f t="shared" si="276"/>
        <v>GET /domestic-payment-consents/{ConsentId}</v>
      </c>
      <c r="D5902" s="94" t="s">
        <v>208</v>
      </c>
      <c r="E5902" s="93" t="str">
        <f t="shared" si="277"/>
        <v>PISP</v>
      </c>
      <c r="F5902" s="93" t="str">
        <f t="shared" si="278"/>
        <v>N</v>
      </c>
      <c r="G5902" s="95">
        <v>13033126.400210004</v>
      </c>
      <c r="H5902" s="103">
        <v>19636.650333186011</v>
      </c>
      <c r="I5902" s="103">
        <v>132.57420252620463</v>
      </c>
      <c r="J5902" s="96"/>
      <c r="K5902" s="96"/>
      <c r="L5902" s="96"/>
      <c r="M5902" s="96"/>
      <c r="N5902" s="96"/>
      <c r="O5902" s="96"/>
      <c r="P5902" s="96"/>
    </row>
    <row r="5903" spans="1:16" ht="15" customHeight="1" x14ac:dyDescent="0.25">
      <c r="A5903" s="97">
        <v>43779</v>
      </c>
      <c r="B5903" s="101">
        <v>31</v>
      </c>
      <c r="C5903" s="92" t="str">
        <f t="shared" si="276"/>
        <v>POST /domestic-payments</v>
      </c>
      <c r="D5903" s="94" t="s">
        <v>208</v>
      </c>
      <c r="E5903" s="93" t="str">
        <f t="shared" si="277"/>
        <v>PISP</v>
      </c>
      <c r="F5903" s="93" t="str">
        <f t="shared" si="278"/>
        <v>Y</v>
      </c>
      <c r="G5903" s="95">
        <v>4987297.4445510479</v>
      </c>
      <c r="H5903" s="103">
        <v>17544.721816816003</v>
      </c>
      <c r="I5903" s="103">
        <v>5.5971766320183436</v>
      </c>
      <c r="J5903" s="96"/>
      <c r="K5903" s="96"/>
      <c r="L5903" s="96"/>
      <c r="M5903" s="96"/>
      <c r="N5903" s="96"/>
      <c r="O5903" s="96"/>
      <c r="P5903" s="96"/>
    </row>
    <row r="5904" spans="1:16" ht="15" customHeight="1" x14ac:dyDescent="0.25">
      <c r="A5904" s="97">
        <v>43779</v>
      </c>
      <c r="B5904" s="101">
        <v>32</v>
      </c>
      <c r="C5904" s="92" t="str">
        <f t="shared" si="276"/>
        <v>GET /domestic-payments/{DomesticPaymentId}</v>
      </c>
      <c r="D5904" s="94" t="s">
        <v>208</v>
      </c>
      <c r="E5904" s="93" t="str">
        <f t="shared" si="277"/>
        <v>PISP</v>
      </c>
      <c r="F5904" s="93" t="str">
        <f t="shared" si="278"/>
        <v>Y</v>
      </c>
      <c r="G5904" s="95">
        <v>31226533.581024297</v>
      </c>
      <c r="H5904" s="103">
        <v>38629.740062984347</v>
      </c>
      <c r="I5904" s="103">
        <v>69.535929797460341</v>
      </c>
      <c r="J5904" s="96"/>
      <c r="K5904" s="96"/>
      <c r="L5904" s="96"/>
      <c r="M5904" s="96"/>
      <c r="N5904" s="96"/>
      <c r="O5904" s="96"/>
      <c r="P5904" s="96"/>
    </row>
    <row r="5905" spans="1:16" ht="15" customHeight="1" x14ac:dyDescent="0.25">
      <c r="A5905" s="97">
        <v>43779</v>
      </c>
      <c r="B5905" s="101">
        <v>33</v>
      </c>
      <c r="C5905" s="92" t="str">
        <f t="shared" si="276"/>
        <v>POST /domestic-scheduled-payment-consents</v>
      </c>
      <c r="D5905" s="94" t="s">
        <v>208</v>
      </c>
      <c r="E5905" s="93" t="str">
        <f t="shared" si="277"/>
        <v>PISP</v>
      </c>
      <c r="F5905" s="93" t="str">
        <f t="shared" si="278"/>
        <v>N</v>
      </c>
      <c r="G5905" s="95">
        <v>17551816.452624138</v>
      </c>
      <c r="H5905" s="99">
        <v>18254.106130030676</v>
      </c>
      <c r="I5905" s="99">
        <v>102.62952264461262</v>
      </c>
      <c r="J5905" s="96"/>
      <c r="K5905" s="96"/>
      <c r="L5905" s="96"/>
      <c r="M5905" s="96"/>
      <c r="N5905" s="96"/>
      <c r="O5905" s="96"/>
      <c r="P5905" s="96"/>
    </row>
    <row r="5906" spans="1:16" ht="15" customHeight="1" x14ac:dyDescent="0.25">
      <c r="A5906" s="97">
        <v>43779</v>
      </c>
      <c r="B5906" s="101">
        <v>34</v>
      </c>
      <c r="C5906" s="92" t="str">
        <f t="shared" si="276"/>
        <v>GET /domestic-scheduled-payment-consents/{ConsentId}</v>
      </c>
      <c r="D5906" s="94" t="s">
        <v>208</v>
      </c>
      <c r="E5906" s="93" t="str">
        <f t="shared" si="277"/>
        <v>PISP</v>
      </c>
      <c r="F5906" s="93" t="str">
        <f t="shared" si="278"/>
        <v>N</v>
      </c>
      <c r="G5906" s="95">
        <v>12617390.444950365</v>
      </c>
      <c r="H5906" s="99">
        <v>13685.461794537558</v>
      </c>
      <c r="I5906" s="99">
        <v>73.909172501551581</v>
      </c>
      <c r="J5906" s="96"/>
      <c r="K5906" s="96"/>
      <c r="L5906" s="96"/>
      <c r="M5906" s="96"/>
      <c r="N5906" s="96"/>
      <c r="O5906" s="96"/>
      <c r="P5906" s="96"/>
    </row>
    <row r="5907" spans="1:16" ht="15" customHeight="1" x14ac:dyDescent="0.25">
      <c r="A5907" s="97">
        <v>43779</v>
      </c>
      <c r="B5907" s="101">
        <v>35</v>
      </c>
      <c r="C5907" s="92" t="str">
        <f t="shared" si="276"/>
        <v>POST /domestic-scheduled-payments</v>
      </c>
      <c r="D5907" s="94" t="s">
        <v>208</v>
      </c>
      <c r="E5907" s="93" t="str">
        <f t="shared" si="277"/>
        <v>PISP</v>
      </c>
      <c r="F5907" s="93" t="str">
        <f t="shared" si="278"/>
        <v>Y</v>
      </c>
      <c r="G5907" s="95">
        <v>31658700.241001617</v>
      </c>
      <c r="H5907" s="99">
        <v>40894.326497212372</v>
      </c>
      <c r="I5907" s="99">
        <v>154.33142718629875</v>
      </c>
      <c r="J5907" s="96"/>
      <c r="K5907" s="96"/>
      <c r="L5907" s="96"/>
      <c r="M5907" s="96"/>
      <c r="N5907" s="96"/>
      <c r="O5907" s="96"/>
      <c r="P5907" s="96"/>
    </row>
    <row r="5908" spans="1:16" ht="15" customHeight="1" x14ac:dyDescent="0.25">
      <c r="A5908" s="97">
        <v>43779</v>
      </c>
      <c r="B5908" s="101">
        <v>36</v>
      </c>
      <c r="C5908" s="92" t="str">
        <f t="shared" si="276"/>
        <v>GET /domestic-scheduled-payments/{DomesticScheduledPaymentId}</v>
      </c>
      <c r="D5908" s="94" t="s">
        <v>208</v>
      </c>
      <c r="E5908" s="93" t="str">
        <f t="shared" si="277"/>
        <v>PISP</v>
      </c>
      <c r="F5908" s="93" t="str">
        <f t="shared" si="278"/>
        <v>Y</v>
      </c>
      <c r="G5908" s="95">
        <v>13684942.397212269</v>
      </c>
      <c r="H5908" s="99">
        <v>36235.95762754271</v>
      </c>
      <c r="I5908" s="99">
        <v>81.675814240375573</v>
      </c>
      <c r="J5908" s="96"/>
      <c r="K5908" s="96"/>
      <c r="L5908" s="96"/>
      <c r="M5908" s="96"/>
      <c r="N5908" s="96"/>
      <c r="O5908" s="96"/>
      <c r="P5908" s="96"/>
    </row>
    <row r="5909" spans="1:16" ht="15" customHeight="1" x14ac:dyDescent="0.25">
      <c r="A5909" s="97">
        <v>43779</v>
      </c>
      <c r="B5909" s="101">
        <v>37</v>
      </c>
      <c r="C5909" s="92" t="str">
        <f t="shared" si="276"/>
        <v>POST /domestic-standing-order-consents</v>
      </c>
      <c r="D5909" s="94" t="s">
        <v>208</v>
      </c>
      <c r="E5909" s="93" t="str">
        <f t="shared" si="277"/>
        <v>PISP</v>
      </c>
      <c r="F5909" s="93" t="str">
        <f t="shared" si="278"/>
        <v>N</v>
      </c>
      <c r="G5909" s="95">
        <v>26250348.169261739</v>
      </c>
      <c r="H5909" s="99">
        <v>27387.353835185433</v>
      </c>
      <c r="I5909" s="99">
        <v>189.36973052018467</v>
      </c>
      <c r="J5909" s="96"/>
      <c r="K5909" s="96"/>
      <c r="L5909" s="96"/>
      <c r="M5909" s="96"/>
      <c r="N5909" s="96"/>
      <c r="O5909" s="96"/>
      <c r="P5909" s="96"/>
    </row>
    <row r="5910" spans="1:16" ht="15" customHeight="1" x14ac:dyDescent="0.25">
      <c r="A5910" s="97">
        <v>43779</v>
      </c>
      <c r="B5910" s="101">
        <v>38</v>
      </c>
      <c r="C5910" s="92" t="str">
        <f t="shared" si="276"/>
        <v>GET /domestic-standing-order-consents/{ConsentId}</v>
      </c>
      <c r="D5910" s="94" t="s">
        <v>208</v>
      </c>
      <c r="E5910" s="93" t="str">
        <f t="shared" si="277"/>
        <v>PISP</v>
      </c>
      <c r="F5910" s="93" t="str">
        <f t="shared" si="278"/>
        <v>N</v>
      </c>
      <c r="G5910" s="95">
        <v>22698103.770902287</v>
      </c>
      <c r="H5910" s="99">
        <v>33205.693640266938</v>
      </c>
      <c r="I5910" s="99">
        <v>197.32700439365328</v>
      </c>
      <c r="J5910" s="96"/>
      <c r="K5910" s="96"/>
      <c r="L5910" s="96"/>
      <c r="M5910" s="96"/>
      <c r="N5910" s="96"/>
      <c r="O5910" s="96"/>
      <c r="P5910" s="96"/>
    </row>
    <row r="5911" spans="1:16" ht="15" customHeight="1" x14ac:dyDescent="0.25">
      <c r="A5911" s="97">
        <v>43779</v>
      </c>
      <c r="B5911" s="101">
        <v>39</v>
      </c>
      <c r="C5911" s="92" t="str">
        <f t="shared" si="276"/>
        <v>POST /domestic-standing-orders</v>
      </c>
      <c r="D5911" s="94" t="s">
        <v>208</v>
      </c>
      <c r="E5911" s="93" t="str">
        <f t="shared" si="277"/>
        <v>PISP</v>
      </c>
      <c r="F5911" s="93" t="str">
        <f t="shared" si="278"/>
        <v>Y</v>
      </c>
      <c r="G5911" s="95">
        <v>8680478.2352732737</v>
      </c>
      <c r="H5911" s="99">
        <v>20474.671655747246</v>
      </c>
      <c r="I5911" s="99">
        <v>2.103812124251359</v>
      </c>
      <c r="J5911" s="96"/>
      <c r="K5911" s="96"/>
      <c r="L5911" s="96"/>
      <c r="M5911" s="96"/>
      <c r="N5911" s="96"/>
      <c r="O5911" s="96"/>
      <c r="P5911" s="96"/>
    </row>
    <row r="5912" spans="1:16" ht="15" customHeight="1" x14ac:dyDescent="0.25">
      <c r="A5912" s="97">
        <v>43779</v>
      </c>
      <c r="B5912" s="101">
        <v>40</v>
      </c>
      <c r="C5912" s="92" t="str">
        <f t="shared" si="276"/>
        <v>GET /domestic-standing-orders/{DomesticStandingOrderId}</v>
      </c>
      <c r="D5912" s="94" t="s">
        <v>208</v>
      </c>
      <c r="E5912" s="93" t="str">
        <f t="shared" si="277"/>
        <v>PISP</v>
      </c>
      <c r="F5912" s="93" t="str">
        <f t="shared" si="278"/>
        <v>Y</v>
      </c>
      <c r="G5912" s="95">
        <v>6089758.9438742893</v>
      </c>
      <c r="H5912" s="99">
        <v>7701.3121430400024</v>
      </c>
      <c r="I5912" s="99">
        <v>214.46406470161736</v>
      </c>
      <c r="J5912" s="96"/>
      <c r="K5912" s="96"/>
      <c r="L5912" s="96"/>
      <c r="M5912" s="96"/>
      <c r="N5912" s="96"/>
      <c r="O5912" s="96"/>
      <c r="P5912" s="96"/>
    </row>
    <row r="5913" spans="1:16" ht="15" customHeight="1" x14ac:dyDescent="0.25">
      <c r="A5913" s="97">
        <v>43779</v>
      </c>
      <c r="B5913" s="101">
        <v>41</v>
      </c>
      <c r="C5913" s="92" t="str">
        <f t="shared" si="276"/>
        <v>POST /international-payment-consents</v>
      </c>
      <c r="D5913" s="94" t="s">
        <v>208</v>
      </c>
      <c r="E5913" s="93" t="str">
        <f t="shared" si="277"/>
        <v>PISP</v>
      </c>
      <c r="F5913" s="93" t="str">
        <f t="shared" si="278"/>
        <v>N</v>
      </c>
      <c r="G5913" s="95">
        <v>34997139.391714662</v>
      </c>
      <c r="H5913" s="99">
        <v>43653.045265904162</v>
      </c>
      <c r="I5913" s="99">
        <v>63.900206754116773</v>
      </c>
      <c r="J5913" s="96"/>
      <c r="K5913" s="96"/>
      <c r="L5913" s="96"/>
      <c r="M5913" s="96"/>
      <c r="N5913" s="96"/>
      <c r="O5913" s="96"/>
      <c r="P5913" s="96"/>
    </row>
    <row r="5914" spans="1:16" ht="15" customHeight="1" x14ac:dyDescent="0.25">
      <c r="A5914" s="97">
        <v>43779</v>
      </c>
      <c r="B5914" s="101">
        <v>42</v>
      </c>
      <c r="C5914" s="92" t="str">
        <f t="shared" si="276"/>
        <v>GET /international-payment-consents/{ConsentId}</v>
      </c>
      <c r="D5914" s="94" t="s">
        <v>208</v>
      </c>
      <c r="E5914" s="93" t="str">
        <f t="shared" si="277"/>
        <v>PISP</v>
      </c>
      <c r="F5914" s="93" t="str">
        <f t="shared" si="278"/>
        <v>N</v>
      </c>
      <c r="G5914" s="95">
        <v>29282905.27973035</v>
      </c>
      <c r="H5914" s="99">
        <v>33696.480727592541</v>
      </c>
      <c r="I5914" s="99">
        <v>238.98157076762348</v>
      </c>
      <c r="J5914" s="96"/>
      <c r="K5914" s="96"/>
      <c r="L5914" s="96"/>
      <c r="M5914" s="96"/>
      <c r="N5914" s="96"/>
      <c r="O5914" s="96"/>
      <c r="P5914" s="96"/>
    </row>
    <row r="5915" spans="1:16" ht="15" customHeight="1" x14ac:dyDescent="0.25">
      <c r="A5915" s="97">
        <v>43779</v>
      </c>
      <c r="B5915" s="101">
        <v>43</v>
      </c>
      <c r="C5915" s="92" t="str">
        <f t="shared" si="276"/>
        <v>POST /international-payments</v>
      </c>
      <c r="D5915" s="94" t="s">
        <v>208</v>
      </c>
      <c r="E5915" s="93" t="str">
        <f t="shared" si="277"/>
        <v>PISP</v>
      </c>
      <c r="F5915" s="93" t="str">
        <f t="shared" si="278"/>
        <v>Y</v>
      </c>
      <c r="G5915" s="95">
        <v>32154044.382999908</v>
      </c>
      <c r="H5915" s="99">
        <v>37965.854919352911</v>
      </c>
      <c r="I5915" s="99">
        <v>42.268446893414399</v>
      </c>
      <c r="J5915" s="96"/>
      <c r="K5915" s="96"/>
      <c r="L5915" s="96"/>
      <c r="M5915" s="96"/>
      <c r="N5915" s="96"/>
      <c r="O5915" s="96"/>
      <c r="P5915" s="96"/>
    </row>
    <row r="5916" spans="1:16" ht="15" customHeight="1" x14ac:dyDescent="0.25">
      <c r="A5916" s="97">
        <v>43779</v>
      </c>
      <c r="B5916" s="101">
        <v>44</v>
      </c>
      <c r="C5916" s="92" t="str">
        <f t="shared" si="276"/>
        <v>GET /international-payments/{InternationalPaymentId}</v>
      </c>
      <c r="D5916" s="94" t="s">
        <v>208</v>
      </c>
      <c r="E5916" s="93" t="str">
        <f t="shared" si="277"/>
        <v>PISP</v>
      </c>
      <c r="F5916" s="93" t="str">
        <f t="shared" si="278"/>
        <v>Y</v>
      </c>
      <c r="G5916" s="95">
        <v>11892938.767475389</v>
      </c>
      <c r="H5916" s="99">
        <v>20628.076153536935</v>
      </c>
      <c r="I5916" s="99">
        <v>58.033495972668362</v>
      </c>
      <c r="J5916" s="96"/>
      <c r="K5916" s="96"/>
      <c r="L5916" s="96"/>
      <c r="M5916" s="96"/>
      <c r="N5916" s="96"/>
      <c r="O5916" s="96"/>
      <c r="P5916" s="96"/>
    </row>
    <row r="5917" spans="1:16" ht="15" customHeight="1" x14ac:dyDescent="0.25">
      <c r="A5917" s="97">
        <v>43779</v>
      </c>
      <c r="B5917" s="101">
        <v>45</v>
      </c>
      <c r="C5917" s="92" t="str">
        <f t="shared" si="276"/>
        <v>POST /international-scheduled-payment-consents</v>
      </c>
      <c r="D5917" s="94" t="s">
        <v>208</v>
      </c>
      <c r="E5917" s="93" t="str">
        <f t="shared" si="277"/>
        <v>PISP</v>
      </c>
      <c r="F5917" s="93" t="str">
        <f t="shared" si="278"/>
        <v>N</v>
      </c>
      <c r="G5917" s="95">
        <v>28170995.606286164</v>
      </c>
      <c r="H5917" s="99">
        <v>35818.825384855583</v>
      </c>
      <c r="I5917" s="99">
        <v>16.237521257665922</v>
      </c>
      <c r="J5917" s="96"/>
      <c r="K5917" s="96"/>
      <c r="L5917" s="96"/>
      <c r="M5917" s="96"/>
      <c r="N5917" s="96"/>
      <c r="O5917" s="96"/>
      <c r="P5917" s="96"/>
    </row>
    <row r="5918" spans="1:16" ht="15" customHeight="1" x14ac:dyDescent="0.25">
      <c r="A5918" s="97">
        <v>43779</v>
      </c>
      <c r="B5918" s="101">
        <v>46</v>
      </c>
      <c r="C5918" s="92" t="str">
        <f t="shared" si="276"/>
        <v>GET /international-scheduled-payment-consents/{ConsentId}</v>
      </c>
      <c r="D5918" s="94" t="s">
        <v>208</v>
      </c>
      <c r="E5918" s="93" t="str">
        <f t="shared" si="277"/>
        <v>PISP</v>
      </c>
      <c r="F5918" s="93" t="str">
        <f t="shared" si="278"/>
        <v>N</v>
      </c>
      <c r="G5918" s="95">
        <v>8869311.863761995</v>
      </c>
      <c r="H5918" s="99">
        <v>29350.61779267254</v>
      </c>
      <c r="I5918" s="99">
        <v>24.300934189561289</v>
      </c>
      <c r="J5918" s="96"/>
      <c r="K5918" s="96"/>
      <c r="L5918" s="96"/>
      <c r="M5918" s="96"/>
      <c r="N5918" s="96"/>
      <c r="O5918" s="96"/>
      <c r="P5918" s="96"/>
    </row>
    <row r="5919" spans="1:16" ht="15" customHeight="1" x14ac:dyDescent="0.25">
      <c r="A5919" s="97">
        <v>43779</v>
      </c>
      <c r="B5919" s="101">
        <v>47</v>
      </c>
      <c r="C5919" s="92" t="str">
        <f t="shared" si="276"/>
        <v>POST /international-scheduled-payments</v>
      </c>
      <c r="D5919" s="94" t="s">
        <v>208</v>
      </c>
      <c r="E5919" s="93" t="str">
        <f t="shared" si="277"/>
        <v>PISP</v>
      </c>
      <c r="F5919" s="93" t="str">
        <f t="shared" si="278"/>
        <v>Y</v>
      </c>
      <c r="G5919" s="95">
        <v>14366321.766167402</v>
      </c>
      <c r="H5919" s="99">
        <v>23347.93342504571</v>
      </c>
      <c r="I5919" s="99">
        <v>76.072270366080161</v>
      </c>
      <c r="J5919" s="96"/>
      <c r="K5919" s="96"/>
      <c r="L5919" s="96"/>
      <c r="M5919" s="96"/>
      <c r="N5919" s="96"/>
      <c r="O5919" s="96"/>
      <c r="P5919" s="96"/>
    </row>
    <row r="5920" spans="1:16" ht="15" customHeight="1" x14ac:dyDescent="0.25">
      <c r="A5920" s="97">
        <v>43779</v>
      </c>
      <c r="B5920" s="101">
        <v>48</v>
      </c>
      <c r="C5920" s="92" t="str">
        <f t="shared" si="276"/>
        <v>GET /international-scheduled-payments/{InternationalScheduledPaymentId}</v>
      </c>
      <c r="D5920" s="94" t="s">
        <v>208</v>
      </c>
      <c r="E5920" s="93" t="str">
        <f t="shared" si="277"/>
        <v>PISP</v>
      </c>
      <c r="F5920" s="93" t="str">
        <f t="shared" si="278"/>
        <v>Y</v>
      </c>
      <c r="G5920" s="95">
        <v>23114572.804405194</v>
      </c>
      <c r="H5920" s="99">
        <v>38968.146138450596</v>
      </c>
      <c r="I5920" s="99">
        <v>49.007283127388227</v>
      </c>
      <c r="J5920" s="96"/>
      <c r="K5920" s="96"/>
      <c r="L5920" s="96"/>
      <c r="M5920" s="96"/>
      <c r="N5920" s="96"/>
      <c r="O5920" s="96"/>
      <c r="P5920" s="96"/>
    </row>
    <row r="5921" spans="1:16" ht="15" customHeight="1" x14ac:dyDescent="0.25">
      <c r="A5921" s="97">
        <v>43779</v>
      </c>
      <c r="B5921" s="101">
        <v>49</v>
      </c>
      <c r="C5921" s="92" t="str">
        <f t="shared" si="276"/>
        <v>POST /international-standing-order-consents</v>
      </c>
      <c r="D5921" s="94" t="s">
        <v>208</v>
      </c>
      <c r="E5921" s="93" t="str">
        <f t="shared" si="277"/>
        <v>PISP</v>
      </c>
      <c r="F5921" s="93" t="str">
        <f t="shared" si="278"/>
        <v>N</v>
      </c>
      <c r="G5921" s="95">
        <v>3852545.4043699112</v>
      </c>
      <c r="H5921" s="99">
        <v>12648.867815896325</v>
      </c>
      <c r="I5921" s="99">
        <v>5.7978515922432834</v>
      </c>
      <c r="J5921" s="96"/>
      <c r="K5921" s="96"/>
      <c r="L5921" s="96"/>
      <c r="M5921" s="96"/>
      <c r="N5921" s="96"/>
      <c r="O5921" s="96"/>
      <c r="P5921" s="96"/>
    </row>
    <row r="5922" spans="1:16" ht="15" customHeight="1" x14ac:dyDescent="0.25">
      <c r="A5922" s="97">
        <v>43779</v>
      </c>
      <c r="B5922" s="101">
        <v>50</v>
      </c>
      <c r="C5922" s="92" t="str">
        <f t="shared" si="276"/>
        <v>GET /international-standing-order-consents/{ConsentId}</v>
      </c>
      <c r="D5922" s="94" t="s">
        <v>208</v>
      </c>
      <c r="E5922" s="93" t="str">
        <f t="shared" si="277"/>
        <v>PISP</v>
      </c>
      <c r="F5922" s="93" t="str">
        <f t="shared" si="278"/>
        <v>N</v>
      </c>
      <c r="G5922" s="95">
        <v>17478231.909789357</v>
      </c>
      <c r="H5922" s="99">
        <v>28398.949326289046</v>
      </c>
      <c r="I5922" s="99">
        <v>280.50000991282155</v>
      </c>
      <c r="J5922" s="96"/>
      <c r="K5922" s="96"/>
      <c r="L5922" s="96"/>
      <c r="M5922" s="96"/>
      <c r="N5922" s="96"/>
      <c r="O5922" s="96"/>
      <c r="P5922" s="96"/>
    </row>
    <row r="5923" spans="1:16" ht="15" customHeight="1" x14ac:dyDescent="0.25">
      <c r="A5923" s="97">
        <v>43779</v>
      </c>
      <c r="B5923" s="101">
        <v>51</v>
      </c>
      <c r="C5923" s="92" t="str">
        <f t="shared" si="276"/>
        <v>POST /international-standing-orders</v>
      </c>
      <c r="D5923" s="94" t="s">
        <v>208</v>
      </c>
      <c r="E5923" s="93" t="str">
        <f t="shared" si="277"/>
        <v>PISP</v>
      </c>
      <c r="F5923" s="93" t="str">
        <f t="shared" si="278"/>
        <v>Y</v>
      </c>
      <c r="G5923" s="95">
        <v>13766991.67287829</v>
      </c>
      <c r="H5923" s="99">
        <v>26733.414817161185</v>
      </c>
      <c r="I5923" s="99">
        <v>222.39149069913123</v>
      </c>
      <c r="J5923" s="96"/>
      <c r="K5923" s="96"/>
      <c r="L5923" s="96"/>
      <c r="M5923" s="96"/>
      <c r="N5923" s="96"/>
      <c r="O5923" s="96"/>
      <c r="P5923" s="96"/>
    </row>
    <row r="5924" spans="1:16" ht="15" customHeight="1" x14ac:dyDescent="0.25">
      <c r="A5924" s="97">
        <v>43779</v>
      </c>
      <c r="B5924" s="101">
        <v>52</v>
      </c>
      <c r="C5924" s="92" t="str">
        <f t="shared" si="276"/>
        <v>GET /international-standing-orders/{InternationalStandingOrderPaymentId}</v>
      </c>
      <c r="D5924" s="94" t="s">
        <v>208</v>
      </c>
      <c r="E5924" s="93" t="str">
        <f t="shared" si="277"/>
        <v>PISP</v>
      </c>
      <c r="F5924" s="93" t="str">
        <f t="shared" si="278"/>
        <v>Y</v>
      </c>
      <c r="G5924" s="95">
        <v>5974094.6797495559</v>
      </c>
      <c r="H5924" s="99">
        <v>16720.685481117118</v>
      </c>
      <c r="I5924" s="99">
        <v>72.932603830042012</v>
      </c>
      <c r="J5924" s="96"/>
      <c r="K5924" s="96"/>
      <c r="L5924" s="96"/>
      <c r="M5924" s="96"/>
      <c r="N5924" s="96"/>
      <c r="O5924" s="96"/>
      <c r="P5924" s="96"/>
    </row>
    <row r="5925" spans="1:16" ht="15" customHeight="1" x14ac:dyDescent="0.25">
      <c r="A5925" s="97">
        <v>43779</v>
      </c>
      <c r="B5925" s="101">
        <v>53</v>
      </c>
      <c r="C5925" s="92" t="str">
        <f t="shared" si="276"/>
        <v>POST /file-payment-consents</v>
      </c>
      <c r="D5925" s="94" t="s">
        <v>208</v>
      </c>
      <c r="E5925" s="93" t="str">
        <f t="shared" si="277"/>
        <v>PISP</v>
      </c>
      <c r="F5925" s="93" t="str">
        <f t="shared" si="278"/>
        <v>N</v>
      </c>
      <c r="G5925" s="95">
        <v>12441846.533879915</v>
      </c>
      <c r="H5925" s="99">
        <v>14629.893722904171</v>
      </c>
      <c r="I5925" s="99">
        <v>22.972163174816949</v>
      </c>
      <c r="J5925" s="96"/>
      <c r="K5925" s="96"/>
      <c r="L5925" s="96"/>
      <c r="M5925" s="96"/>
      <c r="N5925" s="96"/>
      <c r="O5925" s="96"/>
      <c r="P5925" s="96"/>
    </row>
    <row r="5926" spans="1:16" ht="15" customHeight="1" x14ac:dyDescent="0.25">
      <c r="A5926" s="97">
        <v>43779</v>
      </c>
      <c r="B5926" s="101">
        <v>54</v>
      </c>
      <c r="C5926" s="92" t="str">
        <f t="shared" si="276"/>
        <v>GET /file-payment-consents/{ConsentId}</v>
      </c>
      <c r="D5926" s="94" t="s">
        <v>208</v>
      </c>
      <c r="E5926" s="93" t="str">
        <f t="shared" si="277"/>
        <v>PISP</v>
      </c>
      <c r="F5926" s="93" t="str">
        <f t="shared" si="278"/>
        <v>N</v>
      </c>
      <c r="G5926" s="95">
        <v>21857727.457918614</v>
      </c>
      <c r="H5926" s="99">
        <v>22446.07435336104</v>
      </c>
      <c r="I5926" s="99">
        <v>191.53084098018849</v>
      </c>
      <c r="J5926" s="96"/>
      <c r="K5926" s="96"/>
      <c r="L5926" s="96"/>
      <c r="M5926" s="96"/>
      <c r="N5926" s="96"/>
      <c r="O5926" s="96"/>
      <c r="P5926" s="96"/>
    </row>
    <row r="5927" spans="1:16" ht="15" customHeight="1" x14ac:dyDescent="0.25">
      <c r="A5927" s="97">
        <v>43779</v>
      </c>
      <c r="B5927" s="101">
        <v>55</v>
      </c>
      <c r="C5927" s="92" t="str">
        <f t="shared" si="276"/>
        <v>POST /file-payment-consents/{ConsentId}/file</v>
      </c>
      <c r="D5927" s="94" t="s">
        <v>208</v>
      </c>
      <c r="E5927" s="93" t="str">
        <f t="shared" si="277"/>
        <v>PISP</v>
      </c>
      <c r="F5927" s="93" t="str">
        <f t="shared" si="278"/>
        <v>N</v>
      </c>
      <c r="G5927" s="95">
        <v>19792230.808991238</v>
      </c>
      <c r="H5927" s="99">
        <v>35615.817059430272</v>
      </c>
      <c r="I5927" s="99">
        <v>60.474127024078207</v>
      </c>
      <c r="J5927" s="96"/>
      <c r="K5927" s="96"/>
      <c r="L5927" s="96"/>
      <c r="M5927" s="96"/>
      <c r="N5927" s="96"/>
      <c r="O5927" s="96"/>
      <c r="P5927" s="96"/>
    </row>
    <row r="5928" spans="1:16" ht="15" customHeight="1" x14ac:dyDescent="0.25">
      <c r="A5928" s="97">
        <v>43779</v>
      </c>
      <c r="B5928" s="101">
        <v>56</v>
      </c>
      <c r="C5928" s="92" t="str">
        <f t="shared" si="276"/>
        <v>GET /file-payment-consents/{ConsentId}/file</v>
      </c>
      <c r="D5928" s="94" t="s">
        <v>208</v>
      </c>
      <c r="E5928" s="93" t="str">
        <f t="shared" si="277"/>
        <v>PISP</v>
      </c>
      <c r="F5928" s="93" t="str">
        <f t="shared" si="278"/>
        <v>N</v>
      </c>
      <c r="G5928" s="95">
        <v>23420157.012132134</v>
      </c>
      <c r="H5928" s="99">
        <v>32975.426792757069</v>
      </c>
      <c r="I5928" s="99">
        <v>42.71019492463428</v>
      </c>
      <c r="J5928" s="96"/>
      <c r="K5928" s="96"/>
      <c r="L5928" s="96"/>
      <c r="M5928" s="96"/>
      <c r="N5928" s="96"/>
      <c r="O5928" s="96"/>
      <c r="P5928" s="96"/>
    </row>
    <row r="5929" spans="1:16" ht="15" customHeight="1" x14ac:dyDescent="0.25">
      <c r="A5929" s="97">
        <v>43779</v>
      </c>
      <c r="B5929" s="101">
        <v>57</v>
      </c>
      <c r="C5929" s="92" t="str">
        <f t="shared" si="276"/>
        <v>POST /file-payments</v>
      </c>
      <c r="D5929" s="94" t="s">
        <v>208</v>
      </c>
      <c r="E5929" s="93" t="str">
        <f t="shared" si="277"/>
        <v>PISP</v>
      </c>
      <c r="F5929" s="93" t="str">
        <f t="shared" si="278"/>
        <v>Y</v>
      </c>
      <c r="G5929" s="95">
        <v>356275757.23528337</v>
      </c>
      <c r="H5929" s="99">
        <v>3695.6580899013761</v>
      </c>
      <c r="I5929" s="99">
        <v>56.984882474932405</v>
      </c>
      <c r="J5929" s="96"/>
      <c r="K5929" s="96"/>
      <c r="L5929" s="96"/>
      <c r="M5929" s="96"/>
      <c r="N5929" s="96"/>
      <c r="O5929" s="96"/>
      <c r="P5929" s="96"/>
    </row>
    <row r="5930" spans="1:16" ht="15" customHeight="1" x14ac:dyDescent="0.25">
      <c r="A5930" s="97">
        <v>43779</v>
      </c>
      <c r="B5930" s="101">
        <v>58</v>
      </c>
      <c r="C5930" s="92" t="str">
        <f t="shared" si="276"/>
        <v>GET /file-payments/{FilePaymentId}</v>
      </c>
      <c r="D5930" s="94" t="s">
        <v>208</v>
      </c>
      <c r="E5930" s="93" t="str">
        <f t="shared" si="277"/>
        <v>PISP</v>
      </c>
      <c r="F5930" s="93" t="str">
        <f t="shared" si="278"/>
        <v>Y</v>
      </c>
      <c r="G5930" s="95">
        <v>70331164.475525528</v>
      </c>
      <c r="H5930" s="99">
        <v>857.69036833236987</v>
      </c>
      <c r="I5930" s="99">
        <v>123.55618722215051</v>
      </c>
      <c r="J5930" s="96"/>
      <c r="K5930" s="96"/>
      <c r="L5930" s="96"/>
      <c r="M5930" s="96"/>
      <c r="N5930" s="96"/>
      <c r="O5930" s="96"/>
      <c r="P5930" s="96"/>
    </row>
    <row r="5931" spans="1:16" ht="15" customHeight="1" x14ac:dyDescent="0.25">
      <c r="A5931" s="97">
        <v>43779</v>
      </c>
      <c r="B5931" s="101">
        <v>59</v>
      </c>
      <c r="C5931" s="92" t="str">
        <f t="shared" si="276"/>
        <v>GET /file-payments/{FilePaymentId}/report-file</v>
      </c>
      <c r="D5931" s="94" t="s">
        <v>208</v>
      </c>
      <c r="E5931" s="93" t="str">
        <f t="shared" si="277"/>
        <v>PISP</v>
      </c>
      <c r="F5931" s="93" t="str">
        <f t="shared" si="278"/>
        <v>Y</v>
      </c>
      <c r="G5931" s="95">
        <v>63805305.801346764</v>
      </c>
      <c r="H5931" s="99">
        <v>2423.6693648025102</v>
      </c>
      <c r="I5931" s="99">
        <v>89.001347239967743</v>
      </c>
      <c r="J5931" s="96"/>
      <c r="K5931" s="96"/>
      <c r="L5931" s="96"/>
      <c r="M5931" s="96"/>
      <c r="N5931" s="96"/>
      <c r="O5931" s="96"/>
      <c r="P5931" s="96"/>
    </row>
    <row r="5932" spans="1:16" ht="15" customHeight="1" x14ac:dyDescent="0.25">
      <c r="A5932" s="97">
        <v>43779</v>
      </c>
      <c r="B5932" s="101">
        <v>60</v>
      </c>
      <c r="C5932" s="92" t="str">
        <f t="shared" si="276"/>
        <v>POST /funds-confirmation-consents</v>
      </c>
      <c r="D5932" s="94" t="s">
        <v>208</v>
      </c>
      <c r="E5932" s="93" t="str">
        <f t="shared" si="277"/>
        <v>CoF</v>
      </c>
      <c r="F5932" s="93" t="str">
        <f t="shared" si="278"/>
        <v>N</v>
      </c>
      <c r="G5932" s="95">
        <v>13777186.211134123</v>
      </c>
      <c r="H5932" s="99">
        <v>14870.681467392629</v>
      </c>
      <c r="I5932" s="99">
        <v>13.762458950167495</v>
      </c>
      <c r="J5932" s="96"/>
      <c r="K5932" s="96"/>
      <c r="L5932" s="96"/>
      <c r="M5932" s="96"/>
      <c r="N5932" s="96"/>
      <c r="O5932" s="96"/>
      <c r="P5932" s="96"/>
    </row>
    <row r="5933" spans="1:16" ht="15" customHeight="1" x14ac:dyDescent="0.25">
      <c r="A5933" s="97">
        <v>43779</v>
      </c>
      <c r="B5933" s="101">
        <v>61</v>
      </c>
      <c r="C5933" s="92" t="str">
        <f t="shared" si="276"/>
        <v>GET /funds-confirmation-consents/{ConsentId}</v>
      </c>
      <c r="D5933" s="94" t="s">
        <v>208</v>
      </c>
      <c r="E5933" s="93" t="str">
        <f t="shared" si="277"/>
        <v>CoF</v>
      </c>
      <c r="F5933" s="93" t="str">
        <f t="shared" si="278"/>
        <v>N</v>
      </c>
      <c r="G5933" s="95">
        <v>20804750.381366886</v>
      </c>
      <c r="H5933" s="99">
        <v>39608.229964343627</v>
      </c>
      <c r="I5933" s="99">
        <v>192.50425937752289</v>
      </c>
      <c r="J5933" s="96"/>
      <c r="K5933" s="96"/>
      <c r="L5933" s="96"/>
      <c r="M5933" s="96"/>
      <c r="N5933" s="96"/>
      <c r="O5933" s="96"/>
      <c r="P5933" s="96"/>
    </row>
    <row r="5934" spans="1:16" ht="15" customHeight="1" x14ac:dyDescent="0.25">
      <c r="A5934" s="97">
        <v>43779</v>
      </c>
      <c r="B5934" s="101">
        <v>62</v>
      </c>
      <c r="C5934" s="92" t="str">
        <f t="shared" si="276"/>
        <v>DELETE /funds-confirmation-consents/{ConsentId}</v>
      </c>
      <c r="D5934" s="94" t="s">
        <v>208</v>
      </c>
      <c r="E5934" s="93" t="str">
        <f t="shared" si="277"/>
        <v>CoF</v>
      </c>
      <c r="F5934" s="93" t="str">
        <f t="shared" si="278"/>
        <v>N</v>
      </c>
      <c r="G5934" s="95">
        <v>6108946.5701592285</v>
      </c>
      <c r="H5934" s="99">
        <v>13565.528754797591</v>
      </c>
      <c r="I5934" s="99">
        <v>114.44090627129663</v>
      </c>
      <c r="J5934" s="96"/>
      <c r="K5934" s="96"/>
      <c r="L5934" s="96"/>
      <c r="M5934" s="96"/>
      <c r="N5934" s="96"/>
      <c r="O5934" s="96"/>
      <c r="P5934" s="96"/>
    </row>
    <row r="5935" spans="1:16" ht="15" customHeight="1" x14ac:dyDescent="0.25">
      <c r="A5935" s="97">
        <v>43779</v>
      </c>
      <c r="B5935" s="101">
        <v>63</v>
      </c>
      <c r="C5935" s="92" t="str">
        <f t="shared" si="276"/>
        <v>POST /funds-confirmations</v>
      </c>
      <c r="D5935" s="94" t="s">
        <v>208</v>
      </c>
      <c r="E5935" s="93" t="str">
        <f t="shared" si="277"/>
        <v>CoF</v>
      </c>
      <c r="F5935" s="93" t="str">
        <f t="shared" si="278"/>
        <v>Y</v>
      </c>
      <c r="G5935" s="95">
        <v>8718607.1849035323</v>
      </c>
      <c r="H5935" s="99">
        <v>17880.986950456685</v>
      </c>
      <c r="I5935" s="99">
        <v>200.23783376201015</v>
      </c>
      <c r="J5935" s="96"/>
      <c r="K5935" s="96"/>
      <c r="L5935" s="96"/>
      <c r="M5935" s="96"/>
      <c r="N5935" s="96"/>
      <c r="O5935" s="96"/>
      <c r="P5935" s="96"/>
    </row>
    <row r="5936" spans="1:16" ht="15" customHeight="1" x14ac:dyDescent="0.25">
      <c r="A5936" s="97">
        <v>43779</v>
      </c>
      <c r="B5936" s="101">
        <v>75</v>
      </c>
      <c r="C5936" s="92" t="str">
        <f t="shared" si="276"/>
        <v>GET /domestic-payment-consents/{ConsentId}/funds-confirmation</v>
      </c>
      <c r="D5936" s="94" t="s">
        <v>208</v>
      </c>
      <c r="E5936" s="93" t="str">
        <f t="shared" si="277"/>
        <v>CoF</v>
      </c>
      <c r="F5936" s="93" t="str">
        <f t="shared" si="278"/>
        <v>Y</v>
      </c>
      <c r="G5936" s="95">
        <v>3967827.057969905</v>
      </c>
      <c r="H5936" s="103">
        <v>7099.8415797417929</v>
      </c>
      <c r="I5936" s="103">
        <v>213.80403544136922</v>
      </c>
      <c r="J5936" s="96"/>
      <c r="K5936" s="96"/>
      <c r="L5936" s="96"/>
      <c r="M5936" s="96"/>
      <c r="N5936" s="96"/>
      <c r="O5936" s="96"/>
      <c r="P5936" s="96"/>
    </row>
    <row r="5937" spans="1:16" ht="15" customHeight="1" x14ac:dyDescent="0.25">
      <c r="A5937" s="97">
        <v>43779</v>
      </c>
      <c r="B5937" s="101">
        <v>76</v>
      </c>
      <c r="C5937" s="92" t="str">
        <f t="shared" si="276"/>
        <v>GET /international-payment-consents/{ConsentId}/funds-confirmation</v>
      </c>
      <c r="D5937" s="94" t="s">
        <v>208</v>
      </c>
      <c r="E5937" s="93" t="str">
        <f t="shared" si="277"/>
        <v>CoF</v>
      </c>
      <c r="F5937" s="93" t="str">
        <f t="shared" si="278"/>
        <v>Y</v>
      </c>
      <c r="G5937" s="95">
        <v>18319714.037217353</v>
      </c>
      <c r="H5937" s="99">
        <v>44003.390108236825</v>
      </c>
      <c r="I5937" s="99">
        <v>100.30165075381262</v>
      </c>
      <c r="J5937" s="96"/>
      <c r="K5937" s="96"/>
      <c r="L5937" s="96"/>
      <c r="M5937" s="96"/>
      <c r="N5937" s="96"/>
      <c r="O5937" s="96"/>
      <c r="P5937" s="96"/>
    </row>
    <row r="5938" spans="1:16" ht="15" customHeight="1" x14ac:dyDescent="0.25">
      <c r="A5938" s="97">
        <v>43779</v>
      </c>
      <c r="B5938" s="101">
        <v>77</v>
      </c>
      <c r="C5938" s="92" t="str">
        <f t="shared" si="276"/>
        <v>GET /international-scheduled-payment-consents/{ConsentId}/funds-confirmation</v>
      </c>
      <c r="D5938" s="94" t="s">
        <v>208</v>
      </c>
      <c r="E5938" s="93" t="str">
        <f t="shared" si="277"/>
        <v>CoF</v>
      </c>
      <c r="F5938" s="93" t="str">
        <f t="shared" si="278"/>
        <v>Y</v>
      </c>
      <c r="G5938" s="95">
        <v>28609132.615928523</v>
      </c>
      <c r="H5938" s="99">
        <v>49188.636102590113</v>
      </c>
      <c r="I5938" s="99">
        <v>9.4846039959258732</v>
      </c>
      <c r="J5938" s="96"/>
      <c r="K5938" s="96"/>
      <c r="L5938" s="96"/>
      <c r="M5938" s="96"/>
      <c r="N5938" s="96"/>
      <c r="O5938" s="96"/>
      <c r="P5938" s="96"/>
    </row>
    <row r="5939" spans="1:16" ht="15" customHeight="1" x14ac:dyDescent="0.25">
      <c r="A5939" s="97">
        <v>43779</v>
      </c>
      <c r="B5939" s="101">
        <v>78</v>
      </c>
      <c r="C5939" s="92" t="str">
        <f t="shared" si="276"/>
        <v>GET /accounts/{AccountId}/parties</v>
      </c>
      <c r="D5939" s="94" t="s">
        <v>208</v>
      </c>
      <c r="E5939" s="93" t="str">
        <f t="shared" si="277"/>
        <v>AISP</v>
      </c>
      <c r="F5939" s="93" t="str">
        <f t="shared" si="278"/>
        <v>Y</v>
      </c>
      <c r="G5939" s="104">
        <v>1032560.4818463719</v>
      </c>
      <c r="H5939" s="99">
        <v>51004.086483004648</v>
      </c>
      <c r="I5939" s="99">
        <v>0</v>
      </c>
      <c r="J5939" s="96"/>
      <c r="K5939" s="96"/>
      <c r="L5939" s="96"/>
      <c r="M5939" s="96"/>
      <c r="N5939" s="96"/>
      <c r="O5939" s="96"/>
      <c r="P5939" s="96"/>
    </row>
    <row r="5940" spans="1:16" ht="15" customHeight="1" x14ac:dyDescent="0.25">
      <c r="A5940" s="97">
        <v>43779</v>
      </c>
      <c r="B5940" s="101">
        <v>79</v>
      </c>
      <c r="C5940" s="92" t="str">
        <f t="shared" si="276"/>
        <v>GET /domestic-payments/{DomesticPaymentId}/payment-details</v>
      </c>
      <c r="D5940" s="94" t="s">
        <v>208</v>
      </c>
      <c r="E5940" s="93" t="str">
        <f t="shared" si="277"/>
        <v>PISP</v>
      </c>
      <c r="F5940" s="93" t="str">
        <f t="shared" si="278"/>
        <v>Y</v>
      </c>
      <c r="G5940" s="104">
        <v>34349186.93912673</v>
      </c>
      <c r="H5940" s="99">
        <v>42492.714069282782</v>
      </c>
      <c r="I5940" s="99">
        <v>76.489522777206375</v>
      </c>
      <c r="J5940" s="96"/>
      <c r="K5940" s="96"/>
      <c r="L5940" s="96"/>
      <c r="M5940" s="96"/>
      <c r="N5940" s="96"/>
      <c r="O5940" s="96"/>
      <c r="P5940" s="96"/>
    </row>
    <row r="5941" spans="1:16" ht="15" customHeight="1" x14ac:dyDescent="0.25">
      <c r="A5941" s="97">
        <v>43779</v>
      </c>
      <c r="B5941" s="101">
        <v>80</v>
      </c>
      <c r="C5941" s="92" t="str">
        <f t="shared" si="276"/>
        <v>GET /domestic-scheduled-payments/{DomesticScheduledPaymentId}/payment-details</v>
      </c>
      <c r="D5941" s="94" t="s">
        <v>208</v>
      </c>
      <c r="E5941" s="93" t="str">
        <f t="shared" si="277"/>
        <v>PISP</v>
      </c>
      <c r="F5941" s="93" t="str">
        <f t="shared" si="278"/>
        <v>Y</v>
      </c>
      <c r="G5941" s="104">
        <v>15053436.636933496</v>
      </c>
      <c r="H5941" s="99">
        <v>39859.553390296984</v>
      </c>
      <c r="I5941" s="99">
        <v>89.843395664413137</v>
      </c>
      <c r="J5941" s="96"/>
      <c r="K5941" s="96"/>
      <c r="L5941" s="96"/>
      <c r="M5941" s="96"/>
      <c r="N5941" s="96"/>
      <c r="O5941" s="96"/>
      <c r="P5941" s="96"/>
    </row>
    <row r="5942" spans="1:16" ht="15" customHeight="1" x14ac:dyDescent="0.25">
      <c r="A5942" s="97">
        <v>43779</v>
      </c>
      <c r="B5942" s="101">
        <v>81</v>
      </c>
      <c r="C5942" s="92" t="str">
        <f t="shared" si="276"/>
        <v>GET /domestic-standing-orders/{DomesticStandingOrderId}/payment-details</v>
      </c>
      <c r="D5942" s="94" t="s">
        <v>208</v>
      </c>
      <c r="E5942" s="93" t="str">
        <f t="shared" si="277"/>
        <v>PISP</v>
      </c>
      <c r="F5942" s="93" t="str">
        <f t="shared" si="278"/>
        <v>Y</v>
      </c>
      <c r="G5942" s="104">
        <v>6698734.8382617189</v>
      </c>
      <c r="H5942" s="99">
        <v>8471.4433573440037</v>
      </c>
      <c r="I5942" s="99">
        <v>235.91047117177911</v>
      </c>
      <c r="J5942" s="96"/>
      <c r="K5942" s="96"/>
      <c r="L5942" s="96"/>
      <c r="M5942" s="96"/>
      <c r="N5942" s="96"/>
      <c r="O5942" s="96"/>
      <c r="P5942" s="96"/>
    </row>
    <row r="5943" spans="1:16" ht="15" customHeight="1" x14ac:dyDescent="0.25">
      <c r="A5943" s="97">
        <v>43779</v>
      </c>
      <c r="B5943" s="101">
        <v>82</v>
      </c>
      <c r="C5943" s="92" t="str">
        <f t="shared" si="276"/>
        <v>GET /international-payments/{InternationalPaymentId}/payment-details</v>
      </c>
      <c r="D5943" s="94" t="s">
        <v>208</v>
      </c>
      <c r="E5943" s="93" t="str">
        <f t="shared" si="277"/>
        <v>PISP</v>
      </c>
      <c r="F5943" s="93" t="str">
        <f t="shared" si="278"/>
        <v>Y</v>
      </c>
      <c r="G5943" s="104">
        <v>13082232.644222928</v>
      </c>
      <c r="H5943" s="99">
        <v>22690.883768890631</v>
      </c>
      <c r="I5943" s="99">
        <v>63.836845569935207</v>
      </c>
      <c r="J5943" s="96"/>
      <c r="K5943" s="96"/>
      <c r="L5943" s="96"/>
      <c r="M5943" s="96"/>
      <c r="N5943" s="96"/>
      <c r="O5943" s="96"/>
      <c r="P5943" s="96"/>
    </row>
    <row r="5944" spans="1:16" ht="15" customHeight="1" x14ac:dyDescent="0.25">
      <c r="A5944" s="97">
        <v>43779</v>
      </c>
      <c r="B5944" s="101">
        <v>83</v>
      </c>
      <c r="C5944" s="92" t="str">
        <f t="shared" si="276"/>
        <v>GET /international-scheduled-payments/{InternationalScheduledPaymentId}/payment-details</v>
      </c>
      <c r="D5944" s="94" t="s">
        <v>208</v>
      </c>
      <c r="E5944" s="93" t="str">
        <f t="shared" si="277"/>
        <v>PISP</v>
      </c>
      <c r="F5944" s="93" t="str">
        <f t="shared" si="278"/>
        <v>Y</v>
      </c>
      <c r="G5944" s="104">
        <v>25426030.084845714</v>
      </c>
      <c r="H5944" s="99">
        <v>42864.960752295658</v>
      </c>
      <c r="I5944" s="99">
        <v>53.908011440127055</v>
      </c>
      <c r="J5944" s="96"/>
      <c r="K5944" s="96"/>
      <c r="L5944" s="96"/>
      <c r="M5944" s="96"/>
      <c r="N5944" s="96"/>
      <c r="O5944" s="96"/>
      <c r="P5944" s="96"/>
    </row>
    <row r="5945" spans="1:16" ht="15" customHeight="1" x14ac:dyDescent="0.25">
      <c r="A5945" s="97">
        <v>43779</v>
      </c>
      <c r="B5945" s="101">
        <v>84</v>
      </c>
      <c r="C5945" s="92" t="str">
        <f t="shared" si="276"/>
        <v>GET /international-standing-orders/{InternationalStandingOrderPaymentId}/payment-details</v>
      </c>
      <c r="D5945" s="94" t="s">
        <v>208</v>
      </c>
      <c r="E5945" s="93" t="str">
        <f t="shared" si="277"/>
        <v>PISP</v>
      </c>
      <c r="F5945" s="93" t="str">
        <f t="shared" si="278"/>
        <v>Y</v>
      </c>
      <c r="G5945" s="104">
        <v>6571504.147724512</v>
      </c>
      <c r="H5945" s="99">
        <v>18392.754029228832</v>
      </c>
      <c r="I5945" s="99">
        <v>80.225864213046222</v>
      </c>
      <c r="J5945" s="96"/>
      <c r="K5945" s="96"/>
      <c r="L5945" s="96"/>
      <c r="M5945" s="96"/>
      <c r="N5945" s="96"/>
      <c r="O5945" s="96"/>
      <c r="P5945" s="96"/>
    </row>
    <row r="5946" spans="1:16" ht="15" customHeight="1" x14ac:dyDescent="0.25">
      <c r="A5946" s="97">
        <v>43779</v>
      </c>
      <c r="B5946" s="101">
        <v>85</v>
      </c>
      <c r="C5946" s="92" t="str">
        <f t="shared" si="276"/>
        <v>GET /file-payments/{FilePaymentId}/payment-details</v>
      </c>
      <c r="D5946" s="94" t="s">
        <v>208</v>
      </c>
      <c r="E5946" s="93" t="str">
        <f t="shared" si="277"/>
        <v>PISP</v>
      </c>
      <c r="F5946" s="93" t="str">
        <f t="shared" si="278"/>
        <v>Y</v>
      </c>
      <c r="G5946" s="104">
        <v>70185836.381481439</v>
      </c>
      <c r="H5946" s="99">
        <v>2666.0363012827615</v>
      </c>
      <c r="I5946" s="99">
        <v>97.901481963964528</v>
      </c>
      <c r="J5946" s="96"/>
      <c r="K5946" s="96"/>
      <c r="L5946" s="96"/>
      <c r="M5946" s="96"/>
      <c r="N5946" s="96"/>
      <c r="O5946" s="96"/>
      <c r="P5946" s="96"/>
    </row>
    <row r="5947" spans="1:16" ht="15" customHeight="1" x14ac:dyDescent="0.25">
      <c r="A5947" s="97">
        <v>43779</v>
      </c>
      <c r="B5947" s="101">
        <v>86</v>
      </c>
      <c r="C5947" s="92" t="str">
        <f t="shared" si="276"/>
        <v>POST /event-subscriptions</v>
      </c>
      <c r="D5947" s="94" t="s">
        <v>208</v>
      </c>
      <c r="E5947" s="93" t="str">
        <f t="shared" si="277"/>
        <v>Notifications</v>
      </c>
      <c r="F5947" s="93" t="str">
        <f t="shared" si="278"/>
        <v>N</v>
      </c>
      <c r="G5947" s="104">
        <v>12399467.590020711</v>
      </c>
      <c r="H5947" s="99">
        <v>13383.613320653367</v>
      </c>
      <c r="I5947" s="99">
        <v>12.386213055150746</v>
      </c>
      <c r="J5947" s="96"/>
      <c r="K5947" s="96"/>
      <c r="L5947" s="96"/>
      <c r="M5947" s="96"/>
      <c r="N5947" s="96"/>
      <c r="O5947" s="96"/>
      <c r="P5947" s="96"/>
    </row>
    <row r="5948" spans="1:16" ht="15" customHeight="1" x14ac:dyDescent="0.25">
      <c r="A5948" s="97">
        <v>43779</v>
      </c>
      <c r="B5948" s="101">
        <v>87</v>
      </c>
      <c r="C5948" s="92" t="str">
        <f t="shared" si="276"/>
        <v>GET /event-subscriptions</v>
      </c>
      <c r="D5948" s="94" t="s">
        <v>208</v>
      </c>
      <c r="E5948" s="93" t="str">
        <f t="shared" si="277"/>
        <v>Notifications</v>
      </c>
      <c r="F5948" s="93" t="str">
        <f t="shared" si="278"/>
        <v>N</v>
      </c>
      <c r="G5948" s="104">
        <v>18724275.343230199</v>
      </c>
      <c r="H5948" s="99">
        <v>35647.406967909264</v>
      </c>
      <c r="I5948" s="99">
        <v>173.2538334397706</v>
      </c>
      <c r="J5948" s="96"/>
      <c r="K5948" s="96"/>
      <c r="L5948" s="96"/>
      <c r="M5948" s="96"/>
      <c r="N5948" s="96"/>
      <c r="O5948" s="96"/>
      <c r="P5948" s="96"/>
    </row>
    <row r="5949" spans="1:16" ht="15" customHeight="1" x14ac:dyDescent="0.25">
      <c r="A5949" s="97">
        <v>43779</v>
      </c>
      <c r="B5949" s="101">
        <v>88</v>
      </c>
      <c r="C5949" s="92" t="str">
        <f t="shared" si="276"/>
        <v>PUT /event-subscriptions/{EventSubscriptionId}</v>
      </c>
      <c r="D5949" s="94" t="s">
        <v>208</v>
      </c>
      <c r="E5949" s="93" t="str">
        <f t="shared" si="277"/>
        <v>Notifications</v>
      </c>
      <c r="F5949" s="93" t="str">
        <f t="shared" si="278"/>
        <v>N</v>
      </c>
      <c r="G5949" s="104">
        <v>13019440.969521746</v>
      </c>
      <c r="H5949" s="99">
        <v>14052.793986686036</v>
      </c>
      <c r="I5949" s="99">
        <v>13.005523707908283</v>
      </c>
      <c r="J5949" s="96"/>
      <c r="K5949" s="96"/>
      <c r="L5949" s="96"/>
      <c r="M5949" s="96"/>
      <c r="N5949" s="96"/>
      <c r="O5949" s="96"/>
      <c r="P5949" s="96"/>
    </row>
    <row r="5950" spans="1:16" ht="15" customHeight="1" x14ac:dyDescent="0.25">
      <c r="A5950" s="97">
        <v>43779</v>
      </c>
      <c r="B5950" s="101">
        <v>89</v>
      </c>
      <c r="C5950" s="92" t="str">
        <f t="shared" si="276"/>
        <v>DELETE /event-subscriptions/{EventSubscriptionId}</v>
      </c>
      <c r="D5950" s="94" t="s">
        <v>208</v>
      </c>
      <c r="E5950" s="93" t="str">
        <f t="shared" si="277"/>
        <v>Notifications</v>
      </c>
      <c r="F5950" s="93" t="str">
        <f t="shared" si="278"/>
        <v>N</v>
      </c>
      <c r="G5950" s="104">
        <v>6719841.2271751519</v>
      </c>
      <c r="H5950" s="99">
        <v>14922.081630277351</v>
      </c>
      <c r="I5950" s="99">
        <v>125.88499689842629</v>
      </c>
      <c r="J5950" s="96"/>
      <c r="K5950" s="96"/>
      <c r="L5950" s="96"/>
      <c r="M5950" s="96"/>
      <c r="N5950" s="96"/>
      <c r="O5950" s="96"/>
      <c r="P5950" s="96"/>
    </row>
    <row r="5951" spans="1:16" ht="15" customHeight="1" x14ac:dyDescent="0.25">
      <c r="A5951" s="97">
        <v>43779</v>
      </c>
      <c r="B5951" s="101">
        <v>90</v>
      </c>
      <c r="C5951" s="92" t="str">
        <f t="shared" si="276"/>
        <v>POST /event-notifications</v>
      </c>
      <c r="D5951" s="94" t="s">
        <v>208</v>
      </c>
      <c r="E5951" s="93" t="str">
        <f t="shared" si="277"/>
        <v>Notifications</v>
      </c>
      <c r="F5951" s="93" t="str">
        <f t="shared" si="278"/>
        <v>N</v>
      </c>
      <c r="G5951" s="104">
        <v>8282676.8256583549</v>
      </c>
      <c r="H5951" s="99">
        <v>16986.937602933849</v>
      </c>
      <c r="I5951" s="99">
        <v>190.22594207390964</v>
      </c>
      <c r="J5951" s="96"/>
      <c r="K5951" s="96"/>
      <c r="L5951" s="96"/>
      <c r="M5951" s="96"/>
      <c r="N5951" s="96"/>
      <c r="O5951" s="96"/>
      <c r="P5951" s="96"/>
    </row>
    <row r="5952" spans="1:16" ht="15" customHeight="1" x14ac:dyDescent="0.25">
      <c r="A5952" s="97">
        <v>43779</v>
      </c>
      <c r="B5952" s="101">
        <v>91</v>
      </c>
      <c r="C5952" s="92" t="str">
        <f t="shared" si="276"/>
        <v>POST /events</v>
      </c>
      <c r="D5952" s="94" t="s">
        <v>208</v>
      </c>
      <c r="E5952" s="93" t="str">
        <f t="shared" si="277"/>
        <v>Notifications</v>
      </c>
      <c r="F5952" s="93" t="str">
        <f t="shared" si="278"/>
        <v>N</v>
      </c>
      <c r="G5952" s="104">
        <v>5498051.913143306</v>
      </c>
      <c r="H5952" s="99">
        <v>12208.975879317832</v>
      </c>
      <c r="I5952" s="99">
        <v>102.99681564416697</v>
      </c>
      <c r="J5952" s="96"/>
      <c r="K5952" s="96"/>
      <c r="L5952" s="96"/>
      <c r="M5952" s="96"/>
      <c r="N5952" s="96"/>
      <c r="O5952" s="96"/>
      <c r="P5952" s="96"/>
    </row>
    <row r="5953" spans="1:16" ht="15" customHeight="1" x14ac:dyDescent="0.25">
      <c r="A5953" s="97">
        <v>43780</v>
      </c>
      <c r="B5953" s="101">
        <v>0</v>
      </c>
      <c r="C5953" s="92" t="str">
        <f t="shared" si="276"/>
        <v>OIDC endpoints for token IDs</v>
      </c>
      <c r="D5953" s="94" t="s">
        <v>207</v>
      </c>
      <c r="E5953" s="93" t="str">
        <f t="shared" si="277"/>
        <v>OIDC</v>
      </c>
      <c r="F5953" s="93" t="str">
        <f t="shared" si="278"/>
        <v>N</v>
      </c>
      <c r="G5953" s="111">
        <v>821104256.77578425</v>
      </c>
      <c r="H5953" s="99">
        <v>1867509.5901113958</v>
      </c>
      <c r="I5953" s="99">
        <v>648.19435558220016</v>
      </c>
      <c r="J5953" s="96"/>
      <c r="K5953" s="96"/>
      <c r="L5953" s="96"/>
      <c r="M5953" s="96"/>
      <c r="N5953" s="96"/>
      <c r="O5953" s="96"/>
      <c r="P5953" s="96"/>
    </row>
    <row r="5954" spans="1:16" ht="15" customHeight="1" x14ac:dyDescent="0.25">
      <c r="A5954" s="100">
        <v>43780</v>
      </c>
      <c r="B5954" s="101">
        <v>1</v>
      </c>
      <c r="C5954" s="92" t="str">
        <f t="shared" si="276"/>
        <v>POST /account-access-consents</v>
      </c>
      <c r="D5954" s="94" t="s">
        <v>207</v>
      </c>
      <c r="E5954" s="93" t="str">
        <f t="shared" si="277"/>
        <v>AISP</v>
      </c>
      <c r="F5954" s="93" t="str">
        <f t="shared" si="278"/>
        <v>N</v>
      </c>
      <c r="G5954" s="95">
        <v>772750.85338597884</v>
      </c>
      <c r="H5954" s="102">
        <v>31583.615583053765</v>
      </c>
      <c r="I5954" s="102">
        <v>100.95669047284974</v>
      </c>
      <c r="J5954" s="96"/>
      <c r="K5954" s="96"/>
      <c r="L5954" s="96"/>
      <c r="M5954" s="96"/>
      <c r="N5954" s="96"/>
      <c r="O5954" s="96"/>
      <c r="P5954" s="96"/>
    </row>
    <row r="5955" spans="1:16" ht="15" customHeight="1" x14ac:dyDescent="0.25">
      <c r="A5955" s="100">
        <v>43780</v>
      </c>
      <c r="B5955" s="101">
        <v>2</v>
      </c>
      <c r="C5955" s="92" t="str">
        <f t="shared" si="276"/>
        <v>GET /account-access-consents/{ConsentId}</v>
      </c>
      <c r="D5955" s="94" t="s">
        <v>207</v>
      </c>
      <c r="E5955" s="93" t="str">
        <f t="shared" si="277"/>
        <v>AISP</v>
      </c>
      <c r="F5955" s="93" t="str">
        <f t="shared" si="278"/>
        <v>N</v>
      </c>
      <c r="G5955" s="95">
        <v>1661303.9075552111</v>
      </c>
      <c r="H5955" s="102">
        <v>30869.569776383829</v>
      </c>
      <c r="I5955" s="102">
        <v>38.400732933434554</v>
      </c>
      <c r="J5955" s="96"/>
      <c r="K5955" s="96"/>
      <c r="L5955" s="96"/>
      <c r="M5955" s="96"/>
      <c r="N5955" s="96"/>
      <c r="O5955" s="96"/>
      <c r="P5955" s="96"/>
    </row>
    <row r="5956" spans="1:16" ht="15" customHeight="1" x14ac:dyDescent="0.25">
      <c r="A5956" s="100">
        <v>43780</v>
      </c>
      <c r="B5956" s="101">
        <v>3</v>
      </c>
      <c r="C5956" s="92" t="str">
        <f t="shared" si="276"/>
        <v>DELETE /account-access-consents/{ConsentId}</v>
      </c>
      <c r="D5956" s="94" t="s">
        <v>207</v>
      </c>
      <c r="E5956" s="93" t="str">
        <f t="shared" si="277"/>
        <v>AISP</v>
      </c>
      <c r="F5956" s="93" t="str">
        <f t="shared" si="278"/>
        <v>N</v>
      </c>
      <c r="G5956" s="95">
        <v>789760.51930357935</v>
      </c>
      <c r="H5956" s="102">
        <v>27565.596474403836</v>
      </c>
      <c r="I5956" s="102">
        <v>281.26761017980647</v>
      </c>
      <c r="J5956" s="96"/>
      <c r="K5956" s="96"/>
      <c r="L5956" s="96"/>
      <c r="M5956" s="96"/>
      <c r="N5956" s="96"/>
      <c r="O5956" s="96"/>
      <c r="P5956" s="96"/>
    </row>
    <row r="5957" spans="1:16" ht="15" customHeight="1" x14ac:dyDescent="0.25">
      <c r="A5957" s="100">
        <v>43780</v>
      </c>
      <c r="B5957" s="101">
        <v>4</v>
      </c>
      <c r="C5957" s="92" t="str">
        <f t="shared" si="276"/>
        <v>GET /accounts</v>
      </c>
      <c r="D5957" s="94" t="s">
        <v>207</v>
      </c>
      <c r="E5957" s="93" t="str">
        <f t="shared" si="277"/>
        <v>AISP</v>
      </c>
      <c r="F5957" s="93" t="str">
        <f t="shared" si="278"/>
        <v>Y</v>
      </c>
      <c r="G5957" s="95">
        <v>1916993.7693950776</v>
      </c>
      <c r="H5957" s="102">
        <v>28100.877653418833</v>
      </c>
      <c r="I5957" s="102">
        <v>74.241374347235066</v>
      </c>
      <c r="J5957" s="96"/>
      <c r="K5957" s="96"/>
      <c r="L5957" s="96"/>
      <c r="M5957" s="96"/>
      <c r="N5957" s="96"/>
      <c r="O5957" s="96"/>
      <c r="P5957" s="96"/>
    </row>
    <row r="5958" spans="1:16" ht="15" customHeight="1" x14ac:dyDescent="0.25">
      <c r="A5958" s="100">
        <v>43780</v>
      </c>
      <c r="B5958" s="101">
        <v>5</v>
      </c>
      <c r="C5958" s="92" t="str">
        <f t="shared" si="276"/>
        <v>GET /accounts/{AccountId}</v>
      </c>
      <c r="D5958" s="94" t="s">
        <v>207</v>
      </c>
      <c r="E5958" s="93" t="str">
        <f t="shared" si="277"/>
        <v>AISP</v>
      </c>
      <c r="F5958" s="93" t="str">
        <f t="shared" si="278"/>
        <v>Y</v>
      </c>
      <c r="G5958" s="95">
        <v>2891940.0031023007</v>
      </c>
      <c r="H5958" s="102">
        <v>43647.092452731551</v>
      </c>
      <c r="I5958" s="102">
        <v>95.924358538926143</v>
      </c>
      <c r="J5958" s="96"/>
      <c r="K5958" s="96"/>
      <c r="L5958" s="96"/>
      <c r="M5958" s="96"/>
      <c r="N5958" s="96"/>
      <c r="O5958" s="96"/>
      <c r="P5958" s="96"/>
    </row>
    <row r="5959" spans="1:16" ht="15" customHeight="1" x14ac:dyDescent="0.25">
      <c r="A5959" s="100">
        <v>43780</v>
      </c>
      <c r="B5959" s="101">
        <v>6</v>
      </c>
      <c r="C5959" s="92" t="str">
        <f t="shared" si="276"/>
        <v>GET /accounts/{AccountId}/balances</v>
      </c>
      <c r="D5959" s="94" t="s">
        <v>207</v>
      </c>
      <c r="E5959" s="93" t="str">
        <f t="shared" si="277"/>
        <v>AISP</v>
      </c>
      <c r="F5959" s="93" t="str">
        <f t="shared" si="278"/>
        <v>Y</v>
      </c>
      <c r="G5959" s="95">
        <v>2170573.7468850738</v>
      </c>
      <c r="H5959" s="102">
        <v>30485.980076982694</v>
      </c>
      <c r="I5959" s="102">
        <v>152.80432141234368</v>
      </c>
      <c r="J5959" s="96"/>
      <c r="K5959" s="96"/>
      <c r="L5959" s="96"/>
      <c r="M5959" s="96"/>
      <c r="N5959" s="96"/>
      <c r="O5959" s="96"/>
      <c r="P5959" s="96"/>
    </row>
    <row r="5960" spans="1:16" ht="15" customHeight="1" x14ac:dyDescent="0.25">
      <c r="A5960" s="100">
        <v>43780</v>
      </c>
      <c r="B5960" s="101">
        <v>7</v>
      </c>
      <c r="C5960" s="92" t="str">
        <f t="shared" ref="C5960:C6023" si="279">VLOOKUP($B5960,endpoints,3)</f>
        <v>GET /balances</v>
      </c>
      <c r="D5960" s="94" t="s">
        <v>207</v>
      </c>
      <c r="E5960" s="93" t="str">
        <f t="shared" ref="E5960:E6023" si="280">VLOOKUP($B5960,endpoints,4)</f>
        <v>AISP</v>
      </c>
      <c r="F5960" s="93" t="str">
        <f t="shared" ref="F5960:F6023" si="281">VLOOKUP($B5960,endpoints,5)</f>
        <v>Y</v>
      </c>
      <c r="G5960" s="95">
        <v>1409437.6819444313</v>
      </c>
      <c r="H5960" s="102">
        <v>24557.159608188755</v>
      </c>
      <c r="I5960" s="102">
        <v>172.48834787226969</v>
      </c>
      <c r="J5960" s="96"/>
      <c r="K5960" s="96"/>
      <c r="L5960" s="96"/>
      <c r="M5960" s="96"/>
      <c r="N5960" s="96"/>
      <c r="O5960" s="96"/>
      <c r="P5960" s="96"/>
    </row>
    <row r="5961" spans="1:16" ht="15" customHeight="1" x14ac:dyDescent="0.25">
      <c r="A5961" s="100">
        <v>43780</v>
      </c>
      <c r="B5961" s="101">
        <v>8</v>
      </c>
      <c r="C5961" s="92" t="str">
        <f t="shared" si="279"/>
        <v>GET /accounts/{AccountId}/transactions</v>
      </c>
      <c r="D5961" s="94" t="s">
        <v>207</v>
      </c>
      <c r="E5961" s="93" t="str">
        <f t="shared" si="280"/>
        <v>AISP</v>
      </c>
      <c r="F5961" s="93" t="str">
        <f t="shared" si="281"/>
        <v>Y</v>
      </c>
      <c r="G5961" s="95">
        <v>42001976.47451055</v>
      </c>
      <c r="H5961" s="102">
        <v>20449.627734471953</v>
      </c>
      <c r="I5961" s="102">
        <v>170.7634854355052</v>
      </c>
      <c r="J5961" s="96"/>
      <c r="K5961" s="96"/>
      <c r="L5961" s="96"/>
      <c r="M5961" s="96"/>
      <c r="N5961" s="96"/>
      <c r="O5961" s="96"/>
      <c r="P5961" s="96"/>
    </row>
    <row r="5962" spans="1:16" ht="15" customHeight="1" x14ac:dyDescent="0.25">
      <c r="A5962" s="100">
        <v>43780</v>
      </c>
      <c r="B5962" s="101">
        <v>9</v>
      </c>
      <c r="C5962" s="92" t="str">
        <f t="shared" si="279"/>
        <v>GET /transactions</v>
      </c>
      <c r="D5962" s="94" t="s">
        <v>207</v>
      </c>
      <c r="E5962" s="93" t="str">
        <f t="shared" si="280"/>
        <v>AISP</v>
      </c>
      <c r="F5962" s="93" t="str">
        <f t="shared" si="281"/>
        <v>Y</v>
      </c>
      <c r="G5962" s="95">
        <v>390888081.11650717</v>
      </c>
      <c r="H5962" s="102">
        <v>45897.842051150961</v>
      </c>
      <c r="I5962" s="102">
        <v>35.928033178345785</v>
      </c>
      <c r="J5962" s="96"/>
      <c r="K5962" s="96"/>
      <c r="L5962" s="96"/>
      <c r="M5962" s="96"/>
      <c r="N5962" s="96"/>
      <c r="O5962" s="96"/>
      <c r="P5962" s="96"/>
    </row>
    <row r="5963" spans="1:16" ht="15" customHeight="1" x14ac:dyDescent="0.25">
      <c r="A5963" s="100">
        <v>43780</v>
      </c>
      <c r="B5963" s="101">
        <v>10</v>
      </c>
      <c r="C5963" s="92" t="str">
        <f t="shared" si="279"/>
        <v>GET /accounts/{AccountId}/beneficiaries</v>
      </c>
      <c r="D5963" s="94" t="s">
        <v>207</v>
      </c>
      <c r="E5963" s="93" t="str">
        <f t="shared" si="280"/>
        <v>AISP</v>
      </c>
      <c r="F5963" s="93" t="str">
        <f t="shared" si="281"/>
        <v>Y</v>
      </c>
      <c r="G5963" s="95">
        <v>2344060.6396496342</v>
      </c>
      <c r="H5963" s="102">
        <v>28751.844583779697</v>
      </c>
      <c r="I5963" s="102">
        <v>136.31105331942541</v>
      </c>
      <c r="J5963" s="96"/>
      <c r="K5963" s="96"/>
      <c r="L5963" s="96"/>
      <c r="M5963" s="96"/>
      <c r="N5963" s="96"/>
      <c r="O5963" s="96"/>
      <c r="P5963" s="96"/>
    </row>
    <row r="5964" spans="1:16" ht="15" customHeight="1" x14ac:dyDescent="0.25">
      <c r="A5964" s="100">
        <v>43780</v>
      </c>
      <c r="B5964" s="101">
        <v>11</v>
      </c>
      <c r="C5964" s="92" t="str">
        <f t="shared" si="279"/>
        <v>GET /beneficiaries</v>
      </c>
      <c r="D5964" s="94" t="s">
        <v>207</v>
      </c>
      <c r="E5964" s="93" t="str">
        <f t="shared" si="280"/>
        <v>AISP</v>
      </c>
      <c r="F5964" s="93" t="str">
        <f t="shared" si="281"/>
        <v>Y</v>
      </c>
      <c r="G5964" s="95">
        <v>2953255.0601614648</v>
      </c>
      <c r="H5964" s="102">
        <v>35166.439352132045</v>
      </c>
      <c r="I5964" s="102">
        <v>29.910724643369633</v>
      </c>
      <c r="J5964" s="96"/>
      <c r="K5964" s="96"/>
      <c r="L5964" s="96"/>
      <c r="M5964" s="96"/>
      <c r="N5964" s="96"/>
      <c r="O5964" s="96"/>
      <c r="P5964" s="96"/>
    </row>
    <row r="5965" spans="1:16" ht="15" customHeight="1" x14ac:dyDescent="0.25">
      <c r="A5965" s="100">
        <v>43780</v>
      </c>
      <c r="B5965" s="101">
        <v>12</v>
      </c>
      <c r="C5965" s="92" t="str">
        <f t="shared" si="279"/>
        <v>GET /accounts/{AccountId}/direct-debits</v>
      </c>
      <c r="D5965" s="94" t="s">
        <v>207</v>
      </c>
      <c r="E5965" s="93" t="str">
        <f t="shared" si="280"/>
        <v>AISP</v>
      </c>
      <c r="F5965" s="93" t="str">
        <f t="shared" si="281"/>
        <v>Y</v>
      </c>
      <c r="G5965" s="95">
        <v>2284240.819408013</v>
      </c>
      <c r="H5965" s="102">
        <v>33202.394617169251</v>
      </c>
      <c r="I5965" s="102">
        <v>186.54279029252157</v>
      </c>
      <c r="J5965" s="96"/>
      <c r="K5965" s="96"/>
      <c r="L5965" s="96"/>
      <c r="M5965" s="96"/>
      <c r="N5965" s="96"/>
      <c r="O5965" s="96"/>
      <c r="P5965" s="96"/>
    </row>
    <row r="5966" spans="1:16" ht="15" customHeight="1" x14ac:dyDescent="0.25">
      <c r="A5966" s="100">
        <v>43780</v>
      </c>
      <c r="B5966" s="101">
        <v>13</v>
      </c>
      <c r="C5966" s="92" t="str">
        <f t="shared" si="279"/>
        <v>GET /direct-debits</v>
      </c>
      <c r="D5966" s="94" t="s">
        <v>207</v>
      </c>
      <c r="E5966" s="93" t="str">
        <f t="shared" si="280"/>
        <v>AISP</v>
      </c>
      <c r="F5966" s="93" t="str">
        <f t="shared" si="281"/>
        <v>Y</v>
      </c>
      <c r="G5966" s="95">
        <v>2237155.9017809816</v>
      </c>
      <c r="H5966" s="102">
        <v>22442.946358369005</v>
      </c>
      <c r="I5966" s="102">
        <v>228.96140191477025</v>
      </c>
      <c r="J5966" s="96"/>
      <c r="K5966" s="96"/>
      <c r="L5966" s="96"/>
      <c r="M5966" s="96"/>
      <c r="N5966" s="96"/>
      <c r="O5966" s="96"/>
      <c r="P5966" s="96"/>
    </row>
    <row r="5967" spans="1:16" ht="15" customHeight="1" x14ac:dyDescent="0.25">
      <c r="A5967" s="100">
        <v>43780</v>
      </c>
      <c r="B5967" s="101">
        <v>14</v>
      </c>
      <c r="C5967" s="92" t="str">
        <f t="shared" si="279"/>
        <v>GET /accounts/{AccountId}/standing-orders</v>
      </c>
      <c r="D5967" s="94" t="s">
        <v>207</v>
      </c>
      <c r="E5967" s="93" t="str">
        <f t="shared" si="280"/>
        <v>AISP</v>
      </c>
      <c r="F5967" s="93" t="str">
        <f t="shared" si="281"/>
        <v>Y</v>
      </c>
      <c r="G5967" s="95">
        <v>1140895.2174951378</v>
      </c>
      <c r="H5967" s="102">
        <v>19177.966318198338</v>
      </c>
      <c r="I5967" s="102">
        <v>151.71690937996885</v>
      </c>
      <c r="J5967" s="96"/>
      <c r="K5967" s="96"/>
      <c r="L5967" s="96"/>
      <c r="M5967" s="96"/>
      <c r="N5967" s="96"/>
      <c r="O5967" s="96"/>
      <c r="P5967" s="96"/>
    </row>
    <row r="5968" spans="1:16" ht="15" customHeight="1" x14ac:dyDescent="0.25">
      <c r="A5968" s="100">
        <v>43780</v>
      </c>
      <c r="B5968" s="101">
        <v>15</v>
      </c>
      <c r="C5968" s="92" t="str">
        <f t="shared" si="279"/>
        <v>GET /standing-orders</v>
      </c>
      <c r="D5968" s="94" t="s">
        <v>207</v>
      </c>
      <c r="E5968" s="93" t="str">
        <f t="shared" si="280"/>
        <v>AISP</v>
      </c>
      <c r="F5968" s="93" t="str">
        <f t="shared" si="281"/>
        <v>Y</v>
      </c>
      <c r="G5968" s="95">
        <v>1848026.4887196892</v>
      </c>
      <c r="H5968" s="102">
        <v>48689.853342614304</v>
      </c>
      <c r="I5968" s="102">
        <v>165.39795413359428</v>
      </c>
      <c r="J5968" s="96"/>
      <c r="K5968" s="96"/>
      <c r="L5968" s="96"/>
      <c r="M5968" s="96"/>
      <c r="N5968" s="96"/>
      <c r="O5968" s="96"/>
      <c r="P5968" s="96"/>
    </row>
    <row r="5969" spans="1:16" ht="15" customHeight="1" x14ac:dyDescent="0.25">
      <c r="A5969" s="100">
        <v>43780</v>
      </c>
      <c r="B5969" s="101">
        <v>16</v>
      </c>
      <c r="C5969" s="92" t="str">
        <f t="shared" si="279"/>
        <v>GET /accounts/{AccountId}/product</v>
      </c>
      <c r="D5969" s="94" t="s">
        <v>207</v>
      </c>
      <c r="E5969" s="93" t="str">
        <f t="shared" si="280"/>
        <v>AISP</v>
      </c>
      <c r="F5969" s="93" t="str">
        <f t="shared" si="281"/>
        <v>Y</v>
      </c>
      <c r="G5969" s="95">
        <v>416366.04576688644</v>
      </c>
      <c r="H5969" s="102">
        <v>5458.6647294501199</v>
      </c>
      <c r="I5969" s="102">
        <v>188.5862844908909</v>
      </c>
      <c r="J5969" s="96"/>
      <c r="K5969" s="96"/>
      <c r="L5969" s="96"/>
      <c r="M5969" s="96"/>
      <c r="N5969" s="96"/>
      <c r="O5969" s="96"/>
      <c r="P5969" s="96"/>
    </row>
    <row r="5970" spans="1:16" ht="15" customHeight="1" x14ac:dyDescent="0.25">
      <c r="A5970" s="100">
        <v>43780</v>
      </c>
      <c r="B5970" s="101">
        <v>17</v>
      </c>
      <c r="C5970" s="92" t="str">
        <f t="shared" si="279"/>
        <v>GET /products</v>
      </c>
      <c r="D5970" s="94" t="s">
        <v>207</v>
      </c>
      <c r="E5970" s="93" t="str">
        <f t="shared" si="280"/>
        <v>AISP</v>
      </c>
      <c r="F5970" s="93" t="str">
        <f t="shared" si="281"/>
        <v>Y</v>
      </c>
      <c r="G5970" s="95">
        <v>915697.30843692948</v>
      </c>
      <c r="H5970" s="102">
        <v>34387.209505894789</v>
      </c>
      <c r="I5970" s="102">
        <v>255.53693444553653</v>
      </c>
      <c r="J5970" s="96"/>
      <c r="K5970" s="96"/>
      <c r="L5970" s="96"/>
      <c r="M5970" s="96"/>
      <c r="N5970" s="96"/>
      <c r="O5970" s="96"/>
      <c r="P5970" s="96"/>
    </row>
    <row r="5971" spans="1:16" ht="15" customHeight="1" x14ac:dyDescent="0.25">
      <c r="A5971" s="100">
        <v>43780</v>
      </c>
      <c r="B5971" s="101">
        <v>18</v>
      </c>
      <c r="C5971" s="92" t="str">
        <f t="shared" si="279"/>
        <v>GET /accounts/{AccountId}/offers</v>
      </c>
      <c r="D5971" s="94" t="s">
        <v>207</v>
      </c>
      <c r="E5971" s="93" t="str">
        <f t="shared" si="280"/>
        <v>AISP</v>
      </c>
      <c r="F5971" s="93" t="str">
        <f t="shared" si="281"/>
        <v>Y</v>
      </c>
      <c r="G5971" s="95">
        <v>1034064.8138804393</v>
      </c>
      <c r="H5971" s="102">
        <v>42835.937854456897</v>
      </c>
      <c r="I5971" s="102">
        <v>290.00916451399331</v>
      </c>
      <c r="J5971" s="96"/>
      <c r="K5971" s="96"/>
      <c r="L5971" s="96"/>
      <c r="M5971" s="96"/>
      <c r="N5971" s="96"/>
      <c r="O5971" s="96"/>
      <c r="P5971" s="96"/>
    </row>
    <row r="5972" spans="1:16" ht="15" customHeight="1" x14ac:dyDescent="0.25">
      <c r="A5972" s="100">
        <v>43780</v>
      </c>
      <c r="B5972" s="101">
        <v>19</v>
      </c>
      <c r="C5972" s="92" t="str">
        <f t="shared" si="279"/>
        <v>GET /offers</v>
      </c>
      <c r="D5972" s="94" t="s">
        <v>207</v>
      </c>
      <c r="E5972" s="93" t="str">
        <f t="shared" si="280"/>
        <v>AISP</v>
      </c>
      <c r="F5972" s="93" t="str">
        <f t="shared" si="281"/>
        <v>Y</v>
      </c>
      <c r="G5972" s="95">
        <v>3829553.4282549368</v>
      </c>
      <c r="H5972" s="102">
        <v>39688.558971473358</v>
      </c>
      <c r="I5972" s="102">
        <v>185.09024321563447</v>
      </c>
      <c r="J5972" s="96"/>
      <c r="K5972" s="96"/>
      <c r="L5972" s="96"/>
      <c r="M5972" s="96"/>
      <c r="N5972" s="96"/>
      <c r="O5972" s="96"/>
      <c r="P5972" s="96"/>
    </row>
    <row r="5973" spans="1:16" ht="15" customHeight="1" x14ac:dyDescent="0.25">
      <c r="A5973" s="100">
        <v>43780</v>
      </c>
      <c r="B5973" s="101">
        <v>20</v>
      </c>
      <c r="C5973" s="92" t="str">
        <f t="shared" si="279"/>
        <v>GET /accounts/{AccountId}/party</v>
      </c>
      <c r="D5973" s="94" t="s">
        <v>207</v>
      </c>
      <c r="E5973" s="93" t="str">
        <f t="shared" si="280"/>
        <v>AISP</v>
      </c>
      <c r="F5973" s="93" t="str">
        <f t="shared" si="281"/>
        <v>Y</v>
      </c>
      <c r="G5973" s="95">
        <v>1272195.9446815646</v>
      </c>
      <c r="H5973" s="102">
        <v>45939.186641672299</v>
      </c>
      <c r="I5973" s="102">
        <v>0</v>
      </c>
      <c r="J5973" s="96"/>
      <c r="K5973" s="96"/>
      <c r="L5973" s="96"/>
      <c r="M5973" s="96"/>
      <c r="N5973" s="96"/>
      <c r="O5973" s="96"/>
      <c r="P5973" s="96"/>
    </row>
    <row r="5974" spans="1:16" ht="15" customHeight="1" x14ac:dyDescent="0.25">
      <c r="A5974" s="100">
        <v>43780</v>
      </c>
      <c r="B5974" s="101">
        <v>21</v>
      </c>
      <c r="C5974" s="92" t="str">
        <f t="shared" si="279"/>
        <v>GET /party</v>
      </c>
      <c r="D5974" s="94" t="s">
        <v>207</v>
      </c>
      <c r="E5974" s="93" t="str">
        <f t="shared" si="280"/>
        <v>AISP</v>
      </c>
      <c r="F5974" s="93" t="str">
        <f t="shared" si="281"/>
        <v>Y</v>
      </c>
      <c r="G5974" s="95">
        <v>935492.03288930072</v>
      </c>
      <c r="H5974" s="102">
        <v>10798.232549676502</v>
      </c>
      <c r="I5974" s="102">
        <v>390.30609284690945</v>
      </c>
      <c r="J5974" s="96"/>
      <c r="K5974" s="96"/>
      <c r="L5974" s="96"/>
      <c r="M5974" s="96"/>
      <c r="N5974" s="96"/>
      <c r="O5974" s="96"/>
      <c r="P5974" s="96"/>
    </row>
    <row r="5975" spans="1:16" ht="15" customHeight="1" x14ac:dyDescent="0.25">
      <c r="A5975" s="100">
        <v>43780</v>
      </c>
      <c r="B5975" s="101">
        <v>22</v>
      </c>
      <c r="C5975" s="92" t="str">
        <f t="shared" si="279"/>
        <v>GET /accounts/{AccountId}/scheduled-payments</v>
      </c>
      <c r="D5975" s="94" t="s">
        <v>207</v>
      </c>
      <c r="E5975" s="93" t="str">
        <f t="shared" si="280"/>
        <v>AISP</v>
      </c>
      <c r="F5975" s="93" t="str">
        <f t="shared" si="281"/>
        <v>Y</v>
      </c>
      <c r="G5975" s="95">
        <v>1029915.5481954915</v>
      </c>
      <c r="H5975" s="102">
        <v>33144.83182130965</v>
      </c>
      <c r="I5975" s="102">
        <v>3.453709209375615</v>
      </c>
      <c r="J5975" s="96"/>
      <c r="K5975" s="96"/>
      <c r="L5975" s="96"/>
      <c r="M5975" s="96"/>
      <c r="N5975" s="96"/>
      <c r="O5975" s="96"/>
      <c r="P5975" s="96"/>
    </row>
    <row r="5976" spans="1:16" ht="15" customHeight="1" x14ac:dyDescent="0.25">
      <c r="A5976" s="100">
        <v>43780</v>
      </c>
      <c r="B5976" s="101">
        <v>23</v>
      </c>
      <c r="C5976" s="92" t="str">
        <f t="shared" si="279"/>
        <v>GET /scheduled-payments</v>
      </c>
      <c r="D5976" s="94" t="s">
        <v>207</v>
      </c>
      <c r="E5976" s="93" t="str">
        <f t="shared" si="280"/>
        <v>AISP</v>
      </c>
      <c r="F5976" s="93" t="str">
        <f t="shared" si="281"/>
        <v>Y</v>
      </c>
      <c r="G5976" s="95">
        <v>2115545.8627129262</v>
      </c>
      <c r="H5976" s="102">
        <v>29044.664876153296</v>
      </c>
      <c r="I5976" s="102">
        <v>95.752699328612579</v>
      </c>
      <c r="J5976" s="96"/>
      <c r="K5976" s="96"/>
      <c r="L5976" s="96"/>
      <c r="M5976" s="96"/>
      <c r="N5976" s="96"/>
      <c r="O5976" s="96"/>
      <c r="P5976" s="96"/>
    </row>
    <row r="5977" spans="1:16" ht="15" customHeight="1" x14ac:dyDescent="0.25">
      <c r="A5977" s="100">
        <v>43780</v>
      </c>
      <c r="B5977" s="101">
        <v>24</v>
      </c>
      <c r="C5977" s="92" t="str">
        <f t="shared" si="279"/>
        <v>GET /accounts/{AccountId}/statements</v>
      </c>
      <c r="D5977" s="94" t="s">
        <v>207</v>
      </c>
      <c r="E5977" s="93" t="str">
        <f t="shared" si="280"/>
        <v>AISP</v>
      </c>
      <c r="F5977" s="93" t="str">
        <f t="shared" si="281"/>
        <v>Y</v>
      </c>
      <c r="G5977" s="95">
        <v>967025.90379517747</v>
      </c>
      <c r="H5977" s="102">
        <v>15014.676186024744</v>
      </c>
      <c r="I5977" s="102">
        <v>138.72017059373223</v>
      </c>
      <c r="J5977" s="96"/>
      <c r="K5977" s="96"/>
      <c r="L5977" s="96"/>
      <c r="M5977" s="96"/>
      <c r="N5977" s="96"/>
      <c r="O5977" s="96"/>
      <c r="P5977" s="96"/>
    </row>
    <row r="5978" spans="1:16" ht="15" customHeight="1" x14ac:dyDescent="0.25">
      <c r="A5978" s="100">
        <v>43780</v>
      </c>
      <c r="B5978" s="101">
        <v>25</v>
      </c>
      <c r="C5978" s="92" t="str">
        <f t="shared" si="279"/>
        <v>GET /accounts/{AccountId}/statements/{StatementId}</v>
      </c>
      <c r="D5978" s="94" t="s">
        <v>207</v>
      </c>
      <c r="E5978" s="93" t="str">
        <f t="shared" si="280"/>
        <v>AISP</v>
      </c>
      <c r="F5978" s="93" t="str">
        <f t="shared" si="281"/>
        <v>Y</v>
      </c>
      <c r="G5978" s="95">
        <v>1297203.1021938578</v>
      </c>
      <c r="H5978" s="102">
        <v>21695.505640632862</v>
      </c>
      <c r="I5978" s="102">
        <v>134.81983930398547</v>
      </c>
      <c r="J5978" s="96"/>
      <c r="K5978" s="96"/>
      <c r="L5978" s="96"/>
      <c r="M5978" s="96"/>
      <c r="N5978" s="96"/>
      <c r="O5978" s="96"/>
      <c r="P5978" s="96"/>
    </row>
    <row r="5979" spans="1:16" ht="15" customHeight="1" x14ac:dyDescent="0.25">
      <c r="A5979" s="100">
        <v>43780</v>
      </c>
      <c r="B5979" s="101">
        <v>26</v>
      </c>
      <c r="C5979" s="92" t="str">
        <f t="shared" si="279"/>
        <v>GET /accounts/{AccountId}/statements/{StatementId}/file</v>
      </c>
      <c r="D5979" s="94" t="s">
        <v>207</v>
      </c>
      <c r="E5979" s="93" t="str">
        <f t="shared" si="280"/>
        <v>AISP</v>
      </c>
      <c r="F5979" s="93" t="str">
        <f t="shared" si="281"/>
        <v>Y</v>
      </c>
      <c r="G5979" s="95">
        <v>2399867.4503903813</v>
      </c>
      <c r="H5979" s="102">
        <v>26349.176573316166</v>
      </c>
      <c r="I5979" s="102">
        <v>104.73944081675211</v>
      </c>
      <c r="J5979" s="96"/>
      <c r="K5979" s="96"/>
      <c r="L5979" s="96"/>
      <c r="M5979" s="96"/>
      <c r="N5979" s="96"/>
      <c r="O5979" s="96"/>
      <c r="P5979" s="96"/>
    </row>
    <row r="5980" spans="1:16" ht="15" customHeight="1" x14ac:dyDescent="0.25">
      <c r="A5980" s="100">
        <v>43780</v>
      </c>
      <c r="B5980" s="101">
        <v>27</v>
      </c>
      <c r="C5980" s="92" t="str">
        <f t="shared" si="279"/>
        <v>GET /accounts/{AccountId}/statements/{StatementId}/transactions</v>
      </c>
      <c r="D5980" s="94" t="s">
        <v>207</v>
      </c>
      <c r="E5980" s="93" t="str">
        <f t="shared" si="280"/>
        <v>AISP</v>
      </c>
      <c r="F5980" s="93" t="str">
        <f t="shared" si="281"/>
        <v>Y</v>
      </c>
      <c r="G5980" s="95">
        <v>35677532.261419713</v>
      </c>
      <c r="H5980" s="102">
        <v>8030.9884156670678</v>
      </c>
      <c r="I5980" s="102">
        <v>292.74812705797694</v>
      </c>
      <c r="J5980" s="96"/>
      <c r="K5980" s="96"/>
      <c r="L5980" s="96"/>
      <c r="M5980" s="96"/>
      <c r="N5980" s="96"/>
      <c r="O5980" s="96"/>
      <c r="P5980" s="96"/>
    </row>
    <row r="5981" spans="1:16" ht="15" customHeight="1" x14ac:dyDescent="0.25">
      <c r="A5981" s="100">
        <v>43780</v>
      </c>
      <c r="B5981" s="101">
        <v>28</v>
      </c>
      <c r="C5981" s="92" t="str">
        <f t="shared" si="279"/>
        <v>GET /statements</v>
      </c>
      <c r="D5981" s="94" t="s">
        <v>207</v>
      </c>
      <c r="E5981" s="93" t="str">
        <f t="shared" si="280"/>
        <v>AISP</v>
      </c>
      <c r="F5981" s="93" t="str">
        <f t="shared" si="281"/>
        <v>Y</v>
      </c>
      <c r="G5981" s="95">
        <v>4148154.4687547749</v>
      </c>
      <c r="H5981" s="102">
        <v>45516.178346302164</v>
      </c>
      <c r="I5981" s="102">
        <v>81.692417538986106</v>
      </c>
      <c r="J5981" s="96"/>
      <c r="K5981" s="96"/>
      <c r="L5981" s="96"/>
      <c r="M5981" s="96"/>
      <c r="N5981" s="96"/>
      <c r="O5981" s="96"/>
      <c r="P5981" s="96"/>
    </row>
    <row r="5982" spans="1:16" ht="15" customHeight="1" x14ac:dyDescent="0.25">
      <c r="A5982" s="100">
        <v>43780</v>
      </c>
      <c r="B5982" s="101">
        <v>29</v>
      </c>
      <c r="C5982" s="92" t="str">
        <f t="shared" si="279"/>
        <v>POST /domestic-payment-consents</v>
      </c>
      <c r="D5982" s="94" t="s">
        <v>207</v>
      </c>
      <c r="E5982" s="93" t="str">
        <f t="shared" si="280"/>
        <v>PISP</v>
      </c>
      <c r="F5982" s="93" t="str">
        <f t="shared" si="281"/>
        <v>N</v>
      </c>
      <c r="G5982" s="95">
        <v>3969426.4354598913</v>
      </c>
      <c r="H5982" s="102">
        <v>8203.266858321409</v>
      </c>
      <c r="I5982" s="102">
        <v>100.62909584988503</v>
      </c>
      <c r="J5982" s="96"/>
      <c r="K5982" s="96"/>
      <c r="L5982" s="96"/>
      <c r="M5982" s="96"/>
      <c r="N5982" s="96"/>
      <c r="O5982" s="96"/>
      <c r="P5982" s="96"/>
    </row>
    <row r="5983" spans="1:16" ht="15" customHeight="1" x14ac:dyDescent="0.25">
      <c r="A5983" s="100">
        <v>43780</v>
      </c>
      <c r="B5983" s="101">
        <v>30</v>
      </c>
      <c r="C5983" s="92" t="str">
        <f t="shared" si="279"/>
        <v>GET /domestic-payment-consents/{ConsentId}</v>
      </c>
      <c r="D5983" s="94" t="s">
        <v>207</v>
      </c>
      <c r="E5983" s="93" t="str">
        <f t="shared" si="280"/>
        <v>PISP</v>
      </c>
      <c r="F5983" s="93" t="str">
        <f t="shared" si="281"/>
        <v>N</v>
      </c>
      <c r="G5983" s="95">
        <v>15097010.939801056</v>
      </c>
      <c r="H5983" s="102">
        <v>17932.341797245062</v>
      </c>
      <c r="I5983" s="102">
        <v>148.20720358678705</v>
      </c>
      <c r="J5983" s="96"/>
      <c r="K5983" s="96"/>
      <c r="L5983" s="96"/>
      <c r="M5983" s="96"/>
      <c r="N5983" s="96"/>
      <c r="O5983" s="96"/>
      <c r="P5983" s="96"/>
    </row>
    <row r="5984" spans="1:16" ht="15" customHeight="1" x14ac:dyDescent="0.25">
      <c r="A5984" s="100">
        <v>43780</v>
      </c>
      <c r="B5984" s="101">
        <v>31</v>
      </c>
      <c r="C5984" s="92" t="str">
        <f t="shared" si="279"/>
        <v>POST /domestic-payments</v>
      </c>
      <c r="D5984" s="94" t="s">
        <v>207</v>
      </c>
      <c r="E5984" s="93" t="str">
        <f t="shared" si="280"/>
        <v>PISP</v>
      </c>
      <c r="F5984" s="93" t="str">
        <f t="shared" si="281"/>
        <v>Y</v>
      </c>
      <c r="G5984" s="95">
        <v>5601225.2571711671</v>
      </c>
      <c r="H5984" s="102">
        <v>15161.473154034493</v>
      </c>
      <c r="I5984" s="102">
        <v>6.7483960322125975</v>
      </c>
      <c r="J5984" s="96"/>
      <c r="K5984" s="96"/>
      <c r="L5984" s="96"/>
      <c r="M5984" s="96"/>
      <c r="N5984" s="96"/>
      <c r="O5984" s="96"/>
      <c r="P5984" s="96"/>
    </row>
    <row r="5985" spans="1:16" ht="15" customHeight="1" x14ac:dyDescent="0.25">
      <c r="A5985" s="100">
        <v>43780</v>
      </c>
      <c r="B5985" s="101">
        <v>32</v>
      </c>
      <c r="C5985" s="92" t="str">
        <f t="shared" si="279"/>
        <v>GET /domestic-payments/{DomesticPaymentId}</v>
      </c>
      <c r="D5985" s="94" t="s">
        <v>207</v>
      </c>
      <c r="E5985" s="93" t="str">
        <f t="shared" si="280"/>
        <v>PISP</v>
      </c>
      <c r="F5985" s="93" t="str">
        <f t="shared" si="281"/>
        <v>Y</v>
      </c>
      <c r="G5985" s="95">
        <v>38128312.163785681</v>
      </c>
      <c r="H5985" s="102">
        <v>44667.272435967898</v>
      </c>
      <c r="I5985" s="102">
        <v>71.08679225607294</v>
      </c>
      <c r="J5985" s="96"/>
      <c r="K5985" s="96"/>
      <c r="L5985" s="96"/>
      <c r="M5985" s="96"/>
      <c r="N5985" s="96"/>
      <c r="O5985" s="96"/>
      <c r="P5985" s="96"/>
    </row>
    <row r="5986" spans="1:16" ht="15" customHeight="1" x14ac:dyDescent="0.25">
      <c r="A5986" s="100">
        <v>43780</v>
      </c>
      <c r="B5986" s="101">
        <v>33</v>
      </c>
      <c r="C5986" s="92" t="str">
        <f t="shared" si="279"/>
        <v>POST /domestic-scheduled-payment-consents</v>
      </c>
      <c r="D5986" s="94" t="s">
        <v>207</v>
      </c>
      <c r="E5986" s="93" t="str">
        <f t="shared" si="280"/>
        <v>PISP</v>
      </c>
      <c r="F5986" s="93" t="str">
        <f t="shared" si="281"/>
        <v>N</v>
      </c>
      <c r="G5986" s="95">
        <v>19336218.889544614</v>
      </c>
      <c r="H5986" s="101">
        <v>19468.086078209231</v>
      </c>
      <c r="I5986" s="101">
        <v>100.99780034659163</v>
      </c>
      <c r="J5986" s="96"/>
      <c r="K5986" s="96"/>
      <c r="L5986" s="96"/>
      <c r="M5986" s="96"/>
      <c r="N5986" s="96"/>
      <c r="O5986" s="96"/>
      <c r="P5986" s="96"/>
    </row>
    <row r="5987" spans="1:16" ht="15" customHeight="1" x14ac:dyDescent="0.25">
      <c r="A5987" s="100">
        <v>43780</v>
      </c>
      <c r="B5987" s="101">
        <v>34</v>
      </c>
      <c r="C5987" s="92" t="str">
        <f t="shared" si="279"/>
        <v>GET /domestic-scheduled-payment-consents/{ConsentId}</v>
      </c>
      <c r="D5987" s="94" t="s">
        <v>207</v>
      </c>
      <c r="E5987" s="93" t="str">
        <f t="shared" si="280"/>
        <v>PISP</v>
      </c>
      <c r="F5987" s="93" t="str">
        <f t="shared" si="281"/>
        <v>N</v>
      </c>
      <c r="G5987" s="95">
        <v>13649972.20737859</v>
      </c>
      <c r="H5987" s="101">
        <v>13571.647603194559</v>
      </c>
      <c r="I5987" s="101">
        <v>80.273399373173547</v>
      </c>
      <c r="J5987" s="96"/>
      <c r="K5987" s="96"/>
      <c r="L5987" s="96"/>
      <c r="M5987" s="96"/>
      <c r="N5987" s="96"/>
      <c r="O5987" s="96"/>
      <c r="P5987" s="96"/>
    </row>
    <row r="5988" spans="1:16" ht="15" customHeight="1" x14ac:dyDescent="0.25">
      <c r="A5988" s="100">
        <v>43780</v>
      </c>
      <c r="B5988" s="101">
        <v>35</v>
      </c>
      <c r="C5988" s="92" t="str">
        <f t="shared" si="279"/>
        <v>POST /domestic-scheduled-payments</v>
      </c>
      <c r="D5988" s="94" t="s">
        <v>207</v>
      </c>
      <c r="E5988" s="93" t="str">
        <f t="shared" si="280"/>
        <v>PISP</v>
      </c>
      <c r="F5988" s="93" t="str">
        <f t="shared" si="281"/>
        <v>Y</v>
      </c>
      <c r="G5988" s="95">
        <v>34202483.117811315</v>
      </c>
      <c r="H5988" s="101">
        <v>48475.257270814815</v>
      </c>
      <c r="I5988" s="101">
        <v>185.28299042031509</v>
      </c>
      <c r="J5988" s="96"/>
      <c r="K5988" s="96"/>
      <c r="L5988" s="96"/>
      <c r="M5988" s="96"/>
      <c r="N5988" s="96"/>
      <c r="O5988" s="96"/>
      <c r="P5988" s="96"/>
    </row>
    <row r="5989" spans="1:16" ht="15" customHeight="1" x14ac:dyDescent="0.25">
      <c r="A5989" s="100">
        <v>43780</v>
      </c>
      <c r="B5989" s="101">
        <v>36</v>
      </c>
      <c r="C5989" s="92" t="str">
        <f t="shared" si="279"/>
        <v>GET /domestic-scheduled-payments/{DomesticScheduledPaymentId}</v>
      </c>
      <c r="D5989" s="94" t="s">
        <v>207</v>
      </c>
      <c r="E5989" s="93" t="str">
        <f t="shared" si="280"/>
        <v>PISP</v>
      </c>
      <c r="F5989" s="93" t="str">
        <f t="shared" si="281"/>
        <v>Y</v>
      </c>
      <c r="G5989" s="95">
        <v>15345669.518430823</v>
      </c>
      <c r="H5989" s="101">
        <v>35591.059353017466</v>
      </c>
      <c r="I5989" s="101">
        <v>85.395075140713999</v>
      </c>
      <c r="J5989" s="96"/>
      <c r="K5989" s="96"/>
      <c r="L5989" s="96"/>
      <c r="M5989" s="96"/>
      <c r="N5989" s="96"/>
      <c r="O5989" s="96"/>
      <c r="P5989" s="96"/>
    </row>
    <row r="5990" spans="1:16" ht="15" customHeight="1" x14ac:dyDescent="0.25">
      <c r="A5990" s="100">
        <v>43780</v>
      </c>
      <c r="B5990" s="101">
        <v>37</v>
      </c>
      <c r="C5990" s="92" t="str">
        <f t="shared" si="279"/>
        <v>POST /domestic-standing-order-consents</v>
      </c>
      <c r="D5990" s="94" t="s">
        <v>207</v>
      </c>
      <c r="E5990" s="93" t="str">
        <f t="shared" si="280"/>
        <v>PISP</v>
      </c>
      <c r="F5990" s="93" t="str">
        <f t="shared" si="281"/>
        <v>N</v>
      </c>
      <c r="G5990" s="95">
        <v>30055244.864585914</v>
      </c>
      <c r="H5990" s="101">
        <v>26624.982933397274</v>
      </c>
      <c r="I5990" s="101">
        <v>226.26833397736152</v>
      </c>
      <c r="J5990" s="96"/>
      <c r="K5990" s="96"/>
      <c r="L5990" s="96"/>
      <c r="M5990" s="96"/>
      <c r="N5990" s="96"/>
      <c r="O5990" s="96"/>
      <c r="P5990" s="96"/>
    </row>
    <row r="5991" spans="1:16" ht="15" customHeight="1" x14ac:dyDescent="0.25">
      <c r="A5991" s="100">
        <v>43780</v>
      </c>
      <c r="B5991" s="101">
        <v>38</v>
      </c>
      <c r="C5991" s="92" t="str">
        <f t="shared" si="279"/>
        <v>GET /domestic-standing-order-consents/{ConsentId}</v>
      </c>
      <c r="D5991" s="94" t="s">
        <v>207</v>
      </c>
      <c r="E5991" s="93" t="str">
        <f t="shared" si="280"/>
        <v>PISP</v>
      </c>
      <c r="F5991" s="93" t="str">
        <f t="shared" si="281"/>
        <v>N</v>
      </c>
      <c r="G5991" s="95">
        <v>28016960.582241558</v>
      </c>
      <c r="H5991" s="101">
        <v>33572.34329377301</v>
      </c>
      <c r="I5991" s="101">
        <v>221.00289076397388</v>
      </c>
      <c r="J5991" s="96"/>
      <c r="K5991" s="96"/>
      <c r="L5991" s="96"/>
      <c r="M5991" s="96"/>
      <c r="N5991" s="96"/>
      <c r="O5991" s="96"/>
      <c r="P5991" s="96"/>
    </row>
    <row r="5992" spans="1:16" ht="15" customHeight="1" x14ac:dyDescent="0.25">
      <c r="A5992" s="100">
        <v>43780</v>
      </c>
      <c r="B5992" s="101">
        <v>39</v>
      </c>
      <c r="C5992" s="92" t="str">
        <f t="shared" si="279"/>
        <v>POST /domestic-standing-orders</v>
      </c>
      <c r="D5992" s="94" t="s">
        <v>207</v>
      </c>
      <c r="E5992" s="93" t="str">
        <f t="shared" si="280"/>
        <v>PISP</v>
      </c>
      <c r="F5992" s="93" t="str">
        <f t="shared" si="281"/>
        <v>Y</v>
      </c>
      <c r="G5992" s="95">
        <v>8391799.3500441611</v>
      </c>
      <c r="H5992" s="101">
        <v>19248.447148845611</v>
      </c>
      <c r="I5992" s="101">
        <v>2.0256564107805297</v>
      </c>
      <c r="J5992" s="96"/>
      <c r="K5992" s="96"/>
      <c r="L5992" s="96"/>
      <c r="M5992" s="96"/>
      <c r="N5992" s="96"/>
      <c r="O5992" s="96"/>
      <c r="P5992" s="96"/>
    </row>
    <row r="5993" spans="1:16" ht="15" customHeight="1" x14ac:dyDescent="0.25">
      <c r="A5993" s="100">
        <v>43780</v>
      </c>
      <c r="B5993" s="101">
        <v>40</v>
      </c>
      <c r="C5993" s="92" t="str">
        <f t="shared" si="279"/>
        <v>GET /domestic-standing-orders/{DomesticStandingOrderId}</v>
      </c>
      <c r="D5993" s="94" t="s">
        <v>207</v>
      </c>
      <c r="E5993" s="93" t="str">
        <f t="shared" si="280"/>
        <v>PISP</v>
      </c>
      <c r="F5993" s="93" t="str">
        <f t="shared" si="281"/>
        <v>Y</v>
      </c>
      <c r="G5993" s="95">
        <v>6043306.2175814239</v>
      </c>
      <c r="H5993" s="101">
        <v>8956.452116101269</v>
      </c>
      <c r="I5993" s="101">
        <v>239.89110236020304</v>
      </c>
      <c r="J5993" s="96"/>
      <c r="K5993" s="96"/>
      <c r="L5993" s="96"/>
      <c r="M5993" s="96"/>
      <c r="N5993" s="96"/>
      <c r="O5993" s="96"/>
      <c r="P5993" s="96"/>
    </row>
    <row r="5994" spans="1:16" ht="15" customHeight="1" x14ac:dyDescent="0.25">
      <c r="A5994" s="100">
        <v>43780</v>
      </c>
      <c r="B5994" s="101">
        <v>41</v>
      </c>
      <c r="C5994" s="92" t="str">
        <f t="shared" si="279"/>
        <v>POST /international-payment-consents</v>
      </c>
      <c r="D5994" s="94" t="s">
        <v>207</v>
      </c>
      <c r="E5994" s="93" t="str">
        <f t="shared" si="280"/>
        <v>PISP</v>
      </c>
      <c r="F5994" s="93" t="str">
        <f t="shared" si="281"/>
        <v>N</v>
      </c>
      <c r="G5994" s="95">
        <v>34296570.105413564</v>
      </c>
      <c r="H5994" s="101">
        <v>44204.19884918043</v>
      </c>
      <c r="I5994" s="101">
        <v>76.270685744210567</v>
      </c>
      <c r="J5994" s="96"/>
      <c r="K5994" s="96"/>
      <c r="L5994" s="96"/>
      <c r="M5994" s="96"/>
      <c r="N5994" s="96"/>
      <c r="O5994" s="96"/>
      <c r="P5994" s="96"/>
    </row>
    <row r="5995" spans="1:16" ht="15" customHeight="1" x14ac:dyDescent="0.25">
      <c r="A5995" s="100">
        <v>43780</v>
      </c>
      <c r="B5995" s="101">
        <v>42</v>
      </c>
      <c r="C5995" s="92" t="str">
        <f t="shared" si="279"/>
        <v>GET /international-payment-consents/{ConsentId}</v>
      </c>
      <c r="D5995" s="94" t="s">
        <v>207</v>
      </c>
      <c r="E5995" s="93" t="str">
        <f t="shared" si="280"/>
        <v>PISP</v>
      </c>
      <c r="F5995" s="93" t="str">
        <f t="shared" si="281"/>
        <v>N</v>
      </c>
      <c r="G5995" s="95">
        <v>30184838.828885265</v>
      </c>
      <c r="H5995" s="101">
        <v>30328.996955750608</v>
      </c>
      <c r="I5995" s="101">
        <v>260.35028267685971</v>
      </c>
      <c r="J5995" s="96"/>
      <c r="K5995" s="96"/>
      <c r="L5995" s="96"/>
      <c r="M5995" s="96"/>
      <c r="N5995" s="96"/>
      <c r="O5995" s="96"/>
      <c r="P5995" s="96"/>
    </row>
    <row r="5996" spans="1:16" ht="15" customHeight="1" x14ac:dyDescent="0.25">
      <c r="A5996" s="100">
        <v>43780</v>
      </c>
      <c r="B5996" s="101">
        <v>43</v>
      </c>
      <c r="C5996" s="92" t="str">
        <f t="shared" si="279"/>
        <v>POST /international-payments</v>
      </c>
      <c r="D5996" s="94" t="s">
        <v>207</v>
      </c>
      <c r="E5996" s="93" t="str">
        <f t="shared" si="280"/>
        <v>PISP</v>
      </c>
      <c r="F5996" s="93" t="str">
        <f t="shared" si="281"/>
        <v>Y</v>
      </c>
      <c r="G5996" s="95">
        <v>38513938.569274642</v>
      </c>
      <c r="H5996" s="101">
        <v>37757.750881865264</v>
      </c>
      <c r="I5996" s="101">
        <v>46.981535300500525</v>
      </c>
      <c r="J5996" s="96"/>
      <c r="K5996" s="96"/>
      <c r="L5996" s="96"/>
      <c r="M5996" s="96"/>
      <c r="N5996" s="96"/>
      <c r="O5996" s="96"/>
      <c r="P5996" s="96"/>
    </row>
    <row r="5997" spans="1:16" ht="15" customHeight="1" x14ac:dyDescent="0.25">
      <c r="A5997" s="100">
        <v>43780</v>
      </c>
      <c r="B5997" s="101">
        <v>44</v>
      </c>
      <c r="C5997" s="92" t="str">
        <f t="shared" si="279"/>
        <v>GET /international-payments/{InternationalPaymentId}</v>
      </c>
      <c r="D5997" s="94" t="s">
        <v>207</v>
      </c>
      <c r="E5997" s="93" t="str">
        <f t="shared" si="280"/>
        <v>PISP</v>
      </c>
      <c r="F5997" s="93" t="str">
        <f t="shared" si="281"/>
        <v>Y</v>
      </c>
      <c r="G5997" s="95">
        <v>14397374.594021769</v>
      </c>
      <c r="H5997" s="101">
        <v>18876.144302539593</v>
      </c>
      <c r="I5997" s="101">
        <v>67.637296199344334</v>
      </c>
      <c r="J5997" s="96"/>
      <c r="K5997" s="96"/>
      <c r="L5997" s="96"/>
      <c r="M5997" s="96"/>
      <c r="N5997" s="96"/>
      <c r="O5997" s="96"/>
      <c r="P5997" s="96"/>
    </row>
    <row r="5998" spans="1:16" ht="15" customHeight="1" x14ac:dyDescent="0.25">
      <c r="A5998" s="100">
        <v>43780</v>
      </c>
      <c r="B5998" s="101">
        <v>45</v>
      </c>
      <c r="C5998" s="92" t="str">
        <f t="shared" si="279"/>
        <v>POST /international-scheduled-payment-consents</v>
      </c>
      <c r="D5998" s="94" t="s">
        <v>207</v>
      </c>
      <c r="E5998" s="93" t="str">
        <f t="shared" si="280"/>
        <v>PISP</v>
      </c>
      <c r="F5998" s="93" t="str">
        <f t="shared" si="281"/>
        <v>N</v>
      </c>
      <c r="G5998" s="95">
        <v>29761794.714063447</v>
      </c>
      <c r="H5998" s="101">
        <v>35971.68849360224</v>
      </c>
      <c r="I5998" s="101">
        <v>16.919485927409109</v>
      </c>
      <c r="J5998" s="96"/>
      <c r="K5998" s="96"/>
      <c r="L5998" s="96"/>
      <c r="M5998" s="96"/>
      <c r="N5998" s="96"/>
      <c r="O5998" s="96"/>
      <c r="P5998" s="96"/>
    </row>
    <row r="5999" spans="1:16" ht="15" customHeight="1" x14ac:dyDescent="0.25">
      <c r="A5999" s="100">
        <v>43780</v>
      </c>
      <c r="B5999" s="101">
        <v>46</v>
      </c>
      <c r="C5999" s="92" t="str">
        <f t="shared" si="279"/>
        <v>GET /international-scheduled-payment-consents/{ConsentId}</v>
      </c>
      <c r="D5999" s="94" t="s">
        <v>207</v>
      </c>
      <c r="E5999" s="93" t="str">
        <f t="shared" si="280"/>
        <v>PISP</v>
      </c>
      <c r="F5999" s="93" t="str">
        <f t="shared" si="281"/>
        <v>N</v>
      </c>
      <c r="G5999" s="95">
        <v>10223510.571806746</v>
      </c>
      <c r="H5999" s="102">
        <v>27826.545419043901</v>
      </c>
      <c r="I5999" s="102">
        <v>26.980949356728964</v>
      </c>
      <c r="J5999" s="96"/>
      <c r="K5999" s="96"/>
      <c r="L5999" s="96"/>
      <c r="M5999" s="96"/>
      <c r="N5999" s="96"/>
      <c r="O5999" s="96"/>
      <c r="P5999" s="96"/>
    </row>
    <row r="6000" spans="1:16" ht="15" customHeight="1" x14ac:dyDescent="0.25">
      <c r="A6000" s="100">
        <v>43780</v>
      </c>
      <c r="B6000" s="101">
        <v>47</v>
      </c>
      <c r="C6000" s="92" t="str">
        <f t="shared" si="279"/>
        <v>POST /international-scheduled-payments</v>
      </c>
      <c r="D6000" s="94" t="s">
        <v>207</v>
      </c>
      <c r="E6000" s="93" t="str">
        <f t="shared" si="280"/>
        <v>PISP</v>
      </c>
      <c r="F6000" s="93" t="str">
        <f t="shared" si="281"/>
        <v>Y</v>
      </c>
      <c r="G6000" s="95">
        <v>14664684.435683854</v>
      </c>
      <c r="H6000" s="102">
        <v>20765.043872537935</v>
      </c>
      <c r="I6000" s="102">
        <v>80.496670446988759</v>
      </c>
      <c r="J6000" s="96"/>
      <c r="K6000" s="96"/>
      <c r="L6000" s="96"/>
      <c r="M6000" s="96"/>
      <c r="N6000" s="96"/>
      <c r="O6000" s="96"/>
      <c r="P6000" s="96"/>
    </row>
    <row r="6001" spans="1:16" ht="15" customHeight="1" x14ac:dyDescent="0.25">
      <c r="A6001" s="100">
        <v>43780</v>
      </c>
      <c r="B6001" s="101">
        <v>48</v>
      </c>
      <c r="C6001" s="92" t="str">
        <f t="shared" si="279"/>
        <v>GET /international-scheduled-payments/{InternationalScheduledPaymentId}</v>
      </c>
      <c r="D6001" s="94" t="s">
        <v>207</v>
      </c>
      <c r="E6001" s="93" t="str">
        <f t="shared" si="280"/>
        <v>PISP</v>
      </c>
      <c r="F6001" s="93" t="str">
        <f t="shared" si="281"/>
        <v>Y</v>
      </c>
      <c r="G6001" s="95">
        <v>25317479.568052437</v>
      </c>
      <c r="H6001" s="102">
        <v>41608.067903422889</v>
      </c>
      <c r="I6001" s="102">
        <v>58.792305212468357</v>
      </c>
      <c r="J6001" s="96"/>
      <c r="K6001" s="96"/>
      <c r="L6001" s="96"/>
      <c r="M6001" s="96"/>
      <c r="N6001" s="96"/>
      <c r="O6001" s="96"/>
      <c r="P6001" s="96"/>
    </row>
    <row r="6002" spans="1:16" ht="15" customHeight="1" x14ac:dyDescent="0.25">
      <c r="A6002" s="100">
        <v>43780</v>
      </c>
      <c r="B6002" s="101">
        <v>49</v>
      </c>
      <c r="C6002" s="92" t="str">
        <f t="shared" si="279"/>
        <v>POST /international-standing-order-consents</v>
      </c>
      <c r="D6002" s="94" t="s">
        <v>207</v>
      </c>
      <c r="E6002" s="93" t="str">
        <f t="shared" si="280"/>
        <v>PISP</v>
      </c>
      <c r="F6002" s="93" t="str">
        <f t="shared" si="281"/>
        <v>N</v>
      </c>
      <c r="G6002" s="95">
        <v>3810520.3284170232</v>
      </c>
      <c r="H6002" s="102">
        <v>12704.117869202937</v>
      </c>
      <c r="I6002" s="102">
        <v>6.8623388816788964</v>
      </c>
      <c r="J6002" s="96"/>
      <c r="K6002" s="96"/>
      <c r="L6002" s="96"/>
      <c r="M6002" s="96"/>
      <c r="N6002" s="96"/>
      <c r="O6002" s="96"/>
      <c r="P6002" s="96"/>
    </row>
    <row r="6003" spans="1:16" ht="15" customHeight="1" x14ac:dyDescent="0.25">
      <c r="A6003" s="100">
        <v>43780</v>
      </c>
      <c r="B6003" s="101">
        <v>50</v>
      </c>
      <c r="C6003" s="92" t="str">
        <f t="shared" si="279"/>
        <v>GET /international-standing-order-consents/{ConsentId}</v>
      </c>
      <c r="D6003" s="94" t="s">
        <v>207</v>
      </c>
      <c r="E6003" s="93" t="str">
        <f t="shared" si="280"/>
        <v>PISP</v>
      </c>
      <c r="F6003" s="93" t="str">
        <f t="shared" si="281"/>
        <v>N</v>
      </c>
      <c r="G6003" s="95">
        <v>20458114.956030317</v>
      </c>
      <c r="H6003" s="102">
        <v>34221.690230197346</v>
      </c>
      <c r="I6003" s="102">
        <v>279.62667058869278</v>
      </c>
      <c r="J6003" s="96"/>
      <c r="K6003" s="96"/>
      <c r="L6003" s="96"/>
      <c r="M6003" s="96"/>
      <c r="N6003" s="96"/>
      <c r="O6003" s="96"/>
      <c r="P6003" s="96"/>
    </row>
    <row r="6004" spans="1:16" ht="15" customHeight="1" x14ac:dyDescent="0.25">
      <c r="A6004" s="100">
        <v>43780</v>
      </c>
      <c r="B6004" s="101">
        <v>51</v>
      </c>
      <c r="C6004" s="92" t="str">
        <f t="shared" si="279"/>
        <v>POST /international-standing-orders</v>
      </c>
      <c r="D6004" s="94" t="s">
        <v>207</v>
      </c>
      <c r="E6004" s="93" t="str">
        <f t="shared" si="280"/>
        <v>PISP</v>
      </c>
      <c r="F6004" s="93" t="str">
        <f t="shared" si="281"/>
        <v>Y</v>
      </c>
      <c r="G6004" s="95">
        <v>15966903.801640812</v>
      </c>
      <c r="H6004" s="102">
        <v>23457.463446743728</v>
      </c>
      <c r="I6004" s="102">
        <v>266.26339375512202</v>
      </c>
      <c r="J6004" s="96"/>
      <c r="K6004" s="96"/>
      <c r="L6004" s="96"/>
      <c r="M6004" s="96"/>
      <c r="N6004" s="96"/>
      <c r="O6004" s="96"/>
      <c r="P6004" s="96"/>
    </row>
    <row r="6005" spans="1:16" ht="15" customHeight="1" x14ac:dyDescent="0.25">
      <c r="A6005" s="100">
        <v>43780</v>
      </c>
      <c r="B6005" s="101">
        <v>52</v>
      </c>
      <c r="C6005" s="92" t="str">
        <f t="shared" si="279"/>
        <v>GET /international-standing-orders/{InternationalStandingOrderPaymentId}</v>
      </c>
      <c r="D6005" s="94" t="s">
        <v>207</v>
      </c>
      <c r="E6005" s="93" t="str">
        <f t="shared" si="280"/>
        <v>PISP</v>
      </c>
      <c r="F6005" s="93" t="str">
        <f t="shared" si="281"/>
        <v>Y</v>
      </c>
      <c r="G6005" s="95">
        <v>7223197.6713820556</v>
      </c>
      <c r="H6005" s="102">
        <v>18340.932898910833</v>
      </c>
      <c r="I6005" s="102">
        <v>78.174271057550527</v>
      </c>
      <c r="J6005" s="96"/>
      <c r="K6005" s="96"/>
      <c r="L6005" s="96"/>
      <c r="M6005" s="96"/>
      <c r="N6005" s="96"/>
      <c r="O6005" s="96"/>
      <c r="P6005" s="96"/>
    </row>
    <row r="6006" spans="1:16" ht="15" customHeight="1" x14ac:dyDescent="0.25">
      <c r="A6006" s="100">
        <v>43780</v>
      </c>
      <c r="B6006" s="101">
        <v>53</v>
      </c>
      <c r="C6006" s="92" t="str">
        <f t="shared" si="279"/>
        <v>POST /file-payment-consents</v>
      </c>
      <c r="D6006" s="94" t="s">
        <v>207</v>
      </c>
      <c r="E6006" s="93" t="str">
        <f t="shared" si="280"/>
        <v>PISP</v>
      </c>
      <c r="F6006" s="93" t="str">
        <f t="shared" si="281"/>
        <v>N</v>
      </c>
      <c r="G6006" s="95">
        <v>12915282.671429271</v>
      </c>
      <c r="H6006" s="102">
        <v>14384.888555210455</v>
      </c>
      <c r="I6006" s="102">
        <v>26.47298550083385</v>
      </c>
      <c r="J6006" s="96"/>
      <c r="K6006" s="96"/>
      <c r="L6006" s="96"/>
      <c r="M6006" s="96"/>
      <c r="N6006" s="96"/>
      <c r="O6006" s="96"/>
      <c r="P6006" s="96"/>
    </row>
    <row r="6007" spans="1:16" ht="15" customHeight="1" x14ac:dyDescent="0.25">
      <c r="A6007" s="100">
        <v>43780</v>
      </c>
      <c r="B6007" s="101">
        <v>54</v>
      </c>
      <c r="C6007" s="92" t="str">
        <f t="shared" si="279"/>
        <v>GET /file-payment-consents/{ConsentId}</v>
      </c>
      <c r="D6007" s="94" t="s">
        <v>207</v>
      </c>
      <c r="E6007" s="93" t="str">
        <f t="shared" si="280"/>
        <v>PISP</v>
      </c>
      <c r="F6007" s="93" t="str">
        <f t="shared" si="281"/>
        <v>N</v>
      </c>
      <c r="G6007" s="95">
        <v>20487949.133589558</v>
      </c>
      <c r="H6007" s="102">
        <v>23277.395921234351</v>
      </c>
      <c r="I6007" s="102">
        <v>205.06240123321263</v>
      </c>
      <c r="J6007" s="96"/>
      <c r="K6007" s="96"/>
      <c r="L6007" s="96"/>
      <c r="M6007" s="96"/>
      <c r="N6007" s="96"/>
      <c r="O6007" s="96"/>
      <c r="P6007" s="96"/>
    </row>
    <row r="6008" spans="1:16" ht="15" customHeight="1" x14ac:dyDescent="0.25">
      <c r="A6008" s="100">
        <v>43780</v>
      </c>
      <c r="B6008" s="101">
        <v>55</v>
      </c>
      <c r="C6008" s="92" t="str">
        <f t="shared" si="279"/>
        <v>POST /file-payment-consents/{ConsentId}/file</v>
      </c>
      <c r="D6008" s="94" t="s">
        <v>207</v>
      </c>
      <c r="E6008" s="93" t="str">
        <f t="shared" si="280"/>
        <v>PISP</v>
      </c>
      <c r="F6008" s="93" t="str">
        <f t="shared" si="281"/>
        <v>N</v>
      </c>
      <c r="G6008" s="95">
        <v>24163647.649025887</v>
      </c>
      <c r="H6008" s="102">
        <v>32855.565742888917</v>
      </c>
      <c r="I6008" s="102">
        <v>79.427193273584095</v>
      </c>
      <c r="J6008" s="96"/>
      <c r="K6008" s="96"/>
      <c r="L6008" s="96"/>
      <c r="M6008" s="96"/>
      <c r="N6008" s="96"/>
      <c r="O6008" s="96"/>
      <c r="P6008" s="96"/>
    </row>
    <row r="6009" spans="1:16" ht="15" customHeight="1" x14ac:dyDescent="0.25">
      <c r="A6009" s="100">
        <v>43780</v>
      </c>
      <c r="B6009" s="101">
        <v>56</v>
      </c>
      <c r="C6009" s="92" t="str">
        <f t="shared" si="279"/>
        <v>GET /file-payment-consents/{ConsentId}/file</v>
      </c>
      <c r="D6009" s="94" t="s">
        <v>207</v>
      </c>
      <c r="E6009" s="93" t="str">
        <f t="shared" si="280"/>
        <v>PISP</v>
      </c>
      <c r="F6009" s="93" t="str">
        <f t="shared" si="281"/>
        <v>N</v>
      </c>
      <c r="G6009" s="95">
        <v>26485829.307915386</v>
      </c>
      <c r="H6009" s="102">
        <v>36703.99043153059</v>
      </c>
      <c r="I6009" s="102">
        <v>49.296070600505729</v>
      </c>
      <c r="J6009" s="96"/>
      <c r="K6009" s="96"/>
      <c r="L6009" s="96"/>
      <c r="M6009" s="96"/>
      <c r="N6009" s="96"/>
      <c r="O6009" s="96"/>
      <c r="P6009" s="96"/>
    </row>
    <row r="6010" spans="1:16" ht="15" customHeight="1" x14ac:dyDescent="0.25">
      <c r="A6010" s="100">
        <v>43780</v>
      </c>
      <c r="B6010" s="101">
        <v>57</v>
      </c>
      <c r="C6010" s="92" t="str">
        <f t="shared" si="279"/>
        <v>POST /file-payments</v>
      </c>
      <c r="D6010" s="94" t="s">
        <v>207</v>
      </c>
      <c r="E6010" s="93" t="str">
        <f t="shared" si="280"/>
        <v>PISP</v>
      </c>
      <c r="F6010" s="93" t="str">
        <f t="shared" si="281"/>
        <v>Y</v>
      </c>
      <c r="G6010" s="95">
        <v>360031090.61575043</v>
      </c>
      <c r="H6010" s="102">
        <v>4037.4964104943379</v>
      </c>
      <c r="I6010" s="102">
        <v>69.846830712839193</v>
      </c>
      <c r="J6010" s="96"/>
      <c r="K6010" s="96"/>
      <c r="L6010" s="96"/>
      <c r="M6010" s="96"/>
      <c r="N6010" s="96"/>
      <c r="O6010" s="96"/>
      <c r="P6010" s="96"/>
    </row>
    <row r="6011" spans="1:16" ht="15" customHeight="1" x14ac:dyDescent="0.25">
      <c r="A6011" s="100">
        <v>43780</v>
      </c>
      <c r="B6011" s="101">
        <v>58</v>
      </c>
      <c r="C6011" s="92" t="str">
        <f t="shared" si="279"/>
        <v>GET /file-payments/{FilePaymentId}</v>
      </c>
      <c r="D6011" s="94" t="s">
        <v>207</v>
      </c>
      <c r="E6011" s="93" t="str">
        <f t="shared" si="280"/>
        <v>PISP</v>
      </c>
      <c r="F6011" s="93" t="str">
        <f t="shared" si="281"/>
        <v>Y</v>
      </c>
      <c r="G6011" s="95">
        <v>69978981.743493676</v>
      </c>
      <c r="H6011" s="102">
        <v>781.90362627824663</v>
      </c>
      <c r="I6011" s="102">
        <v>133.35433317694375</v>
      </c>
      <c r="J6011" s="96"/>
      <c r="K6011" s="96"/>
      <c r="L6011" s="96"/>
      <c r="M6011" s="96"/>
      <c r="N6011" s="96"/>
      <c r="O6011" s="96"/>
      <c r="P6011" s="96"/>
    </row>
    <row r="6012" spans="1:16" ht="15" customHeight="1" x14ac:dyDescent="0.25">
      <c r="A6012" s="100">
        <v>43780</v>
      </c>
      <c r="B6012" s="101">
        <v>59</v>
      </c>
      <c r="C6012" s="92" t="str">
        <f t="shared" si="279"/>
        <v>GET /file-payments/{FilePaymentId}/report-file</v>
      </c>
      <c r="D6012" s="94" t="s">
        <v>207</v>
      </c>
      <c r="E6012" s="93" t="str">
        <f t="shared" si="280"/>
        <v>PISP</v>
      </c>
      <c r="F6012" s="93" t="str">
        <f t="shared" si="281"/>
        <v>Y</v>
      </c>
      <c r="G6012" s="95">
        <v>64022703.48644425</v>
      </c>
      <c r="H6012" s="102">
        <v>2665.4048087124183</v>
      </c>
      <c r="I6012" s="102">
        <v>95.184283559411327</v>
      </c>
      <c r="J6012" s="96"/>
      <c r="K6012" s="96"/>
      <c r="L6012" s="96"/>
      <c r="M6012" s="96"/>
      <c r="N6012" s="96"/>
      <c r="O6012" s="96"/>
      <c r="P6012" s="96"/>
    </row>
    <row r="6013" spans="1:16" ht="15" customHeight="1" x14ac:dyDescent="0.25">
      <c r="A6013" s="100">
        <v>43780</v>
      </c>
      <c r="B6013" s="101">
        <v>60</v>
      </c>
      <c r="C6013" s="92" t="str">
        <f t="shared" si="279"/>
        <v>POST /funds-confirmation-consents</v>
      </c>
      <c r="D6013" s="94" t="s">
        <v>207</v>
      </c>
      <c r="E6013" s="93" t="str">
        <f t="shared" si="280"/>
        <v>CoF</v>
      </c>
      <c r="F6013" s="93" t="str">
        <f t="shared" si="281"/>
        <v>N</v>
      </c>
      <c r="G6013" s="95">
        <v>14175188.617066525</v>
      </c>
      <c r="H6013" s="102">
        <v>15765.673753138883</v>
      </c>
      <c r="I6013" s="102">
        <v>14.017212160947308</v>
      </c>
      <c r="J6013" s="96"/>
      <c r="K6013" s="96"/>
      <c r="L6013" s="96"/>
      <c r="M6013" s="96"/>
      <c r="N6013" s="96"/>
      <c r="O6013" s="96"/>
      <c r="P6013" s="96"/>
    </row>
    <row r="6014" spans="1:16" ht="15" customHeight="1" x14ac:dyDescent="0.25">
      <c r="A6014" s="100">
        <v>43780</v>
      </c>
      <c r="B6014" s="101">
        <v>61</v>
      </c>
      <c r="C6014" s="92" t="str">
        <f t="shared" si="279"/>
        <v>GET /funds-confirmation-consents/{ConsentId}</v>
      </c>
      <c r="D6014" s="94" t="s">
        <v>207</v>
      </c>
      <c r="E6014" s="93" t="str">
        <f t="shared" si="280"/>
        <v>CoF</v>
      </c>
      <c r="F6014" s="93" t="str">
        <f t="shared" si="281"/>
        <v>N</v>
      </c>
      <c r="G6014" s="95">
        <v>23787941.319521494</v>
      </c>
      <c r="H6014" s="102">
        <v>44535.567280133859</v>
      </c>
      <c r="I6014" s="102">
        <v>211.50698851791904</v>
      </c>
      <c r="J6014" s="96"/>
      <c r="K6014" s="96"/>
      <c r="L6014" s="96"/>
      <c r="M6014" s="96"/>
      <c r="N6014" s="96"/>
      <c r="O6014" s="96"/>
      <c r="P6014" s="96"/>
    </row>
    <row r="6015" spans="1:16" ht="15" customHeight="1" x14ac:dyDescent="0.25">
      <c r="A6015" s="100">
        <v>43780</v>
      </c>
      <c r="B6015" s="101">
        <v>62</v>
      </c>
      <c r="C6015" s="92" t="str">
        <f t="shared" si="279"/>
        <v>DELETE /funds-confirmation-consents/{ConsentId}</v>
      </c>
      <c r="D6015" s="94" t="s">
        <v>207</v>
      </c>
      <c r="E6015" s="93" t="str">
        <f t="shared" si="280"/>
        <v>CoF</v>
      </c>
      <c r="F6015" s="93" t="str">
        <f t="shared" si="281"/>
        <v>N</v>
      </c>
      <c r="G6015" s="95">
        <v>6378079.8393374421</v>
      </c>
      <c r="H6015" s="102">
        <v>12614.261717934049</v>
      </c>
      <c r="I6015" s="102">
        <v>120.9128379622002</v>
      </c>
      <c r="J6015" s="96"/>
      <c r="K6015" s="96"/>
      <c r="L6015" s="96"/>
      <c r="M6015" s="96"/>
      <c r="N6015" s="96"/>
      <c r="O6015" s="96"/>
      <c r="P6015" s="96"/>
    </row>
    <row r="6016" spans="1:16" ht="15" customHeight="1" x14ac:dyDescent="0.25">
      <c r="A6016" s="100">
        <v>43780</v>
      </c>
      <c r="B6016" s="101">
        <v>63</v>
      </c>
      <c r="C6016" s="92" t="str">
        <f t="shared" si="279"/>
        <v>POST /funds-confirmations</v>
      </c>
      <c r="D6016" s="94" t="s">
        <v>207</v>
      </c>
      <c r="E6016" s="93" t="str">
        <f t="shared" si="280"/>
        <v>CoF</v>
      </c>
      <c r="F6016" s="93" t="str">
        <f t="shared" si="281"/>
        <v>Y</v>
      </c>
      <c r="G6016" s="95">
        <v>9704825.0128966328</v>
      </c>
      <c r="H6016" s="102">
        <v>18813.5668273142</v>
      </c>
      <c r="I6016" s="102">
        <v>222.20025569267852</v>
      </c>
      <c r="J6016" s="96"/>
      <c r="K6016" s="96"/>
      <c r="L6016" s="96"/>
      <c r="M6016" s="96"/>
      <c r="N6016" s="96"/>
      <c r="O6016" s="96"/>
      <c r="P6016" s="96"/>
    </row>
    <row r="6017" spans="1:16" ht="15" customHeight="1" x14ac:dyDescent="0.25">
      <c r="A6017" s="46">
        <v>43780</v>
      </c>
      <c r="B6017" s="101">
        <v>0</v>
      </c>
      <c r="C6017" s="92" t="str">
        <f t="shared" si="279"/>
        <v>OIDC endpoints for token IDs</v>
      </c>
      <c r="D6017" s="94" t="s">
        <v>208</v>
      </c>
      <c r="E6017" s="93" t="str">
        <f t="shared" si="280"/>
        <v>OIDC</v>
      </c>
      <c r="F6017" s="93" t="str">
        <f t="shared" si="281"/>
        <v>N</v>
      </c>
      <c r="G6017" s="112">
        <v>738993831.0982058</v>
      </c>
      <c r="H6017" s="68">
        <v>1680758.6311002562</v>
      </c>
      <c r="I6017" s="68">
        <v>583.37492002398017</v>
      </c>
      <c r="J6017" s="96"/>
      <c r="K6017" s="96"/>
      <c r="L6017" s="96"/>
      <c r="M6017" s="96"/>
      <c r="N6017" s="96"/>
      <c r="O6017" s="96"/>
      <c r="P6017" s="96"/>
    </row>
    <row r="6018" spans="1:16" ht="15" customHeight="1" x14ac:dyDescent="0.25">
      <c r="A6018" s="97">
        <v>43780</v>
      </c>
      <c r="B6018" s="101">
        <v>1</v>
      </c>
      <c r="C6018" s="92" t="str">
        <f t="shared" si="279"/>
        <v>POST /account-access-consents</v>
      </c>
      <c r="D6018" s="94" t="s">
        <v>208</v>
      </c>
      <c r="E6018" s="93" t="str">
        <f t="shared" si="280"/>
        <v>AISP</v>
      </c>
      <c r="F6018" s="93" t="str">
        <f t="shared" si="281"/>
        <v>N</v>
      </c>
      <c r="G6018" s="95">
        <v>632250.69822489179</v>
      </c>
      <c r="H6018" s="99">
        <v>30964.329002993887</v>
      </c>
      <c r="I6018" s="99">
        <v>91.778809520772484</v>
      </c>
      <c r="J6018" s="96"/>
      <c r="K6018" s="96"/>
      <c r="L6018" s="96"/>
      <c r="M6018" s="96"/>
      <c r="N6018" s="96"/>
      <c r="O6018" s="96"/>
      <c r="P6018" s="96"/>
    </row>
    <row r="6019" spans="1:16" ht="15" customHeight="1" x14ac:dyDescent="0.25">
      <c r="A6019" s="97">
        <v>43780</v>
      </c>
      <c r="B6019" s="101">
        <v>2</v>
      </c>
      <c r="C6019" s="92" t="str">
        <f t="shared" si="279"/>
        <v>GET /account-access-consents/{ConsentId}</v>
      </c>
      <c r="D6019" s="94" t="s">
        <v>208</v>
      </c>
      <c r="E6019" s="93" t="str">
        <f t="shared" si="280"/>
        <v>AISP</v>
      </c>
      <c r="F6019" s="93" t="str">
        <f t="shared" si="281"/>
        <v>N</v>
      </c>
      <c r="G6019" s="95">
        <v>1359248.651636082</v>
      </c>
      <c r="H6019" s="99">
        <v>30264.284094493949</v>
      </c>
      <c r="I6019" s="99">
        <v>34.909757212213229</v>
      </c>
      <c r="J6019" s="96"/>
      <c r="K6019" s="96"/>
      <c r="L6019" s="96"/>
      <c r="M6019" s="96"/>
      <c r="N6019" s="96"/>
      <c r="O6019" s="96"/>
      <c r="P6019" s="96"/>
    </row>
    <row r="6020" spans="1:16" ht="15" customHeight="1" x14ac:dyDescent="0.25">
      <c r="A6020" s="97">
        <v>43780</v>
      </c>
      <c r="B6020" s="101">
        <v>3</v>
      </c>
      <c r="C6020" s="92" t="str">
        <f t="shared" si="279"/>
        <v>DELETE /account-access-consents/{ConsentId}</v>
      </c>
      <c r="D6020" s="94" t="s">
        <v>208</v>
      </c>
      <c r="E6020" s="93" t="str">
        <f t="shared" si="280"/>
        <v>AISP</v>
      </c>
      <c r="F6020" s="93" t="str">
        <f t="shared" si="281"/>
        <v>N</v>
      </c>
      <c r="G6020" s="95">
        <v>646167.69761201937</v>
      </c>
      <c r="H6020" s="99">
        <v>27025.094582748858</v>
      </c>
      <c r="I6020" s="99">
        <v>255.69782743618768</v>
      </c>
      <c r="J6020" s="96"/>
      <c r="K6020" s="96"/>
      <c r="L6020" s="96"/>
      <c r="M6020" s="96"/>
      <c r="N6020" s="96"/>
      <c r="O6020" s="96"/>
      <c r="P6020" s="96"/>
    </row>
    <row r="6021" spans="1:16" ht="15" customHeight="1" x14ac:dyDescent="0.25">
      <c r="A6021" s="97">
        <v>43780</v>
      </c>
      <c r="B6021" s="101">
        <v>4</v>
      </c>
      <c r="C6021" s="92" t="str">
        <f t="shared" si="279"/>
        <v>GET /accounts</v>
      </c>
      <c r="D6021" s="94" t="s">
        <v>208</v>
      </c>
      <c r="E6021" s="93" t="str">
        <f t="shared" si="280"/>
        <v>AISP</v>
      </c>
      <c r="F6021" s="93" t="str">
        <f t="shared" si="281"/>
        <v>Y</v>
      </c>
      <c r="G6021" s="95">
        <v>1568449.4476868815</v>
      </c>
      <c r="H6021" s="99">
        <v>27549.880052371405</v>
      </c>
      <c r="I6021" s="99">
        <v>67.492158497486415</v>
      </c>
      <c r="J6021" s="96"/>
      <c r="K6021" s="96"/>
      <c r="L6021" s="96"/>
      <c r="M6021" s="96"/>
      <c r="N6021" s="96"/>
      <c r="O6021" s="96"/>
      <c r="P6021" s="96"/>
    </row>
    <row r="6022" spans="1:16" ht="15" customHeight="1" x14ac:dyDescent="0.25">
      <c r="A6022" s="97">
        <v>43780</v>
      </c>
      <c r="B6022" s="101">
        <v>5</v>
      </c>
      <c r="C6022" s="92" t="str">
        <f t="shared" si="279"/>
        <v>GET /accounts/{AccountId}</v>
      </c>
      <c r="D6022" s="94" t="s">
        <v>208</v>
      </c>
      <c r="E6022" s="93" t="str">
        <f t="shared" si="280"/>
        <v>AISP</v>
      </c>
      <c r="F6022" s="93" t="str">
        <f t="shared" si="281"/>
        <v>Y</v>
      </c>
      <c r="G6022" s="95">
        <v>2366132.7298109732</v>
      </c>
      <c r="H6022" s="99">
        <v>42791.267110521127</v>
      </c>
      <c r="I6022" s="99">
        <v>87.203962308114669</v>
      </c>
      <c r="J6022" s="96"/>
      <c r="K6022" s="96"/>
      <c r="L6022" s="96"/>
      <c r="M6022" s="96"/>
      <c r="N6022" s="96"/>
      <c r="O6022" s="96"/>
      <c r="P6022" s="96"/>
    </row>
    <row r="6023" spans="1:16" ht="15" customHeight="1" x14ac:dyDescent="0.25">
      <c r="A6023" s="97">
        <v>43780</v>
      </c>
      <c r="B6023" s="101">
        <v>6</v>
      </c>
      <c r="C6023" s="92" t="str">
        <f t="shared" si="279"/>
        <v>GET /accounts/{AccountId}/balances</v>
      </c>
      <c r="D6023" s="94" t="s">
        <v>208</v>
      </c>
      <c r="E6023" s="93" t="str">
        <f t="shared" si="280"/>
        <v>AISP</v>
      </c>
      <c r="F6023" s="93" t="str">
        <f t="shared" si="281"/>
        <v>Y</v>
      </c>
      <c r="G6023" s="95">
        <v>1775923.9747241512</v>
      </c>
      <c r="H6023" s="99">
        <v>29888.215761747739</v>
      </c>
      <c r="I6023" s="99">
        <v>138.91301946576698</v>
      </c>
      <c r="J6023" s="96"/>
      <c r="K6023" s="96"/>
      <c r="L6023" s="96"/>
      <c r="M6023" s="96"/>
      <c r="N6023" s="96"/>
      <c r="O6023" s="96"/>
      <c r="P6023" s="96"/>
    </row>
    <row r="6024" spans="1:16" ht="15" customHeight="1" x14ac:dyDescent="0.25">
      <c r="A6024" s="97">
        <v>43780</v>
      </c>
      <c r="B6024" s="101">
        <v>7</v>
      </c>
      <c r="C6024" s="92" t="str">
        <f t="shared" ref="C6024:C6087" si="282">VLOOKUP($B6024,endpoints,3)</f>
        <v>GET /balances</v>
      </c>
      <c r="D6024" s="94" t="s">
        <v>208</v>
      </c>
      <c r="E6024" s="93" t="str">
        <f t="shared" ref="E6024:E6087" si="283">VLOOKUP($B6024,endpoints,4)</f>
        <v>AISP</v>
      </c>
      <c r="F6024" s="93" t="str">
        <f t="shared" ref="F6024:F6087" si="284">VLOOKUP($B6024,endpoints,5)</f>
        <v>Y</v>
      </c>
      <c r="G6024" s="95">
        <v>1153176.2852272619</v>
      </c>
      <c r="H6024" s="99">
        <v>24075.646674694857</v>
      </c>
      <c r="I6024" s="99">
        <v>156.8075889747906</v>
      </c>
      <c r="J6024" s="96"/>
      <c r="K6024" s="96"/>
      <c r="L6024" s="96"/>
      <c r="M6024" s="96"/>
      <c r="N6024" s="96"/>
      <c r="O6024" s="96"/>
      <c r="P6024" s="96"/>
    </row>
    <row r="6025" spans="1:16" ht="15" customHeight="1" x14ac:dyDescent="0.25">
      <c r="A6025" s="97">
        <v>43780</v>
      </c>
      <c r="B6025" s="101">
        <v>8</v>
      </c>
      <c r="C6025" s="92" t="str">
        <f t="shared" si="282"/>
        <v>GET /accounts/{AccountId}/transactions</v>
      </c>
      <c r="D6025" s="94" t="s">
        <v>208</v>
      </c>
      <c r="E6025" s="93" t="str">
        <f t="shared" si="283"/>
        <v>AISP</v>
      </c>
      <c r="F6025" s="93" t="str">
        <f t="shared" si="284"/>
        <v>Y</v>
      </c>
      <c r="G6025" s="95">
        <v>34365253.479144998</v>
      </c>
      <c r="H6025" s="99">
        <v>20048.654641639168</v>
      </c>
      <c r="I6025" s="99">
        <v>155.23953221409562</v>
      </c>
      <c r="J6025" s="96"/>
      <c r="K6025" s="96"/>
      <c r="L6025" s="96"/>
      <c r="M6025" s="96"/>
      <c r="N6025" s="96"/>
      <c r="O6025" s="96"/>
      <c r="P6025" s="96"/>
    </row>
    <row r="6026" spans="1:16" ht="15" customHeight="1" x14ac:dyDescent="0.25">
      <c r="A6026" s="97">
        <v>43780</v>
      </c>
      <c r="B6026" s="101">
        <v>9</v>
      </c>
      <c r="C6026" s="92" t="str">
        <f t="shared" si="282"/>
        <v>GET /transactions</v>
      </c>
      <c r="D6026" s="94" t="s">
        <v>208</v>
      </c>
      <c r="E6026" s="93" t="str">
        <f t="shared" si="283"/>
        <v>AISP</v>
      </c>
      <c r="F6026" s="93" t="str">
        <f t="shared" si="284"/>
        <v>Y</v>
      </c>
      <c r="G6026" s="95">
        <v>319817520.91350585</v>
      </c>
      <c r="H6026" s="99">
        <v>44997.884363873491</v>
      </c>
      <c r="I6026" s="99">
        <v>32.661848343950709</v>
      </c>
      <c r="J6026" s="96"/>
      <c r="K6026" s="96"/>
      <c r="L6026" s="96"/>
      <c r="M6026" s="96"/>
      <c r="N6026" s="96"/>
      <c r="O6026" s="96"/>
      <c r="P6026" s="96"/>
    </row>
    <row r="6027" spans="1:16" ht="15" customHeight="1" x14ac:dyDescent="0.25">
      <c r="A6027" s="97">
        <v>43780</v>
      </c>
      <c r="B6027" s="101">
        <v>10</v>
      </c>
      <c r="C6027" s="92" t="str">
        <f t="shared" si="282"/>
        <v>GET /accounts/{AccountId}/beneficiaries</v>
      </c>
      <c r="D6027" s="94" t="s">
        <v>208</v>
      </c>
      <c r="E6027" s="93" t="str">
        <f t="shared" si="283"/>
        <v>AISP</v>
      </c>
      <c r="F6027" s="93" t="str">
        <f t="shared" si="284"/>
        <v>Y</v>
      </c>
      <c r="G6027" s="95">
        <v>1917867.7960769732</v>
      </c>
      <c r="H6027" s="99">
        <v>28188.082925274211</v>
      </c>
      <c r="I6027" s="99">
        <v>123.91913938129582</v>
      </c>
      <c r="J6027" s="96"/>
      <c r="K6027" s="96"/>
      <c r="L6027" s="96"/>
      <c r="M6027" s="96"/>
      <c r="N6027" s="96"/>
      <c r="O6027" s="96"/>
      <c r="P6027" s="96"/>
    </row>
    <row r="6028" spans="1:16" ht="15" customHeight="1" x14ac:dyDescent="0.25">
      <c r="A6028" s="97">
        <v>43780</v>
      </c>
      <c r="B6028" s="101">
        <v>11</v>
      </c>
      <c r="C6028" s="92" t="str">
        <f t="shared" si="282"/>
        <v>GET /beneficiaries</v>
      </c>
      <c r="D6028" s="94" t="s">
        <v>208</v>
      </c>
      <c r="E6028" s="93" t="str">
        <f t="shared" si="283"/>
        <v>AISP</v>
      </c>
      <c r="F6028" s="93" t="str">
        <f t="shared" si="284"/>
        <v>Y</v>
      </c>
      <c r="G6028" s="95">
        <v>2416299.5946775619</v>
      </c>
      <c r="H6028" s="99">
        <v>34476.901325619649</v>
      </c>
      <c r="I6028" s="99">
        <v>27.191567857608756</v>
      </c>
      <c r="J6028" s="96"/>
      <c r="K6028" s="96"/>
      <c r="L6028" s="96"/>
      <c r="M6028" s="96"/>
      <c r="N6028" s="96"/>
      <c r="O6028" s="96"/>
      <c r="P6028" s="96"/>
    </row>
    <row r="6029" spans="1:16" ht="15" customHeight="1" x14ac:dyDescent="0.25">
      <c r="A6029" s="97">
        <v>43780</v>
      </c>
      <c r="B6029" s="101">
        <v>12</v>
      </c>
      <c r="C6029" s="92" t="str">
        <f t="shared" si="282"/>
        <v>GET /accounts/{AccountId}/direct-debits</v>
      </c>
      <c r="D6029" s="94" t="s">
        <v>208</v>
      </c>
      <c r="E6029" s="93" t="str">
        <f t="shared" si="283"/>
        <v>AISP</v>
      </c>
      <c r="F6029" s="93" t="str">
        <f t="shared" si="284"/>
        <v>Y</v>
      </c>
      <c r="G6029" s="95">
        <v>1868924.306788374</v>
      </c>
      <c r="H6029" s="99">
        <v>32551.367271734558</v>
      </c>
      <c r="I6029" s="99">
        <v>169.58435481138324</v>
      </c>
      <c r="J6029" s="96"/>
      <c r="K6029" s="96"/>
      <c r="L6029" s="96"/>
      <c r="M6029" s="96"/>
      <c r="N6029" s="96"/>
      <c r="O6029" s="96"/>
      <c r="P6029" s="96"/>
    </row>
    <row r="6030" spans="1:16" ht="15" customHeight="1" x14ac:dyDescent="0.25">
      <c r="A6030" s="97">
        <v>43780</v>
      </c>
      <c r="B6030" s="101">
        <v>13</v>
      </c>
      <c r="C6030" s="92" t="str">
        <f t="shared" si="282"/>
        <v>GET /direct-debits</v>
      </c>
      <c r="D6030" s="94" t="s">
        <v>208</v>
      </c>
      <c r="E6030" s="93" t="str">
        <f t="shared" si="283"/>
        <v>AISP</v>
      </c>
      <c r="F6030" s="93" t="str">
        <f t="shared" si="284"/>
        <v>Y</v>
      </c>
      <c r="G6030" s="95">
        <v>1830400.2832753484</v>
      </c>
      <c r="H6030" s="99">
        <v>22002.88858663628</v>
      </c>
      <c r="I6030" s="99">
        <v>208.14672901342749</v>
      </c>
      <c r="J6030" s="96"/>
      <c r="K6030" s="96"/>
      <c r="L6030" s="96"/>
      <c r="M6030" s="96"/>
      <c r="N6030" s="96"/>
      <c r="O6030" s="96"/>
      <c r="P6030" s="96"/>
    </row>
    <row r="6031" spans="1:16" ht="15" customHeight="1" x14ac:dyDescent="0.25">
      <c r="A6031" s="97">
        <v>43780</v>
      </c>
      <c r="B6031" s="101">
        <v>14</v>
      </c>
      <c r="C6031" s="92" t="str">
        <f t="shared" si="282"/>
        <v>GET /accounts/{AccountId}/standing-orders</v>
      </c>
      <c r="D6031" s="94" t="s">
        <v>208</v>
      </c>
      <c r="E6031" s="93" t="str">
        <f t="shared" si="283"/>
        <v>AISP</v>
      </c>
      <c r="F6031" s="93" t="str">
        <f t="shared" si="284"/>
        <v>Y</v>
      </c>
      <c r="G6031" s="95">
        <v>933459.72340511275</v>
      </c>
      <c r="H6031" s="99">
        <v>18801.927762939547</v>
      </c>
      <c r="I6031" s="99">
        <v>137.92446307269896</v>
      </c>
      <c r="J6031" s="96"/>
      <c r="K6031" s="96"/>
      <c r="L6031" s="96"/>
      <c r="M6031" s="96"/>
      <c r="N6031" s="96"/>
      <c r="O6031" s="96"/>
      <c r="P6031" s="96"/>
    </row>
    <row r="6032" spans="1:16" ht="15" customHeight="1" x14ac:dyDescent="0.25">
      <c r="A6032" s="97">
        <v>43780</v>
      </c>
      <c r="B6032" s="101">
        <v>15</v>
      </c>
      <c r="C6032" s="92" t="str">
        <f t="shared" si="282"/>
        <v>GET /standing-orders</v>
      </c>
      <c r="D6032" s="94" t="s">
        <v>208</v>
      </c>
      <c r="E6032" s="93" t="str">
        <f t="shared" si="283"/>
        <v>AISP</v>
      </c>
      <c r="F6032" s="93" t="str">
        <f t="shared" si="284"/>
        <v>Y</v>
      </c>
      <c r="G6032" s="95">
        <v>1512021.6725888366</v>
      </c>
      <c r="H6032" s="99">
        <v>47735.150335896375</v>
      </c>
      <c r="I6032" s="99">
        <v>150.3617764850857</v>
      </c>
      <c r="J6032" s="96"/>
      <c r="K6032" s="96"/>
      <c r="L6032" s="96"/>
      <c r="M6032" s="96"/>
      <c r="N6032" s="96"/>
      <c r="O6032" s="96"/>
      <c r="P6032" s="96"/>
    </row>
    <row r="6033" spans="1:16" ht="15" customHeight="1" x14ac:dyDescent="0.25">
      <c r="A6033" s="97">
        <v>43780</v>
      </c>
      <c r="B6033" s="101">
        <v>16</v>
      </c>
      <c r="C6033" s="92" t="str">
        <f t="shared" si="282"/>
        <v>GET /accounts/{AccountId}/product</v>
      </c>
      <c r="D6033" s="94" t="s">
        <v>208</v>
      </c>
      <c r="E6033" s="93" t="str">
        <f t="shared" si="283"/>
        <v>AISP</v>
      </c>
      <c r="F6033" s="93" t="str">
        <f t="shared" si="284"/>
        <v>Y</v>
      </c>
      <c r="G6033" s="95">
        <v>340663.12835472525</v>
      </c>
      <c r="H6033" s="99">
        <v>5351.6320876961963</v>
      </c>
      <c r="I6033" s="99">
        <v>171.44207680990081</v>
      </c>
      <c r="J6033" s="96"/>
      <c r="K6033" s="96"/>
      <c r="L6033" s="96"/>
      <c r="M6033" s="96"/>
      <c r="N6033" s="96"/>
      <c r="O6033" s="96"/>
      <c r="P6033" s="96"/>
    </row>
    <row r="6034" spans="1:16" ht="15" customHeight="1" x14ac:dyDescent="0.25">
      <c r="A6034" s="97">
        <v>43780</v>
      </c>
      <c r="B6034" s="101">
        <v>17</v>
      </c>
      <c r="C6034" s="92" t="str">
        <f t="shared" si="282"/>
        <v>GET /products</v>
      </c>
      <c r="D6034" s="94" t="s">
        <v>208</v>
      </c>
      <c r="E6034" s="93" t="str">
        <f t="shared" si="283"/>
        <v>AISP</v>
      </c>
      <c r="F6034" s="93" t="str">
        <f t="shared" si="284"/>
        <v>Y</v>
      </c>
      <c r="G6034" s="95">
        <v>749206.88872112404</v>
      </c>
      <c r="H6034" s="99">
        <v>33712.950495975281</v>
      </c>
      <c r="I6034" s="99">
        <v>232.30630404139683</v>
      </c>
      <c r="J6034" s="96"/>
      <c r="K6034" s="96"/>
      <c r="L6034" s="96"/>
      <c r="M6034" s="96"/>
      <c r="N6034" s="96"/>
      <c r="O6034" s="96"/>
      <c r="P6034" s="96"/>
    </row>
    <row r="6035" spans="1:16" ht="15" customHeight="1" x14ac:dyDescent="0.25">
      <c r="A6035" s="97">
        <v>43780</v>
      </c>
      <c r="B6035" s="101">
        <v>18</v>
      </c>
      <c r="C6035" s="92" t="str">
        <f t="shared" si="282"/>
        <v>GET /accounts/{AccountId}/offers</v>
      </c>
      <c r="D6035" s="94" t="s">
        <v>208</v>
      </c>
      <c r="E6035" s="93" t="str">
        <f t="shared" si="283"/>
        <v>AISP</v>
      </c>
      <c r="F6035" s="93" t="str">
        <f t="shared" si="284"/>
        <v>Y</v>
      </c>
      <c r="G6035" s="95">
        <v>846053.02953854122</v>
      </c>
      <c r="H6035" s="99">
        <v>41996.017504369505</v>
      </c>
      <c r="I6035" s="99">
        <v>263.64469501272117</v>
      </c>
      <c r="J6035" s="96"/>
      <c r="K6035" s="96"/>
      <c r="L6035" s="96"/>
      <c r="M6035" s="96"/>
      <c r="N6035" s="96"/>
      <c r="O6035" s="96"/>
      <c r="P6035" s="96"/>
    </row>
    <row r="6036" spans="1:16" ht="15" customHeight="1" x14ac:dyDescent="0.25">
      <c r="A6036" s="97">
        <v>43780</v>
      </c>
      <c r="B6036" s="101">
        <v>19</v>
      </c>
      <c r="C6036" s="92" t="str">
        <f t="shared" si="282"/>
        <v>GET /offers</v>
      </c>
      <c r="D6036" s="94" t="s">
        <v>208</v>
      </c>
      <c r="E6036" s="93" t="str">
        <f t="shared" si="283"/>
        <v>AISP</v>
      </c>
      <c r="F6036" s="93" t="str">
        <f t="shared" si="284"/>
        <v>Y</v>
      </c>
      <c r="G6036" s="95">
        <v>3133270.9867540388</v>
      </c>
      <c r="H6036" s="99">
        <v>38910.351932817015</v>
      </c>
      <c r="I6036" s="99">
        <v>168.2638574687586</v>
      </c>
      <c r="J6036" s="96"/>
      <c r="K6036" s="96"/>
      <c r="L6036" s="96"/>
      <c r="M6036" s="96"/>
      <c r="N6036" s="96"/>
      <c r="O6036" s="96"/>
      <c r="P6036" s="96"/>
    </row>
    <row r="6037" spans="1:16" ht="15" customHeight="1" x14ac:dyDescent="0.25">
      <c r="A6037" s="97">
        <v>43780</v>
      </c>
      <c r="B6037" s="101">
        <v>20</v>
      </c>
      <c r="C6037" s="92" t="str">
        <f t="shared" si="282"/>
        <v>GET /accounts/{AccountId}/party</v>
      </c>
      <c r="D6037" s="94" t="s">
        <v>208</v>
      </c>
      <c r="E6037" s="93" t="str">
        <f t="shared" si="283"/>
        <v>AISP</v>
      </c>
      <c r="F6037" s="93" t="str">
        <f t="shared" si="284"/>
        <v>Y</v>
      </c>
      <c r="G6037" s="95">
        <v>1040887.5911030982</v>
      </c>
      <c r="H6037" s="99">
        <v>45038.418276149314</v>
      </c>
      <c r="I6037" s="99">
        <v>0</v>
      </c>
      <c r="J6037" s="96"/>
      <c r="K6037" s="96"/>
      <c r="L6037" s="96"/>
      <c r="M6037" s="96"/>
      <c r="N6037" s="96"/>
      <c r="O6037" s="96"/>
      <c r="P6037" s="96"/>
    </row>
    <row r="6038" spans="1:16" ht="15" customHeight="1" x14ac:dyDescent="0.25">
      <c r="A6038" s="97">
        <v>43780</v>
      </c>
      <c r="B6038" s="101">
        <v>21</v>
      </c>
      <c r="C6038" s="92" t="str">
        <f t="shared" si="282"/>
        <v>GET /party</v>
      </c>
      <c r="D6038" s="94" t="s">
        <v>208</v>
      </c>
      <c r="E6038" s="93" t="str">
        <f t="shared" si="283"/>
        <v>AISP</v>
      </c>
      <c r="F6038" s="93" t="str">
        <f t="shared" si="284"/>
        <v>Y</v>
      </c>
      <c r="G6038" s="95">
        <v>765402.57236397336</v>
      </c>
      <c r="H6038" s="99">
        <v>10586.502499682845</v>
      </c>
      <c r="I6038" s="99">
        <v>354.82372076991766</v>
      </c>
      <c r="J6038" s="96"/>
      <c r="K6038" s="96"/>
      <c r="L6038" s="96"/>
      <c r="M6038" s="96"/>
      <c r="N6038" s="96"/>
      <c r="O6038" s="96"/>
      <c r="P6038" s="96"/>
    </row>
    <row r="6039" spans="1:16" ht="15" customHeight="1" x14ac:dyDescent="0.25">
      <c r="A6039" s="97">
        <v>43780</v>
      </c>
      <c r="B6039" s="101">
        <v>22</v>
      </c>
      <c r="C6039" s="92" t="str">
        <f t="shared" si="282"/>
        <v>GET /accounts/{AccountId}/scheduled-payments</v>
      </c>
      <c r="D6039" s="94" t="s">
        <v>208</v>
      </c>
      <c r="E6039" s="93" t="str">
        <f t="shared" si="283"/>
        <v>AISP</v>
      </c>
      <c r="F6039" s="93" t="str">
        <f t="shared" si="284"/>
        <v>Y</v>
      </c>
      <c r="G6039" s="95">
        <v>842658.17579631123</v>
      </c>
      <c r="H6039" s="99">
        <v>32494.933158146712</v>
      </c>
      <c r="I6039" s="99">
        <v>3.1397356448869225</v>
      </c>
      <c r="J6039" s="96"/>
      <c r="K6039" s="96"/>
      <c r="L6039" s="96"/>
      <c r="M6039" s="96"/>
      <c r="N6039" s="96"/>
      <c r="O6039" s="96"/>
      <c r="P6039" s="96"/>
    </row>
    <row r="6040" spans="1:16" ht="15" customHeight="1" x14ac:dyDescent="0.25">
      <c r="A6040" s="97">
        <v>43780</v>
      </c>
      <c r="B6040" s="101">
        <v>23</v>
      </c>
      <c r="C6040" s="92" t="str">
        <f t="shared" si="282"/>
        <v>GET /scheduled-payments</v>
      </c>
      <c r="D6040" s="94" t="s">
        <v>208</v>
      </c>
      <c r="E6040" s="93" t="str">
        <f t="shared" si="283"/>
        <v>AISP</v>
      </c>
      <c r="F6040" s="93" t="str">
        <f t="shared" si="284"/>
        <v>Y</v>
      </c>
      <c r="G6040" s="95">
        <v>1730901.1604014852</v>
      </c>
      <c r="H6040" s="99">
        <v>28475.161643287545</v>
      </c>
      <c r="I6040" s="99">
        <v>87.047908480556885</v>
      </c>
      <c r="J6040" s="96"/>
      <c r="K6040" s="96"/>
      <c r="L6040" s="96"/>
      <c r="M6040" s="96"/>
      <c r="N6040" s="96"/>
      <c r="O6040" s="96"/>
      <c r="P6040" s="96"/>
    </row>
    <row r="6041" spans="1:16" ht="15" customHeight="1" x14ac:dyDescent="0.25">
      <c r="A6041" s="97">
        <v>43780</v>
      </c>
      <c r="B6041" s="101">
        <v>24</v>
      </c>
      <c r="C6041" s="92" t="str">
        <f t="shared" si="282"/>
        <v>GET /accounts/{AccountId}/statements</v>
      </c>
      <c r="D6041" s="94" t="s">
        <v>208</v>
      </c>
      <c r="E6041" s="93" t="str">
        <f t="shared" si="283"/>
        <v>AISP</v>
      </c>
      <c r="F6041" s="93" t="str">
        <f t="shared" si="284"/>
        <v>Y</v>
      </c>
      <c r="G6041" s="95">
        <v>791203.01219605433</v>
      </c>
      <c r="H6041" s="99">
        <v>14720.270770612495</v>
      </c>
      <c r="I6041" s="99">
        <v>126.10924599430203</v>
      </c>
      <c r="J6041" s="96"/>
      <c r="K6041" s="96"/>
      <c r="L6041" s="96"/>
      <c r="M6041" s="96"/>
      <c r="N6041" s="96"/>
      <c r="O6041" s="96"/>
      <c r="P6041" s="96"/>
    </row>
    <row r="6042" spans="1:16" ht="15" customHeight="1" x14ac:dyDescent="0.25">
      <c r="A6042" s="97">
        <v>43780</v>
      </c>
      <c r="B6042" s="101">
        <v>25</v>
      </c>
      <c r="C6042" s="92" t="str">
        <f t="shared" si="282"/>
        <v>GET /accounts/{AccountId}/statements/{StatementId}</v>
      </c>
      <c r="D6042" s="94" t="s">
        <v>208</v>
      </c>
      <c r="E6042" s="93" t="str">
        <f t="shared" si="283"/>
        <v>AISP</v>
      </c>
      <c r="F6042" s="93" t="str">
        <f t="shared" si="284"/>
        <v>Y</v>
      </c>
      <c r="G6042" s="95">
        <v>1061347.9927040655</v>
      </c>
      <c r="H6042" s="99">
        <v>21270.103569247905</v>
      </c>
      <c r="I6042" s="99">
        <v>122.56349027635042</v>
      </c>
      <c r="J6042" s="96"/>
      <c r="K6042" s="96"/>
      <c r="L6042" s="96"/>
      <c r="M6042" s="96"/>
      <c r="N6042" s="96"/>
      <c r="O6042" s="96"/>
      <c r="P6042" s="96"/>
    </row>
    <row r="6043" spans="1:16" ht="15" customHeight="1" x14ac:dyDescent="0.25">
      <c r="A6043" s="97">
        <v>43780</v>
      </c>
      <c r="B6043" s="101">
        <v>26</v>
      </c>
      <c r="C6043" s="92" t="str">
        <f t="shared" si="282"/>
        <v>GET /accounts/{AccountId}/statements/{StatementId}/file</v>
      </c>
      <c r="D6043" s="94" t="s">
        <v>208</v>
      </c>
      <c r="E6043" s="93" t="str">
        <f t="shared" si="283"/>
        <v>AISP</v>
      </c>
      <c r="F6043" s="93" t="str">
        <f t="shared" si="284"/>
        <v>Y</v>
      </c>
      <c r="G6043" s="95">
        <v>1963527.9139557665</v>
      </c>
      <c r="H6043" s="99">
        <v>25832.52605227075</v>
      </c>
      <c r="I6043" s="99">
        <v>95.217673469774638</v>
      </c>
      <c r="J6043" s="96"/>
      <c r="K6043" s="96"/>
      <c r="L6043" s="96"/>
      <c r="M6043" s="96"/>
      <c r="N6043" s="96"/>
      <c r="O6043" s="96"/>
      <c r="P6043" s="96"/>
    </row>
    <row r="6044" spans="1:16" ht="15" customHeight="1" x14ac:dyDescent="0.25">
      <c r="A6044" s="97">
        <v>43780</v>
      </c>
      <c r="B6044" s="101">
        <v>27</v>
      </c>
      <c r="C6044" s="92" t="str">
        <f t="shared" si="282"/>
        <v>GET /accounts/{AccountId}/statements/{StatementId}/transactions</v>
      </c>
      <c r="D6044" s="94" t="s">
        <v>208</v>
      </c>
      <c r="E6044" s="93" t="str">
        <f t="shared" si="283"/>
        <v>AISP</v>
      </c>
      <c r="F6044" s="93" t="str">
        <f t="shared" si="284"/>
        <v>Y</v>
      </c>
      <c r="G6044" s="95">
        <v>29190708.213888854</v>
      </c>
      <c r="H6044" s="99">
        <v>7873.5180545755566</v>
      </c>
      <c r="I6044" s="99">
        <v>266.13466096179718</v>
      </c>
      <c r="J6044" s="96"/>
      <c r="K6044" s="96"/>
      <c r="L6044" s="96"/>
      <c r="M6044" s="96"/>
      <c r="N6044" s="96"/>
      <c r="O6044" s="96"/>
      <c r="P6044" s="96"/>
    </row>
    <row r="6045" spans="1:16" ht="15" customHeight="1" x14ac:dyDescent="0.25">
      <c r="A6045" s="97">
        <v>43780</v>
      </c>
      <c r="B6045" s="101">
        <v>28</v>
      </c>
      <c r="C6045" s="92" t="str">
        <f t="shared" si="282"/>
        <v>GET /statements</v>
      </c>
      <c r="D6045" s="94" t="s">
        <v>208</v>
      </c>
      <c r="E6045" s="93" t="str">
        <f t="shared" si="283"/>
        <v>AISP</v>
      </c>
      <c r="F6045" s="93" t="str">
        <f t="shared" si="284"/>
        <v>Y</v>
      </c>
      <c r="G6045" s="95">
        <v>3393944.5653448161</v>
      </c>
      <c r="H6045" s="99">
        <v>44623.704261080551</v>
      </c>
      <c r="I6045" s="99">
        <v>74.265834126350995</v>
      </c>
      <c r="J6045" s="96"/>
      <c r="K6045" s="96"/>
      <c r="L6045" s="96"/>
      <c r="M6045" s="96"/>
      <c r="N6045" s="96"/>
      <c r="O6045" s="96"/>
      <c r="P6045" s="96"/>
    </row>
    <row r="6046" spans="1:16" ht="15" customHeight="1" x14ac:dyDescent="0.25">
      <c r="A6046" s="97">
        <v>43780</v>
      </c>
      <c r="B6046" s="101">
        <v>29</v>
      </c>
      <c r="C6046" s="92" t="str">
        <f t="shared" si="282"/>
        <v>POST /domestic-payment-consents</v>
      </c>
      <c r="D6046" s="94" t="s">
        <v>208</v>
      </c>
      <c r="E6046" s="93" t="str">
        <f t="shared" si="283"/>
        <v>PISP</v>
      </c>
      <c r="F6046" s="93" t="str">
        <f t="shared" si="284"/>
        <v>N</v>
      </c>
      <c r="G6046" s="95">
        <v>3608569.4867817191</v>
      </c>
      <c r="H6046" s="99">
        <v>8042.418488550401</v>
      </c>
      <c r="I6046" s="99">
        <v>91.480996227168205</v>
      </c>
      <c r="J6046" s="96"/>
      <c r="K6046" s="96"/>
      <c r="L6046" s="96"/>
      <c r="M6046" s="96"/>
      <c r="N6046" s="96"/>
      <c r="O6046" s="96"/>
      <c r="P6046" s="96"/>
    </row>
    <row r="6047" spans="1:16" ht="15" customHeight="1" x14ac:dyDescent="0.25">
      <c r="A6047" s="97">
        <v>43780</v>
      </c>
      <c r="B6047" s="101">
        <v>30</v>
      </c>
      <c r="C6047" s="92" t="str">
        <f t="shared" si="282"/>
        <v>GET /domestic-payment-consents/{ConsentId}</v>
      </c>
      <c r="D6047" s="94" t="s">
        <v>208</v>
      </c>
      <c r="E6047" s="93" t="str">
        <f t="shared" si="283"/>
        <v>PISP</v>
      </c>
      <c r="F6047" s="93" t="str">
        <f t="shared" si="284"/>
        <v>N</v>
      </c>
      <c r="G6047" s="95">
        <v>13724555.399819141</v>
      </c>
      <c r="H6047" s="99">
        <v>17580.727252201043</v>
      </c>
      <c r="I6047" s="99">
        <v>134.73382144253367</v>
      </c>
      <c r="J6047" s="96"/>
      <c r="K6047" s="96"/>
      <c r="L6047" s="96"/>
      <c r="M6047" s="96"/>
      <c r="N6047" s="96"/>
      <c r="O6047" s="96"/>
      <c r="P6047" s="96"/>
    </row>
    <row r="6048" spans="1:16" ht="15" customHeight="1" x14ac:dyDescent="0.25">
      <c r="A6048" s="97">
        <v>43780</v>
      </c>
      <c r="B6048" s="101">
        <v>31</v>
      </c>
      <c r="C6048" s="92" t="str">
        <f t="shared" si="282"/>
        <v>POST /domestic-payments</v>
      </c>
      <c r="D6048" s="94" t="s">
        <v>208</v>
      </c>
      <c r="E6048" s="93" t="str">
        <f t="shared" si="283"/>
        <v>PISP</v>
      </c>
      <c r="F6048" s="93" t="str">
        <f t="shared" si="284"/>
        <v>Y</v>
      </c>
      <c r="G6048" s="95">
        <v>5092022.9610646972</v>
      </c>
      <c r="H6048" s="99">
        <v>14864.189366700482</v>
      </c>
      <c r="I6048" s="99">
        <v>6.134905483829634</v>
      </c>
      <c r="J6048" s="96"/>
      <c r="K6048" s="96"/>
      <c r="L6048" s="96"/>
      <c r="M6048" s="96"/>
      <c r="N6048" s="96"/>
      <c r="O6048" s="96"/>
      <c r="P6048" s="96"/>
    </row>
    <row r="6049" spans="1:16" ht="15" customHeight="1" x14ac:dyDescent="0.25">
      <c r="A6049" s="97">
        <v>43780</v>
      </c>
      <c r="B6049" s="101">
        <v>32</v>
      </c>
      <c r="C6049" s="92" t="str">
        <f t="shared" si="282"/>
        <v>GET /domestic-payments/{DomesticPaymentId}</v>
      </c>
      <c r="D6049" s="94" t="s">
        <v>208</v>
      </c>
      <c r="E6049" s="93" t="str">
        <f t="shared" si="283"/>
        <v>PISP</v>
      </c>
      <c r="F6049" s="93" t="str">
        <f t="shared" si="284"/>
        <v>Y</v>
      </c>
      <c r="G6049" s="95">
        <v>34662101.967077889</v>
      </c>
      <c r="H6049" s="99">
        <v>43791.44356467441</v>
      </c>
      <c r="I6049" s="99">
        <v>64.624356596429934</v>
      </c>
      <c r="J6049" s="96"/>
      <c r="K6049" s="96"/>
      <c r="L6049" s="96"/>
      <c r="M6049" s="96"/>
      <c r="N6049" s="96"/>
      <c r="O6049" s="96"/>
      <c r="P6049" s="96"/>
    </row>
    <row r="6050" spans="1:16" ht="15" customHeight="1" x14ac:dyDescent="0.25">
      <c r="A6050" s="97">
        <v>43780</v>
      </c>
      <c r="B6050" s="101">
        <v>33</v>
      </c>
      <c r="C6050" s="92" t="str">
        <f t="shared" si="282"/>
        <v>POST /domestic-scheduled-payment-consents</v>
      </c>
      <c r="D6050" s="94" t="s">
        <v>208</v>
      </c>
      <c r="E6050" s="93" t="str">
        <f t="shared" si="283"/>
        <v>PISP</v>
      </c>
      <c r="F6050" s="93" t="str">
        <f t="shared" si="284"/>
        <v>N</v>
      </c>
      <c r="G6050" s="95">
        <v>17578380.808676921</v>
      </c>
      <c r="H6050" s="103">
        <v>19086.358900205127</v>
      </c>
      <c r="I6050" s="103">
        <v>91.816182133265116</v>
      </c>
      <c r="J6050" s="96"/>
      <c r="K6050" s="96"/>
      <c r="L6050" s="96"/>
      <c r="M6050" s="96"/>
      <c r="N6050" s="96"/>
      <c r="O6050" s="96"/>
      <c r="P6050" s="96"/>
    </row>
    <row r="6051" spans="1:16" ht="15" customHeight="1" x14ac:dyDescent="0.25">
      <c r="A6051" s="97">
        <v>43780</v>
      </c>
      <c r="B6051" s="101">
        <v>34</v>
      </c>
      <c r="C6051" s="92" t="str">
        <f t="shared" si="282"/>
        <v>GET /domestic-scheduled-payment-consents/{ConsentId}</v>
      </c>
      <c r="D6051" s="94" t="s">
        <v>208</v>
      </c>
      <c r="E6051" s="93" t="str">
        <f t="shared" si="283"/>
        <v>PISP</v>
      </c>
      <c r="F6051" s="93" t="str">
        <f t="shared" si="284"/>
        <v>N</v>
      </c>
      <c r="G6051" s="95">
        <v>12409065.643071445</v>
      </c>
      <c r="H6051" s="103">
        <v>13305.536865877018</v>
      </c>
      <c r="I6051" s="103">
        <v>72.975817611975941</v>
      </c>
      <c r="J6051" s="96"/>
      <c r="K6051" s="96"/>
      <c r="L6051" s="96"/>
      <c r="M6051" s="96"/>
      <c r="N6051" s="96"/>
      <c r="O6051" s="96"/>
      <c r="P6051" s="96"/>
    </row>
    <row r="6052" spans="1:16" ht="15" customHeight="1" x14ac:dyDescent="0.25">
      <c r="A6052" s="97">
        <v>43780</v>
      </c>
      <c r="B6052" s="101">
        <v>35</v>
      </c>
      <c r="C6052" s="92" t="str">
        <f t="shared" si="282"/>
        <v>POST /domestic-scheduled-payments</v>
      </c>
      <c r="D6052" s="94" t="s">
        <v>208</v>
      </c>
      <c r="E6052" s="93" t="str">
        <f t="shared" si="283"/>
        <v>PISP</v>
      </c>
      <c r="F6052" s="93" t="str">
        <f t="shared" si="284"/>
        <v>Y</v>
      </c>
      <c r="G6052" s="95">
        <v>31093166.470737554</v>
      </c>
      <c r="H6052" s="103">
        <v>47524.762030210601</v>
      </c>
      <c r="I6052" s="103">
        <v>168.43908220028644</v>
      </c>
      <c r="J6052" s="96"/>
      <c r="K6052" s="96"/>
      <c r="L6052" s="96"/>
      <c r="M6052" s="96"/>
      <c r="N6052" s="96"/>
      <c r="O6052" s="96"/>
      <c r="P6052" s="96"/>
    </row>
    <row r="6053" spans="1:16" ht="15" customHeight="1" x14ac:dyDescent="0.25">
      <c r="A6053" s="97">
        <v>43780</v>
      </c>
      <c r="B6053" s="101">
        <v>36</v>
      </c>
      <c r="C6053" s="92" t="str">
        <f t="shared" si="282"/>
        <v>GET /domestic-scheduled-payments/{DomesticScheduledPaymentId}</v>
      </c>
      <c r="D6053" s="94" t="s">
        <v>208</v>
      </c>
      <c r="E6053" s="93" t="str">
        <f t="shared" si="283"/>
        <v>PISP</v>
      </c>
      <c r="F6053" s="93" t="str">
        <f t="shared" si="284"/>
        <v>Y</v>
      </c>
      <c r="G6053" s="95">
        <v>13950608.653118929</v>
      </c>
      <c r="H6053" s="103">
        <v>34893.19544413477</v>
      </c>
      <c r="I6053" s="103">
        <v>77.631886491558177</v>
      </c>
      <c r="J6053" s="96"/>
      <c r="K6053" s="96"/>
      <c r="L6053" s="96"/>
      <c r="M6053" s="96"/>
      <c r="N6053" s="96"/>
      <c r="O6053" s="96"/>
      <c r="P6053" s="96"/>
    </row>
    <row r="6054" spans="1:16" ht="15" customHeight="1" x14ac:dyDescent="0.25">
      <c r="A6054" s="97">
        <v>43780</v>
      </c>
      <c r="B6054" s="101">
        <v>37</v>
      </c>
      <c r="C6054" s="92" t="str">
        <f t="shared" si="282"/>
        <v>POST /domestic-standing-order-consents</v>
      </c>
      <c r="D6054" s="94" t="s">
        <v>208</v>
      </c>
      <c r="E6054" s="93" t="str">
        <f t="shared" si="283"/>
        <v>PISP</v>
      </c>
      <c r="F6054" s="93" t="str">
        <f t="shared" si="284"/>
        <v>N</v>
      </c>
      <c r="G6054" s="95">
        <v>27322949.876896285</v>
      </c>
      <c r="H6054" s="103">
        <v>26102.924444507131</v>
      </c>
      <c r="I6054" s="103">
        <v>205.698485433965</v>
      </c>
      <c r="J6054" s="96"/>
      <c r="K6054" s="96"/>
      <c r="L6054" s="96"/>
      <c r="M6054" s="96"/>
      <c r="N6054" s="96"/>
      <c r="O6054" s="96"/>
      <c r="P6054" s="96"/>
    </row>
    <row r="6055" spans="1:16" ht="15" customHeight="1" x14ac:dyDescent="0.25">
      <c r="A6055" s="97">
        <v>43780</v>
      </c>
      <c r="B6055" s="101">
        <v>38</v>
      </c>
      <c r="C6055" s="92" t="str">
        <f t="shared" si="282"/>
        <v>GET /domestic-standing-order-consents/{ConsentId}</v>
      </c>
      <c r="D6055" s="94" t="s">
        <v>208</v>
      </c>
      <c r="E6055" s="93" t="str">
        <f t="shared" si="283"/>
        <v>PISP</v>
      </c>
      <c r="F6055" s="93" t="str">
        <f t="shared" si="284"/>
        <v>N</v>
      </c>
      <c r="G6055" s="95">
        <v>25469964.165674143</v>
      </c>
      <c r="H6055" s="103">
        <v>32914.06205271864</v>
      </c>
      <c r="I6055" s="103">
        <v>200.91171887633988</v>
      </c>
      <c r="J6055" s="96"/>
      <c r="K6055" s="96"/>
      <c r="L6055" s="96"/>
      <c r="M6055" s="96"/>
      <c r="N6055" s="96"/>
      <c r="O6055" s="96"/>
      <c r="P6055" s="96"/>
    </row>
    <row r="6056" spans="1:16" ht="15" customHeight="1" x14ac:dyDescent="0.25">
      <c r="A6056" s="97">
        <v>43780</v>
      </c>
      <c r="B6056" s="101">
        <v>39</v>
      </c>
      <c r="C6056" s="92" t="str">
        <f t="shared" si="282"/>
        <v>POST /domestic-standing-orders</v>
      </c>
      <c r="D6056" s="94" t="s">
        <v>208</v>
      </c>
      <c r="E6056" s="93" t="str">
        <f t="shared" si="283"/>
        <v>PISP</v>
      </c>
      <c r="F6056" s="93" t="str">
        <f t="shared" si="284"/>
        <v>Y</v>
      </c>
      <c r="G6056" s="95">
        <v>7628908.5000401465</v>
      </c>
      <c r="H6056" s="103">
        <v>18871.026616515304</v>
      </c>
      <c r="I6056" s="103">
        <v>1.8415058279822996</v>
      </c>
      <c r="J6056" s="96"/>
      <c r="K6056" s="96"/>
      <c r="L6056" s="96"/>
      <c r="M6056" s="96"/>
      <c r="N6056" s="96"/>
      <c r="O6056" s="96"/>
      <c r="P6056" s="96"/>
    </row>
    <row r="6057" spans="1:16" ht="15" customHeight="1" x14ac:dyDescent="0.25">
      <c r="A6057" s="97">
        <v>43780</v>
      </c>
      <c r="B6057" s="101">
        <v>40</v>
      </c>
      <c r="C6057" s="92" t="str">
        <f t="shared" si="282"/>
        <v>GET /domestic-standing-orders/{DomesticStandingOrderId}</v>
      </c>
      <c r="D6057" s="94" t="s">
        <v>208</v>
      </c>
      <c r="E6057" s="93" t="str">
        <f t="shared" si="283"/>
        <v>PISP</v>
      </c>
      <c r="F6057" s="93" t="str">
        <f t="shared" si="284"/>
        <v>Y</v>
      </c>
      <c r="G6057" s="95">
        <v>5493914.7432558397</v>
      </c>
      <c r="H6057" s="103">
        <v>8780.8354079424207</v>
      </c>
      <c r="I6057" s="103">
        <v>218.08282032745728</v>
      </c>
      <c r="J6057" s="96"/>
      <c r="K6057" s="96"/>
      <c r="L6057" s="96"/>
      <c r="M6057" s="96"/>
      <c r="N6057" s="96"/>
      <c r="O6057" s="96"/>
      <c r="P6057" s="96"/>
    </row>
    <row r="6058" spans="1:16" ht="15" customHeight="1" x14ac:dyDescent="0.25">
      <c r="A6058" s="97">
        <v>43780</v>
      </c>
      <c r="B6058" s="101">
        <v>41</v>
      </c>
      <c r="C6058" s="92" t="str">
        <f t="shared" si="282"/>
        <v>POST /international-payment-consents</v>
      </c>
      <c r="D6058" s="94" t="s">
        <v>208</v>
      </c>
      <c r="E6058" s="93" t="str">
        <f t="shared" si="283"/>
        <v>PISP</v>
      </c>
      <c r="F6058" s="93" t="str">
        <f t="shared" si="284"/>
        <v>N</v>
      </c>
      <c r="G6058" s="95">
        <v>31178700.095830508</v>
      </c>
      <c r="H6058" s="103">
        <v>43337.449852137674</v>
      </c>
      <c r="I6058" s="103">
        <v>69.336987040191417</v>
      </c>
      <c r="J6058" s="96"/>
      <c r="K6058" s="96"/>
      <c r="L6058" s="96"/>
      <c r="M6058" s="96"/>
      <c r="N6058" s="96"/>
      <c r="O6058" s="96"/>
      <c r="P6058" s="96"/>
    </row>
    <row r="6059" spans="1:16" ht="15" customHeight="1" x14ac:dyDescent="0.25">
      <c r="A6059" s="97">
        <v>43780</v>
      </c>
      <c r="B6059" s="101">
        <v>42</v>
      </c>
      <c r="C6059" s="92" t="str">
        <f t="shared" si="282"/>
        <v>GET /international-payment-consents/{ConsentId}</v>
      </c>
      <c r="D6059" s="94" t="s">
        <v>208</v>
      </c>
      <c r="E6059" s="93" t="str">
        <f t="shared" si="283"/>
        <v>PISP</v>
      </c>
      <c r="F6059" s="93" t="str">
        <f t="shared" si="284"/>
        <v>N</v>
      </c>
      <c r="G6059" s="95">
        <v>27440762.571713876</v>
      </c>
      <c r="H6059" s="103">
        <v>29734.310740931967</v>
      </c>
      <c r="I6059" s="103">
        <v>236.68207516078155</v>
      </c>
      <c r="J6059" s="96"/>
      <c r="K6059" s="96"/>
      <c r="L6059" s="96"/>
      <c r="M6059" s="96"/>
      <c r="N6059" s="96"/>
      <c r="O6059" s="96"/>
      <c r="P6059" s="96"/>
    </row>
    <row r="6060" spans="1:16" ht="15" customHeight="1" x14ac:dyDescent="0.25">
      <c r="A6060" s="97">
        <v>43780</v>
      </c>
      <c r="B6060" s="101">
        <v>43</v>
      </c>
      <c r="C6060" s="92" t="str">
        <f t="shared" si="282"/>
        <v>POST /international-payments</v>
      </c>
      <c r="D6060" s="94" t="s">
        <v>208</v>
      </c>
      <c r="E6060" s="93" t="str">
        <f t="shared" si="283"/>
        <v>PISP</v>
      </c>
      <c r="F6060" s="93" t="str">
        <f t="shared" si="284"/>
        <v>Y</v>
      </c>
      <c r="G6060" s="95">
        <v>35012671.426613308</v>
      </c>
      <c r="H6060" s="103">
        <v>37017.402825358098</v>
      </c>
      <c r="I6060" s="103">
        <v>42.710486636818658</v>
      </c>
      <c r="J6060" s="96"/>
      <c r="K6060" s="96"/>
      <c r="L6060" s="96"/>
      <c r="M6060" s="96"/>
      <c r="N6060" s="96"/>
      <c r="O6060" s="96"/>
      <c r="P6060" s="96"/>
    </row>
    <row r="6061" spans="1:16" ht="15" customHeight="1" x14ac:dyDescent="0.25">
      <c r="A6061" s="97">
        <v>43780</v>
      </c>
      <c r="B6061" s="101">
        <v>44</v>
      </c>
      <c r="C6061" s="92" t="str">
        <f t="shared" si="282"/>
        <v>GET /international-payments/{InternationalPaymentId}</v>
      </c>
      <c r="D6061" s="94" t="s">
        <v>208</v>
      </c>
      <c r="E6061" s="93" t="str">
        <f t="shared" si="283"/>
        <v>PISP</v>
      </c>
      <c r="F6061" s="93" t="str">
        <f t="shared" si="284"/>
        <v>Y</v>
      </c>
      <c r="G6061" s="95">
        <v>13088522.358201608</v>
      </c>
      <c r="H6061" s="103">
        <v>18506.023826019209</v>
      </c>
      <c r="I6061" s="103">
        <v>61.488451090313021</v>
      </c>
      <c r="J6061" s="96"/>
      <c r="K6061" s="96"/>
      <c r="L6061" s="96"/>
      <c r="M6061" s="96"/>
      <c r="N6061" s="96"/>
      <c r="O6061" s="96"/>
      <c r="P6061" s="96"/>
    </row>
    <row r="6062" spans="1:16" ht="15" customHeight="1" x14ac:dyDescent="0.25">
      <c r="A6062" s="97">
        <v>43780</v>
      </c>
      <c r="B6062" s="101">
        <v>45</v>
      </c>
      <c r="C6062" s="92" t="str">
        <f t="shared" si="282"/>
        <v>POST /international-scheduled-payment-consents</v>
      </c>
      <c r="D6062" s="94" t="s">
        <v>208</v>
      </c>
      <c r="E6062" s="93" t="str">
        <f t="shared" si="283"/>
        <v>PISP</v>
      </c>
      <c r="F6062" s="93" t="str">
        <f t="shared" si="284"/>
        <v>N</v>
      </c>
      <c r="G6062" s="95">
        <v>27056177.01278495</v>
      </c>
      <c r="H6062" s="103">
        <v>35266.361268237488</v>
      </c>
      <c r="I6062" s="103">
        <v>15.381350843099188</v>
      </c>
      <c r="J6062" s="96"/>
      <c r="K6062" s="96"/>
      <c r="L6062" s="96"/>
      <c r="M6062" s="96"/>
      <c r="N6062" s="96"/>
      <c r="O6062" s="96"/>
      <c r="P6062" s="96"/>
    </row>
    <row r="6063" spans="1:16" ht="15" customHeight="1" x14ac:dyDescent="0.25">
      <c r="A6063" s="97">
        <v>43780</v>
      </c>
      <c r="B6063" s="101">
        <v>46</v>
      </c>
      <c r="C6063" s="92" t="str">
        <f t="shared" si="282"/>
        <v>GET /international-scheduled-payment-consents/{ConsentId}</v>
      </c>
      <c r="D6063" s="94" t="s">
        <v>208</v>
      </c>
      <c r="E6063" s="93" t="str">
        <f t="shared" si="283"/>
        <v>PISP</v>
      </c>
      <c r="F6063" s="93" t="str">
        <f t="shared" si="284"/>
        <v>N</v>
      </c>
      <c r="G6063" s="95">
        <v>9294100.519824313</v>
      </c>
      <c r="H6063" s="99">
        <v>27280.926881415588</v>
      </c>
      <c r="I6063" s="99">
        <v>24.528135778844511</v>
      </c>
      <c r="J6063" s="96"/>
      <c r="K6063" s="96"/>
      <c r="L6063" s="96"/>
      <c r="M6063" s="96"/>
      <c r="N6063" s="96"/>
      <c r="O6063" s="96"/>
      <c r="P6063" s="96"/>
    </row>
    <row r="6064" spans="1:16" ht="15" customHeight="1" x14ac:dyDescent="0.25">
      <c r="A6064" s="97">
        <v>43780</v>
      </c>
      <c r="B6064" s="101">
        <v>47</v>
      </c>
      <c r="C6064" s="92" t="str">
        <f t="shared" si="282"/>
        <v>POST /international-scheduled-payments</v>
      </c>
      <c r="D6064" s="94" t="s">
        <v>208</v>
      </c>
      <c r="E6064" s="93" t="str">
        <f t="shared" si="283"/>
        <v>PISP</v>
      </c>
      <c r="F6064" s="93" t="str">
        <f t="shared" si="284"/>
        <v>Y</v>
      </c>
      <c r="G6064" s="95">
        <v>13331531.305167139</v>
      </c>
      <c r="H6064" s="99">
        <v>20357.886149546994</v>
      </c>
      <c r="I6064" s="99">
        <v>73.178791315444315</v>
      </c>
      <c r="J6064" s="96"/>
      <c r="K6064" s="96"/>
      <c r="L6064" s="96"/>
      <c r="M6064" s="96"/>
      <c r="N6064" s="96"/>
      <c r="O6064" s="96"/>
      <c r="P6064" s="96"/>
    </row>
    <row r="6065" spans="1:16" ht="15" customHeight="1" x14ac:dyDescent="0.25">
      <c r="A6065" s="97">
        <v>43780</v>
      </c>
      <c r="B6065" s="101">
        <v>48</v>
      </c>
      <c r="C6065" s="92" t="str">
        <f t="shared" si="282"/>
        <v>GET /international-scheduled-payments/{InternationalScheduledPaymentId}</v>
      </c>
      <c r="D6065" s="94" t="s">
        <v>208</v>
      </c>
      <c r="E6065" s="93" t="str">
        <f t="shared" si="283"/>
        <v>PISP</v>
      </c>
      <c r="F6065" s="93" t="str">
        <f t="shared" si="284"/>
        <v>Y</v>
      </c>
      <c r="G6065" s="95">
        <v>23015890.516411304</v>
      </c>
      <c r="H6065" s="99">
        <v>40792.223434728323</v>
      </c>
      <c r="I6065" s="99">
        <v>53.447550193153049</v>
      </c>
      <c r="J6065" s="96"/>
      <c r="K6065" s="96"/>
      <c r="L6065" s="96"/>
      <c r="M6065" s="96"/>
      <c r="N6065" s="96"/>
      <c r="O6065" s="96"/>
      <c r="P6065" s="96"/>
    </row>
    <row r="6066" spans="1:16" ht="15" customHeight="1" x14ac:dyDescent="0.25">
      <c r="A6066" s="97">
        <v>43780</v>
      </c>
      <c r="B6066" s="101">
        <v>49</v>
      </c>
      <c r="C6066" s="92" t="str">
        <f t="shared" si="282"/>
        <v>POST /international-standing-order-consents</v>
      </c>
      <c r="D6066" s="94" t="s">
        <v>208</v>
      </c>
      <c r="E6066" s="93" t="str">
        <f t="shared" si="283"/>
        <v>PISP</v>
      </c>
      <c r="F6066" s="93" t="str">
        <f t="shared" si="284"/>
        <v>N</v>
      </c>
      <c r="G6066" s="95">
        <v>3464109.3894700208</v>
      </c>
      <c r="H6066" s="99">
        <v>12455.017518826409</v>
      </c>
      <c r="I6066" s="99">
        <v>6.2384898924353598</v>
      </c>
      <c r="J6066" s="96"/>
      <c r="K6066" s="96"/>
      <c r="L6066" s="96"/>
      <c r="M6066" s="96"/>
      <c r="N6066" s="96"/>
      <c r="O6066" s="96"/>
      <c r="P6066" s="96"/>
    </row>
    <row r="6067" spans="1:16" ht="15" customHeight="1" x14ac:dyDescent="0.25">
      <c r="A6067" s="97">
        <v>43780</v>
      </c>
      <c r="B6067" s="101">
        <v>50</v>
      </c>
      <c r="C6067" s="92" t="str">
        <f t="shared" si="282"/>
        <v>GET /international-standing-order-consents/{ConsentId}</v>
      </c>
      <c r="D6067" s="94" t="s">
        <v>208</v>
      </c>
      <c r="E6067" s="93" t="str">
        <f t="shared" si="283"/>
        <v>PISP</v>
      </c>
      <c r="F6067" s="93" t="str">
        <f t="shared" si="284"/>
        <v>N</v>
      </c>
      <c r="G6067" s="95">
        <v>18598286.323663924</v>
      </c>
      <c r="H6067" s="99">
        <v>33550.676696271905</v>
      </c>
      <c r="I6067" s="99">
        <v>254.20606417153888</v>
      </c>
      <c r="J6067" s="96"/>
      <c r="K6067" s="96"/>
      <c r="L6067" s="96"/>
      <c r="M6067" s="96"/>
      <c r="N6067" s="96"/>
      <c r="O6067" s="96"/>
      <c r="P6067" s="96"/>
    </row>
    <row r="6068" spans="1:16" ht="15" customHeight="1" x14ac:dyDescent="0.25">
      <c r="A6068" s="97">
        <v>43780</v>
      </c>
      <c r="B6068" s="101">
        <v>51</v>
      </c>
      <c r="C6068" s="92" t="str">
        <f t="shared" si="282"/>
        <v>POST /international-standing-orders</v>
      </c>
      <c r="D6068" s="94" t="s">
        <v>208</v>
      </c>
      <c r="E6068" s="93" t="str">
        <f t="shared" si="283"/>
        <v>PISP</v>
      </c>
      <c r="F6068" s="93" t="str">
        <f t="shared" si="284"/>
        <v>Y</v>
      </c>
      <c r="G6068" s="95">
        <v>14515367.092400737</v>
      </c>
      <c r="H6068" s="99">
        <v>22997.513183082086</v>
      </c>
      <c r="I6068" s="99">
        <v>242.05763068647457</v>
      </c>
      <c r="J6068" s="96"/>
      <c r="K6068" s="96"/>
      <c r="L6068" s="96"/>
      <c r="M6068" s="96"/>
      <c r="N6068" s="96"/>
      <c r="O6068" s="96"/>
      <c r="P6068" s="96"/>
    </row>
    <row r="6069" spans="1:16" ht="15" customHeight="1" x14ac:dyDescent="0.25">
      <c r="A6069" s="97">
        <v>43780</v>
      </c>
      <c r="B6069" s="101">
        <v>52</v>
      </c>
      <c r="C6069" s="92" t="str">
        <f t="shared" si="282"/>
        <v>GET /international-standing-orders/{InternationalStandingOrderPaymentId}</v>
      </c>
      <c r="D6069" s="94" t="s">
        <v>208</v>
      </c>
      <c r="E6069" s="93" t="str">
        <f t="shared" si="283"/>
        <v>PISP</v>
      </c>
      <c r="F6069" s="93" t="str">
        <f t="shared" si="284"/>
        <v>Y</v>
      </c>
      <c r="G6069" s="95">
        <v>6566543.3376200497</v>
      </c>
      <c r="H6069" s="99">
        <v>17981.306763638069</v>
      </c>
      <c r="I6069" s="99">
        <v>71.067519143227742</v>
      </c>
      <c r="J6069" s="96"/>
      <c r="K6069" s="96"/>
      <c r="L6069" s="96"/>
      <c r="M6069" s="96"/>
      <c r="N6069" s="96"/>
      <c r="O6069" s="96"/>
      <c r="P6069" s="96"/>
    </row>
    <row r="6070" spans="1:16" ht="15" customHeight="1" x14ac:dyDescent="0.25">
      <c r="A6070" s="97">
        <v>43780</v>
      </c>
      <c r="B6070" s="101">
        <v>53</v>
      </c>
      <c r="C6070" s="92" t="str">
        <f t="shared" si="282"/>
        <v>POST /file-payment-consents</v>
      </c>
      <c r="D6070" s="94" t="s">
        <v>208</v>
      </c>
      <c r="E6070" s="93" t="str">
        <f t="shared" si="283"/>
        <v>PISP</v>
      </c>
      <c r="F6070" s="93" t="str">
        <f t="shared" si="284"/>
        <v>N</v>
      </c>
      <c r="G6070" s="95">
        <v>11741166.064935699</v>
      </c>
      <c r="H6070" s="99">
        <v>14102.831916872994</v>
      </c>
      <c r="I6070" s="99">
        <v>24.0663504553035</v>
      </c>
      <c r="J6070" s="96"/>
      <c r="K6070" s="96"/>
      <c r="L6070" s="96"/>
      <c r="M6070" s="96"/>
      <c r="N6070" s="96"/>
      <c r="O6070" s="96"/>
      <c r="P6070" s="96"/>
    </row>
    <row r="6071" spans="1:16" ht="15" customHeight="1" x14ac:dyDescent="0.25">
      <c r="A6071" s="97">
        <v>43780</v>
      </c>
      <c r="B6071" s="101">
        <v>54</v>
      </c>
      <c r="C6071" s="92" t="str">
        <f t="shared" si="282"/>
        <v>GET /file-payment-consents/{ConsentId}</v>
      </c>
      <c r="D6071" s="94" t="s">
        <v>208</v>
      </c>
      <c r="E6071" s="93" t="str">
        <f t="shared" si="283"/>
        <v>PISP</v>
      </c>
      <c r="F6071" s="93" t="str">
        <f t="shared" si="284"/>
        <v>N</v>
      </c>
      <c r="G6071" s="95">
        <v>18625408.303263232</v>
      </c>
      <c r="H6071" s="99">
        <v>22820.976393367011</v>
      </c>
      <c r="I6071" s="99">
        <v>186.42036475746602</v>
      </c>
      <c r="J6071" s="96"/>
      <c r="K6071" s="96"/>
      <c r="L6071" s="96"/>
      <c r="M6071" s="96"/>
      <c r="N6071" s="96"/>
      <c r="O6071" s="96"/>
      <c r="P6071" s="96"/>
    </row>
    <row r="6072" spans="1:16" ht="15" customHeight="1" x14ac:dyDescent="0.25">
      <c r="A6072" s="97">
        <v>43780</v>
      </c>
      <c r="B6072" s="101">
        <v>55</v>
      </c>
      <c r="C6072" s="92" t="str">
        <f t="shared" si="282"/>
        <v>POST /file-payment-consents/{ConsentId}/file</v>
      </c>
      <c r="D6072" s="94" t="s">
        <v>208</v>
      </c>
      <c r="E6072" s="93" t="str">
        <f t="shared" si="283"/>
        <v>PISP</v>
      </c>
      <c r="F6072" s="93" t="str">
        <f t="shared" si="284"/>
        <v>N</v>
      </c>
      <c r="G6072" s="95">
        <v>21966952.408205349</v>
      </c>
      <c r="H6072" s="99">
        <v>32211.338963616588</v>
      </c>
      <c r="I6072" s="99">
        <v>72.206539339621898</v>
      </c>
      <c r="J6072" s="96"/>
      <c r="K6072" s="96"/>
      <c r="L6072" s="96"/>
      <c r="M6072" s="96"/>
      <c r="N6072" s="96"/>
      <c r="O6072" s="96"/>
      <c r="P6072" s="96"/>
    </row>
    <row r="6073" spans="1:16" ht="15" customHeight="1" x14ac:dyDescent="0.25">
      <c r="A6073" s="97">
        <v>43780</v>
      </c>
      <c r="B6073" s="101">
        <v>56</v>
      </c>
      <c r="C6073" s="92" t="str">
        <f t="shared" si="282"/>
        <v>GET /file-payment-consents/{ConsentId}/file</v>
      </c>
      <c r="D6073" s="94" t="s">
        <v>208</v>
      </c>
      <c r="E6073" s="93" t="str">
        <f t="shared" si="283"/>
        <v>PISP</v>
      </c>
      <c r="F6073" s="93" t="str">
        <f t="shared" si="284"/>
        <v>N</v>
      </c>
      <c r="G6073" s="95">
        <v>24078026.643559441</v>
      </c>
      <c r="H6073" s="99">
        <v>35984.304344637836</v>
      </c>
      <c r="I6073" s="99">
        <v>44.814609636823384</v>
      </c>
      <c r="J6073" s="96"/>
      <c r="K6073" s="96"/>
      <c r="L6073" s="96"/>
      <c r="M6073" s="96"/>
      <c r="N6073" s="96"/>
      <c r="O6073" s="96"/>
      <c r="P6073" s="96"/>
    </row>
    <row r="6074" spans="1:16" ht="15" customHeight="1" x14ac:dyDescent="0.25">
      <c r="A6074" s="97">
        <v>43780</v>
      </c>
      <c r="B6074" s="101">
        <v>57</v>
      </c>
      <c r="C6074" s="92" t="str">
        <f t="shared" si="282"/>
        <v>POST /file-payments</v>
      </c>
      <c r="D6074" s="94" t="s">
        <v>208</v>
      </c>
      <c r="E6074" s="93" t="str">
        <f t="shared" si="283"/>
        <v>PISP</v>
      </c>
      <c r="F6074" s="93" t="str">
        <f t="shared" si="284"/>
        <v>Y</v>
      </c>
      <c r="G6074" s="95">
        <v>327300991.46886396</v>
      </c>
      <c r="H6074" s="99">
        <v>3958.3298142101348</v>
      </c>
      <c r="I6074" s="99">
        <v>63.497118829853804</v>
      </c>
      <c r="J6074" s="96"/>
      <c r="K6074" s="96"/>
      <c r="L6074" s="96"/>
      <c r="M6074" s="96"/>
      <c r="N6074" s="96"/>
      <c r="O6074" s="96"/>
      <c r="P6074" s="96"/>
    </row>
    <row r="6075" spans="1:16" ht="15" customHeight="1" x14ac:dyDescent="0.25">
      <c r="A6075" s="97">
        <v>43780</v>
      </c>
      <c r="B6075" s="101">
        <v>58</v>
      </c>
      <c r="C6075" s="92" t="str">
        <f t="shared" si="282"/>
        <v>GET /file-payments/{FilePaymentId}</v>
      </c>
      <c r="D6075" s="94" t="s">
        <v>208</v>
      </c>
      <c r="E6075" s="93" t="str">
        <f t="shared" si="283"/>
        <v>PISP</v>
      </c>
      <c r="F6075" s="93" t="str">
        <f t="shared" si="284"/>
        <v>Y</v>
      </c>
      <c r="G6075" s="95">
        <v>63617256.130448796</v>
      </c>
      <c r="H6075" s="99">
        <v>766.57218262573201</v>
      </c>
      <c r="I6075" s="99">
        <v>121.23121197903976</v>
      </c>
      <c r="J6075" s="96"/>
      <c r="K6075" s="96"/>
      <c r="L6075" s="96"/>
      <c r="M6075" s="96"/>
      <c r="N6075" s="96"/>
      <c r="O6075" s="96"/>
      <c r="P6075" s="96"/>
    </row>
    <row r="6076" spans="1:16" ht="15" customHeight="1" x14ac:dyDescent="0.25">
      <c r="A6076" s="97">
        <v>43780</v>
      </c>
      <c r="B6076" s="101">
        <v>59</v>
      </c>
      <c r="C6076" s="92" t="str">
        <f t="shared" si="282"/>
        <v>GET /file-payments/{FilePaymentId}/report-file</v>
      </c>
      <c r="D6076" s="94" t="s">
        <v>208</v>
      </c>
      <c r="E6076" s="93" t="str">
        <f t="shared" si="283"/>
        <v>PISP</v>
      </c>
      <c r="F6076" s="93" t="str">
        <f t="shared" si="284"/>
        <v>Y</v>
      </c>
      <c r="G6076" s="95">
        <v>58202457.71494931</v>
      </c>
      <c r="H6076" s="99">
        <v>2613.1419693259004</v>
      </c>
      <c r="I6076" s="99">
        <v>86.531166872192102</v>
      </c>
      <c r="J6076" s="96"/>
      <c r="K6076" s="96"/>
      <c r="L6076" s="96"/>
      <c r="M6076" s="96"/>
      <c r="N6076" s="96"/>
      <c r="O6076" s="96"/>
      <c r="P6076" s="96"/>
    </row>
    <row r="6077" spans="1:16" ht="15" customHeight="1" x14ac:dyDescent="0.25">
      <c r="A6077" s="97">
        <v>43780</v>
      </c>
      <c r="B6077" s="101">
        <v>60</v>
      </c>
      <c r="C6077" s="92" t="str">
        <f t="shared" si="282"/>
        <v>POST /funds-confirmation-consents</v>
      </c>
      <c r="D6077" s="94" t="s">
        <v>208</v>
      </c>
      <c r="E6077" s="93" t="str">
        <f t="shared" si="283"/>
        <v>CoF</v>
      </c>
      <c r="F6077" s="93" t="str">
        <f t="shared" si="284"/>
        <v>N</v>
      </c>
      <c r="G6077" s="95">
        <v>12886535.106424112</v>
      </c>
      <c r="H6077" s="99">
        <v>15456.542895234199</v>
      </c>
      <c r="I6077" s="99">
        <v>12.742920146315733</v>
      </c>
      <c r="J6077" s="96"/>
      <c r="K6077" s="96"/>
      <c r="L6077" s="96"/>
      <c r="M6077" s="96"/>
      <c r="N6077" s="96"/>
      <c r="O6077" s="96"/>
      <c r="P6077" s="96"/>
    </row>
    <row r="6078" spans="1:16" ht="15" customHeight="1" x14ac:dyDescent="0.25">
      <c r="A6078" s="97">
        <v>43780</v>
      </c>
      <c r="B6078" s="101">
        <v>61</v>
      </c>
      <c r="C6078" s="92" t="str">
        <f t="shared" si="282"/>
        <v>GET /funds-confirmation-consents/{ConsentId}</v>
      </c>
      <c r="D6078" s="94" t="s">
        <v>208</v>
      </c>
      <c r="E6078" s="93" t="str">
        <f t="shared" si="283"/>
        <v>CoF</v>
      </c>
      <c r="F6078" s="93" t="str">
        <f t="shared" si="284"/>
        <v>N</v>
      </c>
      <c r="G6078" s="95">
        <v>21625401.199564993</v>
      </c>
      <c r="H6078" s="99">
        <v>43662.320862876331</v>
      </c>
      <c r="I6078" s="99">
        <v>192.27908047083548</v>
      </c>
      <c r="J6078" s="96"/>
      <c r="K6078" s="96"/>
      <c r="L6078" s="96"/>
      <c r="M6078" s="96"/>
      <c r="N6078" s="96"/>
      <c r="O6078" s="96"/>
      <c r="P6078" s="96"/>
    </row>
    <row r="6079" spans="1:16" ht="15" customHeight="1" x14ac:dyDescent="0.25">
      <c r="A6079" s="97">
        <v>43780</v>
      </c>
      <c r="B6079" s="101">
        <v>62</v>
      </c>
      <c r="C6079" s="92" t="str">
        <f t="shared" si="282"/>
        <v>DELETE /funds-confirmation-consents/{ConsentId}</v>
      </c>
      <c r="D6079" s="94" t="s">
        <v>208</v>
      </c>
      <c r="E6079" s="93" t="str">
        <f t="shared" si="283"/>
        <v>CoF</v>
      </c>
      <c r="F6079" s="93" t="str">
        <f t="shared" si="284"/>
        <v>N</v>
      </c>
      <c r="G6079" s="95">
        <v>5798254.399397674</v>
      </c>
      <c r="H6079" s="99">
        <v>12366.923252876519</v>
      </c>
      <c r="I6079" s="99">
        <v>109.92076178381835</v>
      </c>
      <c r="J6079" s="96"/>
      <c r="K6079" s="96"/>
      <c r="L6079" s="96"/>
      <c r="M6079" s="96"/>
      <c r="N6079" s="96"/>
      <c r="O6079" s="96"/>
      <c r="P6079" s="96"/>
    </row>
    <row r="6080" spans="1:16" ht="15" customHeight="1" x14ac:dyDescent="0.25">
      <c r="A6080" s="97">
        <v>43780</v>
      </c>
      <c r="B6080" s="101">
        <v>63</v>
      </c>
      <c r="C6080" s="92" t="str">
        <f t="shared" si="282"/>
        <v>POST /funds-confirmations</v>
      </c>
      <c r="D6080" s="94" t="s">
        <v>208</v>
      </c>
      <c r="E6080" s="93" t="str">
        <f t="shared" si="283"/>
        <v>CoF</v>
      </c>
      <c r="F6080" s="93" t="str">
        <f t="shared" si="284"/>
        <v>Y</v>
      </c>
      <c r="G6080" s="95">
        <v>8822568.1935423929</v>
      </c>
      <c r="H6080" s="99">
        <v>18444.673360111959</v>
      </c>
      <c r="I6080" s="99">
        <v>202.00023244788954</v>
      </c>
      <c r="J6080" s="96"/>
      <c r="K6080" s="96"/>
      <c r="L6080" s="96"/>
      <c r="M6080" s="96"/>
      <c r="N6080" s="96"/>
      <c r="O6080" s="96"/>
      <c r="P6080" s="96"/>
    </row>
    <row r="6081" spans="1:16" ht="15" customHeight="1" x14ac:dyDescent="0.25">
      <c r="A6081" s="97">
        <v>43780</v>
      </c>
      <c r="B6081" s="101">
        <v>75</v>
      </c>
      <c r="C6081" s="92" t="str">
        <f t="shared" si="282"/>
        <v>GET /domestic-payment-consents/{ConsentId}/funds-confirmation</v>
      </c>
      <c r="D6081" s="94" t="s">
        <v>208</v>
      </c>
      <c r="E6081" s="93" t="str">
        <f t="shared" si="283"/>
        <v>CoF</v>
      </c>
      <c r="F6081" s="93" t="str">
        <f t="shared" si="284"/>
        <v>Y</v>
      </c>
      <c r="G6081" s="95">
        <v>4237669.0237479676</v>
      </c>
      <c r="H6081" s="99">
        <v>6568.9180899945368</v>
      </c>
      <c r="I6081" s="99">
        <v>188.72607337373046</v>
      </c>
      <c r="J6081" s="96"/>
      <c r="K6081" s="96"/>
      <c r="L6081" s="96"/>
      <c r="M6081" s="96"/>
      <c r="N6081" s="96"/>
      <c r="O6081" s="96"/>
      <c r="P6081" s="96"/>
    </row>
    <row r="6082" spans="1:16" ht="15" customHeight="1" x14ac:dyDescent="0.25">
      <c r="A6082" s="97">
        <v>43780</v>
      </c>
      <c r="B6082" s="101">
        <v>76</v>
      </c>
      <c r="C6082" s="92" t="str">
        <f t="shared" si="282"/>
        <v>GET /international-payment-consents/{ConsentId}/funds-confirmation</v>
      </c>
      <c r="D6082" s="94" t="s">
        <v>208</v>
      </c>
      <c r="E6082" s="93" t="str">
        <f t="shared" si="283"/>
        <v>CoF</v>
      </c>
      <c r="F6082" s="93" t="str">
        <f t="shared" si="284"/>
        <v>Y</v>
      </c>
      <c r="G6082" s="95">
        <v>16778186.078740042</v>
      </c>
      <c r="H6082" s="103">
        <v>39282.721291647656</v>
      </c>
      <c r="I6082" s="103">
        <v>89.527375702926051</v>
      </c>
      <c r="J6082" s="96"/>
      <c r="K6082" s="96"/>
      <c r="L6082" s="96"/>
      <c r="M6082" s="96"/>
      <c r="N6082" s="96"/>
      <c r="O6082" s="96"/>
      <c r="P6082" s="96"/>
    </row>
    <row r="6083" spans="1:16" ht="15" customHeight="1" x14ac:dyDescent="0.25">
      <c r="A6083" s="97">
        <v>43780</v>
      </c>
      <c r="B6083" s="101">
        <v>77</v>
      </c>
      <c r="C6083" s="92" t="str">
        <f t="shared" si="282"/>
        <v>GET /international-scheduled-payment-consents/{ConsentId}/funds-confirmation</v>
      </c>
      <c r="D6083" s="94" t="s">
        <v>208</v>
      </c>
      <c r="E6083" s="93" t="str">
        <f t="shared" si="283"/>
        <v>CoF</v>
      </c>
      <c r="F6083" s="93" t="str">
        <f t="shared" si="284"/>
        <v>Y</v>
      </c>
      <c r="G6083" s="95">
        <v>30360807.252828121</v>
      </c>
      <c r="H6083" s="99">
        <v>45385.08243345534</v>
      </c>
      <c r="I6083" s="99">
        <v>8.6793280337447154</v>
      </c>
      <c r="J6083" s="96"/>
      <c r="K6083" s="96"/>
      <c r="L6083" s="96"/>
      <c r="M6083" s="96"/>
      <c r="N6083" s="96"/>
      <c r="O6083" s="96"/>
      <c r="P6083" s="96"/>
    </row>
    <row r="6084" spans="1:16" ht="15" customHeight="1" x14ac:dyDescent="0.25">
      <c r="A6084" s="97">
        <v>43780</v>
      </c>
      <c r="B6084" s="101">
        <v>78</v>
      </c>
      <c r="C6084" s="92" t="str">
        <f t="shared" si="282"/>
        <v>GET /accounts/{AccountId}/parties</v>
      </c>
      <c r="D6084" s="94" t="s">
        <v>208</v>
      </c>
      <c r="E6084" s="93" t="str">
        <f t="shared" si="283"/>
        <v>AISP</v>
      </c>
      <c r="F6084" s="93" t="str">
        <f t="shared" si="284"/>
        <v>Y</v>
      </c>
      <c r="G6084" s="104">
        <v>1092931.9706582532</v>
      </c>
      <c r="H6084" s="99">
        <v>47290.33918995678</v>
      </c>
      <c r="I6084" s="99">
        <v>0</v>
      </c>
      <c r="J6084" s="96"/>
      <c r="K6084" s="96"/>
      <c r="L6084" s="96"/>
      <c r="M6084" s="96"/>
      <c r="N6084" s="96"/>
      <c r="O6084" s="96"/>
      <c r="P6084" s="96"/>
    </row>
    <row r="6085" spans="1:16" ht="15" customHeight="1" x14ac:dyDescent="0.25">
      <c r="A6085" s="97">
        <v>43780</v>
      </c>
      <c r="B6085" s="101">
        <v>79</v>
      </c>
      <c r="C6085" s="92" t="str">
        <f t="shared" si="282"/>
        <v>GET /domestic-payments/{DomesticPaymentId}/payment-details</v>
      </c>
      <c r="D6085" s="94" t="s">
        <v>208</v>
      </c>
      <c r="E6085" s="93" t="str">
        <f t="shared" si="283"/>
        <v>PISP</v>
      </c>
      <c r="F6085" s="93" t="str">
        <f t="shared" si="284"/>
        <v>Y</v>
      </c>
      <c r="G6085" s="104">
        <v>38128312.163785681</v>
      </c>
      <c r="H6085" s="99">
        <v>48170.587921141858</v>
      </c>
      <c r="I6085" s="99">
        <v>71.08679225607294</v>
      </c>
      <c r="J6085" s="96"/>
      <c r="K6085" s="96"/>
      <c r="L6085" s="96"/>
      <c r="M6085" s="96"/>
      <c r="N6085" s="96"/>
      <c r="O6085" s="96"/>
      <c r="P6085" s="96"/>
    </row>
    <row r="6086" spans="1:16" ht="15" customHeight="1" x14ac:dyDescent="0.25">
      <c r="A6086" s="97">
        <v>43780</v>
      </c>
      <c r="B6086" s="101">
        <v>80</v>
      </c>
      <c r="C6086" s="92" t="str">
        <f t="shared" si="282"/>
        <v>GET /domestic-scheduled-payments/{DomesticScheduledPaymentId}/payment-details</v>
      </c>
      <c r="D6086" s="94" t="s">
        <v>208</v>
      </c>
      <c r="E6086" s="93" t="str">
        <f t="shared" si="283"/>
        <v>PISP</v>
      </c>
      <c r="F6086" s="93" t="str">
        <f t="shared" si="284"/>
        <v>Y</v>
      </c>
      <c r="G6086" s="104">
        <v>15345669.518430823</v>
      </c>
      <c r="H6086" s="99">
        <v>38382.514988548253</v>
      </c>
      <c r="I6086" s="99">
        <v>85.395075140713999</v>
      </c>
      <c r="J6086" s="96"/>
      <c r="K6086" s="96"/>
      <c r="L6086" s="96"/>
      <c r="M6086" s="96"/>
      <c r="N6086" s="96"/>
      <c r="O6086" s="96"/>
      <c r="P6086" s="96"/>
    </row>
    <row r="6087" spans="1:16" ht="15" customHeight="1" x14ac:dyDescent="0.25">
      <c r="A6087" s="97">
        <v>43780</v>
      </c>
      <c r="B6087" s="101">
        <v>81</v>
      </c>
      <c r="C6087" s="92" t="str">
        <f t="shared" si="282"/>
        <v>GET /domestic-standing-orders/{DomesticStandingOrderId}/payment-details</v>
      </c>
      <c r="D6087" s="94" t="s">
        <v>208</v>
      </c>
      <c r="E6087" s="93" t="str">
        <f t="shared" si="283"/>
        <v>PISP</v>
      </c>
      <c r="F6087" s="93" t="str">
        <f t="shared" si="284"/>
        <v>Y</v>
      </c>
      <c r="G6087" s="104">
        <v>6043306.2175814239</v>
      </c>
      <c r="H6087" s="99">
        <v>9658.9189487366639</v>
      </c>
      <c r="I6087" s="99">
        <v>239.89110236020304</v>
      </c>
      <c r="J6087" s="96"/>
      <c r="K6087" s="96"/>
      <c r="L6087" s="96"/>
      <c r="M6087" s="96"/>
      <c r="N6087" s="96"/>
      <c r="O6087" s="96"/>
      <c r="P6087" s="96"/>
    </row>
    <row r="6088" spans="1:16" ht="15" customHeight="1" x14ac:dyDescent="0.25">
      <c r="A6088" s="97">
        <v>43780</v>
      </c>
      <c r="B6088" s="101">
        <v>82</v>
      </c>
      <c r="C6088" s="92" t="str">
        <f t="shared" ref="C6088:C6151" si="285">VLOOKUP($B6088,endpoints,3)</f>
        <v>GET /international-payments/{InternationalPaymentId}/payment-details</v>
      </c>
      <c r="D6088" s="94" t="s">
        <v>208</v>
      </c>
      <c r="E6088" s="93" t="str">
        <f t="shared" ref="E6088:E6151" si="286">VLOOKUP($B6088,endpoints,4)</f>
        <v>PISP</v>
      </c>
      <c r="F6088" s="93" t="str">
        <f t="shared" ref="F6088:F6151" si="287">VLOOKUP($B6088,endpoints,5)</f>
        <v>Y</v>
      </c>
      <c r="G6088" s="104">
        <v>14397374.594021769</v>
      </c>
      <c r="H6088" s="99">
        <v>20356.626208621132</v>
      </c>
      <c r="I6088" s="99">
        <v>67.637296199344334</v>
      </c>
      <c r="J6088" s="96"/>
      <c r="K6088" s="96"/>
      <c r="L6088" s="96"/>
      <c r="M6088" s="96"/>
      <c r="N6088" s="96"/>
      <c r="O6088" s="96"/>
      <c r="P6088" s="96"/>
    </row>
    <row r="6089" spans="1:16" ht="15" customHeight="1" x14ac:dyDescent="0.25">
      <c r="A6089" s="97">
        <v>43780</v>
      </c>
      <c r="B6089" s="101">
        <v>83</v>
      </c>
      <c r="C6089" s="92" t="str">
        <f t="shared" si="285"/>
        <v>GET /international-scheduled-payments/{InternationalScheduledPaymentId}/payment-details</v>
      </c>
      <c r="D6089" s="94" t="s">
        <v>208</v>
      </c>
      <c r="E6089" s="93" t="str">
        <f t="shared" si="286"/>
        <v>PISP</v>
      </c>
      <c r="F6089" s="93" t="str">
        <f t="shared" si="287"/>
        <v>Y</v>
      </c>
      <c r="G6089" s="104">
        <v>25317479.568052437</v>
      </c>
      <c r="H6089" s="99">
        <v>44871.44577820116</v>
      </c>
      <c r="I6089" s="99">
        <v>58.792305212468357</v>
      </c>
      <c r="J6089" s="96"/>
      <c r="K6089" s="96"/>
      <c r="L6089" s="96"/>
      <c r="M6089" s="96"/>
      <c r="N6089" s="96"/>
      <c r="O6089" s="96"/>
      <c r="P6089" s="96"/>
    </row>
    <row r="6090" spans="1:16" ht="15" customHeight="1" x14ac:dyDescent="0.25">
      <c r="A6090" s="97">
        <v>43780</v>
      </c>
      <c r="B6090" s="101">
        <v>84</v>
      </c>
      <c r="C6090" s="92" t="str">
        <f t="shared" si="285"/>
        <v>GET /international-standing-orders/{InternationalStandingOrderPaymentId}/payment-details</v>
      </c>
      <c r="D6090" s="94" t="s">
        <v>208</v>
      </c>
      <c r="E6090" s="93" t="str">
        <f t="shared" si="286"/>
        <v>PISP</v>
      </c>
      <c r="F6090" s="93" t="str">
        <f t="shared" si="287"/>
        <v>Y</v>
      </c>
      <c r="G6090" s="104">
        <v>7223197.6713820556</v>
      </c>
      <c r="H6090" s="99">
        <v>19779.437440001879</v>
      </c>
      <c r="I6090" s="99">
        <v>78.174271057550527</v>
      </c>
      <c r="J6090" s="96"/>
      <c r="K6090" s="96"/>
      <c r="L6090" s="96"/>
      <c r="M6090" s="96"/>
      <c r="N6090" s="96"/>
      <c r="O6090" s="96"/>
      <c r="P6090" s="96"/>
    </row>
    <row r="6091" spans="1:16" ht="15" customHeight="1" x14ac:dyDescent="0.25">
      <c r="A6091" s="97">
        <v>43780</v>
      </c>
      <c r="B6091" s="101">
        <v>85</v>
      </c>
      <c r="C6091" s="92" t="str">
        <f t="shared" si="285"/>
        <v>GET /file-payments/{FilePaymentId}/payment-details</v>
      </c>
      <c r="D6091" s="94" t="s">
        <v>208</v>
      </c>
      <c r="E6091" s="93" t="str">
        <f t="shared" si="286"/>
        <v>PISP</v>
      </c>
      <c r="F6091" s="93" t="str">
        <f t="shared" si="287"/>
        <v>Y</v>
      </c>
      <c r="G6091" s="104">
        <v>64022703.48644425</v>
      </c>
      <c r="H6091" s="99">
        <v>2874.4561662584906</v>
      </c>
      <c r="I6091" s="99">
        <v>95.184283559411327</v>
      </c>
      <c r="J6091" s="96"/>
      <c r="K6091" s="96"/>
      <c r="L6091" s="96"/>
      <c r="M6091" s="96"/>
      <c r="N6091" s="96"/>
      <c r="O6091" s="96"/>
      <c r="P6091" s="96"/>
    </row>
    <row r="6092" spans="1:16" ht="15" customHeight="1" x14ac:dyDescent="0.25">
      <c r="A6092" s="97">
        <v>43780</v>
      </c>
      <c r="B6092" s="101">
        <v>86</v>
      </c>
      <c r="C6092" s="92" t="str">
        <f t="shared" si="285"/>
        <v>POST /event-subscriptions</v>
      </c>
      <c r="D6092" s="94" t="s">
        <v>208</v>
      </c>
      <c r="E6092" s="93" t="str">
        <f t="shared" si="286"/>
        <v>Notifications</v>
      </c>
      <c r="F6092" s="93" t="str">
        <f t="shared" si="287"/>
        <v>N</v>
      </c>
      <c r="G6092" s="104">
        <v>11597881.595781701</v>
      </c>
      <c r="H6092" s="99">
        <v>13910.888605710779</v>
      </c>
      <c r="I6092" s="99">
        <v>11.468628131684159</v>
      </c>
      <c r="J6092" s="96"/>
      <c r="K6092" s="96"/>
      <c r="L6092" s="96"/>
      <c r="M6092" s="96"/>
      <c r="N6092" s="96"/>
      <c r="O6092" s="96"/>
      <c r="P6092" s="96"/>
    </row>
    <row r="6093" spans="1:16" ht="15" customHeight="1" x14ac:dyDescent="0.25">
      <c r="A6093" s="97">
        <v>43780</v>
      </c>
      <c r="B6093" s="101">
        <v>87</v>
      </c>
      <c r="C6093" s="92" t="str">
        <f t="shared" si="285"/>
        <v>GET /event-subscriptions</v>
      </c>
      <c r="D6093" s="94" t="s">
        <v>208</v>
      </c>
      <c r="E6093" s="93" t="str">
        <f t="shared" si="286"/>
        <v>Notifications</v>
      </c>
      <c r="F6093" s="93" t="str">
        <f t="shared" si="287"/>
        <v>N</v>
      </c>
      <c r="G6093" s="104">
        <v>19462861.079608496</v>
      </c>
      <c r="H6093" s="99">
        <v>39296.088776588702</v>
      </c>
      <c r="I6093" s="99">
        <v>173.05117242375195</v>
      </c>
      <c r="J6093" s="96"/>
      <c r="K6093" s="96"/>
      <c r="L6093" s="96"/>
      <c r="M6093" s="96"/>
      <c r="N6093" s="96"/>
      <c r="O6093" s="96"/>
      <c r="P6093" s="96"/>
    </row>
    <row r="6094" spans="1:16" ht="15" customHeight="1" x14ac:dyDescent="0.25">
      <c r="A6094" s="97">
        <v>43780</v>
      </c>
      <c r="B6094" s="101">
        <v>88</v>
      </c>
      <c r="C6094" s="92" t="str">
        <f t="shared" si="285"/>
        <v>PUT /event-subscriptions/{EventSubscriptionId}</v>
      </c>
      <c r="D6094" s="94" t="s">
        <v>208</v>
      </c>
      <c r="E6094" s="93" t="str">
        <f t="shared" si="286"/>
        <v>Notifications</v>
      </c>
      <c r="F6094" s="93" t="str">
        <f t="shared" si="287"/>
        <v>N</v>
      </c>
      <c r="G6094" s="104">
        <v>12177775.675570786</v>
      </c>
      <c r="H6094" s="99">
        <v>14606.433035996319</v>
      </c>
      <c r="I6094" s="99">
        <v>12.042059538268369</v>
      </c>
      <c r="J6094" s="96"/>
      <c r="K6094" s="96"/>
      <c r="L6094" s="96"/>
      <c r="M6094" s="96"/>
      <c r="N6094" s="96"/>
      <c r="O6094" s="96"/>
      <c r="P6094" s="96"/>
    </row>
    <row r="6095" spans="1:16" ht="15" customHeight="1" x14ac:dyDescent="0.25">
      <c r="A6095" s="97">
        <v>43780</v>
      </c>
      <c r="B6095" s="101">
        <v>89</v>
      </c>
      <c r="C6095" s="92" t="str">
        <f t="shared" si="285"/>
        <v>DELETE /event-subscriptions/{EventSubscriptionId}</v>
      </c>
      <c r="D6095" s="94" t="s">
        <v>208</v>
      </c>
      <c r="E6095" s="93" t="str">
        <f t="shared" si="286"/>
        <v>Notifications</v>
      </c>
      <c r="F6095" s="93" t="str">
        <f t="shared" si="287"/>
        <v>N</v>
      </c>
      <c r="G6095" s="104">
        <v>6378079.8393374421</v>
      </c>
      <c r="H6095" s="99">
        <v>13603.615578164172</v>
      </c>
      <c r="I6095" s="99">
        <v>120.9128379622002</v>
      </c>
      <c r="J6095" s="96"/>
      <c r="K6095" s="96"/>
      <c r="L6095" s="96"/>
      <c r="M6095" s="96"/>
      <c r="N6095" s="96"/>
      <c r="O6095" s="96"/>
      <c r="P6095" s="96"/>
    </row>
    <row r="6096" spans="1:16" ht="15" customHeight="1" x14ac:dyDescent="0.25">
      <c r="A6096" s="97">
        <v>43780</v>
      </c>
      <c r="B6096" s="101">
        <v>90</v>
      </c>
      <c r="C6096" s="92" t="str">
        <f t="shared" si="285"/>
        <v>POST /event-notifications</v>
      </c>
      <c r="D6096" s="94" t="s">
        <v>208</v>
      </c>
      <c r="E6096" s="93" t="str">
        <f t="shared" si="286"/>
        <v>Notifications</v>
      </c>
      <c r="F6096" s="93" t="str">
        <f t="shared" si="287"/>
        <v>N</v>
      </c>
      <c r="G6096" s="104">
        <v>8381439.783865273</v>
      </c>
      <c r="H6096" s="99">
        <v>17522.43969210636</v>
      </c>
      <c r="I6096" s="99">
        <v>191.90022082549507</v>
      </c>
      <c r="J6096" s="96"/>
      <c r="K6096" s="96"/>
      <c r="L6096" s="96"/>
      <c r="M6096" s="96"/>
      <c r="N6096" s="96"/>
      <c r="O6096" s="96"/>
      <c r="P6096" s="96"/>
    </row>
    <row r="6097" spans="1:16" ht="15" customHeight="1" x14ac:dyDescent="0.25">
      <c r="A6097" s="97">
        <v>43780</v>
      </c>
      <c r="B6097" s="101">
        <v>91</v>
      </c>
      <c r="C6097" s="92" t="str">
        <f t="shared" si="285"/>
        <v>POST /events</v>
      </c>
      <c r="D6097" s="94" t="s">
        <v>208</v>
      </c>
      <c r="E6097" s="93" t="str">
        <f t="shared" si="286"/>
        <v>Notifications</v>
      </c>
      <c r="F6097" s="93" t="str">
        <f t="shared" si="287"/>
        <v>N</v>
      </c>
      <c r="G6097" s="104">
        <v>5218428.9594579069</v>
      </c>
      <c r="H6097" s="99">
        <v>11130.230927588867</v>
      </c>
      <c r="I6097" s="99">
        <v>98.928685605436513</v>
      </c>
      <c r="J6097" s="96"/>
      <c r="K6097" s="96"/>
      <c r="L6097" s="96"/>
      <c r="M6097" s="96"/>
      <c r="N6097" s="96"/>
      <c r="O6097" s="96"/>
      <c r="P6097" s="96"/>
    </row>
    <row r="6098" spans="1:16" ht="15" customHeight="1" x14ac:dyDescent="0.25">
      <c r="A6098" s="97">
        <v>43781</v>
      </c>
      <c r="B6098" s="101">
        <v>0</v>
      </c>
      <c r="C6098" s="92" t="str">
        <f t="shared" si="285"/>
        <v>OIDC endpoints for token IDs</v>
      </c>
      <c r="D6098" s="94" t="s">
        <v>207</v>
      </c>
      <c r="E6098" s="93" t="str">
        <f t="shared" si="286"/>
        <v>OIDC</v>
      </c>
      <c r="F6098" s="93" t="str">
        <f t="shared" si="287"/>
        <v>N</v>
      </c>
      <c r="G6098" s="111">
        <v>880881059.42573488</v>
      </c>
      <c r="H6098" s="99">
        <v>1665033.961687882</v>
      </c>
      <c r="I6098" s="99">
        <v>618.20901780519523</v>
      </c>
      <c r="J6098" s="96"/>
      <c r="K6098" s="96"/>
      <c r="L6098" s="96"/>
      <c r="M6098" s="96"/>
      <c r="N6098" s="96"/>
      <c r="O6098" s="96"/>
      <c r="P6098" s="96"/>
    </row>
    <row r="6099" spans="1:16" ht="15" customHeight="1" x14ac:dyDescent="0.25">
      <c r="A6099" s="100">
        <v>43781</v>
      </c>
      <c r="B6099" s="101">
        <v>1</v>
      </c>
      <c r="C6099" s="92" t="str">
        <f t="shared" si="285"/>
        <v>POST /account-access-consents</v>
      </c>
      <c r="D6099" s="94" t="s">
        <v>207</v>
      </c>
      <c r="E6099" s="93" t="str">
        <f t="shared" si="286"/>
        <v>AISP</v>
      </c>
      <c r="F6099" s="93" t="str">
        <f t="shared" si="287"/>
        <v>N</v>
      </c>
      <c r="G6099" s="95">
        <v>803589.26652973052</v>
      </c>
      <c r="H6099" s="102">
        <v>30857.616098401337</v>
      </c>
      <c r="I6099" s="102">
        <v>88.262864835862132</v>
      </c>
      <c r="J6099" s="96"/>
      <c r="K6099" s="96"/>
      <c r="L6099" s="96"/>
      <c r="M6099" s="96"/>
      <c r="N6099" s="96"/>
      <c r="O6099" s="96"/>
      <c r="P6099" s="96"/>
    </row>
    <row r="6100" spans="1:16" ht="15" customHeight="1" x14ac:dyDescent="0.25">
      <c r="A6100" s="100">
        <v>43781</v>
      </c>
      <c r="B6100" s="101">
        <v>2</v>
      </c>
      <c r="C6100" s="92" t="str">
        <f t="shared" si="285"/>
        <v>GET /account-access-consents/{ConsentId}</v>
      </c>
      <c r="D6100" s="94" t="s">
        <v>207</v>
      </c>
      <c r="E6100" s="93" t="str">
        <f t="shared" si="286"/>
        <v>AISP</v>
      </c>
      <c r="F6100" s="93" t="str">
        <f t="shared" si="287"/>
        <v>N</v>
      </c>
      <c r="G6100" s="95">
        <v>1432945.635960253</v>
      </c>
      <c r="H6100" s="102">
        <v>30419.078450002849</v>
      </c>
      <c r="I6100" s="102">
        <v>32.853622883229598</v>
      </c>
      <c r="J6100" s="96"/>
      <c r="K6100" s="96"/>
      <c r="L6100" s="96"/>
      <c r="M6100" s="96"/>
      <c r="N6100" s="96"/>
      <c r="O6100" s="96"/>
      <c r="P6100" s="96"/>
    </row>
    <row r="6101" spans="1:16" ht="15" customHeight="1" x14ac:dyDescent="0.25">
      <c r="A6101" s="100">
        <v>43781</v>
      </c>
      <c r="B6101" s="101">
        <v>3</v>
      </c>
      <c r="C6101" s="92" t="str">
        <f t="shared" si="285"/>
        <v>DELETE /account-access-consents/{ConsentId}</v>
      </c>
      <c r="D6101" s="94" t="s">
        <v>207</v>
      </c>
      <c r="E6101" s="93" t="str">
        <f t="shared" si="286"/>
        <v>AISP</v>
      </c>
      <c r="F6101" s="93" t="str">
        <f t="shared" si="287"/>
        <v>N</v>
      </c>
      <c r="G6101" s="95">
        <v>811355.82939655066</v>
      </c>
      <c r="H6101" s="102">
        <v>26611.466689973895</v>
      </c>
      <c r="I6101" s="102">
        <v>276.99939357981418</v>
      </c>
      <c r="J6101" s="96"/>
      <c r="K6101" s="96"/>
      <c r="L6101" s="96"/>
      <c r="M6101" s="96"/>
      <c r="N6101" s="96"/>
      <c r="O6101" s="96"/>
      <c r="P6101" s="96"/>
    </row>
    <row r="6102" spans="1:16" ht="15" customHeight="1" x14ac:dyDescent="0.25">
      <c r="A6102" s="100">
        <v>43781</v>
      </c>
      <c r="B6102" s="101">
        <v>4</v>
      </c>
      <c r="C6102" s="92" t="str">
        <f t="shared" si="285"/>
        <v>GET /accounts</v>
      </c>
      <c r="D6102" s="94" t="s">
        <v>207</v>
      </c>
      <c r="E6102" s="93" t="str">
        <f t="shared" si="286"/>
        <v>AISP</v>
      </c>
      <c r="F6102" s="93" t="str">
        <f t="shared" si="287"/>
        <v>Y</v>
      </c>
      <c r="G6102" s="95">
        <v>1772476.5515690637</v>
      </c>
      <c r="H6102" s="102">
        <v>30506.04222257447</v>
      </c>
      <c r="I6102" s="102">
        <v>69.567720590289497</v>
      </c>
      <c r="J6102" s="96"/>
      <c r="K6102" s="96"/>
      <c r="L6102" s="96"/>
      <c r="M6102" s="96"/>
      <c r="N6102" s="96"/>
      <c r="O6102" s="96"/>
      <c r="P6102" s="96"/>
    </row>
    <row r="6103" spans="1:16" ht="15" customHeight="1" x14ac:dyDescent="0.25">
      <c r="A6103" s="100">
        <v>43781</v>
      </c>
      <c r="B6103" s="101">
        <v>5</v>
      </c>
      <c r="C6103" s="92" t="str">
        <f t="shared" si="285"/>
        <v>GET /accounts/{AccountId}</v>
      </c>
      <c r="D6103" s="94" t="s">
        <v>207</v>
      </c>
      <c r="E6103" s="93" t="str">
        <f t="shared" si="286"/>
        <v>AISP</v>
      </c>
      <c r="F6103" s="93" t="str">
        <f t="shared" si="287"/>
        <v>Y</v>
      </c>
      <c r="G6103" s="95">
        <v>2938837.929045449</v>
      </c>
      <c r="H6103" s="102">
        <v>40418.60648948796</v>
      </c>
      <c r="I6103" s="102">
        <v>90.486160946688898</v>
      </c>
      <c r="J6103" s="96"/>
      <c r="K6103" s="96"/>
      <c r="L6103" s="96"/>
      <c r="M6103" s="96"/>
      <c r="N6103" s="96"/>
      <c r="O6103" s="96"/>
      <c r="P6103" s="96"/>
    </row>
    <row r="6104" spans="1:16" ht="15" customHeight="1" x14ac:dyDescent="0.25">
      <c r="A6104" s="100">
        <v>43781</v>
      </c>
      <c r="B6104" s="101">
        <v>6</v>
      </c>
      <c r="C6104" s="92" t="str">
        <f t="shared" si="285"/>
        <v>GET /accounts/{AccountId}/balances</v>
      </c>
      <c r="D6104" s="94" t="s">
        <v>207</v>
      </c>
      <c r="E6104" s="93" t="str">
        <f t="shared" si="286"/>
        <v>AISP</v>
      </c>
      <c r="F6104" s="93" t="str">
        <f t="shared" si="287"/>
        <v>Y</v>
      </c>
      <c r="G6104" s="95">
        <v>2056075.8749347422</v>
      </c>
      <c r="H6104" s="102">
        <v>26310.791368438327</v>
      </c>
      <c r="I6104" s="102">
        <v>149.59531193574722</v>
      </c>
      <c r="J6104" s="96"/>
      <c r="K6104" s="96"/>
      <c r="L6104" s="96"/>
      <c r="M6104" s="96"/>
      <c r="N6104" s="96"/>
      <c r="O6104" s="96"/>
      <c r="P6104" s="96"/>
    </row>
    <row r="6105" spans="1:16" ht="15" customHeight="1" x14ac:dyDescent="0.25">
      <c r="A6105" s="100">
        <v>43781</v>
      </c>
      <c r="B6105" s="101">
        <v>7</v>
      </c>
      <c r="C6105" s="92" t="str">
        <f t="shared" si="285"/>
        <v>GET /balances</v>
      </c>
      <c r="D6105" s="94" t="s">
        <v>207</v>
      </c>
      <c r="E6105" s="93" t="str">
        <f t="shared" si="286"/>
        <v>AISP</v>
      </c>
      <c r="F6105" s="93" t="str">
        <f t="shared" si="287"/>
        <v>Y</v>
      </c>
      <c r="G6105" s="95">
        <v>1290310.9828069594</v>
      </c>
      <c r="H6105" s="102">
        <v>20687.591335391524</v>
      </c>
      <c r="I6105" s="102">
        <v>173.54514700240142</v>
      </c>
      <c r="J6105" s="96"/>
      <c r="K6105" s="96"/>
      <c r="L6105" s="96"/>
      <c r="M6105" s="96"/>
      <c r="N6105" s="96"/>
      <c r="O6105" s="96"/>
      <c r="P6105" s="96"/>
    </row>
    <row r="6106" spans="1:16" ht="15" customHeight="1" x14ac:dyDescent="0.25">
      <c r="A6106" s="100">
        <v>43781</v>
      </c>
      <c r="B6106" s="101">
        <v>8</v>
      </c>
      <c r="C6106" s="92" t="str">
        <f t="shared" si="285"/>
        <v>GET /accounts/{AccountId}/transactions</v>
      </c>
      <c r="D6106" s="94" t="s">
        <v>207</v>
      </c>
      <c r="E6106" s="93" t="str">
        <f t="shared" si="286"/>
        <v>AISP</v>
      </c>
      <c r="F6106" s="93" t="str">
        <f t="shared" si="287"/>
        <v>Y</v>
      </c>
      <c r="G6106" s="95">
        <v>40348681.570816591</v>
      </c>
      <c r="H6106" s="102">
        <v>18519.602743423107</v>
      </c>
      <c r="I6106" s="102">
        <v>180.5875857725886</v>
      </c>
      <c r="J6106" s="96"/>
      <c r="K6106" s="96"/>
      <c r="L6106" s="96"/>
      <c r="M6106" s="96"/>
      <c r="N6106" s="96"/>
      <c r="O6106" s="96"/>
      <c r="P6106" s="96"/>
    </row>
    <row r="6107" spans="1:16" ht="15" customHeight="1" x14ac:dyDescent="0.25">
      <c r="A6107" s="100">
        <v>43781</v>
      </c>
      <c r="B6107" s="101">
        <v>9</v>
      </c>
      <c r="C6107" s="92" t="str">
        <f t="shared" si="285"/>
        <v>GET /transactions</v>
      </c>
      <c r="D6107" s="94" t="s">
        <v>207</v>
      </c>
      <c r="E6107" s="93" t="str">
        <f t="shared" si="286"/>
        <v>AISP</v>
      </c>
      <c r="F6107" s="93" t="str">
        <f t="shared" si="287"/>
        <v>Y</v>
      </c>
      <c r="G6107" s="95">
        <v>411991559.70604742</v>
      </c>
      <c r="H6107" s="102">
        <v>44900.347046559975</v>
      </c>
      <c r="I6107" s="102">
        <v>35.839397231180364</v>
      </c>
      <c r="J6107" s="96"/>
      <c r="K6107" s="96"/>
      <c r="L6107" s="96"/>
      <c r="M6107" s="96"/>
      <c r="N6107" s="96"/>
      <c r="O6107" s="96"/>
      <c r="P6107" s="96"/>
    </row>
    <row r="6108" spans="1:16" ht="15" customHeight="1" x14ac:dyDescent="0.25">
      <c r="A6108" s="100">
        <v>43781</v>
      </c>
      <c r="B6108" s="101">
        <v>10</v>
      </c>
      <c r="C6108" s="92" t="str">
        <f t="shared" si="285"/>
        <v>GET /accounts/{AccountId}/beneficiaries</v>
      </c>
      <c r="D6108" s="94" t="s">
        <v>207</v>
      </c>
      <c r="E6108" s="93" t="str">
        <f t="shared" si="286"/>
        <v>AISP</v>
      </c>
      <c r="F6108" s="93" t="str">
        <f t="shared" si="287"/>
        <v>Y</v>
      </c>
      <c r="G6108" s="95">
        <v>2681581.391034211</v>
      </c>
      <c r="H6108" s="102">
        <v>27611.729791602596</v>
      </c>
      <c r="I6108" s="102">
        <v>135.70662619430257</v>
      </c>
      <c r="J6108" s="96"/>
      <c r="K6108" s="96"/>
      <c r="L6108" s="96"/>
      <c r="M6108" s="96"/>
      <c r="N6108" s="96"/>
      <c r="O6108" s="96"/>
      <c r="P6108" s="96"/>
    </row>
    <row r="6109" spans="1:16" ht="15" customHeight="1" x14ac:dyDescent="0.25">
      <c r="A6109" s="100">
        <v>43781</v>
      </c>
      <c r="B6109" s="101">
        <v>11</v>
      </c>
      <c r="C6109" s="92" t="str">
        <f t="shared" si="285"/>
        <v>GET /beneficiaries</v>
      </c>
      <c r="D6109" s="94" t="s">
        <v>207</v>
      </c>
      <c r="E6109" s="93" t="str">
        <f t="shared" si="286"/>
        <v>AISP</v>
      </c>
      <c r="F6109" s="93" t="str">
        <f t="shared" si="287"/>
        <v>Y</v>
      </c>
      <c r="G6109" s="95">
        <v>3478448.7641397798</v>
      </c>
      <c r="H6109" s="102">
        <v>36476.213614887529</v>
      </c>
      <c r="I6109" s="102">
        <v>33.54977183722724</v>
      </c>
      <c r="J6109" s="96"/>
      <c r="K6109" s="96"/>
      <c r="L6109" s="96"/>
      <c r="M6109" s="96"/>
      <c r="N6109" s="96"/>
      <c r="O6109" s="96"/>
      <c r="P6109" s="96"/>
    </row>
    <row r="6110" spans="1:16" ht="15" customHeight="1" x14ac:dyDescent="0.25">
      <c r="A6110" s="100">
        <v>43781</v>
      </c>
      <c r="B6110" s="101">
        <v>12</v>
      </c>
      <c r="C6110" s="92" t="str">
        <f t="shared" si="285"/>
        <v>GET /accounts/{AccountId}/direct-debits</v>
      </c>
      <c r="D6110" s="94" t="s">
        <v>207</v>
      </c>
      <c r="E6110" s="93" t="str">
        <f t="shared" si="286"/>
        <v>AISP</v>
      </c>
      <c r="F6110" s="93" t="str">
        <f t="shared" si="287"/>
        <v>Y</v>
      </c>
      <c r="G6110" s="95">
        <v>2254721.6975506758</v>
      </c>
      <c r="H6110" s="102">
        <v>35066.840476201818</v>
      </c>
      <c r="I6110" s="102">
        <v>199.62365394603873</v>
      </c>
      <c r="J6110" s="96"/>
      <c r="K6110" s="96"/>
      <c r="L6110" s="96"/>
      <c r="M6110" s="96"/>
      <c r="N6110" s="96"/>
      <c r="O6110" s="96"/>
      <c r="P6110" s="96"/>
    </row>
    <row r="6111" spans="1:16" ht="15" customHeight="1" x14ac:dyDescent="0.25">
      <c r="A6111" s="100">
        <v>43781</v>
      </c>
      <c r="B6111" s="101">
        <v>13</v>
      </c>
      <c r="C6111" s="92" t="str">
        <f t="shared" si="285"/>
        <v>GET /direct-debits</v>
      </c>
      <c r="D6111" s="94" t="s">
        <v>207</v>
      </c>
      <c r="E6111" s="93" t="str">
        <f t="shared" si="286"/>
        <v>AISP</v>
      </c>
      <c r="F6111" s="93" t="str">
        <f t="shared" si="287"/>
        <v>Y</v>
      </c>
      <c r="G6111" s="95">
        <v>2206557.390700982</v>
      </c>
      <c r="H6111" s="102">
        <v>24396.940753765972</v>
      </c>
      <c r="I6111" s="102">
        <v>234.62018555469064</v>
      </c>
      <c r="J6111" s="96"/>
      <c r="K6111" s="96"/>
      <c r="L6111" s="96"/>
      <c r="M6111" s="96"/>
      <c r="N6111" s="96"/>
      <c r="O6111" s="96"/>
      <c r="P6111" s="96"/>
    </row>
    <row r="6112" spans="1:16" ht="15" customHeight="1" x14ac:dyDescent="0.25">
      <c r="A6112" s="100">
        <v>43781</v>
      </c>
      <c r="B6112" s="101">
        <v>14</v>
      </c>
      <c r="C6112" s="92" t="str">
        <f t="shared" si="285"/>
        <v>GET /accounts/{AccountId}/standing-orders</v>
      </c>
      <c r="D6112" s="94" t="s">
        <v>207</v>
      </c>
      <c r="E6112" s="93" t="str">
        <f t="shared" si="286"/>
        <v>AISP</v>
      </c>
      <c r="F6112" s="93" t="str">
        <f t="shared" si="287"/>
        <v>Y</v>
      </c>
      <c r="G6112" s="95">
        <v>1167009.1078139704</v>
      </c>
      <c r="H6112" s="102">
        <v>17366.529901589292</v>
      </c>
      <c r="I6112" s="102">
        <v>138.36511979745023</v>
      </c>
      <c r="J6112" s="96"/>
      <c r="K6112" s="96"/>
      <c r="L6112" s="96"/>
      <c r="M6112" s="96"/>
      <c r="N6112" s="96"/>
      <c r="O6112" s="96"/>
      <c r="P6112" s="96"/>
    </row>
    <row r="6113" spans="1:16" ht="15" customHeight="1" x14ac:dyDescent="0.25">
      <c r="A6113" s="100">
        <v>43781</v>
      </c>
      <c r="B6113" s="101">
        <v>15</v>
      </c>
      <c r="C6113" s="92" t="str">
        <f t="shared" si="285"/>
        <v>GET /standing-orders</v>
      </c>
      <c r="D6113" s="94" t="s">
        <v>207</v>
      </c>
      <c r="E6113" s="93" t="str">
        <f t="shared" si="286"/>
        <v>AISP</v>
      </c>
      <c r="F6113" s="93" t="str">
        <f t="shared" si="287"/>
        <v>Y</v>
      </c>
      <c r="G6113" s="95">
        <v>1853956.7904479071</v>
      </c>
      <c r="H6113" s="102">
        <v>41115.575372910876</v>
      </c>
      <c r="I6113" s="102">
        <v>161.33035432575352</v>
      </c>
      <c r="J6113" s="96"/>
      <c r="K6113" s="96"/>
      <c r="L6113" s="96"/>
      <c r="M6113" s="96"/>
      <c r="N6113" s="96"/>
      <c r="O6113" s="96"/>
      <c r="P6113" s="96"/>
    </row>
    <row r="6114" spans="1:16" ht="15" customHeight="1" x14ac:dyDescent="0.25">
      <c r="A6114" s="100">
        <v>43781</v>
      </c>
      <c r="B6114" s="101">
        <v>16</v>
      </c>
      <c r="C6114" s="92" t="str">
        <f t="shared" si="285"/>
        <v>GET /accounts/{AccountId}/product</v>
      </c>
      <c r="D6114" s="94" t="s">
        <v>207</v>
      </c>
      <c r="E6114" s="93" t="str">
        <f t="shared" si="286"/>
        <v>AISP</v>
      </c>
      <c r="F6114" s="93" t="str">
        <f t="shared" si="287"/>
        <v>Y</v>
      </c>
      <c r="G6114" s="95">
        <v>424225.77870194649</v>
      </c>
      <c r="H6114" s="102">
        <v>5089.6904927987716</v>
      </c>
      <c r="I6114" s="102">
        <v>176.45873606424524</v>
      </c>
      <c r="J6114" s="96"/>
      <c r="K6114" s="96"/>
      <c r="L6114" s="96"/>
      <c r="M6114" s="96"/>
      <c r="N6114" s="96"/>
      <c r="O6114" s="96"/>
      <c r="P6114" s="96"/>
    </row>
    <row r="6115" spans="1:16" ht="15" customHeight="1" x14ac:dyDescent="0.25">
      <c r="A6115" s="100">
        <v>43781</v>
      </c>
      <c r="B6115" s="101">
        <v>17</v>
      </c>
      <c r="C6115" s="92" t="str">
        <f t="shared" si="285"/>
        <v>GET /products</v>
      </c>
      <c r="D6115" s="94" t="s">
        <v>207</v>
      </c>
      <c r="E6115" s="93" t="str">
        <f t="shared" si="286"/>
        <v>AISP</v>
      </c>
      <c r="F6115" s="93" t="str">
        <f t="shared" si="287"/>
        <v>Y</v>
      </c>
      <c r="G6115" s="95">
        <v>944431.3643811919</v>
      </c>
      <c r="H6115" s="102">
        <v>31278.845595327028</v>
      </c>
      <c r="I6115" s="102">
        <v>226.45765921390461</v>
      </c>
      <c r="J6115" s="96"/>
      <c r="K6115" s="96"/>
      <c r="L6115" s="96"/>
      <c r="M6115" s="96"/>
      <c r="N6115" s="96"/>
      <c r="O6115" s="96"/>
      <c r="P6115" s="96"/>
    </row>
    <row r="6116" spans="1:16" ht="15" customHeight="1" x14ac:dyDescent="0.25">
      <c r="A6116" s="100">
        <v>43781</v>
      </c>
      <c r="B6116" s="101">
        <v>18</v>
      </c>
      <c r="C6116" s="92" t="str">
        <f t="shared" si="285"/>
        <v>GET /accounts/{AccountId}/offers</v>
      </c>
      <c r="D6116" s="94" t="s">
        <v>207</v>
      </c>
      <c r="E6116" s="93" t="str">
        <f t="shared" si="286"/>
        <v>AISP</v>
      </c>
      <c r="F6116" s="93" t="str">
        <f t="shared" si="287"/>
        <v>Y</v>
      </c>
      <c r="G6116" s="95">
        <v>1031240.5690436212</v>
      </c>
      <c r="H6116" s="102">
        <v>37856.820752454601</v>
      </c>
      <c r="I6116" s="102">
        <v>303.90845799280061</v>
      </c>
      <c r="J6116" s="96"/>
      <c r="K6116" s="96"/>
      <c r="L6116" s="96"/>
      <c r="M6116" s="96"/>
      <c r="N6116" s="96"/>
      <c r="O6116" s="96"/>
      <c r="P6116" s="96"/>
    </row>
    <row r="6117" spans="1:16" ht="15" customHeight="1" x14ac:dyDescent="0.25">
      <c r="A6117" s="100">
        <v>43781</v>
      </c>
      <c r="B6117" s="101">
        <v>19</v>
      </c>
      <c r="C6117" s="92" t="str">
        <f t="shared" si="285"/>
        <v>GET /offers</v>
      </c>
      <c r="D6117" s="94" t="s">
        <v>207</v>
      </c>
      <c r="E6117" s="93" t="str">
        <f t="shared" si="286"/>
        <v>AISP</v>
      </c>
      <c r="F6117" s="93" t="str">
        <f t="shared" si="287"/>
        <v>Y</v>
      </c>
      <c r="G6117" s="95">
        <v>3864035.0569302654</v>
      </c>
      <c r="H6117" s="102">
        <v>39655.395549450972</v>
      </c>
      <c r="I6117" s="102">
        <v>161.56914126491623</v>
      </c>
      <c r="J6117" s="96"/>
      <c r="K6117" s="96"/>
      <c r="L6117" s="96"/>
      <c r="M6117" s="96"/>
      <c r="N6117" s="96"/>
      <c r="O6117" s="96"/>
      <c r="P6117" s="96"/>
    </row>
    <row r="6118" spans="1:16" x14ac:dyDescent="0.25">
      <c r="A6118" s="100">
        <v>43781</v>
      </c>
      <c r="B6118" s="101">
        <v>20</v>
      </c>
      <c r="C6118" s="92" t="str">
        <f t="shared" si="285"/>
        <v>GET /accounts/{AccountId}/party</v>
      </c>
      <c r="D6118" s="94" t="s">
        <v>207</v>
      </c>
      <c r="E6118" s="93" t="str">
        <f t="shared" si="286"/>
        <v>AISP</v>
      </c>
      <c r="F6118" s="93" t="str">
        <f t="shared" si="287"/>
        <v>Y</v>
      </c>
      <c r="G6118" s="95">
        <v>1449247.8488894091</v>
      </c>
      <c r="H6118" s="102">
        <v>53496.220516988891</v>
      </c>
      <c r="I6118" s="102">
        <v>0</v>
      </c>
      <c r="J6118" s="96"/>
      <c r="K6118" s="96"/>
      <c r="L6118" s="96"/>
      <c r="M6118" s="96"/>
      <c r="N6118" s="96"/>
      <c r="O6118" s="96"/>
      <c r="P6118" s="96"/>
    </row>
    <row r="6119" spans="1:16" x14ac:dyDescent="0.25">
      <c r="A6119" s="100">
        <v>43781</v>
      </c>
      <c r="B6119" s="101">
        <v>21</v>
      </c>
      <c r="C6119" s="92" t="str">
        <f t="shared" si="285"/>
        <v>GET /party</v>
      </c>
      <c r="D6119" s="94" t="s">
        <v>207</v>
      </c>
      <c r="E6119" s="93" t="str">
        <f t="shared" si="286"/>
        <v>AISP</v>
      </c>
      <c r="F6119" s="93" t="str">
        <f t="shared" si="287"/>
        <v>Y</v>
      </c>
      <c r="G6119" s="95">
        <v>927075.77749059373</v>
      </c>
      <c r="H6119" s="102">
        <v>10238.069475043925</v>
      </c>
      <c r="I6119" s="102">
        <v>419.34296793377069</v>
      </c>
      <c r="J6119" s="96"/>
      <c r="K6119" s="96"/>
      <c r="L6119" s="96"/>
      <c r="M6119" s="96"/>
      <c r="N6119" s="96"/>
      <c r="O6119" s="96"/>
      <c r="P6119" s="96"/>
    </row>
    <row r="6120" spans="1:16" x14ac:dyDescent="0.25">
      <c r="A6120" s="100">
        <v>43781</v>
      </c>
      <c r="B6120" s="101">
        <v>22</v>
      </c>
      <c r="C6120" s="92" t="str">
        <f t="shared" si="285"/>
        <v>GET /accounts/{AccountId}/scheduled-payments</v>
      </c>
      <c r="D6120" s="94" t="s">
        <v>207</v>
      </c>
      <c r="E6120" s="93" t="str">
        <f t="shared" si="286"/>
        <v>AISP</v>
      </c>
      <c r="F6120" s="93" t="str">
        <f t="shared" si="287"/>
        <v>Y</v>
      </c>
      <c r="G6120" s="95">
        <v>1133504.3905088922</v>
      </c>
      <c r="H6120" s="102">
        <v>37450.365971019368</v>
      </c>
      <c r="I6120" s="102">
        <v>2.9724068934749934</v>
      </c>
      <c r="J6120" s="96"/>
      <c r="K6120" s="96"/>
      <c r="L6120" s="96"/>
      <c r="M6120" s="96"/>
      <c r="N6120" s="96"/>
      <c r="O6120" s="96"/>
      <c r="P6120" s="96"/>
    </row>
    <row r="6121" spans="1:16" x14ac:dyDescent="0.25">
      <c r="A6121" s="100">
        <v>43781</v>
      </c>
      <c r="B6121" s="101">
        <v>23</v>
      </c>
      <c r="C6121" s="92" t="str">
        <f t="shared" si="285"/>
        <v>GET /scheduled-payments</v>
      </c>
      <c r="D6121" s="94" t="s">
        <v>207</v>
      </c>
      <c r="E6121" s="93" t="str">
        <f t="shared" si="286"/>
        <v>AISP</v>
      </c>
      <c r="F6121" s="93" t="str">
        <f t="shared" si="287"/>
        <v>Y</v>
      </c>
      <c r="G6121" s="95">
        <v>2327850.5045953598</v>
      </c>
      <c r="H6121" s="102">
        <v>29708.092647448153</v>
      </c>
      <c r="I6121" s="102">
        <v>80.790537817019029</v>
      </c>
      <c r="J6121" s="96"/>
      <c r="K6121" s="96"/>
      <c r="L6121" s="96"/>
      <c r="M6121" s="96"/>
      <c r="N6121" s="96"/>
      <c r="O6121" s="96"/>
      <c r="P6121" s="96"/>
    </row>
    <row r="6122" spans="1:16" x14ac:dyDescent="0.25">
      <c r="A6122" s="100">
        <v>43781</v>
      </c>
      <c r="B6122" s="101">
        <v>24</v>
      </c>
      <c r="C6122" s="92" t="str">
        <f t="shared" si="285"/>
        <v>GET /accounts/{AccountId}/statements</v>
      </c>
      <c r="D6122" s="94" t="s">
        <v>207</v>
      </c>
      <c r="E6122" s="93" t="str">
        <f t="shared" si="286"/>
        <v>AISP</v>
      </c>
      <c r="F6122" s="93" t="str">
        <f t="shared" si="287"/>
        <v>Y</v>
      </c>
      <c r="G6122" s="95">
        <v>1101210.3398816071</v>
      </c>
      <c r="H6122" s="102">
        <v>15041.84334530012</v>
      </c>
      <c r="I6122" s="102">
        <v>155.28532935543643</v>
      </c>
      <c r="J6122" s="96"/>
      <c r="K6122" s="96"/>
      <c r="L6122" s="96"/>
      <c r="M6122" s="96"/>
      <c r="N6122" s="96"/>
      <c r="O6122" s="96"/>
      <c r="P6122" s="96"/>
    </row>
    <row r="6123" spans="1:16" x14ac:dyDescent="0.25">
      <c r="A6123" s="100">
        <v>43781</v>
      </c>
      <c r="B6123" s="101">
        <v>25</v>
      </c>
      <c r="C6123" s="92" t="str">
        <f t="shared" si="285"/>
        <v>GET /accounts/{AccountId}/statements/{StatementId}</v>
      </c>
      <c r="D6123" s="94" t="s">
        <v>207</v>
      </c>
      <c r="E6123" s="93" t="str">
        <f t="shared" si="286"/>
        <v>AISP</v>
      </c>
      <c r="F6123" s="93" t="str">
        <f t="shared" si="287"/>
        <v>Y</v>
      </c>
      <c r="G6123" s="95">
        <v>1463008.8598216036</v>
      </c>
      <c r="H6123" s="102">
        <v>21676.661090956721</v>
      </c>
      <c r="I6123" s="102">
        <v>114.71931144400206</v>
      </c>
      <c r="J6123" s="96"/>
      <c r="K6123" s="96"/>
      <c r="L6123" s="96"/>
      <c r="M6123" s="96"/>
      <c r="N6123" s="96"/>
      <c r="O6123" s="96"/>
      <c r="P6123" s="96"/>
    </row>
    <row r="6124" spans="1:16" x14ac:dyDescent="0.25">
      <c r="A6124" s="100">
        <v>43781</v>
      </c>
      <c r="B6124" s="101">
        <v>26</v>
      </c>
      <c r="C6124" s="92" t="str">
        <f t="shared" si="285"/>
        <v>GET /accounts/{AccountId}/statements/{StatementId}/file</v>
      </c>
      <c r="D6124" s="94" t="s">
        <v>207</v>
      </c>
      <c r="E6124" s="93" t="str">
        <f t="shared" si="286"/>
        <v>AISP</v>
      </c>
      <c r="F6124" s="93" t="str">
        <f t="shared" si="287"/>
        <v>Y</v>
      </c>
      <c r="G6124" s="95">
        <v>2330387.6949140038</v>
      </c>
      <c r="H6124" s="102">
        <v>24701.047060810295</v>
      </c>
      <c r="I6124" s="102">
        <v>101.91069954952691</v>
      </c>
      <c r="J6124" s="96"/>
      <c r="K6124" s="96"/>
      <c r="L6124" s="96"/>
      <c r="M6124" s="96"/>
      <c r="N6124" s="96"/>
      <c r="O6124" s="96"/>
      <c r="P6124" s="96"/>
    </row>
    <row r="6125" spans="1:16" x14ac:dyDescent="0.25">
      <c r="A6125" s="100">
        <v>43781</v>
      </c>
      <c r="B6125" s="101">
        <v>27</v>
      </c>
      <c r="C6125" s="92" t="str">
        <f t="shared" si="285"/>
        <v>GET /accounts/{AccountId}/statements/{StatementId}/transactions</v>
      </c>
      <c r="D6125" s="94" t="s">
        <v>207</v>
      </c>
      <c r="E6125" s="93" t="str">
        <f t="shared" si="286"/>
        <v>AISP</v>
      </c>
      <c r="F6125" s="93" t="str">
        <f t="shared" si="287"/>
        <v>Y</v>
      </c>
      <c r="G6125" s="95">
        <v>31551013.503969349</v>
      </c>
      <c r="H6125" s="102">
        <v>8042.3692669996799</v>
      </c>
      <c r="I6125" s="102">
        <v>316.71329529801477</v>
      </c>
      <c r="J6125" s="96"/>
      <c r="K6125" s="96"/>
      <c r="L6125" s="96"/>
      <c r="M6125" s="96"/>
      <c r="N6125" s="96"/>
      <c r="O6125" s="96"/>
      <c r="P6125" s="96"/>
    </row>
    <row r="6126" spans="1:16" x14ac:dyDescent="0.25">
      <c r="A6126" s="100">
        <v>43781</v>
      </c>
      <c r="B6126" s="101">
        <v>28</v>
      </c>
      <c r="C6126" s="92" t="str">
        <f t="shared" si="285"/>
        <v>GET /statements</v>
      </c>
      <c r="D6126" s="94" t="s">
        <v>207</v>
      </c>
      <c r="E6126" s="93" t="str">
        <f t="shared" si="286"/>
        <v>AISP</v>
      </c>
      <c r="F6126" s="93" t="str">
        <f t="shared" si="287"/>
        <v>Y</v>
      </c>
      <c r="G6126" s="95">
        <v>3688512.0398912304</v>
      </c>
      <c r="H6126" s="102">
        <v>40419.44036440651</v>
      </c>
      <c r="I6126" s="102">
        <v>73.958200548273282</v>
      </c>
      <c r="J6126" s="96"/>
      <c r="K6126" s="96"/>
      <c r="L6126" s="96"/>
      <c r="M6126" s="96"/>
      <c r="N6126" s="96"/>
      <c r="O6126" s="96"/>
      <c r="P6126" s="96"/>
    </row>
    <row r="6127" spans="1:16" x14ac:dyDescent="0.25">
      <c r="A6127" s="100">
        <v>43781</v>
      </c>
      <c r="B6127" s="101">
        <v>29</v>
      </c>
      <c r="C6127" s="92" t="str">
        <f t="shared" si="285"/>
        <v>POST /domestic-payment-consents</v>
      </c>
      <c r="D6127" s="94" t="s">
        <v>207</v>
      </c>
      <c r="E6127" s="93" t="str">
        <f t="shared" si="286"/>
        <v>PISP</v>
      </c>
      <c r="F6127" s="93" t="str">
        <f t="shared" si="287"/>
        <v>N</v>
      </c>
      <c r="G6127" s="95">
        <v>3659538.3748870478</v>
      </c>
      <c r="H6127" s="102">
        <v>9530.9176098017306</v>
      </c>
      <c r="I6127" s="102">
        <v>92.25780894752566</v>
      </c>
      <c r="J6127" s="96"/>
      <c r="K6127" s="96"/>
      <c r="L6127" s="96"/>
      <c r="M6127" s="96"/>
      <c r="N6127" s="96"/>
      <c r="O6127" s="96"/>
      <c r="P6127" s="96"/>
    </row>
    <row r="6128" spans="1:16" x14ac:dyDescent="0.25">
      <c r="A6128" s="100">
        <v>43781</v>
      </c>
      <c r="B6128" s="101">
        <v>30</v>
      </c>
      <c r="C6128" s="92" t="str">
        <f t="shared" si="285"/>
        <v>GET /domestic-payment-consents/{ConsentId}</v>
      </c>
      <c r="D6128" s="94" t="s">
        <v>207</v>
      </c>
      <c r="E6128" s="93" t="str">
        <f t="shared" si="286"/>
        <v>PISP</v>
      </c>
      <c r="F6128" s="93" t="str">
        <f t="shared" si="287"/>
        <v>N</v>
      </c>
      <c r="G6128" s="95">
        <v>14983964.993458457</v>
      </c>
      <c r="H6128" s="102">
        <v>20225.179945178941</v>
      </c>
      <c r="I6128" s="102">
        <v>143.81693732591032</v>
      </c>
      <c r="J6128" s="96"/>
      <c r="K6128" s="96"/>
      <c r="L6128" s="96"/>
      <c r="M6128" s="96"/>
      <c r="N6128" s="96"/>
      <c r="O6128" s="96"/>
      <c r="P6128" s="96"/>
    </row>
    <row r="6129" spans="1:16" x14ac:dyDescent="0.25">
      <c r="A6129" s="100">
        <v>43781</v>
      </c>
      <c r="B6129" s="101">
        <v>31</v>
      </c>
      <c r="C6129" s="92" t="str">
        <f t="shared" si="285"/>
        <v>POST /domestic-payments</v>
      </c>
      <c r="D6129" s="94" t="s">
        <v>207</v>
      </c>
      <c r="E6129" s="93" t="str">
        <f t="shared" si="286"/>
        <v>PISP</v>
      </c>
      <c r="F6129" s="93" t="str">
        <f t="shared" si="287"/>
        <v>Y</v>
      </c>
      <c r="G6129" s="95">
        <v>4946798.9299432188</v>
      </c>
      <c r="H6129" s="102">
        <v>17525.450305437815</v>
      </c>
      <c r="I6129" s="102">
        <v>6.8786533030401822</v>
      </c>
      <c r="J6129" s="96"/>
      <c r="K6129" s="96"/>
      <c r="L6129" s="96"/>
      <c r="M6129" s="96"/>
      <c r="N6129" s="96"/>
      <c r="O6129" s="96"/>
      <c r="P6129" s="96"/>
    </row>
    <row r="6130" spans="1:16" x14ac:dyDescent="0.25">
      <c r="A6130" s="100">
        <v>43781</v>
      </c>
      <c r="B6130" s="101">
        <v>32</v>
      </c>
      <c r="C6130" s="92" t="str">
        <f t="shared" si="285"/>
        <v>GET /domestic-payments/{DomesticPaymentId}</v>
      </c>
      <c r="D6130" s="94" t="s">
        <v>207</v>
      </c>
      <c r="E6130" s="93" t="str">
        <f t="shared" si="286"/>
        <v>PISP</v>
      </c>
      <c r="F6130" s="93" t="str">
        <f t="shared" si="287"/>
        <v>Y</v>
      </c>
      <c r="G6130" s="95">
        <v>40112127.980758004</v>
      </c>
      <c r="H6130" s="102">
        <v>40790.327607435494</v>
      </c>
      <c r="I6130" s="102">
        <v>77.879334378216157</v>
      </c>
      <c r="J6130" s="96"/>
      <c r="K6130" s="96"/>
      <c r="L6130" s="96"/>
      <c r="M6130" s="96"/>
      <c r="N6130" s="96"/>
      <c r="O6130" s="96"/>
      <c r="P6130" s="96"/>
    </row>
    <row r="6131" spans="1:16" x14ac:dyDescent="0.25">
      <c r="A6131" s="100">
        <v>43781</v>
      </c>
      <c r="B6131" s="101">
        <v>33</v>
      </c>
      <c r="C6131" s="92" t="str">
        <f t="shared" si="285"/>
        <v>POST /domestic-scheduled-payment-consents</v>
      </c>
      <c r="D6131" s="94" t="s">
        <v>207</v>
      </c>
      <c r="E6131" s="93" t="str">
        <f t="shared" si="286"/>
        <v>PISP</v>
      </c>
      <c r="F6131" s="93" t="str">
        <f t="shared" si="287"/>
        <v>N</v>
      </c>
      <c r="G6131" s="95">
        <v>17656912.147720981</v>
      </c>
      <c r="H6131" s="102">
        <v>19512.997708830906</v>
      </c>
      <c r="I6131" s="102">
        <v>101.59263515188222</v>
      </c>
      <c r="J6131" s="96"/>
      <c r="K6131" s="96"/>
      <c r="L6131" s="96"/>
      <c r="M6131" s="96"/>
      <c r="N6131" s="96"/>
      <c r="O6131" s="96"/>
      <c r="P6131" s="96"/>
    </row>
    <row r="6132" spans="1:16" x14ac:dyDescent="0.25">
      <c r="A6132" s="100">
        <v>43781</v>
      </c>
      <c r="B6132" s="101">
        <v>34</v>
      </c>
      <c r="C6132" s="92" t="str">
        <f t="shared" si="285"/>
        <v>GET /domestic-scheduled-payment-consents/{ConsentId}</v>
      </c>
      <c r="D6132" s="94" t="s">
        <v>207</v>
      </c>
      <c r="E6132" s="93" t="str">
        <f t="shared" si="286"/>
        <v>PISP</v>
      </c>
      <c r="F6132" s="93" t="str">
        <f t="shared" si="287"/>
        <v>N</v>
      </c>
      <c r="G6132" s="95">
        <v>12845666.290984899</v>
      </c>
      <c r="H6132" s="102">
        <v>14222.960349244875</v>
      </c>
      <c r="I6132" s="102">
        <v>76.727841279669946</v>
      </c>
      <c r="J6132" s="96"/>
      <c r="K6132" s="96"/>
      <c r="L6132" s="96"/>
      <c r="M6132" s="96"/>
      <c r="N6132" s="96"/>
      <c r="O6132" s="96"/>
      <c r="P6132" s="96"/>
    </row>
    <row r="6133" spans="1:16" x14ac:dyDescent="0.25">
      <c r="A6133" s="100">
        <v>43781</v>
      </c>
      <c r="B6133" s="101">
        <v>35</v>
      </c>
      <c r="C6133" s="92" t="str">
        <f t="shared" si="285"/>
        <v>POST /domestic-scheduled-payments</v>
      </c>
      <c r="D6133" s="94" t="s">
        <v>207</v>
      </c>
      <c r="E6133" s="93" t="str">
        <f t="shared" si="286"/>
        <v>PISP</v>
      </c>
      <c r="F6133" s="93" t="str">
        <f t="shared" si="287"/>
        <v>Y</v>
      </c>
      <c r="G6133" s="95">
        <v>33880269.348145716</v>
      </c>
      <c r="H6133" s="102">
        <v>40376.199443035104</v>
      </c>
      <c r="I6133" s="102">
        <v>185.7253306591324</v>
      </c>
      <c r="J6133" s="96"/>
      <c r="K6133" s="96"/>
      <c r="L6133" s="96"/>
      <c r="M6133" s="96"/>
      <c r="N6133" s="96"/>
      <c r="O6133" s="96"/>
      <c r="P6133" s="96"/>
    </row>
    <row r="6134" spans="1:16" x14ac:dyDescent="0.25">
      <c r="A6134" s="100">
        <v>43781</v>
      </c>
      <c r="B6134" s="101">
        <v>36</v>
      </c>
      <c r="C6134" s="92" t="str">
        <f t="shared" si="285"/>
        <v>GET /domestic-scheduled-payments/{DomesticScheduledPaymentId}</v>
      </c>
      <c r="D6134" s="94" t="s">
        <v>207</v>
      </c>
      <c r="E6134" s="93" t="str">
        <f t="shared" si="286"/>
        <v>PISP</v>
      </c>
      <c r="F6134" s="93" t="str">
        <f t="shared" si="287"/>
        <v>Y</v>
      </c>
      <c r="G6134" s="95">
        <v>14834240.152301934</v>
      </c>
      <c r="H6134" s="102">
        <v>35612.091178445706</v>
      </c>
      <c r="I6134" s="102">
        <v>93.132111473716023</v>
      </c>
      <c r="J6134" s="96"/>
      <c r="K6134" s="96"/>
      <c r="L6134" s="96"/>
      <c r="M6134" s="96"/>
      <c r="N6134" s="96"/>
      <c r="O6134" s="96"/>
      <c r="P6134" s="96"/>
    </row>
    <row r="6135" spans="1:16" x14ac:dyDescent="0.25">
      <c r="A6135" s="100">
        <v>43781</v>
      </c>
      <c r="B6135" s="101">
        <v>37</v>
      </c>
      <c r="C6135" s="92" t="str">
        <f t="shared" si="285"/>
        <v>POST /domestic-standing-order-consents</v>
      </c>
      <c r="D6135" s="94" t="s">
        <v>207</v>
      </c>
      <c r="E6135" s="93" t="str">
        <f t="shared" si="286"/>
        <v>PISP</v>
      </c>
      <c r="F6135" s="93" t="str">
        <f t="shared" si="287"/>
        <v>N</v>
      </c>
      <c r="G6135" s="95">
        <v>28941272.444857035</v>
      </c>
      <c r="H6135" s="102">
        <v>24075.004850898193</v>
      </c>
      <c r="I6135" s="102">
        <v>235.94814360824805</v>
      </c>
      <c r="J6135" s="96"/>
      <c r="K6135" s="96"/>
      <c r="L6135" s="96"/>
      <c r="M6135" s="96"/>
      <c r="N6135" s="96"/>
      <c r="O6135" s="96"/>
      <c r="P6135" s="96"/>
    </row>
    <row r="6136" spans="1:16" x14ac:dyDescent="0.25">
      <c r="A6136" s="100">
        <v>43781</v>
      </c>
      <c r="B6136" s="101">
        <v>38</v>
      </c>
      <c r="C6136" s="92" t="str">
        <f t="shared" si="285"/>
        <v>GET /domestic-standing-order-consents/{ConsentId}</v>
      </c>
      <c r="D6136" s="94" t="s">
        <v>207</v>
      </c>
      <c r="E6136" s="93" t="str">
        <f t="shared" si="286"/>
        <v>PISP</v>
      </c>
      <c r="F6136" s="93" t="str">
        <f t="shared" si="287"/>
        <v>N</v>
      </c>
      <c r="G6136" s="95">
        <v>24316147.807433713</v>
      </c>
      <c r="H6136" s="102">
        <v>28977.877397826956</v>
      </c>
      <c r="I6136" s="102">
        <v>219.39799827987017</v>
      </c>
      <c r="J6136" s="96"/>
      <c r="K6136" s="96"/>
      <c r="L6136" s="96"/>
      <c r="M6136" s="96"/>
      <c r="N6136" s="96"/>
      <c r="O6136" s="96"/>
      <c r="P6136" s="96"/>
    </row>
    <row r="6137" spans="1:16" x14ac:dyDescent="0.25">
      <c r="A6137" s="100">
        <v>43781</v>
      </c>
      <c r="B6137" s="101">
        <v>39</v>
      </c>
      <c r="C6137" s="92" t="str">
        <f t="shared" si="285"/>
        <v>POST /domestic-standing-orders</v>
      </c>
      <c r="D6137" s="94" t="s">
        <v>207</v>
      </c>
      <c r="E6137" s="93" t="str">
        <f t="shared" si="286"/>
        <v>PISP</v>
      </c>
      <c r="F6137" s="93" t="str">
        <f t="shared" si="287"/>
        <v>Y</v>
      </c>
      <c r="G6137" s="95">
        <v>8363288.2979691336</v>
      </c>
      <c r="H6137" s="102">
        <v>19618.989714396044</v>
      </c>
      <c r="I6137" s="102">
        <v>2.003512563683195</v>
      </c>
      <c r="J6137" s="96"/>
      <c r="K6137" s="96"/>
      <c r="L6137" s="96"/>
      <c r="M6137" s="96"/>
      <c r="N6137" s="96"/>
      <c r="O6137" s="96"/>
      <c r="P6137" s="96"/>
    </row>
    <row r="6138" spans="1:16" x14ac:dyDescent="0.25">
      <c r="A6138" s="100">
        <v>43781</v>
      </c>
      <c r="B6138" s="101">
        <v>40</v>
      </c>
      <c r="C6138" s="92" t="str">
        <f t="shared" si="285"/>
        <v>GET /domestic-standing-orders/{DomesticStandingOrderId}</v>
      </c>
      <c r="D6138" s="94" t="s">
        <v>207</v>
      </c>
      <c r="E6138" s="93" t="str">
        <f t="shared" si="286"/>
        <v>PISP</v>
      </c>
      <c r="F6138" s="93" t="str">
        <f t="shared" si="287"/>
        <v>Y</v>
      </c>
      <c r="G6138" s="95">
        <v>5960698.2730331421</v>
      </c>
      <c r="H6138" s="102">
        <v>7942.8145910944795</v>
      </c>
      <c r="I6138" s="102">
        <v>284.53488799794263</v>
      </c>
      <c r="J6138" s="96"/>
      <c r="K6138" s="96"/>
      <c r="L6138" s="96"/>
      <c r="M6138" s="96"/>
      <c r="N6138" s="96"/>
      <c r="O6138" s="96"/>
      <c r="P6138" s="96"/>
    </row>
    <row r="6139" spans="1:16" x14ac:dyDescent="0.25">
      <c r="A6139" s="100">
        <v>43781</v>
      </c>
      <c r="B6139" s="101">
        <v>41</v>
      </c>
      <c r="C6139" s="92" t="str">
        <f t="shared" si="285"/>
        <v>POST /international-payment-consents</v>
      </c>
      <c r="D6139" s="94" t="s">
        <v>207</v>
      </c>
      <c r="E6139" s="93" t="str">
        <f t="shared" si="286"/>
        <v>PISP</v>
      </c>
      <c r="F6139" s="93" t="str">
        <f t="shared" si="287"/>
        <v>N</v>
      </c>
      <c r="G6139" s="95">
        <v>34440978.152673177</v>
      </c>
      <c r="H6139" s="102">
        <v>43315.640098376207</v>
      </c>
      <c r="I6139" s="102">
        <v>73.711909433952698</v>
      </c>
      <c r="J6139" s="96"/>
      <c r="K6139" s="96"/>
      <c r="L6139" s="96"/>
      <c r="M6139" s="96"/>
      <c r="N6139" s="96"/>
      <c r="O6139" s="96"/>
      <c r="P6139" s="96"/>
    </row>
    <row r="6140" spans="1:16" x14ac:dyDescent="0.25">
      <c r="A6140" s="100">
        <v>43781</v>
      </c>
      <c r="B6140" s="101">
        <v>42</v>
      </c>
      <c r="C6140" s="92" t="str">
        <f t="shared" si="285"/>
        <v>GET /international-payment-consents/{ConsentId}</v>
      </c>
      <c r="D6140" s="94" t="s">
        <v>207</v>
      </c>
      <c r="E6140" s="93" t="str">
        <f t="shared" si="286"/>
        <v>PISP</v>
      </c>
      <c r="F6140" s="93" t="str">
        <f t="shared" si="287"/>
        <v>N</v>
      </c>
      <c r="G6140" s="95">
        <v>31681863.742436666</v>
      </c>
      <c r="H6140" s="102">
        <v>34065.07068556478</v>
      </c>
      <c r="I6140" s="102">
        <v>270.68409398520794</v>
      </c>
      <c r="J6140" s="96"/>
      <c r="K6140" s="96"/>
      <c r="L6140" s="96"/>
      <c r="M6140" s="96"/>
      <c r="N6140" s="96"/>
      <c r="O6140" s="96"/>
      <c r="P6140" s="96"/>
    </row>
    <row r="6141" spans="1:16" x14ac:dyDescent="0.25">
      <c r="A6141" s="100">
        <v>43781</v>
      </c>
      <c r="B6141" s="101">
        <v>43</v>
      </c>
      <c r="C6141" s="92" t="str">
        <f t="shared" si="285"/>
        <v>POST /international-payments</v>
      </c>
      <c r="D6141" s="94" t="s">
        <v>207</v>
      </c>
      <c r="E6141" s="93" t="str">
        <f t="shared" si="286"/>
        <v>PISP</v>
      </c>
      <c r="F6141" s="93" t="str">
        <f t="shared" si="287"/>
        <v>Y</v>
      </c>
      <c r="G6141" s="95">
        <v>41786758.815662578</v>
      </c>
      <c r="H6141" s="102">
        <v>36625.752554212551</v>
      </c>
      <c r="I6141" s="102">
        <v>49.615773846670578</v>
      </c>
      <c r="J6141" s="96"/>
      <c r="K6141" s="96"/>
      <c r="L6141" s="96"/>
      <c r="M6141" s="96"/>
      <c r="N6141" s="96"/>
      <c r="O6141" s="96"/>
      <c r="P6141" s="96"/>
    </row>
    <row r="6142" spans="1:16" x14ac:dyDescent="0.25">
      <c r="A6142" s="100">
        <v>43781</v>
      </c>
      <c r="B6142" s="101">
        <v>44</v>
      </c>
      <c r="C6142" s="92" t="str">
        <f t="shared" si="285"/>
        <v>GET /international-payments/{InternationalPaymentId}</v>
      </c>
      <c r="D6142" s="94" t="s">
        <v>207</v>
      </c>
      <c r="E6142" s="93" t="str">
        <f t="shared" si="286"/>
        <v>PISP</v>
      </c>
      <c r="F6142" s="93" t="str">
        <f t="shared" si="287"/>
        <v>Y</v>
      </c>
      <c r="G6142" s="95">
        <v>13846713.397526849</v>
      </c>
      <c r="H6142" s="102">
        <v>19844.969438819491</v>
      </c>
      <c r="I6142" s="102">
        <v>59.628333624409855</v>
      </c>
      <c r="J6142" s="96"/>
      <c r="K6142" s="96"/>
      <c r="L6142" s="96"/>
      <c r="M6142" s="96"/>
      <c r="N6142" s="96"/>
      <c r="O6142" s="96"/>
      <c r="P6142" s="96"/>
    </row>
    <row r="6143" spans="1:16" x14ac:dyDescent="0.25">
      <c r="A6143" s="100">
        <v>43781</v>
      </c>
      <c r="B6143" s="101">
        <v>45</v>
      </c>
      <c r="C6143" s="92" t="str">
        <f t="shared" si="285"/>
        <v>POST /international-scheduled-payment-consents</v>
      </c>
      <c r="D6143" s="94" t="s">
        <v>207</v>
      </c>
      <c r="E6143" s="93" t="str">
        <f t="shared" si="286"/>
        <v>PISP</v>
      </c>
      <c r="F6143" s="93" t="str">
        <f t="shared" si="287"/>
        <v>N</v>
      </c>
      <c r="G6143" s="95">
        <v>25569867.731974501</v>
      </c>
      <c r="H6143" s="102">
        <v>31433.31282895289</v>
      </c>
      <c r="I6143" s="102">
        <v>18.116118155654057</v>
      </c>
      <c r="J6143" s="96"/>
      <c r="K6143" s="96"/>
      <c r="L6143" s="96"/>
      <c r="M6143" s="96"/>
      <c r="N6143" s="96"/>
      <c r="O6143" s="96"/>
      <c r="P6143" s="96"/>
    </row>
    <row r="6144" spans="1:16" x14ac:dyDescent="0.25">
      <c r="A6144" s="100">
        <v>43781</v>
      </c>
      <c r="B6144" s="101">
        <v>46</v>
      </c>
      <c r="C6144" s="92" t="str">
        <f t="shared" si="285"/>
        <v>GET /international-scheduled-payment-consents/{ConsentId}</v>
      </c>
      <c r="D6144" s="94" t="s">
        <v>207</v>
      </c>
      <c r="E6144" s="93" t="str">
        <f t="shared" si="286"/>
        <v>PISP</v>
      </c>
      <c r="F6144" s="93" t="str">
        <f t="shared" si="287"/>
        <v>N</v>
      </c>
      <c r="G6144" s="95">
        <v>10936880.369569069</v>
      </c>
      <c r="H6144" s="101">
        <v>30735.16464619173</v>
      </c>
      <c r="I6144" s="101">
        <v>26.287109154745934</v>
      </c>
      <c r="J6144" s="96"/>
      <c r="K6144" s="96"/>
      <c r="L6144" s="96"/>
      <c r="M6144" s="96"/>
      <c r="N6144" s="96"/>
      <c r="O6144" s="96"/>
      <c r="P6144" s="96"/>
    </row>
    <row r="6145" spans="1:16" x14ac:dyDescent="0.25">
      <c r="A6145" s="100">
        <v>43781</v>
      </c>
      <c r="B6145" s="101">
        <v>47</v>
      </c>
      <c r="C6145" s="92" t="str">
        <f t="shared" si="285"/>
        <v>POST /international-scheduled-payments</v>
      </c>
      <c r="D6145" s="94" t="s">
        <v>207</v>
      </c>
      <c r="E6145" s="93" t="str">
        <f t="shared" si="286"/>
        <v>PISP</v>
      </c>
      <c r="F6145" s="93" t="str">
        <f t="shared" si="287"/>
        <v>Y</v>
      </c>
      <c r="G6145" s="95">
        <v>15201094.616672076</v>
      </c>
      <c r="H6145" s="101">
        <v>23015.760840089344</v>
      </c>
      <c r="I6145" s="101">
        <v>81.729516216530016</v>
      </c>
      <c r="J6145" s="96"/>
      <c r="K6145" s="96"/>
      <c r="L6145" s="96"/>
      <c r="M6145" s="96"/>
      <c r="N6145" s="96"/>
      <c r="O6145" s="96"/>
      <c r="P6145" s="96"/>
    </row>
    <row r="6146" spans="1:16" x14ac:dyDescent="0.25">
      <c r="A6146" s="100">
        <v>43781</v>
      </c>
      <c r="B6146" s="101">
        <v>48</v>
      </c>
      <c r="C6146" s="92" t="str">
        <f t="shared" si="285"/>
        <v>GET /international-scheduled-payments/{InternationalScheduledPaymentId}</v>
      </c>
      <c r="D6146" s="94" t="s">
        <v>207</v>
      </c>
      <c r="E6146" s="93" t="str">
        <f t="shared" si="286"/>
        <v>PISP</v>
      </c>
      <c r="F6146" s="93" t="str">
        <f t="shared" si="287"/>
        <v>Y</v>
      </c>
      <c r="G6146" s="95">
        <v>23858720.68837399</v>
      </c>
      <c r="H6146" s="101">
        <v>40348.075658944894</v>
      </c>
      <c r="I6146" s="101">
        <v>63.927583643717867</v>
      </c>
      <c r="J6146" s="96"/>
      <c r="K6146" s="96"/>
      <c r="L6146" s="96"/>
      <c r="M6146" s="96"/>
      <c r="N6146" s="96"/>
      <c r="O6146" s="96"/>
      <c r="P6146" s="96"/>
    </row>
    <row r="6147" spans="1:16" x14ac:dyDescent="0.25">
      <c r="A6147" s="100">
        <v>43781</v>
      </c>
      <c r="B6147" s="101">
        <v>49</v>
      </c>
      <c r="C6147" s="92" t="str">
        <f t="shared" si="285"/>
        <v>POST /international-standing-order-consents</v>
      </c>
      <c r="D6147" s="94" t="s">
        <v>207</v>
      </c>
      <c r="E6147" s="93" t="str">
        <f t="shared" si="286"/>
        <v>PISP</v>
      </c>
      <c r="F6147" s="93" t="str">
        <f t="shared" si="287"/>
        <v>N</v>
      </c>
      <c r="G6147" s="95">
        <v>3918030.5856321515</v>
      </c>
      <c r="H6147" s="101">
        <v>13057.123056830476</v>
      </c>
      <c r="I6147" s="101">
        <v>7.2360235718117689</v>
      </c>
      <c r="J6147" s="96"/>
      <c r="K6147" s="96"/>
      <c r="L6147" s="96"/>
      <c r="M6147" s="96"/>
      <c r="N6147" s="96"/>
      <c r="O6147" s="96"/>
      <c r="P6147" s="96"/>
    </row>
    <row r="6148" spans="1:16" x14ac:dyDescent="0.25">
      <c r="A6148" s="100">
        <v>43781</v>
      </c>
      <c r="B6148" s="101">
        <v>50</v>
      </c>
      <c r="C6148" s="92" t="str">
        <f t="shared" si="285"/>
        <v>GET /international-standing-order-consents/{ConsentId}</v>
      </c>
      <c r="D6148" s="94" t="s">
        <v>207</v>
      </c>
      <c r="E6148" s="93" t="str">
        <f t="shared" si="286"/>
        <v>PISP</v>
      </c>
      <c r="F6148" s="93" t="str">
        <f t="shared" si="287"/>
        <v>N</v>
      </c>
      <c r="G6148" s="95">
        <v>20711790.143319365</v>
      </c>
      <c r="H6148" s="101">
        <v>32253.135893743056</v>
      </c>
      <c r="I6148" s="101">
        <v>296.65024320069637</v>
      </c>
      <c r="J6148" s="96"/>
      <c r="K6148" s="96"/>
      <c r="L6148" s="96"/>
      <c r="M6148" s="96"/>
      <c r="N6148" s="96"/>
      <c r="O6148" s="96"/>
      <c r="P6148" s="96"/>
    </row>
    <row r="6149" spans="1:16" x14ac:dyDescent="0.25">
      <c r="A6149" s="100">
        <v>43781</v>
      </c>
      <c r="B6149" s="101">
        <v>51</v>
      </c>
      <c r="C6149" s="92" t="str">
        <f t="shared" si="285"/>
        <v>POST /international-standing-orders</v>
      </c>
      <c r="D6149" s="94" t="s">
        <v>207</v>
      </c>
      <c r="E6149" s="93" t="str">
        <f t="shared" si="286"/>
        <v>PISP</v>
      </c>
      <c r="F6149" s="93" t="str">
        <f t="shared" si="287"/>
        <v>Y</v>
      </c>
      <c r="G6149" s="95">
        <v>17197696.215209514</v>
      </c>
      <c r="H6149" s="101">
        <v>24296.69290184887</v>
      </c>
      <c r="I6149" s="101">
        <v>264.81773855385381</v>
      </c>
      <c r="J6149" s="96"/>
      <c r="K6149" s="96"/>
      <c r="L6149" s="96"/>
      <c r="M6149" s="96"/>
      <c r="N6149" s="96"/>
      <c r="O6149" s="96"/>
      <c r="P6149" s="96"/>
    </row>
    <row r="6150" spans="1:16" x14ac:dyDescent="0.25">
      <c r="A6150" s="100">
        <v>43781</v>
      </c>
      <c r="B6150" s="101">
        <v>52</v>
      </c>
      <c r="C6150" s="92" t="str">
        <f t="shared" si="285"/>
        <v>GET /international-standing-orders/{InternationalStandingOrderPaymentId}</v>
      </c>
      <c r="D6150" s="94" t="s">
        <v>207</v>
      </c>
      <c r="E6150" s="93" t="str">
        <f t="shared" si="286"/>
        <v>PISP</v>
      </c>
      <c r="F6150" s="93" t="str">
        <f t="shared" si="287"/>
        <v>Y</v>
      </c>
      <c r="G6150" s="95">
        <v>6267168.2428575754</v>
      </c>
      <c r="H6150" s="101">
        <v>16345.024028102236</v>
      </c>
      <c r="I6150" s="101">
        <v>80.038216901476716</v>
      </c>
      <c r="J6150" s="96"/>
      <c r="K6150" s="96"/>
      <c r="L6150" s="96"/>
      <c r="M6150" s="96"/>
      <c r="N6150" s="96"/>
      <c r="O6150" s="96"/>
      <c r="P6150" s="96"/>
    </row>
    <row r="6151" spans="1:16" x14ac:dyDescent="0.25">
      <c r="A6151" s="100">
        <v>43781</v>
      </c>
      <c r="B6151" s="101">
        <v>53</v>
      </c>
      <c r="C6151" s="92" t="str">
        <f t="shared" si="285"/>
        <v>POST /file-payment-consents</v>
      </c>
      <c r="D6151" s="94" t="s">
        <v>207</v>
      </c>
      <c r="E6151" s="93" t="str">
        <f t="shared" si="286"/>
        <v>PISP</v>
      </c>
      <c r="F6151" s="93" t="str">
        <f t="shared" si="287"/>
        <v>N</v>
      </c>
      <c r="G6151" s="95">
        <v>14262097.166859657</v>
      </c>
      <c r="H6151" s="101">
        <v>14710.468675753842</v>
      </c>
      <c r="I6151" s="101">
        <v>22.417518791277139</v>
      </c>
      <c r="J6151" s="96"/>
      <c r="K6151" s="96"/>
      <c r="L6151" s="96"/>
      <c r="M6151" s="96"/>
      <c r="N6151" s="96"/>
      <c r="O6151" s="96"/>
      <c r="P6151" s="96"/>
    </row>
    <row r="6152" spans="1:16" x14ac:dyDescent="0.25">
      <c r="A6152" s="100">
        <v>43781</v>
      </c>
      <c r="B6152" s="101">
        <v>54</v>
      </c>
      <c r="C6152" s="92" t="str">
        <f t="shared" ref="C6152:C6215" si="288">VLOOKUP($B6152,endpoints,3)</f>
        <v>GET /file-payment-consents/{ConsentId}</v>
      </c>
      <c r="D6152" s="94" t="s">
        <v>207</v>
      </c>
      <c r="E6152" s="93" t="str">
        <f t="shared" ref="E6152:E6215" si="289">VLOOKUP($B6152,endpoints,4)</f>
        <v>PISP</v>
      </c>
      <c r="F6152" s="93" t="str">
        <f t="shared" ref="F6152:F6215" si="290">VLOOKUP($B6152,endpoints,5)</f>
        <v>N</v>
      </c>
      <c r="G6152" s="95">
        <v>22370221.191259615</v>
      </c>
      <c r="H6152" s="101">
        <v>22407.620896782228</v>
      </c>
      <c r="I6152" s="101">
        <v>193.8548774242262</v>
      </c>
      <c r="J6152" s="96"/>
      <c r="K6152" s="96"/>
      <c r="L6152" s="96"/>
      <c r="M6152" s="96"/>
      <c r="N6152" s="96"/>
      <c r="O6152" s="96"/>
      <c r="P6152" s="96"/>
    </row>
    <row r="6153" spans="1:16" x14ac:dyDescent="0.25">
      <c r="A6153" s="100">
        <v>43781</v>
      </c>
      <c r="B6153" s="101">
        <v>55</v>
      </c>
      <c r="C6153" s="92" t="str">
        <f t="shared" si="288"/>
        <v>POST /file-payment-consents/{ConsentId}/file</v>
      </c>
      <c r="D6153" s="94" t="s">
        <v>207</v>
      </c>
      <c r="E6153" s="93" t="str">
        <f t="shared" si="289"/>
        <v>PISP</v>
      </c>
      <c r="F6153" s="93" t="str">
        <f t="shared" si="290"/>
        <v>N</v>
      </c>
      <c r="G6153" s="95">
        <v>22480905.292005677</v>
      </c>
      <c r="H6153" s="101">
        <v>34019.245971891862</v>
      </c>
      <c r="I6153" s="101">
        <v>78.380167783200321</v>
      </c>
      <c r="J6153" s="96"/>
      <c r="K6153" s="96"/>
      <c r="L6153" s="96"/>
      <c r="M6153" s="96"/>
      <c r="N6153" s="96"/>
      <c r="O6153" s="96"/>
      <c r="P6153" s="96"/>
    </row>
    <row r="6154" spans="1:16" x14ac:dyDescent="0.25">
      <c r="A6154" s="100">
        <v>43781</v>
      </c>
      <c r="B6154" s="101">
        <v>56</v>
      </c>
      <c r="C6154" s="92" t="str">
        <f t="shared" si="288"/>
        <v>GET /file-payment-consents/{ConsentId}/file</v>
      </c>
      <c r="D6154" s="94" t="s">
        <v>207</v>
      </c>
      <c r="E6154" s="93" t="str">
        <f t="shared" si="289"/>
        <v>PISP</v>
      </c>
      <c r="F6154" s="93" t="str">
        <f t="shared" si="290"/>
        <v>N</v>
      </c>
      <c r="G6154" s="95">
        <v>24837468.198783509</v>
      </c>
      <c r="H6154" s="101">
        <v>32198.133578519693</v>
      </c>
      <c r="I6154" s="101">
        <v>43.30032221379706</v>
      </c>
      <c r="J6154" s="96"/>
      <c r="K6154" s="96"/>
      <c r="L6154" s="96"/>
      <c r="M6154" s="96"/>
      <c r="N6154" s="96"/>
      <c r="O6154" s="96"/>
      <c r="P6154" s="96"/>
    </row>
    <row r="6155" spans="1:16" x14ac:dyDescent="0.25">
      <c r="A6155" s="100">
        <v>43781</v>
      </c>
      <c r="B6155" s="101">
        <v>57</v>
      </c>
      <c r="C6155" s="92" t="str">
        <f t="shared" si="288"/>
        <v>POST /file-payments</v>
      </c>
      <c r="D6155" s="94" t="s">
        <v>207</v>
      </c>
      <c r="E6155" s="93" t="str">
        <f t="shared" si="289"/>
        <v>PISP</v>
      </c>
      <c r="F6155" s="93" t="str">
        <f t="shared" si="290"/>
        <v>Y</v>
      </c>
      <c r="G6155" s="95">
        <v>428687793.17850518</v>
      </c>
      <c r="H6155" s="101">
        <v>4180.7905251472621</v>
      </c>
      <c r="I6155" s="101">
        <v>67.097810715615665</v>
      </c>
      <c r="J6155" s="96"/>
      <c r="K6155" s="96"/>
      <c r="L6155" s="96"/>
      <c r="M6155" s="96"/>
      <c r="N6155" s="96"/>
      <c r="O6155" s="96"/>
      <c r="P6155" s="96"/>
    </row>
    <row r="6156" spans="1:16" x14ac:dyDescent="0.25">
      <c r="A6156" s="100">
        <v>43781</v>
      </c>
      <c r="B6156" s="101">
        <v>58</v>
      </c>
      <c r="C6156" s="92" t="str">
        <f t="shared" si="288"/>
        <v>GET /file-payments/{FilePaymentId}</v>
      </c>
      <c r="D6156" s="94" t="s">
        <v>207</v>
      </c>
      <c r="E6156" s="93" t="str">
        <f t="shared" si="289"/>
        <v>PISP</v>
      </c>
      <c r="F6156" s="93" t="str">
        <f t="shared" si="290"/>
        <v>Y</v>
      </c>
      <c r="G6156" s="95">
        <v>77792783.832193911</v>
      </c>
      <c r="H6156" s="101">
        <v>819.82583212050304</v>
      </c>
      <c r="I6156" s="101">
        <v>128.72168456982254</v>
      </c>
      <c r="J6156" s="96"/>
      <c r="K6156" s="96"/>
      <c r="L6156" s="96"/>
      <c r="M6156" s="96"/>
      <c r="N6156" s="96"/>
      <c r="O6156" s="96"/>
      <c r="P6156" s="96"/>
    </row>
    <row r="6157" spans="1:16" x14ac:dyDescent="0.25">
      <c r="A6157" s="100">
        <v>43781</v>
      </c>
      <c r="B6157" s="101">
        <v>59</v>
      </c>
      <c r="C6157" s="92" t="str">
        <f t="shared" si="288"/>
        <v>GET /file-payments/{FilePaymentId}/report-file</v>
      </c>
      <c r="D6157" s="94" t="s">
        <v>207</v>
      </c>
      <c r="E6157" s="93" t="str">
        <f t="shared" si="289"/>
        <v>PISP</v>
      </c>
      <c r="F6157" s="93" t="str">
        <f t="shared" si="290"/>
        <v>Y</v>
      </c>
      <c r="G6157" s="95">
        <v>66595916.792782843</v>
      </c>
      <c r="H6157" s="102">
        <v>2391.5007295020241</v>
      </c>
      <c r="I6157" s="102">
        <v>94.746622632731459</v>
      </c>
      <c r="J6157" s="96"/>
      <c r="K6157" s="96"/>
      <c r="L6157" s="96"/>
      <c r="M6157" s="96"/>
      <c r="N6157" s="96"/>
      <c r="O6157" s="96"/>
      <c r="P6157" s="96"/>
    </row>
    <row r="6158" spans="1:16" x14ac:dyDescent="0.25">
      <c r="A6158" s="100">
        <v>43781</v>
      </c>
      <c r="B6158" s="101">
        <v>60</v>
      </c>
      <c r="C6158" s="92" t="str">
        <f t="shared" si="288"/>
        <v>POST /funds-confirmation-consents</v>
      </c>
      <c r="D6158" s="94" t="s">
        <v>207</v>
      </c>
      <c r="E6158" s="93" t="str">
        <f t="shared" si="289"/>
        <v>CoF</v>
      </c>
      <c r="F6158" s="93" t="str">
        <f t="shared" si="290"/>
        <v>N</v>
      </c>
      <c r="G6158" s="95">
        <v>15917798.942287076</v>
      </c>
      <c r="H6158" s="102">
        <v>13804.131205280226</v>
      </c>
      <c r="I6158" s="102">
        <v>14.326246633073794</v>
      </c>
      <c r="J6158" s="96"/>
      <c r="K6158" s="96"/>
      <c r="L6158" s="96"/>
      <c r="M6158" s="96"/>
      <c r="N6158" s="96"/>
      <c r="O6158" s="96"/>
      <c r="P6158" s="96"/>
    </row>
    <row r="6159" spans="1:16" x14ac:dyDescent="0.25">
      <c r="A6159" s="100">
        <v>43781</v>
      </c>
      <c r="B6159" s="101">
        <v>61</v>
      </c>
      <c r="C6159" s="92" t="str">
        <f t="shared" si="288"/>
        <v>GET /funds-confirmation-consents/{ConsentId}</v>
      </c>
      <c r="D6159" s="94" t="s">
        <v>207</v>
      </c>
      <c r="E6159" s="93" t="str">
        <f t="shared" si="289"/>
        <v>CoF</v>
      </c>
      <c r="F6159" s="93" t="str">
        <f t="shared" si="290"/>
        <v>N</v>
      </c>
      <c r="G6159" s="95">
        <v>20140270.49794583</v>
      </c>
      <c r="H6159" s="102">
        <v>39733.825111093553</v>
      </c>
      <c r="I6159" s="102">
        <v>213.68873951909654</v>
      </c>
      <c r="J6159" s="96"/>
      <c r="K6159" s="96"/>
      <c r="L6159" s="96"/>
      <c r="M6159" s="96"/>
      <c r="N6159" s="96"/>
      <c r="O6159" s="96"/>
      <c r="P6159" s="96"/>
    </row>
    <row r="6160" spans="1:16" x14ac:dyDescent="0.25">
      <c r="A6160" s="100">
        <v>43781</v>
      </c>
      <c r="B6160" s="101">
        <v>62</v>
      </c>
      <c r="C6160" s="92" t="str">
        <f t="shared" si="288"/>
        <v>DELETE /funds-confirmation-consents/{ConsentId}</v>
      </c>
      <c r="D6160" s="94" t="s">
        <v>207</v>
      </c>
      <c r="E6160" s="93" t="str">
        <f t="shared" si="289"/>
        <v>CoF</v>
      </c>
      <c r="F6160" s="93" t="str">
        <f t="shared" si="290"/>
        <v>N</v>
      </c>
      <c r="G6160" s="95">
        <v>6880110.0772567512</v>
      </c>
      <c r="H6160" s="102">
        <v>12828.75576562797</v>
      </c>
      <c r="I6160" s="102">
        <v>129.62242256986684</v>
      </c>
      <c r="J6160" s="96"/>
      <c r="K6160" s="96"/>
      <c r="L6160" s="96"/>
      <c r="M6160" s="96"/>
      <c r="N6160" s="96"/>
      <c r="O6160" s="96"/>
      <c r="P6160" s="96"/>
    </row>
    <row r="6161" spans="1:16" x14ac:dyDescent="0.25">
      <c r="A6161" s="100">
        <v>43781</v>
      </c>
      <c r="B6161" s="101">
        <v>63</v>
      </c>
      <c r="C6161" s="92" t="str">
        <f t="shared" si="288"/>
        <v>POST /funds-confirmations</v>
      </c>
      <c r="D6161" s="94" t="s">
        <v>207</v>
      </c>
      <c r="E6161" s="93" t="str">
        <f t="shared" si="289"/>
        <v>CoF</v>
      </c>
      <c r="F6161" s="93" t="str">
        <f t="shared" si="290"/>
        <v>Y</v>
      </c>
      <c r="G6161" s="95">
        <v>10426636.169243965</v>
      </c>
      <c r="H6161" s="102">
        <v>19085.06379992429</v>
      </c>
      <c r="I6161" s="102">
        <v>241.20992249023249</v>
      </c>
      <c r="J6161" s="96"/>
      <c r="K6161" s="96"/>
      <c r="L6161" s="96"/>
      <c r="M6161" s="96"/>
      <c r="N6161" s="96"/>
      <c r="O6161" s="96"/>
      <c r="P6161" s="96"/>
    </row>
    <row r="6162" spans="1:16" x14ac:dyDescent="0.25">
      <c r="A6162" s="46">
        <v>43781</v>
      </c>
      <c r="B6162" s="101">
        <v>0</v>
      </c>
      <c r="C6162" s="92" t="str">
        <f t="shared" si="288"/>
        <v>OIDC endpoints for token IDs</v>
      </c>
      <c r="D6162" s="94" t="s">
        <v>208</v>
      </c>
      <c r="E6162" s="93" t="str">
        <f t="shared" si="289"/>
        <v>OIDC</v>
      </c>
      <c r="F6162" s="93" t="str">
        <f t="shared" si="290"/>
        <v>N</v>
      </c>
      <c r="G6162" s="112">
        <v>792792953.48316145</v>
      </c>
      <c r="H6162" s="68">
        <v>1498530.5655190938</v>
      </c>
      <c r="I6162" s="68">
        <v>556.3881160246757</v>
      </c>
      <c r="J6162" s="96"/>
      <c r="K6162" s="96"/>
      <c r="L6162" s="96"/>
      <c r="M6162" s="96"/>
      <c r="N6162" s="96"/>
      <c r="O6162" s="96"/>
      <c r="P6162" s="96"/>
    </row>
    <row r="6163" spans="1:16" x14ac:dyDescent="0.25">
      <c r="A6163" s="97">
        <v>43781</v>
      </c>
      <c r="B6163" s="101">
        <v>1</v>
      </c>
      <c r="C6163" s="92" t="str">
        <f t="shared" si="288"/>
        <v>POST /account-access-consents</v>
      </c>
      <c r="D6163" s="94" t="s">
        <v>208</v>
      </c>
      <c r="E6163" s="93" t="str">
        <f t="shared" si="289"/>
        <v>AISP</v>
      </c>
      <c r="F6163" s="93" t="str">
        <f t="shared" si="290"/>
        <v>N</v>
      </c>
      <c r="G6163" s="95">
        <v>657482.12716068851</v>
      </c>
      <c r="H6163" s="99">
        <v>30252.564802354253</v>
      </c>
      <c r="I6163" s="99">
        <v>80.238968032601932</v>
      </c>
      <c r="J6163" s="96"/>
      <c r="K6163" s="96"/>
      <c r="L6163" s="96"/>
      <c r="M6163" s="96"/>
      <c r="N6163" s="96"/>
      <c r="O6163" s="96"/>
      <c r="P6163" s="96"/>
    </row>
    <row r="6164" spans="1:16" x14ac:dyDescent="0.25">
      <c r="A6164" s="97">
        <v>43781</v>
      </c>
      <c r="B6164" s="101">
        <v>2</v>
      </c>
      <c r="C6164" s="92" t="str">
        <f t="shared" si="288"/>
        <v>GET /account-access-consents/{ConsentId}</v>
      </c>
      <c r="D6164" s="94" t="s">
        <v>208</v>
      </c>
      <c r="E6164" s="93" t="str">
        <f t="shared" si="289"/>
        <v>AISP</v>
      </c>
      <c r="F6164" s="93" t="str">
        <f t="shared" si="290"/>
        <v>N</v>
      </c>
      <c r="G6164" s="95">
        <v>1172410.0657856616</v>
      </c>
      <c r="H6164" s="99">
        <v>29822.625931375343</v>
      </c>
      <c r="I6164" s="99">
        <v>29.866929893845086</v>
      </c>
      <c r="J6164" s="96"/>
      <c r="K6164" s="96"/>
      <c r="L6164" s="96"/>
      <c r="M6164" s="96"/>
      <c r="N6164" s="96"/>
      <c r="O6164" s="96"/>
      <c r="P6164" s="96"/>
    </row>
    <row r="6165" spans="1:16" x14ac:dyDescent="0.25">
      <c r="A6165" s="97">
        <v>43781</v>
      </c>
      <c r="B6165" s="101">
        <v>3</v>
      </c>
      <c r="C6165" s="92" t="str">
        <f t="shared" si="288"/>
        <v>DELETE /account-access-consents/{ConsentId}</v>
      </c>
      <c r="D6165" s="94" t="s">
        <v>208</v>
      </c>
      <c r="E6165" s="93" t="str">
        <f t="shared" si="289"/>
        <v>AISP</v>
      </c>
      <c r="F6165" s="93" t="str">
        <f t="shared" si="290"/>
        <v>N</v>
      </c>
      <c r="G6165" s="95">
        <v>663836.5876880869</v>
      </c>
      <c r="H6165" s="99">
        <v>26089.673225464601</v>
      </c>
      <c r="I6165" s="99">
        <v>251.81763052710377</v>
      </c>
      <c r="J6165" s="96"/>
      <c r="K6165" s="96"/>
      <c r="L6165" s="96"/>
      <c r="M6165" s="96"/>
      <c r="N6165" s="96"/>
      <c r="O6165" s="96"/>
      <c r="P6165" s="96"/>
    </row>
    <row r="6166" spans="1:16" x14ac:dyDescent="0.25">
      <c r="A6166" s="97">
        <v>43781</v>
      </c>
      <c r="B6166" s="101">
        <v>4</v>
      </c>
      <c r="C6166" s="92" t="str">
        <f t="shared" si="288"/>
        <v>GET /accounts</v>
      </c>
      <c r="D6166" s="94" t="s">
        <v>208</v>
      </c>
      <c r="E6166" s="93" t="str">
        <f t="shared" si="289"/>
        <v>AISP</v>
      </c>
      <c r="F6166" s="93" t="str">
        <f t="shared" si="290"/>
        <v>Y</v>
      </c>
      <c r="G6166" s="95">
        <v>1450208.0876474155</v>
      </c>
      <c r="H6166" s="99">
        <v>29907.884531935753</v>
      </c>
      <c r="I6166" s="99">
        <v>63.243382354808624</v>
      </c>
      <c r="J6166" s="96"/>
      <c r="K6166" s="96"/>
      <c r="L6166" s="96"/>
      <c r="M6166" s="96"/>
      <c r="N6166" s="96"/>
      <c r="O6166" s="96"/>
      <c r="P6166" s="96"/>
    </row>
    <row r="6167" spans="1:16" x14ac:dyDescent="0.25">
      <c r="A6167" s="97">
        <v>43781</v>
      </c>
      <c r="B6167" s="101">
        <v>5</v>
      </c>
      <c r="C6167" s="92" t="str">
        <f t="shared" si="288"/>
        <v>GET /accounts/{AccountId}</v>
      </c>
      <c r="D6167" s="94" t="s">
        <v>208</v>
      </c>
      <c r="E6167" s="93" t="str">
        <f t="shared" si="289"/>
        <v>AISP</v>
      </c>
      <c r="F6167" s="93" t="str">
        <f t="shared" si="290"/>
        <v>Y</v>
      </c>
      <c r="G6167" s="95">
        <v>2404503.7601280943</v>
      </c>
      <c r="H6167" s="99">
        <v>39626.08479361565</v>
      </c>
      <c r="I6167" s="99">
        <v>82.260146315171724</v>
      </c>
      <c r="J6167" s="96"/>
      <c r="K6167" s="96"/>
      <c r="L6167" s="96"/>
      <c r="M6167" s="96"/>
      <c r="N6167" s="96"/>
      <c r="O6167" s="96"/>
      <c r="P6167" s="96"/>
    </row>
    <row r="6168" spans="1:16" x14ac:dyDescent="0.25">
      <c r="A6168" s="97">
        <v>43781</v>
      </c>
      <c r="B6168" s="101">
        <v>6</v>
      </c>
      <c r="C6168" s="92" t="str">
        <f t="shared" si="288"/>
        <v>GET /accounts/{AccountId}/balances</v>
      </c>
      <c r="D6168" s="94" t="s">
        <v>208</v>
      </c>
      <c r="E6168" s="93" t="str">
        <f t="shared" si="289"/>
        <v>AISP</v>
      </c>
      <c r="F6168" s="93" t="str">
        <f t="shared" si="290"/>
        <v>Y</v>
      </c>
      <c r="G6168" s="95">
        <v>1682243.89767388</v>
      </c>
      <c r="H6168" s="99">
        <v>25794.893498468948</v>
      </c>
      <c r="I6168" s="99">
        <v>135.99573812340654</v>
      </c>
      <c r="J6168" s="96"/>
      <c r="K6168" s="96"/>
      <c r="L6168" s="96"/>
      <c r="M6168" s="96"/>
      <c r="N6168" s="96"/>
      <c r="O6168" s="96"/>
      <c r="P6168" s="96"/>
    </row>
    <row r="6169" spans="1:16" x14ac:dyDescent="0.25">
      <c r="A6169" s="97">
        <v>43781</v>
      </c>
      <c r="B6169" s="101">
        <v>7</v>
      </c>
      <c r="C6169" s="92" t="str">
        <f t="shared" si="288"/>
        <v>GET /balances</v>
      </c>
      <c r="D6169" s="94" t="s">
        <v>208</v>
      </c>
      <c r="E6169" s="93" t="str">
        <f t="shared" si="289"/>
        <v>AISP</v>
      </c>
      <c r="F6169" s="93" t="str">
        <f t="shared" si="290"/>
        <v>Y</v>
      </c>
      <c r="G6169" s="95">
        <v>1055708.9859329667</v>
      </c>
      <c r="H6169" s="99">
        <v>20281.952289599532</v>
      </c>
      <c r="I6169" s="99">
        <v>157.76831545672854</v>
      </c>
      <c r="J6169" s="96"/>
      <c r="K6169" s="96"/>
      <c r="L6169" s="96"/>
      <c r="M6169" s="96"/>
      <c r="N6169" s="96"/>
      <c r="O6169" s="96"/>
      <c r="P6169" s="96"/>
    </row>
    <row r="6170" spans="1:16" x14ac:dyDescent="0.25">
      <c r="A6170" s="97">
        <v>43781</v>
      </c>
      <c r="B6170" s="101">
        <v>8</v>
      </c>
      <c r="C6170" s="92" t="str">
        <f t="shared" si="288"/>
        <v>GET /accounts/{AccountId}/transactions</v>
      </c>
      <c r="D6170" s="94" t="s">
        <v>208</v>
      </c>
      <c r="E6170" s="93" t="str">
        <f t="shared" si="289"/>
        <v>AISP</v>
      </c>
      <c r="F6170" s="93" t="str">
        <f t="shared" si="290"/>
        <v>Y</v>
      </c>
      <c r="G6170" s="95">
        <v>33012557.648849931</v>
      </c>
      <c r="H6170" s="99">
        <v>18156.473277865793</v>
      </c>
      <c r="I6170" s="99">
        <v>164.17053252053506</v>
      </c>
      <c r="J6170" s="96"/>
      <c r="K6170" s="96"/>
      <c r="L6170" s="96"/>
      <c r="M6170" s="96"/>
      <c r="N6170" s="96"/>
      <c r="O6170" s="96"/>
      <c r="P6170" s="96"/>
    </row>
    <row r="6171" spans="1:16" x14ac:dyDescent="0.25">
      <c r="A6171" s="97">
        <v>43781</v>
      </c>
      <c r="B6171" s="101">
        <v>9</v>
      </c>
      <c r="C6171" s="92" t="str">
        <f t="shared" si="288"/>
        <v>GET /transactions</v>
      </c>
      <c r="D6171" s="94" t="s">
        <v>208</v>
      </c>
      <c r="E6171" s="93" t="str">
        <f t="shared" si="289"/>
        <v>AISP</v>
      </c>
      <c r="F6171" s="93" t="str">
        <f t="shared" si="290"/>
        <v>Y</v>
      </c>
      <c r="G6171" s="95">
        <v>337084003.39585692</v>
      </c>
      <c r="H6171" s="99">
        <v>44019.948084862721</v>
      </c>
      <c r="I6171" s="99">
        <v>32.581270210163964</v>
      </c>
      <c r="J6171" s="96"/>
      <c r="K6171" s="96"/>
      <c r="L6171" s="96"/>
      <c r="M6171" s="96"/>
      <c r="N6171" s="96"/>
      <c r="O6171" s="96"/>
      <c r="P6171" s="96"/>
    </row>
    <row r="6172" spans="1:16" x14ac:dyDescent="0.25">
      <c r="A6172" s="97">
        <v>43781</v>
      </c>
      <c r="B6172" s="101">
        <v>10</v>
      </c>
      <c r="C6172" s="92" t="str">
        <f t="shared" si="288"/>
        <v>GET /accounts/{AccountId}/beneficiaries</v>
      </c>
      <c r="D6172" s="94" t="s">
        <v>208</v>
      </c>
      <c r="E6172" s="93" t="str">
        <f t="shared" si="289"/>
        <v>AISP</v>
      </c>
      <c r="F6172" s="93" t="str">
        <f t="shared" si="290"/>
        <v>Y</v>
      </c>
      <c r="G6172" s="95">
        <v>2194021.1381188999</v>
      </c>
      <c r="H6172" s="99">
        <v>27070.323325100584</v>
      </c>
      <c r="I6172" s="99">
        <v>123.36966017663869</v>
      </c>
      <c r="J6172" s="96"/>
      <c r="K6172" s="96"/>
      <c r="L6172" s="96"/>
      <c r="M6172" s="96"/>
      <c r="N6172" s="96"/>
      <c r="O6172" s="96"/>
      <c r="P6172" s="96"/>
    </row>
    <row r="6173" spans="1:16" x14ac:dyDescent="0.25">
      <c r="A6173" s="97">
        <v>43781</v>
      </c>
      <c r="B6173" s="101">
        <v>11</v>
      </c>
      <c r="C6173" s="92" t="str">
        <f t="shared" si="288"/>
        <v>GET /beneficiaries</v>
      </c>
      <c r="D6173" s="94" t="s">
        <v>208</v>
      </c>
      <c r="E6173" s="93" t="str">
        <f t="shared" si="289"/>
        <v>AISP</v>
      </c>
      <c r="F6173" s="93" t="str">
        <f t="shared" si="290"/>
        <v>Y</v>
      </c>
      <c r="G6173" s="95">
        <v>2846003.5342961834</v>
      </c>
      <c r="H6173" s="99">
        <v>35760.993740085811</v>
      </c>
      <c r="I6173" s="99">
        <v>30.499792579297491</v>
      </c>
      <c r="J6173" s="96"/>
      <c r="K6173" s="96"/>
      <c r="L6173" s="96"/>
      <c r="M6173" s="96"/>
      <c r="N6173" s="96"/>
      <c r="O6173" s="96"/>
      <c r="P6173" s="96"/>
    </row>
    <row r="6174" spans="1:16" x14ac:dyDescent="0.25">
      <c r="A6174" s="97">
        <v>43781</v>
      </c>
      <c r="B6174" s="101">
        <v>12</v>
      </c>
      <c r="C6174" s="92" t="str">
        <f t="shared" si="288"/>
        <v>GET /accounts/{AccountId}/direct-debits</v>
      </c>
      <c r="D6174" s="94" t="s">
        <v>208</v>
      </c>
      <c r="E6174" s="93" t="str">
        <f t="shared" si="289"/>
        <v>AISP</v>
      </c>
      <c r="F6174" s="93" t="str">
        <f t="shared" si="290"/>
        <v>Y</v>
      </c>
      <c r="G6174" s="95">
        <v>1844772.2979960074</v>
      </c>
      <c r="H6174" s="99">
        <v>34379.25536882531</v>
      </c>
      <c r="I6174" s="99">
        <v>181.47604904185337</v>
      </c>
      <c r="J6174" s="96"/>
      <c r="K6174" s="96"/>
      <c r="L6174" s="96"/>
      <c r="M6174" s="96"/>
      <c r="N6174" s="96"/>
      <c r="O6174" s="96"/>
      <c r="P6174" s="96"/>
    </row>
    <row r="6175" spans="1:16" x14ac:dyDescent="0.25">
      <c r="A6175" s="97">
        <v>43781</v>
      </c>
      <c r="B6175" s="101">
        <v>13</v>
      </c>
      <c r="C6175" s="92" t="str">
        <f t="shared" si="288"/>
        <v>GET /direct-debits</v>
      </c>
      <c r="D6175" s="94" t="s">
        <v>208</v>
      </c>
      <c r="E6175" s="93" t="str">
        <f t="shared" si="289"/>
        <v>AISP</v>
      </c>
      <c r="F6175" s="93" t="str">
        <f t="shared" si="290"/>
        <v>Y</v>
      </c>
      <c r="G6175" s="95">
        <v>1805365.137846258</v>
      </c>
      <c r="H6175" s="99">
        <v>23918.569366437227</v>
      </c>
      <c r="I6175" s="99">
        <v>213.29107777699147</v>
      </c>
      <c r="J6175" s="96"/>
      <c r="K6175" s="96"/>
      <c r="L6175" s="96"/>
      <c r="M6175" s="96"/>
      <c r="N6175" s="96"/>
      <c r="O6175" s="96"/>
      <c r="P6175" s="96"/>
    </row>
    <row r="6176" spans="1:16" x14ac:dyDescent="0.25">
      <c r="A6176" s="97">
        <v>43781</v>
      </c>
      <c r="B6176" s="101">
        <v>14</v>
      </c>
      <c r="C6176" s="92" t="str">
        <f t="shared" si="288"/>
        <v>GET /accounts/{AccountId}/standing-orders</v>
      </c>
      <c r="D6176" s="94" t="s">
        <v>208</v>
      </c>
      <c r="E6176" s="93" t="str">
        <f t="shared" si="289"/>
        <v>AISP</v>
      </c>
      <c r="F6176" s="93" t="str">
        <f t="shared" si="290"/>
        <v>Y</v>
      </c>
      <c r="G6176" s="95">
        <v>954825.63366597565</v>
      </c>
      <c r="H6176" s="99">
        <v>17026.009707440484</v>
      </c>
      <c r="I6176" s="99">
        <v>125.78647254313655</v>
      </c>
      <c r="J6176" s="96"/>
      <c r="K6176" s="96"/>
      <c r="L6176" s="96"/>
      <c r="M6176" s="96"/>
      <c r="N6176" s="96"/>
      <c r="O6176" s="96"/>
      <c r="P6176" s="96"/>
    </row>
    <row r="6177" spans="1:16" x14ac:dyDescent="0.25">
      <c r="A6177" s="97">
        <v>43781</v>
      </c>
      <c r="B6177" s="101">
        <v>15</v>
      </c>
      <c r="C6177" s="92" t="str">
        <f t="shared" si="288"/>
        <v>GET /standing-orders</v>
      </c>
      <c r="D6177" s="94" t="s">
        <v>208</v>
      </c>
      <c r="E6177" s="93" t="str">
        <f t="shared" si="289"/>
        <v>AISP</v>
      </c>
      <c r="F6177" s="93" t="str">
        <f t="shared" si="290"/>
        <v>Y</v>
      </c>
      <c r="G6177" s="95">
        <v>1516873.7376391964</v>
      </c>
      <c r="H6177" s="99">
        <v>40309.387620500856</v>
      </c>
      <c r="I6177" s="99">
        <v>146.66395847795772</v>
      </c>
      <c r="J6177" s="96"/>
      <c r="K6177" s="96"/>
      <c r="L6177" s="96"/>
      <c r="M6177" s="96"/>
      <c r="N6177" s="96"/>
      <c r="O6177" s="96"/>
      <c r="P6177" s="96"/>
    </row>
    <row r="6178" spans="1:16" x14ac:dyDescent="0.25">
      <c r="A6178" s="97">
        <v>43781</v>
      </c>
      <c r="B6178" s="101">
        <v>16</v>
      </c>
      <c r="C6178" s="92" t="str">
        <f t="shared" si="288"/>
        <v>GET /accounts/{AccountId}/product</v>
      </c>
      <c r="D6178" s="94" t="s">
        <v>208</v>
      </c>
      <c r="E6178" s="93" t="str">
        <f t="shared" si="289"/>
        <v>AISP</v>
      </c>
      <c r="F6178" s="93" t="str">
        <f t="shared" si="290"/>
        <v>Y</v>
      </c>
      <c r="G6178" s="95">
        <v>347093.81893795624</v>
      </c>
      <c r="H6178" s="99">
        <v>4989.8926399987959</v>
      </c>
      <c r="I6178" s="99">
        <v>160.41703278567749</v>
      </c>
      <c r="J6178" s="96"/>
      <c r="K6178" s="96"/>
      <c r="L6178" s="96"/>
      <c r="M6178" s="96"/>
      <c r="N6178" s="96"/>
      <c r="O6178" s="96"/>
      <c r="P6178" s="96"/>
    </row>
    <row r="6179" spans="1:16" x14ac:dyDescent="0.25">
      <c r="A6179" s="97">
        <v>43781</v>
      </c>
      <c r="B6179" s="101">
        <v>17</v>
      </c>
      <c r="C6179" s="92" t="str">
        <f t="shared" si="288"/>
        <v>GET /products</v>
      </c>
      <c r="D6179" s="94" t="s">
        <v>208</v>
      </c>
      <c r="E6179" s="93" t="str">
        <f t="shared" si="289"/>
        <v>AISP</v>
      </c>
      <c r="F6179" s="93" t="str">
        <f t="shared" si="290"/>
        <v>Y</v>
      </c>
      <c r="G6179" s="95">
        <v>772716.57085733872</v>
      </c>
      <c r="H6179" s="99">
        <v>30665.534897379439</v>
      </c>
      <c r="I6179" s="99">
        <v>205.8705992853678</v>
      </c>
      <c r="J6179" s="96"/>
      <c r="K6179" s="96"/>
      <c r="L6179" s="96"/>
      <c r="M6179" s="96"/>
      <c r="N6179" s="96"/>
      <c r="O6179" s="96"/>
      <c r="P6179" s="96"/>
    </row>
    <row r="6180" spans="1:16" x14ac:dyDescent="0.25">
      <c r="A6180" s="97">
        <v>43781</v>
      </c>
      <c r="B6180" s="101">
        <v>18</v>
      </c>
      <c r="C6180" s="92" t="str">
        <f t="shared" si="288"/>
        <v>GET /accounts/{AccountId}/offers</v>
      </c>
      <c r="D6180" s="94" t="s">
        <v>208</v>
      </c>
      <c r="E6180" s="93" t="str">
        <f t="shared" si="289"/>
        <v>AISP</v>
      </c>
      <c r="F6180" s="93" t="str">
        <f t="shared" si="290"/>
        <v>Y</v>
      </c>
      <c r="G6180" s="95">
        <v>843742.28376296267</v>
      </c>
      <c r="H6180" s="99">
        <v>37114.530149465296</v>
      </c>
      <c r="I6180" s="99">
        <v>276.28041635709144</v>
      </c>
      <c r="J6180" s="96"/>
      <c r="K6180" s="96"/>
      <c r="L6180" s="96"/>
      <c r="M6180" s="96"/>
      <c r="N6180" s="96"/>
      <c r="O6180" s="96"/>
      <c r="P6180" s="96"/>
    </row>
    <row r="6181" spans="1:16" x14ac:dyDescent="0.25">
      <c r="A6181" s="97">
        <v>43781</v>
      </c>
      <c r="B6181" s="101">
        <v>19</v>
      </c>
      <c r="C6181" s="92" t="str">
        <f t="shared" si="288"/>
        <v>GET /offers</v>
      </c>
      <c r="D6181" s="94" t="s">
        <v>208</v>
      </c>
      <c r="E6181" s="93" t="str">
        <f t="shared" si="289"/>
        <v>AISP</v>
      </c>
      <c r="F6181" s="93" t="str">
        <f t="shared" si="290"/>
        <v>Y</v>
      </c>
      <c r="G6181" s="95">
        <v>3161483.22839749</v>
      </c>
      <c r="H6181" s="99">
        <v>38877.83877397154</v>
      </c>
      <c r="I6181" s="99">
        <v>146.88103751356019</v>
      </c>
      <c r="J6181" s="96"/>
      <c r="K6181" s="96"/>
      <c r="L6181" s="96"/>
      <c r="M6181" s="96"/>
      <c r="N6181" s="96"/>
      <c r="O6181" s="96"/>
      <c r="P6181" s="96"/>
    </row>
    <row r="6182" spans="1:16" x14ac:dyDescent="0.25">
      <c r="A6182" s="97">
        <v>43781</v>
      </c>
      <c r="B6182" s="101">
        <v>20</v>
      </c>
      <c r="C6182" s="92" t="str">
        <f t="shared" si="288"/>
        <v>GET /accounts/{AccountId}/party</v>
      </c>
      <c r="D6182" s="94" t="s">
        <v>208</v>
      </c>
      <c r="E6182" s="93" t="str">
        <f t="shared" si="289"/>
        <v>AISP</v>
      </c>
      <c r="F6182" s="93" t="str">
        <f t="shared" si="290"/>
        <v>Y</v>
      </c>
      <c r="G6182" s="95">
        <v>1185748.2400004256</v>
      </c>
      <c r="H6182" s="99">
        <v>52447.275016655774</v>
      </c>
      <c r="I6182" s="99">
        <v>0</v>
      </c>
      <c r="J6182" s="96"/>
      <c r="K6182" s="96"/>
      <c r="L6182" s="96"/>
      <c r="M6182" s="96"/>
      <c r="N6182" s="96"/>
      <c r="O6182" s="96"/>
      <c r="P6182" s="96"/>
    </row>
    <row r="6183" spans="1:16" x14ac:dyDescent="0.25">
      <c r="A6183" s="97">
        <v>43781</v>
      </c>
      <c r="B6183" s="101">
        <v>21</v>
      </c>
      <c r="C6183" s="92" t="str">
        <f t="shared" si="288"/>
        <v>GET /party</v>
      </c>
      <c r="D6183" s="94" t="s">
        <v>208</v>
      </c>
      <c r="E6183" s="93" t="str">
        <f t="shared" si="289"/>
        <v>AISP</v>
      </c>
      <c r="F6183" s="93" t="str">
        <f t="shared" si="290"/>
        <v>Y</v>
      </c>
      <c r="G6183" s="95">
        <v>758516.54521957657</v>
      </c>
      <c r="H6183" s="99">
        <v>10037.323014748947</v>
      </c>
      <c r="I6183" s="99">
        <v>381.22087993979153</v>
      </c>
      <c r="J6183" s="96"/>
      <c r="K6183" s="96"/>
      <c r="L6183" s="96"/>
      <c r="M6183" s="96"/>
      <c r="N6183" s="96"/>
      <c r="O6183" s="96"/>
      <c r="P6183" s="96"/>
    </row>
    <row r="6184" spans="1:16" x14ac:dyDescent="0.25">
      <c r="A6184" s="97">
        <v>43781</v>
      </c>
      <c r="B6184" s="101">
        <v>22</v>
      </c>
      <c r="C6184" s="92" t="str">
        <f t="shared" si="288"/>
        <v>GET /accounts/{AccountId}/scheduled-payments</v>
      </c>
      <c r="D6184" s="94" t="s">
        <v>208</v>
      </c>
      <c r="E6184" s="93" t="str">
        <f t="shared" si="289"/>
        <v>AISP</v>
      </c>
      <c r="F6184" s="93" t="str">
        <f t="shared" si="290"/>
        <v>Y</v>
      </c>
      <c r="G6184" s="95">
        <v>927412.68314363912</v>
      </c>
      <c r="H6184" s="99">
        <v>36716.045069626831</v>
      </c>
      <c r="I6184" s="99">
        <v>2.7021880849772666</v>
      </c>
      <c r="J6184" s="96"/>
      <c r="K6184" s="96"/>
      <c r="L6184" s="96"/>
      <c r="M6184" s="96"/>
      <c r="N6184" s="96"/>
      <c r="O6184" s="96"/>
      <c r="P6184" s="96"/>
    </row>
    <row r="6185" spans="1:16" x14ac:dyDescent="0.25">
      <c r="A6185" s="97">
        <v>43781</v>
      </c>
      <c r="B6185" s="101">
        <v>23</v>
      </c>
      <c r="C6185" s="92" t="str">
        <f t="shared" si="288"/>
        <v>GET /scheduled-payments</v>
      </c>
      <c r="D6185" s="94" t="s">
        <v>208</v>
      </c>
      <c r="E6185" s="93" t="str">
        <f t="shared" si="289"/>
        <v>AISP</v>
      </c>
      <c r="F6185" s="93" t="str">
        <f t="shared" si="290"/>
        <v>Y</v>
      </c>
      <c r="G6185" s="95">
        <v>1904604.9583052942</v>
      </c>
      <c r="H6185" s="99">
        <v>29125.581026909953</v>
      </c>
      <c r="I6185" s="99">
        <v>73.445943470017298</v>
      </c>
      <c r="J6185" s="96"/>
      <c r="K6185" s="96"/>
      <c r="L6185" s="96"/>
      <c r="M6185" s="96"/>
      <c r="N6185" s="96"/>
      <c r="O6185" s="96"/>
      <c r="P6185" s="96"/>
    </row>
    <row r="6186" spans="1:16" x14ac:dyDescent="0.25">
      <c r="A6186" s="97">
        <v>43781</v>
      </c>
      <c r="B6186" s="101">
        <v>24</v>
      </c>
      <c r="C6186" s="92" t="str">
        <f t="shared" si="288"/>
        <v>GET /accounts/{AccountId}/statements</v>
      </c>
      <c r="D6186" s="94" t="s">
        <v>208</v>
      </c>
      <c r="E6186" s="93" t="str">
        <f t="shared" si="289"/>
        <v>AISP</v>
      </c>
      <c r="F6186" s="93" t="str">
        <f t="shared" si="290"/>
        <v>Y</v>
      </c>
      <c r="G6186" s="95">
        <v>900990.27808495122</v>
      </c>
      <c r="H6186" s="99">
        <v>14746.905240490314</v>
      </c>
      <c r="I6186" s="99">
        <v>141.16848123221493</v>
      </c>
      <c r="J6186" s="96"/>
      <c r="K6186" s="96"/>
      <c r="L6186" s="96"/>
      <c r="M6186" s="96"/>
      <c r="N6186" s="96"/>
      <c r="O6186" s="96"/>
      <c r="P6186" s="96"/>
    </row>
    <row r="6187" spans="1:16" x14ac:dyDescent="0.25">
      <c r="A6187" s="97">
        <v>43781</v>
      </c>
      <c r="B6187" s="101">
        <v>25</v>
      </c>
      <c r="C6187" s="92" t="str">
        <f t="shared" si="288"/>
        <v>GET /accounts/{AccountId}/statements/{StatementId}</v>
      </c>
      <c r="D6187" s="94" t="s">
        <v>208</v>
      </c>
      <c r="E6187" s="93" t="str">
        <f t="shared" si="289"/>
        <v>AISP</v>
      </c>
      <c r="F6187" s="93" t="str">
        <f t="shared" si="290"/>
        <v>Y</v>
      </c>
      <c r="G6187" s="95">
        <v>1197007.2489449482</v>
      </c>
      <c r="H6187" s="99">
        <v>21251.628520545804</v>
      </c>
      <c r="I6187" s="99">
        <v>104.29028313091095</v>
      </c>
      <c r="J6187" s="96"/>
      <c r="K6187" s="96"/>
      <c r="L6187" s="96"/>
      <c r="M6187" s="96"/>
      <c r="N6187" s="96"/>
      <c r="O6187" s="96"/>
      <c r="P6187" s="96"/>
    </row>
    <row r="6188" spans="1:16" x14ac:dyDescent="0.25">
      <c r="A6188" s="97">
        <v>43781</v>
      </c>
      <c r="B6188" s="101">
        <v>26</v>
      </c>
      <c r="C6188" s="92" t="str">
        <f t="shared" si="288"/>
        <v>GET /accounts/{AccountId}/statements/{StatementId}/file</v>
      </c>
      <c r="D6188" s="94" t="s">
        <v>208</v>
      </c>
      <c r="E6188" s="93" t="str">
        <f t="shared" si="289"/>
        <v>AISP</v>
      </c>
      <c r="F6188" s="93" t="str">
        <f t="shared" si="290"/>
        <v>Y</v>
      </c>
      <c r="G6188" s="95">
        <v>1906680.8412932756</v>
      </c>
      <c r="H6188" s="99">
        <v>24216.712804715975</v>
      </c>
      <c r="I6188" s="99">
        <v>92.646090499569908</v>
      </c>
      <c r="J6188" s="96"/>
      <c r="K6188" s="96"/>
      <c r="L6188" s="96"/>
      <c r="M6188" s="96"/>
      <c r="N6188" s="96"/>
      <c r="O6188" s="96"/>
      <c r="P6188" s="96"/>
    </row>
    <row r="6189" spans="1:16" x14ac:dyDescent="0.25">
      <c r="A6189" s="97">
        <v>43781</v>
      </c>
      <c r="B6189" s="101">
        <v>27</v>
      </c>
      <c r="C6189" s="92" t="str">
        <f t="shared" si="288"/>
        <v>GET /accounts/{AccountId}/statements/{StatementId}/transactions</v>
      </c>
      <c r="D6189" s="94" t="s">
        <v>208</v>
      </c>
      <c r="E6189" s="93" t="str">
        <f t="shared" si="289"/>
        <v>AISP</v>
      </c>
      <c r="F6189" s="93" t="str">
        <f t="shared" si="290"/>
        <v>Y</v>
      </c>
      <c r="G6189" s="95">
        <v>25814465.594156735</v>
      </c>
      <c r="H6189" s="99">
        <v>7884.6757519604707</v>
      </c>
      <c r="I6189" s="99">
        <v>287.92117754364978</v>
      </c>
      <c r="J6189" s="96"/>
      <c r="K6189" s="96"/>
      <c r="L6189" s="96"/>
      <c r="M6189" s="96"/>
      <c r="N6189" s="96"/>
      <c r="O6189" s="96"/>
      <c r="P6189" s="96"/>
    </row>
    <row r="6190" spans="1:16" x14ac:dyDescent="0.25">
      <c r="A6190" s="97">
        <v>43781</v>
      </c>
      <c r="B6190" s="101">
        <v>28</v>
      </c>
      <c r="C6190" s="92" t="str">
        <f t="shared" si="288"/>
        <v>GET /statements</v>
      </c>
      <c r="D6190" s="94" t="s">
        <v>208</v>
      </c>
      <c r="E6190" s="93" t="str">
        <f t="shared" si="289"/>
        <v>AISP</v>
      </c>
      <c r="F6190" s="93" t="str">
        <f t="shared" si="290"/>
        <v>Y</v>
      </c>
      <c r="G6190" s="95">
        <v>3017873.4871837343</v>
      </c>
      <c r="H6190" s="99">
        <v>39626.902318045599</v>
      </c>
      <c r="I6190" s="99">
        <v>67.234727771157523</v>
      </c>
      <c r="J6190" s="96"/>
      <c r="K6190" s="96"/>
      <c r="L6190" s="96"/>
      <c r="M6190" s="96"/>
      <c r="N6190" s="96"/>
      <c r="O6190" s="96"/>
      <c r="P6190" s="96"/>
    </row>
    <row r="6191" spans="1:16" x14ac:dyDescent="0.25">
      <c r="A6191" s="97">
        <v>43781</v>
      </c>
      <c r="B6191" s="101">
        <v>29</v>
      </c>
      <c r="C6191" s="92" t="str">
        <f t="shared" si="288"/>
        <v>POST /domestic-payment-consents</v>
      </c>
      <c r="D6191" s="94" t="s">
        <v>208</v>
      </c>
      <c r="E6191" s="93" t="str">
        <f t="shared" si="289"/>
        <v>PISP</v>
      </c>
      <c r="F6191" s="93" t="str">
        <f t="shared" si="290"/>
        <v>N</v>
      </c>
      <c r="G6191" s="95">
        <v>3326853.068079134</v>
      </c>
      <c r="H6191" s="99">
        <v>9344.036872354638</v>
      </c>
      <c r="I6191" s="99">
        <v>83.870735406841504</v>
      </c>
      <c r="J6191" s="96"/>
      <c r="K6191" s="96"/>
      <c r="L6191" s="96"/>
      <c r="M6191" s="96"/>
      <c r="N6191" s="96"/>
      <c r="O6191" s="96"/>
      <c r="P6191" s="96"/>
    </row>
    <row r="6192" spans="1:16" x14ac:dyDescent="0.25">
      <c r="A6192" s="97">
        <v>43781</v>
      </c>
      <c r="B6192" s="101">
        <v>30</v>
      </c>
      <c r="C6192" s="92" t="str">
        <f t="shared" si="288"/>
        <v>GET /domestic-payment-consents/{ConsentId}</v>
      </c>
      <c r="D6192" s="94" t="s">
        <v>208</v>
      </c>
      <c r="E6192" s="93" t="str">
        <f t="shared" si="289"/>
        <v>PISP</v>
      </c>
      <c r="F6192" s="93" t="str">
        <f t="shared" si="290"/>
        <v>N</v>
      </c>
      <c r="G6192" s="95">
        <v>13621786.357689505</v>
      </c>
      <c r="H6192" s="99">
        <v>19828.607789391117</v>
      </c>
      <c r="I6192" s="99">
        <v>130.74267029628209</v>
      </c>
      <c r="J6192" s="96"/>
      <c r="K6192" s="96"/>
      <c r="L6192" s="96"/>
      <c r="M6192" s="96"/>
      <c r="N6192" s="96"/>
      <c r="O6192" s="96"/>
      <c r="P6192" s="96"/>
    </row>
    <row r="6193" spans="1:16" x14ac:dyDescent="0.25">
      <c r="A6193" s="97">
        <v>43781</v>
      </c>
      <c r="B6193" s="101">
        <v>31</v>
      </c>
      <c r="C6193" s="92" t="str">
        <f t="shared" si="288"/>
        <v>POST /domestic-payments</v>
      </c>
      <c r="D6193" s="94" t="s">
        <v>208</v>
      </c>
      <c r="E6193" s="93" t="str">
        <f t="shared" si="289"/>
        <v>PISP</v>
      </c>
      <c r="F6193" s="93" t="str">
        <f t="shared" si="290"/>
        <v>Y</v>
      </c>
      <c r="G6193" s="95">
        <v>4497089.936312017</v>
      </c>
      <c r="H6193" s="99">
        <v>17181.814024939034</v>
      </c>
      <c r="I6193" s="99">
        <v>6.2533211845819832</v>
      </c>
      <c r="J6193" s="96"/>
      <c r="K6193" s="96"/>
      <c r="L6193" s="96"/>
      <c r="M6193" s="96"/>
      <c r="N6193" s="96"/>
      <c r="O6193" s="96"/>
      <c r="P6193" s="96"/>
    </row>
    <row r="6194" spans="1:16" x14ac:dyDescent="0.25">
      <c r="A6194" s="97">
        <v>43781</v>
      </c>
      <c r="B6194" s="101">
        <v>32</v>
      </c>
      <c r="C6194" s="92" t="str">
        <f t="shared" si="288"/>
        <v>GET /domestic-payments/{DomesticPaymentId}</v>
      </c>
      <c r="D6194" s="94" t="s">
        <v>208</v>
      </c>
      <c r="E6194" s="93" t="str">
        <f t="shared" si="289"/>
        <v>PISP</v>
      </c>
      <c r="F6194" s="93" t="str">
        <f t="shared" si="290"/>
        <v>Y</v>
      </c>
      <c r="G6194" s="95">
        <v>36465570.89159818</v>
      </c>
      <c r="H6194" s="99">
        <v>39990.517262191657</v>
      </c>
      <c r="I6194" s="99">
        <v>70.799394889287413</v>
      </c>
      <c r="J6194" s="96"/>
      <c r="K6194" s="96"/>
      <c r="L6194" s="96"/>
      <c r="M6194" s="96"/>
      <c r="N6194" s="96"/>
      <c r="O6194" s="96"/>
      <c r="P6194" s="96"/>
    </row>
    <row r="6195" spans="1:16" x14ac:dyDescent="0.25">
      <c r="A6195" s="97">
        <v>43781</v>
      </c>
      <c r="B6195" s="101">
        <v>33</v>
      </c>
      <c r="C6195" s="92" t="str">
        <f t="shared" si="288"/>
        <v>POST /domestic-scheduled-payment-consents</v>
      </c>
      <c r="D6195" s="94" t="s">
        <v>208</v>
      </c>
      <c r="E6195" s="93" t="str">
        <f t="shared" si="289"/>
        <v>PISP</v>
      </c>
      <c r="F6195" s="93" t="str">
        <f t="shared" si="290"/>
        <v>N</v>
      </c>
      <c r="G6195" s="95">
        <v>16051738.316109981</v>
      </c>
      <c r="H6195" s="99">
        <v>19130.389910618534</v>
      </c>
      <c r="I6195" s="99">
        <v>92.356941047165648</v>
      </c>
      <c r="J6195" s="96"/>
      <c r="K6195" s="96"/>
      <c r="L6195" s="96"/>
      <c r="M6195" s="96"/>
      <c r="N6195" s="96"/>
      <c r="O6195" s="96"/>
      <c r="P6195" s="96"/>
    </row>
    <row r="6196" spans="1:16" x14ac:dyDescent="0.25">
      <c r="A6196" s="97">
        <v>43781</v>
      </c>
      <c r="B6196" s="101">
        <v>34</v>
      </c>
      <c r="C6196" s="92" t="str">
        <f t="shared" si="288"/>
        <v>GET /domestic-scheduled-payment-consents/{ConsentId}</v>
      </c>
      <c r="D6196" s="94" t="s">
        <v>208</v>
      </c>
      <c r="E6196" s="93" t="str">
        <f t="shared" si="289"/>
        <v>PISP</v>
      </c>
      <c r="F6196" s="93" t="str">
        <f t="shared" si="290"/>
        <v>N</v>
      </c>
      <c r="G6196" s="95">
        <v>11677878.446349908</v>
      </c>
      <c r="H6196" s="99">
        <v>13944.078773769485</v>
      </c>
      <c r="I6196" s="99">
        <v>69.752582981518131</v>
      </c>
      <c r="J6196" s="96"/>
      <c r="K6196" s="96"/>
      <c r="L6196" s="96"/>
      <c r="M6196" s="96"/>
      <c r="N6196" s="96"/>
      <c r="O6196" s="96"/>
      <c r="P6196" s="96"/>
    </row>
    <row r="6197" spans="1:16" x14ac:dyDescent="0.25">
      <c r="A6197" s="97">
        <v>43781</v>
      </c>
      <c r="B6197" s="101">
        <v>35</v>
      </c>
      <c r="C6197" s="92" t="str">
        <f t="shared" si="288"/>
        <v>POST /domestic-scheduled-payments</v>
      </c>
      <c r="D6197" s="94" t="s">
        <v>208</v>
      </c>
      <c r="E6197" s="93" t="str">
        <f t="shared" si="289"/>
        <v>PISP</v>
      </c>
      <c r="F6197" s="93" t="str">
        <f t="shared" si="290"/>
        <v>Y</v>
      </c>
      <c r="G6197" s="95">
        <v>30800244.861950647</v>
      </c>
      <c r="H6197" s="99">
        <v>39584.509257877551</v>
      </c>
      <c r="I6197" s="99">
        <v>168.84120969012034</v>
      </c>
      <c r="J6197" s="96"/>
      <c r="K6197" s="96"/>
      <c r="L6197" s="96"/>
      <c r="M6197" s="96"/>
      <c r="N6197" s="96"/>
      <c r="O6197" s="96"/>
      <c r="P6197" s="96"/>
    </row>
    <row r="6198" spans="1:16" x14ac:dyDescent="0.25">
      <c r="A6198" s="97">
        <v>43781</v>
      </c>
      <c r="B6198" s="101">
        <v>36</v>
      </c>
      <c r="C6198" s="92" t="str">
        <f t="shared" si="288"/>
        <v>GET /domestic-scheduled-payments/{DomesticScheduledPaymentId}</v>
      </c>
      <c r="D6198" s="94" t="s">
        <v>208</v>
      </c>
      <c r="E6198" s="93" t="str">
        <f t="shared" si="289"/>
        <v>PISP</v>
      </c>
      <c r="F6198" s="93" t="str">
        <f t="shared" si="290"/>
        <v>Y</v>
      </c>
      <c r="G6198" s="95">
        <v>13485672.86572903</v>
      </c>
      <c r="H6198" s="99">
        <v>34913.814880829123</v>
      </c>
      <c r="I6198" s="99">
        <v>84.665555885196383</v>
      </c>
      <c r="J6198" s="96"/>
      <c r="K6198" s="96"/>
      <c r="L6198" s="96"/>
      <c r="M6198" s="96"/>
      <c r="N6198" s="96"/>
      <c r="O6198" s="96"/>
      <c r="P6198" s="96"/>
    </row>
    <row r="6199" spans="1:16" x14ac:dyDescent="0.25">
      <c r="A6199" s="97">
        <v>43781</v>
      </c>
      <c r="B6199" s="101">
        <v>37</v>
      </c>
      <c r="C6199" s="92" t="str">
        <f t="shared" si="288"/>
        <v>POST /domestic-standing-order-consents</v>
      </c>
      <c r="D6199" s="94" t="s">
        <v>208</v>
      </c>
      <c r="E6199" s="93" t="str">
        <f t="shared" si="289"/>
        <v>PISP</v>
      </c>
      <c r="F6199" s="93" t="str">
        <f t="shared" si="290"/>
        <v>N</v>
      </c>
      <c r="G6199" s="95">
        <v>26310247.677142758</v>
      </c>
      <c r="H6199" s="99">
        <v>23602.945932253129</v>
      </c>
      <c r="I6199" s="99">
        <v>214.49831237113457</v>
      </c>
      <c r="J6199" s="96"/>
      <c r="K6199" s="96"/>
      <c r="L6199" s="96"/>
      <c r="M6199" s="96"/>
      <c r="N6199" s="96"/>
      <c r="O6199" s="96"/>
      <c r="P6199" s="96"/>
    </row>
    <row r="6200" spans="1:16" x14ac:dyDescent="0.25">
      <c r="A6200" s="97">
        <v>43781</v>
      </c>
      <c r="B6200" s="101">
        <v>38</v>
      </c>
      <c r="C6200" s="92" t="str">
        <f t="shared" si="288"/>
        <v>GET /domestic-standing-order-consents/{ConsentId}</v>
      </c>
      <c r="D6200" s="94" t="s">
        <v>208</v>
      </c>
      <c r="E6200" s="93" t="str">
        <f t="shared" si="289"/>
        <v>PISP</v>
      </c>
      <c r="F6200" s="93" t="str">
        <f t="shared" si="290"/>
        <v>N</v>
      </c>
      <c r="G6200" s="95">
        <v>22105588.915848829</v>
      </c>
      <c r="H6200" s="99">
        <v>28409.683723359762</v>
      </c>
      <c r="I6200" s="99">
        <v>199.45272570897285</v>
      </c>
      <c r="J6200" s="96"/>
      <c r="K6200" s="96"/>
      <c r="L6200" s="96"/>
      <c r="M6200" s="96"/>
      <c r="N6200" s="96"/>
      <c r="O6200" s="96"/>
      <c r="P6200" s="96"/>
    </row>
    <row r="6201" spans="1:16" x14ac:dyDescent="0.25">
      <c r="A6201" s="97">
        <v>43781</v>
      </c>
      <c r="B6201" s="101">
        <v>39</v>
      </c>
      <c r="C6201" s="92" t="str">
        <f t="shared" si="288"/>
        <v>POST /domestic-standing-orders</v>
      </c>
      <c r="D6201" s="94" t="s">
        <v>208</v>
      </c>
      <c r="E6201" s="93" t="str">
        <f t="shared" si="289"/>
        <v>PISP</v>
      </c>
      <c r="F6201" s="93" t="str">
        <f t="shared" si="290"/>
        <v>Y</v>
      </c>
      <c r="G6201" s="95">
        <v>7602989.3617901206</v>
      </c>
      <c r="H6201" s="99">
        <v>19234.303641564748</v>
      </c>
      <c r="I6201" s="99">
        <v>1.8213750578938133</v>
      </c>
      <c r="J6201" s="96"/>
      <c r="K6201" s="96"/>
      <c r="L6201" s="96"/>
      <c r="M6201" s="96"/>
      <c r="N6201" s="96"/>
      <c r="O6201" s="96"/>
      <c r="P6201" s="96"/>
    </row>
    <row r="6202" spans="1:16" x14ac:dyDescent="0.25">
      <c r="A6202" s="97">
        <v>43781</v>
      </c>
      <c r="B6202" s="101">
        <v>40</v>
      </c>
      <c r="C6202" s="92" t="str">
        <f t="shared" si="288"/>
        <v>GET /domestic-standing-orders/{DomesticStandingOrderId}</v>
      </c>
      <c r="D6202" s="94" t="s">
        <v>208</v>
      </c>
      <c r="E6202" s="93" t="str">
        <f t="shared" si="289"/>
        <v>PISP</v>
      </c>
      <c r="F6202" s="93" t="str">
        <f t="shared" si="290"/>
        <v>Y</v>
      </c>
      <c r="G6202" s="95">
        <v>5418816.6118483106</v>
      </c>
      <c r="H6202" s="99">
        <v>7787.073128523999</v>
      </c>
      <c r="I6202" s="99">
        <v>258.66807999812966</v>
      </c>
      <c r="J6202" s="96"/>
      <c r="K6202" s="96"/>
      <c r="L6202" s="96"/>
      <c r="M6202" s="96"/>
      <c r="N6202" s="96"/>
      <c r="O6202" s="96"/>
      <c r="P6202" s="96"/>
    </row>
    <row r="6203" spans="1:16" x14ac:dyDescent="0.25">
      <c r="A6203" s="97">
        <v>43781</v>
      </c>
      <c r="B6203" s="101">
        <v>41</v>
      </c>
      <c r="C6203" s="92" t="str">
        <f t="shared" si="288"/>
        <v>POST /international-payment-consents</v>
      </c>
      <c r="D6203" s="94" t="s">
        <v>208</v>
      </c>
      <c r="E6203" s="93" t="str">
        <f t="shared" si="289"/>
        <v>PISP</v>
      </c>
      <c r="F6203" s="93" t="str">
        <f t="shared" si="290"/>
        <v>N</v>
      </c>
      <c r="G6203" s="95">
        <v>31309980.138793796</v>
      </c>
      <c r="H6203" s="99">
        <v>42466.31382193746</v>
      </c>
      <c r="I6203" s="99">
        <v>67.010826758138805</v>
      </c>
      <c r="J6203" s="96"/>
      <c r="K6203" s="96"/>
      <c r="L6203" s="96"/>
      <c r="M6203" s="96"/>
      <c r="N6203" s="96"/>
      <c r="O6203" s="96"/>
      <c r="P6203" s="96"/>
    </row>
    <row r="6204" spans="1:16" x14ac:dyDescent="0.25">
      <c r="A6204" s="97">
        <v>43781</v>
      </c>
      <c r="B6204" s="101">
        <v>42</v>
      </c>
      <c r="C6204" s="92" t="str">
        <f t="shared" si="288"/>
        <v>GET /international-payment-consents/{ConsentId}</v>
      </c>
      <c r="D6204" s="94" t="s">
        <v>208</v>
      </c>
      <c r="E6204" s="93" t="str">
        <f t="shared" si="289"/>
        <v>PISP</v>
      </c>
      <c r="F6204" s="93" t="str">
        <f t="shared" si="290"/>
        <v>N</v>
      </c>
      <c r="G6204" s="95">
        <v>28801694.311306059</v>
      </c>
      <c r="H6204" s="99">
        <v>33397.128123102724</v>
      </c>
      <c r="I6204" s="99">
        <v>246.07644907746172</v>
      </c>
      <c r="J6204" s="96"/>
      <c r="K6204" s="96"/>
      <c r="L6204" s="96"/>
      <c r="M6204" s="96"/>
      <c r="N6204" s="96"/>
      <c r="O6204" s="96"/>
      <c r="P6204" s="96"/>
    </row>
    <row r="6205" spans="1:16" x14ac:dyDescent="0.25">
      <c r="A6205" s="97">
        <v>43781</v>
      </c>
      <c r="B6205" s="101">
        <v>43</v>
      </c>
      <c r="C6205" s="92" t="str">
        <f t="shared" si="288"/>
        <v>POST /international-payments</v>
      </c>
      <c r="D6205" s="94" t="s">
        <v>208</v>
      </c>
      <c r="E6205" s="93" t="str">
        <f t="shared" si="289"/>
        <v>PISP</v>
      </c>
      <c r="F6205" s="93" t="str">
        <f t="shared" si="290"/>
        <v>Y</v>
      </c>
      <c r="G6205" s="95">
        <v>37987962.559693247</v>
      </c>
      <c r="H6205" s="99">
        <v>35907.600543345638</v>
      </c>
      <c r="I6205" s="99">
        <v>45.105248951518703</v>
      </c>
      <c r="J6205" s="96"/>
      <c r="K6205" s="96"/>
      <c r="L6205" s="96"/>
      <c r="M6205" s="96"/>
      <c r="N6205" s="96"/>
      <c r="O6205" s="96"/>
      <c r="P6205" s="96"/>
    </row>
    <row r="6206" spans="1:16" x14ac:dyDescent="0.25">
      <c r="A6206" s="97">
        <v>43781</v>
      </c>
      <c r="B6206" s="101">
        <v>44</v>
      </c>
      <c r="C6206" s="92" t="str">
        <f t="shared" si="288"/>
        <v>GET /international-payments/{InternationalPaymentId}</v>
      </c>
      <c r="D6206" s="94" t="s">
        <v>208</v>
      </c>
      <c r="E6206" s="93" t="str">
        <f t="shared" si="289"/>
        <v>PISP</v>
      </c>
      <c r="F6206" s="93" t="str">
        <f t="shared" si="290"/>
        <v>Y</v>
      </c>
      <c r="G6206" s="95">
        <v>12587921.270478953</v>
      </c>
      <c r="H6206" s="99">
        <v>19455.852390999502</v>
      </c>
      <c r="I6206" s="99">
        <v>54.207576022190771</v>
      </c>
      <c r="J6206" s="96"/>
      <c r="K6206" s="96"/>
      <c r="L6206" s="96"/>
      <c r="M6206" s="96"/>
      <c r="N6206" s="96"/>
      <c r="O6206" s="96"/>
      <c r="P6206" s="96"/>
    </row>
    <row r="6207" spans="1:16" x14ac:dyDescent="0.25">
      <c r="A6207" s="97">
        <v>43781</v>
      </c>
      <c r="B6207" s="101">
        <v>45</v>
      </c>
      <c r="C6207" s="92" t="str">
        <f t="shared" si="288"/>
        <v>POST /international-scheduled-payment-consents</v>
      </c>
      <c r="D6207" s="94" t="s">
        <v>208</v>
      </c>
      <c r="E6207" s="93" t="str">
        <f t="shared" si="289"/>
        <v>PISP</v>
      </c>
      <c r="F6207" s="93" t="str">
        <f t="shared" si="290"/>
        <v>N</v>
      </c>
      <c r="G6207" s="95">
        <v>23245334.301794998</v>
      </c>
      <c r="H6207" s="99">
        <v>30816.973361718519</v>
      </c>
      <c r="I6207" s="99">
        <v>16.469198323321869</v>
      </c>
      <c r="J6207" s="96"/>
      <c r="K6207" s="96"/>
      <c r="L6207" s="96"/>
      <c r="M6207" s="96"/>
      <c r="N6207" s="96"/>
      <c r="O6207" s="96"/>
      <c r="P6207" s="96"/>
    </row>
    <row r="6208" spans="1:16" x14ac:dyDescent="0.25">
      <c r="A6208" s="97">
        <v>43781</v>
      </c>
      <c r="B6208" s="101">
        <v>46</v>
      </c>
      <c r="C6208" s="92" t="str">
        <f t="shared" si="288"/>
        <v>GET /international-scheduled-payment-consents/{ConsentId}</v>
      </c>
      <c r="D6208" s="94" t="s">
        <v>208</v>
      </c>
      <c r="E6208" s="93" t="str">
        <f t="shared" si="289"/>
        <v>PISP</v>
      </c>
      <c r="F6208" s="93" t="str">
        <f t="shared" si="290"/>
        <v>N</v>
      </c>
      <c r="G6208" s="95">
        <v>9942618.5177900624</v>
      </c>
      <c r="H6208" s="103">
        <v>30132.5143590115</v>
      </c>
      <c r="I6208" s="103">
        <v>23.897371958859939</v>
      </c>
      <c r="J6208" s="96"/>
      <c r="K6208" s="96"/>
      <c r="L6208" s="96"/>
      <c r="M6208" s="96"/>
      <c r="N6208" s="96"/>
      <c r="O6208" s="96"/>
      <c r="P6208" s="96"/>
    </row>
    <row r="6209" spans="1:16" x14ac:dyDescent="0.25">
      <c r="A6209" s="97">
        <v>43781</v>
      </c>
      <c r="B6209" s="101">
        <v>47</v>
      </c>
      <c r="C6209" s="92" t="str">
        <f t="shared" si="288"/>
        <v>POST /international-scheduled-payments</v>
      </c>
      <c r="D6209" s="94" t="s">
        <v>208</v>
      </c>
      <c r="E6209" s="93" t="str">
        <f t="shared" si="289"/>
        <v>PISP</v>
      </c>
      <c r="F6209" s="93" t="str">
        <f t="shared" si="290"/>
        <v>Y</v>
      </c>
      <c r="G6209" s="95">
        <v>13819176.924247341</v>
      </c>
      <c r="H6209" s="103">
        <v>22564.471411852297</v>
      </c>
      <c r="I6209" s="103">
        <v>74.299560196845462</v>
      </c>
      <c r="J6209" s="96"/>
      <c r="K6209" s="96"/>
      <c r="L6209" s="96"/>
      <c r="M6209" s="96"/>
      <c r="N6209" s="96"/>
      <c r="O6209" s="96"/>
      <c r="P6209" s="96"/>
    </row>
    <row r="6210" spans="1:16" x14ac:dyDescent="0.25">
      <c r="A6210" s="97">
        <v>43781</v>
      </c>
      <c r="B6210" s="101">
        <v>48</v>
      </c>
      <c r="C6210" s="92" t="str">
        <f t="shared" si="288"/>
        <v>GET /international-scheduled-payments/{InternationalScheduledPaymentId}</v>
      </c>
      <c r="D6210" s="94" t="s">
        <v>208</v>
      </c>
      <c r="E6210" s="93" t="str">
        <f t="shared" si="289"/>
        <v>PISP</v>
      </c>
      <c r="F6210" s="93" t="str">
        <f t="shared" si="290"/>
        <v>Y</v>
      </c>
      <c r="G6210" s="95">
        <v>21689746.080339991</v>
      </c>
      <c r="H6210" s="103">
        <v>39556.936920534208</v>
      </c>
      <c r="I6210" s="103">
        <v>58.115985130652604</v>
      </c>
      <c r="J6210" s="96"/>
      <c r="K6210" s="96"/>
      <c r="L6210" s="96"/>
      <c r="M6210" s="96"/>
      <c r="N6210" s="96"/>
      <c r="O6210" s="96"/>
      <c r="P6210" s="96"/>
    </row>
    <row r="6211" spans="1:16" x14ac:dyDescent="0.25">
      <c r="A6211" s="97">
        <v>43781</v>
      </c>
      <c r="B6211" s="101">
        <v>49</v>
      </c>
      <c r="C6211" s="92" t="str">
        <f t="shared" si="288"/>
        <v>POST /international-standing-order-consents</v>
      </c>
      <c r="D6211" s="94" t="s">
        <v>208</v>
      </c>
      <c r="E6211" s="93" t="str">
        <f t="shared" si="289"/>
        <v>PISP</v>
      </c>
      <c r="F6211" s="93" t="str">
        <f t="shared" si="290"/>
        <v>N</v>
      </c>
      <c r="G6211" s="95">
        <v>3561845.9869383192</v>
      </c>
      <c r="H6211" s="103">
        <v>12801.10103610831</v>
      </c>
      <c r="I6211" s="103">
        <v>6.5782032471016079</v>
      </c>
      <c r="J6211" s="96"/>
      <c r="K6211" s="96"/>
      <c r="L6211" s="96"/>
      <c r="M6211" s="96"/>
      <c r="N6211" s="96"/>
      <c r="O6211" s="96"/>
      <c r="P6211" s="96"/>
    </row>
    <row r="6212" spans="1:16" x14ac:dyDescent="0.25">
      <c r="A6212" s="97">
        <v>43781</v>
      </c>
      <c r="B6212" s="101">
        <v>50</v>
      </c>
      <c r="C6212" s="92" t="str">
        <f t="shared" si="288"/>
        <v>GET /international-standing-order-consents/{ConsentId}</v>
      </c>
      <c r="D6212" s="94" t="s">
        <v>208</v>
      </c>
      <c r="E6212" s="93" t="str">
        <f t="shared" si="289"/>
        <v>PISP</v>
      </c>
      <c r="F6212" s="93" t="str">
        <f t="shared" si="290"/>
        <v>N</v>
      </c>
      <c r="G6212" s="95">
        <v>18828900.130290329</v>
      </c>
      <c r="H6212" s="103">
        <v>31620.721464453974</v>
      </c>
      <c r="I6212" s="103">
        <v>269.68203927336032</v>
      </c>
      <c r="J6212" s="96"/>
      <c r="K6212" s="96"/>
      <c r="L6212" s="96"/>
      <c r="M6212" s="96"/>
      <c r="N6212" s="96"/>
      <c r="O6212" s="96"/>
      <c r="P6212" s="96"/>
    </row>
    <row r="6213" spans="1:16" x14ac:dyDescent="0.25">
      <c r="A6213" s="97">
        <v>43781</v>
      </c>
      <c r="B6213" s="101">
        <v>51</v>
      </c>
      <c r="C6213" s="92" t="str">
        <f t="shared" si="288"/>
        <v>POST /international-standing-orders</v>
      </c>
      <c r="D6213" s="94" t="s">
        <v>208</v>
      </c>
      <c r="E6213" s="93" t="str">
        <f t="shared" si="289"/>
        <v>PISP</v>
      </c>
      <c r="F6213" s="93" t="str">
        <f t="shared" si="290"/>
        <v>Y</v>
      </c>
      <c r="G6213" s="95">
        <v>15634269.286554102</v>
      </c>
      <c r="H6213" s="103">
        <v>23820.287158675361</v>
      </c>
      <c r="I6213" s="103">
        <v>240.74339868532164</v>
      </c>
      <c r="J6213" s="96"/>
      <c r="K6213" s="96"/>
      <c r="L6213" s="96"/>
      <c r="M6213" s="96"/>
      <c r="N6213" s="96"/>
      <c r="O6213" s="96"/>
      <c r="P6213" s="96"/>
    </row>
    <row r="6214" spans="1:16" x14ac:dyDescent="0.25">
      <c r="A6214" s="97">
        <v>43781</v>
      </c>
      <c r="B6214" s="101">
        <v>52</v>
      </c>
      <c r="C6214" s="92" t="str">
        <f t="shared" si="288"/>
        <v>GET /international-standing-orders/{InternationalStandingOrderPaymentId}</v>
      </c>
      <c r="D6214" s="94" t="s">
        <v>208</v>
      </c>
      <c r="E6214" s="93" t="str">
        <f t="shared" si="289"/>
        <v>PISP</v>
      </c>
      <c r="F6214" s="93" t="str">
        <f t="shared" si="290"/>
        <v>Y</v>
      </c>
      <c r="G6214" s="95">
        <v>5697425.6753250677</v>
      </c>
      <c r="H6214" s="103">
        <v>16024.533360884545</v>
      </c>
      <c r="I6214" s="103">
        <v>72.762015364978822</v>
      </c>
      <c r="J6214" s="96"/>
      <c r="K6214" s="96"/>
      <c r="L6214" s="96"/>
      <c r="M6214" s="96"/>
      <c r="N6214" s="96"/>
      <c r="O6214" s="96"/>
      <c r="P6214" s="96"/>
    </row>
    <row r="6215" spans="1:16" x14ac:dyDescent="0.25">
      <c r="A6215" s="97">
        <v>43781</v>
      </c>
      <c r="B6215" s="101">
        <v>53</v>
      </c>
      <c r="C6215" s="92" t="str">
        <f t="shared" si="288"/>
        <v>POST /file-payment-consents</v>
      </c>
      <c r="D6215" s="94" t="s">
        <v>208</v>
      </c>
      <c r="E6215" s="93" t="str">
        <f t="shared" si="289"/>
        <v>PISP</v>
      </c>
      <c r="F6215" s="93" t="str">
        <f t="shared" si="290"/>
        <v>N</v>
      </c>
      <c r="G6215" s="95">
        <v>12965542.878963323</v>
      </c>
      <c r="H6215" s="103">
        <v>14422.028113484159</v>
      </c>
      <c r="I6215" s="103">
        <v>20.37956253752467</v>
      </c>
      <c r="J6215" s="96"/>
      <c r="K6215" s="96"/>
      <c r="L6215" s="96"/>
      <c r="M6215" s="96"/>
      <c r="N6215" s="96"/>
      <c r="O6215" s="96"/>
      <c r="P6215" s="96"/>
    </row>
    <row r="6216" spans="1:16" x14ac:dyDescent="0.25">
      <c r="A6216" s="97">
        <v>43781</v>
      </c>
      <c r="B6216" s="101">
        <v>54</v>
      </c>
      <c r="C6216" s="92" t="str">
        <f t="shared" ref="C6216:C6279" si="291">VLOOKUP($B6216,endpoints,3)</f>
        <v>GET /file-payment-consents/{ConsentId}</v>
      </c>
      <c r="D6216" s="94" t="s">
        <v>208</v>
      </c>
      <c r="E6216" s="93" t="str">
        <f t="shared" ref="E6216:E6279" si="292">VLOOKUP($B6216,endpoints,4)</f>
        <v>PISP</v>
      </c>
      <c r="F6216" s="93" t="str">
        <f t="shared" ref="F6216:F6279" si="293">VLOOKUP($B6216,endpoints,5)</f>
        <v>N</v>
      </c>
      <c r="G6216" s="95">
        <v>20336564.719326921</v>
      </c>
      <c r="H6216" s="103">
        <v>21968.255781159045</v>
      </c>
      <c r="I6216" s="103">
        <v>176.23170674929654</v>
      </c>
      <c r="J6216" s="96"/>
      <c r="K6216" s="96"/>
      <c r="L6216" s="96"/>
      <c r="M6216" s="96"/>
      <c r="N6216" s="96"/>
      <c r="O6216" s="96"/>
      <c r="P6216" s="96"/>
    </row>
    <row r="6217" spans="1:16" x14ac:dyDescent="0.25">
      <c r="A6217" s="97">
        <v>43781</v>
      </c>
      <c r="B6217" s="101">
        <v>55</v>
      </c>
      <c r="C6217" s="92" t="str">
        <f t="shared" si="291"/>
        <v>POST /file-payment-consents/{ConsentId}/file</v>
      </c>
      <c r="D6217" s="94" t="s">
        <v>208</v>
      </c>
      <c r="E6217" s="93" t="str">
        <f t="shared" si="292"/>
        <v>PISP</v>
      </c>
      <c r="F6217" s="93" t="str">
        <f t="shared" si="293"/>
        <v>N</v>
      </c>
      <c r="G6217" s="95">
        <v>20437186.629096068</v>
      </c>
      <c r="H6217" s="103">
        <v>33352.201933227312</v>
      </c>
      <c r="I6217" s="103">
        <v>71.254697984727557</v>
      </c>
      <c r="J6217" s="96"/>
      <c r="K6217" s="96"/>
      <c r="L6217" s="96"/>
      <c r="M6217" s="96"/>
      <c r="N6217" s="96"/>
      <c r="O6217" s="96"/>
      <c r="P6217" s="96"/>
    </row>
    <row r="6218" spans="1:16" x14ac:dyDescent="0.25">
      <c r="A6218" s="97">
        <v>43781</v>
      </c>
      <c r="B6218" s="101">
        <v>56</v>
      </c>
      <c r="C6218" s="92" t="str">
        <f t="shared" si="291"/>
        <v>GET /file-payment-consents/{ConsentId}/file</v>
      </c>
      <c r="D6218" s="94" t="s">
        <v>208</v>
      </c>
      <c r="E6218" s="93" t="str">
        <f t="shared" si="292"/>
        <v>PISP</v>
      </c>
      <c r="F6218" s="93" t="str">
        <f t="shared" si="293"/>
        <v>N</v>
      </c>
      <c r="G6218" s="95">
        <v>22579516.544348642</v>
      </c>
      <c r="H6218" s="103">
        <v>31566.797625999698</v>
      </c>
      <c r="I6218" s="103">
        <v>39.363929285270054</v>
      </c>
      <c r="J6218" s="96"/>
      <c r="K6218" s="96"/>
      <c r="L6218" s="96"/>
      <c r="M6218" s="96"/>
      <c r="N6218" s="96"/>
      <c r="O6218" s="96"/>
      <c r="P6218" s="96"/>
    </row>
    <row r="6219" spans="1:16" x14ac:dyDescent="0.25">
      <c r="A6219" s="97">
        <v>43781</v>
      </c>
      <c r="B6219" s="101">
        <v>57</v>
      </c>
      <c r="C6219" s="92" t="str">
        <f t="shared" si="291"/>
        <v>POST /file-payments</v>
      </c>
      <c r="D6219" s="94" t="s">
        <v>208</v>
      </c>
      <c r="E6219" s="93" t="str">
        <f t="shared" si="292"/>
        <v>PISP</v>
      </c>
      <c r="F6219" s="93" t="str">
        <f t="shared" si="293"/>
        <v>Y</v>
      </c>
      <c r="G6219" s="95">
        <v>389716175.61682284</v>
      </c>
      <c r="H6219" s="103">
        <v>4098.8142403404527</v>
      </c>
      <c r="I6219" s="103">
        <v>60.998009741468778</v>
      </c>
      <c r="J6219" s="96"/>
      <c r="K6219" s="96"/>
      <c r="L6219" s="96"/>
      <c r="M6219" s="96"/>
      <c r="N6219" s="96"/>
      <c r="O6219" s="96"/>
      <c r="P6219" s="96"/>
    </row>
    <row r="6220" spans="1:16" x14ac:dyDescent="0.25">
      <c r="A6220" s="97">
        <v>43781</v>
      </c>
      <c r="B6220" s="101">
        <v>58</v>
      </c>
      <c r="C6220" s="92" t="str">
        <f t="shared" si="291"/>
        <v>GET /file-payments/{FilePaymentId}</v>
      </c>
      <c r="D6220" s="94" t="s">
        <v>208</v>
      </c>
      <c r="E6220" s="93" t="str">
        <f t="shared" si="292"/>
        <v>PISP</v>
      </c>
      <c r="F6220" s="93" t="str">
        <f t="shared" si="293"/>
        <v>Y</v>
      </c>
      <c r="G6220" s="95">
        <v>70720712.574721724</v>
      </c>
      <c r="H6220" s="103">
        <v>803.75081580441474</v>
      </c>
      <c r="I6220" s="103">
        <v>117.0197132452932</v>
      </c>
      <c r="J6220" s="96"/>
      <c r="K6220" s="96"/>
      <c r="L6220" s="96"/>
      <c r="M6220" s="96"/>
      <c r="N6220" s="96"/>
      <c r="O6220" s="96"/>
      <c r="P6220" s="96"/>
    </row>
    <row r="6221" spans="1:16" x14ac:dyDescent="0.25">
      <c r="A6221" s="97">
        <v>43781</v>
      </c>
      <c r="B6221" s="101">
        <v>59</v>
      </c>
      <c r="C6221" s="92" t="str">
        <f t="shared" si="291"/>
        <v>GET /file-payments/{FilePaymentId}/report-file</v>
      </c>
      <c r="D6221" s="94" t="s">
        <v>208</v>
      </c>
      <c r="E6221" s="93" t="str">
        <f t="shared" si="292"/>
        <v>PISP</v>
      </c>
      <c r="F6221" s="93" t="str">
        <f t="shared" si="293"/>
        <v>Y</v>
      </c>
      <c r="G6221" s="95">
        <v>60541742.538893484</v>
      </c>
      <c r="H6221" s="99">
        <v>2344.6085583353179</v>
      </c>
      <c r="I6221" s="99">
        <v>86.133293302483139</v>
      </c>
      <c r="J6221" s="96"/>
      <c r="K6221" s="96"/>
      <c r="L6221" s="96"/>
      <c r="M6221" s="96"/>
      <c r="N6221" s="96"/>
      <c r="O6221" s="96"/>
      <c r="P6221" s="96"/>
    </row>
    <row r="6222" spans="1:16" x14ac:dyDescent="0.25">
      <c r="A6222" s="97">
        <v>43781</v>
      </c>
      <c r="B6222" s="101">
        <v>60</v>
      </c>
      <c r="C6222" s="92" t="str">
        <f t="shared" si="291"/>
        <v>POST /funds-confirmation-consents</v>
      </c>
      <c r="D6222" s="94" t="s">
        <v>208</v>
      </c>
      <c r="E6222" s="93" t="str">
        <f t="shared" si="292"/>
        <v>CoF</v>
      </c>
      <c r="F6222" s="93" t="str">
        <f t="shared" si="293"/>
        <v>N</v>
      </c>
      <c r="G6222" s="95">
        <v>14470726.311170068</v>
      </c>
      <c r="H6222" s="99">
        <v>13533.461965961005</v>
      </c>
      <c r="I6222" s="99">
        <v>13.023860575521629</v>
      </c>
      <c r="J6222" s="96"/>
      <c r="K6222" s="96"/>
      <c r="L6222" s="96"/>
      <c r="M6222" s="96"/>
      <c r="N6222" s="96"/>
      <c r="O6222" s="96"/>
      <c r="P6222" s="96"/>
    </row>
    <row r="6223" spans="1:16" x14ac:dyDescent="0.25">
      <c r="A6223" s="97">
        <v>43781</v>
      </c>
      <c r="B6223" s="101">
        <v>61</v>
      </c>
      <c r="C6223" s="92" t="str">
        <f t="shared" si="291"/>
        <v>GET /funds-confirmation-consents/{ConsentId}</v>
      </c>
      <c r="D6223" s="94" t="s">
        <v>208</v>
      </c>
      <c r="E6223" s="93" t="str">
        <f t="shared" si="292"/>
        <v>CoF</v>
      </c>
      <c r="F6223" s="93" t="str">
        <f t="shared" si="293"/>
        <v>N</v>
      </c>
      <c r="G6223" s="95">
        <v>18309336.816314388</v>
      </c>
      <c r="H6223" s="99">
        <v>38954.73050107211</v>
      </c>
      <c r="I6223" s="99">
        <v>194.26249047190592</v>
      </c>
      <c r="J6223" s="96"/>
      <c r="K6223" s="96"/>
      <c r="L6223" s="96"/>
      <c r="M6223" s="96"/>
      <c r="N6223" s="96"/>
      <c r="O6223" s="96"/>
      <c r="P6223" s="96"/>
    </row>
    <row r="6224" spans="1:16" x14ac:dyDescent="0.25">
      <c r="A6224" s="97">
        <v>43781</v>
      </c>
      <c r="B6224" s="101">
        <v>62</v>
      </c>
      <c r="C6224" s="92" t="str">
        <f t="shared" si="291"/>
        <v>DELETE /funds-confirmation-consents/{ConsentId}</v>
      </c>
      <c r="D6224" s="94" t="s">
        <v>208</v>
      </c>
      <c r="E6224" s="93" t="str">
        <f t="shared" si="292"/>
        <v>CoF</v>
      </c>
      <c r="F6224" s="93" t="str">
        <f t="shared" si="293"/>
        <v>N</v>
      </c>
      <c r="G6224" s="95">
        <v>6254645.5247788643</v>
      </c>
      <c r="H6224" s="99">
        <v>12577.211534929382</v>
      </c>
      <c r="I6224" s="99">
        <v>117.8385659726062</v>
      </c>
      <c r="J6224" s="96"/>
      <c r="K6224" s="96"/>
      <c r="L6224" s="96"/>
      <c r="M6224" s="96"/>
      <c r="N6224" s="96"/>
      <c r="O6224" s="96"/>
      <c r="P6224" s="96"/>
    </row>
    <row r="6225" spans="1:16" x14ac:dyDescent="0.25">
      <c r="A6225" s="97">
        <v>43781</v>
      </c>
      <c r="B6225" s="101">
        <v>63</v>
      </c>
      <c r="C6225" s="92" t="str">
        <f t="shared" si="291"/>
        <v>POST /funds-confirmations</v>
      </c>
      <c r="D6225" s="94" t="s">
        <v>208</v>
      </c>
      <c r="E6225" s="93" t="str">
        <f t="shared" si="292"/>
        <v>CoF</v>
      </c>
      <c r="F6225" s="93" t="str">
        <f t="shared" si="293"/>
        <v>Y</v>
      </c>
      <c r="G6225" s="95">
        <v>9478760.1538581494</v>
      </c>
      <c r="H6225" s="99">
        <v>18710.846862670871</v>
      </c>
      <c r="I6225" s="99">
        <v>219.28174771839315</v>
      </c>
      <c r="J6225" s="96"/>
      <c r="K6225" s="96"/>
      <c r="L6225" s="96"/>
      <c r="M6225" s="96"/>
      <c r="N6225" s="96"/>
      <c r="O6225" s="96"/>
      <c r="P6225" s="96"/>
    </row>
    <row r="6226" spans="1:16" x14ac:dyDescent="0.25">
      <c r="A6226" s="97">
        <v>43781</v>
      </c>
      <c r="B6226" s="101">
        <v>75</v>
      </c>
      <c r="C6226" s="92" t="str">
        <f t="shared" si="291"/>
        <v>GET /domestic-payment-consents/{ConsentId}/funds-confirmation</v>
      </c>
      <c r="D6226" s="94" t="s">
        <v>208</v>
      </c>
      <c r="E6226" s="93" t="str">
        <f t="shared" si="292"/>
        <v>CoF</v>
      </c>
      <c r="F6226" s="93" t="str">
        <f t="shared" si="293"/>
        <v>Y</v>
      </c>
      <c r="G6226" s="95">
        <v>4563114.0188961225</v>
      </c>
      <c r="H6226" s="99">
        <v>7196.6224178147677</v>
      </c>
      <c r="I6226" s="99">
        <v>221.47075878626421</v>
      </c>
      <c r="J6226" s="96"/>
      <c r="K6226" s="96"/>
      <c r="L6226" s="96"/>
      <c r="M6226" s="96"/>
      <c r="N6226" s="96"/>
      <c r="O6226" s="96"/>
      <c r="P6226" s="96"/>
    </row>
    <row r="6227" spans="1:16" x14ac:dyDescent="0.25">
      <c r="A6227" s="97">
        <v>43781</v>
      </c>
      <c r="B6227" s="101">
        <v>76</v>
      </c>
      <c r="C6227" s="92" t="str">
        <f t="shared" si="291"/>
        <v>GET /international-payment-consents/{ConsentId}/funds-confirmation</v>
      </c>
      <c r="D6227" s="94" t="s">
        <v>208</v>
      </c>
      <c r="E6227" s="93" t="str">
        <f t="shared" si="292"/>
        <v>CoF</v>
      </c>
      <c r="F6227" s="93" t="str">
        <f t="shared" si="293"/>
        <v>Y</v>
      </c>
      <c r="G6227" s="95">
        <v>16606048.21926662</v>
      </c>
      <c r="H6227" s="99">
        <v>38468.10697645662</v>
      </c>
      <c r="I6227" s="99">
        <v>90.353412746544123</v>
      </c>
      <c r="J6227" s="96"/>
      <c r="K6227" s="96"/>
      <c r="L6227" s="96"/>
      <c r="M6227" s="96"/>
      <c r="N6227" s="96"/>
      <c r="O6227" s="96"/>
      <c r="P6227" s="96"/>
    </row>
    <row r="6228" spans="1:16" x14ac:dyDescent="0.25">
      <c r="A6228" s="97">
        <v>43781</v>
      </c>
      <c r="B6228" s="101">
        <v>77</v>
      </c>
      <c r="C6228" s="92" t="str">
        <f t="shared" si="291"/>
        <v>GET /international-scheduled-payment-consents/{ConsentId}/funds-confirmation</v>
      </c>
      <c r="D6228" s="94" t="s">
        <v>208</v>
      </c>
      <c r="E6228" s="93" t="str">
        <f t="shared" si="292"/>
        <v>CoF</v>
      </c>
      <c r="F6228" s="93" t="str">
        <f t="shared" si="293"/>
        <v>Y</v>
      </c>
      <c r="G6228" s="95">
        <v>29733050.184391834</v>
      </c>
      <c r="H6228" s="103">
        <v>54349.257682646567</v>
      </c>
      <c r="I6228" s="103">
        <v>9.6489349593064055</v>
      </c>
      <c r="J6228" s="96"/>
      <c r="K6228" s="96"/>
      <c r="L6228" s="96"/>
      <c r="M6228" s="96"/>
      <c r="N6228" s="96"/>
      <c r="O6228" s="96"/>
      <c r="P6228" s="96"/>
    </row>
    <row r="6229" spans="1:16" x14ac:dyDescent="0.25">
      <c r="A6229" s="97">
        <v>43781</v>
      </c>
      <c r="B6229" s="101">
        <v>78</v>
      </c>
      <c r="C6229" s="92" t="str">
        <f t="shared" si="291"/>
        <v>GET /accounts/{AccountId}/parties</v>
      </c>
      <c r="D6229" s="94" t="s">
        <v>208</v>
      </c>
      <c r="E6229" s="93" t="str">
        <f t="shared" si="292"/>
        <v>AISP</v>
      </c>
      <c r="F6229" s="93" t="str">
        <f t="shared" si="293"/>
        <v>Y</v>
      </c>
      <c r="G6229" s="104">
        <v>1245035.6520004468</v>
      </c>
      <c r="H6229" s="99">
        <v>55069.638767488563</v>
      </c>
      <c r="I6229" s="99">
        <v>0</v>
      </c>
      <c r="J6229" s="96"/>
      <c r="K6229" s="96"/>
      <c r="L6229" s="96"/>
      <c r="M6229" s="96"/>
      <c r="N6229" s="96"/>
      <c r="O6229" s="96"/>
      <c r="P6229" s="96"/>
    </row>
    <row r="6230" spans="1:16" x14ac:dyDescent="0.25">
      <c r="A6230" s="97">
        <v>43781</v>
      </c>
      <c r="B6230" s="101">
        <v>79</v>
      </c>
      <c r="C6230" s="92" t="str">
        <f t="shared" si="291"/>
        <v>GET /domestic-payments/{DomesticPaymentId}/payment-details</v>
      </c>
      <c r="D6230" s="94" t="s">
        <v>208</v>
      </c>
      <c r="E6230" s="93" t="str">
        <f t="shared" si="292"/>
        <v>PISP</v>
      </c>
      <c r="F6230" s="93" t="str">
        <f t="shared" si="293"/>
        <v>Y</v>
      </c>
      <c r="G6230" s="104">
        <v>40112127.980758004</v>
      </c>
      <c r="H6230" s="99">
        <v>43989.568988410829</v>
      </c>
      <c r="I6230" s="99">
        <v>77.879334378216157</v>
      </c>
      <c r="J6230" s="96"/>
      <c r="K6230" s="96"/>
      <c r="L6230" s="96"/>
      <c r="M6230" s="96"/>
      <c r="N6230" s="96"/>
      <c r="O6230" s="96"/>
      <c r="P6230" s="96"/>
    </row>
    <row r="6231" spans="1:16" x14ac:dyDescent="0.25">
      <c r="A6231" s="97">
        <v>43781</v>
      </c>
      <c r="B6231" s="101">
        <v>80</v>
      </c>
      <c r="C6231" s="92" t="str">
        <f t="shared" si="291"/>
        <v>GET /domestic-scheduled-payments/{DomesticScheduledPaymentId}/payment-details</v>
      </c>
      <c r="D6231" s="94" t="s">
        <v>208</v>
      </c>
      <c r="E6231" s="93" t="str">
        <f t="shared" si="292"/>
        <v>PISP</v>
      </c>
      <c r="F6231" s="93" t="str">
        <f t="shared" si="293"/>
        <v>Y</v>
      </c>
      <c r="G6231" s="104">
        <v>14834240.152301934</v>
      </c>
      <c r="H6231" s="99">
        <v>38405.196368912038</v>
      </c>
      <c r="I6231" s="99">
        <v>93.132111473716023</v>
      </c>
      <c r="J6231" s="96"/>
      <c r="K6231" s="96"/>
      <c r="L6231" s="96"/>
      <c r="M6231" s="96"/>
      <c r="N6231" s="96"/>
      <c r="O6231" s="96"/>
      <c r="P6231" s="96"/>
    </row>
    <row r="6232" spans="1:16" x14ac:dyDescent="0.25">
      <c r="A6232" s="97">
        <v>43781</v>
      </c>
      <c r="B6232" s="101">
        <v>81</v>
      </c>
      <c r="C6232" s="92" t="str">
        <f t="shared" si="291"/>
        <v>GET /domestic-standing-orders/{DomesticStandingOrderId}/payment-details</v>
      </c>
      <c r="D6232" s="94" t="s">
        <v>208</v>
      </c>
      <c r="E6232" s="93" t="str">
        <f t="shared" si="292"/>
        <v>PISP</v>
      </c>
      <c r="F6232" s="93" t="str">
        <f t="shared" si="293"/>
        <v>Y</v>
      </c>
      <c r="G6232" s="104">
        <v>5960698.2730331421</v>
      </c>
      <c r="H6232" s="99">
        <v>8565.7804413763988</v>
      </c>
      <c r="I6232" s="99">
        <v>284.53488799794263</v>
      </c>
      <c r="J6232" s="96"/>
      <c r="K6232" s="96"/>
      <c r="L6232" s="96"/>
      <c r="M6232" s="96"/>
      <c r="N6232" s="96"/>
      <c r="O6232" s="96"/>
      <c r="P6232" s="96"/>
    </row>
    <row r="6233" spans="1:16" x14ac:dyDescent="0.25">
      <c r="A6233" s="97">
        <v>43781</v>
      </c>
      <c r="B6233" s="101">
        <v>82</v>
      </c>
      <c r="C6233" s="92" t="str">
        <f t="shared" si="291"/>
        <v>GET /international-payments/{InternationalPaymentId}/payment-details</v>
      </c>
      <c r="D6233" s="94" t="s">
        <v>208</v>
      </c>
      <c r="E6233" s="93" t="str">
        <f t="shared" si="292"/>
        <v>PISP</v>
      </c>
      <c r="F6233" s="93" t="str">
        <f t="shared" si="293"/>
        <v>Y</v>
      </c>
      <c r="G6233" s="104">
        <v>13846713.397526849</v>
      </c>
      <c r="H6233" s="99">
        <v>21401.437630099455</v>
      </c>
      <c r="I6233" s="99">
        <v>59.628333624409855</v>
      </c>
      <c r="J6233" s="96"/>
      <c r="K6233" s="96"/>
      <c r="L6233" s="96"/>
      <c r="M6233" s="96"/>
      <c r="N6233" s="96"/>
      <c r="O6233" s="96"/>
      <c r="P6233" s="96"/>
    </row>
    <row r="6234" spans="1:16" x14ac:dyDescent="0.25">
      <c r="A6234" s="97">
        <v>43781</v>
      </c>
      <c r="B6234" s="101">
        <v>83</v>
      </c>
      <c r="C6234" s="92" t="str">
        <f t="shared" si="291"/>
        <v>GET /international-scheduled-payments/{InternationalScheduledPaymentId}/payment-details</v>
      </c>
      <c r="D6234" s="94" t="s">
        <v>208</v>
      </c>
      <c r="E6234" s="93" t="str">
        <f t="shared" si="292"/>
        <v>PISP</v>
      </c>
      <c r="F6234" s="93" t="str">
        <f t="shared" si="293"/>
        <v>Y</v>
      </c>
      <c r="G6234" s="104">
        <v>23858720.68837399</v>
      </c>
      <c r="H6234" s="99">
        <v>43512.630612587629</v>
      </c>
      <c r="I6234" s="99">
        <v>63.927583643717867</v>
      </c>
      <c r="J6234" s="96"/>
      <c r="K6234" s="96"/>
      <c r="L6234" s="96"/>
      <c r="M6234" s="96"/>
      <c r="N6234" s="96"/>
      <c r="O6234" s="96"/>
      <c r="P6234" s="96"/>
    </row>
    <row r="6235" spans="1:16" x14ac:dyDescent="0.25">
      <c r="A6235" s="97">
        <v>43781</v>
      </c>
      <c r="B6235" s="101">
        <v>84</v>
      </c>
      <c r="C6235" s="92" t="str">
        <f t="shared" si="291"/>
        <v>GET /international-standing-orders/{InternationalStandingOrderPaymentId}/payment-details</v>
      </c>
      <c r="D6235" s="94" t="s">
        <v>208</v>
      </c>
      <c r="E6235" s="93" t="str">
        <f t="shared" si="292"/>
        <v>PISP</v>
      </c>
      <c r="F6235" s="93" t="str">
        <f t="shared" si="293"/>
        <v>Y</v>
      </c>
      <c r="G6235" s="104">
        <v>6267168.2428575754</v>
      </c>
      <c r="H6235" s="99">
        <v>17626.986696972999</v>
      </c>
      <c r="I6235" s="99">
        <v>80.038216901476716</v>
      </c>
      <c r="J6235" s="96"/>
      <c r="K6235" s="96"/>
      <c r="L6235" s="96"/>
      <c r="M6235" s="96"/>
      <c r="N6235" s="96"/>
      <c r="O6235" s="96"/>
      <c r="P6235" s="96"/>
    </row>
    <row r="6236" spans="1:16" x14ac:dyDescent="0.25">
      <c r="A6236" s="97">
        <v>43781</v>
      </c>
      <c r="B6236" s="101">
        <v>85</v>
      </c>
      <c r="C6236" s="92" t="str">
        <f t="shared" si="291"/>
        <v>GET /file-payments/{FilePaymentId}/payment-details</v>
      </c>
      <c r="D6236" s="94" t="s">
        <v>208</v>
      </c>
      <c r="E6236" s="93" t="str">
        <f t="shared" si="292"/>
        <v>PISP</v>
      </c>
      <c r="F6236" s="93" t="str">
        <f t="shared" si="293"/>
        <v>Y</v>
      </c>
      <c r="G6236" s="104">
        <v>66595916.792782843</v>
      </c>
      <c r="H6236" s="99">
        <v>2579.06941416885</v>
      </c>
      <c r="I6236" s="99">
        <v>94.746622632731459</v>
      </c>
      <c r="J6236" s="96"/>
      <c r="K6236" s="96"/>
      <c r="L6236" s="96"/>
      <c r="M6236" s="96"/>
      <c r="N6236" s="96"/>
      <c r="O6236" s="96"/>
      <c r="P6236" s="96"/>
    </row>
    <row r="6237" spans="1:16" x14ac:dyDescent="0.25">
      <c r="A6237" s="97">
        <v>43781</v>
      </c>
      <c r="B6237" s="101">
        <v>86</v>
      </c>
      <c r="C6237" s="92" t="str">
        <f t="shared" si="291"/>
        <v>POST /event-subscriptions</v>
      </c>
      <c r="D6237" s="94" t="s">
        <v>208</v>
      </c>
      <c r="E6237" s="93" t="str">
        <f t="shared" si="292"/>
        <v>Notifications</v>
      </c>
      <c r="F6237" s="93" t="str">
        <f t="shared" si="293"/>
        <v>N</v>
      </c>
      <c r="G6237" s="104">
        <v>13023653.680053061</v>
      </c>
      <c r="H6237" s="99">
        <v>12180.115769364906</v>
      </c>
      <c r="I6237" s="99">
        <v>11.721474517969467</v>
      </c>
      <c r="J6237" s="96"/>
      <c r="K6237" s="96"/>
      <c r="L6237" s="96"/>
      <c r="M6237" s="96"/>
      <c r="N6237" s="96"/>
      <c r="O6237" s="96"/>
      <c r="P6237" s="96"/>
    </row>
    <row r="6238" spans="1:16" x14ac:dyDescent="0.25">
      <c r="A6238" s="97">
        <v>43781</v>
      </c>
      <c r="B6238" s="101">
        <v>87</v>
      </c>
      <c r="C6238" s="92" t="str">
        <f t="shared" si="291"/>
        <v>GET /event-subscriptions</v>
      </c>
      <c r="D6238" s="94" t="s">
        <v>208</v>
      </c>
      <c r="E6238" s="93" t="str">
        <f t="shared" si="292"/>
        <v>Notifications</v>
      </c>
      <c r="F6238" s="93" t="str">
        <f t="shared" si="293"/>
        <v>N</v>
      </c>
      <c r="G6238" s="104">
        <v>16478403.13468295</v>
      </c>
      <c r="H6238" s="99">
        <v>35059.257450964898</v>
      </c>
      <c r="I6238" s="99">
        <v>174.83624142471533</v>
      </c>
      <c r="J6238" s="96"/>
      <c r="K6238" s="96"/>
      <c r="L6238" s="96"/>
      <c r="M6238" s="96"/>
      <c r="N6238" s="96"/>
      <c r="O6238" s="96"/>
      <c r="P6238" s="96"/>
    </row>
    <row r="6239" spans="1:16" x14ac:dyDescent="0.25">
      <c r="A6239" s="97">
        <v>43781</v>
      </c>
      <c r="B6239" s="101">
        <v>88</v>
      </c>
      <c r="C6239" s="92" t="str">
        <f t="shared" si="291"/>
        <v>PUT /event-subscriptions/{EventSubscriptionId}</v>
      </c>
      <c r="D6239" s="94" t="s">
        <v>208</v>
      </c>
      <c r="E6239" s="93" t="str">
        <f t="shared" si="292"/>
        <v>Notifications</v>
      </c>
      <c r="F6239" s="93" t="str">
        <f t="shared" si="293"/>
        <v>N</v>
      </c>
      <c r="G6239" s="104">
        <v>13674836.364055714</v>
      </c>
      <c r="H6239" s="99">
        <v>12789.121557833152</v>
      </c>
      <c r="I6239" s="99">
        <v>12.307548243867942</v>
      </c>
      <c r="J6239" s="96"/>
      <c r="K6239" s="96"/>
      <c r="L6239" s="96"/>
      <c r="M6239" s="96"/>
      <c r="N6239" s="96"/>
      <c r="O6239" s="96"/>
      <c r="P6239" s="96"/>
    </row>
    <row r="6240" spans="1:16" x14ac:dyDescent="0.25">
      <c r="A6240" s="97">
        <v>43781</v>
      </c>
      <c r="B6240" s="101">
        <v>89</v>
      </c>
      <c r="C6240" s="92" t="str">
        <f t="shared" si="291"/>
        <v>DELETE /event-subscriptions/{EventSubscriptionId}</v>
      </c>
      <c r="D6240" s="94" t="s">
        <v>208</v>
      </c>
      <c r="E6240" s="93" t="str">
        <f t="shared" si="292"/>
        <v>Notifications</v>
      </c>
      <c r="F6240" s="93" t="str">
        <f t="shared" si="293"/>
        <v>N</v>
      </c>
      <c r="G6240" s="104">
        <v>6880110.0772567512</v>
      </c>
      <c r="H6240" s="99">
        <v>13834.932688422321</v>
      </c>
      <c r="I6240" s="99">
        <v>129.62242256986684</v>
      </c>
      <c r="J6240" s="96"/>
      <c r="K6240" s="96"/>
      <c r="L6240" s="96"/>
      <c r="M6240" s="96"/>
      <c r="N6240" s="96"/>
      <c r="O6240" s="96"/>
      <c r="P6240" s="96"/>
    </row>
    <row r="6241" spans="1:16" x14ac:dyDescent="0.25">
      <c r="A6241" s="97">
        <v>43781</v>
      </c>
      <c r="B6241" s="101">
        <v>90</v>
      </c>
      <c r="C6241" s="92" t="str">
        <f t="shared" si="291"/>
        <v>POST /event-notifications</v>
      </c>
      <c r="D6241" s="94" t="s">
        <v>208</v>
      </c>
      <c r="E6241" s="93" t="str">
        <f t="shared" si="292"/>
        <v>Notifications</v>
      </c>
      <c r="F6241" s="93" t="str">
        <f t="shared" si="293"/>
        <v>N</v>
      </c>
      <c r="G6241" s="104">
        <v>9004822.1461652424</v>
      </c>
      <c r="H6241" s="99">
        <v>17775.304519537327</v>
      </c>
      <c r="I6241" s="99">
        <v>208.31766033247348</v>
      </c>
      <c r="J6241" s="96"/>
      <c r="K6241" s="96"/>
      <c r="L6241" s="96"/>
      <c r="M6241" s="96"/>
      <c r="N6241" s="96"/>
      <c r="O6241" s="96"/>
      <c r="P6241" s="96"/>
    </row>
    <row r="6242" spans="1:16" x14ac:dyDescent="0.25">
      <c r="A6242" s="97">
        <v>43781</v>
      </c>
      <c r="B6242" s="101">
        <v>91</v>
      </c>
      <c r="C6242" s="92" t="str">
        <f t="shared" si="291"/>
        <v>POST /events</v>
      </c>
      <c r="D6242" s="94" t="s">
        <v>208</v>
      </c>
      <c r="E6242" s="93" t="str">
        <f t="shared" si="292"/>
        <v>Notifications</v>
      </c>
      <c r="F6242" s="93" t="str">
        <f t="shared" si="293"/>
        <v>N</v>
      </c>
      <c r="G6242" s="104">
        <v>5629180.9723009784</v>
      </c>
      <c r="H6242" s="99">
        <v>11319.490381436444</v>
      </c>
      <c r="I6242" s="99">
        <v>106.05470937534558</v>
      </c>
      <c r="J6242" s="96"/>
      <c r="K6242" s="96"/>
      <c r="L6242" s="96"/>
      <c r="M6242" s="96"/>
      <c r="N6242" s="96"/>
      <c r="O6242" s="96"/>
      <c r="P6242" s="96"/>
    </row>
    <row r="6243" spans="1:16" x14ac:dyDescent="0.25">
      <c r="A6243" s="97">
        <v>43782</v>
      </c>
      <c r="B6243" s="101">
        <v>0</v>
      </c>
      <c r="C6243" s="92" t="str">
        <f t="shared" si="291"/>
        <v>OIDC endpoints for token IDs</v>
      </c>
      <c r="D6243" s="94" t="s">
        <v>207</v>
      </c>
      <c r="E6243" s="93" t="str">
        <f t="shared" si="292"/>
        <v>OIDC</v>
      </c>
      <c r="F6243" s="93" t="str">
        <f t="shared" si="293"/>
        <v>N</v>
      </c>
      <c r="G6243" s="111">
        <v>773523515.34967375</v>
      </c>
      <c r="H6243" s="99">
        <v>1657083.120818116</v>
      </c>
      <c r="I6243" s="99">
        <v>645.60348518167723</v>
      </c>
      <c r="J6243" s="96"/>
      <c r="K6243" s="96"/>
      <c r="L6243" s="96"/>
      <c r="M6243" s="96"/>
      <c r="N6243" s="96"/>
      <c r="O6243" s="96"/>
      <c r="P6243" s="96"/>
    </row>
    <row r="6244" spans="1:16" x14ac:dyDescent="0.25">
      <c r="A6244" s="100">
        <v>43782</v>
      </c>
      <c r="B6244" s="101">
        <v>1</v>
      </c>
      <c r="C6244" s="92" t="str">
        <f t="shared" si="291"/>
        <v>POST /account-access-consents</v>
      </c>
      <c r="D6244" s="94" t="s">
        <v>207</v>
      </c>
      <c r="E6244" s="93" t="str">
        <f t="shared" si="292"/>
        <v>AISP</v>
      </c>
      <c r="F6244" s="93" t="str">
        <f t="shared" si="293"/>
        <v>N</v>
      </c>
      <c r="G6244" s="95">
        <v>738231.01232556649</v>
      </c>
      <c r="H6244" s="101">
        <v>31468.168010773334</v>
      </c>
      <c r="I6244" s="101">
        <v>93.723701907147813</v>
      </c>
      <c r="J6244" s="96"/>
      <c r="K6244" s="96"/>
      <c r="L6244" s="96"/>
      <c r="M6244" s="96"/>
      <c r="N6244" s="96"/>
      <c r="O6244" s="96"/>
      <c r="P6244" s="96"/>
    </row>
    <row r="6245" spans="1:16" x14ac:dyDescent="0.25">
      <c r="A6245" s="100">
        <v>43782</v>
      </c>
      <c r="B6245" s="101">
        <v>2</v>
      </c>
      <c r="C6245" s="92" t="str">
        <f t="shared" si="291"/>
        <v>GET /account-access-consents/{ConsentId}</v>
      </c>
      <c r="D6245" s="94" t="s">
        <v>207</v>
      </c>
      <c r="E6245" s="93" t="str">
        <f t="shared" si="292"/>
        <v>AISP</v>
      </c>
      <c r="F6245" s="93" t="str">
        <f t="shared" si="293"/>
        <v>N</v>
      </c>
      <c r="G6245" s="95">
        <v>1601601.2228323475</v>
      </c>
      <c r="H6245" s="101">
        <v>29857.006181869197</v>
      </c>
      <c r="I6245" s="101">
        <v>39.570701053940304</v>
      </c>
      <c r="J6245" s="96"/>
      <c r="K6245" s="96"/>
      <c r="L6245" s="96"/>
      <c r="M6245" s="96"/>
      <c r="N6245" s="96"/>
      <c r="O6245" s="96"/>
      <c r="P6245" s="96"/>
    </row>
    <row r="6246" spans="1:16" x14ac:dyDescent="0.25">
      <c r="A6246" s="100">
        <v>43782</v>
      </c>
      <c r="B6246" s="101">
        <v>3</v>
      </c>
      <c r="C6246" s="92" t="str">
        <f t="shared" si="291"/>
        <v>DELETE /account-access-consents/{ConsentId}</v>
      </c>
      <c r="D6246" s="94" t="s">
        <v>207</v>
      </c>
      <c r="E6246" s="93" t="str">
        <f t="shared" si="292"/>
        <v>AISP</v>
      </c>
      <c r="F6246" s="93" t="str">
        <f t="shared" si="293"/>
        <v>N</v>
      </c>
      <c r="G6246" s="95">
        <v>837080.16297478485</v>
      </c>
      <c r="H6246" s="101">
        <v>24293.11470313523</v>
      </c>
      <c r="I6246" s="101">
        <v>296.48089071462437</v>
      </c>
      <c r="J6246" s="96"/>
      <c r="K6246" s="96"/>
      <c r="L6246" s="96"/>
      <c r="M6246" s="96"/>
      <c r="N6246" s="96"/>
      <c r="O6246" s="96"/>
      <c r="P6246" s="96"/>
    </row>
    <row r="6247" spans="1:16" x14ac:dyDescent="0.25">
      <c r="A6247" s="100">
        <v>43782</v>
      </c>
      <c r="B6247" s="101">
        <v>4</v>
      </c>
      <c r="C6247" s="92" t="str">
        <f t="shared" si="291"/>
        <v>GET /accounts</v>
      </c>
      <c r="D6247" s="94" t="s">
        <v>207</v>
      </c>
      <c r="E6247" s="93" t="str">
        <f t="shared" si="292"/>
        <v>AISP</v>
      </c>
      <c r="F6247" s="93" t="str">
        <f t="shared" si="293"/>
        <v>Y</v>
      </c>
      <c r="G6247" s="95">
        <v>1776635.9788289838</v>
      </c>
      <c r="H6247" s="101">
        <v>29909.477813909649</v>
      </c>
      <c r="I6247" s="101">
        <v>77.319308059503044</v>
      </c>
      <c r="J6247" s="96"/>
      <c r="K6247" s="96"/>
      <c r="L6247" s="96"/>
      <c r="M6247" s="96"/>
      <c r="N6247" s="96"/>
      <c r="O6247" s="96"/>
      <c r="P6247" s="96"/>
    </row>
    <row r="6248" spans="1:16" x14ac:dyDescent="0.25">
      <c r="A6248" s="100">
        <v>43782</v>
      </c>
      <c r="B6248" s="101">
        <v>5</v>
      </c>
      <c r="C6248" s="92" t="str">
        <f t="shared" si="291"/>
        <v>GET /accounts/{AccountId}</v>
      </c>
      <c r="D6248" s="94" t="s">
        <v>207</v>
      </c>
      <c r="E6248" s="93" t="str">
        <f t="shared" si="292"/>
        <v>AISP</v>
      </c>
      <c r="F6248" s="93" t="str">
        <f t="shared" si="293"/>
        <v>Y</v>
      </c>
      <c r="G6248" s="95">
        <v>3179943.3383194702</v>
      </c>
      <c r="H6248" s="101">
        <v>38629.893448816612</v>
      </c>
      <c r="I6248" s="101">
        <v>93.172870531642999</v>
      </c>
      <c r="J6248" s="96"/>
      <c r="K6248" s="96"/>
      <c r="L6248" s="96"/>
      <c r="M6248" s="96"/>
      <c r="N6248" s="96"/>
      <c r="O6248" s="96"/>
      <c r="P6248" s="96"/>
    </row>
    <row r="6249" spans="1:16" x14ac:dyDescent="0.25">
      <c r="A6249" s="100">
        <v>43782</v>
      </c>
      <c r="B6249" s="101">
        <v>6</v>
      </c>
      <c r="C6249" s="92" t="str">
        <f t="shared" si="291"/>
        <v>GET /accounts/{AccountId}/balances</v>
      </c>
      <c r="D6249" s="94" t="s">
        <v>207</v>
      </c>
      <c r="E6249" s="93" t="str">
        <f t="shared" si="292"/>
        <v>AISP</v>
      </c>
      <c r="F6249" s="93" t="str">
        <f t="shared" si="293"/>
        <v>Y</v>
      </c>
      <c r="G6249" s="95">
        <v>2239790.5439665159</v>
      </c>
      <c r="H6249" s="101">
        <v>29980.703245417993</v>
      </c>
      <c r="I6249" s="101">
        <v>148.94539994486468</v>
      </c>
      <c r="J6249" s="96"/>
      <c r="K6249" s="96"/>
      <c r="L6249" s="96"/>
      <c r="M6249" s="96"/>
      <c r="N6249" s="96"/>
      <c r="O6249" s="96"/>
      <c r="P6249" s="96"/>
    </row>
    <row r="6250" spans="1:16" x14ac:dyDescent="0.25">
      <c r="A6250" s="100">
        <v>43782</v>
      </c>
      <c r="B6250" s="101">
        <v>7</v>
      </c>
      <c r="C6250" s="92" t="str">
        <f t="shared" si="291"/>
        <v>GET /balances</v>
      </c>
      <c r="D6250" s="94" t="s">
        <v>207</v>
      </c>
      <c r="E6250" s="93" t="str">
        <f t="shared" si="292"/>
        <v>AISP</v>
      </c>
      <c r="F6250" s="93" t="str">
        <f t="shared" si="293"/>
        <v>Y</v>
      </c>
      <c r="G6250" s="95">
        <v>1263512.6713339689</v>
      </c>
      <c r="H6250" s="101">
        <v>23241.46282071625</v>
      </c>
      <c r="I6250" s="101">
        <v>151.90790638770645</v>
      </c>
      <c r="J6250" s="96"/>
      <c r="K6250" s="96"/>
      <c r="L6250" s="96"/>
      <c r="M6250" s="96"/>
      <c r="N6250" s="96"/>
      <c r="O6250" s="96"/>
      <c r="P6250" s="96"/>
    </row>
    <row r="6251" spans="1:16" x14ac:dyDescent="0.25">
      <c r="A6251" s="100">
        <v>43782</v>
      </c>
      <c r="B6251" s="101">
        <v>8</v>
      </c>
      <c r="C6251" s="92" t="str">
        <f t="shared" si="291"/>
        <v>GET /accounts/{AccountId}/transactions</v>
      </c>
      <c r="D6251" s="94" t="s">
        <v>207</v>
      </c>
      <c r="E6251" s="93" t="str">
        <f t="shared" si="292"/>
        <v>AISP</v>
      </c>
      <c r="F6251" s="93" t="str">
        <f t="shared" si="293"/>
        <v>Y</v>
      </c>
      <c r="G6251" s="95">
        <v>40768133.646398261</v>
      </c>
      <c r="H6251" s="101">
        <v>21743.924772528186</v>
      </c>
      <c r="I6251" s="101">
        <v>196.13967128023233</v>
      </c>
      <c r="J6251" s="96"/>
      <c r="K6251" s="96"/>
      <c r="L6251" s="96"/>
      <c r="M6251" s="96"/>
      <c r="N6251" s="96"/>
      <c r="O6251" s="96"/>
      <c r="P6251" s="96"/>
    </row>
    <row r="6252" spans="1:16" x14ac:dyDescent="0.25">
      <c r="A6252" s="100">
        <v>43782</v>
      </c>
      <c r="B6252" s="101">
        <v>9</v>
      </c>
      <c r="C6252" s="92" t="str">
        <f t="shared" si="291"/>
        <v>GET /transactions</v>
      </c>
      <c r="D6252" s="94" t="s">
        <v>207</v>
      </c>
      <c r="E6252" s="93" t="str">
        <f t="shared" si="292"/>
        <v>AISP</v>
      </c>
      <c r="F6252" s="93" t="str">
        <f t="shared" si="293"/>
        <v>Y</v>
      </c>
      <c r="G6252" s="95">
        <v>359547520.44313252</v>
      </c>
      <c r="H6252" s="101">
        <v>46930.640136948226</v>
      </c>
      <c r="I6252" s="101">
        <v>39.603571789283286</v>
      </c>
      <c r="J6252" s="96"/>
      <c r="K6252" s="96"/>
      <c r="L6252" s="96"/>
      <c r="M6252" s="96"/>
      <c r="N6252" s="96"/>
      <c r="O6252" s="96"/>
      <c r="P6252" s="96"/>
    </row>
    <row r="6253" spans="1:16" x14ac:dyDescent="0.25">
      <c r="A6253" s="100">
        <v>43782</v>
      </c>
      <c r="B6253" s="101">
        <v>10</v>
      </c>
      <c r="C6253" s="92" t="str">
        <f t="shared" si="291"/>
        <v>GET /accounts/{AccountId}/beneficiaries</v>
      </c>
      <c r="D6253" s="94" t="s">
        <v>207</v>
      </c>
      <c r="E6253" s="93" t="str">
        <f t="shared" si="292"/>
        <v>AISP</v>
      </c>
      <c r="F6253" s="93" t="str">
        <f t="shared" si="293"/>
        <v>Y</v>
      </c>
      <c r="G6253" s="95">
        <v>2626288.838333779</v>
      </c>
      <c r="H6253" s="101">
        <v>30855.677473648277</v>
      </c>
      <c r="I6253" s="101">
        <v>136.59241609191454</v>
      </c>
      <c r="J6253" s="96"/>
      <c r="K6253" s="96"/>
      <c r="L6253" s="96"/>
      <c r="M6253" s="96"/>
      <c r="N6253" s="96"/>
      <c r="O6253" s="96"/>
      <c r="P6253" s="96"/>
    </row>
    <row r="6254" spans="1:16" x14ac:dyDescent="0.25">
      <c r="A6254" s="100">
        <v>43782</v>
      </c>
      <c r="B6254" s="101">
        <v>11</v>
      </c>
      <c r="C6254" s="92" t="str">
        <f t="shared" si="291"/>
        <v>GET /beneficiaries</v>
      </c>
      <c r="D6254" s="94" t="s">
        <v>207</v>
      </c>
      <c r="E6254" s="93" t="str">
        <f t="shared" si="292"/>
        <v>AISP</v>
      </c>
      <c r="F6254" s="93" t="str">
        <f t="shared" si="293"/>
        <v>Y</v>
      </c>
      <c r="G6254" s="95">
        <v>3369040.7506791055</v>
      </c>
      <c r="H6254" s="101">
        <v>35088.035107262149</v>
      </c>
      <c r="I6254" s="101">
        <v>34.60996899836929</v>
      </c>
      <c r="J6254" s="96"/>
      <c r="K6254" s="96"/>
      <c r="L6254" s="96"/>
      <c r="M6254" s="96"/>
      <c r="N6254" s="96"/>
      <c r="O6254" s="96"/>
      <c r="P6254" s="96"/>
    </row>
    <row r="6255" spans="1:16" x14ac:dyDescent="0.25">
      <c r="A6255" s="100">
        <v>43782</v>
      </c>
      <c r="B6255" s="101">
        <v>12</v>
      </c>
      <c r="C6255" s="92" t="str">
        <f t="shared" si="291"/>
        <v>GET /accounts/{AccountId}/direct-debits</v>
      </c>
      <c r="D6255" s="94" t="s">
        <v>207</v>
      </c>
      <c r="E6255" s="93" t="str">
        <f t="shared" si="292"/>
        <v>AISP</v>
      </c>
      <c r="F6255" s="93" t="str">
        <f t="shared" si="293"/>
        <v>Y</v>
      </c>
      <c r="G6255" s="95">
        <v>2054217.3940217707</v>
      </c>
      <c r="H6255" s="101">
        <v>34779.964931337454</v>
      </c>
      <c r="I6255" s="101">
        <v>189.75562538400897</v>
      </c>
      <c r="J6255" s="96"/>
      <c r="K6255" s="96"/>
      <c r="L6255" s="96"/>
      <c r="M6255" s="96"/>
      <c r="N6255" s="96"/>
      <c r="O6255" s="96"/>
      <c r="P6255" s="96"/>
    </row>
    <row r="6256" spans="1:16" x14ac:dyDescent="0.25">
      <c r="A6256" s="100">
        <v>43782</v>
      </c>
      <c r="B6256" s="101">
        <v>13</v>
      </c>
      <c r="C6256" s="92" t="str">
        <f t="shared" si="291"/>
        <v>GET /direct-debits</v>
      </c>
      <c r="D6256" s="94" t="s">
        <v>207</v>
      </c>
      <c r="E6256" s="93" t="str">
        <f t="shared" si="292"/>
        <v>AISP</v>
      </c>
      <c r="F6256" s="93" t="str">
        <f t="shared" si="293"/>
        <v>Y</v>
      </c>
      <c r="G6256" s="95">
        <v>2074771.9674251613</v>
      </c>
      <c r="H6256" s="101">
        <v>23185.391096999309</v>
      </c>
      <c r="I6256" s="101">
        <v>236.714040477921</v>
      </c>
      <c r="J6256" s="96"/>
      <c r="K6256" s="96"/>
      <c r="L6256" s="96"/>
      <c r="M6256" s="96"/>
      <c r="N6256" s="96"/>
      <c r="O6256" s="96"/>
      <c r="P6256" s="96"/>
    </row>
    <row r="6257" spans="1:16" x14ac:dyDescent="0.25">
      <c r="A6257" s="100">
        <v>43782</v>
      </c>
      <c r="B6257" s="101">
        <v>14</v>
      </c>
      <c r="C6257" s="92" t="str">
        <f t="shared" si="291"/>
        <v>GET /accounts/{AccountId}/standing-orders</v>
      </c>
      <c r="D6257" s="94" t="s">
        <v>207</v>
      </c>
      <c r="E6257" s="93" t="str">
        <f t="shared" si="292"/>
        <v>AISP</v>
      </c>
      <c r="F6257" s="93" t="str">
        <f t="shared" si="293"/>
        <v>Y</v>
      </c>
      <c r="G6257" s="95">
        <v>1027884.4685701367</v>
      </c>
      <c r="H6257" s="102">
        <v>18805.894666822958</v>
      </c>
      <c r="I6257" s="102">
        <v>158.36780211337344</v>
      </c>
      <c r="J6257" s="96"/>
      <c r="K6257" s="96"/>
      <c r="L6257" s="96"/>
      <c r="M6257" s="96"/>
      <c r="N6257" s="96"/>
      <c r="O6257" s="96"/>
      <c r="P6257" s="96"/>
    </row>
    <row r="6258" spans="1:16" x14ac:dyDescent="0.25">
      <c r="A6258" s="100">
        <v>43782</v>
      </c>
      <c r="B6258" s="101">
        <v>15</v>
      </c>
      <c r="C6258" s="92" t="str">
        <f t="shared" si="291"/>
        <v>GET /standing-orders</v>
      </c>
      <c r="D6258" s="94" t="s">
        <v>207</v>
      </c>
      <c r="E6258" s="93" t="str">
        <f t="shared" si="292"/>
        <v>AISP</v>
      </c>
      <c r="F6258" s="93" t="str">
        <f t="shared" si="293"/>
        <v>Y</v>
      </c>
      <c r="G6258" s="95">
        <v>1844253.4777414859</v>
      </c>
      <c r="H6258" s="102">
        <v>43785.045436856191</v>
      </c>
      <c r="I6258" s="102">
        <v>148.3691265396175</v>
      </c>
      <c r="J6258" s="96"/>
      <c r="K6258" s="96"/>
      <c r="L6258" s="96"/>
      <c r="M6258" s="96"/>
      <c r="N6258" s="96"/>
      <c r="O6258" s="96"/>
      <c r="P6258" s="96"/>
    </row>
    <row r="6259" spans="1:16" x14ac:dyDescent="0.25">
      <c r="A6259" s="100">
        <v>43782</v>
      </c>
      <c r="B6259" s="101">
        <v>16</v>
      </c>
      <c r="C6259" s="92" t="str">
        <f t="shared" si="291"/>
        <v>GET /accounts/{AccountId}/product</v>
      </c>
      <c r="D6259" s="94" t="s">
        <v>207</v>
      </c>
      <c r="E6259" s="93" t="str">
        <f t="shared" si="292"/>
        <v>AISP</v>
      </c>
      <c r="F6259" s="93" t="str">
        <f t="shared" si="293"/>
        <v>Y</v>
      </c>
      <c r="G6259" s="95">
        <v>454501.51162089675</v>
      </c>
      <c r="H6259" s="102">
        <v>5074.8862683061661</v>
      </c>
      <c r="I6259" s="102">
        <v>180.35234617641638</v>
      </c>
      <c r="J6259" s="96"/>
      <c r="K6259" s="96"/>
      <c r="L6259" s="96"/>
      <c r="M6259" s="96"/>
      <c r="N6259" s="96"/>
      <c r="O6259" s="96"/>
      <c r="P6259" s="96"/>
    </row>
    <row r="6260" spans="1:16" x14ac:dyDescent="0.25">
      <c r="A6260" s="100">
        <v>43782</v>
      </c>
      <c r="B6260" s="101">
        <v>17</v>
      </c>
      <c r="C6260" s="92" t="str">
        <f t="shared" si="291"/>
        <v>GET /products</v>
      </c>
      <c r="D6260" s="94" t="s">
        <v>207</v>
      </c>
      <c r="E6260" s="93" t="str">
        <f t="shared" si="292"/>
        <v>AISP</v>
      </c>
      <c r="F6260" s="93" t="str">
        <f t="shared" si="293"/>
        <v>Y</v>
      </c>
      <c r="G6260" s="95">
        <v>981287.06270429457</v>
      </c>
      <c r="H6260" s="102">
        <v>32665.199679846402</v>
      </c>
      <c r="I6260" s="102">
        <v>255.69361793966425</v>
      </c>
      <c r="J6260" s="96"/>
      <c r="K6260" s="96"/>
      <c r="L6260" s="96"/>
      <c r="M6260" s="96"/>
      <c r="N6260" s="96"/>
      <c r="O6260" s="96"/>
      <c r="P6260" s="96"/>
    </row>
    <row r="6261" spans="1:16" x14ac:dyDescent="0.25">
      <c r="A6261" s="100">
        <v>43782</v>
      </c>
      <c r="B6261" s="101">
        <v>18</v>
      </c>
      <c r="C6261" s="92" t="str">
        <f t="shared" si="291"/>
        <v>GET /accounts/{AccountId}/offers</v>
      </c>
      <c r="D6261" s="94" t="s">
        <v>207</v>
      </c>
      <c r="E6261" s="93" t="str">
        <f t="shared" si="292"/>
        <v>AISP</v>
      </c>
      <c r="F6261" s="93" t="str">
        <f t="shared" si="293"/>
        <v>Y</v>
      </c>
      <c r="G6261" s="95">
        <v>926449.62968353555</v>
      </c>
      <c r="H6261" s="102">
        <v>42211.912517787983</v>
      </c>
      <c r="I6261" s="102">
        <v>316.57480583059129</v>
      </c>
      <c r="J6261" s="96"/>
      <c r="K6261" s="96"/>
      <c r="L6261" s="96"/>
      <c r="M6261" s="96"/>
      <c r="N6261" s="96"/>
      <c r="O6261" s="96"/>
      <c r="P6261" s="96"/>
    </row>
    <row r="6262" spans="1:16" x14ac:dyDescent="0.25">
      <c r="A6262" s="100">
        <v>43782</v>
      </c>
      <c r="B6262" s="101">
        <v>19</v>
      </c>
      <c r="C6262" s="92" t="str">
        <f t="shared" si="291"/>
        <v>GET /offers</v>
      </c>
      <c r="D6262" s="94" t="s">
        <v>207</v>
      </c>
      <c r="E6262" s="93" t="str">
        <f t="shared" si="292"/>
        <v>AISP</v>
      </c>
      <c r="F6262" s="93" t="str">
        <f t="shared" si="293"/>
        <v>Y</v>
      </c>
      <c r="G6262" s="95">
        <v>3998916.7022418007</v>
      </c>
      <c r="H6262" s="102">
        <v>40704.104561853237</v>
      </c>
      <c r="I6262" s="102">
        <v>168.75182199863903</v>
      </c>
      <c r="J6262" s="96"/>
      <c r="K6262" s="96"/>
      <c r="L6262" s="96"/>
      <c r="M6262" s="96"/>
      <c r="N6262" s="96"/>
      <c r="O6262" s="96"/>
      <c r="P6262" s="96"/>
    </row>
    <row r="6263" spans="1:16" x14ac:dyDescent="0.25">
      <c r="A6263" s="100">
        <v>43782</v>
      </c>
      <c r="B6263" s="101">
        <v>20</v>
      </c>
      <c r="C6263" s="92" t="str">
        <f t="shared" si="291"/>
        <v>GET /accounts/{AccountId}/party</v>
      </c>
      <c r="D6263" s="94" t="s">
        <v>207</v>
      </c>
      <c r="E6263" s="93" t="str">
        <f t="shared" si="292"/>
        <v>AISP</v>
      </c>
      <c r="F6263" s="93" t="str">
        <f t="shared" si="293"/>
        <v>Y</v>
      </c>
      <c r="G6263" s="95">
        <v>1403985.297596422</v>
      </c>
      <c r="H6263" s="102">
        <v>44335.413822247305</v>
      </c>
      <c r="I6263" s="102">
        <v>0</v>
      </c>
      <c r="J6263" s="96"/>
      <c r="K6263" s="96"/>
      <c r="L6263" s="96"/>
      <c r="M6263" s="96"/>
      <c r="N6263" s="96"/>
      <c r="O6263" s="96"/>
      <c r="P6263" s="96"/>
    </row>
    <row r="6264" spans="1:16" x14ac:dyDescent="0.25">
      <c r="A6264" s="100">
        <v>43782</v>
      </c>
      <c r="B6264" s="101">
        <v>21</v>
      </c>
      <c r="C6264" s="92" t="str">
        <f t="shared" si="291"/>
        <v>GET /party</v>
      </c>
      <c r="D6264" s="94" t="s">
        <v>207</v>
      </c>
      <c r="E6264" s="93" t="str">
        <f t="shared" si="292"/>
        <v>AISP</v>
      </c>
      <c r="F6264" s="93" t="str">
        <f t="shared" si="293"/>
        <v>Y</v>
      </c>
      <c r="G6264" s="95">
        <v>1000533.9186498346</v>
      </c>
      <c r="H6264" s="102">
        <v>11468.756292221275</v>
      </c>
      <c r="I6264" s="102">
        <v>385.1557239079612</v>
      </c>
      <c r="J6264" s="96"/>
      <c r="K6264" s="96"/>
      <c r="L6264" s="96"/>
      <c r="M6264" s="96"/>
      <c r="N6264" s="96"/>
      <c r="O6264" s="96"/>
      <c r="P6264" s="96"/>
    </row>
    <row r="6265" spans="1:16" x14ac:dyDescent="0.25">
      <c r="A6265" s="100">
        <v>43782</v>
      </c>
      <c r="B6265" s="101">
        <v>22</v>
      </c>
      <c r="C6265" s="92" t="str">
        <f t="shared" si="291"/>
        <v>GET /accounts/{AccountId}/scheduled-payments</v>
      </c>
      <c r="D6265" s="94" t="s">
        <v>207</v>
      </c>
      <c r="E6265" s="93" t="str">
        <f t="shared" si="292"/>
        <v>AISP</v>
      </c>
      <c r="F6265" s="93" t="str">
        <f t="shared" si="293"/>
        <v>Y</v>
      </c>
      <c r="G6265" s="95">
        <v>1041853.8710629477</v>
      </c>
      <c r="H6265" s="102">
        <v>36424.163335123187</v>
      </c>
      <c r="I6265" s="102">
        <v>3.6125901532256437</v>
      </c>
      <c r="J6265" s="96"/>
      <c r="K6265" s="96"/>
      <c r="L6265" s="96"/>
      <c r="M6265" s="96"/>
      <c r="N6265" s="96"/>
      <c r="O6265" s="96"/>
      <c r="P6265" s="96"/>
    </row>
    <row r="6266" spans="1:16" x14ac:dyDescent="0.25">
      <c r="A6266" s="100">
        <v>43782</v>
      </c>
      <c r="B6266" s="101">
        <v>23</v>
      </c>
      <c r="C6266" s="92" t="str">
        <f t="shared" si="291"/>
        <v>GET /scheduled-payments</v>
      </c>
      <c r="D6266" s="94" t="s">
        <v>207</v>
      </c>
      <c r="E6266" s="93" t="str">
        <f t="shared" si="292"/>
        <v>AISP</v>
      </c>
      <c r="F6266" s="93" t="str">
        <f t="shared" si="293"/>
        <v>Y</v>
      </c>
      <c r="G6266" s="95">
        <v>2299039.5284016682</v>
      </c>
      <c r="H6266" s="102">
        <v>29726.679989560067</v>
      </c>
      <c r="I6266" s="102">
        <v>86.365115025409636</v>
      </c>
      <c r="J6266" s="96"/>
      <c r="K6266" s="96"/>
      <c r="L6266" s="96"/>
      <c r="M6266" s="96"/>
      <c r="N6266" s="96"/>
      <c r="O6266" s="96"/>
      <c r="P6266" s="96"/>
    </row>
    <row r="6267" spans="1:16" x14ac:dyDescent="0.25">
      <c r="A6267" s="100">
        <v>43782</v>
      </c>
      <c r="B6267" s="101">
        <v>24</v>
      </c>
      <c r="C6267" s="92" t="str">
        <f t="shared" si="291"/>
        <v>GET /accounts/{AccountId}/statements</v>
      </c>
      <c r="D6267" s="94" t="s">
        <v>207</v>
      </c>
      <c r="E6267" s="93" t="str">
        <f t="shared" si="292"/>
        <v>AISP</v>
      </c>
      <c r="F6267" s="93" t="str">
        <f t="shared" si="293"/>
        <v>Y</v>
      </c>
      <c r="G6267" s="95">
        <v>1082217.8753625688</v>
      </c>
      <c r="H6267" s="102">
        <v>14393.178415431414</v>
      </c>
      <c r="I6267" s="102">
        <v>158.36932263829891</v>
      </c>
      <c r="J6267" s="96"/>
      <c r="K6267" s="96"/>
      <c r="L6267" s="96"/>
      <c r="M6267" s="96"/>
      <c r="N6267" s="96"/>
      <c r="O6267" s="96"/>
      <c r="P6267" s="96"/>
    </row>
    <row r="6268" spans="1:16" x14ac:dyDescent="0.25">
      <c r="A6268" s="100">
        <v>43782</v>
      </c>
      <c r="B6268" s="101">
        <v>25</v>
      </c>
      <c r="C6268" s="92" t="str">
        <f t="shared" si="291"/>
        <v>GET /accounts/{AccountId}/statements/{StatementId}</v>
      </c>
      <c r="D6268" s="94" t="s">
        <v>207</v>
      </c>
      <c r="E6268" s="93" t="str">
        <f t="shared" si="292"/>
        <v>AISP</v>
      </c>
      <c r="F6268" s="93" t="str">
        <f t="shared" si="293"/>
        <v>Y</v>
      </c>
      <c r="G6268" s="95">
        <v>1269889.0928709744</v>
      </c>
      <c r="H6268" s="102">
        <v>22538.26325731707</v>
      </c>
      <c r="I6268" s="102">
        <v>136.36958086628437</v>
      </c>
      <c r="J6268" s="96"/>
      <c r="K6268" s="96"/>
      <c r="L6268" s="96"/>
      <c r="M6268" s="96"/>
      <c r="N6268" s="96"/>
      <c r="O6268" s="96"/>
      <c r="P6268" s="96"/>
    </row>
    <row r="6269" spans="1:16" x14ac:dyDescent="0.25">
      <c r="A6269" s="100">
        <v>43782</v>
      </c>
      <c r="B6269" s="101">
        <v>26</v>
      </c>
      <c r="C6269" s="92" t="str">
        <f t="shared" si="291"/>
        <v>GET /accounts/{AccountId}/statements/{StatementId}/file</v>
      </c>
      <c r="D6269" s="94" t="s">
        <v>207</v>
      </c>
      <c r="E6269" s="93" t="str">
        <f t="shared" si="292"/>
        <v>AISP</v>
      </c>
      <c r="F6269" s="93" t="str">
        <f t="shared" si="293"/>
        <v>Y</v>
      </c>
      <c r="G6269" s="95">
        <v>2604321.2006484256</v>
      </c>
      <c r="H6269" s="102">
        <v>23903.78603921867</v>
      </c>
      <c r="I6269" s="102">
        <v>106.29804670945502</v>
      </c>
      <c r="J6269" s="96"/>
      <c r="K6269" s="96"/>
      <c r="L6269" s="96"/>
      <c r="M6269" s="96"/>
      <c r="N6269" s="96"/>
      <c r="O6269" s="96"/>
      <c r="P6269" s="96"/>
    </row>
    <row r="6270" spans="1:16" x14ac:dyDescent="0.25">
      <c r="A6270" s="100">
        <v>43782</v>
      </c>
      <c r="B6270" s="101">
        <v>27</v>
      </c>
      <c r="C6270" s="92" t="str">
        <f t="shared" si="291"/>
        <v>GET /accounts/{AccountId}/statements/{StatementId}/transactions</v>
      </c>
      <c r="D6270" s="94" t="s">
        <v>207</v>
      </c>
      <c r="E6270" s="93" t="str">
        <f t="shared" si="292"/>
        <v>AISP</v>
      </c>
      <c r="F6270" s="93" t="str">
        <f t="shared" si="293"/>
        <v>Y</v>
      </c>
      <c r="G6270" s="95">
        <v>35953871.067161456</v>
      </c>
      <c r="H6270" s="102">
        <v>7977.366104992715</v>
      </c>
      <c r="I6270" s="102">
        <v>306.80498702891771</v>
      </c>
      <c r="J6270" s="96"/>
      <c r="K6270" s="96"/>
      <c r="L6270" s="96"/>
      <c r="M6270" s="96"/>
      <c r="N6270" s="96"/>
      <c r="O6270" s="96"/>
      <c r="P6270" s="96"/>
    </row>
    <row r="6271" spans="1:16" x14ac:dyDescent="0.25">
      <c r="A6271" s="100">
        <v>43782</v>
      </c>
      <c r="B6271" s="101">
        <v>28</v>
      </c>
      <c r="C6271" s="92" t="str">
        <f t="shared" si="291"/>
        <v>GET /statements</v>
      </c>
      <c r="D6271" s="94" t="s">
        <v>207</v>
      </c>
      <c r="E6271" s="93" t="str">
        <f t="shared" si="292"/>
        <v>AISP</v>
      </c>
      <c r="F6271" s="93" t="str">
        <f t="shared" si="293"/>
        <v>Y</v>
      </c>
      <c r="G6271" s="95">
        <v>4243165.0202898141</v>
      </c>
      <c r="H6271" s="102">
        <v>45658.435774230602</v>
      </c>
      <c r="I6271" s="102">
        <v>69.102486504901805</v>
      </c>
      <c r="J6271" s="96"/>
      <c r="K6271" s="96"/>
      <c r="L6271" s="96"/>
      <c r="M6271" s="96"/>
      <c r="N6271" s="96"/>
      <c r="O6271" s="96"/>
      <c r="P6271" s="96"/>
    </row>
    <row r="6272" spans="1:16" x14ac:dyDescent="0.25">
      <c r="A6272" s="100">
        <v>43782</v>
      </c>
      <c r="B6272" s="101">
        <v>29</v>
      </c>
      <c r="C6272" s="92" t="str">
        <f t="shared" si="291"/>
        <v>POST /domestic-payment-consents</v>
      </c>
      <c r="D6272" s="94" t="s">
        <v>207</v>
      </c>
      <c r="E6272" s="93" t="str">
        <f t="shared" si="292"/>
        <v>PISP</v>
      </c>
      <c r="F6272" s="93" t="str">
        <f t="shared" si="293"/>
        <v>N</v>
      </c>
      <c r="G6272" s="95">
        <v>3952391.1772302589</v>
      </c>
      <c r="H6272" s="102">
        <v>9164.070816339934</v>
      </c>
      <c r="I6272" s="102">
        <v>99.545002338539618</v>
      </c>
      <c r="J6272" s="96"/>
      <c r="K6272" s="96"/>
      <c r="L6272" s="96"/>
      <c r="M6272" s="96"/>
      <c r="N6272" s="96"/>
      <c r="O6272" s="96"/>
      <c r="P6272" s="96"/>
    </row>
    <row r="6273" spans="1:16" x14ac:dyDescent="0.25">
      <c r="A6273" s="100">
        <v>43782</v>
      </c>
      <c r="B6273" s="101">
        <v>30</v>
      </c>
      <c r="C6273" s="92" t="str">
        <f t="shared" si="291"/>
        <v>GET /domestic-payment-consents/{ConsentId}</v>
      </c>
      <c r="D6273" s="94" t="s">
        <v>207</v>
      </c>
      <c r="E6273" s="93" t="str">
        <f t="shared" si="292"/>
        <v>PISP</v>
      </c>
      <c r="F6273" s="93" t="str">
        <f t="shared" si="293"/>
        <v>N</v>
      </c>
      <c r="G6273" s="95">
        <v>16212519.862598941</v>
      </c>
      <c r="H6273" s="102">
        <v>17806.117172120175</v>
      </c>
      <c r="I6273" s="102">
        <v>149.87891700737808</v>
      </c>
      <c r="J6273" s="96"/>
      <c r="K6273" s="96"/>
      <c r="L6273" s="96"/>
      <c r="M6273" s="96"/>
      <c r="N6273" s="96"/>
      <c r="O6273" s="96"/>
      <c r="P6273" s="96"/>
    </row>
    <row r="6274" spans="1:16" x14ac:dyDescent="0.25">
      <c r="A6274" s="100">
        <v>43782</v>
      </c>
      <c r="B6274" s="101">
        <v>31</v>
      </c>
      <c r="C6274" s="92" t="str">
        <f t="shared" si="291"/>
        <v>POST /domestic-payments</v>
      </c>
      <c r="D6274" s="94" t="s">
        <v>207</v>
      </c>
      <c r="E6274" s="93" t="str">
        <f t="shared" si="292"/>
        <v>PISP</v>
      </c>
      <c r="F6274" s="93" t="str">
        <f t="shared" si="293"/>
        <v>Y</v>
      </c>
      <c r="G6274" s="95">
        <v>5225333.4268235341</v>
      </c>
      <c r="H6274" s="102">
        <v>15650.972069214031</v>
      </c>
      <c r="I6274" s="102">
        <v>6.5214982662046026</v>
      </c>
      <c r="J6274" s="96"/>
      <c r="K6274" s="96"/>
      <c r="L6274" s="96"/>
      <c r="M6274" s="96"/>
      <c r="N6274" s="96"/>
      <c r="O6274" s="96"/>
      <c r="P6274" s="96"/>
    </row>
    <row r="6275" spans="1:16" x14ac:dyDescent="0.25">
      <c r="A6275" s="100">
        <v>43782</v>
      </c>
      <c r="B6275" s="101">
        <v>32</v>
      </c>
      <c r="C6275" s="92" t="str">
        <f t="shared" si="291"/>
        <v>GET /domestic-payments/{DomesticPaymentId}</v>
      </c>
      <c r="D6275" s="94" t="s">
        <v>207</v>
      </c>
      <c r="E6275" s="93" t="str">
        <f t="shared" si="292"/>
        <v>PISP</v>
      </c>
      <c r="F6275" s="93" t="str">
        <f t="shared" si="293"/>
        <v>Y</v>
      </c>
      <c r="G6275" s="95">
        <v>33812361.568750963</v>
      </c>
      <c r="H6275" s="102">
        <v>44031.338803600636</v>
      </c>
      <c r="I6275" s="102">
        <v>73.544500148367149</v>
      </c>
      <c r="J6275" s="96"/>
      <c r="K6275" s="96"/>
      <c r="L6275" s="96"/>
      <c r="M6275" s="96"/>
      <c r="N6275" s="96"/>
      <c r="O6275" s="96"/>
      <c r="P6275" s="96"/>
    </row>
    <row r="6276" spans="1:16" x14ac:dyDescent="0.25">
      <c r="A6276" s="100">
        <v>43782</v>
      </c>
      <c r="B6276" s="101">
        <v>33</v>
      </c>
      <c r="C6276" s="92" t="str">
        <f t="shared" si="291"/>
        <v>POST /domestic-scheduled-payment-consents</v>
      </c>
      <c r="D6276" s="94" t="s">
        <v>207</v>
      </c>
      <c r="E6276" s="93" t="str">
        <f t="shared" si="292"/>
        <v>PISP</v>
      </c>
      <c r="F6276" s="93" t="str">
        <f t="shared" si="293"/>
        <v>N</v>
      </c>
      <c r="G6276" s="95">
        <v>18342255.948013</v>
      </c>
      <c r="H6276" s="102">
        <v>20361.622493358958</v>
      </c>
      <c r="I6276" s="102">
        <v>107.66768221261722</v>
      </c>
      <c r="J6276" s="96"/>
      <c r="K6276" s="96"/>
      <c r="L6276" s="96"/>
      <c r="M6276" s="96"/>
      <c r="N6276" s="96"/>
      <c r="O6276" s="96"/>
      <c r="P6276" s="96"/>
    </row>
    <row r="6277" spans="1:16" x14ac:dyDescent="0.25">
      <c r="A6277" s="100">
        <v>43782</v>
      </c>
      <c r="B6277" s="101">
        <v>34</v>
      </c>
      <c r="C6277" s="92" t="str">
        <f t="shared" si="291"/>
        <v>GET /domestic-scheduled-payment-consents/{ConsentId}</v>
      </c>
      <c r="D6277" s="94" t="s">
        <v>207</v>
      </c>
      <c r="E6277" s="93" t="str">
        <f t="shared" si="292"/>
        <v>PISP</v>
      </c>
      <c r="F6277" s="93" t="str">
        <f t="shared" si="293"/>
        <v>N</v>
      </c>
      <c r="G6277" s="95">
        <v>12357684.765040079</v>
      </c>
      <c r="H6277" s="102">
        <v>12648.408036784271</v>
      </c>
      <c r="I6277" s="102">
        <v>90.075205508202643</v>
      </c>
      <c r="J6277" s="96"/>
      <c r="K6277" s="96"/>
      <c r="L6277" s="96"/>
      <c r="M6277" s="96"/>
      <c r="N6277" s="96"/>
      <c r="O6277" s="96"/>
      <c r="P6277" s="96"/>
    </row>
    <row r="6278" spans="1:16" x14ac:dyDescent="0.25">
      <c r="A6278" s="100">
        <v>43782</v>
      </c>
      <c r="B6278" s="101">
        <v>35</v>
      </c>
      <c r="C6278" s="92" t="str">
        <f t="shared" si="291"/>
        <v>POST /domestic-scheduled-payments</v>
      </c>
      <c r="D6278" s="94" t="s">
        <v>207</v>
      </c>
      <c r="E6278" s="93" t="str">
        <f t="shared" si="292"/>
        <v>PISP</v>
      </c>
      <c r="F6278" s="93" t="str">
        <f t="shared" si="293"/>
        <v>Y</v>
      </c>
      <c r="G6278" s="95">
        <v>28921271.013797525</v>
      </c>
      <c r="H6278" s="102">
        <v>41584.905910405323</v>
      </c>
      <c r="I6278" s="102">
        <v>172.55298187441645</v>
      </c>
      <c r="J6278" s="96"/>
      <c r="K6278" s="96"/>
      <c r="L6278" s="96"/>
      <c r="M6278" s="96"/>
      <c r="N6278" s="96"/>
      <c r="O6278" s="96"/>
      <c r="P6278" s="96"/>
    </row>
    <row r="6279" spans="1:16" x14ac:dyDescent="0.25">
      <c r="A6279" s="100">
        <v>43782</v>
      </c>
      <c r="B6279" s="101">
        <v>36</v>
      </c>
      <c r="C6279" s="92" t="str">
        <f t="shared" si="291"/>
        <v>GET /domestic-scheduled-payments/{DomesticScheduledPaymentId}</v>
      </c>
      <c r="D6279" s="94" t="s">
        <v>207</v>
      </c>
      <c r="E6279" s="93" t="str">
        <f t="shared" si="292"/>
        <v>PISP</v>
      </c>
      <c r="F6279" s="93" t="str">
        <f t="shared" si="293"/>
        <v>Y</v>
      </c>
      <c r="G6279" s="95">
        <v>15144945.126276156</v>
      </c>
      <c r="H6279" s="102">
        <v>35024.84350660487</v>
      </c>
      <c r="I6279" s="102">
        <v>85.830370807191713</v>
      </c>
      <c r="J6279" s="96"/>
      <c r="K6279" s="96"/>
      <c r="L6279" s="96"/>
      <c r="M6279" s="96"/>
      <c r="N6279" s="96"/>
      <c r="O6279" s="96"/>
      <c r="P6279" s="96"/>
    </row>
    <row r="6280" spans="1:16" x14ac:dyDescent="0.25">
      <c r="A6280" s="100">
        <v>43782</v>
      </c>
      <c r="B6280" s="101">
        <v>37</v>
      </c>
      <c r="C6280" s="92" t="str">
        <f t="shared" ref="C6280:C6343" si="294">VLOOKUP($B6280,endpoints,3)</f>
        <v>POST /domestic-standing-order-consents</v>
      </c>
      <c r="D6280" s="94" t="s">
        <v>207</v>
      </c>
      <c r="E6280" s="93" t="str">
        <f t="shared" ref="E6280:E6343" si="295">VLOOKUP($B6280,endpoints,4)</f>
        <v>PISP</v>
      </c>
      <c r="F6280" s="93" t="str">
        <f t="shared" ref="F6280:F6343" si="296">VLOOKUP($B6280,endpoints,5)</f>
        <v>N</v>
      </c>
      <c r="G6280" s="95">
        <v>26700362.48336944</v>
      </c>
      <c r="H6280" s="102">
        <v>26868.146980112724</v>
      </c>
      <c r="I6280" s="102">
        <v>216.69050866589117</v>
      </c>
      <c r="J6280" s="96"/>
      <c r="K6280" s="96"/>
      <c r="L6280" s="96"/>
      <c r="M6280" s="96"/>
      <c r="N6280" s="96"/>
      <c r="O6280" s="96"/>
      <c r="P6280" s="96"/>
    </row>
    <row r="6281" spans="1:16" x14ac:dyDescent="0.25">
      <c r="A6281" s="100">
        <v>43782</v>
      </c>
      <c r="B6281" s="101">
        <v>38</v>
      </c>
      <c r="C6281" s="92" t="str">
        <f t="shared" si="294"/>
        <v>GET /domestic-standing-order-consents/{ConsentId}</v>
      </c>
      <c r="D6281" s="94" t="s">
        <v>207</v>
      </c>
      <c r="E6281" s="93" t="str">
        <f t="shared" si="295"/>
        <v>PISP</v>
      </c>
      <c r="F6281" s="93" t="str">
        <f t="shared" si="296"/>
        <v>N</v>
      </c>
      <c r="G6281" s="95">
        <v>26613931.604788195</v>
      </c>
      <c r="H6281" s="102">
        <v>32853.922342870115</v>
      </c>
      <c r="I6281" s="102">
        <v>219.4920470855443</v>
      </c>
      <c r="J6281" s="96"/>
      <c r="K6281" s="96"/>
      <c r="L6281" s="96"/>
      <c r="M6281" s="96"/>
      <c r="N6281" s="96"/>
      <c r="O6281" s="96"/>
      <c r="P6281" s="96"/>
    </row>
    <row r="6282" spans="1:16" x14ac:dyDescent="0.25">
      <c r="A6282" s="100">
        <v>43782</v>
      </c>
      <c r="B6282" s="101">
        <v>39</v>
      </c>
      <c r="C6282" s="92" t="str">
        <f t="shared" si="294"/>
        <v>POST /domestic-standing-orders</v>
      </c>
      <c r="D6282" s="94" t="s">
        <v>207</v>
      </c>
      <c r="E6282" s="93" t="str">
        <f t="shared" si="295"/>
        <v>PISP</v>
      </c>
      <c r="F6282" s="93" t="str">
        <f t="shared" si="296"/>
        <v>Y</v>
      </c>
      <c r="G6282" s="95">
        <v>9418481.7309087124</v>
      </c>
      <c r="H6282" s="102">
        <v>18664.793953224187</v>
      </c>
      <c r="I6282" s="102">
        <v>2.40429978250816</v>
      </c>
      <c r="J6282" s="96"/>
      <c r="K6282" s="96"/>
      <c r="L6282" s="96"/>
      <c r="M6282" s="96"/>
      <c r="N6282" s="96"/>
      <c r="O6282" s="96"/>
      <c r="P6282" s="96"/>
    </row>
    <row r="6283" spans="1:16" x14ac:dyDescent="0.25">
      <c r="A6283" s="100">
        <v>43782</v>
      </c>
      <c r="B6283" s="101">
        <v>40</v>
      </c>
      <c r="C6283" s="92" t="str">
        <f t="shared" si="294"/>
        <v>GET /domestic-standing-orders/{DomesticStandingOrderId}</v>
      </c>
      <c r="D6283" s="94" t="s">
        <v>207</v>
      </c>
      <c r="E6283" s="93" t="str">
        <f t="shared" si="295"/>
        <v>PISP</v>
      </c>
      <c r="F6283" s="93" t="str">
        <f t="shared" si="296"/>
        <v>Y</v>
      </c>
      <c r="G6283" s="95">
        <v>6190902.4572267784</v>
      </c>
      <c r="H6283" s="102">
        <v>9395.4655062585716</v>
      </c>
      <c r="I6283" s="102">
        <v>247.114314549303</v>
      </c>
      <c r="J6283" s="96"/>
      <c r="K6283" s="96"/>
      <c r="L6283" s="96"/>
      <c r="M6283" s="96"/>
      <c r="N6283" s="96"/>
      <c r="O6283" s="96"/>
      <c r="P6283" s="96"/>
    </row>
    <row r="6284" spans="1:16" x14ac:dyDescent="0.25">
      <c r="A6284" s="100">
        <v>43782</v>
      </c>
      <c r="B6284" s="101">
        <v>41</v>
      </c>
      <c r="C6284" s="92" t="str">
        <f t="shared" si="294"/>
        <v>POST /international-payment-consents</v>
      </c>
      <c r="D6284" s="94" t="s">
        <v>207</v>
      </c>
      <c r="E6284" s="93" t="str">
        <f t="shared" si="295"/>
        <v>PISP</v>
      </c>
      <c r="F6284" s="93" t="str">
        <f t="shared" si="296"/>
        <v>N</v>
      </c>
      <c r="G6284" s="95">
        <v>32232933.243875321</v>
      </c>
      <c r="H6284" s="102">
        <v>48992.007034156522</v>
      </c>
      <c r="I6284" s="102">
        <v>64.684358874303499</v>
      </c>
      <c r="J6284" s="96"/>
      <c r="K6284" s="96"/>
      <c r="L6284" s="96"/>
      <c r="M6284" s="96"/>
      <c r="N6284" s="96"/>
      <c r="O6284" s="96"/>
      <c r="P6284" s="96"/>
    </row>
    <row r="6285" spans="1:16" x14ac:dyDescent="0.25">
      <c r="A6285" s="100">
        <v>43782</v>
      </c>
      <c r="B6285" s="101">
        <v>42</v>
      </c>
      <c r="C6285" s="92" t="str">
        <f t="shared" si="294"/>
        <v>GET /international-payment-consents/{ConsentId}</v>
      </c>
      <c r="D6285" s="94" t="s">
        <v>207</v>
      </c>
      <c r="E6285" s="93" t="str">
        <f t="shared" si="295"/>
        <v>PISP</v>
      </c>
      <c r="F6285" s="93" t="str">
        <f t="shared" si="296"/>
        <v>N</v>
      </c>
      <c r="G6285" s="95">
        <v>30369576.110616278</v>
      </c>
      <c r="H6285" s="102">
        <v>29287.529570916995</v>
      </c>
      <c r="I6285" s="102">
        <v>282.02955586440004</v>
      </c>
      <c r="J6285" s="96"/>
      <c r="K6285" s="96"/>
      <c r="L6285" s="96"/>
      <c r="M6285" s="96"/>
      <c r="N6285" s="96"/>
      <c r="O6285" s="96"/>
      <c r="P6285" s="96"/>
    </row>
    <row r="6286" spans="1:16" x14ac:dyDescent="0.25">
      <c r="A6286" s="100">
        <v>43782</v>
      </c>
      <c r="B6286" s="101">
        <v>43</v>
      </c>
      <c r="C6286" s="92" t="str">
        <f t="shared" si="294"/>
        <v>POST /international-payments</v>
      </c>
      <c r="D6286" s="94" t="s">
        <v>207</v>
      </c>
      <c r="E6286" s="93" t="str">
        <f t="shared" si="295"/>
        <v>PISP</v>
      </c>
      <c r="F6286" s="93" t="str">
        <f t="shared" si="296"/>
        <v>Y</v>
      </c>
      <c r="G6286" s="95">
        <v>38077600.710348256</v>
      </c>
      <c r="H6286" s="102">
        <v>42855.918916235758</v>
      </c>
      <c r="I6286" s="102">
        <v>51.06598808697369</v>
      </c>
      <c r="J6286" s="96"/>
      <c r="K6286" s="96"/>
      <c r="L6286" s="96"/>
      <c r="M6286" s="96"/>
      <c r="N6286" s="96"/>
      <c r="O6286" s="96"/>
      <c r="P6286" s="96"/>
    </row>
    <row r="6287" spans="1:16" x14ac:dyDescent="0.25">
      <c r="A6287" s="100">
        <v>43782</v>
      </c>
      <c r="B6287" s="101">
        <v>44</v>
      </c>
      <c r="C6287" s="92" t="str">
        <f t="shared" si="294"/>
        <v>GET /international-payments/{InternationalPaymentId}</v>
      </c>
      <c r="D6287" s="94" t="s">
        <v>207</v>
      </c>
      <c r="E6287" s="93" t="str">
        <f t="shared" si="295"/>
        <v>PISP</v>
      </c>
      <c r="F6287" s="93" t="str">
        <f t="shared" si="296"/>
        <v>Y</v>
      </c>
      <c r="G6287" s="95">
        <v>13425334.338868408</v>
      </c>
      <c r="H6287" s="102">
        <v>18122.190710767696</v>
      </c>
      <c r="I6287" s="102">
        <v>62.004733510395909</v>
      </c>
      <c r="J6287" s="96"/>
      <c r="K6287" s="96"/>
      <c r="L6287" s="96"/>
      <c r="M6287" s="96"/>
      <c r="N6287" s="96"/>
      <c r="O6287" s="96"/>
      <c r="P6287" s="96"/>
    </row>
    <row r="6288" spans="1:16" x14ac:dyDescent="0.25">
      <c r="A6288" s="100">
        <v>43782</v>
      </c>
      <c r="B6288" s="101">
        <v>45</v>
      </c>
      <c r="C6288" s="92" t="str">
        <f t="shared" si="294"/>
        <v>POST /international-scheduled-payment-consents</v>
      </c>
      <c r="D6288" s="94" t="s">
        <v>207</v>
      </c>
      <c r="E6288" s="93" t="str">
        <f t="shared" si="295"/>
        <v>PISP</v>
      </c>
      <c r="F6288" s="93" t="str">
        <f t="shared" si="296"/>
        <v>N</v>
      </c>
      <c r="G6288" s="95">
        <v>27743401.351965625</v>
      </c>
      <c r="H6288" s="102">
        <v>36302.954087207319</v>
      </c>
      <c r="I6288" s="102">
        <v>15.032879544069207</v>
      </c>
      <c r="J6288" s="96"/>
      <c r="K6288" s="96"/>
      <c r="L6288" s="96"/>
      <c r="M6288" s="96"/>
      <c r="N6288" s="96"/>
      <c r="O6288" s="96"/>
      <c r="P6288" s="96"/>
    </row>
    <row r="6289" spans="1:16" x14ac:dyDescent="0.25">
      <c r="A6289" s="100">
        <v>43782</v>
      </c>
      <c r="B6289" s="101">
        <v>46</v>
      </c>
      <c r="C6289" s="92" t="str">
        <f t="shared" si="294"/>
        <v>GET /international-scheduled-payment-consents/{ConsentId}</v>
      </c>
      <c r="D6289" s="94" t="s">
        <v>207</v>
      </c>
      <c r="E6289" s="93" t="str">
        <f t="shared" si="295"/>
        <v>PISP</v>
      </c>
      <c r="F6289" s="93" t="str">
        <f t="shared" si="296"/>
        <v>N</v>
      </c>
      <c r="G6289" s="95">
        <v>10830578.935244014</v>
      </c>
      <c r="H6289" s="102">
        <v>30533.786244078372</v>
      </c>
      <c r="I6289" s="102">
        <v>31.443017321039072</v>
      </c>
      <c r="J6289" s="96"/>
      <c r="K6289" s="96"/>
      <c r="L6289" s="96"/>
      <c r="M6289" s="96"/>
      <c r="N6289" s="96"/>
      <c r="O6289" s="96"/>
      <c r="P6289" s="96"/>
    </row>
    <row r="6290" spans="1:16" x14ac:dyDescent="0.25">
      <c r="A6290" s="100">
        <v>43782</v>
      </c>
      <c r="B6290" s="101">
        <v>47</v>
      </c>
      <c r="C6290" s="92" t="str">
        <f t="shared" si="294"/>
        <v>POST /international-scheduled-payments</v>
      </c>
      <c r="D6290" s="94" t="s">
        <v>207</v>
      </c>
      <c r="E6290" s="93" t="str">
        <f t="shared" si="295"/>
        <v>PISP</v>
      </c>
      <c r="F6290" s="93" t="str">
        <f t="shared" si="296"/>
        <v>Y</v>
      </c>
      <c r="G6290" s="95">
        <v>15972876.414188579</v>
      </c>
      <c r="H6290" s="102">
        <v>24012.418621717141</v>
      </c>
      <c r="I6290" s="102">
        <v>70.688917721769471</v>
      </c>
      <c r="J6290" s="96"/>
      <c r="K6290" s="96"/>
      <c r="L6290" s="96"/>
      <c r="M6290" s="96"/>
      <c r="N6290" s="96"/>
      <c r="O6290" s="96"/>
      <c r="P6290" s="96"/>
    </row>
    <row r="6291" spans="1:16" x14ac:dyDescent="0.25">
      <c r="A6291" s="100">
        <v>43782</v>
      </c>
      <c r="B6291" s="101">
        <v>48</v>
      </c>
      <c r="C6291" s="92" t="str">
        <f t="shared" si="294"/>
        <v>GET /international-scheduled-payments/{InternationalScheduledPaymentId}</v>
      </c>
      <c r="D6291" s="94" t="s">
        <v>207</v>
      </c>
      <c r="E6291" s="93" t="str">
        <f t="shared" si="295"/>
        <v>PISP</v>
      </c>
      <c r="F6291" s="93" t="str">
        <f t="shared" si="296"/>
        <v>Y</v>
      </c>
      <c r="G6291" s="95">
        <v>25236793.092574798</v>
      </c>
      <c r="H6291" s="102">
        <v>38119.803540938847</v>
      </c>
      <c r="I6291" s="102">
        <v>55.481553310455951</v>
      </c>
      <c r="J6291" s="96"/>
      <c r="K6291" s="96"/>
      <c r="L6291" s="96"/>
      <c r="M6291" s="96"/>
      <c r="N6291" s="96"/>
      <c r="O6291" s="96"/>
      <c r="P6291" s="96"/>
    </row>
    <row r="6292" spans="1:16" x14ac:dyDescent="0.25">
      <c r="A6292" s="100">
        <v>43782</v>
      </c>
      <c r="B6292" s="101">
        <v>49</v>
      </c>
      <c r="C6292" s="92" t="str">
        <f t="shared" si="294"/>
        <v>POST /international-standing-order-consents</v>
      </c>
      <c r="D6292" s="94" t="s">
        <v>207</v>
      </c>
      <c r="E6292" s="93" t="str">
        <f t="shared" si="295"/>
        <v>PISP</v>
      </c>
      <c r="F6292" s="93" t="str">
        <f t="shared" si="296"/>
        <v>N</v>
      </c>
      <c r="G6292" s="95">
        <v>3906864.6080510616</v>
      </c>
      <c r="H6292" s="102">
        <v>11194.820416651446</v>
      </c>
      <c r="I6292" s="102">
        <v>6.017901555464138</v>
      </c>
      <c r="J6292" s="96"/>
      <c r="K6292" s="96"/>
      <c r="L6292" s="96"/>
      <c r="M6292" s="96"/>
      <c r="N6292" s="96"/>
      <c r="O6292" s="96"/>
      <c r="P6292" s="96"/>
    </row>
    <row r="6293" spans="1:16" x14ac:dyDescent="0.25">
      <c r="A6293" s="100">
        <v>43782</v>
      </c>
      <c r="B6293" s="101">
        <v>50</v>
      </c>
      <c r="C6293" s="92" t="str">
        <f t="shared" si="294"/>
        <v>GET /international-standing-order-consents/{ConsentId}</v>
      </c>
      <c r="D6293" s="94" t="s">
        <v>207</v>
      </c>
      <c r="E6293" s="93" t="str">
        <f t="shared" si="295"/>
        <v>PISP</v>
      </c>
      <c r="F6293" s="93" t="str">
        <f t="shared" si="296"/>
        <v>N</v>
      </c>
      <c r="G6293" s="95">
        <v>18900842.17800599</v>
      </c>
      <c r="H6293" s="102">
        <v>33795.606411050234</v>
      </c>
      <c r="I6293" s="102">
        <v>272.42873375547617</v>
      </c>
      <c r="J6293" s="96"/>
      <c r="K6293" s="96"/>
      <c r="L6293" s="96"/>
      <c r="M6293" s="96"/>
      <c r="N6293" s="96"/>
      <c r="O6293" s="96"/>
      <c r="P6293" s="96"/>
    </row>
    <row r="6294" spans="1:16" x14ac:dyDescent="0.25">
      <c r="A6294" s="100">
        <v>43782</v>
      </c>
      <c r="B6294" s="101">
        <v>51</v>
      </c>
      <c r="C6294" s="92" t="str">
        <f t="shared" si="294"/>
        <v>POST /international-standing-orders</v>
      </c>
      <c r="D6294" s="94" t="s">
        <v>207</v>
      </c>
      <c r="E6294" s="93" t="str">
        <f t="shared" si="295"/>
        <v>PISP</v>
      </c>
      <c r="F6294" s="93" t="str">
        <f t="shared" si="296"/>
        <v>Y</v>
      </c>
      <c r="G6294" s="95">
        <v>15991340.075751396</v>
      </c>
      <c r="H6294" s="102">
        <v>26593.986260061276</v>
      </c>
      <c r="I6294" s="102">
        <v>254.58437816582199</v>
      </c>
      <c r="J6294" s="96"/>
      <c r="K6294" s="96"/>
      <c r="L6294" s="96"/>
      <c r="M6294" s="96"/>
      <c r="N6294" s="96"/>
      <c r="O6294" s="96"/>
      <c r="P6294" s="96"/>
    </row>
    <row r="6295" spans="1:16" x14ac:dyDescent="0.25">
      <c r="A6295" s="100">
        <v>43782</v>
      </c>
      <c r="B6295" s="101">
        <v>52</v>
      </c>
      <c r="C6295" s="92" t="str">
        <f t="shared" si="294"/>
        <v>GET /international-standing-orders/{InternationalStandingOrderPaymentId}</v>
      </c>
      <c r="D6295" s="94" t="s">
        <v>207</v>
      </c>
      <c r="E6295" s="93" t="str">
        <f t="shared" si="295"/>
        <v>PISP</v>
      </c>
      <c r="F6295" s="93" t="str">
        <f t="shared" si="296"/>
        <v>Y</v>
      </c>
      <c r="G6295" s="95">
        <v>6495650.2699146457</v>
      </c>
      <c r="H6295" s="102">
        <v>19208.148532605002</v>
      </c>
      <c r="I6295" s="102">
        <v>75.90330755555884</v>
      </c>
      <c r="J6295" s="96"/>
      <c r="K6295" s="96"/>
      <c r="L6295" s="96"/>
      <c r="M6295" s="96"/>
      <c r="N6295" s="96"/>
      <c r="O6295" s="96"/>
      <c r="P6295" s="96"/>
    </row>
    <row r="6296" spans="1:16" x14ac:dyDescent="0.25">
      <c r="A6296" s="100">
        <v>43782</v>
      </c>
      <c r="B6296" s="101">
        <v>53</v>
      </c>
      <c r="C6296" s="92" t="str">
        <f t="shared" si="294"/>
        <v>POST /file-payment-consents</v>
      </c>
      <c r="D6296" s="94" t="s">
        <v>207</v>
      </c>
      <c r="E6296" s="93" t="str">
        <f t="shared" si="295"/>
        <v>PISP</v>
      </c>
      <c r="F6296" s="93" t="str">
        <f t="shared" si="296"/>
        <v>N</v>
      </c>
      <c r="G6296" s="95">
        <v>14098830.803731047</v>
      </c>
      <c r="H6296" s="102">
        <v>13633.92969855839</v>
      </c>
      <c r="I6296" s="102">
        <v>25.259463932058683</v>
      </c>
      <c r="J6296" s="96"/>
      <c r="K6296" s="96"/>
      <c r="L6296" s="96"/>
      <c r="M6296" s="96"/>
      <c r="N6296" s="96"/>
      <c r="O6296" s="96"/>
      <c r="P6296" s="96"/>
    </row>
    <row r="6297" spans="1:16" x14ac:dyDescent="0.25">
      <c r="A6297" s="100">
        <v>43782</v>
      </c>
      <c r="B6297" s="101">
        <v>54</v>
      </c>
      <c r="C6297" s="92" t="str">
        <f t="shared" si="294"/>
        <v>GET /file-payment-consents/{ConsentId}</v>
      </c>
      <c r="D6297" s="94" t="s">
        <v>207</v>
      </c>
      <c r="E6297" s="93" t="str">
        <f t="shared" si="295"/>
        <v>PISP</v>
      </c>
      <c r="F6297" s="93" t="str">
        <f t="shared" si="296"/>
        <v>N</v>
      </c>
      <c r="G6297" s="95">
        <v>24346415.760032665</v>
      </c>
      <c r="H6297" s="102">
        <v>26284.740759505465</v>
      </c>
      <c r="I6297" s="102">
        <v>227.86452271690456</v>
      </c>
      <c r="J6297" s="96"/>
      <c r="K6297" s="96"/>
      <c r="L6297" s="96"/>
      <c r="M6297" s="96"/>
      <c r="N6297" s="96"/>
      <c r="O6297" s="96"/>
      <c r="P6297" s="96"/>
    </row>
    <row r="6298" spans="1:16" x14ac:dyDescent="0.25">
      <c r="A6298" s="100">
        <v>43782</v>
      </c>
      <c r="B6298" s="101">
        <v>55</v>
      </c>
      <c r="C6298" s="92" t="str">
        <f t="shared" si="294"/>
        <v>POST /file-payment-consents/{ConsentId}/file</v>
      </c>
      <c r="D6298" s="94" t="s">
        <v>207</v>
      </c>
      <c r="E6298" s="93" t="str">
        <f t="shared" si="295"/>
        <v>PISP</v>
      </c>
      <c r="F6298" s="93" t="str">
        <f t="shared" si="296"/>
        <v>N</v>
      </c>
      <c r="G6298" s="95">
        <v>22223399.666243963</v>
      </c>
      <c r="H6298" s="102">
        <v>34878.158585708334</v>
      </c>
      <c r="I6298" s="102">
        <v>73.618728439306196</v>
      </c>
      <c r="J6298" s="96"/>
      <c r="K6298" s="96"/>
      <c r="L6298" s="96"/>
      <c r="M6298" s="96"/>
      <c r="N6298" s="96"/>
      <c r="O6298" s="96"/>
      <c r="P6298" s="96"/>
    </row>
    <row r="6299" spans="1:16" x14ac:dyDescent="0.25">
      <c r="A6299" s="100">
        <v>43782</v>
      </c>
      <c r="B6299" s="101">
        <v>56</v>
      </c>
      <c r="C6299" s="92" t="str">
        <f t="shared" si="294"/>
        <v>GET /file-payment-consents/{ConsentId}/file</v>
      </c>
      <c r="D6299" s="94" t="s">
        <v>207</v>
      </c>
      <c r="E6299" s="93" t="str">
        <f t="shared" si="295"/>
        <v>PISP</v>
      </c>
      <c r="F6299" s="93" t="str">
        <f t="shared" si="296"/>
        <v>N</v>
      </c>
      <c r="G6299" s="95">
        <v>27379531.133819938</v>
      </c>
      <c r="H6299" s="102">
        <v>32986.455505068159</v>
      </c>
      <c r="I6299" s="102">
        <v>48.263526810869394</v>
      </c>
      <c r="J6299" s="96"/>
      <c r="K6299" s="96"/>
      <c r="L6299" s="96"/>
      <c r="M6299" s="96"/>
      <c r="N6299" s="96"/>
      <c r="O6299" s="96"/>
      <c r="P6299" s="96"/>
    </row>
    <row r="6300" spans="1:16" x14ac:dyDescent="0.25">
      <c r="A6300" s="100">
        <v>43782</v>
      </c>
      <c r="B6300" s="101">
        <v>57</v>
      </c>
      <c r="C6300" s="92" t="str">
        <f t="shared" si="294"/>
        <v>POST /file-payments</v>
      </c>
      <c r="D6300" s="94" t="s">
        <v>207</v>
      </c>
      <c r="E6300" s="93" t="str">
        <f t="shared" si="295"/>
        <v>PISP</v>
      </c>
      <c r="F6300" s="93" t="str">
        <f t="shared" si="296"/>
        <v>Y</v>
      </c>
      <c r="G6300" s="95">
        <v>419722374.66827601</v>
      </c>
      <c r="H6300" s="102">
        <v>4189.3679369217916</v>
      </c>
      <c r="I6300" s="102">
        <v>66.417745608053039</v>
      </c>
      <c r="J6300" s="96"/>
      <c r="K6300" s="96"/>
      <c r="L6300" s="96"/>
      <c r="M6300" s="96"/>
      <c r="N6300" s="96"/>
      <c r="O6300" s="96"/>
      <c r="P6300" s="96"/>
    </row>
    <row r="6301" spans="1:16" x14ac:dyDescent="0.25">
      <c r="A6301" s="100">
        <v>43782</v>
      </c>
      <c r="B6301" s="101">
        <v>58</v>
      </c>
      <c r="C6301" s="92" t="str">
        <f t="shared" si="294"/>
        <v>GET /file-payments/{FilePaymentId}</v>
      </c>
      <c r="D6301" s="94" t="s">
        <v>207</v>
      </c>
      <c r="E6301" s="93" t="str">
        <f t="shared" si="295"/>
        <v>PISP</v>
      </c>
      <c r="F6301" s="93" t="str">
        <f t="shared" si="296"/>
        <v>Y</v>
      </c>
      <c r="G6301" s="95">
        <v>70459886.366754815</v>
      </c>
      <c r="H6301" s="102">
        <v>822.9796955216259</v>
      </c>
      <c r="I6301" s="102">
        <v>129.79161278536748</v>
      </c>
      <c r="J6301" s="96"/>
      <c r="K6301" s="96"/>
      <c r="L6301" s="96"/>
      <c r="M6301" s="96"/>
      <c r="N6301" s="96"/>
      <c r="O6301" s="96"/>
      <c r="P6301" s="96"/>
    </row>
    <row r="6302" spans="1:16" x14ac:dyDescent="0.25">
      <c r="A6302" s="100">
        <v>43782</v>
      </c>
      <c r="B6302" s="101">
        <v>59</v>
      </c>
      <c r="C6302" s="92" t="str">
        <f t="shared" si="294"/>
        <v>GET /file-payments/{FilePaymentId}/report-file</v>
      </c>
      <c r="D6302" s="94" t="s">
        <v>207</v>
      </c>
      <c r="E6302" s="93" t="str">
        <f t="shared" si="295"/>
        <v>PISP</v>
      </c>
      <c r="F6302" s="93" t="str">
        <f t="shared" si="296"/>
        <v>Y</v>
      </c>
      <c r="G6302" s="95">
        <v>70347030.905594736</v>
      </c>
      <c r="H6302" s="101">
        <v>2385.29409123184</v>
      </c>
      <c r="I6302" s="101">
        <v>89.14582223505866</v>
      </c>
      <c r="J6302" s="96"/>
      <c r="K6302" s="96"/>
      <c r="L6302" s="96"/>
      <c r="M6302" s="96"/>
      <c r="N6302" s="96"/>
      <c r="O6302" s="96"/>
      <c r="P6302" s="96"/>
    </row>
    <row r="6303" spans="1:16" x14ac:dyDescent="0.25">
      <c r="A6303" s="100">
        <v>43782</v>
      </c>
      <c r="B6303" s="101">
        <v>60</v>
      </c>
      <c r="C6303" s="92" t="str">
        <f t="shared" si="294"/>
        <v>POST /funds-confirmation-consents</v>
      </c>
      <c r="D6303" s="94" t="s">
        <v>207</v>
      </c>
      <c r="E6303" s="93" t="str">
        <f t="shared" si="295"/>
        <v>CoF</v>
      </c>
      <c r="F6303" s="93" t="str">
        <f t="shared" si="296"/>
        <v>N</v>
      </c>
      <c r="G6303" s="95">
        <v>13257465.460468728</v>
      </c>
      <c r="H6303" s="102">
        <v>14231.452802432796</v>
      </c>
      <c r="I6303" s="102">
        <v>14.690961074713879</v>
      </c>
      <c r="J6303" s="96"/>
      <c r="K6303" s="96"/>
      <c r="L6303" s="96"/>
      <c r="M6303" s="96"/>
      <c r="N6303" s="96"/>
      <c r="O6303" s="96"/>
      <c r="P6303" s="96"/>
    </row>
    <row r="6304" spans="1:16" x14ac:dyDescent="0.25">
      <c r="A6304" s="100">
        <v>43782</v>
      </c>
      <c r="B6304" s="101">
        <v>61</v>
      </c>
      <c r="C6304" s="92" t="str">
        <f t="shared" si="294"/>
        <v>GET /funds-confirmation-consents/{ConsentId}</v>
      </c>
      <c r="D6304" s="94" t="s">
        <v>207</v>
      </c>
      <c r="E6304" s="93" t="str">
        <f t="shared" si="295"/>
        <v>CoF</v>
      </c>
      <c r="F6304" s="93" t="str">
        <f t="shared" si="296"/>
        <v>N</v>
      </c>
      <c r="G6304" s="95">
        <v>24188849.209818695</v>
      </c>
      <c r="H6304" s="102">
        <v>40083.510287816098</v>
      </c>
      <c r="I6304" s="102">
        <v>195.78953913576515</v>
      </c>
      <c r="J6304" s="96"/>
      <c r="K6304" s="96"/>
      <c r="L6304" s="96"/>
      <c r="M6304" s="96"/>
      <c r="N6304" s="96"/>
      <c r="O6304" s="96"/>
      <c r="P6304" s="96"/>
    </row>
    <row r="6305" spans="1:16" x14ac:dyDescent="0.25">
      <c r="A6305" s="100">
        <v>43782</v>
      </c>
      <c r="B6305" s="101">
        <v>62</v>
      </c>
      <c r="C6305" s="92" t="str">
        <f t="shared" si="294"/>
        <v>DELETE /funds-confirmation-consents/{ConsentId}</v>
      </c>
      <c r="D6305" s="94" t="s">
        <v>207</v>
      </c>
      <c r="E6305" s="93" t="str">
        <f t="shared" si="295"/>
        <v>CoF</v>
      </c>
      <c r="F6305" s="93" t="str">
        <f t="shared" si="296"/>
        <v>N</v>
      </c>
      <c r="G6305" s="95">
        <v>7302382.8153673876</v>
      </c>
      <c r="H6305" s="102">
        <v>14162.150664962441</v>
      </c>
      <c r="I6305" s="102">
        <v>125.66676508218404</v>
      </c>
      <c r="J6305" s="96"/>
      <c r="K6305" s="96"/>
      <c r="L6305" s="96"/>
      <c r="M6305" s="96"/>
      <c r="N6305" s="96"/>
      <c r="O6305" s="96"/>
      <c r="P6305" s="96"/>
    </row>
    <row r="6306" spans="1:16" x14ac:dyDescent="0.25">
      <c r="A6306" s="100">
        <v>43782</v>
      </c>
      <c r="B6306" s="101">
        <v>63</v>
      </c>
      <c r="C6306" s="92" t="str">
        <f t="shared" si="294"/>
        <v>POST /funds-confirmations</v>
      </c>
      <c r="D6306" s="94" t="s">
        <v>207</v>
      </c>
      <c r="E6306" s="93" t="str">
        <f t="shared" si="295"/>
        <v>CoF</v>
      </c>
      <c r="F6306" s="93" t="str">
        <f t="shared" si="296"/>
        <v>Y</v>
      </c>
      <c r="G6306" s="95">
        <v>9009544.460480148</v>
      </c>
      <c r="H6306" s="102">
        <v>16792.241997972502</v>
      </c>
      <c r="I6306" s="102">
        <v>264.857610708675</v>
      </c>
      <c r="J6306" s="96"/>
      <c r="K6306" s="96"/>
      <c r="L6306" s="96"/>
      <c r="M6306" s="96"/>
      <c r="N6306" s="96"/>
      <c r="O6306" s="96"/>
      <c r="P6306" s="96"/>
    </row>
    <row r="6307" spans="1:16" x14ac:dyDescent="0.25">
      <c r="A6307" s="46">
        <v>43782</v>
      </c>
      <c r="B6307" s="101">
        <v>0</v>
      </c>
      <c r="C6307" s="92" t="str">
        <f t="shared" si="294"/>
        <v>OIDC endpoints for token IDs</v>
      </c>
      <c r="D6307" s="94" t="s">
        <v>208</v>
      </c>
      <c r="E6307" s="93" t="str">
        <f t="shared" si="295"/>
        <v>OIDC</v>
      </c>
      <c r="F6307" s="93" t="str">
        <f t="shared" si="296"/>
        <v>N</v>
      </c>
      <c r="G6307" s="112">
        <v>696171163.81470644</v>
      </c>
      <c r="H6307" s="68">
        <v>1491374.8087363045</v>
      </c>
      <c r="I6307" s="68">
        <v>581.04313666350947</v>
      </c>
      <c r="J6307" s="96"/>
      <c r="K6307" s="96"/>
      <c r="L6307" s="96"/>
      <c r="M6307" s="96"/>
      <c r="N6307" s="96"/>
      <c r="O6307" s="96"/>
      <c r="P6307" s="96"/>
    </row>
    <row r="6308" spans="1:16" x14ac:dyDescent="0.25">
      <c r="A6308" s="97">
        <v>43782</v>
      </c>
      <c r="B6308" s="101">
        <v>1</v>
      </c>
      <c r="C6308" s="92" t="str">
        <f t="shared" si="294"/>
        <v>POST /account-access-consents</v>
      </c>
      <c r="D6308" s="94" t="s">
        <v>208</v>
      </c>
      <c r="E6308" s="93" t="str">
        <f t="shared" si="295"/>
        <v>AISP</v>
      </c>
      <c r="F6308" s="93" t="str">
        <f t="shared" si="296"/>
        <v>N</v>
      </c>
      <c r="G6308" s="95">
        <v>604007.1919027362</v>
      </c>
      <c r="H6308" s="103">
        <v>30851.145108601308</v>
      </c>
      <c r="I6308" s="103">
        <v>85.203365370134364</v>
      </c>
      <c r="J6308" s="96"/>
      <c r="K6308" s="96"/>
      <c r="L6308" s="96"/>
      <c r="M6308" s="96"/>
      <c r="N6308" s="96"/>
      <c r="O6308" s="96"/>
      <c r="P6308" s="96"/>
    </row>
    <row r="6309" spans="1:16" x14ac:dyDescent="0.25">
      <c r="A6309" s="97">
        <v>43782</v>
      </c>
      <c r="B6309" s="101">
        <v>2</v>
      </c>
      <c r="C6309" s="92" t="str">
        <f t="shared" si="294"/>
        <v>GET /account-access-consents/{ConsentId}</v>
      </c>
      <c r="D6309" s="94" t="s">
        <v>208</v>
      </c>
      <c r="E6309" s="93" t="str">
        <f t="shared" si="295"/>
        <v>AISP</v>
      </c>
      <c r="F6309" s="93" t="str">
        <f t="shared" si="296"/>
        <v>N</v>
      </c>
      <c r="G6309" s="95">
        <v>1310401.0004991931</v>
      </c>
      <c r="H6309" s="103">
        <v>29271.574688107055</v>
      </c>
      <c r="I6309" s="103">
        <v>35.97336459449118</v>
      </c>
      <c r="J6309" s="96"/>
      <c r="K6309" s="96"/>
      <c r="L6309" s="96"/>
      <c r="M6309" s="96"/>
      <c r="N6309" s="96"/>
      <c r="O6309" s="96"/>
      <c r="P6309" s="96"/>
    </row>
    <row r="6310" spans="1:16" x14ac:dyDescent="0.25">
      <c r="A6310" s="97">
        <v>43782</v>
      </c>
      <c r="B6310" s="101">
        <v>3</v>
      </c>
      <c r="C6310" s="92" t="str">
        <f t="shared" si="294"/>
        <v>DELETE /account-access-consents/{ConsentId}</v>
      </c>
      <c r="D6310" s="94" t="s">
        <v>208</v>
      </c>
      <c r="E6310" s="93" t="str">
        <f t="shared" si="295"/>
        <v>AISP</v>
      </c>
      <c r="F6310" s="93" t="str">
        <f t="shared" si="296"/>
        <v>N</v>
      </c>
      <c r="G6310" s="95">
        <v>684883.76970664214</v>
      </c>
      <c r="H6310" s="103">
        <v>23816.779120720814</v>
      </c>
      <c r="I6310" s="103">
        <v>269.52808246784031</v>
      </c>
      <c r="J6310" s="96"/>
      <c r="K6310" s="96"/>
      <c r="L6310" s="96"/>
      <c r="M6310" s="96"/>
      <c r="N6310" s="96"/>
      <c r="O6310" s="96"/>
      <c r="P6310" s="96"/>
    </row>
    <row r="6311" spans="1:16" x14ac:dyDescent="0.25">
      <c r="A6311" s="97">
        <v>43782</v>
      </c>
      <c r="B6311" s="101">
        <v>4</v>
      </c>
      <c r="C6311" s="92" t="str">
        <f t="shared" si="294"/>
        <v>GET /accounts</v>
      </c>
      <c r="D6311" s="94" t="s">
        <v>208</v>
      </c>
      <c r="E6311" s="93" t="str">
        <f t="shared" si="295"/>
        <v>AISP</v>
      </c>
      <c r="F6311" s="93" t="str">
        <f t="shared" si="296"/>
        <v>Y</v>
      </c>
      <c r="G6311" s="95">
        <v>1453611.255405532</v>
      </c>
      <c r="H6311" s="103">
        <v>29323.017464617304</v>
      </c>
      <c r="I6311" s="103">
        <v>70.290280054093671</v>
      </c>
      <c r="J6311" s="96"/>
      <c r="K6311" s="96"/>
      <c r="L6311" s="96"/>
      <c r="M6311" s="96"/>
      <c r="N6311" s="96"/>
      <c r="O6311" s="96"/>
      <c r="P6311" s="96"/>
    </row>
    <row r="6312" spans="1:16" x14ac:dyDescent="0.25">
      <c r="A6312" s="97">
        <v>43782</v>
      </c>
      <c r="B6312" s="101">
        <v>5</v>
      </c>
      <c r="C6312" s="92" t="str">
        <f t="shared" si="294"/>
        <v>GET /accounts/{AccountId}</v>
      </c>
      <c r="D6312" s="94" t="s">
        <v>208</v>
      </c>
      <c r="E6312" s="93" t="str">
        <f t="shared" si="295"/>
        <v>AISP</v>
      </c>
      <c r="F6312" s="93" t="str">
        <f t="shared" si="296"/>
        <v>Y</v>
      </c>
      <c r="G6312" s="95">
        <v>2601771.8222613842</v>
      </c>
      <c r="H6312" s="103">
        <v>37872.444557663344</v>
      </c>
      <c r="I6312" s="103">
        <v>84.702609574220901</v>
      </c>
      <c r="J6312" s="96"/>
      <c r="K6312" s="96"/>
      <c r="L6312" s="96"/>
      <c r="M6312" s="96"/>
      <c r="N6312" s="96"/>
      <c r="O6312" s="96"/>
      <c r="P6312" s="96"/>
    </row>
    <row r="6313" spans="1:16" x14ac:dyDescent="0.25">
      <c r="A6313" s="97">
        <v>43782</v>
      </c>
      <c r="B6313" s="101">
        <v>6</v>
      </c>
      <c r="C6313" s="92" t="str">
        <f t="shared" si="294"/>
        <v>GET /accounts/{AccountId}/balances</v>
      </c>
      <c r="D6313" s="94" t="s">
        <v>208</v>
      </c>
      <c r="E6313" s="93" t="str">
        <f t="shared" si="295"/>
        <v>AISP</v>
      </c>
      <c r="F6313" s="93" t="str">
        <f t="shared" si="296"/>
        <v>Y</v>
      </c>
      <c r="G6313" s="95">
        <v>1832555.8996089674</v>
      </c>
      <c r="H6313" s="103">
        <v>29392.846319037249</v>
      </c>
      <c r="I6313" s="103">
        <v>135.40490904078607</v>
      </c>
      <c r="J6313" s="96"/>
      <c r="K6313" s="96"/>
      <c r="L6313" s="96"/>
      <c r="M6313" s="96"/>
      <c r="N6313" s="96"/>
      <c r="O6313" s="96"/>
      <c r="P6313" s="96"/>
    </row>
    <row r="6314" spans="1:16" x14ac:dyDescent="0.25">
      <c r="A6314" s="97">
        <v>43782</v>
      </c>
      <c r="B6314" s="101">
        <v>7</v>
      </c>
      <c r="C6314" s="92" t="str">
        <f t="shared" si="294"/>
        <v>GET /balances</v>
      </c>
      <c r="D6314" s="94" t="s">
        <v>208</v>
      </c>
      <c r="E6314" s="93" t="str">
        <f t="shared" si="295"/>
        <v>AISP</v>
      </c>
      <c r="F6314" s="93" t="str">
        <f t="shared" si="296"/>
        <v>Y</v>
      </c>
      <c r="G6314" s="95">
        <v>1033783.0947277927</v>
      </c>
      <c r="H6314" s="103">
        <v>22785.747863447305</v>
      </c>
      <c r="I6314" s="103">
        <v>138.09809671609676</v>
      </c>
      <c r="J6314" s="96"/>
      <c r="K6314" s="96"/>
      <c r="L6314" s="96"/>
      <c r="M6314" s="96"/>
      <c r="N6314" s="96"/>
      <c r="O6314" s="96"/>
      <c r="P6314" s="96"/>
    </row>
    <row r="6315" spans="1:16" x14ac:dyDescent="0.25">
      <c r="A6315" s="97">
        <v>43782</v>
      </c>
      <c r="B6315" s="101">
        <v>8</v>
      </c>
      <c r="C6315" s="92" t="str">
        <f t="shared" si="294"/>
        <v>GET /accounts/{AccountId}/transactions</v>
      </c>
      <c r="D6315" s="94" t="s">
        <v>208</v>
      </c>
      <c r="E6315" s="93" t="str">
        <f t="shared" si="295"/>
        <v>AISP</v>
      </c>
      <c r="F6315" s="93" t="str">
        <f t="shared" si="296"/>
        <v>Y</v>
      </c>
      <c r="G6315" s="95">
        <v>33355745.710689485</v>
      </c>
      <c r="H6315" s="103">
        <v>21317.573306400183</v>
      </c>
      <c r="I6315" s="103">
        <v>178.30879207293847</v>
      </c>
      <c r="J6315" s="96"/>
      <c r="K6315" s="96"/>
      <c r="L6315" s="96"/>
      <c r="M6315" s="96"/>
      <c r="N6315" s="96"/>
      <c r="O6315" s="96"/>
      <c r="P6315" s="96"/>
    </row>
    <row r="6316" spans="1:16" x14ac:dyDescent="0.25">
      <c r="A6316" s="97">
        <v>43782</v>
      </c>
      <c r="B6316" s="101">
        <v>9</v>
      </c>
      <c r="C6316" s="92" t="str">
        <f t="shared" si="294"/>
        <v>GET /transactions</v>
      </c>
      <c r="D6316" s="94" t="s">
        <v>208</v>
      </c>
      <c r="E6316" s="93" t="str">
        <f t="shared" si="295"/>
        <v>AISP</v>
      </c>
      <c r="F6316" s="93" t="str">
        <f t="shared" si="296"/>
        <v>Y</v>
      </c>
      <c r="G6316" s="95">
        <v>294175243.99892658</v>
      </c>
      <c r="H6316" s="103">
        <v>46010.431506811983</v>
      </c>
      <c r="I6316" s="103">
        <v>36.00324708116662</v>
      </c>
      <c r="J6316" s="96"/>
      <c r="K6316" s="96"/>
      <c r="L6316" s="96"/>
      <c r="M6316" s="96"/>
      <c r="N6316" s="96"/>
      <c r="O6316" s="96"/>
      <c r="P6316" s="96"/>
    </row>
    <row r="6317" spans="1:16" x14ac:dyDescent="0.25">
      <c r="A6317" s="97">
        <v>43782</v>
      </c>
      <c r="B6317" s="101">
        <v>10</v>
      </c>
      <c r="C6317" s="92" t="str">
        <f t="shared" si="294"/>
        <v>GET /accounts/{AccountId}/beneficiaries</v>
      </c>
      <c r="D6317" s="94" t="s">
        <v>208</v>
      </c>
      <c r="E6317" s="93" t="str">
        <f t="shared" si="295"/>
        <v>AISP</v>
      </c>
      <c r="F6317" s="93" t="str">
        <f t="shared" si="296"/>
        <v>Y</v>
      </c>
      <c r="G6317" s="95">
        <v>2148781.7768185465</v>
      </c>
      <c r="H6317" s="103">
        <v>30250.66418985125</v>
      </c>
      <c r="I6317" s="103">
        <v>124.1749237199223</v>
      </c>
      <c r="J6317" s="96"/>
      <c r="K6317" s="96"/>
      <c r="L6317" s="96"/>
      <c r="M6317" s="96"/>
      <c r="N6317" s="96"/>
      <c r="O6317" s="96"/>
      <c r="P6317" s="96"/>
    </row>
    <row r="6318" spans="1:16" x14ac:dyDescent="0.25">
      <c r="A6318" s="97">
        <v>43782</v>
      </c>
      <c r="B6318" s="101">
        <v>11</v>
      </c>
      <c r="C6318" s="92" t="str">
        <f t="shared" si="294"/>
        <v>GET /beneficiaries</v>
      </c>
      <c r="D6318" s="94" t="s">
        <v>208</v>
      </c>
      <c r="E6318" s="93" t="str">
        <f t="shared" si="295"/>
        <v>AISP</v>
      </c>
      <c r="F6318" s="93" t="str">
        <f t="shared" si="296"/>
        <v>Y</v>
      </c>
      <c r="G6318" s="95">
        <v>2756487.8869192679</v>
      </c>
      <c r="H6318" s="103">
        <v>34400.034418884461</v>
      </c>
      <c r="I6318" s="103">
        <v>31.463608180335719</v>
      </c>
      <c r="J6318" s="96"/>
      <c r="K6318" s="96"/>
      <c r="L6318" s="96"/>
      <c r="M6318" s="96"/>
      <c r="N6318" s="96"/>
      <c r="O6318" s="96"/>
      <c r="P6318" s="96"/>
    </row>
    <row r="6319" spans="1:16" x14ac:dyDescent="0.25">
      <c r="A6319" s="97">
        <v>43782</v>
      </c>
      <c r="B6319" s="101">
        <v>12</v>
      </c>
      <c r="C6319" s="92" t="str">
        <f t="shared" si="294"/>
        <v>GET /accounts/{AccountId}/direct-debits</v>
      </c>
      <c r="D6319" s="94" t="s">
        <v>208</v>
      </c>
      <c r="E6319" s="93" t="str">
        <f t="shared" si="295"/>
        <v>AISP</v>
      </c>
      <c r="F6319" s="93" t="str">
        <f t="shared" si="296"/>
        <v>Y</v>
      </c>
      <c r="G6319" s="95">
        <v>1680723.3223814485</v>
      </c>
      <c r="H6319" s="103">
        <v>34098.004834644562</v>
      </c>
      <c r="I6319" s="103">
        <v>172.50511398546269</v>
      </c>
      <c r="J6319" s="96"/>
      <c r="K6319" s="96"/>
      <c r="L6319" s="96"/>
      <c r="M6319" s="96"/>
      <c r="N6319" s="96"/>
      <c r="O6319" s="96"/>
      <c r="P6319" s="96"/>
    </row>
    <row r="6320" spans="1:16" x14ac:dyDescent="0.25">
      <c r="A6320" s="97">
        <v>43782</v>
      </c>
      <c r="B6320" s="101">
        <v>13</v>
      </c>
      <c r="C6320" s="92" t="str">
        <f t="shared" si="294"/>
        <v>GET /direct-debits</v>
      </c>
      <c r="D6320" s="94" t="s">
        <v>208</v>
      </c>
      <c r="E6320" s="93" t="str">
        <f t="shared" si="295"/>
        <v>AISP</v>
      </c>
      <c r="F6320" s="93" t="str">
        <f t="shared" si="296"/>
        <v>Y</v>
      </c>
      <c r="G6320" s="95">
        <v>1697540.7006205863</v>
      </c>
      <c r="H6320" s="103">
        <v>22730.775585293439</v>
      </c>
      <c r="I6320" s="103">
        <v>215.19458225265544</v>
      </c>
      <c r="J6320" s="96"/>
      <c r="K6320" s="96"/>
      <c r="L6320" s="96"/>
      <c r="M6320" s="96"/>
      <c r="N6320" s="96"/>
      <c r="O6320" s="96"/>
      <c r="P6320" s="96"/>
    </row>
    <row r="6321" spans="1:16" x14ac:dyDescent="0.25">
      <c r="A6321" s="97">
        <v>43782</v>
      </c>
      <c r="B6321" s="101">
        <v>14</v>
      </c>
      <c r="C6321" s="92" t="str">
        <f t="shared" si="294"/>
        <v>GET /accounts/{AccountId}/standing-orders</v>
      </c>
      <c r="D6321" s="94" t="s">
        <v>208</v>
      </c>
      <c r="E6321" s="93" t="str">
        <f t="shared" si="295"/>
        <v>AISP</v>
      </c>
      <c r="F6321" s="93" t="str">
        <f t="shared" si="296"/>
        <v>Y</v>
      </c>
      <c r="G6321" s="95">
        <v>840996.38337556622</v>
      </c>
      <c r="H6321" s="99">
        <v>18437.151634140155</v>
      </c>
      <c r="I6321" s="99">
        <v>143.97072919397584</v>
      </c>
      <c r="J6321" s="96"/>
      <c r="K6321" s="96"/>
      <c r="L6321" s="96"/>
      <c r="M6321" s="96"/>
      <c r="N6321" s="96"/>
      <c r="O6321" s="96"/>
      <c r="P6321" s="96"/>
    </row>
    <row r="6322" spans="1:16" x14ac:dyDescent="0.25">
      <c r="A6322" s="97">
        <v>43782</v>
      </c>
      <c r="B6322" s="101">
        <v>15</v>
      </c>
      <c r="C6322" s="92" t="str">
        <f t="shared" si="294"/>
        <v>GET /standing-orders</v>
      </c>
      <c r="D6322" s="94" t="s">
        <v>208</v>
      </c>
      <c r="E6322" s="93" t="str">
        <f t="shared" si="295"/>
        <v>AISP</v>
      </c>
      <c r="F6322" s="93" t="str">
        <f t="shared" si="296"/>
        <v>Y</v>
      </c>
      <c r="G6322" s="95">
        <v>1508934.6636066702</v>
      </c>
      <c r="H6322" s="99">
        <v>42926.515134172732</v>
      </c>
      <c r="I6322" s="99">
        <v>134.88102412692498</v>
      </c>
      <c r="J6322" s="96"/>
      <c r="K6322" s="96"/>
      <c r="L6322" s="96"/>
      <c r="M6322" s="96"/>
      <c r="N6322" s="96"/>
      <c r="O6322" s="96"/>
      <c r="P6322" s="96"/>
    </row>
    <row r="6323" spans="1:16" x14ac:dyDescent="0.25">
      <c r="A6323" s="97">
        <v>43782</v>
      </c>
      <c r="B6323" s="101">
        <v>16</v>
      </c>
      <c r="C6323" s="92" t="str">
        <f t="shared" si="294"/>
        <v>GET /accounts/{AccountId}/product</v>
      </c>
      <c r="D6323" s="94" t="s">
        <v>208</v>
      </c>
      <c r="E6323" s="93" t="str">
        <f t="shared" si="295"/>
        <v>AISP</v>
      </c>
      <c r="F6323" s="93" t="str">
        <f t="shared" si="296"/>
        <v>Y</v>
      </c>
      <c r="G6323" s="95">
        <v>371864.87314437004</v>
      </c>
      <c r="H6323" s="99">
        <v>4975.37869441781</v>
      </c>
      <c r="I6323" s="99">
        <v>163.95667834219668</v>
      </c>
      <c r="J6323" s="96"/>
      <c r="K6323" s="96"/>
      <c r="L6323" s="96"/>
      <c r="M6323" s="96"/>
      <c r="N6323" s="96"/>
      <c r="O6323" s="96"/>
      <c r="P6323" s="96"/>
    </row>
    <row r="6324" spans="1:16" x14ac:dyDescent="0.25">
      <c r="A6324" s="97">
        <v>43782</v>
      </c>
      <c r="B6324" s="101">
        <v>17</v>
      </c>
      <c r="C6324" s="92" t="str">
        <f t="shared" si="294"/>
        <v>GET /products</v>
      </c>
      <c r="D6324" s="94" t="s">
        <v>208</v>
      </c>
      <c r="E6324" s="93" t="str">
        <f t="shared" si="295"/>
        <v>AISP</v>
      </c>
      <c r="F6324" s="93" t="str">
        <f t="shared" si="296"/>
        <v>Y</v>
      </c>
      <c r="G6324" s="95">
        <v>802871.23312169546</v>
      </c>
      <c r="H6324" s="99">
        <v>32024.705568476864</v>
      </c>
      <c r="I6324" s="99">
        <v>232.44874358151293</v>
      </c>
      <c r="J6324" s="96"/>
      <c r="K6324" s="96"/>
      <c r="L6324" s="96"/>
      <c r="M6324" s="96"/>
      <c r="N6324" s="96"/>
      <c r="O6324" s="96"/>
      <c r="P6324" s="96"/>
    </row>
    <row r="6325" spans="1:16" x14ac:dyDescent="0.25">
      <c r="A6325" s="97">
        <v>43782</v>
      </c>
      <c r="B6325" s="101">
        <v>18</v>
      </c>
      <c r="C6325" s="92" t="str">
        <f t="shared" si="294"/>
        <v>GET /accounts/{AccountId}/offers</v>
      </c>
      <c r="D6325" s="94" t="s">
        <v>208</v>
      </c>
      <c r="E6325" s="93" t="str">
        <f t="shared" si="295"/>
        <v>AISP</v>
      </c>
      <c r="F6325" s="93" t="str">
        <f t="shared" si="296"/>
        <v>Y</v>
      </c>
      <c r="G6325" s="95">
        <v>758004.24246834719</v>
      </c>
      <c r="H6325" s="99">
        <v>41384.227958615666</v>
      </c>
      <c r="I6325" s="99">
        <v>287.79527802781024</v>
      </c>
      <c r="J6325" s="96"/>
      <c r="K6325" s="96"/>
      <c r="L6325" s="96"/>
      <c r="M6325" s="96"/>
      <c r="N6325" s="96"/>
      <c r="O6325" s="96"/>
      <c r="P6325" s="96"/>
    </row>
    <row r="6326" spans="1:16" x14ac:dyDescent="0.25">
      <c r="A6326" s="97">
        <v>43782</v>
      </c>
      <c r="B6326" s="101">
        <v>19</v>
      </c>
      <c r="C6326" s="92" t="str">
        <f t="shared" si="294"/>
        <v>GET /offers</v>
      </c>
      <c r="D6326" s="94" t="s">
        <v>208</v>
      </c>
      <c r="E6326" s="93" t="str">
        <f t="shared" si="295"/>
        <v>AISP</v>
      </c>
      <c r="F6326" s="93" t="str">
        <f t="shared" si="296"/>
        <v>Y</v>
      </c>
      <c r="G6326" s="95">
        <v>3271840.9381978367</v>
      </c>
      <c r="H6326" s="99">
        <v>39905.984864561993</v>
      </c>
      <c r="I6326" s="99">
        <v>153.41074727149001</v>
      </c>
      <c r="J6326" s="96"/>
      <c r="K6326" s="96"/>
      <c r="L6326" s="96"/>
      <c r="M6326" s="96"/>
      <c r="N6326" s="96"/>
      <c r="O6326" s="96"/>
      <c r="P6326" s="96"/>
    </row>
    <row r="6327" spans="1:16" x14ac:dyDescent="0.25">
      <c r="A6327" s="97">
        <v>43782</v>
      </c>
      <c r="B6327" s="101">
        <v>20</v>
      </c>
      <c r="C6327" s="92" t="str">
        <f t="shared" si="294"/>
        <v>GET /accounts/{AccountId}/party</v>
      </c>
      <c r="D6327" s="94" t="s">
        <v>208</v>
      </c>
      <c r="E6327" s="93" t="str">
        <f t="shared" si="295"/>
        <v>AISP</v>
      </c>
      <c r="F6327" s="93" t="str">
        <f t="shared" si="296"/>
        <v>Y</v>
      </c>
      <c r="G6327" s="95">
        <v>1148715.2434879816</v>
      </c>
      <c r="H6327" s="99">
        <v>43466.091982595397</v>
      </c>
      <c r="I6327" s="99">
        <v>0</v>
      </c>
      <c r="J6327" s="96"/>
      <c r="K6327" s="96"/>
      <c r="L6327" s="96"/>
      <c r="M6327" s="96"/>
      <c r="N6327" s="96"/>
      <c r="O6327" s="96"/>
      <c r="P6327" s="96"/>
    </row>
    <row r="6328" spans="1:16" x14ac:dyDescent="0.25">
      <c r="A6328" s="97">
        <v>43782</v>
      </c>
      <c r="B6328" s="101">
        <v>21</v>
      </c>
      <c r="C6328" s="92" t="str">
        <f t="shared" si="294"/>
        <v>GET /party</v>
      </c>
      <c r="D6328" s="94" t="s">
        <v>208</v>
      </c>
      <c r="E6328" s="93" t="str">
        <f t="shared" si="295"/>
        <v>AISP</v>
      </c>
      <c r="F6328" s="93" t="str">
        <f t="shared" si="296"/>
        <v>Y</v>
      </c>
      <c r="G6328" s="95">
        <v>818618.66071350093</v>
      </c>
      <c r="H6328" s="99">
        <v>11243.878717863994</v>
      </c>
      <c r="I6328" s="99">
        <v>350.14156718905559</v>
      </c>
      <c r="J6328" s="96"/>
      <c r="K6328" s="96"/>
      <c r="L6328" s="96"/>
      <c r="M6328" s="96"/>
      <c r="N6328" s="96"/>
      <c r="O6328" s="96"/>
      <c r="P6328" s="96"/>
    </row>
    <row r="6329" spans="1:16" x14ac:dyDescent="0.25">
      <c r="A6329" s="97">
        <v>43782</v>
      </c>
      <c r="B6329" s="101">
        <v>22</v>
      </c>
      <c r="C6329" s="92" t="str">
        <f t="shared" si="294"/>
        <v>GET /accounts/{AccountId}/scheduled-payments</v>
      </c>
      <c r="D6329" s="94" t="s">
        <v>208</v>
      </c>
      <c r="E6329" s="93" t="str">
        <f t="shared" si="295"/>
        <v>AISP</v>
      </c>
      <c r="F6329" s="93" t="str">
        <f t="shared" si="296"/>
        <v>Y</v>
      </c>
      <c r="G6329" s="95">
        <v>852425.89450604795</v>
      </c>
      <c r="H6329" s="99">
        <v>35709.964054042342</v>
      </c>
      <c r="I6329" s="99">
        <v>3.2841728665687668</v>
      </c>
      <c r="J6329" s="96"/>
      <c r="K6329" s="96"/>
      <c r="L6329" s="96"/>
      <c r="M6329" s="96"/>
      <c r="N6329" s="96"/>
      <c r="O6329" s="96"/>
      <c r="P6329" s="96"/>
    </row>
    <row r="6330" spans="1:16" x14ac:dyDescent="0.25">
      <c r="A6330" s="97">
        <v>43782</v>
      </c>
      <c r="B6330" s="101">
        <v>23</v>
      </c>
      <c r="C6330" s="92" t="str">
        <f t="shared" si="294"/>
        <v>GET /scheduled-payments</v>
      </c>
      <c r="D6330" s="94" t="s">
        <v>208</v>
      </c>
      <c r="E6330" s="93" t="str">
        <f t="shared" si="295"/>
        <v>AISP</v>
      </c>
      <c r="F6330" s="93" t="str">
        <f t="shared" si="296"/>
        <v>Y</v>
      </c>
      <c r="G6330" s="95">
        <v>1881032.3414195464</v>
      </c>
      <c r="H6330" s="99">
        <v>29143.803911333398</v>
      </c>
      <c r="I6330" s="99">
        <v>78.513740932190572</v>
      </c>
      <c r="J6330" s="96"/>
      <c r="K6330" s="96"/>
      <c r="L6330" s="96"/>
      <c r="M6330" s="96"/>
      <c r="N6330" s="96"/>
      <c r="O6330" s="96"/>
      <c r="P6330" s="96"/>
    </row>
    <row r="6331" spans="1:16" x14ac:dyDescent="0.25">
      <c r="A6331" s="97">
        <v>43782</v>
      </c>
      <c r="B6331" s="101">
        <v>24</v>
      </c>
      <c r="C6331" s="92" t="str">
        <f t="shared" si="294"/>
        <v>GET /accounts/{AccountId}/statements</v>
      </c>
      <c r="D6331" s="94" t="s">
        <v>208</v>
      </c>
      <c r="E6331" s="93" t="str">
        <f t="shared" si="295"/>
        <v>AISP</v>
      </c>
      <c r="F6331" s="93" t="str">
        <f t="shared" si="296"/>
        <v>Y</v>
      </c>
      <c r="G6331" s="95">
        <v>885450.98893301084</v>
      </c>
      <c r="H6331" s="99">
        <v>14110.959230815111</v>
      </c>
      <c r="I6331" s="99">
        <v>143.97211148936265</v>
      </c>
      <c r="J6331" s="96"/>
      <c r="K6331" s="96"/>
      <c r="L6331" s="96"/>
      <c r="M6331" s="96"/>
      <c r="N6331" s="96"/>
      <c r="O6331" s="96"/>
      <c r="P6331" s="96"/>
    </row>
    <row r="6332" spans="1:16" x14ac:dyDescent="0.25">
      <c r="A6332" s="97">
        <v>43782</v>
      </c>
      <c r="B6332" s="101">
        <v>25</v>
      </c>
      <c r="C6332" s="92" t="str">
        <f t="shared" si="294"/>
        <v>GET /accounts/{AccountId}/statements/{StatementId}</v>
      </c>
      <c r="D6332" s="94" t="s">
        <v>208</v>
      </c>
      <c r="E6332" s="93" t="str">
        <f t="shared" si="295"/>
        <v>AISP</v>
      </c>
      <c r="F6332" s="93" t="str">
        <f t="shared" si="296"/>
        <v>Y</v>
      </c>
      <c r="G6332" s="95">
        <v>1039000.1668944337</v>
      </c>
      <c r="H6332" s="99">
        <v>22096.336526781441</v>
      </c>
      <c r="I6332" s="99">
        <v>123.9723462420767</v>
      </c>
      <c r="J6332" s="96"/>
      <c r="K6332" s="96"/>
      <c r="L6332" s="96"/>
      <c r="M6332" s="96"/>
      <c r="N6332" s="96"/>
      <c r="O6332" s="96"/>
      <c r="P6332" s="96"/>
    </row>
    <row r="6333" spans="1:16" x14ac:dyDescent="0.25">
      <c r="A6333" s="97">
        <v>43782</v>
      </c>
      <c r="B6333" s="101">
        <v>26</v>
      </c>
      <c r="C6333" s="92" t="str">
        <f t="shared" si="294"/>
        <v>GET /accounts/{AccountId}/statements/{StatementId}/file</v>
      </c>
      <c r="D6333" s="94" t="s">
        <v>208</v>
      </c>
      <c r="E6333" s="93" t="str">
        <f t="shared" si="295"/>
        <v>AISP</v>
      </c>
      <c r="F6333" s="93" t="str">
        <f t="shared" si="296"/>
        <v>Y</v>
      </c>
      <c r="G6333" s="95">
        <v>2130808.2550759846</v>
      </c>
      <c r="H6333" s="99">
        <v>23435.084352175167</v>
      </c>
      <c r="I6333" s="99">
        <v>96.634587917686375</v>
      </c>
      <c r="J6333" s="96"/>
      <c r="K6333" s="96"/>
      <c r="L6333" s="96"/>
      <c r="M6333" s="96"/>
      <c r="N6333" s="96"/>
      <c r="O6333" s="96"/>
      <c r="P6333" s="96"/>
    </row>
    <row r="6334" spans="1:16" x14ac:dyDescent="0.25">
      <c r="A6334" s="97">
        <v>43782</v>
      </c>
      <c r="B6334" s="101">
        <v>27</v>
      </c>
      <c r="C6334" s="92" t="str">
        <f t="shared" si="294"/>
        <v>GET /accounts/{AccountId}/statements/{StatementId}/transactions</v>
      </c>
      <c r="D6334" s="94" t="s">
        <v>208</v>
      </c>
      <c r="E6334" s="93" t="str">
        <f t="shared" si="295"/>
        <v>AISP</v>
      </c>
      <c r="F6334" s="93" t="str">
        <f t="shared" si="296"/>
        <v>Y</v>
      </c>
      <c r="G6334" s="95">
        <v>29416803.600404829</v>
      </c>
      <c r="H6334" s="99">
        <v>7820.9471617575637</v>
      </c>
      <c r="I6334" s="99">
        <v>278.91362457174336</v>
      </c>
      <c r="J6334" s="96"/>
      <c r="K6334" s="96"/>
      <c r="L6334" s="96"/>
      <c r="M6334" s="96"/>
      <c r="N6334" s="96"/>
      <c r="O6334" s="96"/>
      <c r="P6334" s="96"/>
    </row>
    <row r="6335" spans="1:16" x14ac:dyDescent="0.25">
      <c r="A6335" s="97">
        <v>43782</v>
      </c>
      <c r="B6335" s="101">
        <v>28</v>
      </c>
      <c r="C6335" s="92" t="str">
        <f t="shared" si="294"/>
        <v>GET /statements</v>
      </c>
      <c r="D6335" s="94" t="s">
        <v>208</v>
      </c>
      <c r="E6335" s="93" t="str">
        <f t="shared" si="295"/>
        <v>AISP</v>
      </c>
      <c r="F6335" s="93" t="str">
        <f t="shared" si="296"/>
        <v>Y</v>
      </c>
      <c r="G6335" s="95">
        <v>3471680.471146211</v>
      </c>
      <c r="H6335" s="99">
        <v>44763.172327677057</v>
      </c>
      <c r="I6335" s="99">
        <v>62.820442277183453</v>
      </c>
      <c r="J6335" s="96"/>
      <c r="K6335" s="96"/>
      <c r="L6335" s="96"/>
      <c r="M6335" s="96"/>
      <c r="N6335" s="96"/>
      <c r="O6335" s="96"/>
      <c r="P6335" s="96"/>
    </row>
    <row r="6336" spans="1:16" x14ac:dyDescent="0.25">
      <c r="A6336" s="97">
        <v>43782</v>
      </c>
      <c r="B6336" s="101">
        <v>29</v>
      </c>
      <c r="C6336" s="92" t="str">
        <f t="shared" si="294"/>
        <v>POST /domestic-payment-consents</v>
      </c>
      <c r="D6336" s="94" t="s">
        <v>208</v>
      </c>
      <c r="E6336" s="93" t="str">
        <f t="shared" si="295"/>
        <v>PISP</v>
      </c>
      <c r="F6336" s="93" t="str">
        <f t="shared" si="296"/>
        <v>N</v>
      </c>
      <c r="G6336" s="95">
        <v>3593082.8883911441</v>
      </c>
      <c r="H6336" s="99">
        <v>8984.3831532744443</v>
      </c>
      <c r="I6336" s="99">
        <v>90.495456671399651</v>
      </c>
      <c r="J6336" s="96"/>
      <c r="K6336" s="96"/>
      <c r="L6336" s="96"/>
      <c r="M6336" s="96"/>
      <c r="N6336" s="96"/>
      <c r="O6336" s="96"/>
      <c r="P6336" s="96"/>
    </row>
    <row r="6337" spans="1:16" x14ac:dyDescent="0.25">
      <c r="A6337" s="97">
        <v>43782</v>
      </c>
      <c r="B6337" s="101">
        <v>30</v>
      </c>
      <c r="C6337" s="92" t="str">
        <f t="shared" si="294"/>
        <v>GET /domestic-payment-consents/{ConsentId}</v>
      </c>
      <c r="D6337" s="94" t="s">
        <v>208</v>
      </c>
      <c r="E6337" s="93" t="str">
        <f t="shared" si="295"/>
        <v>PISP</v>
      </c>
      <c r="F6337" s="93" t="str">
        <f t="shared" si="296"/>
        <v>N</v>
      </c>
      <c r="G6337" s="95">
        <v>14738654.42054449</v>
      </c>
      <c r="H6337" s="99">
        <v>17456.977619725661</v>
      </c>
      <c r="I6337" s="99">
        <v>136.25356091579823</v>
      </c>
      <c r="J6337" s="96"/>
      <c r="K6337" s="96"/>
      <c r="L6337" s="96"/>
      <c r="M6337" s="96"/>
      <c r="N6337" s="96"/>
      <c r="O6337" s="96"/>
      <c r="P6337" s="96"/>
    </row>
    <row r="6338" spans="1:16" x14ac:dyDescent="0.25">
      <c r="A6338" s="97">
        <v>43782</v>
      </c>
      <c r="B6338" s="101">
        <v>31</v>
      </c>
      <c r="C6338" s="92" t="str">
        <f t="shared" si="294"/>
        <v>POST /domestic-payments</v>
      </c>
      <c r="D6338" s="94" t="s">
        <v>208</v>
      </c>
      <c r="E6338" s="93" t="str">
        <f t="shared" si="295"/>
        <v>PISP</v>
      </c>
      <c r="F6338" s="93" t="str">
        <f t="shared" si="296"/>
        <v>Y</v>
      </c>
      <c r="G6338" s="95">
        <v>4750303.1152941212</v>
      </c>
      <c r="H6338" s="99">
        <v>15344.090263935324</v>
      </c>
      <c r="I6338" s="99">
        <v>5.9286347874587291</v>
      </c>
      <c r="J6338" s="96"/>
      <c r="K6338" s="96"/>
      <c r="L6338" s="96"/>
      <c r="M6338" s="96"/>
      <c r="N6338" s="96"/>
      <c r="O6338" s="96"/>
      <c r="P6338" s="96"/>
    </row>
    <row r="6339" spans="1:16" x14ac:dyDescent="0.25">
      <c r="A6339" s="97">
        <v>43782</v>
      </c>
      <c r="B6339" s="101">
        <v>32</v>
      </c>
      <c r="C6339" s="92" t="str">
        <f t="shared" si="294"/>
        <v>GET /domestic-payments/{DomesticPaymentId}</v>
      </c>
      <c r="D6339" s="94" t="s">
        <v>208</v>
      </c>
      <c r="E6339" s="93" t="str">
        <f t="shared" si="295"/>
        <v>PISP</v>
      </c>
      <c r="F6339" s="93" t="str">
        <f t="shared" si="296"/>
        <v>Y</v>
      </c>
      <c r="G6339" s="95">
        <v>30738510.517046325</v>
      </c>
      <c r="H6339" s="99">
        <v>43167.979219216308</v>
      </c>
      <c r="I6339" s="99">
        <v>66.85863649851558</v>
      </c>
      <c r="J6339" s="96"/>
      <c r="K6339" s="96"/>
      <c r="L6339" s="96"/>
      <c r="M6339" s="96"/>
      <c r="N6339" s="96"/>
      <c r="O6339" s="96"/>
      <c r="P6339" s="96"/>
    </row>
    <row r="6340" spans="1:16" x14ac:dyDescent="0.25">
      <c r="A6340" s="97">
        <v>43782</v>
      </c>
      <c r="B6340" s="101">
        <v>33</v>
      </c>
      <c r="C6340" s="92" t="str">
        <f t="shared" si="294"/>
        <v>POST /domestic-scheduled-payment-consents</v>
      </c>
      <c r="D6340" s="94" t="s">
        <v>208</v>
      </c>
      <c r="E6340" s="93" t="str">
        <f t="shared" si="295"/>
        <v>PISP</v>
      </c>
      <c r="F6340" s="93" t="str">
        <f t="shared" si="296"/>
        <v>N</v>
      </c>
      <c r="G6340" s="95">
        <v>16674778.134557273</v>
      </c>
      <c r="H6340" s="99">
        <v>19962.374993489175</v>
      </c>
      <c r="I6340" s="99">
        <v>97.879711102379289</v>
      </c>
      <c r="J6340" s="96"/>
      <c r="K6340" s="96"/>
      <c r="L6340" s="96"/>
      <c r="M6340" s="96"/>
      <c r="N6340" s="96"/>
      <c r="O6340" s="96"/>
      <c r="P6340" s="96"/>
    </row>
    <row r="6341" spans="1:16" x14ac:dyDescent="0.25">
      <c r="A6341" s="97">
        <v>43782</v>
      </c>
      <c r="B6341" s="101">
        <v>34</v>
      </c>
      <c r="C6341" s="92" t="str">
        <f t="shared" si="294"/>
        <v>GET /domestic-scheduled-payment-consents/{ConsentId}</v>
      </c>
      <c r="D6341" s="94" t="s">
        <v>208</v>
      </c>
      <c r="E6341" s="93" t="str">
        <f t="shared" si="295"/>
        <v>PISP</v>
      </c>
      <c r="F6341" s="93" t="str">
        <f t="shared" si="296"/>
        <v>N</v>
      </c>
      <c r="G6341" s="95">
        <v>11234258.877309162</v>
      </c>
      <c r="H6341" s="99">
        <v>12400.400036063011</v>
      </c>
      <c r="I6341" s="99">
        <v>81.88655046200239</v>
      </c>
      <c r="J6341" s="96"/>
      <c r="K6341" s="96"/>
      <c r="L6341" s="96"/>
      <c r="M6341" s="96"/>
      <c r="N6341" s="96"/>
      <c r="O6341" s="96"/>
      <c r="P6341" s="96"/>
    </row>
    <row r="6342" spans="1:16" x14ac:dyDescent="0.25">
      <c r="A6342" s="97">
        <v>43782</v>
      </c>
      <c r="B6342" s="101">
        <v>35</v>
      </c>
      <c r="C6342" s="92" t="str">
        <f t="shared" si="294"/>
        <v>POST /domestic-scheduled-payments</v>
      </c>
      <c r="D6342" s="94" t="s">
        <v>208</v>
      </c>
      <c r="E6342" s="93" t="str">
        <f t="shared" si="295"/>
        <v>PISP</v>
      </c>
      <c r="F6342" s="93" t="str">
        <f t="shared" si="296"/>
        <v>Y</v>
      </c>
      <c r="G6342" s="95">
        <v>26292064.557997748</v>
      </c>
      <c r="H6342" s="99">
        <v>40769.515598436592</v>
      </c>
      <c r="I6342" s="99">
        <v>156.86634715856039</v>
      </c>
      <c r="J6342" s="96"/>
      <c r="K6342" s="96"/>
      <c r="L6342" s="96"/>
      <c r="M6342" s="96"/>
      <c r="N6342" s="96"/>
      <c r="O6342" s="96"/>
      <c r="P6342" s="96"/>
    </row>
    <row r="6343" spans="1:16" x14ac:dyDescent="0.25">
      <c r="A6343" s="97">
        <v>43782</v>
      </c>
      <c r="B6343" s="101">
        <v>36</v>
      </c>
      <c r="C6343" s="92" t="str">
        <f t="shared" si="294"/>
        <v>GET /domestic-scheduled-payments/{DomesticScheduledPaymentId}</v>
      </c>
      <c r="D6343" s="94" t="s">
        <v>208</v>
      </c>
      <c r="E6343" s="93" t="str">
        <f t="shared" si="295"/>
        <v>PISP</v>
      </c>
      <c r="F6343" s="93" t="str">
        <f t="shared" si="296"/>
        <v>Y</v>
      </c>
      <c r="G6343" s="95">
        <v>13768131.932978323</v>
      </c>
      <c r="H6343" s="99">
        <v>34338.081869220463</v>
      </c>
      <c r="I6343" s="99">
        <v>78.027609824719733</v>
      </c>
      <c r="J6343" s="96"/>
      <c r="K6343" s="96"/>
      <c r="L6343" s="96"/>
      <c r="M6343" s="96"/>
      <c r="N6343" s="96"/>
      <c r="O6343" s="96"/>
      <c r="P6343" s="96"/>
    </row>
    <row r="6344" spans="1:16" x14ac:dyDescent="0.25">
      <c r="A6344" s="97">
        <v>43782</v>
      </c>
      <c r="B6344" s="101">
        <v>37</v>
      </c>
      <c r="C6344" s="92" t="str">
        <f t="shared" ref="C6344:C6407" si="297">VLOOKUP($B6344,endpoints,3)</f>
        <v>POST /domestic-standing-order-consents</v>
      </c>
      <c r="D6344" s="94" t="s">
        <v>208</v>
      </c>
      <c r="E6344" s="93" t="str">
        <f t="shared" ref="E6344:E6407" si="298">VLOOKUP($B6344,endpoints,4)</f>
        <v>PISP</v>
      </c>
      <c r="F6344" s="93" t="str">
        <f t="shared" ref="F6344:F6407" si="299">VLOOKUP($B6344,endpoints,5)</f>
        <v>N</v>
      </c>
      <c r="G6344" s="95">
        <v>24273056.803063124</v>
      </c>
      <c r="H6344" s="99">
        <v>26341.320568737963</v>
      </c>
      <c r="I6344" s="99">
        <v>196.99137151444651</v>
      </c>
      <c r="J6344" s="96"/>
      <c r="K6344" s="96"/>
      <c r="L6344" s="96"/>
      <c r="M6344" s="96"/>
      <c r="N6344" s="96"/>
      <c r="O6344" s="96"/>
      <c r="P6344" s="96"/>
    </row>
    <row r="6345" spans="1:16" x14ac:dyDescent="0.25">
      <c r="A6345" s="97">
        <v>43782</v>
      </c>
      <c r="B6345" s="101">
        <v>38</v>
      </c>
      <c r="C6345" s="92" t="str">
        <f t="shared" si="297"/>
        <v>GET /domestic-standing-order-consents/{ConsentId}</v>
      </c>
      <c r="D6345" s="94" t="s">
        <v>208</v>
      </c>
      <c r="E6345" s="93" t="str">
        <f t="shared" si="298"/>
        <v>PISP</v>
      </c>
      <c r="F6345" s="93" t="str">
        <f t="shared" si="299"/>
        <v>N</v>
      </c>
      <c r="G6345" s="95">
        <v>24194483.277080175</v>
      </c>
      <c r="H6345" s="99">
        <v>32209.727787127562</v>
      </c>
      <c r="I6345" s="99">
        <v>199.53822462322208</v>
      </c>
      <c r="J6345" s="96"/>
      <c r="K6345" s="96"/>
      <c r="L6345" s="96"/>
      <c r="M6345" s="96"/>
      <c r="N6345" s="96"/>
      <c r="O6345" s="96"/>
      <c r="P6345" s="96"/>
    </row>
    <row r="6346" spans="1:16" x14ac:dyDescent="0.25">
      <c r="A6346" s="97">
        <v>43782</v>
      </c>
      <c r="B6346" s="101">
        <v>39</v>
      </c>
      <c r="C6346" s="92" t="str">
        <f t="shared" si="297"/>
        <v>POST /domestic-standing-orders</v>
      </c>
      <c r="D6346" s="94" t="s">
        <v>208</v>
      </c>
      <c r="E6346" s="93" t="str">
        <f t="shared" si="298"/>
        <v>PISP</v>
      </c>
      <c r="F6346" s="93" t="str">
        <f t="shared" si="299"/>
        <v>Y</v>
      </c>
      <c r="G6346" s="95">
        <v>8562256.119007919</v>
      </c>
      <c r="H6346" s="99">
        <v>18298.817601200182</v>
      </c>
      <c r="I6346" s="99">
        <v>2.185727075007418</v>
      </c>
      <c r="J6346" s="96"/>
      <c r="K6346" s="96"/>
      <c r="L6346" s="96"/>
      <c r="M6346" s="96"/>
      <c r="N6346" s="96"/>
      <c r="O6346" s="96"/>
      <c r="P6346" s="96"/>
    </row>
    <row r="6347" spans="1:16" x14ac:dyDescent="0.25">
      <c r="A6347" s="97">
        <v>43782</v>
      </c>
      <c r="B6347" s="101">
        <v>40</v>
      </c>
      <c r="C6347" s="92" t="str">
        <f t="shared" si="297"/>
        <v>GET /domestic-standing-orders/{DomesticStandingOrderId}</v>
      </c>
      <c r="D6347" s="94" t="s">
        <v>208</v>
      </c>
      <c r="E6347" s="93" t="str">
        <f t="shared" si="298"/>
        <v>PISP</v>
      </c>
      <c r="F6347" s="93" t="str">
        <f t="shared" si="299"/>
        <v>Y</v>
      </c>
      <c r="G6347" s="95">
        <v>5628093.1429334348</v>
      </c>
      <c r="H6347" s="99">
        <v>9211.2406924103634</v>
      </c>
      <c r="I6347" s="99">
        <v>224.64937686300271</v>
      </c>
      <c r="J6347" s="96"/>
      <c r="K6347" s="96"/>
      <c r="L6347" s="96"/>
      <c r="M6347" s="96"/>
      <c r="N6347" s="96"/>
      <c r="O6347" s="96"/>
      <c r="P6347" s="96"/>
    </row>
    <row r="6348" spans="1:16" x14ac:dyDescent="0.25">
      <c r="A6348" s="97">
        <v>43782</v>
      </c>
      <c r="B6348" s="101">
        <v>41</v>
      </c>
      <c r="C6348" s="92" t="str">
        <f t="shared" si="297"/>
        <v>POST /international-payment-consents</v>
      </c>
      <c r="D6348" s="94" t="s">
        <v>208</v>
      </c>
      <c r="E6348" s="93" t="str">
        <f t="shared" si="298"/>
        <v>PISP</v>
      </c>
      <c r="F6348" s="93" t="str">
        <f t="shared" si="299"/>
        <v>N</v>
      </c>
      <c r="G6348" s="95">
        <v>29302666.5853412</v>
      </c>
      <c r="H6348" s="99">
        <v>48031.379445251492</v>
      </c>
      <c r="I6348" s="99">
        <v>58.803962613003172</v>
      </c>
      <c r="J6348" s="96"/>
      <c r="K6348" s="96"/>
      <c r="L6348" s="96"/>
      <c r="M6348" s="96"/>
      <c r="N6348" s="96"/>
      <c r="O6348" s="96"/>
      <c r="P6348" s="96"/>
    </row>
    <row r="6349" spans="1:16" x14ac:dyDescent="0.25">
      <c r="A6349" s="97">
        <v>43782</v>
      </c>
      <c r="B6349" s="101">
        <v>42</v>
      </c>
      <c r="C6349" s="92" t="str">
        <f t="shared" si="297"/>
        <v>GET /international-payment-consents/{ConsentId}</v>
      </c>
      <c r="D6349" s="94" t="s">
        <v>208</v>
      </c>
      <c r="E6349" s="93" t="str">
        <f t="shared" si="298"/>
        <v>PISP</v>
      </c>
      <c r="F6349" s="93" t="str">
        <f t="shared" si="299"/>
        <v>N</v>
      </c>
      <c r="G6349" s="95">
        <v>27608705.555105705</v>
      </c>
      <c r="H6349" s="99">
        <v>28713.264285212739</v>
      </c>
      <c r="I6349" s="99">
        <v>256.39050533127272</v>
      </c>
      <c r="J6349" s="96"/>
      <c r="K6349" s="96"/>
      <c r="L6349" s="96"/>
      <c r="M6349" s="96"/>
      <c r="N6349" s="96"/>
      <c r="O6349" s="96"/>
      <c r="P6349" s="96"/>
    </row>
    <row r="6350" spans="1:16" x14ac:dyDescent="0.25">
      <c r="A6350" s="97">
        <v>43782</v>
      </c>
      <c r="B6350" s="101">
        <v>43</v>
      </c>
      <c r="C6350" s="92" t="str">
        <f t="shared" si="297"/>
        <v>POST /international-payments</v>
      </c>
      <c r="D6350" s="94" t="s">
        <v>208</v>
      </c>
      <c r="E6350" s="93" t="str">
        <f t="shared" si="298"/>
        <v>PISP</v>
      </c>
      <c r="F6350" s="93" t="str">
        <f t="shared" si="299"/>
        <v>Y</v>
      </c>
      <c r="G6350" s="95">
        <v>34616000.645771138</v>
      </c>
      <c r="H6350" s="99">
        <v>42015.60678062329</v>
      </c>
      <c r="I6350" s="99">
        <v>46.423625533612444</v>
      </c>
      <c r="J6350" s="96"/>
      <c r="K6350" s="96"/>
      <c r="L6350" s="96"/>
      <c r="M6350" s="96"/>
      <c r="N6350" s="96"/>
      <c r="O6350" s="96"/>
      <c r="P6350" s="96"/>
    </row>
    <row r="6351" spans="1:16" x14ac:dyDescent="0.25">
      <c r="A6351" s="97">
        <v>43782</v>
      </c>
      <c r="B6351" s="101">
        <v>44</v>
      </c>
      <c r="C6351" s="92" t="str">
        <f t="shared" si="297"/>
        <v>GET /international-payments/{InternationalPaymentId}</v>
      </c>
      <c r="D6351" s="94" t="s">
        <v>208</v>
      </c>
      <c r="E6351" s="93" t="str">
        <f t="shared" si="298"/>
        <v>PISP</v>
      </c>
      <c r="F6351" s="93" t="str">
        <f t="shared" si="299"/>
        <v>Y</v>
      </c>
      <c r="G6351" s="95">
        <v>12204849.398971278</v>
      </c>
      <c r="H6351" s="99">
        <v>17766.853638007546</v>
      </c>
      <c r="I6351" s="99">
        <v>56.367939554905369</v>
      </c>
      <c r="J6351" s="96"/>
      <c r="K6351" s="96"/>
      <c r="L6351" s="96"/>
      <c r="M6351" s="96"/>
      <c r="N6351" s="96"/>
      <c r="O6351" s="96"/>
      <c r="P6351" s="96"/>
    </row>
    <row r="6352" spans="1:16" x14ac:dyDescent="0.25">
      <c r="A6352" s="97">
        <v>43782</v>
      </c>
      <c r="B6352" s="101">
        <v>45</v>
      </c>
      <c r="C6352" s="92" t="str">
        <f t="shared" si="297"/>
        <v>POST /international-scheduled-payment-consents</v>
      </c>
      <c r="D6352" s="94" t="s">
        <v>208</v>
      </c>
      <c r="E6352" s="93" t="str">
        <f t="shared" si="298"/>
        <v>PISP</v>
      </c>
      <c r="F6352" s="93" t="str">
        <f t="shared" si="299"/>
        <v>N</v>
      </c>
      <c r="G6352" s="95">
        <v>25221273.956332386</v>
      </c>
      <c r="H6352" s="99">
        <v>35591.131458046388</v>
      </c>
      <c r="I6352" s="99">
        <v>13.666254130972005</v>
      </c>
      <c r="J6352" s="96"/>
      <c r="K6352" s="96"/>
      <c r="L6352" s="96"/>
      <c r="M6352" s="96"/>
      <c r="N6352" s="96"/>
      <c r="O6352" s="96"/>
      <c r="P6352" s="96"/>
    </row>
    <row r="6353" spans="1:16" x14ac:dyDescent="0.25">
      <c r="A6353" s="97">
        <v>43782</v>
      </c>
      <c r="B6353" s="101">
        <v>46</v>
      </c>
      <c r="C6353" s="92" t="str">
        <f t="shared" si="297"/>
        <v>GET /international-scheduled-payment-consents/{ConsentId}</v>
      </c>
      <c r="D6353" s="94" t="s">
        <v>208</v>
      </c>
      <c r="E6353" s="93" t="str">
        <f t="shared" si="298"/>
        <v>PISP</v>
      </c>
      <c r="F6353" s="93" t="str">
        <f t="shared" si="299"/>
        <v>N</v>
      </c>
      <c r="G6353" s="95">
        <v>9845980.8502218314</v>
      </c>
      <c r="H6353" s="99">
        <v>29935.084553018012</v>
      </c>
      <c r="I6353" s="99">
        <v>28.584561200944609</v>
      </c>
      <c r="J6353" s="96"/>
      <c r="K6353" s="96"/>
      <c r="L6353" s="96"/>
      <c r="M6353" s="96"/>
      <c r="N6353" s="96"/>
      <c r="O6353" s="96"/>
      <c r="P6353" s="96"/>
    </row>
    <row r="6354" spans="1:16" x14ac:dyDescent="0.25">
      <c r="A6354" s="97">
        <v>43782</v>
      </c>
      <c r="B6354" s="101">
        <v>47</v>
      </c>
      <c r="C6354" s="92" t="str">
        <f t="shared" si="297"/>
        <v>POST /international-scheduled-payments</v>
      </c>
      <c r="D6354" s="94" t="s">
        <v>208</v>
      </c>
      <c r="E6354" s="93" t="str">
        <f t="shared" si="298"/>
        <v>PISP</v>
      </c>
      <c r="F6354" s="93" t="str">
        <f t="shared" si="299"/>
        <v>Y</v>
      </c>
      <c r="G6354" s="95">
        <v>14520796.740171434</v>
      </c>
      <c r="H6354" s="99">
        <v>23541.586884036413</v>
      </c>
      <c r="I6354" s="99">
        <v>64.26265247433588</v>
      </c>
      <c r="J6354" s="96"/>
      <c r="K6354" s="96"/>
      <c r="L6354" s="96"/>
      <c r="M6354" s="96"/>
      <c r="N6354" s="96"/>
      <c r="O6354" s="96"/>
      <c r="P6354" s="96"/>
    </row>
    <row r="6355" spans="1:16" x14ac:dyDescent="0.25">
      <c r="A6355" s="97">
        <v>43782</v>
      </c>
      <c r="B6355" s="101">
        <v>48</v>
      </c>
      <c r="C6355" s="92" t="str">
        <f t="shared" si="297"/>
        <v>GET /international-scheduled-payments/{InternationalScheduledPaymentId}</v>
      </c>
      <c r="D6355" s="94" t="s">
        <v>208</v>
      </c>
      <c r="E6355" s="93" t="str">
        <f t="shared" si="298"/>
        <v>PISP</v>
      </c>
      <c r="F6355" s="93" t="str">
        <f t="shared" si="299"/>
        <v>Y</v>
      </c>
      <c r="G6355" s="95">
        <v>22942539.175067995</v>
      </c>
      <c r="H6355" s="99">
        <v>37372.356412685142</v>
      </c>
      <c r="I6355" s="99">
        <v>50.437775736778136</v>
      </c>
      <c r="J6355" s="96"/>
      <c r="K6355" s="96"/>
      <c r="L6355" s="96"/>
      <c r="M6355" s="96"/>
      <c r="N6355" s="96"/>
      <c r="O6355" s="96"/>
      <c r="P6355" s="96"/>
    </row>
    <row r="6356" spans="1:16" x14ac:dyDescent="0.25">
      <c r="A6356" s="97">
        <v>43782</v>
      </c>
      <c r="B6356" s="101">
        <v>49</v>
      </c>
      <c r="C6356" s="92" t="str">
        <f t="shared" si="297"/>
        <v>POST /international-standing-order-consents</v>
      </c>
      <c r="D6356" s="94" t="s">
        <v>208</v>
      </c>
      <c r="E6356" s="93" t="str">
        <f t="shared" si="298"/>
        <v>PISP</v>
      </c>
      <c r="F6356" s="93" t="str">
        <f t="shared" si="299"/>
        <v>N</v>
      </c>
      <c r="G6356" s="95">
        <v>3551695.0982282376</v>
      </c>
      <c r="H6356" s="99">
        <v>10975.314133972006</v>
      </c>
      <c r="I6356" s="99">
        <v>5.4708195958764883</v>
      </c>
      <c r="J6356" s="96"/>
      <c r="K6356" s="96"/>
      <c r="L6356" s="96"/>
      <c r="M6356" s="96"/>
      <c r="N6356" s="96"/>
      <c r="O6356" s="96"/>
      <c r="P6356" s="96"/>
    </row>
    <row r="6357" spans="1:16" x14ac:dyDescent="0.25">
      <c r="A6357" s="97">
        <v>43782</v>
      </c>
      <c r="B6357" s="101">
        <v>50</v>
      </c>
      <c r="C6357" s="92" t="str">
        <f t="shared" si="297"/>
        <v>GET /international-standing-order-consents/{ConsentId}</v>
      </c>
      <c r="D6357" s="94" t="s">
        <v>208</v>
      </c>
      <c r="E6357" s="93" t="str">
        <f t="shared" si="298"/>
        <v>PISP</v>
      </c>
      <c r="F6357" s="93" t="str">
        <f t="shared" si="299"/>
        <v>N</v>
      </c>
      <c r="G6357" s="95">
        <v>17182583.798187263</v>
      </c>
      <c r="H6357" s="99">
        <v>33132.947461813957</v>
      </c>
      <c r="I6357" s="99">
        <v>247.66248523225104</v>
      </c>
      <c r="J6357" s="96"/>
      <c r="K6357" s="96"/>
      <c r="L6357" s="96"/>
      <c r="M6357" s="96"/>
      <c r="N6357" s="96"/>
      <c r="O6357" s="96"/>
      <c r="P6357" s="96"/>
    </row>
    <row r="6358" spans="1:16" x14ac:dyDescent="0.25">
      <c r="A6358" s="97">
        <v>43782</v>
      </c>
      <c r="B6358" s="101">
        <v>51</v>
      </c>
      <c r="C6358" s="92" t="str">
        <f t="shared" si="297"/>
        <v>POST /international-standing-orders</v>
      </c>
      <c r="D6358" s="94" t="s">
        <v>208</v>
      </c>
      <c r="E6358" s="93" t="str">
        <f t="shared" si="298"/>
        <v>PISP</v>
      </c>
      <c r="F6358" s="93" t="str">
        <f t="shared" si="299"/>
        <v>Y</v>
      </c>
      <c r="G6358" s="95">
        <v>14537581.887046723</v>
      </c>
      <c r="H6358" s="99">
        <v>26072.535549079683</v>
      </c>
      <c r="I6358" s="99">
        <v>231.44034378711089</v>
      </c>
      <c r="J6358" s="96"/>
      <c r="K6358" s="96"/>
      <c r="L6358" s="96"/>
      <c r="M6358" s="96"/>
      <c r="N6358" s="96"/>
      <c r="O6358" s="96"/>
      <c r="P6358" s="96"/>
    </row>
    <row r="6359" spans="1:16" x14ac:dyDescent="0.25">
      <c r="A6359" s="97">
        <v>43782</v>
      </c>
      <c r="B6359" s="101">
        <v>52</v>
      </c>
      <c r="C6359" s="92" t="str">
        <f t="shared" si="297"/>
        <v>GET /international-standing-orders/{InternationalStandingOrderPaymentId}</v>
      </c>
      <c r="D6359" s="94" t="s">
        <v>208</v>
      </c>
      <c r="E6359" s="93" t="str">
        <f t="shared" si="298"/>
        <v>PISP</v>
      </c>
      <c r="F6359" s="93" t="str">
        <f t="shared" si="299"/>
        <v>Y</v>
      </c>
      <c r="G6359" s="95">
        <v>5905136.6090133134</v>
      </c>
      <c r="H6359" s="99">
        <v>18831.518169220592</v>
      </c>
      <c r="I6359" s="99">
        <v>69.003006868689852</v>
      </c>
      <c r="J6359" s="96"/>
      <c r="K6359" s="96"/>
      <c r="L6359" s="96"/>
      <c r="M6359" s="96"/>
      <c r="N6359" s="96"/>
      <c r="O6359" s="96"/>
      <c r="P6359" s="96"/>
    </row>
    <row r="6360" spans="1:16" x14ac:dyDescent="0.25">
      <c r="A6360" s="97">
        <v>43782</v>
      </c>
      <c r="B6360" s="101">
        <v>53</v>
      </c>
      <c r="C6360" s="92" t="str">
        <f t="shared" si="297"/>
        <v>POST /file-payment-consents</v>
      </c>
      <c r="D6360" s="94" t="s">
        <v>208</v>
      </c>
      <c r="E6360" s="93" t="str">
        <f t="shared" si="298"/>
        <v>PISP</v>
      </c>
      <c r="F6360" s="93" t="str">
        <f t="shared" si="299"/>
        <v>N</v>
      </c>
      <c r="G6360" s="95">
        <v>12817118.912482768</v>
      </c>
      <c r="H6360" s="99">
        <v>13366.597743684695</v>
      </c>
      <c r="I6360" s="99">
        <v>22.963149029144255</v>
      </c>
      <c r="J6360" s="96"/>
      <c r="K6360" s="96"/>
      <c r="L6360" s="96"/>
      <c r="M6360" s="96"/>
      <c r="N6360" s="96"/>
      <c r="O6360" s="96"/>
      <c r="P6360" s="96"/>
    </row>
    <row r="6361" spans="1:16" x14ac:dyDescent="0.25">
      <c r="A6361" s="97">
        <v>43782</v>
      </c>
      <c r="B6361" s="101">
        <v>54</v>
      </c>
      <c r="C6361" s="92" t="str">
        <f t="shared" si="297"/>
        <v>GET /file-payment-consents/{ConsentId}</v>
      </c>
      <c r="D6361" s="94" t="s">
        <v>208</v>
      </c>
      <c r="E6361" s="93" t="str">
        <f t="shared" si="298"/>
        <v>PISP</v>
      </c>
      <c r="F6361" s="93" t="str">
        <f t="shared" si="299"/>
        <v>N</v>
      </c>
      <c r="G6361" s="95">
        <v>22133105.236393329</v>
      </c>
      <c r="H6361" s="99">
        <v>25769.353685789672</v>
      </c>
      <c r="I6361" s="99">
        <v>207.14956610627686</v>
      </c>
      <c r="J6361" s="96"/>
      <c r="K6361" s="96"/>
      <c r="L6361" s="96"/>
      <c r="M6361" s="96"/>
      <c r="N6361" s="96"/>
      <c r="O6361" s="96"/>
      <c r="P6361" s="96"/>
    </row>
    <row r="6362" spans="1:16" x14ac:dyDescent="0.25">
      <c r="A6362" s="97">
        <v>43782</v>
      </c>
      <c r="B6362" s="101">
        <v>55</v>
      </c>
      <c r="C6362" s="92" t="str">
        <f t="shared" si="297"/>
        <v>POST /file-payment-consents/{ConsentId}/file</v>
      </c>
      <c r="D6362" s="94" t="s">
        <v>208</v>
      </c>
      <c r="E6362" s="93" t="str">
        <f t="shared" si="298"/>
        <v>PISP</v>
      </c>
      <c r="F6362" s="93" t="str">
        <f t="shared" si="299"/>
        <v>N</v>
      </c>
      <c r="G6362" s="95">
        <v>20203090.605676327</v>
      </c>
      <c r="H6362" s="99">
        <v>34194.273123243467</v>
      </c>
      <c r="I6362" s="99">
        <v>66.926116763005624</v>
      </c>
      <c r="J6362" s="96"/>
      <c r="K6362" s="96"/>
      <c r="L6362" s="96"/>
      <c r="M6362" s="96"/>
      <c r="N6362" s="96"/>
      <c r="O6362" s="96"/>
      <c r="P6362" s="96"/>
    </row>
    <row r="6363" spans="1:16" x14ac:dyDescent="0.25">
      <c r="A6363" s="97">
        <v>43782</v>
      </c>
      <c r="B6363" s="101">
        <v>56</v>
      </c>
      <c r="C6363" s="92" t="str">
        <f t="shared" si="297"/>
        <v>GET /file-payment-consents/{ConsentId}/file</v>
      </c>
      <c r="D6363" s="94" t="s">
        <v>208</v>
      </c>
      <c r="E6363" s="93" t="str">
        <f t="shared" si="298"/>
        <v>PISP</v>
      </c>
      <c r="F6363" s="93" t="str">
        <f t="shared" si="299"/>
        <v>N</v>
      </c>
      <c r="G6363" s="95">
        <v>24890482.848927215</v>
      </c>
      <c r="H6363" s="99">
        <v>32339.662259870747</v>
      </c>
      <c r="I6363" s="99">
        <v>43.875933464426716</v>
      </c>
      <c r="J6363" s="96"/>
      <c r="K6363" s="96"/>
      <c r="L6363" s="96"/>
      <c r="M6363" s="96"/>
      <c r="N6363" s="96"/>
      <c r="O6363" s="96"/>
      <c r="P6363" s="96"/>
    </row>
    <row r="6364" spans="1:16" x14ac:dyDescent="0.25">
      <c r="A6364" s="97">
        <v>43782</v>
      </c>
      <c r="B6364" s="101">
        <v>57</v>
      </c>
      <c r="C6364" s="92" t="str">
        <f t="shared" si="297"/>
        <v>POST /file-payments</v>
      </c>
      <c r="D6364" s="94" t="s">
        <v>208</v>
      </c>
      <c r="E6364" s="93" t="str">
        <f t="shared" si="298"/>
        <v>PISP</v>
      </c>
      <c r="F6364" s="93" t="str">
        <f t="shared" si="299"/>
        <v>Y</v>
      </c>
      <c r="G6364" s="95">
        <v>381565795.15297818</v>
      </c>
      <c r="H6364" s="99">
        <v>4107.223467570383</v>
      </c>
      <c r="I6364" s="99">
        <v>60.379768734593661</v>
      </c>
      <c r="J6364" s="96"/>
      <c r="K6364" s="96"/>
      <c r="L6364" s="96"/>
      <c r="M6364" s="96"/>
      <c r="N6364" s="96"/>
      <c r="O6364" s="96"/>
      <c r="P6364" s="96"/>
    </row>
    <row r="6365" spans="1:16" x14ac:dyDescent="0.25">
      <c r="A6365" s="97">
        <v>43782</v>
      </c>
      <c r="B6365" s="101">
        <v>58</v>
      </c>
      <c r="C6365" s="92" t="str">
        <f t="shared" si="297"/>
        <v>GET /file-payments/{FilePaymentId}</v>
      </c>
      <c r="D6365" s="94" t="s">
        <v>208</v>
      </c>
      <c r="E6365" s="93" t="str">
        <f t="shared" si="298"/>
        <v>PISP</v>
      </c>
      <c r="F6365" s="93" t="str">
        <f t="shared" si="299"/>
        <v>Y</v>
      </c>
      <c r="G6365" s="95">
        <v>64054442.15159528</v>
      </c>
      <c r="H6365" s="99">
        <v>806.84283874669222</v>
      </c>
      <c r="I6365" s="99">
        <v>117.99237525942497</v>
      </c>
      <c r="J6365" s="96"/>
      <c r="K6365" s="96"/>
      <c r="L6365" s="96"/>
      <c r="M6365" s="96"/>
      <c r="N6365" s="96"/>
      <c r="O6365" s="96"/>
      <c r="P6365" s="96"/>
    </row>
    <row r="6366" spans="1:16" x14ac:dyDescent="0.25">
      <c r="A6366" s="97">
        <v>43782</v>
      </c>
      <c r="B6366" s="101">
        <v>59</v>
      </c>
      <c r="C6366" s="92" t="str">
        <f t="shared" si="297"/>
        <v>GET /file-payments/{FilePaymentId}/report-file</v>
      </c>
      <c r="D6366" s="94" t="s">
        <v>208</v>
      </c>
      <c r="E6366" s="93" t="str">
        <f t="shared" si="298"/>
        <v>PISP</v>
      </c>
      <c r="F6366" s="93" t="str">
        <f t="shared" si="299"/>
        <v>Y</v>
      </c>
      <c r="G6366" s="95">
        <v>63951846.27781339</v>
      </c>
      <c r="H6366" s="103">
        <v>2338.5236188547451</v>
      </c>
      <c r="I6366" s="103">
        <v>81.041656577326052</v>
      </c>
      <c r="J6366" s="96"/>
      <c r="K6366" s="96"/>
      <c r="L6366" s="96"/>
      <c r="M6366" s="96"/>
      <c r="N6366" s="96"/>
      <c r="O6366" s="96"/>
      <c r="P6366" s="96"/>
    </row>
    <row r="6367" spans="1:16" x14ac:dyDescent="0.25">
      <c r="A6367" s="97">
        <v>43782</v>
      </c>
      <c r="B6367" s="101">
        <v>60</v>
      </c>
      <c r="C6367" s="92" t="str">
        <f t="shared" si="297"/>
        <v>POST /funds-confirmation-consents</v>
      </c>
      <c r="D6367" s="94" t="s">
        <v>208</v>
      </c>
      <c r="E6367" s="93" t="str">
        <f t="shared" si="298"/>
        <v>CoF</v>
      </c>
      <c r="F6367" s="93" t="str">
        <f t="shared" si="299"/>
        <v>N</v>
      </c>
      <c r="G6367" s="95">
        <v>12052241.327698844</v>
      </c>
      <c r="H6367" s="99">
        <v>13952.404708267446</v>
      </c>
      <c r="I6367" s="99">
        <v>13.355419158830799</v>
      </c>
      <c r="J6367" s="96"/>
      <c r="K6367" s="96"/>
      <c r="L6367" s="96"/>
      <c r="M6367" s="96"/>
      <c r="N6367" s="96"/>
      <c r="O6367" s="96"/>
      <c r="P6367" s="96"/>
    </row>
    <row r="6368" spans="1:16" x14ac:dyDescent="0.25">
      <c r="A6368" s="97">
        <v>43782</v>
      </c>
      <c r="B6368" s="101">
        <v>61</v>
      </c>
      <c r="C6368" s="92" t="str">
        <f t="shared" si="297"/>
        <v>GET /funds-confirmation-consents/{ConsentId}</v>
      </c>
      <c r="D6368" s="94" t="s">
        <v>208</v>
      </c>
      <c r="E6368" s="93" t="str">
        <f t="shared" si="298"/>
        <v>CoF</v>
      </c>
      <c r="F6368" s="93" t="str">
        <f t="shared" si="299"/>
        <v>N</v>
      </c>
      <c r="G6368" s="95">
        <v>21989862.918016993</v>
      </c>
      <c r="H6368" s="99">
        <v>39297.559105702057</v>
      </c>
      <c r="I6368" s="99">
        <v>177.99049012342286</v>
      </c>
      <c r="J6368" s="96"/>
      <c r="K6368" s="96"/>
      <c r="L6368" s="96"/>
      <c r="M6368" s="96"/>
      <c r="N6368" s="96"/>
      <c r="O6368" s="96"/>
      <c r="P6368" s="96"/>
    </row>
    <row r="6369" spans="1:16" x14ac:dyDescent="0.25">
      <c r="A6369" s="97">
        <v>43782</v>
      </c>
      <c r="B6369" s="101">
        <v>62</v>
      </c>
      <c r="C6369" s="92" t="str">
        <f t="shared" si="297"/>
        <v>DELETE /funds-confirmation-consents/{ConsentId}</v>
      </c>
      <c r="D6369" s="94" t="s">
        <v>208</v>
      </c>
      <c r="E6369" s="93" t="str">
        <f t="shared" si="298"/>
        <v>CoF</v>
      </c>
      <c r="F6369" s="93" t="str">
        <f t="shared" si="299"/>
        <v>N</v>
      </c>
      <c r="G6369" s="95">
        <v>6638529.8321521701</v>
      </c>
      <c r="H6369" s="99">
        <v>13884.461436237687</v>
      </c>
      <c r="I6369" s="99">
        <v>114.2425137110764</v>
      </c>
      <c r="J6369" s="96"/>
      <c r="K6369" s="96"/>
      <c r="L6369" s="96"/>
      <c r="M6369" s="96"/>
      <c r="N6369" s="96"/>
      <c r="O6369" s="96"/>
      <c r="P6369" s="96"/>
    </row>
    <row r="6370" spans="1:16" x14ac:dyDescent="0.25">
      <c r="A6370" s="97">
        <v>43782</v>
      </c>
      <c r="B6370" s="101">
        <v>63</v>
      </c>
      <c r="C6370" s="92" t="str">
        <f t="shared" si="297"/>
        <v>POST /funds-confirmations</v>
      </c>
      <c r="D6370" s="94" t="s">
        <v>208</v>
      </c>
      <c r="E6370" s="93" t="str">
        <f t="shared" si="298"/>
        <v>CoF</v>
      </c>
      <c r="F6370" s="93" t="str">
        <f t="shared" si="299"/>
        <v>Y</v>
      </c>
      <c r="G6370" s="95">
        <v>8190494.9640728608</v>
      </c>
      <c r="H6370" s="99">
        <v>16462.982350953433</v>
      </c>
      <c r="I6370" s="99">
        <v>240.77964609879544</v>
      </c>
      <c r="J6370" s="96"/>
      <c r="K6370" s="96"/>
      <c r="L6370" s="96"/>
      <c r="M6370" s="96"/>
      <c r="N6370" s="96"/>
      <c r="O6370" s="96"/>
      <c r="P6370" s="96"/>
    </row>
    <row r="6371" spans="1:16" x14ac:dyDescent="0.25">
      <c r="A6371" s="97">
        <v>43782</v>
      </c>
      <c r="B6371" s="101">
        <v>75</v>
      </c>
      <c r="C6371" s="92" t="str">
        <f t="shared" si="297"/>
        <v>GET /domestic-payment-consents/{ConsentId}/funds-confirmation</v>
      </c>
      <c r="D6371" s="94" t="s">
        <v>208</v>
      </c>
      <c r="E6371" s="93" t="str">
        <f t="shared" si="298"/>
        <v>CoF</v>
      </c>
      <c r="F6371" s="93" t="str">
        <f t="shared" si="299"/>
        <v>Y</v>
      </c>
      <c r="G6371" s="95">
        <v>3861468.2619781354</v>
      </c>
      <c r="H6371" s="99">
        <v>6493.222464405967</v>
      </c>
      <c r="I6371" s="99">
        <v>224.94516460167983</v>
      </c>
      <c r="J6371" s="96"/>
      <c r="K6371" s="96"/>
      <c r="L6371" s="96"/>
      <c r="M6371" s="96"/>
      <c r="N6371" s="96"/>
      <c r="O6371" s="96"/>
      <c r="P6371" s="96"/>
    </row>
    <row r="6372" spans="1:16" x14ac:dyDescent="0.25">
      <c r="A6372" s="97">
        <v>43782</v>
      </c>
      <c r="B6372" s="101">
        <v>76</v>
      </c>
      <c r="C6372" s="92" t="str">
        <f t="shared" si="297"/>
        <v>GET /international-payment-consents/{ConsentId}/funds-confirmation</v>
      </c>
      <c r="D6372" s="94" t="s">
        <v>208</v>
      </c>
      <c r="E6372" s="93" t="str">
        <f t="shared" si="298"/>
        <v>CoF</v>
      </c>
      <c r="F6372" s="93" t="str">
        <f t="shared" si="299"/>
        <v>Y</v>
      </c>
      <c r="G6372" s="95">
        <v>16097473.017966522</v>
      </c>
      <c r="H6372" s="99">
        <v>40884.81188143375</v>
      </c>
      <c r="I6372" s="99">
        <v>97.970082853684374</v>
      </c>
      <c r="J6372" s="96"/>
      <c r="K6372" s="96"/>
      <c r="L6372" s="96"/>
      <c r="M6372" s="96"/>
      <c r="N6372" s="96"/>
      <c r="O6372" s="96"/>
      <c r="P6372" s="96"/>
    </row>
    <row r="6373" spans="1:16" x14ac:dyDescent="0.25">
      <c r="A6373" s="97">
        <v>43782</v>
      </c>
      <c r="B6373" s="101">
        <v>77</v>
      </c>
      <c r="C6373" s="92" t="str">
        <f t="shared" si="297"/>
        <v>GET /international-scheduled-payment-consents/{ConsentId}/funds-confirmation</v>
      </c>
      <c r="D6373" s="94" t="s">
        <v>208</v>
      </c>
      <c r="E6373" s="93" t="str">
        <f t="shared" si="298"/>
        <v>CoF</v>
      </c>
      <c r="F6373" s="93" t="str">
        <f t="shared" si="299"/>
        <v>Y</v>
      </c>
      <c r="G6373" s="95">
        <v>29510062.854343861</v>
      </c>
      <c r="H6373" s="99">
        <v>53868.750907287897</v>
      </c>
      <c r="I6373" s="99">
        <v>8.6675650192137432</v>
      </c>
      <c r="J6373" s="96"/>
      <c r="K6373" s="96"/>
      <c r="L6373" s="96"/>
      <c r="M6373" s="96"/>
      <c r="N6373" s="96"/>
      <c r="O6373" s="96"/>
      <c r="P6373" s="96"/>
    </row>
    <row r="6374" spans="1:16" x14ac:dyDescent="0.25">
      <c r="A6374" s="97">
        <v>43782</v>
      </c>
      <c r="B6374" s="101">
        <v>78</v>
      </c>
      <c r="C6374" s="92" t="str">
        <f t="shared" si="297"/>
        <v>GET /accounts/{AccountId}/parties</v>
      </c>
      <c r="D6374" s="94" t="s">
        <v>208</v>
      </c>
      <c r="E6374" s="93" t="str">
        <f t="shared" si="298"/>
        <v>AISP</v>
      </c>
      <c r="F6374" s="93" t="str">
        <f t="shared" si="299"/>
        <v>Y</v>
      </c>
      <c r="G6374" s="104">
        <v>1206151.005662381</v>
      </c>
      <c r="H6374" s="99">
        <v>45639.396581725166</v>
      </c>
      <c r="I6374" s="99">
        <v>0</v>
      </c>
      <c r="J6374" s="96"/>
      <c r="K6374" s="96"/>
      <c r="L6374" s="96"/>
      <c r="M6374" s="96"/>
      <c r="N6374" s="96"/>
      <c r="O6374" s="96"/>
      <c r="P6374" s="96"/>
    </row>
    <row r="6375" spans="1:16" x14ac:dyDescent="0.25">
      <c r="A6375" s="97">
        <v>43782</v>
      </c>
      <c r="B6375" s="101">
        <v>79</v>
      </c>
      <c r="C6375" s="92" t="str">
        <f t="shared" si="297"/>
        <v>GET /domestic-payments/{DomesticPaymentId}/payment-details</v>
      </c>
      <c r="D6375" s="94" t="s">
        <v>208</v>
      </c>
      <c r="E6375" s="93" t="str">
        <f t="shared" si="298"/>
        <v>PISP</v>
      </c>
      <c r="F6375" s="93" t="str">
        <f t="shared" si="299"/>
        <v>Y</v>
      </c>
      <c r="G6375" s="104">
        <v>33812361.568750963</v>
      </c>
      <c r="H6375" s="99">
        <v>47484.777141137944</v>
      </c>
      <c r="I6375" s="99">
        <v>73.544500148367149</v>
      </c>
      <c r="J6375" s="96"/>
      <c r="K6375" s="96"/>
      <c r="L6375" s="96"/>
      <c r="M6375" s="96"/>
      <c r="N6375" s="96"/>
      <c r="O6375" s="96"/>
      <c r="P6375" s="96"/>
    </row>
    <row r="6376" spans="1:16" x14ac:dyDescent="0.25">
      <c r="A6376" s="97">
        <v>43782</v>
      </c>
      <c r="B6376" s="101">
        <v>80</v>
      </c>
      <c r="C6376" s="92" t="str">
        <f t="shared" si="297"/>
        <v>GET /domestic-scheduled-payments/{DomesticScheduledPaymentId}/payment-details</v>
      </c>
      <c r="D6376" s="94" t="s">
        <v>208</v>
      </c>
      <c r="E6376" s="93" t="str">
        <f t="shared" si="298"/>
        <v>PISP</v>
      </c>
      <c r="F6376" s="93" t="str">
        <f t="shared" si="299"/>
        <v>Y</v>
      </c>
      <c r="G6376" s="104">
        <v>15144945.126276156</v>
      </c>
      <c r="H6376" s="99">
        <v>37771.890056142511</v>
      </c>
      <c r="I6376" s="99">
        <v>85.830370807191713</v>
      </c>
      <c r="J6376" s="96"/>
      <c r="K6376" s="96"/>
      <c r="L6376" s="96"/>
      <c r="M6376" s="96"/>
      <c r="N6376" s="96"/>
      <c r="O6376" s="96"/>
      <c r="P6376" s="96"/>
    </row>
    <row r="6377" spans="1:16" x14ac:dyDescent="0.25">
      <c r="A6377" s="97">
        <v>43782</v>
      </c>
      <c r="B6377" s="101">
        <v>81</v>
      </c>
      <c r="C6377" s="92" t="str">
        <f t="shared" si="297"/>
        <v>GET /domestic-standing-orders/{DomesticStandingOrderId}/payment-details</v>
      </c>
      <c r="D6377" s="94" t="s">
        <v>208</v>
      </c>
      <c r="E6377" s="93" t="str">
        <f t="shared" si="298"/>
        <v>PISP</v>
      </c>
      <c r="F6377" s="93" t="str">
        <f t="shared" si="299"/>
        <v>Y</v>
      </c>
      <c r="G6377" s="104">
        <v>6190902.4572267784</v>
      </c>
      <c r="H6377" s="99">
        <v>10132.364761651401</v>
      </c>
      <c r="I6377" s="99">
        <v>247.114314549303</v>
      </c>
      <c r="J6377" s="96"/>
      <c r="K6377" s="96"/>
      <c r="L6377" s="96"/>
      <c r="M6377" s="96"/>
      <c r="N6377" s="96"/>
      <c r="O6377" s="96"/>
      <c r="P6377" s="96"/>
    </row>
    <row r="6378" spans="1:16" x14ac:dyDescent="0.25">
      <c r="A6378" s="97">
        <v>43782</v>
      </c>
      <c r="B6378" s="101">
        <v>82</v>
      </c>
      <c r="C6378" s="92" t="str">
        <f t="shared" si="297"/>
        <v>GET /international-payments/{InternationalPaymentId}/payment-details</v>
      </c>
      <c r="D6378" s="94" t="s">
        <v>208</v>
      </c>
      <c r="E6378" s="93" t="str">
        <f t="shared" si="298"/>
        <v>PISP</v>
      </c>
      <c r="F6378" s="93" t="str">
        <f t="shared" si="299"/>
        <v>Y</v>
      </c>
      <c r="G6378" s="104">
        <v>13425334.338868408</v>
      </c>
      <c r="H6378" s="99">
        <v>19543.539001808302</v>
      </c>
      <c r="I6378" s="99">
        <v>62.004733510395909</v>
      </c>
      <c r="J6378" s="96"/>
      <c r="K6378" s="96"/>
      <c r="L6378" s="96"/>
      <c r="M6378" s="96"/>
      <c r="N6378" s="96"/>
      <c r="O6378" s="96"/>
      <c r="P6378" s="96"/>
    </row>
    <row r="6379" spans="1:16" x14ac:dyDescent="0.25">
      <c r="A6379" s="97">
        <v>43782</v>
      </c>
      <c r="B6379" s="101">
        <v>83</v>
      </c>
      <c r="C6379" s="92" t="str">
        <f t="shared" si="297"/>
        <v>GET /international-scheduled-payments/{InternationalScheduledPaymentId}/payment-details</v>
      </c>
      <c r="D6379" s="94" t="s">
        <v>208</v>
      </c>
      <c r="E6379" s="93" t="str">
        <f t="shared" si="298"/>
        <v>PISP</v>
      </c>
      <c r="F6379" s="93" t="str">
        <f t="shared" si="299"/>
        <v>Y</v>
      </c>
      <c r="G6379" s="104">
        <v>25236793.092574798</v>
      </c>
      <c r="H6379" s="99">
        <v>41109.59205395366</v>
      </c>
      <c r="I6379" s="99">
        <v>55.481553310455951</v>
      </c>
      <c r="J6379" s="96"/>
      <c r="K6379" s="96"/>
      <c r="L6379" s="96"/>
      <c r="M6379" s="96"/>
      <c r="N6379" s="96"/>
      <c r="O6379" s="96"/>
      <c r="P6379" s="96"/>
    </row>
    <row r="6380" spans="1:16" x14ac:dyDescent="0.25">
      <c r="A6380" s="97">
        <v>43782</v>
      </c>
      <c r="B6380" s="101">
        <v>84</v>
      </c>
      <c r="C6380" s="92" t="str">
        <f t="shared" si="297"/>
        <v>GET /international-standing-orders/{InternationalStandingOrderPaymentId}/payment-details</v>
      </c>
      <c r="D6380" s="94" t="s">
        <v>208</v>
      </c>
      <c r="E6380" s="93" t="str">
        <f t="shared" si="298"/>
        <v>PISP</v>
      </c>
      <c r="F6380" s="93" t="str">
        <f t="shared" si="299"/>
        <v>Y</v>
      </c>
      <c r="G6380" s="104">
        <v>6495650.2699146457</v>
      </c>
      <c r="H6380" s="99">
        <v>20714.669986142653</v>
      </c>
      <c r="I6380" s="99">
        <v>75.90330755555884</v>
      </c>
      <c r="J6380" s="96"/>
      <c r="K6380" s="96"/>
      <c r="L6380" s="96"/>
      <c r="M6380" s="96"/>
      <c r="N6380" s="96"/>
      <c r="O6380" s="96"/>
      <c r="P6380" s="96"/>
    </row>
    <row r="6381" spans="1:16" x14ac:dyDescent="0.25">
      <c r="A6381" s="97">
        <v>43782</v>
      </c>
      <c r="B6381" s="101">
        <v>85</v>
      </c>
      <c r="C6381" s="92" t="str">
        <f t="shared" si="297"/>
        <v>GET /file-payments/{FilePaymentId}/payment-details</v>
      </c>
      <c r="D6381" s="94" t="s">
        <v>208</v>
      </c>
      <c r="E6381" s="93" t="str">
        <f t="shared" si="298"/>
        <v>PISP</v>
      </c>
      <c r="F6381" s="93" t="str">
        <f t="shared" si="299"/>
        <v>Y</v>
      </c>
      <c r="G6381" s="104">
        <v>70347030.905594736</v>
      </c>
      <c r="H6381" s="99">
        <v>2572.3759807402198</v>
      </c>
      <c r="I6381" s="99">
        <v>89.14582223505866</v>
      </c>
      <c r="J6381" s="96"/>
      <c r="K6381" s="96"/>
      <c r="L6381" s="96"/>
      <c r="M6381" s="96"/>
      <c r="N6381" s="96"/>
      <c r="O6381" s="96"/>
      <c r="P6381" s="96"/>
    </row>
    <row r="6382" spans="1:16" x14ac:dyDescent="0.25">
      <c r="A6382" s="97">
        <v>43782</v>
      </c>
      <c r="B6382" s="101">
        <v>86</v>
      </c>
      <c r="C6382" s="92" t="str">
        <f t="shared" si="297"/>
        <v>POST /event-subscriptions</v>
      </c>
      <c r="D6382" s="94" t="s">
        <v>208</v>
      </c>
      <c r="E6382" s="93" t="str">
        <f t="shared" si="298"/>
        <v>Notifications</v>
      </c>
      <c r="F6382" s="93" t="str">
        <f t="shared" si="299"/>
        <v>N</v>
      </c>
      <c r="G6382" s="104">
        <v>10847017.194928959</v>
      </c>
      <c r="H6382" s="99">
        <v>12557.164237440702</v>
      </c>
      <c r="I6382" s="99">
        <v>12.01987724294772</v>
      </c>
      <c r="J6382" s="96"/>
      <c r="K6382" s="96"/>
      <c r="L6382" s="96"/>
      <c r="M6382" s="96"/>
      <c r="N6382" s="96"/>
      <c r="O6382" s="96"/>
      <c r="P6382" s="96"/>
    </row>
    <row r="6383" spans="1:16" x14ac:dyDescent="0.25">
      <c r="A6383" s="97">
        <v>43782</v>
      </c>
      <c r="B6383" s="101">
        <v>87</v>
      </c>
      <c r="C6383" s="92" t="str">
        <f t="shared" si="297"/>
        <v>GET /event-subscriptions</v>
      </c>
      <c r="D6383" s="94" t="s">
        <v>208</v>
      </c>
      <c r="E6383" s="93" t="str">
        <f t="shared" si="298"/>
        <v>Notifications</v>
      </c>
      <c r="F6383" s="93" t="str">
        <f t="shared" si="299"/>
        <v>N</v>
      </c>
      <c r="G6383" s="104">
        <v>19790876.626215294</v>
      </c>
      <c r="H6383" s="99">
        <v>35367.803195131855</v>
      </c>
      <c r="I6383" s="99">
        <v>160.19144111108056</v>
      </c>
      <c r="J6383" s="96"/>
      <c r="K6383" s="96"/>
      <c r="L6383" s="96"/>
      <c r="M6383" s="96"/>
      <c r="N6383" s="96"/>
      <c r="O6383" s="96"/>
      <c r="P6383" s="96"/>
    </row>
    <row r="6384" spans="1:16" x14ac:dyDescent="0.25">
      <c r="A6384" s="97">
        <v>43782</v>
      </c>
      <c r="B6384" s="101">
        <v>88</v>
      </c>
      <c r="C6384" s="92" t="str">
        <f t="shared" si="297"/>
        <v>PUT /event-subscriptions/{EventSubscriptionId}</v>
      </c>
      <c r="D6384" s="94" t="s">
        <v>208</v>
      </c>
      <c r="E6384" s="93" t="str">
        <f t="shared" si="298"/>
        <v>Notifications</v>
      </c>
      <c r="F6384" s="93" t="str">
        <f t="shared" si="299"/>
        <v>N</v>
      </c>
      <c r="G6384" s="104">
        <v>11389368.054675408</v>
      </c>
      <c r="H6384" s="99">
        <v>13185.022449312737</v>
      </c>
      <c r="I6384" s="99">
        <v>12.620871105095107</v>
      </c>
      <c r="J6384" s="96"/>
      <c r="K6384" s="96"/>
      <c r="L6384" s="96"/>
      <c r="M6384" s="96"/>
      <c r="N6384" s="96"/>
      <c r="O6384" s="96"/>
      <c r="P6384" s="96"/>
    </row>
    <row r="6385" spans="1:16" x14ac:dyDescent="0.25">
      <c r="A6385" s="97">
        <v>43782</v>
      </c>
      <c r="B6385" s="101">
        <v>89</v>
      </c>
      <c r="C6385" s="92" t="str">
        <f t="shared" si="297"/>
        <v>DELETE /event-subscriptions/{EventSubscriptionId}</v>
      </c>
      <c r="D6385" s="94" t="s">
        <v>208</v>
      </c>
      <c r="E6385" s="93" t="str">
        <f t="shared" si="298"/>
        <v>Notifications</v>
      </c>
      <c r="F6385" s="93" t="str">
        <f t="shared" si="299"/>
        <v>N</v>
      </c>
      <c r="G6385" s="104">
        <v>7302382.8153673876</v>
      </c>
      <c r="H6385" s="99">
        <v>15272.907579861458</v>
      </c>
      <c r="I6385" s="99">
        <v>125.66676508218404</v>
      </c>
      <c r="J6385" s="96"/>
      <c r="K6385" s="96"/>
      <c r="L6385" s="96"/>
      <c r="M6385" s="96"/>
      <c r="N6385" s="96"/>
      <c r="O6385" s="96"/>
      <c r="P6385" s="96"/>
    </row>
    <row r="6386" spans="1:16" x14ac:dyDescent="0.25">
      <c r="A6386" s="97">
        <v>43782</v>
      </c>
      <c r="B6386" s="101">
        <v>90</v>
      </c>
      <c r="C6386" s="92" t="str">
        <f t="shared" si="297"/>
        <v>POST /event-notifications</v>
      </c>
      <c r="D6386" s="94" t="s">
        <v>208</v>
      </c>
      <c r="E6386" s="93" t="str">
        <f t="shared" si="298"/>
        <v>Notifications</v>
      </c>
      <c r="F6386" s="93" t="str">
        <f t="shared" si="299"/>
        <v>N</v>
      </c>
      <c r="G6386" s="104">
        <v>7780970.2158692172</v>
      </c>
      <c r="H6386" s="99">
        <v>15639.83323340576</v>
      </c>
      <c r="I6386" s="99">
        <v>228.74066379385565</v>
      </c>
      <c r="J6386" s="96"/>
      <c r="K6386" s="96"/>
      <c r="L6386" s="96"/>
      <c r="M6386" s="96"/>
      <c r="N6386" s="96"/>
      <c r="O6386" s="96"/>
      <c r="P6386" s="96"/>
    </row>
    <row r="6387" spans="1:16" x14ac:dyDescent="0.25">
      <c r="A6387" s="97">
        <v>43782</v>
      </c>
      <c r="B6387" s="101">
        <v>91</v>
      </c>
      <c r="C6387" s="92" t="str">
        <f t="shared" si="297"/>
        <v>POST /events</v>
      </c>
      <c r="D6387" s="94" t="s">
        <v>208</v>
      </c>
      <c r="E6387" s="93" t="str">
        <f t="shared" si="298"/>
        <v>Notifications</v>
      </c>
      <c r="F6387" s="93" t="str">
        <f t="shared" si="299"/>
        <v>N</v>
      </c>
      <c r="G6387" s="104">
        <v>5974676.8489369536</v>
      </c>
      <c r="H6387" s="99">
        <v>12496.015292613918</v>
      </c>
      <c r="I6387" s="99">
        <v>102.81826233996875</v>
      </c>
      <c r="J6387" s="96"/>
      <c r="K6387" s="96"/>
      <c r="L6387" s="96"/>
      <c r="M6387" s="96"/>
      <c r="N6387" s="96"/>
      <c r="O6387" s="96"/>
      <c r="P6387" s="96"/>
    </row>
    <row r="6388" spans="1:16" x14ac:dyDescent="0.25">
      <c r="A6388" s="97">
        <v>43783</v>
      </c>
      <c r="B6388" s="101">
        <v>0</v>
      </c>
      <c r="C6388" s="92" t="str">
        <f t="shared" si="297"/>
        <v>OIDC endpoints for token IDs</v>
      </c>
      <c r="D6388" s="94" t="s">
        <v>207</v>
      </c>
      <c r="E6388" s="93" t="str">
        <f t="shared" si="298"/>
        <v>OIDC</v>
      </c>
      <c r="F6388" s="93" t="str">
        <f t="shared" si="299"/>
        <v>N</v>
      </c>
      <c r="G6388" s="111">
        <v>854496798.29889107</v>
      </c>
      <c r="H6388" s="99">
        <v>1648543.6268056682</v>
      </c>
      <c r="I6388" s="99">
        <v>575.05021868375195</v>
      </c>
      <c r="J6388" s="96"/>
      <c r="K6388" s="96"/>
      <c r="L6388" s="96"/>
      <c r="M6388" s="96"/>
      <c r="N6388" s="96"/>
      <c r="O6388" s="96"/>
      <c r="P6388" s="96"/>
    </row>
    <row r="6389" spans="1:16" x14ac:dyDescent="0.25">
      <c r="A6389" s="100">
        <v>43783</v>
      </c>
      <c r="B6389" s="101">
        <v>1</v>
      </c>
      <c r="C6389" s="92" t="str">
        <f t="shared" si="297"/>
        <v>POST /account-access-consents</v>
      </c>
      <c r="D6389" s="94" t="s">
        <v>207</v>
      </c>
      <c r="E6389" s="93" t="str">
        <f t="shared" si="298"/>
        <v>AISP</v>
      </c>
      <c r="F6389" s="93" t="str">
        <f t="shared" si="299"/>
        <v>N</v>
      </c>
      <c r="G6389" s="95">
        <v>825261.38288106956</v>
      </c>
      <c r="H6389" s="102">
        <v>29508.260992547886</v>
      </c>
      <c r="I6389" s="102">
        <v>94.366759263491389</v>
      </c>
      <c r="J6389" s="96"/>
      <c r="K6389" s="96"/>
      <c r="L6389" s="96"/>
      <c r="M6389" s="96"/>
      <c r="N6389" s="96"/>
      <c r="O6389" s="96"/>
      <c r="P6389" s="96"/>
    </row>
    <row r="6390" spans="1:16" x14ac:dyDescent="0.25">
      <c r="A6390" s="100">
        <v>43783</v>
      </c>
      <c r="B6390" s="101">
        <v>2</v>
      </c>
      <c r="C6390" s="92" t="str">
        <f t="shared" si="297"/>
        <v>GET /account-access-consents/{ConsentId}</v>
      </c>
      <c r="D6390" s="94" t="s">
        <v>207</v>
      </c>
      <c r="E6390" s="93" t="str">
        <f t="shared" si="298"/>
        <v>AISP</v>
      </c>
      <c r="F6390" s="93" t="str">
        <f t="shared" si="299"/>
        <v>N</v>
      </c>
      <c r="G6390" s="95">
        <v>1579524.2361393902</v>
      </c>
      <c r="H6390" s="102">
        <v>28573.758232794182</v>
      </c>
      <c r="I6390" s="102">
        <v>33.396827684770876</v>
      </c>
      <c r="J6390" s="96"/>
      <c r="K6390" s="96"/>
      <c r="L6390" s="96"/>
      <c r="M6390" s="96"/>
      <c r="N6390" s="96"/>
      <c r="O6390" s="96"/>
      <c r="P6390" s="96"/>
    </row>
    <row r="6391" spans="1:16" x14ac:dyDescent="0.25">
      <c r="A6391" s="100">
        <v>43783</v>
      </c>
      <c r="B6391" s="101">
        <v>3</v>
      </c>
      <c r="C6391" s="92" t="str">
        <f t="shared" si="297"/>
        <v>DELETE /account-access-consents/{ConsentId}</v>
      </c>
      <c r="D6391" s="94" t="s">
        <v>207</v>
      </c>
      <c r="E6391" s="93" t="str">
        <f t="shared" si="298"/>
        <v>AISP</v>
      </c>
      <c r="F6391" s="93" t="str">
        <f t="shared" si="299"/>
        <v>N</v>
      </c>
      <c r="G6391" s="95">
        <v>720106.86027173069</v>
      </c>
      <c r="H6391" s="102">
        <v>26131.775737323205</v>
      </c>
      <c r="I6391" s="102">
        <v>308.5147803576159</v>
      </c>
      <c r="J6391" s="96"/>
      <c r="K6391" s="96"/>
      <c r="L6391" s="96"/>
      <c r="M6391" s="96"/>
      <c r="N6391" s="96"/>
      <c r="O6391" s="96"/>
      <c r="P6391" s="96"/>
    </row>
    <row r="6392" spans="1:16" x14ac:dyDescent="0.25">
      <c r="A6392" s="100">
        <v>43783</v>
      </c>
      <c r="B6392" s="101">
        <v>4</v>
      </c>
      <c r="C6392" s="92" t="str">
        <f t="shared" si="297"/>
        <v>GET /accounts</v>
      </c>
      <c r="D6392" s="94" t="s">
        <v>207</v>
      </c>
      <c r="E6392" s="93" t="str">
        <f t="shared" si="298"/>
        <v>AISP</v>
      </c>
      <c r="F6392" s="93" t="str">
        <f t="shared" si="299"/>
        <v>Y</v>
      </c>
      <c r="G6392" s="95">
        <v>1812787.7400143694</v>
      </c>
      <c r="H6392" s="102">
        <v>30262.679550273766</v>
      </c>
      <c r="I6392" s="102">
        <v>77.201031511745811</v>
      </c>
      <c r="J6392" s="96"/>
      <c r="K6392" s="96"/>
      <c r="L6392" s="96"/>
      <c r="M6392" s="96"/>
      <c r="N6392" s="96"/>
      <c r="O6392" s="96"/>
      <c r="P6392" s="96"/>
    </row>
    <row r="6393" spans="1:16" x14ac:dyDescent="0.25">
      <c r="A6393" s="100">
        <v>43783</v>
      </c>
      <c r="B6393" s="101">
        <v>5</v>
      </c>
      <c r="C6393" s="92" t="str">
        <f t="shared" si="297"/>
        <v>GET /accounts/{AccountId}</v>
      </c>
      <c r="D6393" s="94" t="s">
        <v>207</v>
      </c>
      <c r="E6393" s="93" t="str">
        <f t="shared" si="298"/>
        <v>AISP</v>
      </c>
      <c r="F6393" s="93" t="str">
        <f t="shared" si="299"/>
        <v>Y</v>
      </c>
      <c r="G6393" s="95">
        <v>3089675.2174291438</v>
      </c>
      <c r="H6393" s="102">
        <v>46465.982573239693</v>
      </c>
      <c r="I6393" s="102">
        <v>94.865904486373566</v>
      </c>
      <c r="J6393" s="96"/>
      <c r="K6393" s="96"/>
      <c r="L6393" s="96"/>
      <c r="M6393" s="96"/>
      <c r="N6393" s="96"/>
      <c r="O6393" s="96"/>
      <c r="P6393" s="96"/>
    </row>
    <row r="6394" spans="1:16" x14ac:dyDescent="0.25">
      <c r="A6394" s="100">
        <v>43783</v>
      </c>
      <c r="B6394" s="101">
        <v>6</v>
      </c>
      <c r="C6394" s="92" t="str">
        <f t="shared" si="297"/>
        <v>GET /accounts/{AccountId}/balances</v>
      </c>
      <c r="D6394" s="94" t="s">
        <v>207</v>
      </c>
      <c r="E6394" s="93" t="str">
        <f t="shared" si="298"/>
        <v>AISP</v>
      </c>
      <c r="F6394" s="93" t="str">
        <f t="shared" si="299"/>
        <v>Y</v>
      </c>
      <c r="G6394" s="95">
        <v>2049443.5946405162</v>
      </c>
      <c r="H6394" s="102">
        <v>27301.46165921984</v>
      </c>
      <c r="I6394" s="102">
        <v>166.28899846017168</v>
      </c>
      <c r="J6394" s="96"/>
      <c r="K6394" s="96"/>
      <c r="L6394" s="96"/>
      <c r="M6394" s="96"/>
      <c r="N6394" s="96"/>
      <c r="O6394" s="96"/>
      <c r="P6394" s="96"/>
    </row>
    <row r="6395" spans="1:16" x14ac:dyDescent="0.25">
      <c r="A6395" s="100">
        <v>43783</v>
      </c>
      <c r="B6395" s="101">
        <v>7</v>
      </c>
      <c r="C6395" s="92" t="str">
        <f t="shared" si="297"/>
        <v>GET /balances</v>
      </c>
      <c r="D6395" s="94" t="s">
        <v>207</v>
      </c>
      <c r="E6395" s="93" t="str">
        <f t="shared" si="298"/>
        <v>AISP</v>
      </c>
      <c r="F6395" s="93" t="str">
        <f t="shared" si="299"/>
        <v>Y</v>
      </c>
      <c r="G6395" s="95">
        <v>1201475.8243740206</v>
      </c>
      <c r="H6395" s="102">
        <v>21641.479459143684</v>
      </c>
      <c r="I6395" s="102">
        <v>174.95713033250172</v>
      </c>
      <c r="J6395" s="96"/>
      <c r="K6395" s="96"/>
      <c r="L6395" s="96"/>
      <c r="M6395" s="96"/>
      <c r="N6395" s="96"/>
      <c r="O6395" s="96"/>
      <c r="P6395" s="96"/>
    </row>
    <row r="6396" spans="1:16" x14ac:dyDescent="0.25">
      <c r="A6396" s="100">
        <v>43783</v>
      </c>
      <c r="B6396" s="101">
        <v>8</v>
      </c>
      <c r="C6396" s="92" t="str">
        <f t="shared" si="297"/>
        <v>GET /accounts/{AccountId}/transactions</v>
      </c>
      <c r="D6396" s="94" t="s">
        <v>207</v>
      </c>
      <c r="E6396" s="93" t="str">
        <f t="shared" si="298"/>
        <v>AISP</v>
      </c>
      <c r="F6396" s="93" t="str">
        <f t="shared" si="299"/>
        <v>Y</v>
      </c>
      <c r="G6396" s="95">
        <v>39399207.626685135</v>
      </c>
      <c r="H6396" s="102">
        <v>21275.304048660448</v>
      </c>
      <c r="I6396" s="102">
        <v>195.8898894504448</v>
      </c>
      <c r="J6396" s="96"/>
      <c r="K6396" s="96"/>
      <c r="L6396" s="96"/>
      <c r="M6396" s="96"/>
      <c r="N6396" s="96"/>
      <c r="O6396" s="96"/>
      <c r="P6396" s="96"/>
    </row>
    <row r="6397" spans="1:16" x14ac:dyDescent="0.25">
      <c r="A6397" s="100">
        <v>43783</v>
      </c>
      <c r="B6397" s="101">
        <v>9</v>
      </c>
      <c r="C6397" s="92" t="str">
        <f t="shared" si="297"/>
        <v>GET /transactions</v>
      </c>
      <c r="D6397" s="94" t="s">
        <v>207</v>
      </c>
      <c r="E6397" s="93" t="str">
        <f t="shared" si="298"/>
        <v>AISP</v>
      </c>
      <c r="F6397" s="93" t="str">
        <f t="shared" si="299"/>
        <v>Y</v>
      </c>
      <c r="G6397" s="95">
        <v>362416618.16224039</v>
      </c>
      <c r="H6397" s="102">
        <v>42769.575637499773</v>
      </c>
      <c r="I6397" s="102">
        <v>38.784271555571856</v>
      </c>
      <c r="J6397" s="96"/>
      <c r="K6397" s="96"/>
      <c r="L6397" s="96"/>
      <c r="M6397" s="96"/>
      <c r="N6397" s="96"/>
      <c r="O6397" s="96"/>
      <c r="P6397" s="96"/>
    </row>
    <row r="6398" spans="1:16" x14ac:dyDescent="0.25">
      <c r="A6398" s="100">
        <v>43783</v>
      </c>
      <c r="B6398" s="101">
        <v>10</v>
      </c>
      <c r="C6398" s="92" t="str">
        <f t="shared" si="297"/>
        <v>GET /accounts/{AccountId}/beneficiaries</v>
      </c>
      <c r="D6398" s="94" t="s">
        <v>207</v>
      </c>
      <c r="E6398" s="93" t="str">
        <f t="shared" si="298"/>
        <v>AISP</v>
      </c>
      <c r="F6398" s="93" t="str">
        <f t="shared" si="299"/>
        <v>Y</v>
      </c>
      <c r="G6398" s="95">
        <v>2458329.7695054249</v>
      </c>
      <c r="H6398" s="102">
        <v>31258.00451635386</v>
      </c>
      <c r="I6398" s="102">
        <v>136.29896682374911</v>
      </c>
      <c r="J6398" s="96"/>
      <c r="K6398" s="96"/>
      <c r="L6398" s="96"/>
      <c r="M6398" s="96"/>
      <c r="N6398" s="96"/>
      <c r="O6398" s="96"/>
      <c r="P6398" s="96"/>
    </row>
    <row r="6399" spans="1:16" x14ac:dyDescent="0.25">
      <c r="A6399" s="100">
        <v>43783</v>
      </c>
      <c r="B6399" s="101">
        <v>11</v>
      </c>
      <c r="C6399" s="92" t="str">
        <f t="shared" si="297"/>
        <v>GET /beneficiaries</v>
      </c>
      <c r="D6399" s="94" t="s">
        <v>207</v>
      </c>
      <c r="E6399" s="93" t="str">
        <f t="shared" si="298"/>
        <v>AISP</v>
      </c>
      <c r="F6399" s="93" t="str">
        <f t="shared" si="299"/>
        <v>Y</v>
      </c>
      <c r="G6399" s="95">
        <v>3600619.5960282506</v>
      </c>
      <c r="H6399" s="102">
        <v>34727.647330834021</v>
      </c>
      <c r="I6399" s="102">
        <v>32.382305028059172</v>
      </c>
      <c r="J6399" s="96"/>
      <c r="K6399" s="96"/>
      <c r="L6399" s="96"/>
      <c r="M6399" s="96"/>
      <c r="N6399" s="96"/>
      <c r="O6399" s="96"/>
      <c r="P6399" s="96"/>
    </row>
    <row r="6400" spans="1:16" x14ac:dyDescent="0.25">
      <c r="A6400" s="100">
        <v>43783</v>
      </c>
      <c r="B6400" s="101">
        <v>12</v>
      </c>
      <c r="C6400" s="92" t="str">
        <f t="shared" si="297"/>
        <v>GET /accounts/{AccountId}/direct-debits</v>
      </c>
      <c r="D6400" s="94" t="s">
        <v>207</v>
      </c>
      <c r="E6400" s="93" t="str">
        <f t="shared" si="298"/>
        <v>AISP</v>
      </c>
      <c r="F6400" s="93" t="str">
        <f t="shared" si="299"/>
        <v>Y</v>
      </c>
      <c r="G6400" s="95">
        <v>1962315.1143981353</v>
      </c>
      <c r="H6400" s="102">
        <v>34412.224876555134</v>
      </c>
      <c r="I6400" s="102">
        <v>200.26681159215761</v>
      </c>
      <c r="J6400" s="96"/>
      <c r="K6400" s="96"/>
      <c r="L6400" s="96"/>
      <c r="M6400" s="96"/>
      <c r="N6400" s="96"/>
      <c r="O6400" s="96"/>
      <c r="P6400" s="96"/>
    </row>
    <row r="6401" spans="1:16" x14ac:dyDescent="0.25">
      <c r="A6401" s="100">
        <v>43783</v>
      </c>
      <c r="B6401" s="101">
        <v>13</v>
      </c>
      <c r="C6401" s="92" t="str">
        <f t="shared" si="297"/>
        <v>GET /direct-debits</v>
      </c>
      <c r="D6401" s="94" t="s">
        <v>207</v>
      </c>
      <c r="E6401" s="93" t="str">
        <f t="shared" si="298"/>
        <v>AISP</v>
      </c>
      <c r="F6401" s="93" t="str">
        <f t="shared" si="299"/>
        <v>Y</v>
      </c>
      <c r="G6401" s="95">
        <v>1962724.8029414068</v>
      </c>
      <c r="H6401" s="102">
        <v>23352.365387193102</v>
      </c>
      <c r="I6401" s="102">
        <v>219.90556731758744</v>
      </c>
      <c r="J6401" s="96"/>
      <c r="K6401" s="96"/>
      <c r="L6401" s="96"/>
      <c r="M6401" s="96"/>
      <c r="N6401" s="96"/>
      <c r="O6401" s="96"/>
      <c r="P6401" s="96"/>
    </row>
    <row r="6402" spans="1:16" x14ac:dyDescent="0.25">
      <c r="A6402" s="100">
        <v>43783</v>
      </c>
      <c r="B6402" s="101">
        <v>14</v>
      </c>
      <c r="C6402" s="92" t="str">
        <f t="shared" si="297"/>
        <v>GET /accounts/{AccountId}/standing-orders</v>
      </c>
      <c r="D6402" s="94" t="s">
        <v>207</v>
      </c>
      <c r="E6402" s="93" t="str">
        <f t="shared" si="298"/>
        <v>AISP</v>
      </c>
      <c r="F6402" s="93" t="str">
        <f t="shared" si="299"/>
        <v>Y</v>
      </c>
      <c r="G6402" s="95">
        <v>1094922.5641870531</v>
      </c>
      <c r="H6402" s="101">
        <v>19089.847221949793</v>
      </c>
      <c r="I6402" s="101">
        <v>149.40753663657165</v>
      </c>
      <c r="J6402" s="96"/>
      <c r="K6402" s="96"/>
      <c r="L6402" s="96"/>
      <c r="M6402" s="96"/>
      <c r="N6402" s="96"/>
      <c r="O6402" s="96"/>
      <c r="P6402" s="96"/>
    </row>
    <row r="6403" spans="1:16" x14ac:dyDescent="0.25">
      <c r="A6403" s="100">
        <v>43783</v>
      </c>
      <c r="B6403" s="101">
        <v>15</v>
      </c>
      <c r="C6403" s="92" t="str">
        <f t="shared" si="297"/>
        <v>GET /standing-orders</v>
      </c>
      <c r="D6403" s="94" t="s">
        <v>207</v>
      </c>
      <c r="E6403" s="93" t="str">
        <f t="shared" si="298"/>
        <v>AISP</v>
      </c>
      <c r="F6403" s="93" t="str">
        <f t="shared" si="299"/>
        <v>Y</v>
      </c>
      <c r="G6403" s="95">
        <v>1591932.8078225027</v>
      </c>
      <c r="H6403" s="101">
        <v>44101.011422567441</v>
      </c>
      <c r="I6403" s="101">
        <v>156.02740787993181</v>
      </c>
      <c r="J6403" s="96"/>
      <c r="K6403" s="96"/>
      <c r="L6403" s="96"/>
      <c r="M6403" s="96"/>
      <c r="N6403" s="96"/>
      <c r="O6403" s="96"/>
      <c r="P6403" s="96"/>
    </row>
    <row r="6404" spans="1:16" x14ac:dyDescent="0.25">
      <c r="A6404" s="100">
        <v>43783</v>
      </c>
      <c r="B6404" s="101">
        <v>16</v>
      </c>
      <c r="C6404" s="92" t="str">
        <f t="shared" si="297"/>
        <v>GET /accounts/{AccountId}/product</v>
      </c>
      <c r="D6404" s="94" t="s">
        <v>207</v>
      </c>
      <c r="E6404" s="93" t="str">
        <f t="shared" si="298"/>
        <v>AISP</v>
      </c>
      <c r="F6404" s="93" t="str">
        <f t="shared" si="299"/>
        <v>Y</v>
      </c>
      <c r="G6404" s="95">
        <v>451792.82893533912</v>
      </c>
      <c r="H6404" s="101">
        <v>4976.9578308524096</v>
      </c>
      <c r="I6404" s="101">
        <v>173.03001097752644</v>
      </c>
      <c r="J6404" s="96"/>
      <c r="K6404" s="96"/>
      <c r="L6404" s="96"/>
      <c r="M6404" s="96"/>
      <c r="N6404" s="96"/>
      <c r="O6404" s="96"/>
      <c r="P6404" s="96"/>
    </row>
    <row r="6405" spans="1:16" x14ac:dyDescent="0.25">
      <c r="A6405" s="100">
        <v>43783</v>
      </c>
      <c r="B6405" s="101">
        <v>17</v>
      </c>
      <c r="C6405" s="92" t="str">
        <f t="shared" si="297"/>
        <v>GET /products</v>
      </c>
      <c r="D6405" s="94" t="s">
        <v>207</v>
      </c>
      <c r="E6405" s="93" t="str">
        <f t="shared" si="298"/>
        <v>AISP</v>
      </c>
      <c r="F6405" s="93" t="str">
        <f t="shared" si="299"/>
        <v>Y</v>
      </c>
      <c r="G6405" s="95">
        <v>1000934.2980623394</v>
      </c>
      <c r="H6405" s="101">
        <v>36149.45336463397</v>
      </c>
      <c r="I6405" s="101">
        <v>230.39709244331166</v>
      </c>
      <c r="J6405" s="96"/>
      <c r="K6405" s="96"/>
      <c r="L6405" s="96"/>
      <c r="M6405" s="96"/>
      <c r="N6405" s="96"/>
      <c r="O6405" s="96"/>
      <c r="P6405" s="96"/>
    </row>
    <row r="6406" spans="1:16" x14ac:dyDescent="0.25">
      <c r="A6406" s="100">
        <v>43783</v>
      </c>
      <c r="B6406" s="101">
        <v>18</v>
      </c>
      <c r="C6406" s="92" t="str">
        <f t="shared" si="297"/>
        <v>GET /accounts/{AccountId}/offers</v>
      </c>
      <c r="D6406" s="94" t="s">
        <v>207</v>
      </c>
      <c r="E6406" s="93" t="str">
        <f t="shared" si="298"/>
        <v>AISP</v>
      </c>
      <c r="F6406" s="93" t="str">
        <f t="shared" si="299"/>
        <v>Y</v>
      </c>
      <c r="G6406" s="95">
        <v>1091627.379262181</v>
      </c>
      <c r="H6406" s="101">
        <v>40216.556469732095</v>
      </c>
      <c r="I6406" s="101">
        <v>272.56321088401398</v>
      </c>
      <c r="J6406" s="96"/>
      <c r="K6406" s="96"/>
      <c r="L6406" s="96"/>
      <c r="M6406" s="96"/>
      <c r="N6406" s="96"/>
      <c r="O6406" s="96"/>
      <c r="P6406" s="96"/>
    </row>
    <row r="6407" spans="1:16" x14ac:dyDescent="0.25">
      <c r="A6407" s="100">
        <v>43783</v>
      </c>
      <c r="B6407" s="101">
        <v>19</v>
      </c>
      <c r="C6407" s="92" t="str">
        <f t="shared" si="297"/>
        <v>GET /offers</v>
      </c>
      <c r="D6407" s="94" t="s">
        <v>207</v>
      </c>
      <c r="E6407" s="93" t="str">
        <f t="shared" si="298"/>
        <v>AISP</v>
      </c>
      <c r="F6407" s="93" t="str">
        <f t="shared" si="299"/>
        <v>Y</v>
      </c>
      <c r="G6407" s="95">
        <v>4159008.9580008378</v>
      </c>
      <c r="H6407" s="101">
        <v>43507.87463058369</v>
      </c>
      <c r="I6407" s="101">
        <v>180.70336547598799</v>
      </c>
      <c r="J6407" s="96"/>
      <c r="K6407" s="96"/>
      <c r="L6407" s="96"/>
      <c r="M6407" s="96"/>
      <c r="N6407" s="96"/>
      <c r="O6407" s="96"/>
      <c r="P6407" s="96"/>
    </row>
    <row r="6408" spans="1:16" x14ac:dyDescent="0.25">
      <c r="A6408" s="100">
        <v>43783</v>
      </c>
      <c r="B6408" s="101">
        <v>20</v>
      </c>
      <c r="C6408" s="92" t="str">
        <f t="shared" ref="C6408:C6471" si="300">VLOOKUP($B6408,endpoints,3)</f>
        <v>GET /accounts/{AccountId}/party</v>
      </c>
      <c r="D6408" s="94" t="s">
        <v>207</v>
      </c>
      <c r="E6408" s="93" t="str">
        <f t="shared" ref="E6408:E6471" si="301">VLOOKUP($B6408,endpoints,4)</f>
        <v>AISP</v>
      </c>
      <c r="F6408" s="93" t="str">
        <f t="shared" ref="F6408:F6471" si="302">VLOOKUP($B6408,endpoints,5)</f>
        <v>Y</v>
      </c>
      <c r="G6408" s="95">
        <v>1224213.7603601513</v>
      </c>
      <c r="H6408" s="101">
        <v>49021.148332563156</v>
      </c>
      <c r="I6408" s="101">
        <v>0</v>
      </c>
      <c r="J6408" s="96"/>
      <c r="K6408" s="96"/>
      <c r="L6408" s="96"/>
      <c r="M6408" s="96"/>
      <c r="N6408" s="96"/>
      <c r="O6408" s="96"/>
      <c r="P6408" s="96"/>
    </row>
    <row r="6409" spans="1:16" x14ac:dyDescent="0.25">
      <c r="A6409" s="100">
        <v>43783</v>
      </c>
      <c r="B6409" s="101">
        <v>21</v>
      </c>
      <c r="C6409" s="92" t="str">
        <f t="shared" si="300"/>
        <v>GET /party</v>
      </c>
      <c r="D6409" s="94" t="s">
        <v>207</v>
      </c>
      <c r="E6409" s="93" t="str">
        <f t="shared" si="301"/>
        <v>AISP</v>
      </c>
      <c r="F6409" s="93" t="str">
        <f t="shared" si="302"/>
        <v>Y</v>
      </c>
      <c r="G6409" s="95">
        <v>994139.580672357</v>
      </c>
      <c r="H6409" s="101">
        <v>10034.875468511924</v>
      </c>
      <c r="I6409" s="101">
        <v>359.19269705398864</v>
      </c>
      <c r="J6409" s="96"/>
      <c r="K6409" s="96"/>
      <c r="L6409" s="96"/>
      <c r="M6409" s="96"/>
      <c r="N6409" s="96"/>
      <c r="O6409" s="96"/>
      <c r="P6409" s="96"/>
    </row>
    <row r="6410" spans="1:16" x14ac:dyDescent="0.25">
      <c r="A6410" s="100">
        <v>43783</v>
      </c>
      <c r="B6410" s="101">
        <v>22</v>
      </c>
      <c r="C6410" s="92" t="str">
        <f t="shared" si="300"/>
        <v>GET /accounts/{AccountId}/scheduled-payments</v>
      </c>
      <c r="D6410" s="94" t="s">
        <v>207</v>
      </c>
      <c r="E6410" s="93" t="str">
        <f t="shared" si="301"/>
        <v>AISP</v>
      </c>
      <c r="F6410" s="93" t="str">
        <f t="shared" si="302"/>
        <v>Y</v>
      </c>
      <c r="G6410" s="95">
        <v>1125560.2594120237</v>
      </c>
      <c r="H6410" s="101">
        <v>35399.430779196446</v>
      </c>
      <c r="I6410" s="101">
        <v>3.2935440324162788</v>
      </c>
      <c r="J6410" s="96"/>
      <c r="K6410" s="96"/>
      <c r="L6410" s="96"/>
      <c r="M6410" s="96"/>
      <c r="N6410" s="96"/>
      <c r="O6410" s="96"/>
      <c r="P6410" s="96"/>
    </row>
    <row r="6411" spans="1:16" x14ac:dyDescent="0.25">
      <c r="A6411" s="100">
        <v>43783</v>
      </c>
      <c r="B6411" s="101">
        <v>23</v>
      </c>
      <c r="C6411" s="92" t="str">
        <f t="shared" si="300"/>
        <v>GET /scheduled-payments</v>
      </c>
      <c r="D6411" s="94" t="s">
        <v>207</v>
      </c>
      <c r="E6411" s="93" t="str">
        <f t="shared" si="301"/>
        <v>AISP</v>
      </c>
      <c r="F6411" s="93" t="str">
        <f t="shared" si="302"/>
        <v>Y</v>
      </c>
      <c r="G6411" s="95">
        <v>2179854.2235334613</v>
      </c>
      <c r="H6411" s="101">
        <v>29760.38009555086</v>
      </c>
      <c r="I6411" s="101">
        <v>89.654431792218773</v>
      </c>
      <c r="J6411" s="96"/>
      <c r="K6411" s="96"/>
      <c r="L6411" s="96"/>
      <c r="M6411" s="96"/>
      <c r="N6411" s="96"/>
      <c r="O6411" s="96"/>
      <c r="P6411" s="96"/>
    </row>
    <row r="6412" spans="1:16" x14ac:dyDescent="0.25">
      <c r="A6412" s="100">
        <v>43783</v>
      </c>
      <c r="B6412" s="101">
        <v>24</v>
      </c>
      <c r="C6412" s="92" t="str">
        <f t="shared" si="300"/>
        <v>GET /accounts/{AccountId}/statements</v>
      </c>
      <c r="D6412" s="94" t="s">
        <v>207</v>
      </c>
      <c r="E6412" s="93" t="str">
        <f t="shared" si="301"/>
        <v>AISP</v>
      </c>
      <c r="F6412" s="93" t="str">
        <f t="shared" si="302"/>
        <v>Y</v>
      </c>
      <c r="G6412" s="95">
        <v>1105729.1250139028</v>
      </c>
      <c r="H6412" s="101">
        <v>15135.499754387401</v>
      </c>
      <c r="I6412" s="101">
        <v>158.72900059291717</v>
      </c>
      <c r="J6412" s="96"/>
      <c r="K6412" s="96"/>
      <c r="L6412" s="96"/>
      <c r="M6412" s="96"/>
      <c r="N6412" s="96"/>
      <c r="O6412" s="96"/>
      <c r="P6412" s="96"/>
    </row>
    <row r="6413" spans="1:16" x14ac:dyDescent="0.25">
      <c r="A6413" s="100">
        <v>43783</v>
      </c>
      <c r="B6413" s="101">
        <v>25</v>
      </c>
      <c r="C6413" s="92" t="str">
        <f t="shared" si="300"/>
        <v>GET /accounts/{AccountId}/statements/{StatementId}</v>
      </c>
      <c r="D6413" s="94" t="s">
        <v>207</v>
      </c>
      <c r="E6413" s="93" t="str">
        <f t="shared" si="301"/>
        <v>AISP</v>
      </c>
      <c r="F6413" s="93" t="str">
        <f t="shared" si="302"/>
        <v>Y</v>
      </c>
      <c r="G6413" s="95">
        <v>1246616.0398068791</v>
      </c>
      <c r="H6413" s="101">
        <v>25621.648633884226</v>
      </c>
      <c r="I6413" s="101">
        <v>117.73023349952261</v>
      </c>
      <c r="J6413" s="96"/>
      <c r="K6413" s="96"/>
      <c r="L6413" s="96"/>
      <c r="M6413" s="96"/>
      <c r="N6413" s="96"/>
      <c r="O6413" s="96"/>
      <c r="P6413" s="96"/>
    </row>
    <row r="6414" spans="1:16" x14ac:dyDescent="0.25">
      <c r="A6414" s="100">
        <v>43783</v>
      </c>
      <c r="B6414" s="101">
        <v>26</v>
      </c>
      <c r="C6414" s="92" t="str">
        <f t="shared" si="300"/>
        <v>GET /accounts/{AccountId}/statements/{StatementId}/file</v>
      </c>
      <c r="D6414" s="94" t="s">
        <v>207</v>
      </c>
      <c r="E6414" s="93" t="str">
        <f t="shared" si="301"/>
        <v>AISP</v>
      </c>
      <c r="F6414" s="93" t="str">
        <f t="shared" si="302"/>
        <v>Y</v>
      </c>
      <c r="G6414" s="95">
        <v>2601111.1666175928</v>
      </c>
      <c r="H6414" s="101">
        <v>22035.375303096596</v>
      </c>
      <c r="I6414" s="101">
        <v>105.1973723852653</v>
      </c>
      <c r="J6414" s="96"/>
      <c r="K6414" s="96"/>
      <c r="L6414" s="96"/>
      <c r="M6414" s="96"/>
      <c r="N6414" s="96"/>
      <c r="O6414" s="96"/>
      <c r="P6414" s="96"/>
    </row>
    <row r="6415" spans="1:16" x14ac:dyDescent="0.25">
      <c r="A6415" s="100">
        <v>43783</v>
      </c>
      <c r="B6415" s="101">
        <v>27</v>
      </c>
      <c r="C6415" s="92" t="str">
        <f t="shared" si="300"/>
        <v>GET /accounts/{AccountId}/statements/{StatementId}/transactions</v>
      </c>
      <c r="D6415" s="94" t="s">
        <v>207</v>
      </c>
      <c r="E6415" s="93" t="str">
        <f t="shared" si="301"/>
        <v>AISP</v>
      </c>
      <c r="F6415" s="93" t="str">
        <f t="shared" si="302"/>
        <v>Y</v>
      </c>
      <c r="G6415" s="95">
        <v>32729933.130296241</v>
      </c>
      <c r="H6415" s="101">
        <v>6905.3911595572563</v>
      </c>
      <c r="I6415" s="101">
        <v>278.22772764608436</v>
      </c>
      <c r="J6415" s="96"/>
      <c r="K6415" s="96"/>
      <c r="L6415" s="96"/>
      <c r="M6415" s="96"/>
      <c r="N6415" s="96"/>
      <c r="O6415" s="96"/>
      <c r="P6415" s="96"/>
    </row>
    <row r="6416" spans="1:16" x14ac:dyDescent="0.25">
      <c r="A6416" s="100">
        <v>43783</v>
      </c>
      <c r="B6416" s="101">
        <v>28</v>
      </c>
      <c r="C6416" s="92" t="str">
        <f t="shared" si="300"/>
        <v>GET /statements</v>
      </c>
      <c r="D6416" s="94" t="s">
        <v>207</v>
      </c>
      <c r="E6416" s="93" t="str">
        <f t="shared" si="301"/>
        <v>AISP</v>
      </c>
      <c r="F6416" s="93" t="str">
        <f t="shared" si="302"/>
        <v>Y</v>
      </c>
      <c r="G6416" s="95">
        <v>4308895.548867669</v>
      </c>
      <c r="H6416" s="102">
        <v>39436.602009559268</v>
      </c>
      <c r="I6416" s="102">
        <v>80.628574632837086</v>
      </c>
      <c r="J6416" s="96"/>
      <c r="K6416" s="96"/>
      <c r="L6416" s="96"/>
      <c r="M6416" s="96"/>
      <c r="N6416" s="96"/>
      <c r="O6416" s="96"/>
      <c r="P6416" s="96"/>
    </row>
    <row r="6417" spans="1:16" x14ac:dyDescent="0.25">
      <c r="A6417" s="100">
        <v>43783</v>
      </c>
      <c r="B6417" s="101">
        <v>29</v>
      </c>
      <c r="C6417" s="92" t="str">
        <f t="shared" si="300"/>
        <v>POST /domestic-payment-consents</v>
      </c>
      <c r="D6417" s="94" t="s">
        <v>207</v>
      </c>
      <c r="E6417" s="93" t="str">
        <f t="shared" si="301"/>
        <v>PISP</v>
      </c>
      <c r="F6417" s="93" t="str">
        <f t="shared" si="302"/>
        <v>N</v>
      </c>
      <c r="G6417" s="95">
        <v>4185043.4995379625</v>
      </c>
      <c r="H6417" s="102">
        <v>9343.6358429415668</v>
      </c>
      <c r="I6417" s="102">
        <v>90.251441950554991</v>
      </c>
      <c r="J6417" s="96"/>
      <c r="K6417" s="96"/>
      <c r="L6417" s="96"/>
      <c r="M6417" s="96"/>
      <c r="N6417" s="96"/>
      <c r="O6417" s="96"/>
      <c r="P6417" s="96"/>
    </row>
    <row r="6418" spans="1:16" x14ac:dyDescent="0.25">
      <c r="A6418" s="100">
        <v>43783</v>
      </c>
      <c r="B6418" s="101">
        <v>30</v>
      </c>
      <c r="C6418" s="92" t="str">
        <f t="shared" si="300"/>
        <v>GET /domestic-payment-consents/{ConsentId}</v>
      </c>
      <c r="D6418" s="94" t="s">
        <v>207</v>
      </c>
      <c r="E6418" s="93" t="str">
        <f t="shared" si="301"/>
        <v>PISP</v>
      </c>
      <c r="F6418" s="93" t="str">
        <f t="shared" si="302"/>
        <v>N</v>
      </c>
      <c r="G6418" s="95">
        <v>15212919.179660238</v>
      </c>
      <c r="H6418" s="102">
        <v>17145.32152361935</v>
      </c>
      <c r="I6418" s="102">
        <v>148.15943440663571</v>
      </c>
      <c r="J6418" s="96"/>
      <c r="K6418" s="96"/>
      <c r="L6418" s="96"/>
      <c r="M6418" s="96"/>
      <c r="N6418" s="96"/>
      <c r="O6418" s="96"/>
      <c r="P6418" s="96"/>
    </row>
    <row r="6419" spans="1:16" x14ac:dyDescent="0.25">
      <c r="A6419" s="100">
        <v>43783</v>
      </c>
      <c r="B6419" s="101">
        <v>31</v>
      </c>
      <c r="C6419" s="92" t="str">
        <f t="shared" si="300"/>
        <v>POST /domestic-payments</v>
      </c>
      <c r="D6419" s="94" t="s">
        <v>207</v>
      </c>
      <c r="E6419" s="93" t="str">
        <f t="shared" si="301"/>
        <v>PISP</v>
      </c>
      <c r="F6419" s="93" t="str">
        <f t="shared" si="302"/>
        <v>Y</v>
      </c>
      <c r="G6419" s="95">
        <v>5523883.521755361</v>
      </c>
      <c r="H6419" s="102">
        <v>17218.394753124525</v>
      </c>
      <c r="I6419" s="102">
        <v>6.1994146763293907</v>
      </c>
      <c r="J6419" s="96"/>
      <c r="K6419" s="96"/>
      <c r="L6419" s="96"/>
      <c r="M6419" s="96"/>
      <c r="N6419" s="96"/>
      <c r="O6419" s="96"/>
      <c r="P6419" s="96"/>
    </row>
    <row r="6420" spans="1:16" x14ac:dyDescent="0.25">
      <c r="A6420" s="100">
        <v>43783</v>
      </c>
      <c r="B6420" s="101">
        <v>32</v>
      </c>
      <c r="C6420" s="92" t="str">
        <f t="shared" si="300"/>
        <v>GET /domestic-payments/{DomesticPaymentId}</v>
      </c>
      <c r="D6420" s="94" t="s">
        <v>207</v>
      </c>
      <c r="E6420" s="93" t="str">
        <f t="shared" si="301"/>
        <v>PISP</v>
      </c>
      <c r="F6420" s="93" t="str">
        <f t="shared" si="302"/>
        <v>Y</v>
      </c>
      <c r="G6420" s="95">
        <v>38802777.644194648</v>
      </c>
      <c r="H6420" s="102">
        <v>42942.397401717019</v>
      </c>
      <c r="I6420" s="102">
        <v>80.365036646812811</v>
      </c>
      <c r="J6420" s="96"/>
      <c r="K6420" s="96"/>
      <c r="L6420" s="96"/>
      <c r="M6420" s="96"/>
      <c r="N6420" s="96"/>
      <c r="O6420" s="96"/>
      <c r="P6420" s="96"/>
    </row>
    <row r="6421" spans="1:16" x14ac:dyDescent="0.25">
      <c r="A6421" s="100">
        <v>43783</v>
      </c>
      <c r="B6421" s="101">
        <v>33</v>
      </c>
      <c r="C6421" s="92" t="str">
        <f t="shared" si="300"/>
        <v>POST /domestic-scheduled-payment-consents</v>
      </c>
      <c r="D6421" s="94" t="s">
        <v>207</v>
      </c>
      <c r="E6421" s="93" t="str">
        <f t="shared" si="301"/>
        <v>PISP</v>
      </c>
      <c r="F6421" s="93" t="str">
        <f t="shared" si="302"/>
        <v>N</v>
      </c>
      <c r="G6421" s="95">
        <v>20303847.137801535</v>
      </c>
      <c r="H6421" s="102">
        <v>18268.391535647039</v>
      </c>
      <c r="I6421" s="102">
        <v>116.36446135940849</v>
      </c>
      <c r="J6421" s="96"/>
      <c r="K6421" s="96"/>
      <c r="L6421" s="96"/>
      <c r="M6421" s="96"/>
      <c r="N6421" s="96"/>
      <c r="O6421" s="96"/>
      <c r="P6421" s="96"/>
    </row>
    <row r="6422" spans="1:16" x14ac:dyDescent="0.25">
      <c r="A6422" s="100">
        <v>43783</v>
      </c>
      <c r="B6422" s="101">
        <v>34</v>
      </c>
      <c r="C6422" s="92" t="str">
        <f t="shared" si="300"/>
        <v>GET /domestic-scheduled-payment-consents/{ConsentId}</v>
      </c>
      <c r="D6422" s="94" t="s">
        <v>207</v>
      </c>
      <c r="E6422" s="93" t="str">
        <f t="shared" si="301"/>
        <v>PISP</v>
      </c>
      <c r="F6422" s="93" t="str">
        <f t="shared" si="302"/>
        <v>N</v>
      </c>
      <c r="G6422" s="95">
        <v>12407805.500617865</v>
      </c>
      <c r="H6422" s="102">
        <v>12517.369365226881</v>
      </c>
      <c r="I6422" s="102">
        <v>79.24610047531803</v>
      </c>
      <c r="J6422" s="96"/>
      <c r="K6422" s="96"/>
      <c r="L6422" s="96"/>
      <c r="M6422" s="96"/>
      <c r="N6422" s="96"/>
      <c r="O6422" s="96"/>
      <c r="P6422" s="96"/>
    </row>
    <row r="6423" spans="1:16" x14ac:dyDescent="0.25">
      <c r="A6423" s="100">
        <v>43783</v>
      </c>
      <c r="B6423" s="101">
        <v>35</v>
      </c>
      <c r="C6423" s="92" t="str">
        <f t="shared" si="300"/>
        <v>POST /domestic-scheduled-payments</v>
      </c>
      <c r="D6423" s="94" t="s">
        <v>207</v>
      </c>
      <c r="E6423" s="93" t="str">
        <f t="shared" si="301"/>
        <v>PISP</v>
      </c>
      <c r="F6423" s="93" t="str">
        <f t="shared" si="302"/>
        <v>Y</v>
      </c>
      <c r="G6423" s="95">
        <v>34828135.08086399</v>
      </c>
      <c r="H6423" s="102">
        <v>44516.297483807837</v>
      </c>
      <c r="I6423" s="102">
        <v>160.50878625638111</v>
      </c>
      <c r="J6423" s="96"/>
      <c r="K6423" s="96"/>
      <c r="L6423" s="96"/>
      <c r="M6423" s="96"/>
      <c r="N6423" s="96"/>
      <c r="O6423" s="96"/>
      <c r="P6423" s="96"/>
    </row>
    <row r="6424" spans="1:16" x14ac:dyDescent="0.25">
      <c r="A6424" s="100">
        <v>43783</v>
      </c>
      <c r="B6424" s="101">
        <v>36</v>
      </c>
      <c r="C6424" s="92" t="str">
        <f t="shared" si="300"/>
        <v>GET /domestic-scheduled-payments/{DomesticScheduledPaymentId}</v>
      </c>
      <c r="D6424" s="94" t="s">
        <v>207</v>
      </c>
      <c r="E6424" s="93" t="str">
        <f t="shared" si="301"/>
        <v>PISP</v>
      </c>
      <c r="F6424" s="93" t="str">
        <f t="shared" si="302"/>
        <v>Y</v>
      </c>
      <c r="G6424" s="95">
        <v>14269666.573447278</v>
      </c>
      <c r="H6424" s="102">
        <v>30485.489021082034</v>
      </c>
      <c r="I6424" s="102">
        <v>89.215974774324977</v>
      </c>
      <c r="J6424" s="96"/>
      <c r="K6424" s="96"/>
      <c r="L6424" s="96"/>
      <c r="M6424" s="96"/>
      <c r="N6424" s="96"/>
      <c r="O6424" s="96"/>
      <c r="P6424" s="96"/>
    </row>
    <row r="6425" spans="1:16" x14ac:dyDescent="0.25">
      <c r="A6425" s="100">
        <v>43783</v>
      </c>
      <c r="B6425" s="101">
        <v>37</v>
      </c>
      <c r="C6425" s="92" t="str">
        <f t="shared" si="300"/>
        <v>POST /domestic-standing-order-consents</v>
      </c>
      <c r="D6425" s="94" t="s">
        <v>207</v>
      </c>
      <c r="E6425" s="93" t="str">
        <f t="shared" si="301"/>
        <v>PISP</v>
      </c>
      <c r="F6425" s="93" t="str">
        <f t="shared" si="302"/>
        <v>N</v>
      </c>
      <c r="G6425" s="95">
        <v>24991297.626284402</v>
      </c>
      <c r="H6425" s="102">
        <v>24536.082152117237</v>
      </c>
      <c r="I6425" s="102">
        <v>229.18744557351377</v>
      </c>
      <c r="J6425" s="96"/>
      <c r="K6425" s="96"/>
      <c r="L6425" s="96"/>
      <c r="M6425" s="96"/>
      <c r="N6425" s="96"/>
      <c r="O6425" s="96"/>
      <c r="P6425" s="96"/>
    </row>
    <row r="6426" spans="1:16" x14ac:dyDescent="0.25">
      <c r="A6426" s="100">
        <v>43783</v>
      </c>
      <c r="B6426" s="101">
        <v>38</v>
      </c>
      <c r="C6426" s="92" t="str">
        <f t="shared" si="300"/>
        <v>GET /domestic-standing-order-consents/{ConsentId}</v>
      </c>
      <c r="D6426" s="94" t="s">
        <v>207</v>
      </c>
      <c r="E6426" s="93" t="str">
        <f t="shared" si="301"/>
        <v>PISP</v>
      </c>
      <c r="F6426" s="93" t="str">
        <f t="shared" si="302"/>
        <v>N</v>
      </c>
      <c r="G6426" s="95">
        <v>29047677.885104831</v>
      </c>
      <c r="H6426" s="102">
        <v>33499.313213051486</v>
      </c>
      <c r="I6426" s="102">
        <v>232.73970669813002</v>
      </c>
      <c r="J6426" s="96"/>
      <c r="K6426" s="96"/>
      <c r="L6426" s="96"/>
      <c r="M6426" s="96"/>
      <c r="N6426" s="96"/>
      <c r="O6426" s="96"/>
      <c r="P6426" s="96"/>
    </row>
    <row r="6427" spans="1:16" x14ac:dyDescent="0.25">
      <c r="A6427" s="100">
        <v>43783</v>
      </c>
      <c r="B6427" s="101">
        <v>39</v>
      </c>
      <c r="C6427" s="92" t="str">
        <f t="shared" si="300"/>
        <v>POST /domestic-standing-orders</v>
      </c>
      <c r="D6427" s="94" t="s">
        <v>207</v>
      </c>
      <c r="E6427" s="93" t="str">
        <f t="shared" si="301"/>
        <v>PISP</v>
      </c>
      <c r="F6427" s="93" t="str">
        <f t="shared" si="302"/>
        <v>Y</v>
      </c>
      <c r="G6427" s="95">
        <v>8000559.2396025481</v>
      </c>
      <c r="H6427" s="102">
        <v>19038.677010816606</v>
      </c>
      <c r="I6427" s="102">
        <v>2.1403192079369657</v>
      </c>
      <c r="J6427" s="96"/>
      <c r="K6427" s="96"/>
      <c r="L6427" s="96"/>
      <c r="M6427" s="96"/>
      <c r="N6427" s="96"/>
      <c r="O6427" s="96"/>
      <c r="P6427" s="96"/>
    </row>
    <row r="6428" spans="1:16" x14ac:dyDescent="0.25">
      <c r="A6428" s="100">
        <v>43783</v>
      </c>
      <c r="B6428" s="101">
        <v>40</v>
      </c>
      <c r="C6428" s="92" t="str">
        <f t="shared" si="300"/>
        <v>GET /domestic-standing-orders/{DomesticStandingOrderId}</v>
      </c>
      <c r="D6428" s="94" t="s">
        <v>207</v>
      </c>
      <c r="E6428" s="93" t="str">
        <f t="shared" si="301"/>
        <v>PISP</v>
      </c>
      <c r="F6428" s="93" t="str">
        <f t="shared" si="302"/>
        <v>Y</v>
      </c>
      <c r="G6428" s="95">
        <v>6994132.5611066138</v>
      </c>
      <c r="H6428" s="102">
        <v>8609.8067542400131</v>
      </c>
      <c r="I6428" s="102">
        <v>240.2881674602194</v>
      </c>
      <c r="J6428" s="96"/>
      <c r="K6428" s="96"/>
      <c r="L6428" s="96"/>
      <c r="M6428" s="96"/>
      <c r="N6428" s="96"/>
      <c r="O6428" s="96"/>
      <c r="P6428" s="96"/>
    </row>
    <row r="6429" spans="1:16" x14ac:dyDescent="0.25">
      <c r="A6429" s="100">
        <v>43783</v>
      </c>
      <c r="B6429" s="101">
        <v>41</v>
      </c>
      <c r="C6429" s="92" t="str">
        <f t="shared" si="300"/>
        <v>POST /international-payment-consents</v>
      </c>
      <c r="D6429" s="94" t="s">
        <v>207</v>
      </c>
      <c r="E6429" s="93" t="str">
        <f t="shared" si="301"/>
        <v>PISP</v>
      </c>
      <c r="F6429" s="93" t="str">
        <f t="shared" si="302"/>
        <v>N</v>
      </c>
      <c r="G6429" s="95">
        <v>34396600.935324714</v>
      </c>
      <c r="H6429" s="102">
        <v>43385.15871188348</v>
      </c>
      <c r="I6429" s="102">
        <v>66.541447435259897</v>
      </c>
      <c r="J6429" s="96"/>
      <c r="K6429" s="96"/>
      <c r="L6429" s="96"/>
      <c r="M6429" s="96"/>
      <c r="N6429" s="96"/>
      <c r="O6429" s="96"/>
      <c r="P6429" s="96"/>
    </row>
    <row r="6430" spans="1:16" x14ac:dyDescent="0.25">
      <c r="A6430" s="100">
        <v>43783</v>
      </c>
      <c r="B6430" s="101">
        <v>42</v>
      </c>
      <c r="C6430" s="92" t="str">
        <f t="shared" si="300"/>
        <v>GET /international-payment-consents/{ConsentId}</v>
      </c>
      <c r="D6430" s="94" t="s">
        <v>207</v>
      </c>
      <c r="E6430" s="93" t="str">
        <f t="shared" si="301"/>
        <v>PISP</v>
      </c>
      <c r="F6430" s="93" t="str">
        <f t="shared" si="302"/>
        <v>N</v>
      </c>
      <c r="G6430" s="95">
        <v>34954206.808334552</v>
      </c>
      <c r="H6430" s="102">
        <v>29788.373349309601</v>
      </c>
      <c r="I6430" s="102">
        <v>308.39523647188321</v>
      </c>
      <c r="J6430" s="96"/>
      <c r="K6430" s="96"/>
      <c r="L6430" s="96"/>
      <c r="M6430" s="96"/>
      <c r="N6430" s="96"/>
      <c r="O6430" s="96"/>
      <c r="P6430" s="96"/>
    </row>
    <row r="6431" spans="1:16" x14ac:dyDescent="0.25">
      <c r="A6431" s="100">
        <v>43783</v>
      </c>
      <c r="B6431" s="101">
        <v>43</v>
      </c>
      <c r="C6431" s="92" t="str">
        <f t="shared" si="300"/>
        <v>POST /international-payments</v>
      </c>
      <c r="D6431" s="94" t="s">
        <v>207</v>
      </c>
      <c r="E6431" s="93" t="str">
        <f t="shared" si="301"/>
        <v>PISP</v>
      </c>
      <c r="F6431" s="93" t="str">
        <f t="shared" si="302"/>
        <v>Y</v>
      </c>
      <c r="G6431" s="95">
        <v>34974194.811666392</v>
      </c>
      <c r="H6431" s="102">
        <v>41426.686703595537</v>
      </c>
      <c r="I6431" s="102">
        <v>44.909144066876785</v>
      </c>
      <c r="J6431" s="96"/>
      <c r="K6431" s="96"/>
      <c r="L6431" s="96"/>
      <c r="M6431" s="96"/>
      <c r="N6431" s="96"/>
      <c r="O6431" s="96"/>
      <c r="P6431" s="96"/>
    </row>
    <row r="6432" spans="1:16" x14ac:dyDescent="0.25">
      <c r="A6432" s="100">
        <v>43783</v>
      </c>
      <c r="B6432" s="101">
        <v>44</v>
      </c>
      <c r="C6432" s="92" t="str">
        <f t="shared" si="300"/>
        <v>GET /international-payments/{InternationalPaymentId}</v>
      </c>
      <c r="D6432" s="94" t="s">
        <v>207</v>
      </c>
      <c r="E6432" s="93" t="str">
        <f t="shared" si="301"/>
        <v>PISP</v>
      </c>
      <c r="F6432" s="93" t="str">
        <f t="shared" si="302"/>
        <v>Y</v>
      </c>
      <c r="G6432" s="95">
        <v>14463638.956356676</v>
      </c>
      <c r="H6432" s="102">
        <v>19394.142288491246</v>
      </c>
      <c r="I6432" s="102">
        <v>62.802834440423332</v>
      </c>
      <c r="J6432" s="96"/>
      <c r="K6432" s="96"/>
      <c r="L6432" s="96"/>
      <c r="M6432" s="96"/>
      <c r="N6432" s="96"/>
      <c r="O6432" s="96"/>
      <c r="P6432" s="96"/>
    </row>
    <row r="6433" spans="1:16" x14ac:dyDescent="0.25">
      <c r="A6433" s="100">
        <v>43783</v>
      </c>
      <c r="B6433" s="101">
        <v>45</v>
      </c>
      <c r="C6433" s="92" t="str">
        <f t="shared" si="300"/>
        <v>POST /international-scheduled-payment-consents</v>
      </c>
      <c r="D6433" s="94" t="s">
        <v>207</v>
      </c>
      <c r="E6433" s="93" t="str">
        <f t="shared" si="301"/>
        <v>PISP</v>
      </c>
      <c r="F6433" s="93" t="str">
        <f t="shared" si="302"/>
        <v>N</v>
      </c>
      <c r="G6433" s="95">
        <v>26757809.155797407</v>
      </c>
      <c r="H6433" s="102">
        <v>36795.298868767444</v>
      </c>
      <c r="I6433" s="102">
        <v>16.337047731529267</v>
      </c>
      <c r="J6433" s="96"/>
      <c r="K6433" s="96"/>
      <c r="L6433" s="96"/>
      <c r="M6433" s="96"/>
      <c r="N6433" s="96"/>
      <c r="O6433" s="96"/>
      <c r="P6433" s="96"/>
    </row>
    <row r="6434" spans="1:16" x14ac:dyDescent="0.25">
      <c r="A6434" s="100">
        <v>43783</v>
      </c>
      <c r="B6434" s="101">
        <v>46</v>
      </c>
      <c r="C6434" s="92" t="str">
        <f t="shared" si="300"/>
        <v>GET /international-scheduled-payment-consents/{ConsentId}</v>
      </c>
      <c r="D6434" s="94" t="s">
        <v>207</v>
      </c>
      <c r="E6434" s="93" t="str">
        <f t="shared" si="301"/>
        <v>PISP</v>
      </c>
      <c r="F6434" s="93" t="str">
        <f t="shared" si="302"/>
        <v>N</v>
      </c>
      <c r="G6434" s="95">
        <v>10461200.363159159</v>
      </c>
      <c r="H6434" s="102">
        <v>28444.261801257842</v>
      </c>
      <c r="I6434" s="102">
        <v>26.808167142120109</v>
      </c>
      <c r="J6434" s="96"/>
      <c r="K6434" s="96"/>
      <c r="L6434" s="96"/>
      <c r="M6434" s="96"/>
      <c r="N6434" s="96"/>
      <c r="O6434" s="96"/>
      <c r="P6434" s="96"/>
    </row>
    <row r="6435" spans="1:16" x14ac:dyDescent="0.25">
      <c r="A6435" s="100">
        <v>43783</v>
      </c>
      <c r="B6435" s="101">
        <v>47</v>
      </c>
      <c r="C6435" s="92" t="str">
        <f t="shared" si="300"/>
        <v>POST /international-scheduled-payments</v>
      </c>
      <c r="D6435" s="94" t="s">
        <v>207</v>
      </c>
      <c r="E6435" s="93" t="str">
        <f t="shared" si="301"/>
        <v>PISP</v>
      </c>
      <c r="F6435" s="93" t="str">
        <f t="shared" si="302"/>
        <v>Y</v>
      </c>
      <c r="G6435" s="95">
        <v>15624689.466804784</v>
      </c>
      <c r="H6435" s="102">
        <v>22715.582965616752</v>
      </c>
      <c r="I6435" s="102">
        <v>82.423958668519646</v>
      </c>
      <c r="J6435" s="96"/>
      <c r="K6435" s="96"/>
      <c r="L6435" s="96"/>
      <c r="M6435" s="96"/>
      <c r="N6435" s="96"/>
      <c r="O6435" s="96"/>
      <c r="P6435" s="96"/>
    </row>
    <row r="6436" spans="1:16" x14ac:dyDescent="0.25">
      <c r="A6436" s="100">
        <v>43783</v>
      </c>
      <c r="B6436" s="101">
        <v>48</v>
      </c>
      <c r="C6436" s="92" t="str">
        <f t="shared" si="300"/>
        <v>GET /international-scheduled-payments/{InternationalScheduledPaymentId}</v>
      </c>
      <c r="D6436" s="94" t="s">
        <v>207</v>
      </c>
      <c r="E6436" s="93" t="str">
        <f t="shared" si="301"/>
        <v>PISP</v>
      </c>
      <c r="F6436" s="93" t="str">
        <f t="shared" si="302"/>
        <v>Y</v>
      </c>
      <c r="G6436" s="95">
        <v>25452888.940385852</v>
      </c>
      <c r="H6436" s="102">
        <v>36036.093079752165</v>
      </c>
      <c r="I6436" s="102">
        <v>59.511144250422007</v>
      </c>
      <c r="J6436" s="96"/>
      <c r="K6436" s="96"/>
      <c r="L6436" s="96"/>
      <c r="M6436" s="96"/>
      <c r="N6436" s="96"/>
      <c r="O6436" s="96"/>
      <c r="P6436" s="96"/>
    </row>
    <row r="6437" spans="1:16" x14ac:dyDescent="0.25">
      <c r="A6437" s="100">
        <v>43783</v>
      </c>
      <c r="B6437" s="101">
        <v>49</v>
      </c>
      <c r="C6437" s="92" t="str">
        <f t="shared" si="300"/>
        <v>POST /international-standing-order-consents</v>
      </c>
      <c r="D6437" s="94" t="s">
        <v>207</v>
      </c>
      <c r="E6437" s="93" t="str">
        <f t="shared" si="301"/>
        <v>PISP</v>
      </c>
      <c r="F6437" s="93" t="str">
        <f t="shared" si="302"/>
        <v>N</v>
      </c>
      <c r="G6437" s="95">
        <v>4538479.0220998544</v>
      </c>
      <c r="H6437" s="102">
        <v>12851.104723867698</v>
      </c>
      <c r="I6437" s="102">
        <v>6.7539534307583455</v>
      </c>
      <c r="J6437" s="96"/>
      <c r="K6437" s="96"/>
      <c r="L6437" s="96"/>
      <c r="M6437" s="96"/>
      <c r="N6437" s="96"/>
      <c r="O6437" s="96"/>
      <c r="P6437" s="96"/>
    </row>
    <row r="6438" spans="1:16" x14ac:dyDescent="0.25">
      <c r="A6438" s="100">
        <v>43783</v>
      </c>
      <c r="B6438" s="101">
        <v>50</v>
      </c>
      <c r="C6438" s="92" t="str">
        <f t="shared" si="300"/>
        <v>GET /international-standing-order-consents/{ConsentId}</v>
      </c>
      <c r="D6438" s="94" t="s">
        <v>207</v>
      </c>
      <c r="E6438" s="93" t="str">
        <f t="shared" si="301"/>
        <v>PISP</v>
      </c>
      <c r="F6438" s="93" t="str">
        <f t="shared" si="302"/>
        <v>N</v>
      </c>
      <c r="G6438" s="95">
        <v>20308791.709481303</v>
      </c>
      <c r="H6438" s="102">
        <v>32965.193617019788</v>
      </c>
      <c r="I6438" s="102">
        <v>282.13817902438331</v>
      </c>
      <c r="J6438" s="96"/>
      <c r="K6438" s="96"/>
      <c r="L6438" s="96"/>
      <c r="M6438" s="96"/>
      <c r="N6438" s="96"/>
      <c r="O6438" s="96"/>
      <c r="P6438" s="96"/>
    </row>
    <row r="6439" spans="1:16" x14ac:dyDescent="0.25">
      <c r="A6439" s="100">
        <v>43783</v>
      </c>
      <c r="B6439" s="101">
        <v>51</v>
      </c>
      <c r="C6439" s="92" t="str">
        <f t="shared" si="300"/>
        <v>POST /international-standing-orders</v>
      </c>
      <c r="D6439" s="94" t="s">
        <v>207</v>
      </c>
      <c r="E6439" s="93" t="str">
        <f t="shared" si="301"/>
        <v>PISP</v>
      </c>
      <c r="F6439" s="93" t="str">
        <f t="shared" si="302"/>
        <v>Y</v>
      </c>
      <c r="G6439" s="95">
        <v>14456169.837308632</v>
      </c>
      <c r="H6439" s="102">
        <v>26508.702132060716</v>
      </c>
      <c r="I6439" s="102">
        <v>225.43452714962237</v>
      </c>
      <c r="J6439" s="96"/>
      <c r="K6439" s="96"/>
      <c r="L6439" s="96"/>
      <c r="M6439" s="96"/>
      <c r="N6439" s="96"/>
      <c r="O6439" s="96"/>
      <c r="P6439" s="96"/>
    </row>
    <row r="6440" spans="1:16" x14ac:dyDescent="0.25">
      <c r="A6440" s="100">
        <v>43783</v>
      </c>
      <c r="B6440" s="101">
        <v>52</v>
      </c>
      <c r="C6440" s="92" t="str">
        <f t="shared" si="300"/>
        <v>GET /international-standing-orders/{InternationalStandingOrderPaymentId}</v>
      </c>
      <c r="D6440" s="94" t="s">
        <v>207</v>
      </c>
      <c r="E6440" s="93" t="str">
        <f t="shared" si="301"/>
        <v>PISP</v>
      </c>
      <c r="F6440" s="93" t="str">
        <f t="shared" si="302"/>
        <v>Y</v>
      </c>
      <c r="G6440" s="95">
        <v>6665937.7536111148</v>
      </c>
      <c r="H6440" s="102">
        <v>16989.373851624328</v>
      </c>
      <c r="I6440" s="102">
        <v>84.398071003911227</v>
      </c>
      <c r="J6440" s="96"/>
      <c r="K6440" s="96"/>
      <c r="L6440" s="96"/>
      <c r="M6440" s="96"/>
      <c r="N6440" s="96"/>
      <c r="O6440" s="96"/>
      <c r="P6440" s="96"/>
    </row>
    <row r="6441" spans="1:16" x14ac:dyDescent="0.25">
      <c r="A6441" s="100">
        <v>43783</v>
      </c>
      <c r="B6441" s="101">
        <v>53</v>
      </c>
      <c r="C6441" s="92" t="str">
        <f t="shared" si="300"/>
        <v>POST /file-payment-consents</v>
      </c>
      <c r="D6441" s="94" t="s">
        <v>207</v>
      </c>
      <c r="E6441" s="93" t="str">
        <f t="shared" si="301"/>
        <v>PISP</v>
      </c>
      <c r="F6441" s="93" t="str">
        <f t="shared" si="302"/>
        <v>N</v>
      </c>
      <c r="G6441" s="95">
        <v>13453197.68136243</v>
      </c>
      <c r="H6441" s="102">
        <v>15280.948579279348</v>
      </c>
      <c r="I6441" s="102">
        <v>24.973790425825278</v>
      </c>
      <c r="J6441" s="96"/>
      <c r="K6441" s="96"/>
      <c r="L6441" s="96"/>
      <c r="M6441" s="96"/>
      <c r="N6441" s="96"/>
      <c r="O6441" s="96"/>
      <c r="P6441" s="96"/>
    </row>
    <row r="6442" spans="1:16" x14ac:dyDescent="0.25">
      <c r="A6442" s="100">
        <v>43783</v>
      </c>
      <c r="B6442" s="101">
        <v>54</v>
      </c>
      <c r="C6442" s="92" t="str">
        <f t="shared" si="300"/>
        <v>GET /file-payment-consents/{ConsentId}</v>
      </c>
      <c r="D6442" s="94" t="s">
        <v>207</v>
      </c>
      <c r="E6442" s="93" t="str">
        <f t="shared" si="301"/>
        <v>PISP</v>
      </c>
      <c r="F6442" s="93" t="str">
        <f t="shared" si="302"/>
        <v>N</v>
      </c>
      <c r="G6442" s="95">
        <v>23035778.167550109</v>
      </c>
      <c r="H6442" s="102">
        <v>27146.764406450115</v>
      </c>
      <c r="I6442" s="102">
        <v>209.5508734629507</v>
      </c>
      <c r="J6442" s="96"/>
      <c r="K6442" s="96"/>
      <c r="L6442" s="96"/>
      <c r="M6442" s="96"/>
      <c r="N6442" s="96"/>
      <c r="O6442" s="96"/>
      <c r="P6442" s="96"/>
    </row>
    <row r="6443" spans="1:16" x14ac:dyDescent="0.25">
      <c r="A6443" s="100">
        <v>43783</v>
      </c>
      <c r="B6443" s="101">
        <v>55</v>
      </c>
      <c r="C6443" s="92" t="str">
        <f t="shared" si="300"/>
        <v>POST /file-payment-consents/{ConsentId}/file</v>
      </c>
      <c r="D6443" s="94" t="s">
        <v>207</v>
      </c>
      <c r="E6443" s="93" t="str">
        <f t="shared" si="301"/>
        <v>PISP</v>
      </c>
      <c r="F6443" s="93" t="str">
        <f t="shared" si="302"/>
        <v>N</v>
      </c>
      <c r="G6443" s="95">
        <v>21006562.71596479</v>
      </c>
      <c r="H6443" s="102">
        <v>33379.527287093661</v>
      </c>
      <c r="I6443" s="102">
        <v>71.645268495496055</v>
      </c>
      <c r="J6443" s="96"/>
      <c r="K6443" s="96"/>
      <c r="L6443" s="96"/>
      <c r="M6443" s="96"/>
      <c r="N6443" s="96"/>
      <c r="O6443" s="96"/>
      <c r="P6443" s="96"/>
    </row>
    <row r="6444" spans="1:16" x14ac:dyDescent="0.25">
      <c r="A6444" s="100">
        <v>43783</v>
      </c>
      <c r="B6444" s="101">
        <v>56</v>
      </c>
      <c r="C6444" s="92" t="str">
        <f t="shared" si="300"/>
        <v>GET /file-payment-consents/{ConsentId}/file</v>
      </c>
      <c r="D6444" s="94" t="s">
        <v>207</v>
      </c>
      <c r="E6444" s="93" t="str">
        <f t="shared" si="301"/>
        <v>PISP</v>
      </c>
      <c r="F6444" s="93" t="str">
        <f t="shared" si="302"/>
        <v>N</v>
      </c>
      <c r="G6444" s="95">
        <v>25921000.323131207</v>
      </c>
      <c r="H6444" s="102">
        <v>34458.513264542889</v>
      </c>
      <c r="I6444" s="102">
        <v>46.217145087911589</v>
      </c>
      <c r="J6444" s="96"/>
      <c r="K6444" s="96"/>
      <c r="L6444" s="96"/>
      <c r="M6444" s="96"/>
      <c r="N6444" s="96"/>
      <c r="O6444" s="96"/>
      <c r="P6444" s="96"/>
    </row>
    <row r="6445" spans="1:16" x14ac:dyDescent="0.25">
      <c r="A6445" s="100">
        <v>43783</v>
      </c>
      <c r="B6445" s="101">
        <v>57</v>
      </c>
      <c r="C6445" s="92" t="str">
        <f t="shared" si="300"/>
        <v>POST /file-payments</v>
      </c>
      <c r="D6445" s="94" t="s">
        <v>207</v>
      </c>
      <c r="E6445" s="93" t="str">
        <f t="shared" si="301"/>
        <v>PISP</v>
      </c>
      <c r="F6445" s="93" t="str">
        <f t="shared" si="302"/>
        <v>Y</v>
      </c>
      <c r="G6445" s="95">
        <v>368148564.27011389</v>
      </c>
      <c r="H6445" s="102">
        <v>4427.1740681499887</v>
      </c>
      <c r="I6445" s="102">
        <v>66.766502021962367</v>
      </c>
      <c r="J6445" s="96"/>
      <c r="K6445" s="96"/>
      <c r="L6445" s="96"/>
      <c r="M6445" s="96"/>
      <c r="N6445" s="96"/>
      <c r="O6445" s="96"/>
      <c r="P6445" s="96"/>
    </row>
    <row r="6446" spans="1:16" x14ac:dyDescent="0.25">
      <c r="A6446" s="100">
        <v>43783</v>
      </c>
      <c r="B6446" s="101">
        <v>58</v>
      </c>
      <c r="C6446" s="92" t="str">
        <f t="shared" si="300"/>
        <v>GET /file-payments/{FilePaymentId}</v>
      </c>
      <c r="D6446" s="94" t="s">
        <v>207</v>
      </c>
      <c r="E6446" s="93" t="str">
        <f t="shared" si="301"/>
        <v>PISP</v>
      </c>
      <c r="F6446" s="93" t="str">
        <f t="shared" si="302"/>
        <v>Y</v>
      </c>
      <c r="G6446" s="95">
        <v>70466062.047299325</v>
      </c>
      <c r="H6446" s="102">
        <v>826.96612871584477</v>
      </c>
      <c r="I6446" s="102">
        <v>140.86631992973298</v>
      </c>
      <c r="J6446" s="96"/>
      <c r="K6446" s="96"/>
      <c r="L6446" s="96"/>
      <c r="M6446" s="96"/>
      <c r="N6446" s="96"/>
      <c r="O6446" s="96"/>
      <c r="P6446" s="96"/>
    </row>
    <row r="6447" spans="1:16" x14ac:dyDescent="0.25">
      <c r="A6447" s="100">
        <v>43783</v>
      </c>
      <c r="B6447" s="101">
        <v>59</v>
      </c>
      <c r="C6447" s="92" t="str">
        <f t="shared" si="300"/>
        <v>GET /file-payments/{FilePaymentId}/report-file</v>
      </c>
      <c r="D6447" s="94" t="s">
        <v>207</v>
      </c>
      <c r="E6447" s="93" t="str">
        <f t="shared" si="301"/>
        <v>PISP</v>
      </c>
      <c r="F6447" s="93" t="str">
        <f t="shared" si="302"/>
        <v>Y</v>
      </c>
      <c r="G6447" s="95">
        <v>69520788.157016739</v>
      </c>
      <c r="H6447" s="102">
        <v>2730.9894966374254</v>
      </c>
      <c r="I6447" s="102">
        <v>85.787809714087089</v>
      </c>
      <c r="J6447" s="96"/>
      <c r="K6447" s="96"/>
      <c r="L6447" s="96"/>
      <c r="M6447" s="96"/>
      <c r="N6447" s="96"/>
      <c r="O6447" s="96"/>
      <c r="P6447" s="96"/>
    </row>
    <row r="6448" spans="1:16" x14ac:dyDescent="0.25">
      <c r="A6448" s="100">
        <v>43783</v>
      </c>
      <c r="B6448" s="101">
        <v>60</v>
      </c>
      <c r="C6448" s="92" t="str">
        <f t="shared" si="300"/>
        <v>POST /funds-confirmation-consents</v>
      </c>
      <c r="D6448" s="94" t="s">
        <v>207</v>
      </c>
      <c r="E6448" s="93" t="str">
        <f t="shared" si="301"/>
        <v>CoF</v>
      </c>
      <c r="F6448" s="93" t="str">
        <f t="shared" si="302"/>
        <v>N</v>
      </c>
      <c r="G6448" s="95">
        <v>15273205.658685131</v>
      </c>
      <c r="H6448" s="102">
        <v>16242.993185347646</v>
      </c>
      <c r="I6448" s="102">
        <v>15.078795614524001</v>
      </c>
      <c r="J6448" s="96"/>
      <c r="K6448" s="96"/>
      <c r="L6448" s="96"/>
      <c r="M6448" s="96"/>
      <c r="N6448" s="96"/>
      <c r="O6448" s="96"/>
      <c r="P6448" s="96"/>
    </row>
    <row r="6449" spans="1:16" x14ac:dyDescent="0.25">
      <c r="A6449" s="100">
        <v>43783</v>
      </c>
      <c r="B6449" s="101">
        <v>61</v>
      </c>
      <c r="C6449" s="92" t="str">
        <f t="shared" si="300"/>
        <v>GET /funds-confirmation-consents/{ConsentId}</v>
      </c>
      <c r="D6449" s="94" t="s">
        <v>207</v>
      </c>
      <c r="E6449" s="93" t="str">
        <f t="shared" si="301"/>
        <v>CoF</v>
      </c>
      <c r="F6449" s="93" t="str">
        <f t="shared" si="302"/>
        <v>N</v>
      </c>
      <c r="G6449" s="95">
        <v>22289489.451672833</v>
      </c>
      <c r="H6449" s="102">
        <v>40617.811085073721</v>
      </c>
      <c r="I6449" s="102">
        <v>227.54903274067667</v>
      </c>
      <c r="J6449" s="96"/>
      <c r="K6449" s="96"/>
      <c r="L6449" s="96"/>
      <c r="M6449" s="96"/>
      <c r="N6449" s="96"/>
      <c r="O6449" s="96"/>
      <c r="P6449" s="96"/>
    </row>
    <row r="6450" spans="1:16" x14ac:dyDescent="0.25">
      <c r="A6450" s="100">
        <v>43783</v>
      </c>
      <c r="B6450" s="101">
        <v>62</v>
      </c>
      <c r="C6450" s="92" t="str">
        <f t="shared" si="300"/>
        <v>DELETE /funds-confirmation-consents/{ConsentId}</v>
      </c>
      <c r="D6450" s="94" t="s">
        <v>207</v>
      </c>
      <c r="E6450" s="93" t="str">
        <f t="shared" si="301"/>
        <v>CoF</v>
      </c>
      <c r="F6450" s="93" t="str">
        <f t="shared" si="302"/>
        <v>N</v>
      </c>
      <c r="G6450" s="95">
        <v>6823344.7778450036</v>
      </c>
      <c r="H6450" s="102">
        <v>11880.929361110646</v>
      </c>
      <c r="I6450" s="102">
        <v>116.81162156371693</v>
      </c>
      <c r="J6450" s="96"/>
      <c r="K6450" s="96"/>
      <c r="L6450" s="96"/>
      <c r="M6450" s="96"/>
      <c r="N6450" s="96"/>
      <c r="O6450" s="96"/>
      <c r="P6450" s="96"/>
    </row>
    <row r="6451" spans="1:16" x14ac:dyDescent="0.25">
      <c r="A6451" s="100">
        <v>43783</v>
      </c>
      <c r="B6451" s="101">
        <v>63</v>
      </c>
      <c r="C6451" s="92" t="str">
        <f t="shared" si="300"/>
        <v>POST /funds-confirmations</v>
      </c>
      <c r="D6451" s="94" t="s">
        <v>207</v>
      </c>
      <c r="E6451" s="93" t="str">
        <f t="shared" si="301"/>
        <v>CoF</v>
      </c>
      <c r="F6451" s="93" t="str">
        <f t="shared" si="302"/>
        <v>Y</v>
      </c>
      <c r="G6451" s="95">
        <v>9006620.3710279129</v>
      </c>
      <c r="H6451" s="102">
        <v>17812.904734609805</v>
      </c>
      <c r="I6451" s="102">
        <v>246.00387472127701</v>
      </c>
      <c r="J6451" s="96"/>
      <c r="K6451" s="96"/>
      <c r="L6451" s="96"/>
      <c r="M6451" s="96"/>
      <c r="N6451" s="96"/>
      <c r="O6451" s="96"/>
      <c r="P6451" s="96"/>
    </row>
    <row r="6452" spans="1:16" x14ac:dyDescent="0.25">
      <c r="A6452" s="46">
        <v>43783</v>
      </c>
      <c r="B6452" s="101">
        <v>0</v>
      </c>
      <c r="C6452" s="92" t="str">
        <f t="shared" si="300"/>
        <v>OIDC endpoints for token IDs</v>
      </c>
      <c r="D6452" s="94" t="s">
        <v>208</v>
      </c>
      <c r="E6452" s="93" t="str">
        <f t="shared" si="301"/>
        <v>OIDC</v>
      </c>
      <c r="F6452" s="93" t="str">
        <f t="shared" si="302"/>
        <v>N</v>
      </c>
      <c r="G6452" s="112">
        <v>769047118.46900201</v>
      </c>
      <c r="H6452" s="68">
        <v>1483689.2641251015</v>
      </c>
      <c r="I6452" s="68">
        <v>517.54519681537681</v>
      </c>
      <c r="J6452" s="96"/>
      <c r="K6452" s="96"/>
      <c r="L6452" s="96"/>
      <c r="M6452" s="96"/>
      <c r="N6452" s="96"/>
      <c r="O6452" s="96"/>
      <c r="P6452" s="96"/>
    </row>
    <row r="6453" spans="1:16" x14ac:dyDescent="0.25">
      <c r="A6453" s="97">
        <v>43783</v>
      </c>
      <c r="B6453" s="101">
        <v>1</v>
      </c>
      <c r="C6453" s="92" t="str">
        <f t="shared" si="300"/>
        <v>POST /account-access-consents</v>
      </c>
      <c r="D6453" s="94" t="s">
        <v>208</v>
      </c>
      <c r="E6453" s="93" t="str">
        <f t="shared" si="301"/>
        <v>AISP</v>
      </c>
      <c r="F6453" s="93" t="str">
        <f t="shared" si="302"/>
        <v>N</v>
      </c>
      <c r="G6453" s="95">
        <v>675213.858720875</v>
      </c>
      <c r="H6453" s="99">
        <v>28929.667639752828</v>
      </c>
      <c r="I6453" s="99">
        <v>85.787962966810341</v>
      </c>
      <c r="J6453" s="96"/>
      <c r="K6453" s="96"/>
      <c r="L6453" s="96"/>
      <c r="M6453" s="96"/>
      <c r="N6453" s="96"/>
      <c r="O6453" s="96"/>
      <c r="P6453" s="96"/>
    </row>
    <row r="6454" spans="1:16" x14ac:dyDescent="0.25">
      <c r="A6454" s="97">
        <v>43783</v>
      </c>
      <c r="B6454" s="101">
        <v>2</v>
      </c>
      <c r="C6454" s="92" t="str">
        <f t="shared" si="300"/>
        <v>GET /account-access-consents/{ConsentId}</v>
      </c>
      <c r="D6454" s="94" t="s">
        <v>208</v>
      </c>
      <c r="E6454" s="93" t="str">
        <f t="shared" si="301"/>
        <v>AISP</v>
      </c>
      <c r="F6454" s="93" t="str">
        <f t="shared" si="302"/>
        <v>N</v>
      </c>
      <c r="G6454" s="95">
        <v>1292338.0113867738</v>
      </c>
      <c r="H6454" s="99">
        <v>28013.488463523707</v>
      </c>
      <c r="I6454" s="99">
        <v>30.360752440700796</v>
      </c>
      <c r="J6454" s="96"/>
      <c r="K6454" s="96"/>
      <c r="L6454" s="96"/>
      <c r="M6454" s="96"/>
      <c r="N6454" s="96"/>
      <c r="O6454" s="96"/>
      <c r="P6454" s="96"/>
    </row>
    <row r="6455" spans="1:16" x14ac:dyDescent="0.25">
      <c r="A6455" s="97">
        <v>43783</v>
      </c>
      <c r="B6455" s="101">
        <v>3</v>
      </c>
      <c r="C6455" s="92" t="str">
        <f t="shared" si="300"/>
        <v>DELETE /account-access-consents/{ConsentId}</v>
      </c>
      <c r="D6455" s="94" t="s">
        <v>208</v>
      </c>
      <c r="E6455" s="93" t="str">
        <f t="shared" si="301"/>
        <v>AISP</v>
      </c>
      <c r="F6455" s="93" t="str">
        <f t="shared" si="302"/>
        <v>N</v>
      </c>
      <c r="G6455" s="95">
        <v>589178.34022232518</v>
      </c>
      <c r="H6455" s="99">
        <v>25619.387977767848</v>
      </c>
      <c r="I6455" s="99">
        <v>280.46798214328714</v>
      </c>
      <c r="J6455" s="96"/>
      <c r="K6455" s="96"/>
      <c r="L6455" s="96"/>
      <c r="M6455" s="96"/>
      <c r="N6455" s="96"/>
      <c r="O6455" s="96"/>
      <c r="P6455" s="96"/>
    </row>
    <row r="6456" spans="1:16" x14ac:dyDescent="0.25">
      <c r="A6456" s="97">
        <v>43783</v>
      </c>
      <c r="B6456" s="101">
        <v>4</v>
      </c>
      <c r="C6456" s="92" t="str">
        <f t="shared" si="300"/>
        <v>GET /accounts</v>
      </c>
      <c r="D6456" s="94" t="s">
        <v>208</v>
      </c>
      <c r="E6456" s="93" t="str">
        <f t="shared" si="301"/>
        <v>AISP</v>
      </c>
      <c r="F6456" s="93" t="str">
        <f t="shared" si="302"/>
        <v>Y</v>
      </c>
      <c r="G6456" s="95">
        <v>1483189.969102666</v>
      </c>
      <c r="H6456" s="99">
        <v>29669.293676738987</v>
      </c>
      <c r="I6456" s="99">
        <v>70.182755919768908</v>
      </c>
      <c r="J6456" s="96"/>
      <c r="K6456" s="96"/>
      <c r="L6456" s="96"/>
      <c r="M6456" s="96"/>
      <c r="N6456" s="96"/>
      <c r="O6456" s="96"/>
      <c r="P6456" s="96"/>
    </row>
    <row r="6457" spans="1:16" x14ac:dyDescent="0.25">
      <c r="A6457" s="97">
        <v>43783</v>
      </c>
      <c r="B6457" s="101">
        <v>5</v>
      </c>
      <c r="C6457" s="92" t="str">
        <f t="shared" si="300"/>
        <v>GET /accounts/{AccountId}</v>
      </c>
      <c r="D6457" s="94" t="s">
        <v>208</v>
      </c>
      <c r="E6457" s="93" t="str">
        <f t="shared" si="301"/>
        <v>AISP</v>
      </c>
      <c r="F6457" s="93" t="str">
        <f t="shared" si="302"/>
        <v>Y</v>
      </c>
      <c r="G6457" s="95">
        <v>2527916.0869874815</v>
      </c>
      <c r="H6457" s="99">
        <v>45554.884875725191</v>
      </c>
      <c r="I6457" s="99">
        <v>86.241731351248688</v>
      </c>
      <c r="J6457" s="96"/>
      <c r="K6457" s="96"/>
      <c r="L6457" s="96"/>
      <c r="M6457" s="96"/>
      <c r="N6457" s="96"/>
      <c r="O6457" s="96"/>
      <c r="P6457" s="96"/>
    </row>
    <row r="6458" spans="1:16" x14ac:dyDescent="0.25">
      <c r="A6458" s="97">
        <v>43783</v>
      </c>
      <c r="B6458" s="101">
        <v>6</v>
      </c>
      <c r="C6458" s="92" t="str">
        <f t="shared" si="300"/>
        <v>GET /accounts/{AccountId}/balances</v>
      </c>
      <c r="D6458" s="94" t="s">
        <v>208</v>
      </c>
      <c r="E6458" s="93" t="str">
        <f t="shared" si="301"/>
        <v>AISP</v>
      </c>
      <c r="F6458" s="93" t="str">
        <f t="shared" si="302"/>
        <v>Y</v>
      </c>
      <c r="G6458" s="95">
        <v>1676817.4865240587</v>
      </c>
      <c r="H6458" s="99">
        <v>26766.138881588078</v>
      </c>
      <c r="I6458" s="99">
        <v>151.17181678197426</v>
      </c>
      <c r="J6458" s="96"/>
      <c r="K6458" s="96"/>
      <c r="L6458" s="96"/>
      <c r="M6458" s="96"/>
      <c r="N6458" s="96"/>
      <c r="O6458" s="96"/>
      <c r="P6458" s="96"/>
    </row>
    <row r="6459" spans="1:16" x14ac:dyDescent="0.25">
      <c r="A6459" s="97">
        <v>43783</v>
      </c>
      <c r="B6459" s="101">
        <v>7</v>
      </c>
      <c r="C6459" s="92" t="str">
        <f t="shared" si="300"/>
        <v>GET /balances</v>
      </c>
      <c r="D6459" s="94" t="s">
        <v>208</v>
      </c>
      <c r="E6459" s="93" t="str">
        <f t="shared" si="301"/>
        <v>AISP</v>
      </c>
      <c r="F6459" s="93" t="str">
        <f t="shared" si="302"/>
        <v>Y</v>
      </c>
      <c r="G6459" s="95">
        <v>983025.67448783491</v>
      </c>
      <c r="H6459" s="99">
        <v>21217.136724650671</v>
      </c>
      <c r="I6459" s="99">
        <v>159.05193666591063</v>
      </c>
      <c r="J6459" s="96"/>
      <c r="K6459" s="96"/>
      <c r="L6459" s="96"/>
      <c r="M6459" s="96"/>
      <c r="N6459" s="96"/>
      <c r="O6459" s="96"/>
      <c r="P6459" s="96"/>
    </row>
    <row r="6460" spans="1:16" x14ac:dyDescent="0.25">
      <c r="A6460" s="97">
        <v>43783</v>
      </c>
      <c r="B6460" s="101">
        <v>8</v>
      </c>
      <c r="C6460" s="92" t="str">
        <f t="shared" si="300"/>
        <v>GET /accounts/{AccountId}/transactions</v>
      </c>
      <c r="D6460" s="94" t="s">
        <v>208</v>
      </c>
      <c r="E6460" s="93" t="str">
        <f t="shared" si="301"/>
        <v>AISP</v>
      </c>
      <c r="F6460" s="93" t="str">
        <f t="shared" si="302"/>
        <v>Y</v>
      </c>
      <c r="G6460" s="95">
        <v>32235715.330924198</v>
      </c>
      <c r="H6460" s="99">
        <v>20858.14122417691</v>
      </c>
      <c r="I6460" s="99">
        <v>178.08171768222252</v>
      </c>
      <c r="J6460" s="96"/>
      <c r="K6460" s="96"/>
      <c r="L6460" s="96"/>
      <c r="M6460" s="96"/>
      <c r="N6460" s="96"/>
      <c r="O6460" s="96"/>
      <c r="P6460" s="96"/>
    </row>
    <row r="6461" spans="1:16" x14ac:dyDescent="0.25">
      <c r="A6461" s="97">
        <v>43783</v>
      </c>
      <c r="B6461" s="101">
        <v>9</v>
      </c>
      <c r="C6461" s="92" t="str">
        <f t="shared" si="300"/>
        <v>GET /transactions</v>
      </c>
      <c r="D6461" s="94" t="s">
        <v>208</v>
      </c>
      <c r="E6461" s="93" t="str">
        <f t="shared" si="301"/>
        <v>AISP</v>
      </c>
      <c r="F6461" s="93" t="str">
        <f t="shared" si="302"/>
        <v>Y</v>
      </c>
      <c r="G6461" s="95">
        <v>296522687.58728755</v>
      </c>
      <c r="H6461" s="99">
        <v>41930.956507352719</v>
      </c>
      <c r="I6461" s="99">
        <v>35.258428686883505</v>
      </c>
      <c r="J6461" s="96"/>
      <c r="K6461" s="96"/>
      <c r="L6461" s="96"/>
      <c r="M6461" s="96"/>
      <c r="N6461" s="96"/>
      <c r="O6461" s="96"/>
      <c r="P6461" s="96"/>
    </row>
    <row r="6462" spans="1:16" x14ac:dyDescent="0.25">
      <c r="A6462" s="97">
        <v>43783</v>
      </c>
      <c r="B6462" s="101">
        <v>10</v>
      </c>
      <c r="C6462" s="92" t="str">
        <f t="shared" si="300"/>
        <v>GET /accounts/{AccountId}/beneficiaries</v>
      </c>
      <c r="D6462" s="94" t="s">
        <v>208</v>
      </c>
      <c r="E6462" s="93" t="str">
        <f t="shared" si="301"/>
        <v>AISP</v>
      </c>
      <c r="F6462" s="93" t="str">
        <f t="shared" si="302"/>
        <v>Y</v>
      </c>
      <c r="G6462" s="95">
        <v>2011360.7205044383</v>
      </c>
      <c r="H6462" s="99">
        <v>30645.102467013588</v>
      </c>
      <c r="I6462" s="99">
        <v>123.90815165795372</v>
      </c>
      <c r="J6462" s="96"/>
      <c r="K6462" s="96"/>
      <c r="L6462" s="96"/>
      <c r="M6462" s="96"/>
      <c r="N6462" s="96"/>
      <c r="O6462" s="96"/>
      <c r="P6462" s="96"/>
    </row>
    <row r="6463" spans="1:16" x14ac:dyDescent="0.25">
      <c r="A6463" s="97">
        <v>43783</v>
      </c>
      <c r="B6463" s="101">
        <v>11</v>
      </c>
      <c r="C6463" s="92" t="str">
        <f t="shared" si="300"/>
        <v>GET /beneficiaries</v>
      </c>
      <c r="D6463" s="94" t="s">
        <v>208</v>
      </c>
      <c r="E6463" s="93" t="str">
        <f t="shared" si="301"/>
        <v>AISP</v>
      </c>
      <c r="F6463" s="93" t="str">
        <f t="shared" si="302"/>
        <v>Y</v>
      </c>
      <c r="G6463" s="95">
        <v>2945961.4876594772</v>
      </c>
      <c r="H6463" s="99">
        <v>34046.713069445119</v>
      </c>
      <c r="I6463" s="99">
        <v>29.438459116417423</v>
      </c>
      <c r="J6463" s="96"/>
      <c r="K6463" s="96"/>
      <c r="L6463" s="96"/>
      <c r="M6463" s="96"/>
      <c r="N6463" s="96"/>
      <c r="O6463" s="96"/>
      <c r="P6463" s="96"/>
    </row>
    <row r="6464" spans="1:16" x14ac:dyDescent="0.25">
      <c r="A6464" s="97">
        <v>43783</v>
      </c>
      <c r="B6464" s="101">
        <v>12</v>
      </c>
      <c r="C6464" s="92" t="str">
        <f t="shared" si="300"/>
        <v>GET /accounts/{AccountId}/direct-debits</v>
      </c>
      <c r="D6464" s="94" t="s">
        <v>208</v>
      </c>
      <c r="E6464" s="93" t="str">
        <f t="shared" si="301"/>
        <v>AISP</v>
      </c>
      <c r="F6464" s="93" t="str">
        <f t="shared" si="302"/>
        <v>Y</v>
      </c>
      <c r="G6464" s="95">
        <v>1605530.5481439286</v>
      </c>
      <c r="H6464" s="99">
        <v>33737.475369171698</v>
      </c>
      <c r="I6464" s="99">
        <v>182.06073781105235</v>
      </c>
      <c r="J6464" s="96"/>
      <c r="K6464" s="96"/>
      <c r="L6464" s="96"/>
      <c r="M6464" s="96"/>
      <c r="N6464" s="96"/>
      <c r="O6464" s="96"/>
      <c r="P6464" s="96"/>
    </row>
    <row r="6465" spans="1:16" x14ac:dyDescent="0.25">
      <c r="A6465" s="97">
        <v>43783</v>
      </c>
      <c r="B6465" s="101">
        <v>13</v>
      </c>
      <c r="C6465" s="92" t="str">
        <f t="shared" si="300"/>
        <v>GET /direct-debits</v>
      </c>
      <c r="D6465" s="94" t="s">
        <v>208</v>
      </c>
      <c r="E6465" s="93" t="str">
        <f t="shared" si="301"/>
        <v>AISP</v>
      </c>
      <c r="F6465" s="93" t="str">
        <f t="shared" si="302"/>
        <v>Y</v>
      </c>
      <c r="G6465" s="95">
        <v>1605865.7478611511</v>
      </c>
      <c r="H6465" s="99">
        <v>22894.475869797159</v>
      </c>
      <c r="I6465" s="99">
        <v>199.91415210689766</v>
      </c>
      <c r="J6465" s="96"/>
      <c r="K6465" s="96"/>
      <c r="L6465" s="96"/>
      <c r="M6465" s="96"/>
      <c r="N6465" s="96"/>
      <c r="O6465" s="96"/>
      <c r="P6465" s="96"/>
    </row>
    <row r="6466" spans="1:16" x14ac:dyDescent="0.25">
      <c r="A6466" s="97">
        <v>43783</v>
      </c>
      <c r="B6466" s="101">
        <v>14</v>
      </c>
      <c r="C6466" s="92" t="str">
        <f t="shared" si="300"/>
        <v>GET /accounts/{AccountId}/standing-orders</v>
      </c>
      <c r="D6466" s="94" t="s">
        <v>208</v>
      </c>
      <c r="E6466" s="93" t="str">
        <f t="shared" si="301"/>
        <v>AISP</v>
      </c>
      <c r="F6466" s="93" t="str">
        <f t="shared" si="302"/>
        <v>Y</v>
      </c>
      <c r="G6466" s="95">
        <v>895845.73433486163</v>
      </c>
      <c r="H6466" s="103">
        <v>18715.53649210764</v>
      </c>
      <c r="I6466" s="103">
        <v>135.82503330597422</v>
      </c>
      <c r="J6466" s="96"/>
      <c r="K6466" s="96"/>
      <c r="L6466" s="96"/>
      <c r="M6466" s="96"/>
      <c r="N6466" s="96"/>
      <c r="O6466" s="96"/>
      <c r="P6466" s="96"/>
    </row>
    <row r="6467" spans="1:16" x14ac:dyDescent="0.25">
      <c r="A6467" s="97">
        <v>43783</v>
      </c>
      <c r="B6467" s="101">
        <v>15</v>
      </c>
      <c r="C6467" s="92" t="str">
        <f t="shared" si="300"/>
        <v>GET /standing-orders</v>
      </c>
      <c r="D6467" s="94" t="s">
        <v>208</v>
      </c>
      <c r="E6467" s="93" t="str">
        <f t="shared" si="301"/>
        <v>AISP</v>
      </c>
      <c r="F6467" s="93" t="str">
        <f t="shared" si="302"/>
        <v>Y</v>
      </c>
      <c r="G6467" s="95">
        <v>1302490.4791275021</v>
      </c>
      <c r="H6467" s="103">
        <v>43236.285708399453</v>
      </c>
      <c r="I6467" s="103">
        <v>141.84309807266527</v>
      </c>
      <c r="J6467" s="96"/>
      <c r="K6467" s="96"/>
      <c r="L6467" s="96"/>
      <c r="M6467" s="96"/>
      <c r="N6467" s="96"/>
      <c r="O6467" s="96"/>
      <c r="P6467" s="96"/>
    </row>
    <row r="6468" spans="1:16" x14ac:dyDescent="0.25">
      <c r="A6468" s="97">
        <v>43783</v>
      </c>
      <c r="B6468" s="101">
        <v>16</v>
      </c>
      <c r="C6468" s="92" t="str">
        <f t="shared" si="300"/>
        <v>GET /accounts/{AccountId}/product</v>
      </c>
      <c r="D6468" s="94" t="s">
        <v>208</v>
      </c>
      <c r="E6468" s="93" t="str">
        <f t="shared" si="301"/>
        <v>AISP</v>
      </c>
      <c r="F6468" s="93" t="str">
        <f t="shared" si="302"/>
        <v>Y</v>
      </c>
      <c r="G6468" s="95">
        <v>369648.67821982293</v>
      </c>
      <c r="H6468" s="103">
        <v>4879.3704224043231</v>
      </c>
      <c r="I6468" s="103">
        <v>157.3000099795695</v>
      </c>
      <c r="J6468" s="96"/>
      <c r="K6468" s="96"/>
      <c r="L6468" s="96"/>
      <c r="M6468" s="96"/>
      <c r="N6468" s="96"/>
      <c r="O6468" s="96"/>
      <c r="P6468" s="96"/>
    </row>
    <row r="6469" spans="1:16" x14ac:dyDescent="0.25">
      <c r="A6469" s="97">
        <v>43783</v>
      </c>
      <c r="B6469" s="101">
        <v>17</v>
      </c>
      <c r="C6469" s="92" t="str">
        <f t="shared" si="300"/>
        <v>GET /products</v>
      </c>
      <c r="D6469" s="94" t="s">
        <v>208</v>
      </c>
      <c r="E6469" s="93" t="str">
        <f t="shared" si="301"/>
        <v>AISP</v>
      </c>
      <c r="F6469" s="93" t="str">
        <f t="shared" si="302"/>
        <v>Y</v>
      </c>
      <c r="G6469" s="95">
        <v>818946.24386918673</v>
      </c>
      <c r="H6469" s="103">
        <v>35440.640553562713</v>
      </c>
      <c r="I6469" s="103">
        <v>209.4519022211924</v>
      </c>
      <c r="J6469" s="96"/>
      <c r="K6469" s="96"/>
      <c r="L6469" s="96"/>
      <c r="M6469" s="96"/>
      <c r="N6469" s="96"/>
      <c r="O6469" s="96"/>
      <c r="P6469" s="96"/>
    </row>
    <row r="6470" spans="1:16" x14ac:dyDescent="0.25">
      <c r="A6470" s="97">
        <v>43783</v>
      </c>
      <c r="B6470" s="101">
        <v>18</v>
      </c>
      <c r="C6470" s="92" t="str">
        <f t="shared" si="300"/>
        <v>GET /accounts/{AccountId}/offers</v>
      </c>
      <c r="D6470" s="94" t="s">
        <v>208</v>
      </c>
      <c r="E6470" s="93" t="str">
        <f t="shared" si="301"/>
        <v>AISP</v>
      </c>
      <c r="F6470" s="93" t="str">
        <f t="shared" si="302"/>
        <v>Y</v>
      </c>
      <c r="G6470" s="95">
        <v>893149.67394178442</v>
      </c>
      <c r="H6470" s="103">
        <v>39427.996538953033</v>
      </c>
      <c r="I6470" s="103">
        <v>247.78473716728544</v>
      </c>
      <c r="J6470" s="96"/>
      <c r="K6470" s="96"/>
      <c r="L6470" s="96"/>
      <c r="M6470" s="96"/>
      <c r="N6470" s="96"/>
      <c r="O6470" s="96"/>
      <c r="P6470" s="96"/>
    </row>
    <row r="6471" spans="1:16" x14ac:dyDescent="0.25">
      <c r="A6471" s="97">
        <v>43783</v>
      </c>
      <c r="B6471" s="101">
        <v>19</v>
      </c>
      <c r="C6471" s="92" t="str">
        <f t="shared" si="300"/>
        <v>GET /offers</v>
      </c>
      <c r="D6471" s="94" t="s">
        <v>208</v>
      </c>
      <c r="E6471" s="93" t="str">
        <f t="shared" si="301"/>
        <v>AISP</v>
      </c>
      <c r="F6471" s="93" t="str">
        <f t="shared" si="302"/>
        <v>Y</v>
      </c>
      <c r="G6471" s="95">
        <v>3402825.5110915941</v>
      </c>
      <c r="H6471" s="103">
        <v>42654.779049591853</v>
      </c>
      <c r="I6471" s="103">
        <v>164.27578679635272</v>
      </c>
      <c r="J6471" s="96"/>
      <c r="K6471" s="96"/>
      <c r="L6471" s="96"/>
      <c r="M6471" s="96"/>
      <c r="N6471" s="96"/>
      <c r="O6471" s="96"/>
      <c r="P6471" s="96"/>
    </row>
    <row r="6472" spans="1:16" x14ac:dyDescent="0.25">
      <c r="A6472" s="97">
        <v>43783</v>
      </c>
      <c r="B6472" s="101">
        <v>20</v>
      </c>
      <c r="C6472" s="92" t="str">
        <f t="shared" ref="C6472:C6535" si="303">VLOOKUP($B6472,endpoints,3)</f>
        <v>GET /accounts/{AccountId}/party</v>
      </c>
      <c r="D6472" s="94" t="s">
        <v>208</v>
      </c>
      <c r="E6472" s="93" t="str">
        <f t="shared" ref="E6472:E6535" si="304">VLOOKUP($B6472,endpoints,4)</f>
        <v>AISP</v>
      </c>
      <c r="F6472" s="93" t="str">
        <f t="shared" ref="F6472:F6535" si="305">VLOOKUP($B6472,endpoints,5)</f>
        <v>Y</v>
      </c>
      <c r="G6472" s="95">
        <v>1001629.4402946692</v>
      </c>
      <c r="H6472" s="103">
        <v>48059.949345650151</v>
      </c>
      <c r="I6472" s="103">
        <v>0</v>
      </c>
      <c r="J6472" s="96"/>
      <c r="K6472" s="96"/>
      <c r="L6472" s="96"/>
      <c r="M6472" s="96"/>
      <c r="N6472" s="96"/>
      <c r="O6472" s="96"/>
      <c r="P6472" s="96"/>
    </row>
    <row r="6473" spans="1:16" x14ac:dyDescent="0.25">
      <c r="A6473" s="97">
        <v>43783</v>
      </c>
      <c r="B6473" s="101">
        <v>21</v>
      </c>
      <c r="C6473" s="92" t="str">
        <f t="shared" si="303"/>
        <v>GET /party</v>
      </c>
      <c r="D6473" s="94" t="s">
        <v>208</v>
      </c>
      <c r="E6473" s="93" t="str">
        <f t="shared" si="304"/>
        <v>AISP</v>
      </c>
      <c r="F6473" s="93" t="str">
        <f t="shared" si="305"/>
        <v>Y</v>
      </c>
      <c r="G6473" s="95">
        <v>813386.92964101932</v>
      </c>
      <c r="H6473" s="103">
        <v>9838.1132044234546</v>
      </c>
      <c r="I6473" s="103">
        <v>326.53881550362598</v>
      </c>
      <c r="J6473" s="96"/>
      <c r="K6473" s="96"/>
      <c r="L6473" s="96"/>
      <c r="M6473" s="96"/>
      <c r="N6473" s="96"/>
      <c r="O6473" s="96"/>
      <c r="P6473" s="96"/>
    </row>
    <row r="6474" spans="1:16" x14ac:dyDescent="0.25">
      <c r="A6474" s="97">
        <v>43783</v>
      </c>
      <c r="B6474" s="101">
        <v>22</v>
      </c>
      <c r="C6474" s="92" t="str">
        <f t="shared" si="303"/>
        <v>GET /accounts/{AccountId}/scheduled-payments</v>
      </c>
      <c r="D6474" s="94" t="s">
        <v>208</v>
      </c>
      <c r="E6474" s="93" t="str">
        <f t="shared" si="304"/>
        <v>AISP</v>
      </c>
      <c r="F6474" s="93" t="str">
        <f t="shared" si="305"/>
        <v>Y</v>
      </c>
      <c r="G6474" s="95">
        <v>920912.93951892841</v>
      </c>
      <c r="H6474" s="103">
        <v>34705.324293329846</v>
      </c>
      <c r="I6474" s="103">
        <v>2.9941309385602533</v>
      </c>
      <c r="J6474" s="96"/>
      <c r="K6474" s="96"/>
      <c r="L6474" s="96"/>
      <c r="M6474" s="96"/>
      <c r="N6474" s="96"/>
      <c r="O6474" s="96"/>
      <c r="P6474" s="96"/>
    </row>
    <row r="6475" spans="1:16" x14ac:dyDescent="0.25">
      <c r="A6475" s="97">
        <v>43783</v>
      </c>
      <c r="B6475" s="101">
        <v>23</v>
      </c>
      <c r="C6475" s="92" t="str">
        <f t="shared" si="303"/>
        <v>GET /scheduled-payments</v>
      </c>
      <c r="D6475" s="94" t="s">
        <v>208</v>
      </c>
      <c r="E6475" s="93" t="str">
        <f t="shared" si="304"/>
        <v>AISP</v>
      </c>
      <c r="F6475" s="93" t="str">
        <f t="shared" si="305"/>
        <v>Y</v>
      </c>
      <c r="G6475" s="95">
        <v>1783517.091981923</v>
      </c>
      <c r="H6475" s="103">
        <v>29176.843230932216</v>
      </c>
      <c r="I6475" s="103">
        <v>81.504028902017055</v>
      </c>
      <c r="J6475" s="96"/>
      <c r="K6475" s="96"/>
      <c r="L6475" s="96"/>
      <c r="M6475" s="96"/>
      <c r="N6475" s="96"/>
      <c r="O6475" s="96"/>
      <c r="P6475" s="96"/>
    </row>
    <row r="6476" spans="1:16" x14ac:dyDescent="0.25">
      <c r="A6476" s="97">
        <v>43783</v>
      </c>
      <c r="B6476" s="101">
        <v>24</v>
      </c>
      <c r="C6476" s="92" t="str">
        <f t="shared" si="303"/>
        <v>GET /accounts/{AccountId}/statements</v>
      </c>
      <c r="D6476" s="94" t="s">
        <v>208</v>
      </c>
      <c r="E6476" s="93" t="str">
        <f t="shared" si="304"/>
        <v>AISP</v>
      </c>
      <c r="F6476" s="93" t="str">
        <f t="shared" si="305"/>
        <v>Y</v>
      </c>
      <c r="G6476" s="95">
        <v>904687.46592046588</v>
      </c>
      <c r="H6476" s="103">
        <v>14838.725249399413</v>
      </c>
      <c r="I6476" s="103">
        <v>144.29909144810651</v>
      </c>
      <c r="J6476" s="96"/>
      <c r="K6476" s="96"/>
      <c r="L6476" s="96"/>
      <c r="M6476" s="96"/>
      <c r="N6476" s="96"/>
      <c r="O6476" s="96"/>
      <c r="P6476" s="96"/>
    </row>
    <row r="6477" spans="1:16" x14ac:dyDescent="0.25">
      <c r="A6477" s="97">
        <v>43783</v>
      </c>
      <c r="B6477" s="101">
        <v>25</v>
      </c>
      <c r="C6477" s="92" t="str">
        <f t="shared" si="303"/>
        <v>GET /accounts/{AccountId}/statements/{StatementId}</v>
      </c>
      <c r="D6477" s="94" t="s">
        <v>208</v>
      </c>
      <c r="E6477" s="93" t="str">
        <f t="shared" si="304"/>
        <v>AISP</v>
      </c>
      <c r="F6477" s="93" t="str">
        <f t="shared" si="305"/>
        <v>Y</v>
      </c>
      <c r="G6477" s="95">
        <v>1019958.5780238101</v>
      </c>
      <c r="H6477" s="103">
        <v>25119.263366553161</v>
      </c>
      <c r="I6477" s="103">
        <v>107.027484999566</v>
      </c>
      <c r="J6477" s="96"/>
      <c r="K6477" s="96"/>
      <c r="L6477" s="96"/>
      <c r="M6477" s="96"/>
      <c r="N6477" s="96"/>
      <c r="O6477" s="96"/>
      <c r="P6477" s="96"/>
    </row>
    <row r="6478" spans="1:16" x14ac:dyDescent="0.25">
      <c r="A6478" s="97">
        <v>43783</v>
      </c>
      <c r="B6478" s="101">
        <v>26</v>
      </c>
      <c r="C6478" s="92" t="str">
        <f t="shared" si="303"/>
        <v>GET /accounts/{AccountId}/statements/{StatementId}/file</v>
      </c>
      <c r="D6478" s="94" t="s">
        <v>208</v>
      </c>
      <c r="E6478" s="93" t="str">
        <f t="shared" si="304"/>
        <v>AISP</v>
      </c>
      <c r="F6478" s="93" t="str">
        <f t="shared" si="305"/>
        <v>Y</v>
      </c>
      <c r="G6478" s="95">
        <v>2128181.8635962121</v>
      </c>
      <c r="H6478" s="103">
        <v>21603.309120682938</v>
      </c>
      <c r="I6478" s="103">
        <v>95.633974895695715</v>
      </c>
      <c r="J6478" s="96"/>
      <c r="K6478" s="96"/>
      <c r="L6478" s="96"/>
      <c r="M6478" s="96"/>
      <c r="N6478" s="96"/>
      <c r="O6478" s="96"/>
      <c r="P6478" s="96"/>
    </row>
    <row r="6479" spans="1:16" x14ac:dyDescent="0.25">
      <c r="A6479" s="97">
        <v>43783</v>
      </c>
      <c r="B6479" s="101">
        <v>27</v>
      </c>
      <c r="C6479" s="92" t="str">
        <f t="shared" si="303"/>
        <v>GET /accounts/{AccountId}/statements/{StatementId}/transactions</v>
      </c>
      <c r="D6479" s="94" t="s">
        <v>208</v>
      </c>
      <c r="E6479" s="93" t="str">
        <f t="shared" si="304"/>
        <v>AISP</v>
      </c>
      <c r="F6479" s="93" t="str">
        <f t="shared" si="305"/>
        <v>Y</v>
      </c>
      <c r="G6479" s="95">
        <v>26779036.197515108</v>
      </c>
      <c r="H6479" s="103">
        <v>6769.9913328992707</v>
      </c>
      <c r="I6479" s="103">
        <v>252.93429786007667</v>
      </c>
      <c r="J6479" s="96"/>
      <c r="K6479" s="96"/>
      <c r="L6479" s="96"/>
      <c r="M6479" s="96"/>
      <c r="N6479" s="96"/>
      <c r="O6479" s="96"/>
      <c r="P6479" s="96"/>
    </row>
    <row r="6480" spans="1:16" x14ac:dyDescent="0.25">
      <c r="A6480" s="97">
        <v>43783</v>
      </c>
      <c r="B6480" s="101">
        <v>28</v>
      </c>
      <c r="C6480" s="92" t="str">
        <f t="shared" si="303"/>
        <v>GET /statements</v>
      </c>
      <c r="D6480" s="94" t="s">
        <v>208</v>
      </c>
      <c r="E6480" s="93" t="str">
        <f t="shared" si="304"/>
        <v>AISP</v>
      </c>
      <c r="F6480" s="93" t="str">
        <f t="shared" si="305"/>
        <v>Y</v>
      </c>
      <c r="G6480" s="95">
        <v>3525459.9945280924</v>
      </c>
      <c r="H6480" s="99">
        <v>38663.335303489475</v>
      </c>
      <c r="I6480" s="99">
        <v>73.298704211670071</v>
      </c>
      <c r="J6480" s="96"/>
      <c r="K6480" s="96"/>
      <c r="L6480" s="96"/>
      <c r="M6480" s="96"/>
      <c r="N6480" s="96"/>
      <c r="O6480" s="96"/>
      <c r="P6480" s="96"/>
    </row>
    <row r="6481" spans="1:16" x14ac:dyDescent="0.25">
      <c r="A6481" s="97">
        <v>43783</v>
      </c>
      <c r="B6481" s="101">
        <v>29</v>
      </c>
      <c r="C6481" s="92" t="str">
        <f t="shared" si="303"/>
        <v>POST /domestic-payment-consents</v>
      </c>
      <c r="D6481" s="94" t="s">
        <v>208</v>
      </c>
      <c r="E6481" s="93" t="str">
        <f t="shared" si="304"/>
        <v>PISP</v>
      </c>
      <c r="F6481" s="93" t="str">
        <f t="shared" si="305"/>
        <v>N</v>
      </c>
      <c r="G6481" s="95">
        <v>3804584.9995799656</v>
      </c>
      <c r="H6481" s="99">
        <v>9160.4272970015354</v>
      </c>
      <c r="I6481" s="99">
        <v>82.046765409595437</v>
      </c>
      <c r="J6481" s="96"/>
      <c r="K6481" s="96"/>
      <c r="L6481" s="96"/>
      <c r="M6481" s="96"/>
      <c r="N6481" s="96"/>
      <c r="O6481" s="96"/>
      <c r="P6481" s="96"/>
    </row>
    <row r="6482" spans="1:16" x14ac:dyDescent="0.25">
      <c r="A6482" s="97">
        <v>43783</v>
      </c>
      <c r="B6482" s="101">
        <v>30</v>
      </c>
      <c r="C6482" s="92" t="str">
        <f t="shared" si="303"/>
        <v>GET /domestic-payment-consents/{ConsentId}</v>
      </c>
      <c r="D6482" s="94" t="s">
        <v>208</v>
      </c>
      <c r="E6482" s="93" t="str">
        <f t="shared" si="304"/>
        <v>PISP</v>
      </c>
      <c r="F6482" s="93" t="str">
        <f t="shared" si="305"/>
        <v>N</v>
      </c>
      <c r="G6482" s="95">
        <v>13829926.526963852</v>
      </c>
      <c r="H6482" s="99">
        <v>16809.138748646423</v>
      </c>
      <c r="I6482" s="99">
        <v>134.69039491512336</v>
      </c>
      <c r="J6482" s="96"/>
      <c r="K6482" s="96"/>
      <c r="L6482" s="96"/>
      <c r="M6482" s="96"/>
      <c r="N6482" s="96"/>
      <c r="O6482" s="96"/>
      <c r="P6482" s="96"/>
    </row>
    <row r="6483" spans="1:16" x14ac:dyDescent="0.25">
      <c r="A6483" s="97">
        <v>43783</v>
      </c>
      <c r="B6483" s="101">
        <v>31</v>
      </c>
      <c r="C6483" s="92" t="str">
        <f t="shared" si="303"/>
        <v>POST /domestic-payments</v>
      </c>
      <c r="D6483" s="94" t="s">
        <v>208</v>
      </c>
      <c r="E6483" s="93" t="str">
        <f t="shared" si="304"/>
        <v>PISP</v>
      </c>
      <c r="F6483" s="93" t="str">
        <f t="shared" si="305"/>
        <v>Y</v>
      </c>
      <c r="G6483" s="95">
        <v>5021712.2925048731</v>
      </c>
      <c r="H6483" s="99">
        <v>16880.779169729925</v>
      </c>
      <c r="I6483" s="99">
        <v>5.635831523935809</v>
      </c>
      <c r="J6483" s="96"/>
      <c r="K6483" s="96"/>
      <c r="L6483" s="96"/>
      <c r="M6483" s="96"/>
      <c r="N6483" s="96"/>
      <c r="O6483" s="96"/>
      <c r="P6483" s="96"/>
    </row>
    <row r="6484" spans="1:16" x14ac:dyDescent="0.25">
      <c r="A6484" s="97">
        <v>43783</v>
      </c>
      <c r="B6484" s="101">
        <v>32</v>
      </c>
      <c r="C6484" s="92" t="str">
        <f t="shared" si="303"/>
        <v>GET /domestic-payments/{DomesticPaymentId}</v>
      </c>
      <c r="D6484" s="94" t="s">
        <v>208</v>
      </c>
      <c r="E6484" s="93" t="str">
        <f t="shared" si="304"/>
        <v>PISP</v>
      </c>
      <c r="F6484" s="93" t="str">
        <f t="shared" si="305"/>
        <v>Y</v>
      </c>
      <c r="G6484" s="95">
        <v>35275252.40381331</v>
      </c>
      <c r="H6484" s="99">
        <v>42100.389609526486</v>
      </c>
      <c r="I6484" s="99">
        <v>73.059124224375282</v>
      </c>
      <c r="J6484" s="96"/>
      <c r="K6484" s="96"/>
      <c r="L6484" s="96"/>
      <c r="M6484" s="96"/>
      <c r="N6484" s="96"/>
      <c r="O6484" s="96"/>
      <c r="P6484" s="96"/>
    </row>
    <row r="6485" spans="1:16" x14ac:dyDescent="0.25">
      <c r="A6485" s="97">
        <v>43783</v>
      </c>
      <c r="B6485" s="101">
        <v>33</v>
      </c>
      <c r="C6485" s="92" t="str">
        <f t="shared" si="303"/>
        <v>POST /domestic-scheduled-payment-consents</v>
      </c>
      <c r="D6485" s="94" t="s">
        <v>208</v>
      </c>
      <c r="E6485" s="93" t="str">
        <f t="shared" si="304"/>
        <v>PISP</v>
      </c>
      <c r="F6485" s="93" t="str">
        <f t="shared" si="305"/>
        <v>N</v>
      </c>
      <c r="G6485" s="95">
        <v>18458042.852546848</v>
      </c>
      <c r="H6485" s="99">
        <v>17910.187780046115</v>
      </c>
      <c r="I6485" s="99">
        <v>105.78587396309862</v>
      </c>
      <c r="J6485" s="96"/>
      <c r="K6485" s="96"/>
      <c r="L6485" s="96"/>
      <c r="M6485" s="96"/>
      <c r="N6485" s="96"/>
      <c r="O6485" s="96"/>
      <c r="P6485" s="96"/>
    </row>
    <row r="6486" spans="1:16" x14ac:dyDescent="0.25">
      <c r="A6486" s="97">
        <v>43783</v>
      </c>
      <c r="B6486" s="101">
        <v>34</v>
      </c>
      <c r="C6486" s="92" t="str">
        <f t="shared" si="303"/>
        <v>GET /domestic-scheduled-payment-consents/{ConsentId}</v>
      </c>
      <c r="D6486" s="94" t="s">
        <v>208</v>
      </c>
      <c r="E6486" s="93" t="str">
        <f t="shared" si="304"/>
        <v>PISP</v>
      </c>
      <c r="F6486" s="93" t="str">
        <f t="shared" si="305"/>
        <v>N</v>
      </c>
      <c r="G6486" s="95">
        <v>11279823.182379877</v>
      </c>
      <c r="H6486" s="99">
        <v>12271.930750222433</v>
      </c>
      <c r="I6486" s="99">
        <v>72.041909523016386</v>
      </c>
      <c r="J6486" s="96"/>
      <c r="K6486" s="96"/>
      <c r="L6486" s="96"/>
      <c r="M6486" s="96"/>
      <c r="N6486" s="96"/>
      <c r="O6486" s="96"/>
      <c r="P6486" s="96"/>
    </row>
    <row r="6487" spans="1:16" x14ac:dyDescent="0.25">
      <c r="A6487" s="97">
        <v>43783</v>
      </c>
      <c r="B6487" s="101">
        <v>35</v>
      </c>
      <c r="C6487" s="92" t="str">
        <f t="shared" si="303"/>
        <v>POST /domestic-scheduled-payments</v>
      </c>
      <c r="D6487" s="94" t="s">
        <v>208</v>
      </c>
      <c r="E6487" s="93" t="str">
        <f t="shared" si="304"/>
        <v>PISP</v>
      </c>
      <c r="F6487" s="93" t="str">
        <f t="shared" si="305"/>
        <v>Y</v>
      </c>
      <c r="G6487" s="95">
        <v>31661940.982603624</v>
      </c>
      <c r="H6487" s="99">
        <v>43643.42890569396</v>
      </c>
      <c r="I6487" s="99">
        <v>145.9170784148919</v>
      </c>
      <c r="J6487" s="96"/>
      <c r="K6487" s="96"/>
      <c r="L6487" s="96"/>
      <c r="M6487" s="96"/>
      <c r="N6487" s="96"/>
      <c r="O6487" s="96"/>
      <c r="P6487" s="96"/>
    </row>
    <row r="6488" spans="1:16" x14ac:dyDescent="0.25">
      <c r="A6488" s="97">
        <v>43783</v>
      </c>
      <c r="B6488" s="101">
        <v>36</v>
      </c>
      <c r="C6488" s="92" t="str">
        <f t="shared" si="303"/>
        <v>GET /domestic-scheduled-payments/{DomesticScheduledPaymentId}</v>
      </c>
      <c r="D6488" s="94" t="s">
        <v>208</v>
      </c>
      <c r="E6488" s="93" t="str">
        <f t="shared" si="304"/>
        <v>PISP</v>
      </c>
      <c r="F6488" s="93" t="str">
        <f t="shared" si="305"/>
        <v>Y</v>
      </c>
      <c r="G6488" s="95">
        <v>12972424.157679342</v>
      </c>
      <c r="H6488" s="99">
        <v>29887.73433439415</v>
      </c>
      <c r="I6488" s="99">
        <v>81.105431613022702</v>
      </c>
      <c r="J6488" s="96"/>
      <c r="K6488" s="96"/>
      <c r="L6488" s="96"/>
      <c r="M6488" s="96"/>
      <c r="N6488" s="96"/>
      <c r="O6488" s="96"/>
      <c r="P6488" s="96"/>
    </row>
    <row r="6489" spans="1:16" x14ac:dyDescent="0.25">
      <c r="A6489" s="97">
        <v>43783</v>
      </c>
      <c r="B6489" s="101">
        <v>37</v>
      </c>
      <c r="C6489" s="92" t="str">
        <f t="shared" si="303"/>
        <v>POST /domestic-standing-order-consents</v>
      </c>
      <c r="D6489" s="94" t="s">
        <v>208</v>
      </c>
      <c r="E6489" s="93" t="str">
        <f t="shared" si="304"/>
        <v>PISP</v>
      </c>
      <c r="F6489" s="93" t="str">
        <f t="shared" si="305"/>
        <v>N</v>
      </c>
      <c r="G6489" s="95">
        <v>22719361.478440363</v>
      </c>
      <c r="H6489" s="99">
        <v>24054.982502075723</v>
      </c>
      <c r="I6489" s="99">
        <v>208.35222324864887</v>
      </c>
      <c r="J6489" s="96"/>
      <c r="K6489" s="96"/>
      <c r="L6489" s="96"/>
      <c r="M6489" s="96"/>
      <c r="N6489" s="96"/>
      <c r="O6489" s="96"/>
      <c r="P6489" s="96"/>
    </row>
    <row r="6490" spans="1:16" x14ac:dyDescent="0.25">
      <c r="A6490" s="97">
        <v>43783</v>
      </c>
      <c r="B6490" s="101">
        <v>38</v>
      </c>
      <c r="C6490" s="92" t="str">
        <f t="shared" si="303"/>
        <v>GET /domestic-standing-order-consents/{ConsentId}</v>
      </c>
      <c r="D6490" s="94" t="s">
        <v>208</v>
      </c>
      <c r="E6490" s="93" t="str">
        <f t="shared" si="304"/>
        <v>PISP</v>
      </c>
      <c r="F6490" s="93" t="str">
        <f t="shared" si="305"/>
        <v>N</v>
      </c>
      <c r="G6490" s="95">
        <v>26406979.895549845</v>
      </c>
      <c r="H6490" s="99">
        <v>32842.463934364205</v>
      </c>
      <c r="I6490" s="99">
        <v>211.58155154375456</v>
      </c>
      <c r="J6490" s="96"/>
      <c r="K6490" s="96"/>
      <c r="L6490" s="96"/>
      <c r="M6490" s="96"/>
      <c r="N6490" s="96"/>
      <c r="O6490" s="96"/>
      <c r="P6490" s="96"/>
    </row>
    <row r="6491" spans="1:16" x14ac:dyDescent="0.25">
      <c r="A6491" s="97">
        <v>43783</v>
      </c>
      <c r="B6491" s="101">
        <v>39</v>
      </c>
      <c r="C6491" s="92" t="str">
        <f t="shared" si="303"/>
        <v>POST /domestic-standing-orders</v>
      </c>
      <c r="D6491" s="94" t="s">
        <v>208</v>
      </c>
      <c r="E6491" s="93" t="str">
        <f t="shared" si="304"/>
        <v>PISP</v>
      </c>
      <c r="F6491" s="93" t="str">
        <f t="shared" si="305"/>
        <v>Y</v>
      </c>
      <c r="G6491" s="95">
        <v>7273235.6723659523</v>
      </c>
      <c r="H6491" s="99">
        <v>18665.369618447654</v>
      </c>
      <c r="I6491" s="99">
        <v>1.9457447344881504</v>
      </c>
      <c r="J6491" s="96"/>
      <c r="K6491" s="96"/>
      <c r="L6491" s="96"/>
      <c r="M6491" s="96"/>
      <c r="N6491" s="96"/>
      <c r="O6491" s="96"/>
      <c r="P6491" s="96"/>
    </row>
    <row r="6492" spans="1:16" x14ac:dyDescent="0.25">
      <c r="A6492" s="97">
        <v>43783</v>
      </c>
      <c r="B6492" s="101">
        <v>40</v>
      </c>
      <c r="C6492" s="92" t="str">
        <f t="shared" si="303"/>
        <v>GET /domestic-standing-orders/{DomesticStandingOrderId}</v>
      </c>
      <c r="D6492" s="94" t="s">
        <v>208</v>
      </c>
      <c r="E6492" s="93" t="str">
        <f t="shared" si="304"/>
        <v>PISP</v>
      </c>
      <c r="F6492" s="93" t="str">
        <f t="shared" si="305"/>
        <v>Y</v>
      </c>
      <c r="G6492" s="95">
        <v>6358302.328278739</v>
      </c>
      <c r="H6492" s="99">
        <v>8440.9870139607974</v>
      </c>
      <c r="I6492" s="99">
        <v>218.44378860019944</v>
      </c>
      <c r="J6492" s="96"/>
      <c r="K6492" s="96"/>
      <c r="L6492" s="96"/>
      <c r="M6492" s="96"/>
      <c r="N6492" s="96"/>
      <c r="O6492" s="96"/>
      <c r="P6492" s="96"/>
    </row>
    <row r="6493" spans="1:16" x14ac:dyDescent="0.25">
      <c r="A6493" s="97">
        <v>43783</v>
      </c>
      <c r="B6493" s="101">
        <v>41</v>
      </c>
      <c r="C6493" s="92" t="str">
        <f t="shared" si="303"/>
        <v>POST /international-payment-consents</v>
      </c>
      <c r="D6493" s="94" t="s">
        <v>208</v>
      </c>
      <c r="E6493" s="93" t="str">
        <f t="shared" si="304"/>
        <v>PISP</v>
      </c>
      <c r="F6493" s="93" t="str">
        <f t="shared" si="305"/>
        <v>N</v>
      </c>
      <c r="G6493" s="95">
        <v>31269637.213931553</v>
      </c>
      <c r="H6493" s="99">
        <v>42534.469325375961</v>
      </c>
      <c r="I6493" s="99">
        <v>60.492224941145359</v>
      </c>
      <c r="J6493" s="96"/>
      <c r="K6493" s="96"/>
      <c r="L6493" s="96"/>
      <c r="M6493" s="96"/>
      <c r="N6493" s="96"/>
      <c r="O6493" s="96"/>
      <c r="P6493" s="96"/>
    </row>
    <row r="6494" spans="1:16" x14ac:dyDescent="0.25">
      <c r="A6494" s="97">
        <v>43783</v>
      </c>
      <c r="B6494" s="101">
        <v>42</v>
      </c>
      <c r="C6494" s="92" t="str">
        <f t="shared" si="303"/>
        <v>GET /international-payment-consents/{ConsentId}</v>
      </c>
      <c r="D6494" s="94" t="s">
        <v>208</v>
      </c>
      <c r="E6494" s="93" t="str">
        <f t="shared" si="304"/>
        <v>PISP</v>
      </c>
      <c r="F6494" s="93" t="str">
        <f t="shared" si="305"/>
        <v>N</v>
      </c>
      <c r="G6494" s="95">
        <v>31776551.643940497</v>
      </c>
      <c r="H6494" s="99">
        <v>29204.287597362352</v>
      </c>
      <c r="I6494" s="99">
        <v>280.35930588353017</v>
      </c>
      <c r="J6494" s="96"/>
      <c r="K6494" s="96"/>
      <c r="L6494" s="96"/>
      <c r="M6494" s="96"/>
      <c r="N6494" s="96"/>
      <c r="O6494" s="96"/>
      <c r="P6494" s="96"/>
    </row>
    <row r="6495" spans="1:16" x14ac:dyDescent="0.25">
      <c r="A6495" s="97">
        <v>43783</v>
      </c>
      <c r="B6495" s="101">
        <v>43</v>
      </c>
      <c r="C6495" s="92" t="str">
        <f t="shared" si="303"/>
        <v>POST /international-payments</v>
      </c>
      <c r="D6495" s="94" t="s">
        <v>208</v>
      </c>
      <c r="E6495" s="93" t="str">
        <f t="shared" si="304"/>
        <v>PISP</v>
      </c>
      <c r="F6495" s="93" t="str">
        <f t="shared" si="305"/>
        <v>Y</v>
      </c>
      <c r="G6495" s="95">
        <v>31794722.556060351</v>
      </c>
      <c r="H6495" s="99">
        <v>40614.398729015229</v>
      </c>
      <c r="I6495" s="99">
        <v>40.826494606251622</v>
      </c>
      <c r="J6495" s="96"/>
      <c r="K6495" s="96"/>
      <c r="L6495" s="96"/>
      <c r="M6495" s="96"/>
      <c r="N6495" s="96"/>
      <c r="O6495" s="96"/>
      <c r="P6495" s="96"/>
    </row>
    <row r="6496" spans="1:16" x14ac:dyDescent="0.25">
      <c r="A6496" s="97">
        <v>43783</v>
      </c>
      <c r="B6496" s="101">
        <v>44</v>
      </c>
      <c r="C6496" s="92" t="str">
        <f t="shared" si="303"/>
        <v>GET /international-payments/{InternationalPaymentId}</v>
      </c>
      <c r="D6496" s="94" t="s">
        <v>208</v>
      </c>
      <c r="E6496" s="93" t="str">
        <f t="shared" si="304"/>
        <v>PISP</v>
      </c>
      <c r="F6496" s="93" t="str">
        <f t="shared" si="305"/>
        <v>Y</v>
      </c>
      <c r="G6496" s="95">
        <v>13148762.687596977</v>
      </c>
      <c r="H6496" s="99">
        <v>19013.864988716909</v>
      </c>
      <c r="I6496" s="99">
        <v>57.0934858549303</v>
      </c>
      <c r="J6496" s="96"/>
      <c r="K6496" s="96"/>
      <c r="L6496" s="96"/>
      <c r="M6496" s="96"/>
      <c r="N6496" s="96"/>
      <c r="O6496" s="96"/>
      <c r="P6496" s="96"/>
    </row>
    <row r="6497" spans="1:16" x14ac:dyDescent="0.25">
      <c r="A6497" s="97">
        <v>43783</v>
      </c>
      <c r="B6497" s="101">
        <v>45</v>
      </c>
      <c r="C6497" s="92" t="str">
        <f t="shared" si="303"/>
        <v>POST /international-scheduled-payment-consents</v>
      </c>
      <c r="D6497" s="94" t="s">
        <v>208</v>
      </c>
      <c r="E6497" s="93" t="str">
        <f t="shared" si="304"/>
        <v>PISP</v>
      </c>
      <c r="F6497" s="93" t="str">
        <f t="shared" si="305"/>
        <v>N</v>
      </c>
      <c r="G6497" s="95">
        <v>24325281.050724912</v>
      </c>
      <c r="H6497" s="99">
        <v>36073.822420360237</v>
      </c>
      <c r="I6497" s="99">
        <v>14.851861574117514</v>
      </c>
      <c r="J6497" s="96"/>
      <c r="K6497" s="96"/>
      <c r="L6497" s="96"/>
      <c r="M6497" s="96"/>
      <c r="N6497" s="96"/>
      <c r="O6497" s="96"/>
      <c r="P6497" s="96"/>
    </row>
    <row r="6498" spans="1:16" x14ac:dyDescent="0.25">
      <c r="A6498" s="97">
        <v>43783</v>
      </c>
      <c r="B6498" s="101">
        <v>46</v>
      </c>
      <c r="C6498" s="92" t="str">
        <f t="shared" si="303"/>
        <v>GET /international-scheduled-payment-consents/{ConsentId}</v>
      </c>
      <c r="D6498" s="94" t="s">
        <v>208</v>
      </c>
      <c r="E6498" s="93" t="str">
        <f t="shared" si="304"/>
        <v>PISP</v>
      </c>
      <c r="F6498" s="93" t="str">
        <f t="shared" si="305"/>
        <v>N</v>
      </c>
      <c r="G6498" s="95">
        <v>9510182.1483265068</v>
      </c>
      <c r="H6498" s="99">
        <v>27886.531177703768</v>
      </c>
      <c r="I6498" s="99">
        <v>24.371061038291007</v>
      </c>
      <c r="J6498" s="96"/>
      <c r="K6498" s="96"/>
      <c r="L6498" s="96"/>
      <c r="M6498" s="96"/>
      <c r="N6498" s="96"/>
      <c r="O6498" s="96"/>
      <c r="P6498" s="96"/>
    </row>
    <row r="6499" spans="1:16" x14ac:dyDescent="0.25">
      <c r="A6499" s="97">
        <v>43783</v>
      </c>
      <c r="B6499" s="101">
        <v>47</v>
      </c>
      <c r="C6499" s="92" t="str">
        <f t="shared" si="303"/>
        <v>POST /international-scheduled-payments</v>
      </c>
      <c r="D6499" s="94" t="s">
        <v>208</v>
      </c>
      <c r="E6499" s="93" t="str">
        <f t="shared" si="304"/>
        <v>PISP</v>
      </c>
      <c r="F6499" s="93" t="str">
        <f t="shared" si="305"/>
        <v>Y</v>
      </c>
      <c r="G6499" s="95">
        <v>14204263.151640711</v>
      </c>
      <c r="H6499" s="99">
        <v>22270.17937805564</v>
      </c>
      <c r="I6499" s="99">
        <v>74.930871516836035</v>
      </c>
      <c r="J6499" s="96"/>
      <c r="K6499" s="96"/>
      <c r="L6499" s="96"/>
      <c r="M6499" s="96"/>
      <c r="N6499" s="96"/>
      <c r="O6499" s="96"/>
      <c r="P6499" s="96"/>
    </row>
    <row r="6500" spans="1:16" x14ac:dyDescent="0.25">
      <c r="A6500" s="97">
        <v>43783</v>
      </c>
      <c r="B6500" s="101">
        <v>48</v>
      </c>
      <c r="C6500" s="92" t="str">
        <f t="shared" si="303"/>
        <v>GET /international-scheduled-payments/{InternationalScheduledPaymentId}</v>
      </c>
      <c r="D6500" s="94" t="s">
        <v>208</v>
      </c>
      <c r="E6500" s="93" t="str">
        <f t="shared" si="304"/>
        <v>PISP</v>
      </c>
      <c r="F6500" s="93" t="str">
        <f t="shared" si="305"/>
        <v>Y</v>
      </c>
      <c r="G6500" s="95">
        <v>23138989.945805319</v>
      </c>
      <c r="H6500" s="99">
        <v>35329.503019364864</v>
      </c>
      <c r="I6500" s="99">
        <v>54.101040227656362</v>
      </c>
      <c r="J6500" s="96"/>
      <c r="K6500" s="96"/>
      <c r="L6500" s="96"/>
      <c r="M6500" s="96"/>
      <c r="N6500" s="96"/>
      <c r="O6500" s="96"/>
      <c r="P6500" s="96"/>
    </row>
    <row r="6501" spans="1:16" x14ac:dyDescent="0.25">
      <c r="A6501" s="97">
        <v>43783</v>
      </c>
      <c r="B6501" s="101">
        <v>49</v>
      </c>
      <c r="C6501" s="92" t="str">
        <f t="shared" si="303"/>
        <v>POST /international-standing-order-consents</v>
      </c>
      <c r="D6501" s="94" t="s">
        <v>208</v>
      </c>
      <c r="E6501" s="93" t="str">
        <f t="shared" si="304"/>
        <v>PISP</v>
      </c>
      <c r="F6501" s="93" t="str">
        <f t="shared" si="305"/>
        <v>N</v>
      </c>
      <c r="G6501" s="95">
        <v>4125890.0200907765</v>
      </c>
      <c r="H6501" s="99">
        <v>12599.122278301666</v>
      </c>
      <c r="I6501" s="99">
        <v>6.1399576643257685</v>
      </c>
      <c r="J6501" s="96"/>
      <c r="K6501" s="96"/>
      <c r="L6501" s="96"/>
      <c r="M6501" s="96"/>
      <c r="N6501" s="96"/>
      <c r="O6501" s="96"/>
      <c r="P6501" s="96"/>
    </row>
    <row r="6502" spans="1:16" x14ac:dyDescent="0.25">
      <c r="A6502" s="97">
        <v>43783</v>
      </c>
      <c r="B6502" s="101">
        <v>50</v>
      </c>
      <c r="C6502" s="92" t="str">
        <f t="shared" si="303"/>
        <v>GET /international-standing-order-consents/{ConsentId}</v>
      </c>
      <c r="D6502" s="94" t="s">
        <v>208</v>
      </c>
      <c r="E6502" s="93" t="str">
        <f t="shared" si="304"/>
        <v>PISP</v>
      </c>
      <c r="F6502" s="93" t="str">
        <f t="shared" si="305"/>
        <v>N</v>
      </c>
      <c r="G6502" s="95">
        <v>18462537.917710274</v>
      </c>
      <c r="H6502" s="99">
        <v>32318.817271588028</v>
      </c>
      <c r="I6502" s="99">
        <v>256.48925365853023</v>
      </c>
      <c r="J6502" s="96"/>
      <c r="K6502" s="96"/>
      <c r="L6502" s="96"/>
      <c r="M6502" s="96"/>
      <c r="N6502" s="96"/>
      <c r="O6502" s="96"/>
      <c r="P6502" s="96"/>
    </row>
    <row r="6503" spans="1:16" x14ac:dyDescent="0.25">
      <c r="A6503" s="97">
        <v>43783</v>
      </c>
      <c r="B6503" s="101">
        <v>51</v>
      </c>
      <c r="C6503" s="92" t="str">
        <f t="shared" si="303"/>
        <v>POST /international-standing-orders</v>
      </c>
      <c r="D6503" s="94" t="s">
        <v>208</v>
      </c>
      <c r="E6503" s="93" t="str">
        <f t="shared" si="304"/>
        <v>PISP</v>
      </c>
      <c r="F6503" s="93" t="str">
        <f t="shared" si="305"/>
        <v>Y</v>
      </c>
      <c r="G6503" s="95">
        <v>13141972.579371482</v>
      </c>
      <c r="H6503" s="99">
        <v>25988.923658883054</v>
      </c>
      <c r="I6503" s="99">
        <v>204.9404792269294</v>
      </c>
      <c r="J6503" s="96"/>
      <c r="K6503" s="96"/>
      <c r="L6503" s="96"/>
      <c r="M6503" s="96"/>
      <c r="N6503" s="96"/>
      <c r="O6503" s="96"/>
      <c r="P6503" s="96"/>
    </row>
    <row r="6504" spans="1:16" x14ac:dyDescent="0.25">
      <c r="A6504" s="97">
        <v>43783</v>
      </c>
      <c r="B6504" s="101">
        <v>52</v>
      </c>
      <c r="C6504" s="92" t="str">
        <f t="shared" si="303"/>
        <v>GET /international-standing-orders/{InternationalStandingOrderPaymentId}</v>
      </c>
      <c r="D6504" s="94" t="s">
        <v>208</v>
      </c>
      <c r="E6504" s="93" t="str">
        <f t="shared" si="304"/>
        <v>PISP</v>
      </c>
      <c r="F6504" s="93" t="str">
        <f t="shared" si="305"/>
        <v>Y</v>
      </c>
      <c r="G6504" s="95">
        <v>6059943.4123737402</v>
      </c>
      <c r="H6504" s="99">
        <v>16656.248874141496</v>
      </c>
      <c r="I6504" s="99">
        <v>76.725519094464744</v>
      </c>
      <c r="J6504" s="96"/>
      <c r="K6504" s="96"/>
      <c r="L6504" s="96"/>
      <c r="M6504" s="96"/>
      <c r="N6504" s="96"/>
      <c r="O6504" s="96"/>
      <c r="P6504" s="96"/>
    </row>
    <row r="6505" spans="1:16" x14ac:dyDescent="0.25">
      <c r="A6505" s="97">
        <v>43783</v>
      </c>
      <c r="B6505" s="101">
        <v>53</v>
      </c>
      <c r="C6505" s="92" t="str">
        <f t="shared" si="303"/>
        <v>POST /file-payment-consents</v>
      </c>
      <c r="D6505" s="94" t="s">
        <v>208</v>
      </c>
      <c r="E6505" s="93" t="str">
        <f t="shared" si="304"/>
        <v>PISP</v>
      </c>
      <c r="F6505" s="93" t="str">
        <f t="shared" si="305"/>
        <v>N</v>
      </c>
      <c r="G6505" s="95">
        <v>12230179.71032948</v>
      </c>
      <c r="H6505" s="99">
        <v>14981.322136548381</v>
      </c>
      <c r="I6505" s="99">
        <v>22.703445841659342</v>
      </c>
      <c r="J6505" s="96"/>
      <c r="K6505" s="96"/>
      <c r="L6505" s="96"/>
      <c r="M6505" s="96"/>
      <c r="N6505" s="96"/>
      <c r="O6505" s="96"/>
      <c r="P6505" s="96"/>
    </row>
    <row r="6506" spans="1:16" x14ac:dyDescent="0.25">
      <c r="A6506" s="97">
        <v>43783</v>
      </c>
      <c r="B6506" s="101">
        <v>54</v>
      </c>
      <c r="C6506" s="92" t="str">
        <f t="shared" si="303"/>
        <v>GET /file-payment-consents/{ConsentId}</v>
      </c>
      <c r="D6506" s="94" t="s">
        <v>208</v>
      </c>
      <c r="E6506" s="93" t="str">
        <f t="shared" si="304"/>
        <v>PISP</v>
      </c>
      <c r="F6506" s="93" t="str">
        <f t="shared" si="305"/>
        <v>N</v>
      </c>
      <c r="G6506" s="95">
        <v>20941616.515954643</v>
      </c>
      <c r="H6506" s="99">
        <v>26614.474908284425</v>
      </c>
      <c r="I6506" s="99">
        <v>190.50079405722789</v>
      </c>
      <c r="J6506" s="96"/>
      <c r="K6506" s="96"/>
      <c r="L6506" s="96"/>
      <c r="M6506" s="96"/>
      <c r="N6506" s="96"/>
      <c r="O6506" s="96"/>
      <c r="P6506" s="96"/>
    </row>
    <row r="6507" spans="1:16" x14ac:dyDescent="0.25">
      <c r="A6507" s="97">
        <v>43783</v>
      </c>
      <c r="B6507" s="101">
        <v>55</v>
      </c>
      <c r="C6507" s="92" t="str">
        <f t="shared" si="303"/>
        <v>POST /file-payment-consents/{ConsentId}/file</v>
      </c>
      <c r="D6507" s="94" t="s">
        <v>208</v>
      </c>
      <c r="E6507" s="93" t="str">
        <f t="shared" si="304"/>
        <v>PISP</v>
      </c>
      <c r="F6507" s="93" t="str">
        <f t="shared" si="305"/>
        <v>N</v>
      </c>
      <c r="G6507" s="95">
        <v>19096875.196331628</v>
      </c>
      <c r="H6507" s="99">
        <v>32725.02675205261</v>
      </c>
      <c r="I6507" s="99">
        <v>65.132062268632765</v>
      </c>
      <c r="J6507" s="96"/>
      <c r="K6507" s="96"/>
      <c r="L6507" s="96"/>
      <c r="M6507" s="96"/>
      <c r="N6507" s="96"/>
      <c r="O6507" s="96"/>
      <c r="P6507" s="96"/>
    </row>
    <row r="6508" spans="1:16" x14ac:dyDescent="0.25">
      <c r="A6508" s="97">
        <v>43783</v>
      </c>
      <c r="B6508" s="101">
        <v>56</v>
      </c>
      <c r="C6508" s="92" t="str">
        <f t="shared" si="303"/>
        <v>GET /file-payment-consents/{ConsentId}/file</v>
      </c>
      <c r="D6508" s="94" t="s">
        <v>208</v>
      </c>
      <c r="E6508" s="93" t="str">
        <f t="shared" si="304"/>
        <v>PISP</v>
      </c>
      <c r="F6508" s="93" t="str">
        <f t="shared" si="305"/>
        <v>N</v>
      </c>
      <c r="G6508" s="95">
        <v>23564545.748301096</v>
      </c>
      <c r="H6508" s="99">
        <v>33782.856141708711</v>
      </c>
      <c r="I6508" s="99">
        <v>42.015586443555989</v>
      </c>
      <c r="J6508" s="96"/>
      <c r="K6508" s="96"/>
      <c r="L6508" s="96"/>
      <c r="M6508" s="96"/>
      <c r="N6508" s="96"/>
      <c r="O6508" s="96"/>
      <c r="P6508" s="96"/>
    </row>
    <row r="6509" spans="1:16" x14ac:dyDescent="0.25">
      <c r="A6509" s="97">
        <v>43783</v>
      </c>
      <c r="B6509" s="101">
        <v>57</v>
      </c>
      <c r="C6509" s="92" t="str">
        <f t="shared" si="303"/>
        <v>POST /file-payments</v>
      </c>
      <c r="D6509" s="94" t="s">
        <v>208</v>
      </c>
      <c r="E6509" s="93" t="str">
        <f t="shared" si="304"/>
        <v>PISP</v>
      </c>
      <c r="F6509" s="93" t="str">
        <f t="shared" si="305"/>
        <v>Y</v>
      </c>
      <c r="G6509" s="95">
        <v>334680512.97283077</v>
      </c>
      <c r="H6509" s="99">
        <v>4340.3667334803813</v>
      </c>
      <c r="I6509" s="99">
        <v>60.696820019965777</v>
      </c>
      <c r="J6509" s="96"/>
      <c r="K6509" s="96"/>
      <c r="L6509" s="96"/>
      <c r="M6509" s="96"/>
      <c r="N6509" s="96"/>
      <c r="O6509" s="96"/>
      <c r="P6509" s="96"/>
    </row>
    <row r="6510" spans="1:16" x14ac:dyDescent="0.25">
      <c r="A6510" s="97">
        <v>43783</v>
      </c>
      <c r="B6510" s="101">
        <v>58</v>
      </c>
      <c r="C6510" s="92" t="str">
        <f t="shared" si="303"/>
        <v>GET /file-payments/{FilePaymentId}</v>
      </c>
      <c r="D6510" s="94" t="s">
        <v>208</v>
      </c>
      <c r="E6510" s="93" t="str">
        <f t="shared" si="304"/>
        <v>PISP</v>
      </c>
      <c r="F6510" s="93" t="str">
        <f t="shared" si="305"/>
        <v>Y</v>
      </c>
      <c r="G6510" s="95">
        <v>64060056.406635746</v>
      </c>
      <c r="H6510" s="99">
        <v>810.75110658416145</v>
      </c>
      <c r="I6510" s="99">
        <v>128.0602908452118</v>
      </c>
      <c r="J6510" s="96"/>
      <c r="K6510" s="96"/>
      <c r="L6510" s="96"/>
      <c r="M6510" s="96"/>
      <c r="N6510" s="96"/>
      <c r="O6510" s="96"/>
      <c r="P6510" s="96"/>
    </row>
    <row r="6511" spans="1:16" x14ac:dyDescent="0.25">
      <c r="A6511" s="97">
        <v>43783</v>
      </c>
      <c r="B6511" s="101">
        <v>59</v>
      </c>
      <c r="C6511" s="92" t="str">
        <f t="shared" si="303"/>
        <v>GET /file-payments/{FilePaymentId}/report-file</v>
      </c>
      <c r="D6511" s="94" t="s">
        <v>208</v>
      </c>
      <c r="E6511" s="93" t="str">
        <f t="shared" si="304"/>
        <v>PISP</v>
      </c>
      <c r="F6511" s="93" t="str">
        <f t="shared" si="305"/>
        <v>Y</v>
      </c>
      <c r="G6511" s="95">
        <v>63200716.506378852</v>
      </c>
      <c r="H6511" s="99">
        <v>2677.4406829778682</v>
      </c>
      <c r="I6511" s="99">
        <v>77.988917921897354</v>
      </c>
      <c r="J6511" s="96"/>
      <c r="K6511" s="96"/>
      <c r="L6511" s="96"/>
      <c r="M6511" s="96"/>
      <c r="N6511" s="96"/>
      <c r="O6511" s="96"/>
      <c r="P6511" s="96"/>
    </row>
    <row r="6512" spans="1:16" x14ac:dyDescent="0.25">
      <c r="A6512" s="97">
        <v>43783</v>
      </c>
      <c r="B6512" s="101">
        <v>60</v>
      </c>
      <c r="C6512" s="92" t="str">
        <f t="shared" si="303"/>
        <v>POST /funds-confirmation-consents</v>
      </c>
      <c r="D6512" s="94" t="s">
        <v>208</v>
      </c>
      <c r="E6512" s="93" t="str">
        <f t="shared" si="304"/>
        <v>CoF</v>
      </c>
      <c r="F6512" s="93" t="str">
        <f t="shared" si="305"/>
        <v>N</v>
      </c>
      <c r="G6512" s="95">
        <v>13884732.416986482</v>
      </c>
      <c r="H6512" s="99">
        <v>15924.50312288985</v>
      </c>
      <c r="I6512" s="99">
        <v>13.707996013203637</v>
      </c>
      <c r="J6512" s="96"/>
      <c r="K6512" s="96"/>
      <c r="L6512" s="96"/>
      <c r="M6512" s="96"/>
      <c r="N6512" s="96"/>
      <c r="O6512" s="96"/>
      <c r="P6512" s="96"/>
    </row>
    <row r="6513" spans="1:16" x14ac:dyDescent="0.25">
      <c r="A6513" s="97">
        <v>43783</v>
      </c>
      <c r="B6513" s="101">
        <v>61</v>
      </c>
      <c r="C6513" s="92" t="str">
        <f t="shared" si="303"/>
        <v>GET /funds-confirmation-consents/{ConsentId}</v>
      </c>
      <c r="D6513" s="94" t="s">
        <v>208</v>
      </c>
      <c r="E6513" s="93" t="str">
        <f t="shared" si="304"/>
        <v>CoF</v>
      </c>
      <c r="F6513" s="93" t="str">
        <f t="shared" si="305"/>
        <v>N</v>
      </c>
      <c r="G6513" s="95">
        <v>20263172.228793483</v>
      </c>
      <c r="H6513" s="99">
        <v>39821.383416738943</v>
      </c>
      <c r="I6513" s="99">
        <v>206.86275703697876</v>
      </c>
      <c r="J6513" s="96"/>
      <c r="K6513" s="96"/>
      <c r="L6513" s="96"/>
      <c r="M6513" s="96"/>
      <c r="N6513" s="96"/>
      <c r="O6513" s="96"/>
      <c r="P6513" s="96"/>
    </row>
    <row r="6514" spans="1:16" x14ac:dyDescent="0.25">
      <c r="A6514" s="97">
        <v>43783</v>
      </c>
      <c r="B6514" s="101">
        <v>62</v>
      </c>
      <c r="C6514" s="92" t="str">
        <f t="shared" si="303"/>
        <v>DELETE /funds-confirmation-consents/{ConsentId}</v>
      </c>
      <c r="D6514" s="94" t="s">
        <v>208</v>
      </c>
      <c r="E6514" s="93" t="str">
        <f t="shared" si="304"/>
        <v>CoF</v>
      </c>
      <c r="F6514" s="93" t="str">
        <f t="shared" si="305"/>
        <v>N</v>
      </c>
      <c r="G6514" s="95">
        <v>6203040.7071318207</v>
      </c>
      <c r="H6514" s="99">
        <v>11647.969961873183</v>
      </c>
      <c r="I6514" s="99">
        <v>106.19238323974265</v>
      </c>
      <c r="J6514" s="96"/>
      <c r="K6514" s="96"/>
      <c r="L6514" s="96"/>
      <c r="M6514" s="96"/>
      <c r="N6514" s="96"/>
      <c r="O6514" s="96"/>
      <c r="P6514" s="96"/>
    </row>
    <row r="6515" spans="1:16" x14ac:dyDescent="0.25">
      <c r="A6515" s="97">
        <v>43783</v>
      </c>
      <c r="B6515" s="101">
        <v>63</v>
      </c>
      <c r="C6515" s="92" t="str">
        <f t="shared" si="303"/>
        <v>POST /funds-confirmations</v>
      </c>
      <c r="D6515" s="94" t="s">
        <v>208</v>
      </c>
      <c r="E6515" s="93" t="str">
        <f t="shared" si="304"/>
        <v>CoF</v>
      </c>
      <c r="F6515" s="93" t="str">
        <f t="shared" si="305"/>
        <v>Y</v>
      </c>
      <c r="G6515" s="95">
        <v>8187836.700934465</v>
      </c>
      <c r="H6515" s="99">
        <v>17463.632092754709</v>
      </c>
      <c r="I6515" s="99">
        <v>223.63988611025181</v>
      </c>
      <c r="J6515" s="96"/>
      <c r="K6515" s="96"/>
      <c r="L6515" s="96"/>
      <c r="M6515" s="96"/>
      <c r="N6515" s="96"/>
      <c r="O6515" s="96"/>
      <c r="P6515" s="96"/>
    </row>
    <row r="6516" spans="1:16" x14ac:dyDescent="0.25">
      <c r="A6516" s="97">
        <v>43783</v>
      </c>
      <c r="B6516" s="101">
        <v>75</v>
      </c>
      <c r="C6516" s="92" t="str">
        <f t="shared" si="303"/>
        <v>GET /domestic-payment-consents/{ConsentId}/funds-confirmation</v>
      </c>
      <c r="D6516" s="94" t="s">
        <v>208</v>
      </c>
      <c r="E6516" s="93" t="str">
        <f t="shared" si="304"/>
        <v>CoF</v>
      </c>
      <c r="F6516" s="93" t="str">
        <f t="shared" si="305"/>
        <v>Y</v>
      </c>
      <c r="G6516" s="95">
        <v>3805318.7604089249</v>
      </c>
      <c r="H6516" s="99">
        <v>7404.2526903263552</v>
      </c>
      <c r="I6516" s="99">
        <v>214.89338640629103</v>
      </c>
      <c r="J6516" s="96"/>
      <c r="K6516" s="96"/>
      <c r="L6516" s="96"/>
      <c r="M6516" s="96"/>
      <c r="N6516" s="96"/>
      <c r="O6516" s="96"/>
      <c r="P6516" s="96"/>
    </row>
    <row r="6517" spans="1:16" x14ac:dyDescent="0.25">
      <c r="A6517" s="97">
        <v>43783</v>
      </c>
      <c r="B6517" s="101">
        <v>76</v>
      </c>
      <c r="C6517" s="92" t="str">
        <f t="shared" si="303"/>
        <v>GET /international-payment-consents/{ConsentId}/funds-confirmation</v>
      </c>
      <c r="D6517" s="94" t="s">
        <v>208</v>
      </c>
      <c r="E6517" s="93" t="str">
        <f t="shared" si="304"/>
        <v>CoF</v>
      </c>
      <c r="F6517" s="93" t="str">
        <f t="shared" si="305"/>
        <v>Y</v>
      </c>
      <c r="G6517" s="95">
        <v>16421846.557090189</v>
      </c>
      <c r="H6517" s="99">
        <v>46449.157009905517</v>
      </c>
      <c r="I6517" s="99">
        <v>89.904246876220128</v>
      </c>
      <c r="J6517" s="96"/>
      <c r="K6517" s="96"/>
      <c r="L6517" s="96"/>
      <c r="M6517" s="96"/>
      <c r="N6517" s="96"/>
      <c r="O6517" s="96"/>
      <c r="P6517" s="96"/>
    </row>
    <row r="6518" spans="1:16" x14ac:dyDescent="0.25">
      <c r="A6518" s="97">
        <v>43783</v>
      </c>
      <c r="B6518" s="101">
        <v>77</v>
      </c>
      <c r="C6518" s="92" t="str">
        <f t="shared" si="303"/>
        <v>GET /international-scheduled-payment-consents/{ConsentId}/funds-confirmation</v>
      </c>
      <c r="D6518" s="94" t="s">
        <v>208</v>
      </c>
      <c r="E6518" s="93" t="str">
        <f t="shared" si="304"/>
        <v>CoF</v>
      </c>
      <c r="F6518" s="93" t="str">
        <f t="shared" si="305"/>
        <v>Y</v>
      </c>
      <c r="G6518" s="95">
        <v>34601469.724059366</v>
      </c>
      <c r="H6518" s="99">
        <v>45341.141956187428</v>
      </c>
      <c r="I6518" s="99">
        <v>8.6546428882816642</v>
      </c>
      <c r="J6518" s="96"/>
      <c r="K6518" s="96"/>
      <c r="L6518" s="96"/>
      <c r="M6518" s="96"/>
      <c r="N6518" s="96"/>
      <c r="O6518" s="96"/>
      <c r="P6518" s="96"/>
    </row>
    <row r="6519" spans="1:16" x14ac:dyDescent="0.25">
      <c r="A6519" s="97">
        <v>43783</v>
      </c>
      <c r="B6519" s="101">
        <v>78</v>
      </c>
      <c r="C6519" s="92" t="str">
        <f t="shared" si="303"/>
        <v>GET /accounts/{AccountId}/parties</v>
      </c>
      <c r="D6519" s="94" t="s">
        <v>208</v>
      </c>
      <c r="E6519" s="93" t="str">
        <f t="shared" si="304"/>
        <v>AISP</v>
      </c>
      <c r="F6519" s="93" t="str">
        <f t="shared" si="305"/>
        <v>Y</v>
      </c>
      <c r="G6519" s="104">
        <v>1051710.9123094026</v>
      </c>
      <c r="H6519" s="99">
        <v>50462.946812932663</v>
      </c>
      <c r="I6519" s="99">
        <v>0</v>
      </c>
      <c r="J6519" s="96"/>
      <c r="K6519" s="96"/>
      <c r="L6519" s="96"/>
      <c r="M6519" s="96"/>
      <c r="N6519" s="96"/>
      <c r="O6519" s="96"/>
      <c r="P6519" s="96"/>
    </row>
    <row r="6520" spans="1:16" x14ac:dyDescent="0.25">
      <c r="A6520" s="97">
        <v>43783</v>
      </c>
      <c r="B6520" s="101">
        <v>79</v>
      </c>
      <c r="C6520" s="92" t="str">
        <f t="shared" si="303"/>
        <v>GET /domestic-payments/{DomesticPaymentId}/payment-details</v>
      </c>
      <c r="D6520" s="94" t="s">
        <v>208</v>
      </c>
      <c r="E6520" s="93" t="str">
        <f t="shared" si="304"/>
        <v>PISP</v>
      </c>
      <c r="F6520" s="93" t="str">
        <f t="shared" si="305"/>
        <v>Y</v>
      </c>
      <c r="G6520" s="104">
        <v>38802777.644194648</v>
      </c>
      <c r="H6520" s="99">
        <v>46310.42857047914</v>
      </c>
      <c r="I6520" s="99">
        <v>80.365036646812811</v>
      </c>
      <c r="J6520" s="96"/>
      <c r="K6520" s="96"/>
      <c r="L6520" s="96"/>
      <c r="M6520" s="96"/>
      <c r="N6520" s="96"/>
      <c r="O6520" s="96"/>
      <c r="P6520" s="96"/>
    </row>
    <row r="6521" spans="1:16" x14ac:dyDescent="0.25">
      <c r="A6521" s="97">
        <v>43783</v>
      </c>
      <c r="B6521" s="101">
        <v>80</v>
      </c>
      <c r="C6521" s="92" t="str">
        <f t="shared" si="303"/>
        <v>GET /domestic-scheduled-payments/{DomesticScheduledPaymentId}/payment-details</v>
      </c>
      <c r="D6521" s="94" t="s">
        <v>208</v>
      </c>
      <c r="E6521" s="93" t="str">
        <f t="shared" si="304"/>
        <v>PISP</v>
      </c>
      <c r="F6521" s="93" t="str">
        <f t="shared" si="305"/>
        <v>Y</v>
      </c>
      <c r="G6521" s="104">
        <v>14269666.573447278</v>
      </c>
      <c r="H6521" s="99">
        <v>32876.507767833566</v>
      </c>
      <c r="I6521" s="99">
        <v>89.215974774324977</v>
      </c>
      <c r="J6521" s="96"/>
      <c r="K6521" s="96"/>
      <c r="L6521" s="96"/>
      <c r="M6521" s="96"/>
      <c r="N6521" s="96"/>
      <c r="O6521" s="96"/>
      <c r="P6521" s="96"/>
    </row>
    <row r="6522" spans="1:16" x14ac:dyDescent="0.25">
      <c r="A6522" s="97">
        <v>43783</v>
      </c>
      <c r="B6522" s="101">
        <v>81</v>
      </c>
      <c r="C6522" s="92" t="str">
        <f t="shared" si="303"/>
        <v>GET /domestic-standing-orders/{DomesticStandingOrderId}/payment-details</v>
      </c>
      <c r="D6522" s="94" t="s">
        <v>208</v>
      </c>
      <c r="E6522" s="93" t="str">
        <f t="shared" si="304"/>
        <v>PISP</v>
      </c>
      <c r="F6522" s="93" t="str">
        <f t="shared" si="305"/>
        <v>Y</v>
      </c>
      <c r="G6522" s="104">
        <v>6994132.5611066138</v>
      </c>
      <c r="H6522" s="99">
        <v>9285.0857153568777</v>
      </c>
      <c r="I6522" s="99">
        <v>240.2881674602194</v>
      </c>
      <c r="J6522" s="96"/>
      <c r="K6522" s="96"/>
      <c r="L6522" s="96"/>
      <c r="M6522" s="96"/>
      <c r="N6522" s="96"/>
      <c r="O6522" s="96"/>
      <c r="P6522" s="96"/>
    </row>
    <row r="6523" spans="1:16" x14ac:dyDescent="0.25">
      <c r="A6523" s="97">
        <v>43783</v>
      </c>
      <c r="B6523" s="101">
        <v>82</v>
      </c>
      <c r="C6523" s="92" t="str">
        <f t="shared" si="303"/>
        <v>GET /international-payments/{InternationalPaymentId}/payment-details</v>
      </c>
      <c r="D6523" s="94" t="s">
        <v>208</v>
      </c>
      <c r="E6523" s="93" t="str">
        <f t="shared" si="304"/>
        <v>PISP</v>
      </c>
      <c r="F6523" s="93" t="str">
        <f t="shared" si="305"/>
        <v>Y</v>
      </c>
      <c r="G6523" s="104">
        <v>14463638.956356676</v>
      </c>
      <c r="H6523" s="99">
        <v>20915.251487588601</v>
      </c>
      <c r="I6523" s="99">
        <v>62.802834440423332</v>
      </c>
      <c r="J6523" s="96"/>
      <c r="K6523" s="96"/>
      <c r="L6523" s="96"/>
      <c r="M6523" s="96"/>
      <c r="N6523" s="96"/>
      <c r="O6523" s="96"/>
      <c r="P6523" s="96"/>
    </row>
    <row r="6524" spans="1:16" x14ac:dyDescent="0.25">
      <c r="A6524" s="97">
        <v>43783</v>
      </c>
      <c r="B6524" s="101">
        <v>83</v>
      </c>
      <c r="C6524" s="92" t="str">
        <f t="shared" si="303"/>
        <v>GET /international-scheduled-payments/{InternationalScheduledPaymentId}/payment-details</v>
      </c>
      <c r="D6524" s="94" t="s">
        <v>208</v>
      </c>
      <c r="E6524" s="93" t="str">
        <f t="shared" si="304"/>
        <v>PISP</v>
      </c>
      <c r="F6524" s="93" t="str">
        <f t="shared" si="305"/>
        <v>Y</v>
      </c>
      <c r="G6524" s="104">
        <v>25452888.940385852</v>
      </c>
      <c r="H6524" s="99">
        <v>38862.453321301356</v>
      </c>
      <c r="I6524" s="99">
        <v>59.511144250422007</v>
      </c>
      <c r="J6524" s="96"/>
      <c r="K6524" s="96"/>
      <c r="L6524" s="96"/>
      <c r="M6524" s="96"/>
      <c r="N6524" s="96"/>
      <c r="O6524" s="96"/>
      <c r="P6524" s="96"/>
    </row>
    <row r="6525" spans="1:16" x14ac:dyDescent="0.25">
      <c r="A6525" s="97">
        <v>43783</v>
      </c>
      <c r="B6525" s="101">
        <v>84</v>
      </c>
      <c r="C6525" s="92" t="str">
        <f t="shared" si="303"/>
        <v>GET /international-standing-orders/{InternationalStandingOrderPaymentId}/payment-details</v>
      </c>
      <c r="D6525" s="94" t="s">
        <v>208</v>
      </c>
      <c r="E6525" s="93" t="str">
        <f t="shared" si="304"/>
        <v>PISP</v>
      </c>
      <c r="F6525" s="93" t="str">
        <f t="shared" si="305"/>
        <v>Y</v>
      </c>
      <c r="G6525" s="104">
        <v>6665937.7536111148</v>
      </c>
      <c r="H6525" s="99">
        <v>18321.873761555649</v>
      </c>
      <c r="I6525" s="99">
        <v>84.398071003911227</v>
      </c>
      <c r="J6525" s="96"/>
      <c r="K6525" s="96"/>
      <c r="L6525" s="96"/>
      <c r="M6525" s="96"/>
      <c r="N6525" s="96"/>
      <c r="O6525" s="96"/>
      <c r="P6525" s="96"/>
    </row>
    <row r="6526" spans="1:16" x14ac:dyDescent="0.25">
      <c r="A6526" s="97">
        <v>43783</v>
      </c>
      <c r="B6526" s="101">
        <v>85</v>
      </c>
      <c r="C6526" s="92" t="str">
        <f t="shared" si="303"/>
        <v>GET /file-payments/{FilePaymentId}/payment-details</v>
      </c>
      <c r="D6526" s="94" t="s">
        <v>208</v>
      </c>
      <c r="E6526" s="93" t="str">
        <f t="shared" si="304"/>
        <v>PISP</v>
      </c>
      <c r="F6526" s="93" t="str">
        <f t="shared" si="305"/>
        <v>Y</v>
      </c>
      <c r="G6526" s="104">
        <v>69520788.157016739</v>
      </c>
      <c r="H6526" s="99">
        <v>2945.1847512756549</v>
      </c>
      <c r="I6526" s="99">
        <v>85.787809714087089</v>
      </c>
      <c r="J6526" s="96"/>
      <c r="K6526" s="96"/>
      <c r="L6526" s="96"/>
      <c r="M6526" s="96"/>
      <c r="N6526" s="96"/>
      <c r="O6526" s="96"/>
      <c r="P6526" s="96"/>
    </row>
    <row r="6527" spans="1:16" x14ac:dyDescent="0.25">
      <c r="A6527" s="97">
        <v>43783</v>
      </c>
      <c r="B6527" s="101">
        <v>86</v>
      </c>
      <c r="C6527" s="92" t="str">
        <f t="shared" si="303"/>
        <v>POST /event-subscriptions</v>
      </c>
      <c r="D6527" s="94" t="s">
        <v>208</v>
      </c>
      <c r="E6527" s="93" t="str">
        <f t="shared" si="304"/>
        <v>Notifications</v>
      </c>
      <c r="F6527" s="93" t="str">
        <f t="shared" si="305"/>
        <v>N</v>
      </c>
      <c r="G6527" s="104">
        <v>12496259.175287833</v>
      </c>
      <c r="H6527" s="99">
        <v>14332.052810600864</v>
      </c>
      <c r="I6527" s="99">
        <v>12.337196411883273</v>
      </c>
      <c r="J6527" s="96"/>
      <c r="K6527" s="96"/>
      <c r="L6527" s="96"/>
      <c r="M6527" s="96"/>
      <c r="N6527" s="96"/>
      <c r="O6527" s="96"/>
      <c r="P6527" s="96"/>
    </row>
    <row r="6528" spans="1:16" x14ac:dyDescent="0.25">
      <c r="A6528" s="97">
        <v>43783</v>
      </c>
      <c r="B6528" s="101">
        <v>87</v>
      </c>
      <c r="C6528" s="92" t="str">
        <f t="shared" si="303"/>
        <v>GET /event-subscriptions</v>
      </c>
      <c r="D6528" s="94" t="s">
        <v>208</v>
      </c>
      <c r="E6528" s="93" t="str">
        <f t="shared" si="304"/>
        <v>Notifications</v>
      </c>
      <c r="F6528" s="93" t="str">
        <f t="shared" si="305"/>
        <v>N</v>
      </c>
      <c r="G6528" s="104">
        <v>18236855.005914137</v>
      </c>
      <c r="H6528" s="99">
        <v>35839.245075065053</v>
      </c>
      <c r="I6528" s="99">
        <v>186.17648133328089</v>
      </c>
      <c r="J6528" s="96"/>
      <c r="K6528" s="96"/>
      <c r="L6528" s="96"/>
      <c r="M6528" s="96"/>
      <c r="N6528" s="96"/>
      <c r="O6528" s="96"/>
      <c r="P6528" s="96"/>
    </row>
    <row r="6529" spans="1:16" x14ac:dyDescent="0.25">
      <c r="A6529" s="97">
        <v>43783</v>
      </c>
      <c r="B6529" s="101">
        <v>88</v>
      </c>
      <c r="C6529" s="92" t="str">
        <f t="shared" si="303"/>
        <v>PUT /event-subscriptions/{EventSubscriptionId}</v>
      </c>
      <c r="D6529" s="94" t="s">
        <v>208</v>
      </c>
      <c r="E6529" s="93" t="str">
        <f t="shared" si="304"/>
        <v>Notifications</v>
      </c>
      <c r="F6529" s="93" t="str">
        <f t="shared" si="305"/>
        <v>N</v>
      </c>
      <c r="G6529" s="104">
        <v>13121072.134052226</v>
      </c>
      <c r="H6529" s="99">
        <v>15048.655451130908</v>
      </c>
      <c r="I6529" s="99">
        <v>12.954056232477438</v>
      </c>
      <c r="J6529" s="96"/>
      <c r="K6529" s="96"/>
      <c r="L6529" s="96"/>
      <c r="M6529" s="96"/>
      <c r="N6529" s="96"/>
      <c r="O6529" s="96"/>
      <c r="P6529" s="96"/>
    </row>
    <row r="6530" spans="1:16" x14ac:dyDescent="0.25">
      <c r="A6530" s="97">
        <v>43783</v>
      </c>
      <c r="B6530" s="101">
        <v>89</v>
      </c>
      <c r="C6530" s="92" t="str">
        <f t="shared" si="303"/>
        <v>DELETE /event-subscriptions/{EventSubscriptionId}</v>
      </c>
      <c r="D6530" s="94" t="s">
        <v>208</v>
      </c>
      <c r="E6530" s="93" t="str">
        <f t="shared" si="304"/>
        <v>Notifications</v>
      </c>
      <c r="F6530" s="93" t="str">
        <f t="shared" si="305"/>
        <v>N</v>
      </c>
      <c r="G6530" s="104">
        <v>6823344.7778450036</v>
      </c>
      <c r="H6530" s="99">
        <v>12812.766958060502</v>
      </c>
      <c r="I6530" s="99">
        <v>116.81162156371693</v>
      </c>
      <c r="J6530" s="96"/>
      <c r="K6530" s="96"/>
      <c r="L6530" s="96"/>
      <c r="M6530" s="96"/>
      <c r="N6530" s="96"/>
      <c r="O6530" s="96"/>
      <c r="P6530" s="96"/>
    </row>
    <row r="6531" spans="1:16" x14ac:dyDescent="0.25">
      <c r="A6531" s="97">
        <v>43783</v>
      </c>
      <c r="B6531" s="101">
        <v>90</v>
      </c>
      <c r="C6531" s="92" t="str">
        <f t="shared" si="303"/>
        <v>POST /event-notifications</v>
      </c>
      <c r="D6531" s="94" t="s">
        <v>208</v>
      </c>
      <c r="E6531" s="93" t="str">
        <f t="shared" si="304"/>
        <v>Notifications</v>
      </c>
      <c r="F6531" s="93" t="str">
        <f t="shared" si="305"/>
        <v>N</v>
      </c>
      <c r="G6531" s="104">
        <v>7778444.8658877416</v>
      </c>
      <c r="H6531" s="99">
        <v>16590.450488116974</v>
      </c>
      <c r="I6531" s="99">
        <v>212.45789180473921</v>
      </c>
      <c r="J6531" s="96"/>
      <c r="K6531" s="96"/>
      <c r="L6531" s="96"/>
      <c r="M6531" s="96"/>
      <c r="N6531" s="96"/>
      <c r="O6531" s="96"/>
      <c r="P6531" s="96"/>
    </row>
    <row r="6532" spans="1:16" x14ac:dyDescent="0.25">
      <c r="A6532" s="97">
        <v>43783</v>
      </c>
      <c r="B6532" s="101">
        <v>91</v>
      </c>
      <c r="C6532" s="92" t="str">
        <f t="shared" si="303"/>
        <v>POST /events</v>
      </c>
      <c r="D6532" s="94" t="s">
        <v>208</v>
      </c>
      <c r="E6532" s="93" t="str">
        <f t="shared" si="304"/>
        <v>Notifications</v>
      </c>
      <c r="F6532" s="93" t="str">
        <f t="shared" si="305"/>
        <v>N</v>
      </c>
      <c r="G6532" s="104">
        <v>5582736.6364186388</v>
      </c>
      <c r="H6532" s="99">
        <v>10483.172965685864</v>
      </c>
      <c r="I6532" s="99">
        <v>95.573144915768395</v>
      </c>
      <c r="J6532" s="96"/>
      <c r="K6532" s="96"/>
      <c r="L6532" s="96"/>
      <c r="M6532" s="96"/>
      <c r="N6532" s="96"/>
      <c r="O6532" s="96"/>
      <c r="P6532" s="96"/>
    </row>
    <row r="6533" spans="1:16" x14ac:dyDescent="0.25">
      <c r="A6533" s="97">
        <v>43784</v>
      </c>
      <c r="B6533" s="101">
        <v>0</v>
      </c>
      <c r="C6533" s="92" t="str">
        <f t="shared" si="303"/>
        <v>OIDC endpoints for token IDs</v>
      </c>
      <c r="D6533" s="94" t="s">
        <v>207</v>
      </c>
      <c r="E6533" s="93" t="str">
        <f t="shared" si="304"/>
        <v>OIDC</v>
      </c>
      <c r="F6533" s="93" t="str">
        <f t="shared" si="305"/>
        <v>N</v>
      </c>
      <c r="G6533" s="111">
        <v>859459151.23217046</v>
      </c>
      <c r="H6533" s="99">
        <v>1749807.5140122417</v>
      </c>
      <c r="I6533" s="99">
        <v>541.6344361392089</v>
      </c>
      <c r="J6533" s="96"/>
      <c r="K6533" s="96"/>
      <c r="L6533" s="96"/>
      <c r="M6533" s="96"/>
      <c r="N6533" s="96"/>
      <c r="O6533" s="96"/>
      <c r="P6533" s="96"/>
    </row>
    <row r="6534" spans="1:16" x14ac:dyDescent="0.25">
      <c r="A6534" s="100">
        <v>43784</v>
      </c>
      <c r="B6534" s="101">
        <v>1</v>
      </c>
      <c r="C6534" s="92" t="str">
        <f t="shared" si="303"/>
        <v>POST /account-access-consents</v>
      </c>
      <c r="D6534" s="94" t="s">
        <v>207</v>
      </c>
      <c r="E6534" s="93" t="str">
        <f t="shared" si="304"/>
        <v>AISP</v>
      </c>
      <c r="F6534" s="93" t="str">
        <f t="shared" si="305"/>
        <v>N</v>
      </c>
      <c r="G6534" s="95">
        <v>765887.05428066559</v>
      </c>
      <c r="H6534" s="102">
        <v>28475.035821396512</v>
      </c>
      <c r="I6534" s="102">
        <v>91.151765883033761</v>
      </c>
      <c r="J6534" s="96"/>
      <c r="K6534" s="96"/>
      <c r="L6534" s="96"/>
      <c r="M6534" s="96"/>
      <c r="N6534" s="96"/>
      <c r="O6534" s="96"/>
      <c r="P6534" s="96"/>
    </row>
    <row r="6535" spans="1:16" x14ac:dyDescent="0.25">
      <c r="A6535" s="100">
        <v>43784</v>
      </c>
      <c r="B6535" s="101">
        <v>2</v>
      </c>
      <c r="C6535" s="92" t="str">
        <f t="shared" si="303"/>
        <v>GET /account-access-consents/{ConsentId}</v>
      </c>
      <c r="D6535" s="94" t="s">
        <v>207</v>
      </c>
      <c r="E6535" s="93" t="str">
        <f t="shared" si="304"/>
        <v>AISP</v>
      </c>
      <c r="F6535" s="93" t="str">
        <f t="shared" si="305"/>
        <v>N</v>
      </c>
      <c r="G6535" s="95">
        <v>1632753.9163856513</v>
      </c>
      <c r="H6535" s="102">
        <v>31795.963285064998</v>
      </c>
      <c r="I6535" s="102">
        <v>35.086088368216664</v>
      </c>
      <c r="J6535" s="96"/>
      <c r="K6535" s="96"/>
      <c r="L6535" s="96"/>
      <c r="M6535" s="96"/>
      <c r="N6535" s="96"/>
      <c r="O6535" s="96"/>
      <c r="P6535" s="96"/>
    </row>
    <row r="6536" spans="1:16" x14ac:dyDescent="0.25">
      <c r="A6536" s="100">
        <v>43784</v>
      </c>
      <c r="B6536" s="101">
        <v>3</v>
      </c>
      <c r="C6536" s="92" t="str">
        <f t="shared" ref="C6536:C6599" si="306">VLOOKUP($B6536,endpoints,3)</f>
        <v>DELETE /account-access-consents/{ConsentId}</v>
      </c>
      <c r="D6536" s="94" t="s">
        <v>207</v>
      </c>
      <c r="E6536" s="93" t="str">
        <f t="shared" ref="E6536:E6599" si="307">VLOOKUP($B6536,endpoints,4)</f>
        <v>AISP</v>
      </c>
      <c r="F6536" s="93" t="str">
        <f t="shared" ref="F6536:F6599" si="308">VLOOKUP($B6536,endpoints,5)</f>
        <v>N</v>
      </c>
      <c r="G6536" s="95">
        <v>694811.48739105323</v>
      </c>
      <c r="H6536" s="102">
        <v>26808.810722814898</v>
      </c>
      <c r="I6536" s="102">
        <v>296.57837409109135</v>
      </c>
      <c r="J6536" s="96"/>
      <c r="K6536" s="96"/>
      <c r="L6536" s="96"/>
      <c r="M6536" s="96"/>
      <c r="N6536" s="96"/>
      <c r="O6536" s="96"/>
      <c r="P6536" s="96"/>
    </row>
    <row r="6537" spans="1:16" x14ac:dyDescent="0.25">
      <c r="A6537" s="100">
        <v>43784</v>
      </c>
      <c r="B6537" s="101">
        <v>4</v>
      </c>
      <c r="C6537" s="92" t="str">
        <f t="shared" si="306"/>
        <v>GET /accounts</v>
      </c>
      <c r="D6537" s="94" t="s">
        <v>207</v>
      </c>
      <c r="E6537" s="93" t="str">
        <f t="shared" si="307"/>
        <v>AISP</v>
      </c>
      <c r="F6537" s="93" t="str">
        <f t="shared" si="308"/>
        <v>Y</v>
      </c>
      <c r="G6537" s="95">
        <v>1794751.1351469296</v>
      </c>
      <c r="H6537" s="102">
        <v>27876.311331221605</v>
      </c>
      <c r="I6537" s="102">
        <v>72.520799170075435</v>
      </c>
      <c r="J6537" s="96"/>
      <c r="K6537" s="96"/>
      <c r="L6537" s="96"/>
      <c r="M6537" s="96"/>
      <c r="N6537" s="96"/>
      <c r="O6537" s="96"/>
      <c r="P6537" s="96"/>
    </row>
    <row r="6538" spans="1:16" x14ac:dyDescent="0.25">
      <c r="A6538" s="100">
        <v>43784</v>
      </c>
      <c r="B6538" s="101">
        <v>5</v>
      </c>
      <c r="C6538" s="92" t="str">
        <f t="shared" si="306"/>
        <v>GET /accounts/{AccountId}</v>
      </c>
      <c r="D6538" s="94" t="s">
        <v>207</v>
      </c>
      <c r="E6538" s="93" t="str">
        <f t="shared" si="307"/>
        <v>AISP</v>
      </c>
      <c r="F6538" s="93" t="str">
        <f t="shared" si="308"/>
        <v>Y</v>
      </c>
      <c r="G6538" s="95">
        <v>2971468.7769719036</v>
      </c>
      <c r="H6538" s="102">
        <v>43048.320574646634</v>
      </c>
      <c r="I6538" s="102">
        <v>101.13204223241669</v>
      </c>
      <c r="J6538" s="96"/>
      <c r="K6538" s="96"/>
      <c r="L6538" s="96"/>
      <c r="M6538" s="96"/>
      <c r="N6538" s="96"/>
      <c r="O6538" s="96"/>
      <c r="P6538" s="96"/>
    </row>
    <row r="6539" spans="1:16" x14ac:dyDescent="0.25">
      <c r="A6539" s="100">
        <v>43784</v>
      </c>
      <c r="B6539" s="101">
        <v>6</v>
      </c>
      <c r="C6539" s="92" t="str">
        <f t="shared" si="306"/>
        <v>GET /accounts/{AccountId}/balances</v>
      </c>
      <c r="D6539" s="94" t="s">
        <v>207</v>
      </c>
      <c r="E6539" s="93" t="str">
        <f t="shared" si="307"/>
        <v>AISP</v>
      </c>
      <c r="F6539" s="93" t="str">
        <f t="shared" si="308"/>
        <v>Y</v>
      </c>
      <c r="G6539" s="95">
        <v>2026209.7632799209</v>
      </c>
      <c r="H6539" s="102">
        <v>26694.820553441838</v>
      </c>
      <c r="I6539" s="102">
        <v>141.92435923339835</v>
      </c>
      <c r="J6539" s="96"/>
      <c r="K6539" s="96"/>
      <c r="L6539" s="96"/>
      <c r="M6539" s="96"/>
      <c r="N6539" s="96"/>
      <c r="O6539" s="96"/>
      <c r="P6539" s="96"/>
    </row>
    <row r="6540" spans="1:16" x14ac:dyDescent="0.25">
      <c r="A6540" s="100">
        <v>43784</v>
      </c>
      <c r="B6540" s="101">
        <v>7</v>
      </c>
      <c r="C6540" s="92" t="str">
        <f t="shared" si="306"/>
        <v>GET /balances</v>
      </c>
      <c r="D6540" s="94" t="s">
        <v>207</v>
      </c>
      <c r="E6540" s="93" t="str">
        <f t="shared" si="307"/>
        <v>AISP</v>
      </c>
      <c r="F6540" s="93" t="str">
        <f t="shared" si="308"/>
        <v>Y</v>
      </c>
      <c r="G6540" s="95">
        <v>1299765.7974821795</v>
      </c>
      <c r="H6540" s="102">
        <v>21950.448007550152</v>
      </c>
      <c r="I6540" s="102">
        <v>175.52425443633831</v>
      </c>
      <c r="J6540" s="96"/>
      <c r="K6540" s="96"/>
      <c r="L6540" s="96"/>
      <c r="M6540" s="96"/>
      <c r="N6540" s="96"/>
      <c r="O6540" s="96"/>
      <c r="P6540" s="96"/>
    </row>
    <row r="6541" spans="1:16" x14ac:dyDescent="0.25">
      <c r="A6541" s="100">
        <v>43784</v>
      </c>
      <c r="B6541" s="101">
        <v>8</v>
      </c>
      <c r="C6541" s="92" t="str">
        <f t="shared" si="306"/>
        <v>GET /accounts/{AccountId}/transactions</v>
      </c>
      <c r="D6541" s="94" t="s">
        <v>207</v>
      </c>
      <c r="E6541" s="93" t="str">
        <f t="shared" si="307"/>
        <v>AISP</v>
      </c>
      <c r="F6541" s="93" t="str">
        <f t="shared" si="308"/>
        <v>Y</v>
      </c>
      <c r="G6541" s="95">
        <v>37381416.015213504</v>
      </c>
      <c r="H6541" s="102">
        <v>18518.399124336258</v>
      </c>
      <c r="I6541" s="102">
        <v>205.93182378738703</v>
      </c>
      <c r="J6541" s="96"/>
      <c r="K6541" s="96"/>
      <c r="L6541" s="96"/>
      <c r="M6541" s="96"/>
      <c r="N6541" s="96"/>
      <c r="O6541" s="96"/>
      <c r="P6541" s="96"/>
    </row>
    <row r="6542" spans="1:16" x14ac:dyDescent="0.25">
      <c r="A6542" s="100">
        <v>43784</v>
      </c>
      <c r="B6542" s="101">
        <v>9</v>
      </c>
      <c r="C6542" s="92" t="str">
        <f t="shared" si="306"/>
        <v>GET /transactions</v>
      </c>
      <c r="D6542" s="94" t="s">
        <v>207</v>
      </c>
      <c r="E6542" s="93" t="str">
        <f t="shared" si="307"/>
        <v>AISP</v>
      </c>
      <c r="F6542" s="93" t="str">
        <f t="shared" si="308"/>
        <v>Y</v>
      </c>
      <c r="G6542" s="95">
        <v>402082046.0079062</v>
      </c>
      <c r="H6542" s="102">
        <v>45775.513527888135</v>
      </c>
      <c r="I6542" s="102">
        <v>34.221060422668607</v>
      </c>
      <c r="J6542" s="96"/>
      <c r="K6542" s="96"/>
      <c r="L6542" s="96"/>
      <c r="M6542" s="96"/>
      <c r="N6542" s="96"/>
      <c r="O6542" s="96"/>
      <c r="P6542" s="96"/>
    </row>
    <row r="6543" spans="1:16" x14ac:dyDescent="0.25">
      <c r="A6543" s="100">
        <v>43784</v>
      </c>
      <c r="B6543" s="101">
        <v>10</v>
      </c>
      <c r="C6543" s="92" t="str">
        <f t="shared" si="306"/>
        <v>GET /accounts/{AccountId}/beneficiaries</v>
      </c>
      <c r="D6543" s="94" t="s">
        <v>207</v>
      </c>
      <c r="E6543" s="93" t="str">
        <f t="shared" si="307"/>
        <v>AISP</v>
      </c>
      <c r="F6543" s="93" t="str">
        <f t="shared" si="308"/>
        <v>Y</v>
      </c>
      <c r="G6543" s="95">
        <v>2495355.2321783067</v>
      </c>
      <c r="H6543" s="102">
        <v>27372.950355603574</v>
      </c>
      <c r="I6543" s="102">
        <v>136.41157251826192</v>
      </c>
      <c r="J6543" s="96"/>
      <c r="K6543" s="96"/>
      <c r="L6543" s="96"/>
      <c r="M6543" s="96"/>
      <c r="N6543" s="96"/>
      <c r="O6543" s="96"/>
      <c r="P6543" s="96"/>
    </row>
    <row r="6544" spans="1:16" x14ac:dyDescent="0.25">
      <c r="A6544" s="100">
        <v>43784</v>
      </c>
      <c r="B6544" s="101">
        <v>11</v>
      </c>
      <c r="C6544" s="92" t="str">
        <f t="shared" si="306"/>
        <v>GET /beneficiaries</v>
      </c>
      <c r="D6544" s="94" t="s">
        <v>207</v>
      </c>
      <c r="E6544" s="93" t="str">
        <f t="shared" si="307"/>
        <v>AISP</v>
      </c>
      <c r="F6544" s="93" t="str">
        <f t="shared" si="308"/>
        <v>Y</v>
      </c>
      <c r="G6544" s="95">
        <v>3201684.0279910178</v>
      </c>
      <c r="H6544" s="102">
        <v>40577.850431723447</v>
      </c>
      <c r="I6544" s="102">
        <v>31.806858810041184</v>
      </c>
      <c r="J6544" s="96"/>
      <c r="K6544" s="96"/>
      <c r="L6544" s="96"/>
      <c r="M6544" s="96"/>
      <c r="N6544" s="96"/>
      <c r="O6544" s="96"/>
      <c r="P6544" s="96"/>
    </row>
    <row r="6545" spans="1:16" x14ac:dyDescent="0.25">
      <c r="A6545" s="100">
        <v>43784</v>
      </c>
      <c r="B6545" s="101">
        <v>12</v>
      </c>
      <c r="C6545" s="92" t="str">
        <f t="shared" si="306"/>
        <v>GET /accounts/{AccountId}/direct-debits</v>
      </c>
      <c r="D6545" s="94" t="s">
        <v>207</v>
      </c>
      <c r="E6545" s="93" t="str">
        <f t="shared" si="307"/>
        <v>AISP</v>
      </c>
      <c r="F6545" s="93" t="str">
        <f t="shared" si="308"/>
        <v>Y</v>
      </c>
      <c r="G6545" s="95">
        <v>2285998.7283378644</v>
      </c>
      <c r="H6545" s="102">
        <v>33517.574198073926</v>
      </c>
      <c r="I6545" s="102">
        <v>192.99347416255492</v>
      </c>
      <c r="J6545" s="96"/>
      <c r="K6545" s="96"/>
      <c r="L6545" s="96"/>
      <c r="M6545" s="96"/>
      <c r="N6545" s="96"/>
      <c r="O6545" s="96"/>
      <c r="P6545" s="96"/>
    </row>
    <row r="6546" spans="1:16" x14ac:dyDescent="0.25">
      <c r="A6546" s="100">
        <v>43784</v>
      </c>
      <c r="B6546" s="101">
        <v>13</v>
      </c>
      <c r="C6546" s="92" t="str">
        <f t="shared" si="306"/>
        <v>GET /direct-debits</v>
      </c>
      <c r="D6546" s="94" t="s">
        <v>207</v>
      </c>
      <c r="E6546" s="93" t="str">
        <f t="shared" si="307"/>
        <v>AISP</v>
      </c>
      <c r="F6546" s="93" t="str">
        <f t="shared" si="308"/>
        <v>Y</v>
      </c>
      <c r="G6546" s="95">
        <v>1944614.1334860257</v>
      </c>
      <c r="H6546" s="102">
        <v>24069.753609695821</v>
      </c>
      <c r="I6546" s="102">
        <v>250.66283514177363</v>
      </c>
      <c r="J6546" s="96"/>
      <c r="K6546" s="96"/>
      <c r="L6546" s="96"/>
      <c r="M6546" s="96"/>
      <c r="N6546" s="96"/>
      <c r="O6546" s="96"/>
      <c r="P6546" s="96"/>
    </row>
    <row r="6547" spans="1:16" x14ac:dyDescent="0.25">
      <c r="A6547" s="100">
        <v>43784</v>
      </c>
      <c r="B6547" s="101">
        <v>14</v>
      </c>
      <c r="C6547" s="92" t="str">
        <f t="shared" si="306"/>
        <v>GET /accounts/{AccountId}/standing-orders</v>
      </c>
      <c r="D6547" s="94" t="s">
        <v>207</v>
      </c>
      <c r="E6547" s="93" t="str">
        <f t="shared" si="307"/>
        <v>AISP</v>
      </c>
      <c r="F6547" s="93" t="str">
        <f t="shared" si="308"/>
        <v>Y</v>
      </c>
      <c r="G6547" s="95">
        <v>1025885.4868962876</v>
      </c>
      <c r="H6547" s="102">
        <v>16561.797142586314</v>
      </c>
      <c r="I6547" s="102">
        <v>142.6323995472014</v>
      </c>
      <c r="J6547" s="96"/>
      <c r="K6547" s="96"/>
      <c r="L6547" s="96"/>
      <c r="M6547" s="96"/>
      <c r="N6547" s="96"/>
      <c r="O6547" s="96"/>
      <c r="P6547" s="96"/>
    </row>
    <row r="6548" spans="1:16" x14ac:dyDescent="0.25">
      <c r="A6548" s="100">
        <v>43784</v>
      </c>
      <c r="B6548" s="101">
        <v>15</v>
      </c>
      <c r="C6548" s="92" t="str">
        <f t="shared" si="306"/>
        <v>GET /standing-orders</v>
      </c>
      <c r="D6548" s="94" t="s">
        <v>207</v>
      </c>
      <c r="E6548" s="93" t="str">
        <f t="shared" si="307"/>
        <v>AISP</v>
      </c>
      <c r="F6548" s="93" t="str">
        <f t="shared" si="308"/>
        <v>Y</v>
      </c>
      <c r="G6548" s="95">
        <v>1782498.8518811041</v>
      </c>
      <c r="H6548" s="102">
        <v>40515.686825056982</v>
      </c>
      <c r="I6548" s="102">
        <v>146.88775725928596</v>
      </c>
      <c r="J6548" s="96"/>
      <c r="K6548" s="96"/>
      <c r="L6548" s="96"/>
      <c r="M6548" s="96"/>
      <c r="N6548" s="96"/>
      <c r="O6548" s="96"/>
      <c r="P6548" s="96"/>
    </row>
    <row r="6549" spans="1:16" x14ac:dyDescent="0.25">
      <c r="A6549" s="100">
        <v>43784</v>
      </c>
      <c r="B6549" s="101">
        <v>16</v>
      </c>
      <c r="C6549" s="92" t="str">
        <f t="shared" si="306"/>
        <v>GET /accounts/{AccountId}/product</v>
      </c>
      <c r="D6549" s="94" t="s">
        <v>207</v>
      </c>
      <c r="E6549" s="93" t="str">
        <f t="shared" si="307"/>
        <v>AISP</v>
      </c>
      <c r="F6549" s="93" t="str">
        <f t="shared" si="308"/>
        <v>Y</v>
      </c>
      <c r="G6549" s="95">
        <v>465079.49763470283</v>
      </c>
      <c r="H6549" s="102">
        <v>5420.586243137057</v>
      </c>
      <c r="I6549" s="102">
        <v>187.28134540543465</v>
      </c>
      <c r="J6549" s="96"/>
      <c r="K6549" s="96"/>
      <c r="L6549" s="96"/>
      <c r="M6549" s="96"/>
      <c r="N6549" s="96"/>
      <c r="O6549" s="96"/>
      <c r="P6549" s="96"/>
    </row>
    <row r="6550" spans="1:16" x14ac:dyDescent="0.25">
      <c r="A6550" s="100">
        <v>43784</v>
      </c>
      <c r="B6550" s="101">
        <v>17</v>
      </c>
      <c r="C6550" s="92" t="str">
        <f t="shared" si="306"/>
        <v>GET /products</v>
      </c>
      <c r="D6550" s="94" t="s">
        <v>207</v>
      </c>
      <c r="E6550" s="93" t="str">
        <f t="shared" si="307"/>
        <v>AISP</v>
      </c>
      <c r="F6550" s="93" t="str">
        <f t="shared" si="308"/>
        <v>Y</v>
      </c>
      <c r="G6550" s="95">
        <v>1036858.059852564</v>
      </c>
      <c r="H6550" s="102">
        <v>31776.084319158457</v>
      </c>
      <c r="I6550" s="102">
        <v>227.60869981595096</v>
      </c>
      <c r="J6550" s="96"/>
      <c r="K6550" s="96"/>
      <c r="L6550" s="96"/>
      <c r="M6550" s="96"/>
      <c r="N6550" s="96"/>
      <c r="O6550" s="96"/>
      <c r="P6550" s="96"/>
    </row>
    <row r="6551" spans="1:16" x14ac:dyDescent="0.25">
      <c r="A6551" s="100">
        <v>43784</v>
      </c>
      <c r="B6551" s="101">
        <v>18</v>
      </c>
      <c r="C6551" s="92" t="str">
        <f t="shared" si="306"/>
        <v>GET /accounts/{AccountId}/offers</v>
      </c>
      <c r="D6551" s="94" t="s">
        <v>207</v>
      </c>
      <c r="E6551" s="93" t="str">
        <f t="shared" si="307"/>
        <v>AISP</v>
      </c>
      <c r="F6551" s="93" t="str">
        <f t="shared" si="308"/>
        <v>Y</v>
      </c>
      <c r="G6551" s="95">
        <v>936238.07265157881</v>
      </c>
      <c r="H6551" s="102">
        <v>42935.102883617794</v>
      </c>
      <c r="I6551" s="102">
        <v>276.29145370275944</v>
      </c>
      <c r="J6551" s="96"/>
      <c r="K6551" s="96"/>
      <c r="L6551" s="96"/>
      <c r="M6551" s="96"/>
      <c r="N6551" s="96"/>
      <c r="O6551" s="96"/>
      <c r="P6551" s="96"/>
    </row>
    <row r="6552" spans="1:16" x14ac:dyDescent="0.25">
      <c r="A6552" s="100">
        <v>43784</v>
      </c>
      <c r="B6552" s="101">
        <v>19</v>
      </c>
      <c r="C6552" s="92" t="str">
        <f t="shared" si="306"/>
        <v>GET /offers</v>
      </c>
      <c r="D6552" s="94" t="s">
        <v>207</v>
      </c>
      <c r="E6552" s="93" t="str">
        <f t="shared" si="307"/>
        <v>AISP</v>
      </c>
      <c r="F6552" s="93" t="str">
        <f t="shared" si="308"/>
        <v>Y</v>
      </c>
      <c r="G6552" s="95">
        <v>3460464.6574285799</v>
      </c>
      <c r="H6552" s="102">
        <v>39346.962372913906</v>
      </c>
      <c r="I6552" s="102">
        <v>183.49156284880806</v>
      </c>
      <c r="J6552" s="96"/>
      <c r="K6552" s="96"/>
      <c r="L6552" s="96"/>
      <c r="M6552" s="96"/>
      <c r="N6552" s="96"/>
      <c r="O6552" s="96"/>
      <c r="P6552" s="96"/>
    </row>
    <row r="6553" spans="1:16" x14ac:dyDescent="0.25">
      <c r="A6553" s="100">
        <v>43784</v>
      </c>
      <c r="B6553" s="101">
        <v>20</v>
      </c>
      <c r="C6553" s="92" t="str">
        <f t="shared" si="306"/>
        <v>GET /accounts/{AccountId}/party</v>
      </c>
      <c r="D6553" s="94" t="s">
        <v>207</v>
      </c>
      <c r="E6553" s="93" t="str">
        <f t="shared" si="307"/>
        <v>AISP</v>
      </c>
      <c r="F6553" s="93" t="str">
        <f t="shared" si="308"/>
        <v>Y</v>
      </c>
      <c r="G6553" s="95">
        <v>1465418.2851352629</v>
      </c>
      <c r="H6553" s="102">
        <v>47899.672769784564</v>
      </c>
      <c r="I6553" s="102">
        <v>0</v>
      </c>
      <c r="J6553" s="96"/>
      <c r="K6553" s="96"/>
      <c r="L6553" s="96"/>
      <c r="M6553" s="96"/>
      <c r="N6553" s="96"/>
      <c r="O6553" s="96"/>
      <c r="P6553" s="96"/>
    </row>
    <row r="6554" spans="1:16" x14ac:dyDescent="0.25">
      <c r="A6554" s="100">
        <v>43784</v>
      </c>
      <c r="B6554" s="101">
        <v>21</v>
      </c>
      <c r="C6554" s="92" t="str">
        <f t="shared" si="306"/>
        <v>GET /party</v>
      </c>
      <c r="D6554" s="94" t="s">
        <v>207</v>
      </c>
      <c r="E6554" s="93" t="str">
        <f t="shared" si="307"/>
        <v>AISP</v>
      </c>
      <c r="F6554" s="93" t="str">
        <f t="shared" si="308"/>
        <v>Y</v>
      </c>
      <c r="G6554" s="95">
        <v>955015.92487726756</v>
      </c>
      <c r="H6554" s="102">
        <v>11062.553110369223</v>
      </c>
      <c r="I6554" s="102">
        <v>395.25896992124751</v>
      </c>
      <c r="J6554" s="96"/>
      <c r="K6554" s="96"/>
      <c r="L6554" s="96"/>
      <c r="M6554" s="96"/>
      <c r="N6554" s="96"/>
      <c r="O6554" s="96"/>
      <c r="P6554" s="96"/>
    </row>
    <row r="6555" spans="1:16" x14ac:dyDescent="0.25">
      <c r="A6555" s="100">
        <v>43784</v>
      </c>
      <c r="B6555" s="101">
        <v>22</v>
      </c>
      <c r="C6555" s="92" t="str">
        <f t="shared" si="306"/>
        <v>GET /accounts/{AccountId}/scheduled-payments</v>
      </c>
      <c r="D6555" s="94" t="s">
        <v>207</v>
      </c>
      <c r="E6555" s="93" t="str">
        <f t="shared" si="307"/>
        <v>AISP</v>
      </c>
      <c r="F6555" s="93" t="str">
        <f t="shared" si="308"/>
        <v>Y</v>
      </c>
      <c r="G6555" s="95">
        <v>1093324.151639669</v>
      </c>
      <c r="H6555" s="102">
        <v>37430.683263656378</v>
      </c>
      <c r="I6555" s="102">
        <v>3.1293455590571577</v>
      </c>
      <c r="J6555" s="96"/>
      <c r="K6555" s="96"/>
      <c r="L6555" s="96"/>
      <c r="M6555" s="96"/>
      <c r="N6555" s="96"/>
      <c r="O6555" s="96"/>
      <c r="P6555" s="96"/>
    </row>
    <row r="6556" spans="1:16" x14ac:dyDescent="0.25">
      <c r="A6556" s="100">
        <v>43784</v>
      </c>
      <c r="B6556" s="101">
        <v>23</v>
      </c>
      <c r="C6556" s="92" t="str">
        <f t="shared" si="306"/>
        <v>GET /scheduled-payments</v>
      </c>
      <c r="D6556" s="94" t="s">
        <v>207</v>
      </c>
      <c r="E6556" s="93" t="str">
        <f t="shared" si="307"/>
        <v>AISP</v>
      </c>
      <c r="F6556" s="93" t="str">
        <f t="shared" si="308"/>
        <v>Y</v>
      </c>
      <c r="G6556" s="95">
        <v>2060789.0311186854</v>
      </c>
      <c r="H6556" s="102">
        <v>33224.194711240409</v>
      </c>
      <c r="I6556" s="102">
        <v>81.906603639611291</v>
      </c>
      <c r="J6556" s="96"/>
      <c r="K6556" s="96"/>
      <c r="L6556" s="96"/>
      <c r="M6556" s="96"/>
      <c r="N6556" s="96"/>
      <c r="O6556" s="96"/>
      <c r="P6556" s="96"/>
    </row>
    <row r="6557" spans="1:16" x14ac:dyDescent="0.25">
      <c r="A6557" s="100">
        <v>43784</v>
      </c>
      <c r="B6557" s="101">
        <v>24</v>
      </c>
      <c r="C6557" s="92" t="str">
        <f t="shared" si="306"/>
        <v>GET /accounts/{AccountId}/statements</v>
      </c>
      <c r="D6557" s="94" t="s">
        <v>207</v>
      </c>
      <c r="E6557" s="93" t="str">
        <f t="shared" si="307"/>
        <v>AISP</v>
      </c>
      <c r="F6557" s="93" t="str">
        <f t="shared" si="308"/>
        <v>Y</v>
      </c>
      <c r="G6557" s="95">
        <v>1080671.9050426555</v>
      </c>
      <c r="H6557" s="102">
        <v>14806.217474256084</v>
      </c>
      <c r="I6557" s="102">
        <v>147.13770257021054</v>
      </c>
      <c r="J6557" s="96"/>
      <c r="K6557" s="96"/>
      <c r="L6557" s="96"/>
      <c r="M6557" s="96"/>
      <c r="N6557" s="96"/>
      <c r="O6557" s="96"/>
      <c r="P6557" s="96"/>
    </row>
    <row r="6558" spans="1:16" x14ac:dyDescent="0.25">
      <c r="A6558" s="100">
        <v>43784</v>
      </c>
      <c r="B6558" s="101">
        <v>25</v>
      </c>
      <c r="C6558" s="92" t="str">
        <f t="shared" si="306"/>
        <v>GET /accounts/{AccountId}/statements/{StatementId}</v>
      </c>
      <c r="D6558" s="94" t="s">
        <v>207</v>
      </c>
      <c r="E6558" s="93" t="str">
        <f t="shared" si="307"/>
        <v>AISP</v>
      </c>
      <c r="F6558" s="93" t="str">
        <f t="shared" si="308"/>
        <v>Y</v>
      </c>
      <c r="G6558" s="95">
        <v>1310772.5021281315</v>
      </c>
      <c r="H6558" s="102">
        <v>26397.624971016045</v>
      </c>
      <c r="I6558" s="102">
        <v>129.98368831341199</v>
      </c>
      <c r="J6558" s="96"/>
      <c r="K6558" s="96"/>
      <c r="L6558" s="96"/>
      <c r="M6558" s="96"/>
      <c r="N6558" s="96"/>
      <c r="O6558" s="96"/>
      <c r="P6558" s="96"/>
    </row>
    <row r="6559" spans="1:16" x14ac:dyDescent="0.25">
      <c r="A6559" s="100">
        <v>43784</v>
      </c>
      <c r="B6559" s="101">
        <v>26</v>
      </c>
      <c r="C6559" s="92" t="str">
        <f t="shared" si="306"/>
        <v>GET /accounts/{AccountId}/statements/{StatementId}/file</v>
      </c>
      <c r="D6559" s="94" t="s">
        <v>207</v>
      </c>
      <c r="E6559" s="93" t="str">
        <f t="shared" si="307"/>
        <v>AISP</v>
      </c>
      <c r="F6559" s="93" t="str">
        <f t="shared" si="308"/>
        <v>Y</v>
      </c>
      <c r="G6559" s="95">
        <v>2390504.9367391588</v>
      </c>
      <c r="H6559" s="102">
        <v>24665.47608502637</v>
      </c>
      <c r="I6559" s="102">
        <v>93.452024684213328</v>
      </c>
      <c r="J6559" s="96"/>
      <c r="K6559" s="96"/>
      <c r="L6559" s="96"/>
      <c r="M6559" s="96"/>
      <c r="N6559" s="96"/>
      <c r="O6559" s="96"/>
      <c r="P6559" s="96"/>
    </row>
    <row r="6560" spans="1:16" x14ac:dyDescent="0.25">
      <c r="A6560" s="100">
        <v>43784</v>
      </c>
      <c r="B6560" s="101">
        <v>27</v>
      </c>
      <c r="C6560" s="92" t="str">
        <f t="shared" si="306"/>
        <v>GET /accounts/{AccountId}/statements/{StatementId}/transactions</v>
      </c>
      <c r="D6560" s="94" t="s">
        <v>207</v>
      </c>
      <c r="E6560" s="93" t="str">
        <f t="shared" si="307"/>
        <v>AISP</v>
      </c>
      <c r="F6560" s="93" t="str">
        <f t="shared" si="308"/>
        <v>Y</v>
      </c>
      <c r="G6560" s="95">
        <v>33708198.488899983</v>
      </c>
      <c r="H6560" s="102">
        <v>7748.3379118328357</v>
      </c>
      <c r="I6560" s="102">
        <v>276.24525171944344</v>
      </c>
      <c r="J6560" s="96"/>
      <c r="K6560" s="96"/>
      <c r="L6560" s="96"/>
      <c r="M6560" s="96"/>
      <c r="N6560" s="96"/>
      <c r="O6560" s="96"/>
      <c r="P6560" s="96"/>
    </row>
    <row r="6561" spans="1:16" x14ac:dyDescent="0.25">
      <c r="A6561" s="100">
        <v>43784</v>
      </c>
      <c r="B6561" s="101">
        <v>28</v>
      </c>
      <c r="C6561" s="92" t="str">
        <f t="shared" si="306"/>
        <v>GET /statements</v>
      </c>
      <c r="D6561" s="94" t="s">
        <v>207</v>
      </c>
      <c r="E6561" s="93" t="str">
        <f t="shared" si="307"/>
        <v>AISP</v>
      </c>
      <c r="F6561" s="93" t="str">
        <f t="shared" si="308"/>
        <v>Y</v>
      </c>
      <c r="G6561" s="95">
        <v>3639905.5995524875</v>
      </c>
      <c r="H6561" s="101">
        <v>43382.83965068993</v>
      </c>
      <c r="I6561" s="101">
        <v>70.060006456947463</v>
      </c>
      <c r="J6561" s="96"/>
      <c r="K6561" s="96"/>
      <c r="L6561" s="96"/>
      <c r="M6561" s="96"/>
      <c r="N6561" s="96"/>
      <c r="O6561" s="96"/>
      <c r="P6561" s="96"/>
    </row>
    <row r="6562" spans="1:16" x14ac:dyDescent="0.25">
      <c r="A6562" s="100">
        <v>43784</v>
      </c>
      <c r="B6562" s="101">
        <v>29</v>
      </c>
      <c r="C6562" s="92" t="str">
        <f t="shared" si="306"/>
        <v>POST /domestic-payment-consents</v>
      </c>
      <c r="D6562" s="94" t="s">
        <v>207</v>
      </c>
      <c r="E6562" s="93" t="str">
        <f t="shared" si="307"/>
        <v>PISP</v>
      </c>
      <c r="F6562" s="93" t="str">
        <f t="shared" si="308"/>
        <v>N</v>
      </c>
      <c r="G6562" s="95">
        <v>4218338.2446745792</v>
      </c>
      <c r="H6562" s="102">
        <v>8632.0068052752267</v>
      </c>
      <c r="I6562" s="102">
        <v>98.688460375889193</v>
      </c>
      <c r="J6562" s="96"/>
      <c r="K6562" s="96"/>
      <c r="L6562" s="96"/>
      <c r="M6562" s="96"/>
      <c r="N6562" s="96"/>
      <c r="O6562" s="96"/>
      <c r="P6562" s="96"/>
    </row>
    <row r="6563" spans="1:16" x14ac:dyDescent="0.25">
      <c r="A6563" s="100">
        <v>43784</v>
      </c>
      <c r="B6563" s="101">
        <v>30</v>
      </c>
      <c r="C6563" s="92" t="str">
        <f t="shared" si="306"/>
        <v>GET /domestic-payment-consents/{ConsentId}</v>
      </c>
      <c r="D6563" s="94" t="s">
        <v>207</v>
      </c>
      <c r="E6563" s="93" t="str">
        <f t="shared" si="307"/>
        <v>PISP</v>
      </c>
      <c r="F6563" s="93" t="str">
        <f t="shared" si="308"/>
        <v>N</v>
      </c>
      <c r="G6563" s="95">
        <v>16149621.76945021</v>
      </c>
      <c r="H6563" s="102">
        <v>18127.033935387281</v>
      </c>
      <c r="I6563" s="102">
        <v>158.71233634926941</v>
      </c>
      <c r="J6563" s="96"/>
      <c r="K6563" s="96"/>
      <c r="L6563" s="96"/>
      <c r="M6563" s="96"/>
      <c r="N6563" s="96"/>
      <c r="O6563" s="96"/>
      <c r="P6563" s="96"/>
    </row>
    <row r="6564" spans="1:16" x14ac:dyDescent="0.25">
      <c r="A6564" s="100">
        <v>43784</v>
      </c>
      <c r="B6564" s="101">
        <v>31</v>
      </c>
      <c r="C6564" s="92" t="str">
        <f t="shared" si="306"/>
        <v>POST /domestic-payments</v>
      </c>
      <c r="D6564" s="94" t="s">
        <v>207</v>
      </c>
      <c r="E6564" s="93" t="str">
        <f t="shared" si="307"/>
        <v>PISP</v>
      </c>
      <c r="F6564" s="93" t="str">
        <f t="shared" si="308"/>
        <v>Y</v>
      </c>
      <c r="G6564" s="95">
        <v>5215797.2436734</v>
      </c>
      <c r="H6564" s="102">
        <v>15858.670571303091</v>
      </c>
      <c r="I6564" s="102">
        <v>6.3272329073655644</v>
      </c>
      <c r="J6564" s="96"/>
      <c r="K6564" s="96"/>
      <c r="L6564" s="96"/>
      <c r="M6564" s="96"/>
      <c r="N6564" s="96"/>
      <c r="O6564" s="96"/>
      <c r="P6564" s="96"/>
    </row>
    <row r="6565" spans="1:16" x14ac:dyDescent="0.25">
      <c r="A6565" s="100">
        <v>43784</v>
      </c>
      <c r="B6565" s="101">
        <v>32</v>
      </c>
      <c r="C6565" s="92" t="str">
        <f t="shared" si="306"/>
        <v>GET /domestic-payments/{DomesticPaymentId}</v>
      </c>
      <c r="D6565" s="94" t="s">
        <v>207</v>
      </c>
      <c r="E6565" s="93" t="str">
        <f t="shared" si="307"/>
        <v>PISP</v>
      </c>
      <c r="F6565" s="93" t="str">
        <f t="shared" si="308"/>
        <v>Y</v>
      </c>
      <c r="G6565" s="95">
        <v>35037692.359615915</v>
      </c>
      <c r="H6565" s="102">
        <v>43745.726590768063</v>
      </c>
      <c r="I6565" s="102">
        <v>78.642845780436275</v>
      </c>
      <c r="J6565" s="96"/>
      <c r="K6565" s="96"/>
      <c r="L6565" s="96"/>
      <c r="M6565" s="96"/>
      <c r="N6565" s="96"/>
      <c r="O6565" s="96"/>
      <c r="P6565" s="96"/>
    </row>
    <row r="6566" spans="1:16" x14ac:dyDescent="0.25">
      <c r="A6566" s="100">
        <v>43784</v>
      </c>
      <c r="B6566" s="101">
        <v>33</v>
      </c>
      <c r="C6566" s="92" t="str">
        <f t="shared" si="306"/>
        <v>POST /domestic-scheduled-payment-consents</v>
      </c>
      <c r="D6566" s="94" t="s">
        <v>207</v>
      </c>
      <c r="E6566" s="93" t="str">
        <f t="shared" si="307"/>
        <v>PISP</v>
      </c>
      <c r="F6566" s="93" t="str">
        <f t="shared" si="308"/>
        <v>N</v>
      </c>
      <c r="G6566" s="95">
        <v>19602348.451098684</v>
      </c>
      <c r="H6566" s="102">
        <v>19873.772185335471</v>
      </c>
      <c r="I6566" s="102">
        <v>117.29466040635339</v>
      </c>
      <c r="J6566" s="96"/>
      <c r="K6566" s="96"/>
      <c r="L6566" s="96"/>
      <c r="M6566" s="96"/>
      <c r="N6566" s="96"/>
      <c r="O6566" s="96"/>
      <c r="P6566" s="96"/>
    </row>
    <row r="6567" spans="1:16" x14ac:dyDescent="0.25">
      <c r="A6567" s="100">
        <v>43784</v>
      </c>
      <c r="B6567" s="101">
        <v>34</v>
      </c>
      <c r="C6567" s="92" t="str">
        <f t="shared" si="306"/>
        <v>GET /domestic-scheduled-payment-consents/{ConsentId}</v>
      </c>
      <c r="D6567" s="94" t="s">
        <v>207</v>
      </c>
      <c r="E6567" s="93" t="str">
        <f t="shared" si="307"/>
        <v>PISP</v>
      </c>
      <c r="F6567" s="93" t="str">
        <f t="shared" si="308"/>
        <v>N</v>
      </c>
      <c r="G6567" s="95">
        <v>11932014.823037105</v>
      </c>
      <c r="H6567" s="102">
        <v>13837.129007720949</v>
      </c>
      <c r="I6567" s="102">
        <v>78.719889754848879</v>
      </c>
      <c r="J6567" s="96"/>
      <c r="K6567" s="96"/>
      <c r="L6567" s="96"/>
      <c r="M6567" s="96"/>
      <c r="N6567" s="96"/>
      <c r="O6567" s="96"/>
      <c r="P6567" s="96"/>
    </row>
    <row r="6568" spans="1:16" x14ac:dyDescent="0.25">
      <c r="A6568" s="100">
        <v>43784</v>
      </c>
      <c r="B6568" s="101">
        <v>35</v>
      </c>
      <c r="C6568" s="92" t="str">
        <f t="shared" si="306"/>
        <v>POST /domestic-scheduled-payments</v>
      </c>
      <c r="D6568" s="94" t="s">
        <v>207</v>
      </c>
      <c r="E6568" s="93" t="str">
        <f t="shared" si="307"/>
        <v>PISP</v>
      </c>
      <c r="F6568" s="93" t="str">
        <f t="shared" si="308"/>
        <v>Y</v>
      </c>
      <c r="G6568" s="95">
        <v>34696534.939516231</v>
      </c>
      <c r="H6568" s="102">
        <v>43727.592556583499</v>
      </c>
      <c r="I6568" s="102">
        <v>160.06202730997398</v>
      </c>
      <c r="J6568" s="96"/>
      <c r="K6568" s="96"/>
      <c r="L6568" s="96"/>
      <c r="M6568" s="96"/>
      <c r="N6568" s="96"/>
      <c r="O6568" s="96"/>
      <c r="P6568" s="96"/>
    </row>
    <row r="6569" spans="1:16" x14ac:dyDescent="0.25">
      <c r="A6569" s="100">
        <v>43784</v>
      </c>
      <c r="B6569" s="101">
        <v>36</v>
      </c>
      <c r="C6569" s="92" t="str">
        <f t="shared" si="306"/>
        <v>GET /domestic-scheduled-payments/{DomesticScheduledPaymentId}</v>
      </c>
      <c r="D6569" s="94" t="s">
        <v>207</v>
      </c>
      <c r="E6569" s="93" t="str">
        <f t="shared" si="307"/>
        <v>PISP</v>
      </c>
      <c r="F6569" s="93" t="str">
        <f t="shared" si="308"/>
        <v>Y</v>
      </c>
      <c r="G6569" s="95">
        <v>14441855.976500476</v>
      </c>
      <c r="H6569" s="102">
        <v>36370.667307972988</v>
      </c>
      <c r="I6569" s="102">
        <v>95.492712295227932</v>
      </c>
      <c r="J6569" s="96"/>
      <c r="K6569" s="96"/>
      <c r="L6569" s="96"/>
      <c r="M6569" s="96"/>
      <c r="N6569" s="96"/>
      <c r="O6569" s="96"/>
      <c r="P6569" s="96"/>
    </row>
    <row r="6570" spans="1:16" x14ac:dyDescent="0.25">
      <c r="A6570" s="100">
        <v>43784</v>
      </c>
      <c r="B6570" s="101">
        <v>37</v>
      </c>
      <c r="C6570" s="92" t="str">
        <f t="shared" si="306"/>
        <v>POST /domestic-standing-order-consents</v>
      </c>
      <c r="D6570" s="94" t="s">
        <v>207</v>
      </c>
      <c r="E6570" s="93" t="str">
        <f t="shared" si="307"/>
        <v>PISP</v>
      </c>
      <c r="F6570" s="93" t="str">
        <f t="shared" si="308"/>
        <v>N</v>
      </c>
      <c r="G6570" s="95">
        <v>25223109.872438673</v>
      </c>
      <c r="H6570" s="102">
        <v>27282.22850342836</v>
      </c>
      <c r="I6570" s="102">
        <v>219.46911930164788</v>
      </c>
      <c r="J6570" s="96"/>
      <c r="K6570" s="96"/>
      <c r="L6570" s="96"/>
      <c r="M6570" s="96"/>
      <c r="N6570" s="96"/>
      <c r="O6570" s="96"/>
      <c r="P6570" s="96"/>
    </row>
    <row r="6571" spans="1:16" x14ac:dyDescent="0.25">
      <c r="A6571" s="100">
        <v>43784</v>
      </c>
      <c r="B6571" s="101">
        <v>38</v>
      </c>
      <c r="C6571" s="92" t="str">
        <f t="shared" si="306"/>
        <v>GET /domestic-standing-order-consents/{ConsentId}</v>
      </c>
      <c r="D6571" s="94" t="s">
        <v>207</v>
      </c>
      <c r="E6571" s="93" t="str">
        <f t="shared" si="307"/>
        <v>PISP</v>
      </c>
      <c r="F6571" s="93" t="str">
        <f t="shared" si="308"/>
        <v>N</v>
      </c>
      <c r="G6571" s="95">
        <v>25957191.608379025</v>
      </c>
      <c r="H6571" s="102">
        <v>32608.811949736137</v>
      </c>
      <c r="I6571" s="102">
        <v>233.80481120097107</v>
      </c>
      <c r="J6571" s="96"/>
      <c r="K6571" s="96"/>
      <c r="L6571" s="96"/>
      <c r="M6571" s="96"/>
      <c r="N6571" s="96"/>
      <c r="O6571" s="96"/>
      <c r="P6571" s="96"/>
    </row>
    <row r="6572" spans="1:16" x14ac:dyDescent="0.25">
      <c r="A6572" s="100">
        <v>43784</v>
      </c>
      <c r="B6572" s="101">
        <v>39</v>
      </c>
      <c r="C6572" s="92" t="str">
        <f t="shared" si="306"/>
        <v>POST /domestic-standing-orders</v>
      </c>
      <c r="D6572" s="94" t="s">
        <v>207</v>
      </c>
      <c r="E6572" s="93" t="str">
        <f t="shared" si="307"/>
        <v>PISP</v>
      </c>
      <c r="F6572" s="93" t="str">
        <f t="shared" si="308"/>
        <v>Y</v>
      </c>
      <c r="G6572" s="95">
        <v>9226299.6719406527</v>
      </c>
      <c r="H6572" s="102">
        <v>20130.597037270811</v>
      </c>
      <c r="I6572" s="102">
        <v>2.2270734554786191</v>
      </c>
      <c r="J6572" s="96"/>
      <c r="K6572" s="96"/>
      <c r="L6572" s="96"/>
      <c r="M6572" s="96"/>
      <c r="N6572" s="96"/>
      <c r="O6572" s="96"/>
      <c r="P6572" s="96"/>
    </row>
    <row r="6573" spans="1:16" x14ac:dyDescent="0.25">
      <c r="A6573" s="100">
        <v>43784</v>
      </c>
      <c r="B6573" s="101">
        <v>40</v>
      </c>
      <c r="C6573" s="92" t="str">
        <f t="shared" si="306"/>
        <v>GET /domestic-standing-orders/{DomesticStandingOrderId}</v>
      </c>
      <c r="D6573" s="94" t="s">
        <v>207</v>
      </c>
      <c r="E6573" s="93" t="str">
        <f t="shared" si="307"/>
        <v>PISP</v>
      </c>
      <c r="F6573" s="93" t="str">
        <f t="shared" si="308"/>
        <v>Y</v>
      </c>
      <c r="G6573" s="95">
        <v>5924004.88162167</v>
      </c>
      <c r="H6573" s="102">
        <v>7722.9055555382174</v>
      </c>
      <c r="I6573" s="102">
        <v>276.05078374277321</v>
      </c>
      <c r="J6573" s="96"/>
      <c r="K6573" s="96"/>
      <c r="L6573" s="96"/>
      <c r="M6573" s="96"/>
      <c r="N6573" s="96"/>
      <c r="O6573" s="96"/>
      <c r="P6573" s="96"/>
    </row>
    <row r="6574" spans="1:16" x14ac:dyDescent="0.25">
      <c r="A6574" s="100">
        <v>43784</v>
      </c>
      <c r="B6574" s="101">
        <v>41</v>
      </c>
      <c r="C6574" s="92" t="str">
        <f t="shared" si="306"/>
        <v>POST /international-payment-consents</v>
      </c>
      <c r="D6574" s="94" t="s">
        <v>207</v>
      </c>
      <c r="E6574" s="93" t="str">
        <f t="shared" si="307"/>
        <v>PISP</v>
      </c>
      <c r="F6574" s="93" t="str">
        <f t="shared" si="308"/>
        <v>N</v>
      </c>
      <c r="G6574" s="95">
        <v>33191669.911359146</v>
      </c>
      <c r="H6574" s="102">
        <v>47659.252521661008</v>
      </c>
      <c r="I6574" s="102">
        <v>71.578154419012918</v>
      </c>
      <c r="J6574" s="96"/>
      <c r="K6574" s="96"/>
      <c r="L6574" s="96"/>
      <c r="M6574" s="96"/>
      <c r="N6574" s="96"/>
      <c r="O6574" s="96"/>
      <c r="P6574" s="96"/>
    </row>
    <row r="6575" spans="1:16" x14ac:dyDescent="0.25">
      <c r="A6575" s="100">
        <v>43784</v>
      </c>
      <c r="B6575" s="101">
        <v>42</v>
      </c>
      <c r="C6575" s="92" t="str">
        <f t="shared" si="306"/>
        <v>GET /international-payment-consents/{ConsentId}</v>
      </c>
      <c r="D6575" s="94" t="s">
        <v>207</v>
      </c>
      <c r="E6575" s="93" t="str">
        <f t="shared" si="307"/>
        <v>PISP</v>
      </c>
      <c r="F6575" s="93" t="str">
        <f t="shared" si="308"/>
        <v>N</v>
      </c>
      <c r="G6575" s="95">
        <v>30421080.196612105</v>
      </c>
      <c r="H6575" s="102">
        <v>34376.232037511159</v>
      </c>
      <c r="I6575" s="102">
        <v>269.15587402821575</v>
      </c>
      <c r="J6575" s="96"/>
      <c r="K6575" s="96"/>
      <c r="L6575" s="96"/>
      <c r="M6575" s="96"/>
      <c r="N6575" s="96"/>
      <c r="O6575" s="96"/>
      <c r="P6575" s="96"/>
    </row>
    <row r="6576" spans="1:16" x14ac:dyDescent="0.25">
      <c r="A6576" s="100">
        <v>43784</v>
      </c>
      <c r="B6576" s="101">
        <v>43</v>
      </c>
      <c r="C6576" s="92" t="str">
        <f t="shared" si="306"/>
        <v>POST /international-payments</v>
      </c>
      <c r="D6576" s="94" t="s">
        <v>207</v>
      </c>
      <c r="E6576" s="93" t="str">
        <f t="shared" si="307"/>
        <v>PISP</v>
      </c>
      <c r="F6576" s="93" t="str">
        <f t="shared" si="308"/>
        <v>Y</v>
      </c>
      <c r="G6576" s="95">
        <v>35749916.544604689</v>
      </c>
      <c r="H6576" s="102">
        <v>41287.295319831464</v>
      </c>
      <c r="I6576" s="102">
        <v>48.133607974752508</v>
      </c>
      <c r="J6576" s="96"/>
      <c r="K6576" s="96"/>
      <c r="L6576" s="96"/>
      <c r="M6576" s="96"/>
      <c r="N6576" s="96"/>
      <c r="O6576" s="96"/>
      <c r="P6576" s="96"/>
    </row>
    <row r="6577" spans="1:16" x14ac:dyDescent="0.25">
      <c r="A6577" s="100">
        <v>43784</v>
      </c>
      <c r="B6577" s="101">
        <v>44</v>
      </c>
      <c r="C6577" s="92" t="str">
        <f t="shared" si="306"/>
        <v>GET /international-payments/{InternationalPaymentId}</v>
      </c>
      <c r="D6577" s="94" t="s">
        <v>207</v>
      </c>
      <c r="E6577" s="93" t="str">
        <f t="shared" si="307"/>
        <v>PISP</v>
      </c>
      <c r="F6577" s="93" t="str">
        <f t="shared" si="308"/>
        <v>Y</v>
      </c>
      <c r="G6577" s="95">
        <v>15246019.648138402</v>
      </c>
      <c r="H6577" s="102">
        <v>20788.859081810595</v>
      </c>
      <c r="I6577" s="102">
        <v>69.719747540825423</v>
      </c>
      <c r="J6577" s="96"/>
      <c r="K6577" s="96"/>
      <c r="L6577" s="96"/>
      <c r="M6577" s="96"/>
      <c r="N6577" s="96"/>
      <c r="O6577" s="96"/>
      <c r="P6577" s="96"/>
    </row>
    <row r="6578" spans="1:16" x14ac:dyDescent="0.25">
      <c r="A6578" s="100">
        <v>43784</v>
      </c>
      <c r="B6578" s="101">
        <v>45</v>
      </c>
      <c r="C6578" s="92" t="str">
        <f t="shared" si="306"/>
        <v>POST /international-scheduled-payment-consents</v>
      </c>
      <c r="D6578" s="94" t="s">
        <v>207</v>
      </c>
      <c r="E6578" s="93" t="str">
        <f t="shared" si="307"/>
        <v>PISP</v>
      </c>
      <c r="F6578" s="93" t="str">
        <f t="shared" si="308"/>
        <v>N</v>
      </c>
      <c r="G6578" s="95">
        <v>26191083.110947363</v>
      </c>
      <c r="H6578" s="102">
        <v>31856.183194779504</v>
      </c>
      <c r="I6578" s="102">
        <v>17.836338209637702</v>
      </c>
      <c r="J6578" s="96"/>
      <c r="K6578" s="96"/>
      <c r="L6578" s="96"/>
      <c r="M6578" s="96"/>
      <c r="N6578" s="96"/>
      <c r="O6578" s="96"/>
      <c r="P6578" s="96"/>
    </row>
    <row r="6579" spans="1:16" x14ac:dyDescent="0.25">
      <c r="A6579" s="100">
        <v>43784</v>
      </c>
      <c r="B6579" s="101">
        <v>46</v>
      </c>
      <c r="C6579" s="92" t="str">
        <f t="shared" si="306"/>
        <v>GET /international-scheduled-payment-consents/{ConsentId}</v>
      </c>
      <c r="D6579" s="94" t="s">
        <v>207</v>
      </c>
      <c r="E6579" s="93" t="str">
        <f t="shared" si="307"/>
        <v>PISP</v>
      </c>
      <c r="F6579" s="93" t="str">
        <f t="shared" si="308"/>
        <v>N</v>
      </c>
      <c r="G6579" s="95">
        <v>9209408.2687450275</v>
      </c>
      <c r="H6579" s="102">
        <v>28835.673477482505</v>
      </c>
      <c r="I6579" s="102">
        <v>28.528893003446786</v>
      </c>
      <c r="J6579" s="96"/>
      <c r="K6579" s="96"/>
      <c r="L6579" s="96"/>
      <c r="M6579" s="96"/>
      <c r="N6579" s="96"/>
      <c r="O6579" s="96"/>
      <c r="P6579" s="96"/>
    </row>
    <row r="6580" spans="1:16" x14ac:dyDescent="0.25">
      <c r="A6580" s="100">
        <v>43784</v>
      </c>
      <c r="B6580" s="101">
        <v>47</v>
      </c>
      <c r="C6580" s="92" t="str">
        <f t="shared" si="306"/>
        <v>POST /international-scheduled-payments</v>
      </c>
      <c r="D6580" s="94" t="s">
        <v>207</v>
      </c>
      <c r="E6580" s="93" t="str">
        <f t="shared" si="307"/>
        <v>PISP</v>
      </c>
      <c r="F6580" s="93" t="str">
        <f t="shared" si="308"/>
        <v>Y</v>
      </c>
      <c r="G6580" s="95">
        <v>15208734.684709011</v>
      </c>
      <c r="H6580" s="102">
        <v>24147.965944276792</v>
      </c>
      <c r="I6580" s="102">
        <v>73.341670687961198</v>
      </c>
      <c r="J6580" s="96"/>
      <c r="K6580" s="96"/>
      <c r="L6580" s="96"/>
      <c r="M6580" s="96"/>
      <c r="N6580" s="96"/>
      <c r="O6580" s="96"/>
      <c r="P6580" s="96"/>
    </row>
    <row r="6581" spans="1:16" x14ac:dyDescent="0.25">
      <c r="A6581" s="100">
        <v>43784</v>
      </c>
      <c r="B6581" s="101">
        <v>48</v>
      </c>
      <c r="C6581" s="92" t="str">
        <f t="shared" si="306"/>
        <v>GET /international-scheduled-payments/{InternationalScheduledPaymentId}</v>
      </c>
      <c r="D6581" s="94" t="s">
        <v>207</v>
      </c>
      <c r="E6581" s="93" t="str">
        <f t="shared" si="307"/>
        <v>PISP</v>
      </c>
      <c r="F6581" s="93" t="str">
        <f t="shared" si="308"/>
        <v>Y</v>
      </c>
      <c r="G6581" s="95">
        <v>25631277.755430505</v>
      </c>
      <c r="H6581" s="102">
        <v>34855.465037569549</v>
      </c>
      <c r="I6581" s="102">
        <v>65.107353737947349</v>
      </c>
      <c r="J6581" s="96"/>
      <c r="K6581" s="96"/>
      <c r="L6581" s="96"/>
      <c r="M6581" s="96"/>
      <c r="N6581" s="96"/>
      <c r="O6581" s="96"/>
      <c r="P6581" s="96"/>
    </row>
    <row r="6582" spans="1:16" x14ac:dyDescent="0.25">
      <c r="A6582" s="100">
        <v>43784</v>
      </c>
      <c r="B6582" s="101">
        <v>49</v>
      </c>
      <c r="C6582" s="92" t="str">
        <f t="shared" si="306"/>
        <v>POST /international-standing-order-consents</v>
      </c>
      <c r="D6582" s="94" t="s">
        <v>207</v>
      </c>
      <c r="E6582" s="93" t="str">
        <f t="shared" si="307"/>
        <v>PISP</v>
      </c>
      <c r="F6582" s="93" t="str">
        <f t="shared" si="308"/>
        <v>N</v>
      </c>
      <c r="G6582" s="95">
        <v>4057134.9069746123</v>
      </c>
      <c r="H6582" s="102">
        <v>12429.531398151536</v>
      </c>
      <c r="I6582" s="102">
        <v>6.7773650132491499</v>
      </c>
      <c r="J6582" s="96"/>
      <c r="K6582" s="96"/>
      <c r="L6582" s="96"/>
      <c r="M6582" s="96"/>
      <c r="N6582" s="96"/>
      <c r="O6582" s="96"/>
      <c r="P6582" s="96"/>
    </row>
    <row r="6583" spans="1:16" x14ac:dyDescent="0.25">
      <c r="A6583" s="100">
        <v>43784</v>
      </c>
      <c r="B6583" s="101">
        <v>50</v>
      </c>
      <c r="C6583" s="92" t="str">
        <f t="shared" si="306"/>
        <v>GET /international-standing-order-consents/{ConsentId}</v>
      </c>
      <c r="D6583" s="94" t="s">
        <v>207</v>
      </c>
      <c r="E6583" s="93" t="str">
        <f t="shared" si="307"/>
        <v>PISP</v>
      </c>
      <c r="F6583" s="93" t="str">
        <f t="shared" si="308"/>
        <v>N</v>
      </c>
      <c r="G6583" s="95">
        <v>21493326.090608645</v>
      </c>
      <c r="H6583" s="102">
        <v>29492.566506075313</v>
      </c>
      <c r="I6583" s="102">
        <v>279.40747193864757</v>
      </c>
      <c r="J6583" s="96"/>
      <c r="K6583" s="96"/>
      <c r="L6583" s="96"/>
      <c r="M6583" s="96"/>
      <c r="N6583" s="96"/>
      <c r="O6583" s="96"/>
      <c r="P6583" s="96"/>
    </row>
    <row r="6584" spans="1:16" x14ac:dyDescent="0.25">
      <c r="A6584" s="100">
        <v>43784</v>
      </c>
      <c r="B6584" s="101">
        <v>51</v>
      </c>
      <c r="C6584" s="92" t="str">
        <f t="shared" si="306"/>
        <v>POST /international-standing-orders</v>
      </c>
      <c r="D6584" s="94" t="s">
        <v>207</v>
      </c>
      <c r="E6584" s="93" t="str">
        <f t="shared" si="307"/>
        <v>PISP</v>
      </c>
      <c r="F6584" s="93" t="str">
        <f t="shared" si="308"/>
        <v>Y</v>
      </c>
      <c r="G6584" s="95">
        <v>15374278.034413194</v>
      </c>
      <c r="H6584" s="102">
        <v>23908.960639561556</v>
      </c>
      <c r="I6584" s="102">
        <v>227.3656795818581</v>
      </c>
      <c r="J6584" s="96"/>
      <c r="K6584" s="96"/>
      <c r="L6584" s="96"/>
      <c r="M6584" s="96"/>
      <c r="N6584" s="96"/>
      <c r="O6584" s="96"/>
      <c r="P6584" s="96"/>
    </row>
    <row r="6585" spans="1:16" x14ac:dyDescent="0.25">
      <c r="A6585" s="100">
        <v>43784</v>
      </c>
      <c r="B6585" s="101">
        <v>52</v>
      </c>
      <c r="C6585" s="92" t="str">
        <f t="shared" si="306"/>
        <v>GET /international-standing-orders/{InternationalStandingOrderPaymentId}</v>
      </c>
      <c r="D6585" s="94" t="s">
        <v>207</v>
      </c>
      <c r="E6585" s="93" t="str">
        <f t="shared" si="307"/>
        <v>PISP</v>
      </c>
      <c r="F6585" s="93" t="str">
        <f t="shared" si="308"/>
        <v>Y</v>
      </c>
      <c r="G6585" s="95">
        <v>6832290.5786196869</v>
      </c>
      <c r="H6585" s="102">
        <v>17098.815421041665</v>
      </c>
      <c r="I6585" s="102">
        <v>72.691054148705859</v>
      </c>
      <c r="J6585" s="96"/>
      <c r="K6585" s="96"/>
      <c r="L6585" s="96"/>
      <c r="M6585" s="96"/>
      <c r="N6585" s="96"/>
      <c r="O6585" s="96"/>
      <c r="P6585" s="96"/>
    </row>
    <row r="6586" spans="1:16" x14ac:dyDescent="0.25">
      <c r="A6586" s="100">
        <v>43784</v>
      </c>
      <c r="B6586" s="101">
        <v>53</v>
      </c>
      <c r="C6586" s="92" t="str">
        <f t="shared" si="306"/>
        <v>POST /file-payment-consents</v>
      </c>
      <c r="D6586" s="94" t="s">
        <v>207</v>
      </c>
      <c r="E6586" s="93" t="str">
        <f t="shared" si="307"/>
        <v>PISP</v>
      </c>
      <c r="F6586" s="93" t="str">
        <f t="shared" si="308"/>
        <v>N</v>
      </c>
      <c r="G6586" s="95">
        <v>14262627.631995227</v>
      </c>
      <c r="H6586" s="102">
        <v>14846.958519597971</v>
      </c>
      <c r="I6586" s="102">
        <v>24.141283314510467</v>
      </c>
      <c r="J6586" s="96"/>
      <c r="K6586" s="96"/>
      <c r="L6586" s="96"/>
      <c r="M6586" s="96"/>
      <c r="N6586" s="96"/>
      <c r="O6586" s="96"/>
      <c r="P6586" s="96"/>
    </row>
    <row r="6587" spans="1:16" x14ac:dyDescent="0.25">
      <c r="A6587" s="100">
        <v>43784</v>
      </c>
      <c r="B6587" s="101">
        <v>54</v>
      </c>
      <c r="C6587" s="92" t="str">
        <f t="shared" si="306"/>
        <v>GET /file-payment-consents/{ConsentId}</v>
      </c>
      <c r="D6587" s="94" t="s">
        <v>207</v>
      </c>
      <c r="E6587" s="93" t="str">
        <f t="shared" si="307"/>
        <v>PISP</v>
      </c>
      <c r="F6587" s="93" t="str">
        <f t="shared" si="308"/>
        <v>N</v>
      </c>
      <c r="G6587" s="95">
        <v>24178279.450105887</v>
      </c>
      <c r="H6587" s="102">
        <v>25378.581087450981</v>
      </c>
      <c r="I6587" s="102">
        <v>222.93976850876709</v>
      </c>
      <c r="J6587" s="96"/>
      <c r="K6587" s="96"/>
      <c r="L6587" s="96"/>
      <c r="M6587" s="96"/>
      <c r="N6587" s="96"/>
      <c r="O6587" s="96"/>
      <c r="P6587" s="96"/>
    </row>
    <row r="6588" spans="1:16" x14ac:dyDescent="0.25">
      <c r="A6588" s="100">
        <v>43784</v>
      </c>
      <c r="B6588" s="101">
        <v>55</v>
      </c>
      <c r="C6588" s="92" t="str">
        <f t="shared" si="306"/>
        <v>POST /file-payment-consents/{ConsentId}/file</v>
      </c>
      <c r="D6588" s="94" t="s">
        <v>207</v>
      </c>
      <c r="E6588" s="93" t="str">
        <f t="shared" si="307"/>
        <v>PISP</v>
      </c>
      <c r="F6588" s="93" t="str">
        <f t="shared" si="308"/>
        <v>N</v>
      </c>
      <c r="G6588" s="95">
        <v>22841638.894245543</v>
      </c>
      <c r="H6588" s="102">
        <v>34610.531126116242</v>
      </c>
      <c r="I6588" s="102">
        <v>69.350347696690093</v>
      </c>
      <c r="J6588" s="96"/>
      <c r="K6588" s="96"/>
      <c r="L6588" s="96"/>
      <c r="M6588" s="96"/>
      <c r="N6588" s="96"/>
      <c r="O6588" s="96"/>
      <c r="P6588" s="96"/>
    </row>
    <row r="6589" spans="1:16" x14ac:dyDescent="0.25">
      <c r="A6589" s="100">
        <v>43784</v>
      </c>
      <c r="B6589" s="101">
        <v>56</v>
      </c>
      <c r="C6589" s="92" t="str">
        <f t="shared" si="306"/>
        <v>GET /file-payment-consents/{ConsentId}/file</v>
      </c>
      <c r="D6589" s="94" t="s">
        <v>207</v>
      </c>
      <c r="E6589" s="93" t="str">
        <f t="shared" si="307"/>
        <v>PISP</v>
      </c>
      <c r="F6589" s="93" t="str">
        <f t="shared" si="308"/>
        <v>N</v>
      </c>
      <c r="G6589" s="95">
        <v>24625771.304355565</v>
      </c>
      <c r="H6589" s="102">
        <v>30496.515520692075</v>
      </c>
      <c r="I6589" s="102">
        <v>45.850772053618307</v>
      </c>
      <c r="J6589" s="96"/>
      <c r="K6589" s="96"/>
      <c r="L6589" s="96"/>
      <c r="M6589" s="96"/>
      <c r="N6589" s="96"/>
      <c r="O6589" s="96"/>
      <c r="P6589" s="96"/>
    </row>
    <row r="6590" spans="1:16" x14ac:dyDescent="0.25">
      <c r="A6590" s="100">
        <v>43784</v>
      </c>
      <c r="B6590" s="101">
        <v>57</v>
      </c>
      <c r="C6590" s="92" t="str">
        <f t="shared" si="306"/>
        <v>POST /file-payments</v>
      </c>
      <c r="D6590" s="94" t="s">
        <v>207</v>
      </c>
      <c r="E6590" s="93" t="str">
        <f t="shared" si="307"/>
        <v>PISP</v>
      </c>
      <c r="F6590" s="93" t="str">
        <f t="shared" si="308"/>
        <v>Y</v>
      </c>
      <c r="G6590" s="95">
        <v>410718099.69058418</v>
      </c>
      <c r="H6590" s="102">
        <v>4194.0872241602692</v>
      </c>
      <c r="I6590" s="102">
        <v>62.557824544744619</v>
      </c>
      <c r="J6590" s="96"/>
      <c r="K6590" s="96"/>
      <c r="L6590" s="96"/>
      <c r="M6590" s="96"/>
      <c r="N6590" s="96"/>
      <c r="O6590" s="96"/>
      <c r="P6590" s="96"/>
    </row>
    <row r="6591" spans="1:16" x14ac:dyDescent="0.25">
      <c r="A6591" s="100">
        <v>43784</v>
      </c>
      <c r="B6591" s="101">
        <v>58</v>
      </c>
      <c r="C6591" s="92" t="str">
        <f t="shared" si="306"/>
        <v>GET /file-payments/{FilePaymentId}</v>
      </c>
      <c r="D6591" s="94" t="s">
        <v>207</v>
      </c>
      <c r="E6591" s="93" t="str">
        <f t="shared" si="307"/>
        <v>PISP</v>
      </c>
      <c r="F6591" s="93" t="str">
        <f t="shared" si="308"/>
        <v>Y</v>
      </c>
      <c r="G6591" s="95">
        <v>82940390.450103626</v>
      </c>
      <c r="H6591" s="102">
        <v>925.73739425649524</v>
      </c>
      <c r="I6591" s="102">
        <v>148.40897442198215</v>
      </c>
      <c r="J6591" s="96"/>
      <c r="K6591" s="96"/>
      <c r="L6591" s="96"/>
      <c r="M6591" s="96"/>
      <c r="N6591" s="96"/>
      <c r="O6591" s="96"/>
      <c r="P6591" s="96"/>
    </row>
    <row r="6592" spans="1:16" x14ac:dyDescent="0.25">
      <c r="A6592" s="100">
        <v>43784</v>
      </c>
      <c r="B6592" s="101">
        <v>59</v>
      </c>
      <c r="C6592" s="92" t="str">
        <f t="shared" si="306"/>
        <v>GET /file-payments/{FilePaymentId}/report-file</v>
      </c>
      <c r="D6592" s="94" t="s">
        <v>207</v>
      </c>
      <c r="E6592" s="93" t="str">
        <f t="shared" si="307"/>
        <v>PISP</v>
      </c>
      <c r="F6592" s="93" t="str">
        <f t="shared" si="308"/>
        <v>Y</v>
      </c>
      <c r="G6592" s="95">
        <v>62701757.480952859</v>
      </c>
      <c r="H6592" s="102">
        <v>2425.857611164146</v>
      </c>
      <c r="I6592" s="102">
        <v>100.42509271807575</v>
      </c>
      <c r="J6592" s="96"/>
      <c r="K6592" s="96"/>
      <c r="L6592" s="96"/>
      <c r="M6592" s="96"/>
      <c r="N6592" s="96"/>
      <c r="O6592" s="96"/>
      <c r="P6592" s="96"/>
    </row>
    <row r="6593" spans="1:16" x14ac:dyDescent="0.25">
      <c r="A6593" s="100">
        <v>43784</v>
      </c>
      <c r="B6593" s="101">
        <v>60</v>
      </c>
      <c r="C6593" s="92" t="str">
        <f t="shared" si="306"/>
        <v>POST /funds-confirmation-consents</v>
      </c>
      <c r="D6593" s="94" t="s">
        <v>207</v>
      </c>
      <c r="E6593" s="93" t="str">
        <f t="shared" si="307"/>
        <v>CoF</v>
      </c>
      <c r="F6593" s="93" t="str">
        <f t="shared" si="308"/>
        <v>N</v>
      </c>
      <c r="G6593" s="95">
        <v>13182557.171767503</v>
      </c>
      <c r="H6593" s="101">
        <v>15561.633474975759</v>
      </c>
      <c r="I6593" s="101">
        <v>15.294985246641183</v>
      </c>
      <c r="J6593" s="96"/>
      <c r="K6593" s="96"/>
      <c r="L6593" s="96"/>
      <c r="M6593" s="96"/>
      <c r="N6593" s="96"/>
      <c r="O6593" s="96"/>
      <c r="P6593" s="96"/>
    </row>
    <row r="6594" spans="1:16" x14ac:dyDescent="0.25">
      <c r="A6594" s="100">
        <v>43784</v>
      </c>
      <c r="B6594" s="101">
        <v>61</v>
      </c>
      <c r="C6594" s="92" t="str">
        <f t="shared" si="306"/>
        <v>GET /funds-confirmation-consents/{ConsentId}</v>
      </c>
      <c r="D6594" s="94" t="s">
        <v>207</v>
      </c>
      <c r="E6594" s="93" t="str">
        <f t="shared" si="307"/>
        <v>CoF</v>
      </c>
      <c r="F6594" s="93" t="str">
        <f t="shared" si="308"/>
        <v>N</v>
      </c>
      <c r="G6594" s="95">
        <v>21140740.702876747</v>
      </c>
      <c r="H6594" s="101">
        <v>44462.77156982974</v>
      </c>
      <c r="I6594" s="101">
        <v>224.9567291330651</v>
      </c>
      <c r="J6594" s="96"/>
      <c r="K6594" s="96"/>
      <c r="L6594" s="96"/>
      <c r="M6594" s="96"/>
      <c r="N6594" s="96"/>
      <c r="O6594" s="96"/>
      <c r="P6594" s="96"/>
    </row>
    <row r="6595" spans="1:16" x14ac:dyDescent="0.25">
      <c r="A6595" s="100">
        <v>43784</v>
      </c>
      <c r="B6595" s="101">
        <v>62</v>
      </c>
      <c r="C6595" s="92" t="str">
        <f t="shared" si="306"/>
        <v>DELETE /funds-confirmation-consents/{ConsentId}</v>
      </c>
      <c r="D6595" s="94" t="s">
        <v>207</v>
      </c>
      <c r="E6595" s="93" t="str">
        <f t="shared" si="307"/>
        <v>CoF</v>
      </c>
      <c r="F6595" s="93" t="str">
        <f t="shared" si="308"/>
        <v>N</v>
      </c>
      <c r="G6595" s="95">
        <v>7327192.5916682212</v>
      </c>
      <c r="H6595" s="101">
        <v>13259.629993899611</v>
      </c>
      <c r="I6595" s="101">
        <v>129.51234045768555</v>
      </c>
      <c r="J6595" s="96"/>
      <c r="K6595" s="96"/>
      <c r="L6595" s="96"/>
      <c r="M6595" s="96"/>
      <c r="N6595" s="96"/>
      <c r="O6595" s="96"/>
      <c r="P6595" s="96"/>
    </row>
    <row r="6596" spans="1:16" x14ac:dyDescent="0.25">
      <c r="A6596" s="100">
        <v>43784</v>
      </c>
      <c r="B6596" s="101">
        <v>63</v>
      </c>
      <c r="C6596" s="92" t="str">
        <f t="shared" si="306"/>
        <v>POST /funds-confirmations</v>
      </c>
      <c r="D6596" s="94" t="s">
        <v>207</v>
      </c>
      <c r="E6596" s="93" t="str">
        <f t="shared" si="307"/>
        <v>CoF</v>
      </c>
      <c r="F6596" s="93" t="str">
        <f t="shared" si="308"/>
        <v>Y</v>
      </c>
      <c r="G6596" s="95">
        <v>10291245.45718951</v>
      </c>
      <c r="H6596" s="101">
        <v>18853.650861263512</v>
      </c>
      <c r="I6596" s="101">
        <v>222.2626554864587</v>
      </c>
      <c r="J6596" s="96"/>
      <c r="K6596" s="96"/>
      <c r="L6596" s="96"/>
      <c r="M6596" s="96"/>
      <c r="N6596" s="96"/>
      <c r="O6596" s="96"/>
      <c r="P6596" s="96"/>
    </row>
    <row r="6597" spans="1:16" x14ac:dyDescent="0.25">
      <c r="A6597" s="46">
        <v>43784</v>
      </c>
      <c r="B6597" s="101">
        <v>0</v>
      </c>
      <c r="C6597" s="92" t="str">
        <f t="shared" si="306"/>
        <v>OIDC endpoints for token IDs</v>
      </c>
      <c r="D6597" s="94" t="s">
        <v>208</v>
      </c>
      <c r="E6597" s="93" t="str">
        <f t="shared" si="307"/>
        <v>OIDC</v>
      </c>
      <c r="F6597" s="93" t="str">
        <f t="shared" si="308"/>
        <v>N</v>
      </c>
      <c r="G6597" s="112">
        <v>773513236.10895348</v>
      </c>
      <c r="H6597" s="68">
        <v>1574826.7626110176</v>
      </c>
      <c r="I6597" s="68">
        <v>487.47099252528801</v>
      </c>
      <c r="J6597" s="96"/>
      <c r="K6597" s="96"/>
      <c r="L6597" s="96"/>
      <c r="M6597" s="96"/>
      <c r="N6597" s="96"/>
      <c r="O6597" s="96"/>
      <c r="P6597" s="96"/>
    </row>
    <row r="6598" spans="1:16" x14ac:dyDescent="0.25">
      <c r="A6598" s="97">
        <v>43784</v>
      </c>
      <c r="B6598" s="101">
        <v>1</v>
      </c>
      <c r="C6598" s="92" t="str">
        <f t="shared" si="306"/>
        <v>POST /account-access-consents</v>
      </c>
      <c r="D6598" s="94" t="s">
        <v>208</v>
      </c>
      <c r="E6598" s="93" t="str">
        <f t="shared" si="307"/>
        <v>AISP</v>
      </c>
      <c r="F6598" s="93" t="str">
        <f t="shared" si="308"/>
        <v>N</v>
      </c>
      <c r="G6598" s="95">
        <v>626634.86259327177</v>
      </c>
      <c r="H6598" s="99">
        <v>27916.701785682853</v>
      </c>
      <c r="I6598" s="99">
        <v>82.865241711848867</v>
      </c>
      <c r="J6598" s="96"/>
      <c r="K6598" s="96"/>
      <c r="L6598" s="96"/>
      <c r="M6598" s="96"/>
      <c r="N6598" s="96"/>
      <c r="O6598" s="96"/>
      <c r="P6598" s="96"/>
    </row>
    <row r="6599" spans="1:16" x14ac:dyDescent="0.25">
      <c r="A6599" s="97">
        <v>43784</v>
      </c>
      <c r="B6599" s="101">
        <v>2</v>
      </c>
      <c r="C6599" s="92" t="str">
        <f t="shared" si="306"/>
        <v>GET /account-access-consents/{ConsentId}</v>
      </c>
      <c r="D6599" s="94" t="s">
        <v>208</v>
      </c>
      <c r="E6599" s="93" t="str">
        <f t="shared" si="307"/>
        <v>AISP</v>
      </c>
      <c r="F6599" s="93" t="str">
        <f t="shared" si="308"/>
        <v>N</v>
      </c>
      <c r="G6599" s="95">
        <v>1335889.5679518965</v>
      </c>
      <c r="H6599" s="99">
        <v>31172.513024573527</v>
      </c>
      <c r="I6599" s="99">
        <v>31.896443971106059</v>
      </c>
      <c r="J6599" s="96"/>
      <c r="K6599" s="96"/>
      <c r="L6599" s="96"/>
      <c r="M6599" s="96"/>
      <c r="N6599" s="96"/>
      <c r="O6599" s="96"/>
      <c r="P6599" s="96"/>
    </row>
    <row r="6600" spans="1:16" x14ac:dyDescent="0.25">
      <c r="A6600" s="97">
        <v>43784</v>
      </c>
      <c r="B6600" s="101">
        <v>3</v>
      </c>
      <c r="C6600" s="92" t="str">
        <f t="shared" ref="C6600:C6663" si="309">VLOOKUP($B6600,endpoints,3)</f>
        <v>DELETE /account-access-consents/{ConsentId}</v>
      </c>
      <c r="D6600" s="94" t="s">
        <v>208</v>
      </c>
      <c r="E6600" s="93" t="str">
        <f t="shared" ref="E6600:E6663" si="310">VLOOKUP($B6600,endpoints,4)</f>
        <v>AISP</v>
      </c>
      <c r="F6600" s="93" t="str">
        <f t="shared" ref="F6600:F6663" si="311">VLOOKUP($B6600,endpoints,5)</f>
        <v>N</v>
      </c>
      <c r="G6600" s="95">
        <v>568482.12604722532</v>
      </c>
      <c r="H6600" s="99">
        <v>26283.147767465587</v>
      </c>
      <c r="I6600" s="99">
        <v>269.61670371917393</v>
      </c>
      <c r="J6600" s="96"/>
      <c r="K6600" s="96"/>
      <c r="L6600" s="96"/>
      <c r="M6600" s="96"/>
      <c r="N6600" s="96"/>
      <c r="O6600" s="96"/>
      <c r="P6600" s="96"/>
    </row>
    <row r="6601" spans="1:16" x14ac:dyDescent="0.25">
      <c r="A6601" s="97">
        <v>43784</v>
      </c>
      <c r="B6601" s="101">
        <v>4</v>
      </c>
      <c r="C6601" s="92" t="str">
        <f t="shared" si="309"/>
        <v>GET /accounts</v>
      </c>
      <c r="D6601" s="94" t="s">
        <v>208</v>
      </c>
      <c r="E6601" s="93" t="str">
        <f t="shared" si="310"/>
        <v>AISP</v>
      </c>
      <c r="F6601" s="93" t="str">
        <f t="shared" si="311"/>
        <v>Y</v>
      </c>
      <c r="G6601" s="95">
        <v>1468432.7469383969</v>
      </c>
      <c r="H6601" s="99">
        <v>27329.716991393729</v>
      </c>
      <c r="I6601" s="99">
        <v>65.927999245523111</v>
      </c>
      <c r="J6601" s="96"/>
      <c r="K6601" s="96"/>
      <c r="L6601" s="96"/>
      <c r="M6601" s="96"/>
      <c r="N6601" s="96"/>
      <c r="O6601" s="96"/>
      <c r="P6601" s="96"/>
    </row>
    <row r="6602" spans="1:16" x14ac:dyDescent="0.25">
      <c r="A6602" s="97">
        <v>43784</v>
      </c>
      <c r="B6602" s="101">
        <v>5</v>
      </c>
      <c r="C6602" s="92" t="str">
        <f t="shared" si="309"/>
        <v>GET /accounts/{AccountId}</v>
      </c>
      <c r="D6602" s="94" t="s">
        <v>208</v>
      </c>
      <c r="E6602" s="93" t="str">
        <f t="shared" si="310"/>
        <v>AISP</v>
      </c>
      <c r="F6602" s="93" t="str">
        <f t="shared" si="311"/>
        <v>Y</v>
      </c>
      <c r="G6602" s="95">
        <v>2431201.7266133754</v>
      </c>
      <c r="H6602" s="99">
        <v>42204.2358574967</v>
      </c>
      <c r="I6602" s="99">
        <v>91.938220211287899</v>
      </c>
      <c r="J6602" s="96"/>
      <c r="K6602" s="96"/>
      <c r="L6602" s="96"/>
      <c r="M6602" s="96"/>
      <c r="N6602" s="96"/>
      <c r="O6602" s="96"/>
      <c r="P6602" s="96"/>
    </row>
    <row r="6603" spans="1:16" x14ac:dyDescent="0.25">
      <c r="A6603" s="97">
        <v>43784</v>
      </c>
      <c r="B6603" s="101">
        <v>6</v>
      </c>
      <c r="C6603" s="92" t="str">
        <f t="shared" si="309"/>
        <v>GET /accounts/{AccountId}/balances</v>
      </c>
      <c r="D6603" s="94" t="s">
        <v>208</v>
      </c>
      <c r="E6603" s="93" t="str">
        <f t="shared" si="310"/>
        <v>AISP</v>
      </c>
      <c r="F6603" s="93" t="str">
        <f t="shared" si="311"/>
        <v>Y</v>
      </c>
      <c r="G6603" s="95">
        <v>1657807.9881381171</v>
      </c>
      <c r="H6603" s="99">
        <v>26171.392699452783</v>
      </c>
      <c r="I6603" s="99">
        <v>129.02214475763486</v>
      </c>
      <c r="J6603" s="96"/>
      <c r="K6603" s="96"/>
      <c r="L6603" s="96"/>
      <c r="M6603" s="96"/>
      <c r="N6603" s="96"/>
      <c r="O6603" s="96"/>
      <c r="P6603" s="96"/>
    </row>
    <row r="6604" spans="1:16" x14ac:dyDescent="0.25">
      <c r="A6604" s="97">
        <v>43784</v>
      </c>
      <c r="B6604" s="101">
        <v>7</v>
      </c>
      <c r="C6604" s="92" t="str">
        <f t="shared" si="309"/>
        <v>GET /balances</v>
      </c>
      <c r="D6604" s="94" t="s">
        <v>208</v>
      </c>
      <c r="E6604" s="93" t="str">
        <f t="shared" si="310"/>
        <v>AISP</v>
      </c>
      <c r="F6604" s="93" t="str">
        <f t="shared" si="311"/>
        <v>Y</v>
      </c>
      <c r="G6604" s="95">
        <v>1063444.7433945104</v>
      </c>
      <c r="H6604" s="99">
        <v>21520.047066225638</v>
      </c>
      <c r="I6604" s="99">
        <v>159.56750403303482</v>
      </c>
      <c r="J6604" s="96"/>
      <c r="K6604" s="96"/>
      <c r="L6604" s="96"/>
      <c r="M6604" s="96"/>
      <c r="N6604" s="96"/>
      <c r="O6604" s="96"/>
      <c r="P6604" s="96"/>
    </row>
    <row r="6605" spans="1:16" x14ac:dyDescent="0.25">
      <c r="A6605" s="97">
        <v>43784</v>
      </c>
      <c r="B6605" s="101">
        <v>8</v>
      </c>
      <c r="C6605" s="92" t="str">
        <f t="shared" si="309"/>
        <v>GET /accounts/{AccountId}/transactions</v>
      </c>
      <c r="D6605" s="94" t="s">
        <v>208</v>
      </c>
      <c r="E6605" s="93" t="str">
        <f t="shared" si="310"/>
        <v>AISP</v>
      </c>
      <c r="F6605" s="93" t="str">
        <f t="shared" si="311"/>
        <v>Y</v>
      </c>
      <c r="G6605" s="95">
        <v>30584794.921538323</v>
      </c>
      <c r="H6605" s="99">
        <v>18155.293259153194</v>
      </c>
      <c r="I6605" s="99">
        <v>187.21074889762457</v>
      </c>
      <c r="J6605" s="96"/>
      <c r="K6605" s="96"/>
      <c r="L6605" s="96"/>
      <c r="M6605" s="96"/>
      <c r="N6605" s="96"/>
      <c r="O6605" s="96"/>
      <c r="P6605" s="96"/>
    </row>
    <row r="6606" spans="1:16" x14ac:dyDescent="0.25">
      <c r="A6606" s="97">
        <v>43784</v>
      </c>
      <c r="B6606" s="101">
        <v>9</v>
      </c>
      <c r="C6606" s="92" t="str">
        <f t="shared" si="309"/>
        <v>GET /transactions</v>
      </c>
      <c r="D6606" s="94" t="s">
        <v>208</v>
      </c>
      <c r="E6606" s="93" t="str">
        <f t="shared" si="310"/>
        <v>AISP</v>
      </c>
      <c r="F6606" s="93" t="str">
        <f t="shared" si="311"/>
        <v>Y</v>
      </c>
      <c r="G6606" s="95">
        <v>328976219.46101415</v>
      </c>
      <c r="H6606" s="99">
        <v>44877.954439106012</v>
      </c>
      <c r="I6606" s="99">
        <v>31.110054929698734</v>
      </c>
      <c r="J6606" s="96"/>
      <c r="K6606" s="96"/>
      <c r="L6606" s="96"/>
      <c r="M6606" s="96"/>
      <c r="N6606" s="96"/>
      <c r="O6606" s="96"/>
      <c r="P6606" s="96"/>
    </row>
    <row r="6607" spans="1:16" x14ac:dyDescent="0.25">
      <c r="A6607" s="97">
        <v>43784</v>
      </c>
      <c r="B6607" s="101">
        <v>10</v>
      </c>
      <c r="C6607" s="92" t="str">
        <f t="shared" si="309"/>
        <v>GET /accounts/{AccountId}/beneficiaries</v>
      </c>
      <c r="D6607" s="94" t="s">
        <v>208</v>
      </c>
      <c r="E6607" s="93" t="str">
        <f t="shared" si="310"/>
        <v>AISP</v>
      </c>
      <c r="F6607" s="93" t="str">
        <f t="shared" si="311"/>
        <v>Y</v>
      </c>
      <c r="G6607" s="95">
        <v>2041654.2808731599</v>
      </c>
      <c r="H6607" s="99">
        <v>26836.225838827035</v>
      </c>
      <c r="I6607" s="99">
        <v>124.0105204711472</v>
      </c>
      <c r="J6607" s="96"/>
      <c r="K6607" s="96"/>
      <c r="L6607" s="96"/>
      <c r="M6607" s="96"/>
      <c r="N6607" s="96"/>
      <c r="O6607" s="96"/>
      <c r="P6607" s="96"/>
    </row>
    <row r="6608" spans="1:16" x14ac:dyDescent="0.25">
      <c r="A6608" s="97">
        <v>43784</v>
      </c>
      <c r="B6608" s="101">
        <v>11</v>
      </c>
      <c r="C6608" s="92" t="str">
        <f t="shared" si="309"/>
        <v>GET /beneficiaries</v>
      </c>
      <c r="D6608" s="94" t="s">
        <v>208</v>
      </c>
      <c r="E6608" s="93" t="str">
        <f t="shared" si="310"/>
        <v>AISP</v>
      </c>
      <c r="F6608" s="93" t="str">
        <f t="shared" si="311"/>
        <v>Y</v>
      </c>
      <c r="G6608" s="95">
        <v>2619559.6592653776</v>
      </c>
      <c r="H6608" s="99">
        <v>39782.206305611224</v>
      </c>
      <c r="I6608" s="99">
        <v>28.91532619094653</v>
      </c>
      <c r="J6608" s="96"/>
      <c r="K6608" s="96"/>
      <c r="L6608" s="96"/>
      <c r="M6608" s="96"/>
      <c r="N6608" s="96"/>
      <c r="O6608" s="96"/>
      <c r="P6608" s="96"/>
    </row>
    <row r="6609" spans="1:16" x14ac:dyDescent="0.25">
      <c r="A6609" s="97">
        <v>43784</v>
      </c>
      <c r="B6609" s="101">
        <v>12</v>
      </c>
      <c r="C6609" s="92" t="str">
        <f t="shared" si="309"/>
        <v>GET /accounts/{AccountId}/direct-debits</v>
      </c>
      <c r="D6609" s="94" t="s">
        <v>208</v>
      </c>
      <c r="E6609" s="93" t="str">
        <f t="shared" si="310"/>
        <v>AISP</v>
      </c>
      <c r="F6609" s="93" t="str">
        <f t="shared" si="311"/>
        <v>Y</v>
      </c>
      <c r="G6609" s="95">
        <v>1870362.5959127981</v>
      </c>
      <c r="H6609" s="99">
        <v>32860.36686085679</v>
      </c>
      <c r="I6609" s="99">
        <v>175.44861287504992</v>
      </c>
      <c r="J6609" s="96"/>
      <c r="K6609" s="96"/>
      <c r="L6609" s="96"/>
      <c r="M6609" s="96"/>
      <c r="N6609" s="96"/>
      <c r="O6609" s="96"/>
      <c r="P6609" s="96"/>
    </row>
    <row r="6610" spans="1:16" x14ac:dyDescent="0.25">
      <c r="A6610" s="97">
        <v>43784</v>
      </c>
      <c r="B6610" s="101">
        <v>13</v>
      </c>
      <c r="C6610" s="92" t="str">
        <f t="shared" si="309"/>
        <v>GET /direct-debits</v>
      </c>
      <c r="D6610" s="94" t="s">
        <v>208</v>
      </c>
      <c r="E6610" s="93" t="str">
        <f t="shared" si="310"/>
        <v>AISP</v>
      </c>
      <c r="F6610" s="93" t="str">
        <f t="shared" si="311"/>
        <v>Y</v>
      </c>
      <c r="G6610" s="95">
        <v>1591047.9273976574</v>
      </c>
      <c r="H6610" s="99">
        <v>23597.797656564529</v>
      </c>
      <c r="I6610" s="99">
        <v>227.87530467433965</v>
      </c>
      <c r="J6610" s="96"/>
      <c r="K6610" s="96"/>
      <c r="L6610" s="96"/>
      <c r="M6610" s="96"/>
      <c r="N6610" s="96"/>
      <c r="O6610" s="96"/>
      <c r="P6610" s="96"/>
    </row>
    <row r="6611" spans="1:16" x14ac:dyDescent="0.25">
      <c r="A6611" s="97">
        <v>43784</v>
      </c>
      <c r="B6611" s="101">
        <v>14</v>
      </c>
      <c r="C6611" s="92" t="str">
        <f t="shared" si="309"/>
        <v>GET /accounts/{AccountId}/standing-orders</v>
      </c>
      <c r="D6611" s="94" t="s">
        <v>208</v>
      </c>
      <c r="E6611" s="93" t="str">
        <f t="shared" si="310"/>
        <v>AISP</v>
      </c>
      <c r="F6611" s="93" t="str">
        <f t="shared" si="311"/>
        <v>Y</v>
      </c>
      <c r="G6611" s="95">
        <v>839360.85291514441</v>
      </c>
      <c r="H6611" s="99">
        <v>16237.056022143446</v>
      </c>
      <c r="I6611" s="99">
        <v>129.66581777018308</v>
      </c>
      <c r="J6611" s="96"/>
      <c r="K6611" s="96"/>
      <c r="L6611" s="96"/>
      <c r="M6611" s="96"/>
      <c r="N6611" s="96"/>
      <c r="O6611" s="96"/>
      <c r="P6611" s="96"/>
    </row>
    <row r="6612" spans="1:16" x14ac:dyDescent="0.25">
      <c r="A6612" s="97">
        <v>43784</v>
      </c>
      <c r="B6612" s="101">
        <v>15</v>
      </c>
      <c r="C6612" s="92" t="str">
        <f t="shared" si="309"/>
        <v>GET /standing-orders</v>
      </c>
      <c r="D6612" s="94" t="s">
        <v>208</v>
      </c>
      <c r="E6612" s="93" t="str">
        <f t="shared" si="310"/>
        <v>AISP</v>
      </c>
      <c r="F6612" s="93" t="str">
        <f t="shared" si="311"/>
        <v>Y</v>
      </c>
      <c r="G6612" s="95">
        <v>1458408.151539085</v>
      </c>
      <c r="H6612" s="99">
        <v>39721.261593193121</v>
      </c>
      <c r="I6612" s="99">
        <v>133.53432478116903</v>
      </c>
      <c r="J6612" s="96"/>
      <c r="K6612" s="96"/>
      <c r="L6612" s="96"/>
      <c r="M6612" s="96"/>
      <c r="N6612" s="96"/>
      <c r="O6612" s="96"/>
      <c r="P6612" s="96"/>
    </row>
    <row r="6613" spans="1:16" x14ac:dyDescent="0.25">
      <c r="A6613" s="97">
        <v>43784</v>
      </c>
      <c r="B6613" s="101">
        <v>16</v>
      </c>
      <c r="C6613" s="92" t="str">
        <f t="shared" si="309"/>
        <v>GET /accounts/{AccountId}/product</v>
      </c>
      <c r="D6613" s="94" t="s">
        <v>208</v>
      </c>
      <c r="E6613" s="93" t="str">
        <f t="shared" si="310"/>
        <v>AISP</v>
      </c>
      <c r="F6613" s="93" t="str">
        <f t="shared" si="311"/>
        <v>Y</v>
      </c>
      <c r="G6613" s="95">
        <v>380519.58897384774</v>
      </c>
      <c r="H6613" s="99">
        <v>5314.3002383696639</v>
      </c>
      <c r="I6613" s="99">
        <v>170.25576855039512</v>
      </c>
      <c r="J6613" s="96"/>
      <c r="K6613" s="96"/>
      <c r="L6613" s="96"/>
      <c r="M6613" s="96"/>
      <c r="N6613" s="96"/>
      <c r="O6613" s="96"/>
      <c r="P6613" s="96"/>
    </row>
    <row r="6614" spans="1:16" x14ac:dyDescent="0.25">
      <c r="A6614" s="97">
        <v>43784</v>
      </c>
      <c r="B6614" s="101">
        <v>17</v>
      </c>
      <c r="C6614" s="92" t="str">
        <f t="shared" si="309"/>
        <v>GET /products</v>
      </c>
      <c r="D6614" s="94" t="s">
        <v>208</v>
      </c>
      <c r="E6614" s="93" t="str">
        <f t="shared" si="310"/>
        <v>AISP</v>
      </c>
      <c r="F6614" s="93" t="str">
        <f t="shared" si="311"/>
        <v>Y</v>
      </c>
      <c r="G6614" s="95">
        <v>848338.41260664316</v>
      </c>
      <c r="H6614" s="99">
        <v>31153.023842312214</v>
      </c>
      <c r="I6614" s="99">
        <v>206.91699983268268</v>
      </c>
      <c r="J6614" s="96"/>
      <c r="K6614" s="96"/>
      <c r="L6614" s="96"/>
      <c r="M6614" s="96"/>
      <c r="N6614" s="96"/>
      <c r="O6614" s="96"/>
      <c r="P6614" s="96"/>
    </row>
    <row r="6615" spans="1:16" x14ac:dyDescent="0.25">
      <c r="A6615" s="97">
        <v>43784</v>
      </c>
      <c r="B6615" s="101">
        <v>18</v>
      </c>
      <c r="C6615" s="92" t="str">
        <f t="shared" si="309"/>
        <v>GET /accounts/{AccountId}/offers</v>
      </c>
      <c r="D6615" s="94" t="s">
        <v>208</v>
      </c>
      <c r="E6615" s="93" t="str">
        <f t="shared" si="310"/>
        <v>AISP</v>
      </c>
      <c r="F6615" s="93" t="str">
        <f t="shared" si="311"/>
        <v>Y</v>
      </c>
      <c r="G6615" s="95">
        <v>766012.96853310987</v>
      </c>
      <c r="H6615" s="99">
        <v>42093.238121193914</v>
      </c>
      <c r="I6615" s="99">
        <v>251.17404882069036</v>
      </c>
      <c r="J6615" s="96"/>
      <c r="K6615" s="96"/>
      <c r="L6615" s="96"/>
      <c r="M6615" s="96"/>
      <c r="N6615" s="96"/>
      <c r="O6615" s="96"/>
      <c r="P6615" s="96"/>
    </row>
    <row r="6616" spans="1:16" x14ac:dyDescent="0.25">
      <c r="A6616" s="97">
        <v>43784</v>
      </c>
      <c r="B6616" s="101">
        <v>19</v>
      </c>
      <c r="C6616" s="92" t="str">
        <f t="shared" si="309"/>
        <v>GET /offers</v>
      </c>
      <c r="D6616" s="94" t="s">
        <v>208</v>
      </c>
      <c r="E6616" s="93" t="str">
        <f t="shared" si="310"/>
        <v>AISP</v>
      </c>
      <c r="F6616" s="93" t="str">
        <f t="shared" si="311"/>
        <v>Y</v>
      </c>
      <c r="G6616" s="95">
        <v>2831289.2651688382</v>
      </c>
      <c r="H6616" s="99">
        <v>38575.453306778341</v>
      </c>
      <c r="I6616" s="99">
        <v>166.81051168073458</v>
      </c>
      <c r="J6616" s="96"/>
      <c r="K6616" s="96"/>
      <c r="L6616" s="96"/>
      <c r="M6616" s="96"/>
      <c r="N6616" s="96"/>
      <c r="O6616" s="96"/>
      <c r="P6616" s="96"/>
    </row>
    <row r="6617" spans="1:16" x14ac:dyDescent="0.25">
      <c r="A6617" s="97">
        <v>43784</v>
      </c>
      <c r="B6617" s="101">
        <v>20</v>
      </c>
      <c r="C6617" s="92" t="str">
        <f t="shared" si="309"/>
        <v>GET /accounts/{AccountId}/party</v>
      </c>
      <c r="D6617" s="94" t="s">
        <v>208</v>
      </c>
      <c r="E6617" s="93" t="str">
        <f t="shared" si="310"/>
        <v>AISP</v>
      </c>
      <c r="F6617" s="93" t="str">
        <f t="shared" si="311"/>
        <v>Y</v>
      </c>
      <c r="G6617" s="95">
        <v>1198978.5969288514</v>
      </c>
      <c r="H6617" s="99">
        <v>46960.463499788784</v>
      </c>
      <c r="I6617" s="99">
        <v>0</v>
      </c>
      <c r="J6617" s="96"/>
      <c r="K6617" s="96"/>
      <c r="L6617" s="96"/>
      <c r="M6617" s="96"/>
      <c r="N6617" s="96"/>
      <c r="O6617" s="96"/>
      <c r="P6617" s="96"/>
    </row>
    <row r="6618" spans="1:16" x14ac:dyDescent="0.25">
      <c r="A6618" s="97">
        <v>43784</v>
      </c>
      <c r="B6618" s="101">
        <v>21</v>
      </c>
      <c r="C6618" s="92" t="str">
        <f t="shared" si="309"/>
        <v>GET /party</v>
      </c>
      <c r="D6618" s="94" t="s">
        <v>208</v>
      </c>
      <c r="E6618" s="93" t="str">
        <f t="shared" si="310"/>
        <v>AISP</v>
      </c>
      <c r="F6618" s="93" t="str">
        <f t="shared" si="311"/>
        <v>Y</v>
      </c>
      <c r="G6618" s="95">
        <v>781376.66580867337</v>
      </c>
      <c r="H6618" s="99">
        <v>10845.640304283552</v>
      </c>
      <c r="I6618" s="99">
        <v>359.32633629204315</v>
      </c>
      <c r="J6618" s="96"/>
      <c r="K6618" s="96"/>
      <c r="L6618" s="96"/>
      <c r="M6618" s="96"/>
      <c r="N6618" s="96"/>
      <c r="O6618" s="96"/>
      <c r="P6618" s="96"/>
    </row>
    <row r="6619" spans="1:16" x14ac:dyDescent="0.25">
      <c r="A6619" s="97">
        <v>43784</v>
      </c>
      <c r="B6619" s="101">
        <v>22</v>
      </c>
      <c r="C6619" s="92" t="str">
        <f t="shared" si="309"/>
        <v>GET /accounts/{AccountId}/scheduled-payments</v>
      </c>
      <c r="D6619" s="94" t="s">
        <v>208</v>
      </c>
      <c r="E6619" s="93" t="str">
        <f t="shared" si="310"/>
        <v>AISP</v>
      </c>
      <c r="F6619" s="93" t="str">
        <f t="shared" si="311"/>
        <v>Y</v>
      </c>
      <c r="G6619" s="95">
        <v>894537.94225063815</v>
      </c>
      <c r="H6619" s="99">
        <v>36696.748297702332</v>
      </c>
      <c r="I6619" s="99">
        <v>2.8448595991428705</v>
      </c>
      <c r="J6619" s="96"/>
      <c r="K6619" s="96"/>
      <c r="L6619" s="96"/>
      <c r="M6619" s="96"/>
      <c r="N6619" s="96"/>
      <c r="O6619" s="96"/>
      <c r="P6619" s="96"/>
    </row>
    <row r="6620" spans="1:16" x14ac:dyDescent="0.25">
      <c r="A6620" s="97">
        <v>43784</v>
      </c>
      <c r="B6620" s="101">
        <v>23</v>
      </c>
      <c r="C6620" s="92" t="str">
        <f t="shared" si="309"/>
        <v>GET /scheduled-payments</v>
      </c>
      <c r="D6620" s="94" t="s">
        <v>208</v>
      </c>
      <c r="E6620" s="93" t="str">
        <f t="shared" si="310"/>
        <v>AISP</v>
      </c>
      <c r="F6620" s="93" t="str">
        <f t="shared" si="311"/>
        <v>Y</v>
      </c>
      <c r="G6620" s="95">
        <v>1686100.1163698335</v>
      </c>
      <c r="H6620" s="99">
        <v>32572.739912980793</v>
      </c>
      <c r="I6620" s="99">
        <v>74.460548763282986</v>
      </c>
      <c r="J6620" s="96"/>
      <c r="K6620" s="96"/>
      <c r="L6620" s="96"/>
      <c r="M6620" s="96"/>
      <c r="N6620" s="96"/>
      <c r="O6620" s="96"/>
      <c r="P6620" s="96"/>
    </row>
    <row r="6621" spans="1:16" x14ac:dyDescent="0.25">
      <c r="A6621" s="97">
        <v>43784</v>
      </c>
      <c r="B6621" s="101">
        <v>24</v>
      </c>
      <c r="C6621" s="92" t="str">
        <f t="shared" si="309"/>
        <v>GET /accounts/{AccountId}/statements</v>
      </c>
      <c r="D6621" s="94" t="s">
        <v>208</v>
      </c>
      <c r="E6621" s="93" t="str">
        <f t="shared" si="310"/>
        <v>AISP</v>
      </c>
      <c r="F6621" s="93" t="str">
        <f t="shared" si="311"/>
        <v>Y</v>
      </c>
      <c r="G6621" s="95">
        <v>884186.10412580916</v>
      </c>
      <c r="H6621" s="99">
        <v>14515.899484564789</v>
      </c>
      <c r="I6621" s="99">
        <v>133.76154779110047</v>
      </c>
      <c r="J6621" s="96"/>
      <c r="K6621" s="96"/>
      <c r="L6621" s="96"/>
      <c r="M6621" s="96"/>
      <c r="N6621" s="96"/>
      <c r="O6621" s="96"/>
      <c r="P6621" s="96"/>
    </row>
    <row r="6622" spans="1:16" x14ac:dyDescent="0.25">
      <c r="A6622" s="97">
        <v>43784</v>
      </c>
      <c r="B6622" s="101">
        <v>25</v>
      </c>
      <c r="C6622" s="92" t="str">
        <f t="shared" si="309"/>
        <v>GET /accounts/{AccountId}/statements/{StatementId}</v>
      </c>
      <c r="D6622" s="94" t="s">
        <v>208</v>
      </c>
      <c r="E6622" s="93" t="str">
        <f t="shared" si="310"/>
        <v>AISP</v>
      </c>
      <c r="F6622" s="93" t="str">
        <f t="shared" si="311"/>
        <v>Y</v>
      </c>
      <c r="G6622" s="95">
        <v>1072450.2290139257</v>
      </c>
      <c r="H6622" s="99">
        <v>25880.024481388278</v>
      </c>
      <c r="I6622" s="99">
        <v>118.16698937582908</v>
      </c>
      <c r="J6622" s="96"/>
      <c r="K6622" s="96"/>
      <c r="L6622" s="96"/>
      <c r="M6622" s="96"/>
      <c r="N6622" s="96"/>
      <c r="O6622" s="96"/>
      <c r="P6622" s="96"/>
    </row>
    <row r="6623" spans="1:16" x14ac:dyDescent="0.25">
      <c r="A6623" s="97">
        <v>43784</v>
      </c>
      <c r="B6623" s="101">
        <v>26</v>
      </c>
      <c r="C6623" s="92" t="str">
        <f t="shared" si="309"/>
        <v>GET /accounts/{AccountId}/statements/{StatementId}/file</v>
      </c>
      <c r="D6623" s="94" t="s">
        <v>208</v>
      </c>
      <c r="E6623" s="93" t="str">
        <f t="shared" si="310"/>
        <v>AISP</v>
      </c>
      <c r="F6623" s="93" t="str">
        <f t="shared" si="311"/>
        <v>Y</v>
      </c>
      <c r="G6623" s="95">
        <v>1955867.6755138573</v>
      </c>
      <c r="H6623" s="99">
        <v>24181.839299045459</v>
      </c>
      <c r="I6623" s="99">
        <v>84.956386076557564</v>
      </c>
      <c r="J6623" s="96"/>
      <c r="K6623" s="96"/>
      <c r="L6623" s="96"/>
      <c r="M6623" s="96"/>
      <c r="N6623" s="96"/>
      <c r="O6623" s="96"/>
      <c r="P6623" s="96"/>
    </row>
    <row r="6624" spans="1:16" x14ac:dyDescent="0.25">
      <c r="A6624" s="97">
        <v>43784</v>
      </c>
      <c r="B6624" s="101">
        <v>27</v>
      </c>
      <c r="C6624" s="92" t="str">
        <f t="shared" si="309"/>
        <v>GET /accounts/{AccountId}/statements/{StatementId}/transactions</v>
      </c>
      <c r="D6624" s="94" t="s">
        <v>208</v>
      </c>
      <c r="E6624" s="93" t="str">
        <f t="shared" si="310"/>
        <v>AISP</v>
      </c>
      <c r="F6624" s="93" t="str">
        <f t="shared" si="311"/>
        <v>Y</v>
      </c>
      <c r="G6624" s="95">
        <v>27579435.1272818</v>
      </c>
      <c r="H6624" s="99">
        <v>7596.4097174831722</v>
      </c>
      <c r="I6624" s="99">
        <v>251.13204701767583</v>
      </c>
      <c r="J6624" s="96"/>
      <c r="K6624" s="96"/>
      <c r="L6624" s="96"/>
      <c r="M6624" s="96"/>
      <c r="N6624" s="96"/>
      <c r="O6624" s="96"/>
      <c r="P6624" s="96"/>
    </row>
    <row r="6625" spans="1:16" x14ac:dyDescent="0.25">
      <c r="A6625" s="97">
        <v>43784</v>
      </c>
      <c r="B6625" s="101">
        <v>28</v>
      </c>
      <c r="C6625" s="92" t="str">
        <f t="shared" si="309"/>
        <v>GET /statements</v>
      </c>
      <c r="D6625" s="94" t="s">
        <v>208</v>
      </c>
      <c r="E6625" s="93" t="str">
        <f t="shared" si="310"/>
        <v>AISP</v>
      </c>
      <c r="F6625" s="93" t="str">
        <f t="shared" si="311"/>
        <v>Y</v>
      </c>
      <c r="G6625" s="95">
        <v>2978104.5814520353</v>
      </c>
      <c r="H6625" s="103">
        <v>42532.195735970519</v>
      </c>
      <c r="I6625" s="103">
        <v>63.690914960861321</v>
      </c>
      <c r="J6625" s="96"/>
      <c r="K6625" s="96"/>
      <c r="L6625" s="96"/>
      <c r="M6625" s="96"/>
      <c r="N6625" s="96"/>
      <c r="O6625" s="96"/>
      <c r="P6625" s="96"/>
    </row>
    <row r="6626" spans="1:16" x14ac:dyDescent="0.25">
      <c r="A6626" s="97">
        <v>43784</v>
      </c>
      <c r="B6626" s="101">
        <v>29</v>
      </c>
      <c r="C6626" s="92" t="str">
        <f t="shared" si="309"/>
        <v>POST /domestic-payment-consents</v>
      </c>
      <c r="D6626" s="94" t="s">
        <v>208</v>
      </c>
      <c r="E6626" s="93" t="str">
        <f t="shared" si="310"/>
        <v>PISP</v>
      </c>
      <c r="F6626" s="93" t="str">
        <f t="shared" si="311"/>
        <v>N</v>
      </c>
      <c r="G6626" s="95">
        <v>3834852.9497041628</v>
      </c>
      <c r="H6626" s="99">
        <v>8462.7517698776737</v>
      </c>
      <c r="I6626" s="99">
        <v>89.716782159899253</v>
      </c>
      <c r="J6626" s="96"/>
      <c r="K6626" s="96"/>
      <c r="L6626" s="96"/>
      <c r="M6626" s="96"/>
      <c r="N6626" s="96"/>
      <c r="O6626" s="96"/>
      <c r="P6626" s="96"/>
    </row>
    <row r="6627" spans="1:16" x14ac:dyDescent="0.25">
      <c r="A6627" s="97">
        <v>43784</v>
      </c>
      <c r="B6627" s="101">
        <v>30</v>
      </c>
      <c r="C6627" s="92" t="str">
        <f t="shared" si="309"/>
        <v>GET /domestic-payment-consents/{ConsentId}</v>
      </c>
      <c r="D6627" s="94" t="s">
        <v>208</v>
      </c>
      <c r="E6627" s="93" t="str">
        <f t="shared" si="310"/>
        <v>PISP</v>
      </c>
      <c r="F6627" s="93" t="str">
        <f t="shared" si="311"/>
        <v>N</v>
      </c>
      <c r="G6627" s="95">
        <v>14681474.335863827</v>
      </c>
      <c r="H6627" s="99">
        <v>17771.601897438512</v>
      </c>
      <c r="I6627" s="99">
        <v>144.28394213569945</v>
      </c>
      <c r="J6627" s="96"/>
      <c r="K6627" s="96"/>
      <c r="L6627" s="96"/>
      <c r="M6627" s="96"/>
      <c r="N6627" s="96"/>
      <c r="O6627" s="96"/>
      <c r="P6627" s="96"/>
    </row>
    <row r="6628" spans="1:16" x14ac:dyDescent="0.25">
      <c r="A6628" s="97">
        <v>43784</v>
      </c>
      <c r="B6628" s="101">
        <v>31</v>
      </c>
      <c r="C6628" s="92" t="str">
        <f t="shared" si="309"/>
        <v>POST /domestic-payments</v>
      </c>
      <c r="D6628" s="94" t="s">
        <v>208</v>
      </c>
      <c r="E6628" s="93" t="str">
        <f t="shared" si="310"/>
        <v>PISP</v>
      </c>
      <c r="F6628" s="93" t="str">
        <f t="shared" si="311"/>
        <v>Y</v>
      </c>
      <c r="G6628" s="95">
        <v>4741633.857884909</v>
      </c>
      <c r="H6628" s="99">
        <v>15547.716246375579</v>
      </c>
      <c r="I6628" s="99">
        <v>5.7520299157868759</v>
      </c>
      <c r="J6628" s="96"/>
      <c r="K6628" s="96"/>
      <c r="L6628" s="96"/>
      <c r="M6628" s="96"/>
      <c r="N6628" s="96"/>
      <c r="O6628" s="96"/>
      <c r="P6628" s="96"/>
    </row>
    <row r="6629" spans="1:16" x14ac:dyDescent="0.25">
      <c r="A6629" s="97">
        <v>43784</v>
      </c>
      <c r="B6629" s="101">
        <v>32</v>
      </c>
      <c r="C6629" s="92" t="str">
        <f t="shared" si="309"/>
        <v>GET /domestic-payments/{DomesticPaymentId}</v>
      </c>
      <c r="D6629" s="94" t="s">
        <v>208</v>
      </c>
      <c r="E6629" s="93" t="str">
        <f t="shared" si="310"/>
        <v>PISP</v>
      </c>
      <c r="F6629" s="93" t="str">
        <f t="shared" si="311"/>
        <v>Y</v>
      </c>
      <c r="G6629" s="95">
        <v>31852447.599650826</v>
      </c>
      <c r="H6629" s="99">
        <v>42887.967245851039</v>
      </c>
      <c r="I6629" s="99">
        <v>71.493496164032976</v>
      </c>
      <c r="J6629" s="96"/>
      <c r="K6629" s="96"/>
      <c r="L6629" s="96"/>
      <c r="M6629" s="96"/>
      <c r="N6629" s="96"/>
      <c r="O6629" s="96"/>
      <c r="P6629" s="96"/>
    </row>
    <row r="6630" spans="1:16" x14ac:dyDescent="0.25">
      <c r="A6630" s="97">
        <v>43784</v>
      </c>
      <c r="B6630" s="101">
        <v>33</v>
      </c>
      <c r="C6630" s="92" t="str">
        <f t="shared" si="309"/>
        <v>POST /domestic-scheduled-payment-consents</v>
      </c>
      <c r="D6630" s="94" t="s">
        <v>208</v>
      </c>
      <c r="E6630" s="93" t="str">
        <f t="shared" si="310"/>
        <v>PISP</v>
      </c>
      <c r="F6630" s="93" t="str">
        <f t="shared" si="311"/>
        <v>N</v>
      </c>
      <c r="G6630" s="95">
        <v>17820316.773726076</v>
      </c>
      <c r="H6630" s="99">
        <v>19484.090377779874</v>
      </c>
      <c r="I6630" s="99">
        <v>106.63150946032125</v>
      </c>
      <c r="J6630" s="96"/>
      <c r="K6630" s="96"/>
      <c r="L6630" s="96"/>
      <c r="M6630" s="96"/>
      <c r="N6630" s="96"/>
      <c r="O6630" s="96"/>
      <c r="P6630" s="96"/>
    </row>
    <row r="6631" spans="1:16" x14ac:dyDescent="0.25">
      <c r="A6631" s="97">
        <v>43784</v>
      </c>
      <c r="B6631" s="101">
        <v>34</v>
      </c>
      <c r="C6631" s="92" t="str">
        <f t="shared" si="309"/>
        <v>GET /domestic-scheduled-payment-consents/{ConsentId}</v>
      </c>
      <c r="D6631" s="94" t="s">
        <v>208</v>
      </c>
      <c r="E6631" s="93" t="str">
        <f t="shared" si="310"/>
        <v>PISP</v>
      </c>
      <c r="F6631" s="93" t="str">
        <f t="shared" si="311"/>
        <v>N</v>
      </c>
      <c r="G6631" s="95">
        <v>10847286.202761004</v>
      </c>
      <c r="H6631" s="99">
        <v>13565.812752667596</v>
      </c>
      <c r="I6631" s="99">
        <v>71.563536140771703</v>
      </c>
      <c r="J6631" s="96"/>
      <c r="K6631" s="96"/>
      <c r="L6631" s="96"/>
      <c r="M6631" s="96"/>
      <c r="N6631" s="96"/>
      <c r="O6631" s="96"/>
      <c r="P6631" s="96"/>
    </row>
    <row r="6632" spans="1:16" x14ac:dyDescent="0.25">
      <c r="A6632" s="97">
        <v>43784</v>
      </c>
      <c r="B6632" s="101">
        <v>35</v>
      </c>
      <c r="C6632" s="92" t="str">
        <f t="shared" si="309"/>
        <v>POST /domestic-scheduled-payments</v>
      </c>
      <c r="D6632" s="94" t="s">
        <v>208</v>
      </c>
      <c r="E6632" s="93" t="str">
        <f t="shared" si="310"/>
        <v>PISP</v>
      </c>
      <c r="F6632" s="93" t="str">
        <f t="shared" si="311"/>
        <v>Y</v>
      </c>
      <c r="G6632" s="95">
        <v>31542304.490469299</v>
      </c>
      <c r="H6632" s="99">
        <v>42870.188780964214</v>
      </c>
      <c r="I6632" s="99">
        <v>145.51093391815814</v>
      </c>
      <c r="J6632" s="96"/>
      <c r="K6632" s="96"/>
      <c r="L6632" s="96"/>
      <c r="M6632" s="96"/>
      <c r="N6632" s="96"/>
      <c r="O6632" s="96"/>
      <c r="P6632" s="96"/>
    </row>
    <row r="6633" spans="1:16" x14ac:dyDescent="0.25">
      <c r="A6633" s="97">
        <v>43784</v>
      </c>
      <c r="B6633" s="101">
        <v>36</v>
      </c>
      <c r="C6633" s="92" t="str">
        <f t="shared" si="309"/>
        <v>GET /domestic-scheduled-payments/{DomesticScheduledPaymentId}</v>
      </c>
      <c r="D6633" s="94" t="s">
        <v>208</v>
      </c>
      <c r="E6633" s="93" t="str">
        <f t="shared" si="310"/>
        <v>PISP</v>
      </c>
      <c r="F6633" s="93" t="str">
        <f t="shared" si="311"/>
        <v>Y</v>
      </c>
      <c r="G6633" s="95">
        <v>13128959.978636796</v>
      </c>
      <c r="H6633" s="99">
        <v>35657.516968600969</v>
      </c>
      <c r="I6633" s="99">
        <v>86.811556632025386</v>
      </c>
      <c r="J6633" s="96"/>
      <c r="K6633" s="96"/>
      <c r="L6633" s="96"/>
      <c r="M6633" s="96"/>
      <c r="N6633" s="96"/>
      <c r="O6633" s="96"/>
      <c r="P6633" s="96"/>
    </row>
    <row r="6634" spans="1:16" x14ac:dyDescent="0.25">
      <c r="A6634" s="97">
        <v>43784</v>
      </c>
      <c r="B6634" s="101">
        <v>37</v>
      </c>
      <c r="C6634" s="92" t="str">
        <f t="shared" si="309"/>
        <v>POST /domestic-standing-order-consents</v>
      </c>
      <c r="D6634" s="94" t="s">
        <v>208</v>
      </c>
      <c r="E6634" s="93" t="str">
        <f t="shared" si="310"/>
        <v>PISP</v>
      </c>
      <c r="F6634" s="93" t="str">
        <f t="shared" si="311"/>
        <v>N</v>
      </c>
      <c r="G6634" s="95">
        <v>22930099.884035155</v>
      </c>
      <c r="H6634" s="99">
        <v>26747.28284649839</v>
      </c>
      <c r="I6634" s="99">
        <v>199.51738118331625</v>
      </c>
      <c r="J6634" s="96"/>
      <c r="K6634" s="96"/>
      <c r="L6634" s="96"/>
      <c r="M6634" s="96"/>
      <c r="N6634" s="96"/>
      <c r="O6634" s="96"/>
      <c r="P6634" s="96"/>
    </row>
    <row r="6635" spans="1:16" x14ac:dyDescent="0.25">
      <c r="A6635" s="97">
        <v>43784</v>
      </c>
      <c r="B6635" s="101">
        <v>38</v>
      </c>
      <c r="C6635" s="92" t="str">
        <f t="shared" si="309"/>
        <v>GET /domestic-standing-order-consents/{ConsentId}</v>
      </c>
      <c r="D6635" s="94" t="s">
        <v>208</v>
      </c>
      <c r="E6635" s="93" t="str">
        <f t="shared" si="310"/>
        <v>PISP</v>
      </c>
      <c r="F6635" s="93" t="str">
        <f t="shared" si="311"/>
        <v>N</v>
      </c>
      <c r="G6635" s="95">
        <v>23597446.916708201</v>
      </c>
      <c r="H6635" s="99">
        <v>31969.423480133468</v>
      </c>
      <c r="I6635" s="99">
        <v>212.54982836451913</v>
      </c>
      <c r="J6635" s="96"/>
      <c r="K6635" s="96"/>
      <c r="L6635" s="96"/>
      <c r="M6635" s="96"/>
      <c r="N6635" s="96"/>
      <c r="O6635" s="96"/>
      <c r="P6635" s="96"/>
    </row>
    <row r="6636" spans="1:16" x14ac:dyDescent="0.25">
      <c r="A6636" s="97">
        <v>43784</v>
      </c>
      <c r="B6636" s="101">
        <v>39</v>
      </c>
      <c r="C6636" s="92" t="str">
        <f t="shared" si="309"/>
        <v>POST /domestic-standing-orders</v>
      </c>
      <c r="D6636" s="94" t="s">
        <v>208</v>
      </c>
      <c r="E6636" s="93" t="str">
        <f t="shared" si="310"/>
        <v>PISP</v>
      </c>
      <c r="F6636" s="93" t="str">
        <f t="shared" si="311"/>
        <v>Y</v>
      </c>
      <c r="G6636" s="95">
        <v>8387545.1563096829</v>
      </c>
      <c r="H6636" s="99">
        <v>19735.879448304717</v>
      </c>
      <c r="I6636" s="99">
        <v>2.0246122322532898</v>
      </c>
      <c r="J6636" s="96"/>
      <c r="K6636" s="96"/>
      <c r="L6636" s="96"/>
      <c r="M6636" s="96"/>
      <c r="N6636" s="96"/>
      <c r="O6636" s="96"/>
      <c r="P6636" s="96"/>
    </row>
    <row r="6637" spans="1:16" x14ac:dyDescent="0.25">
      <c r="A6637" s="97">
        <v>43784</v>
      </c>
      <c r="B6637" s="101">
        <v>40</v>
      </c>
      <c r="C6637" s="92" t="str">
        <f t="shared" si="309"/>
        <v>GET /domestic-standing-orders/{DomesticStandingOrderId}</v>
      </c>
      <c r="D6637" s="94" t="s">
        <v>208</v>
      </c>
      <c r="E6637" s="93" t="str">
        <f t="shared" si="310"/>
        <v>PISP</v>
      </c>
      <c r="F6637" s="93" t="str">
        <f t="shared" si="311"/>
        <v>Y</v>
      </c>
      <c r="G6637" s="95">
        <v>5385458.9832924269</v>
      </c>
      <c r="H6637" s="99">
        <v>7571.4760348413893</v>
      </c>
      <c r="I6637" s="99">
        <v>250.95525794797561</v>
      </c>
      <c r="J6637" s="96"/>
      <c r="K6637" s="96"/>
      <c r="L6637" s="96"/>
      <c r="M6637" s="96"/>
      <c r="N6637" s="96"/>
      <c r="O6637" s="96"/>
      <c r="P6637" s="96"/>
    </row>
    <row r="6638" spans="1:16" x14ac:dyDescent="0.25">
      <c r="A6638" s="97">
        <v>43784</v>
      </c>
      <c r="B6638" s="101">
        <v>41</v>
      </c>
      <c r="C6638" s="92" t="str">
        <f t="shared" si="309"/>
        <v>POST /international-payment-consents</v>
      </c>
      <c r="D6638" s="94" t="s">
        <v>208</v>
      </c>
      <c r="E6638" s="93" t="str">
        <f t="shared" si="310"/>
        <v>PISP</v>
      </c>
      <c r="F6638" s="93" t="str">
        <f t="shared" si="311"/>
        <v>N</v>
      </c>
      <c r="G6638" s="95">
        <v>30174245.373962857</v>
      </c>
      <c r="H6638" s="99">
        <v>46724.757374177461</v>
      </c>
      <c r="I6638" s="99">
        <v>65.071049471829923</v>
      </c>
      <c r="J6638" s="96"/>
      <c r="K6638" s="96"/>
      <c r="L6638" s="96"/>
      <c r="M6638" s="96"/>
      <c r="N6638" s="96"/>
      <c r="O6638" s="96"/>
      <c r="P6638" s="96"/>
    </row>
    <row r="6639" spans="1:16" x14ac:dyDescent="0.25">
      <c r="A6639" s="97">
        <v>43784</v>
      </c>
      <c r="B6639" s="101">
        <v>42</v>
      </c>
      <c r="C6639" s="92" t="str">
        <f t="shared" si="309"/>
        <v>GET /international-payment-consents/{ConsentId}</v>
      </c>
      <c r="D6639" s="94" t="s">
        <v>208</v>
      </c>
      <c r="E6639" s="93" t="str">
        <f t="shared" si="310"/>
        <v>PISP</v>
      </c>
      <c r="F6639" s="93" t="str">
        <f t="shared" si="311"/>
        <v>N</v>
      </c>
      <c r="G6639" s="95">
        <v>27655527.451465547</v>
      </c>
      <c r="H6639" s="99">
        <v>33702.188272069761</v>
      </c>
      <c r="I6639" s="99">
        <v>244.68715820746883</v>
      </c>
      <c r="J6639" s="96"/>
      <c r="K6639" s="96"/>
      <c r="L6639" s="96"/>
      <c r="M6639" s="96"/>
      <c r="N6639" s="96"/>
      <c r="O6639" s="96"/>
      <c r="P6639" s="96"/>
    </row>
    <row r="6640" spans="1:16" x14ac:dyDescent="0.25">
      <c r="A6640" s="97">
        <v>43784</v>
      </c>
      <c r="B6640" s="101">
        <v>43</v>
      </c>
      <c r="C6640" s="92" t="str">
        <f t="shared" si="309"/>
        <v>POST /international-payments</v>
      </c>
      <c r="D6640" s="94" t="s">
        <v>208</v>
      </c>
      <c r="E6640" s="93" t="str">
        <f t="shared" si="310"/>
        <v>PISP</v>
      </c>
      <c r="F6640" s="93" t="str">
        <f t="shared" si="311"/>
        <v>Y</v>
      </c>
      <c r="G6640" s="95">
        <v>32499924.131458808</v>
      </c>
      <c r="H6640" s="99">
        <v>40477.740509638686</v>
      </c>
      <c r="I6640" s="99">
        <v>43.757825431593183</v>
      </c>
      <c r="J6640" s="96"/>
      <c r="K6640" s="96"/>
      <c r="L6640" s="96"/>
      <c r="M6640" s="96"/>
      <c r="N6640" s="96"/>
      <c r="O6640" s="96"/>
      <c r="P6640" s="96"/>
    </row>
    <row r="6641" spans="1:16" x14ac:dyDescent="0.25">
      <c r="A6641" s="97">
        <v>43784</v>
      </c>
      <c r="B6641" s="101">
        <v>44</v>
      </c>
      <c r="C6641" s="92" t="str">
        <f t="shared" si="309"/>
        <v>GET /international-payments/{InternationalPaymentId}</v>
      </c>
      <c r="D6641" s="94" t="s">
        <v>208</v>
      </c>
      <c r="E6641" s="93" t="str">
        <f t="shared" si="310"/>
        <v>PISP</v>
      </c>
      <c r="F6641" s="93" t="str">
        <f t="shared" si="311"/>
        <v>Y</v>
      </c>
      <c r="G6641" s="95">
        <v>13860017.861944001</v>
      </c>
      <c r="H6641" s="99">
        <v>20381.234393931954</v>
      </c>
      <c r="I6641" s="99">
        <v>63.381588673477651</v>
      </c>
      <c r="J6641" s="96"/>
      <c r="K6641" s="96"/>
      <c r="L6641" s="96"/>
      <c r="M6641" s="96"/>
      <c r="N6641" s="96"/>
      <c r="O6641" s="96"/>
      <c r="P6641" s="96"/>
    </row>
    <row r="6642" spans="1:16" x14ac:dyDescent="0.25">
      <c r="A6642" s="97">
        <v>43784</v>
      </c>
      <c r="B6642" s="101">
        <v>45</v>
      </c>
      <c r="C6642" s="92" t="str">
        <f t="shared" si="309"/>
        <v>POST /international-scheduled-payment-consents</v>
      </c>
      <c r="D6642" s="94" t="s">
        <v>208</v>
      </c>
      <c r="E6642" s="93" t="str">
        <f t="shared" si="310"/>
        <v>PISP</v>
      </c>
      <c r="F6642" s="93" t="str">
        <f t="shared" si="311"/>
        <v>N</v>
      </c>
      <c r="G6642" s="95">
        <v>23810075.555406693</v>
      </c>
      <c r="H6642" s="99">
        <v>31231.55215174461</v>
      </c>
      <c r="I6642" s="99">
        <v>16.214852917852454</v>
      </c>
      <c r="J6642" s="96"/>
      <c r="K6642" s="96"/>
      <c r="L6642" s="96"/>
      <c r="M6642" s="96"/>
      <c r="N6642" s="96"/>
      <c r="O6642" s="96"/>
      <c r="P6642" s="96"/>
    </row>
    <row r="6643" spans="1:16" x14ac:dyDescent="0.25">
      <c r="A6643" s="97">
        <v>43784</v>
      </c>
      <c r="B6643" s="101">
        <v>46</v>
      </c>
      <c r="C6643" s="92" t="str">
        <f t="shared" si="309"/>
        <v>GET /international-scheduled-payment-consents/{ConsentId}</v>
      </c>
      <c r="D6643" s="94" t="s">
        <v>208</v>
      </c>
      <c r="E6643" s="93" t="str">
        <f t="shared" si="310"/>
        <v>PISP</v>
      </c>
      <c r="F6643" s="93" t="str">
        <f t="shared" si="311"/>
        <v>N</v>
      </c>
      <c r="G6643" s="95">
        <v>8372189.3352227509</v>
      </c>
      <c r="H6643" s="99">
        <v>28270.268115178926</v>
      </c>
      <c r="I6643" s="99">
        <v>25.935357275860714</v>
      </c>
      <c r="J6643" s="96"/>
      <c r="K6643" s="96"/>
      <c r="L6643" s="96"/>
      <c r="M6643" s="96"/>
      <c r="N6643" s="96"/>
      <c r="O6643" s="96"/>
      <c r="P6643" s="96"/>
    </row>
    <row r="6644" spans="1:16" x14ac:dyDescent="0.25">
      <c r="A6644" s="97">
        <v>43784</v>
      </c>
      <c r="B6644" s="101">
        <v>47</v>
      </c>
      <c r="C6644" s="92" t="str">
        <f t="shared" si="309"/>
        <v>POST /international-scheduled-payments</v>
      </c>
      <c r="D6644" s="94" t="s">
        <v>208</v>
      </c>
      <c r="E6644" s="93" t="str">
        <f t="shared" si="310"/>
        <v>PISP</v>
      </c>
      <c r="F6644" s="93" t="str">
        <f t="shared" si="311"/>
        <v>Y</v>
      </c>
      <c r="G6644" s="95">
        <v>13826122.440644555</v>
      </c>
      <c r="H6644" s="99">
        <v>23674.476415957637</v>
      </c>
      <c r="I6644" s="99">
        <v>66.674246079964718</v>
      </c>
      <c r="J6644" s="96"/>
      <c r="K6644" s="96"/>
      <c r="L6644" s="96"/>
      <c r="M6644" s="96"/>
      <c r="N6644" s="96"/>
      <c r="O6644" s="96"/>
      <c r="P6644" s="96"/>
    </row>
    <row r="6645" spans="1:16" x14ac:dyDescent="0.25">
      <c r="A6645" s="97">
        <v>43784</v>
      </c>
      <c r="B6645" s="101">
        <v>48</v>
      </c>
      <c r="C6645" s="92" t="str">
        <f t="shared" si="309"/>
        <v>GET /international-scheduled-payments/{InternationalScheduledPaymentId}</v>
      </c>
      <c r="D6645" s="94" t="s">
        <v>208</v>
      </c>
      <c r="E6645" s="93" t="str">
        <f t="shared" si="310"/>
        <v>PISP</v>
      </c>
      <c r="F6645" s="93" t="str">
        <f t="shared" si="311"/>
        <v>Y</v>
      </c>
      <c r="G6645" s="95">
        <v>23301161.595845912</v>
      </c>
      <c r="H6645" s="99">
        <v>34172.024546636814</v>
      </c>
      <c r="I6645" s="99">
        <v>59.188503398133946</v>
      </c>
      <c r="J6645" s="96"/>
      <c r="K6645" s="96"/>
      <c r="L6645" s="96"/>
      <c r="M6645" s="96"/>
      <c r="N6645" s="96"/>
      <c r="O6645" s="96"/>
      <c r="P6645" s="96"/>
    </row>
    <row r="6646" spans="1:16" x14ac:dyDescent="0.25">
      <c r="A6646" s="97">
        <v>43784</v>
      </c>
      <c r="B6646" s="101">
        <v>49</v>
      </c>
      <c r="C6646" s="92" t="str">
        <f t="shared" si="309"/>
        <v>POST /international-standing-order-consents</v>
      </c>
      <c r="D6646" s="94" t="s">
        <v>208</v>
      </c>
      <c r="E6646" s="93" t="str">
        <f t="shared" si="310"/>
        <v>PISP</v>
      </c>
      <c r="F6646" s="93" t="str">
        <f t="shared" si="311"/>
        <v>N</v>
      </c>
      <c r="G6646" s="95">
        <v>3688304.4608860109</v>
      </c>
      <c r="H6646" s="99">
        <v>12185.815096226996</v>
      </c>
      <c r="I6646" s="99">
        <v>6.1612409211355903</v>
      </c>
      <c r="J6646" s="96"/>
      <c r="K6646" s="96"/>
      <c r="L6646" s="96"/>
      <c r="M6646" s="96"/>
      <c r="N6646" s="96"/>
      <c r="O6646" s="96"/>
      <c r="P6646" s="96"/>
    </row>
    <row r="6647" spans="1:16" x14ac:dyDescent="0.25">
      <c r="A6647" s="97">
        <v>43784</v>
      </c>
      <c r="B6647" s="101">
        <v>50</v>
      </c>
      <c r="C6647" s="92" t="str">
        <f t="shared" si="309"/>
        <v>GET /international-standing-order-consents/{ConsentId}</v>
      </c>
      <c r="D6647" s="94" t="s">
        <v>208</v>
      </c>
      <c r="E6647" s="93" t="str">
        <f t="shared" si="310"/>
        <v>PISP</v>
      </c>
      <c r="F6647" s="93" t="str">
        <f t="shared" si="311"/>
        <v>N</v>
      </c>
      <c r="G6647" s="95">
        <v>19539387.355098765</v>
      </c>
      <c r="H6647" s="99">
        <v>28914.280888309131</v>
      </c>
      <c r="I6647" s="99">
        <v>254.00679267149778</v>
      </c>
      <c r="J6647" s="96"/>
      <c r="K6647" s="96"/>
      <c r="L6647" s="96"/>
      <c r="M6647" s="96"/>
      <c r="N6647" s="96"/>
      <c r="O6647" s="96"/>
      <c r="P6647" s="96"/>
    </row>
    <row r="6648" spans="1:16" x14ac:dyDescent="0.25">
      <c r="A6648" s="97">
        <v>43784</v>
      </c>
      <c r="B6648" s="101">
        <v>51</v>
      </c>
      <c r="C6648" s="92" t="str">
        <f t="shared" si="309"/>
        <v>POST /international-standing-orders</v>
      </c>
      <c r="D6648" s="94" t="s">
        <v>208</v>
      </c>
      <c r="E6648" s="93" t="str">
        <f t="shared" si="310"/>
        <v>PISP</v>
      </c>
      <c r="F6648" s="93" t="str">
        <f t="shared" si="311"/>
        <v>Y</v>
      </c>
      <c r="G6648" s="95">
        <v>13976616.394921085</v>
      </c>
      <c r="H6648" s="99">
        <v>23440.157489766232</v>
      </c>
      <c r="I6648" s="99">
        <v>206.69607234714371</v>
      </c>
      <c r="J6648" s="96"/>
      <c r="K6648" s="96"/>
      <c r="L6648" s="96"/>
      <c r="M6648" s="96"/>
      <c r="N6648" s="96"/>
      <c r="O6648" s="96"/>
      <c r="P6648" s="96"/>
    </row>
    <row r="6649" spans="1:16" x14ac:dyDescent="0.25">
      <c r="A6649" s="97">
        <v>43784</v>
      </c>
      <c r="B6649" s="101">
        <v>52</v>
      </c>
      <c r="C6649" s="92" t="str">
        <f t="shared" si="309"/>
        <v>GET /international-standing-orders/{InternationalStandingOrderPaymentId}</v>
      </c>
      <c r="D6649" s="94" t="s">
        <v>208</v>
      </c>
      <c r="E6649" s="93" t="str">
        <f t="shared" si="310"/>
        <v>PISP</v>
      </c>
      <c r="F6649" s="93" t="str">
        <f t="shared" si="311"/>
        <v>Y</v>
      </c>
      <c r="G6649" s="95">
        <v>6211173.2532906244</v>
      </c>
      <c r="H6649" s="99">
        <v>16763.544530433006</v>
      </c>
      <c r="I6649" s="99">
        <v>66.082776498823506</v>
      </c>
      <c r="J6649" s="96"/>
      <c r="K6649" s="96"/>
      <c r="L6649" s="96"/>
      <c r="M6649" s="96"/>
      <c r="N6649" s="96"/>
      <c r="O6649" s="96"/>
      <c r="P6649" s="96"/>
    </row>
    <row r="6650" spans="1:16" x14ac:dyDescent="0.25">
      <c r="A6650" s="97">
        <v>43784</v>
      </c>
      <c r="B6650" s="101">
        <v>53</v>
      </c>
      <c r="C6650" s="92" t="str">
        <f t="shared" si="309"/>
        <v>POST /file-payment-consents</v>
      </c>
      <c r="D6650" s="94" t="s">
        <v>208</v>
      </c>
      <c r="E6650" s="93" t="str">
        <f t="shared" si="310"/>
        <v>PISP</v>
      </c>
      <c r="F6650" s="93" t="str">
        <f t="shared" si="311"/>
        <v>N</v>
      </c>
      <c r="G6650" s="95">
        <v>12966025.119995659</v>
      </c>
      <c r="H6650" s="99">
        <v>14555.841685880363</v>
      </c>
      <c r="I6650" s="99">
        <v>21.946621195009513</v>
      </c>
      <c r="J6650" s="96"/>
      <c r="K6650" s="96"/>
      <c r="L6650" s="96"/>
      <c r="M6650" s="96"/>
      <c r="N6650" s="96"/>
      <c r="O6650" s="96"/>
      <c r="P6650" s="96"/>
    </row>
    <row r="6651" spans="1:16" x14ac:dyDescent="0.25">
      <c r="A6651" s="97">
        <v>43784</v>
      </c>
      <c r="B6651" s="101">
        <v>54</v>
      </c>
      <c r="C6651" s="92" t="str">
        <f t="shared" si="309"/>
        <v>GET /file-payment-consents/{ConsentId}</v>
      </c>
      <c r="D6651" s="94" t="s">
        <v>208</v>
      </c>
      <c r="E6651" s="93" t="str">
        <f t="shared" si="310"/>
        <v>PISP</v>
      </c>
      <c r="F6651" s="93" t="str">
        <f t="shared" si="311"/>
        <v>N</v>
      </c>
      <c r="G6651" s="95">
        <v>21980254.045550805</v>
      </c>
      <c r="H6651" s="99">
        <v>24880.961850442138</v>
      </c>
      <c r="I6651" s="99">
        <v>202.67251682615188</v>
      </c>
      <c r="J6651" s="96"/>
      <c r="K6651" s="96"/>
      <c r="L6651" s="96"/>
      <c r="M6651" s="96"/>
      <c r="N6651" s="96"/>
      <c r="O6651" s="96"/>
      <c r="P6651" s="96"/>
    </row>
    <row r="6652" spans="1:16" x14ac:dyDescent="0.25">
      <c r="A6652" s="97">
        <v>43784</v>
      </c>
      <c r="B6652" s="101">
        <v>55</v>
      </c>
      <c r="C6652" s="92" t="str">
        <f t="shared" si="309"/>
        <v>POST /file-payment-consents/{ConsentId}/file</v>
      </c>
      <c r="D6652" s="94" t="s">
        <v>208</v>
      </c>
      <c r="E6652" s="93" t="str">
        <f t="shared" si="310"/>
        <v>PISP</v>
      </c>
      <c r="F6652" s="93" t="str">
        <f t="shared" si="311"/>
        <v>N</v>
      </c>
      <c r="G6652" s="95">
        <v>20765126.267495945</v>
      </c>
      <c r="H6652" s="99">
        <v>33931.89326089828</v>
      </c>
      <c r="I6652" s="99">
        <v>63.045770633354621</v>
      </c>
      <c r="J6652" s="96"/>
      <c r="K6652" s="96"/>
      <c r="L6652" s="96"/>
      <c r="M6652" s="96"/>
      <c r="N6652" s="96"/>
      <c r="O6652" s="96"/>
      <c r="P6652" s="96"/>
    </row>
    <row r="6653" spans="1:16" x14ac:dyDescent="0.25">
      <c r="A6653" s="97">
        <v>43784</v>
      </c>
      <c r="B6653" s="101">
        <v>56</v>
      </c>
      <c r="C6653" s="92" t="str">
        <f t="shared" si="309"/>
        <v>GET /file-payment-consents/{ConsentId}/file</v>
      </c>
      <c r="D6653" s="94" t="s">
        <v>208</v>
      </c>
      <c r="E6653" s="93" t="str">
        <f t="shared" si="310"/>
        <v>PISP</v>
      </c>
      <c r="F6653" s="93" t="str">
        <f t="shared" si="311"/>
        <v>N</v>
      </c>
      <c r="G6653" s="95">
        <v>22387064.82214142</v>
      </c>
      <c r="H6653" s="99">
        <v>29898.544628129486</v>
      </c>
      <c r="I6653" s="99">
        <v>41.68252004874391</v>
      </c>
      <c r="J6653" s="96"/>
      <c r="K6653" s="96"/>
      <c r="L6653" s="96"/>
      <c r="M6653" s="96"/>
      <c r="N6653" s="96"/>
      <c r="O6653" s="96"/>
      <c r="P6653" s="96"/>
    </row>
    <row r="6654" spans="1:16" x14ac:dyDescent="0.25">
      <c r="A6654" s="97">
        <v>43784</v>
      </c>
      <c r="B6654" s="101">
        <v>57</v>
      </c>
      <c r="C6654" s="92" t="str">
        <f t="shared" si="309"/>
        <v>POST /file-payments</v>
      </c>
      <c r="D6654" s="94" t="s">
        <v>208</v>
      </c>
      <c r="E6654" s="93" t="str">
        <f t="shared" si="310"/>
        <v>PISP</v>
      </c>
      <c r="F6654" s="93" t="str">
        <f t="shared" si="311"/>
        <v>Y</v>
      </c>
      <c r="G6654" s="95">
        <v>373380090.62780374</v>
      </c>
      <c r="H6654" s="99">
        <v>4111.8502197649705</v>
      </c>
      <c r="I6654" s="99">
        <v>56.870749586131467</v>
      </c>
      <c r="J6654" s="96"/>
      <c r="K6654" s="96"/>
      <c r="L6654" s="96"/>
      <c r="M6654" s="96"/>
      <c r="N6654" s="96"/>
      <c r="O6654" s="96"/>
      <c r="P6654" s="96"/>
    </row>
    <row r="6655" spans="1:16" x14ac:dyDescent="0.25">
      <c r="A6655" s="97">
        <v>43784</v>
      </c>
      <c r="B6655" s="101">
        <v>58</v>
      </c>
      <c r="C6655" s="92" t="str">
        <f t="shared" si="309"/>
        <v>GET /file-payments/{FilePaymentId}</v>
      </c>
      <c r="D6655" s="94" t="s">
        <v>208</v>
      </c>
      <c r="E6655" s="93" t="str">
        <f t="shared" si="310"/>
        <v>PISP</v>
      </c>
      <c r="F6655" s="93" t="str">
        <f t="shared" si="311"/>
        <v>Y</v>
      </c>
      <c r="G6655" s="95">
        <v>75400354.954639658</v>
      </c>
      <c r="H6655" s="99">
        <v>907.58568064362282</v>
      </c>
      <c r="I6655" s="99">
        <v>134.91724947452923</v>
      </c>
      <c r="J6655" s="96"/>
      <c r="K6655" s="96"/>
      <c r="L6655" s="96"/>
      <c r="M6655" s="96"/>
      <c r="N6655" s="96"/>
      <c r="O6655" s="96"/>
      <c r="P6655" s="96"/>
    </row>
    <row r="6656" spans="1:16" x14ac:dyDescent="0.25">
      <c r="A6656" s="97">
        <v>43784</v>
      </c>
      <c r="B6656" s="101">
        <v>59</v>
      </c>
      <c r="C6656" s="92" t="str">
        <f t="shared" si="309"/>
        <v>GET /file-payments/{FilePaymentId}/report-file</v>
      </c>
      <c r="D6656" s="94" t="s">
        <v>208</v>
      </c>
      <c r="E6656" s="93" t="str">
        <f t="shared" si="310"/>
        <v>PISP</v>
      </c>
      <c r="F6656" s="93" t="str">
        <f t="shared" si="311"/>
        <v>Y</v>
      </c>
      <c r="G6656" s="95">
        <v>57001597.709957138</v>
      </c>
      <c r="H6656" s="99">
        <v>2378.2917756511238</v>
      </c>
      <c r="I6656" s="99">
        <v>91.295538834614305</v>
      </c>
      <c r="J6656" s="96"/>
      <c r="K6656" s="96"/>
      <c r="L6656" s="96"/>
      <c r="M6656" s="96"/>
      <c r="N6656" s="96"/>
      <c r="O6656" s="96"/>
      <c r="P6656" s="96"/>
    </row>
    <row r="6657" spans="1:16" x14ac:dyDescent="0.25">
      <c r="A6657" s="97">
        <v>43784</v>
      </c>
      <c r="B6657" s="101">
        <v>60</v>
      </c>
      <c r="C6657" s="92" t="str">
        <f t="shared" si="309"/>
        <v>POST /funds-confirmation-consents</v>
      </c>
      <c r="D6657" s="94" t="s">
        <v>208</v>
      </c>
      <c r="E6657" s="93" t="str">
        <f t="shared" si="310"/>
        <v>CoF</v>
      </c>
      <c r="F6657" s="93" t="str">
        <f t="shared" si="311"/>
        <v>N</v>
      </c>
      <c r="G6657" s="95">
        <v>11984142.883425001</v>
      </c>
      <c r="H6657" s="103">
        <v>15256.50340683898</v>
      </c>
      <c r="I6657" s="103">
        <v>13.904532042401074</v>
      </c>
      <c r="J6657" s="96"/>
      <c r="K6657" s="96"/>
      <c r="L6657" s="96"/>
      <c r="M6657" s="96"/>
      <c r="N6657" s="96"/>
      <c r="O6657" s="96"/>
      <c r="P6657" s="96"/>
    </row>
    <row r="6658" spans="1:16" x14ac:dyDescent="0.25">
      <c r="A6658" s="97">
        <v>43784</v>
      </c>
      <c r="B6658" s="101">
        <v>61</v>
      </c>
      <c r="C6658" s="92" t="str">
        <f t="shared" si="309"/>
        <v>GET /funds-confirmation-consents/{ConsentId}</v>
      </c>
      <c r="D6658" s="94" t="s">
        <v>208</v>
      </c>
      <c r="E6658" s="93" t="str">
        <f t="shared" si="310"/>
        <v>CoF</v>
      </c>
      <c r="F6658" s="93" t="str">
        <f t="shared" si="311"/>
        <v>N</v>
      </c>
      <c r="G6658" s="95">
        <v>19218855.184433404</v>
      </c>
      <c r="H6658" s="103">
        <v>43590.952519440922</v>
      </c>
      <c r="I6658" s="103">
        <v>204.50611739369552</v>
      </c>
      <c r="J6658" s="96"/>
      <c r="K6658" s="96"/>
      <c r="L6658" s="96"/>
      <c r="M6658" s="96"/>
      <c r="N6658" s="96"/>
      <c r="O6658" s="96"/>
      <c r="P6658" s="96"/>
    </row>
    <row r="6659" spans="1:16" x14ac:dyDescent="0.25">
      <c r="A6659" s="97">
        <v>43784</v>
      </c>
      <c r="B6659" s="101">
        <v>62</v>
      </c>
      <c r="C6659" s="92" t="str">
        <f t="shared" si="309"/>
        <v>DELETE /funds-confirmation-consents/{ConsentId}</v>
      </c>
      <c r="D6659" s="94" t="s">
        <v>208</v>
      </c>
      <c r="E6659" s="93" t="str">
        <f t="shared" si="310"/>
        <v>CoF</v>
      </c>
      <c r="F6659" s="93" t="str">
        <f t="shared" si="311"/>
        <v>N</v>
      </c>
      <c r="G6659" s="95">
        <v>6661084.1742438367</v>
      </c>
      <c r="H6659" s="103">
        <v>12999.637248921186</v>
      </c>
      <c r="I6659" s="103">
        <v>117.73849132516868</v>
      </c>
      <c r="J6659" s="96"/>
      <c r="K6659" s="96"/>
      <c r="L6659" s="96"/>
      <c r="M6659" s="96"/>
      <c r="N6659" s="96"/>
      <c r="O6659" s="96"/>
      <c r="P6659" s="96"/>
    </row>
    <row r="6660" spans="1:16" x14ac:dyDescent="0.25">
      <c r="A6660" s="97">
        <v>43784</v>
      </c>
      <c r="B6660" s="101">
        <v>63</v>
      </c>
      <c r="C6660" s="92" t="str">
        <f t="shared" si="309"/>
        <v>POST /funds-confirmations</v>
      </c>
      <c r="D6660" s="94" t="s">
        <v>208</v>
      </c>
      <c r="E6660" s="93" t="str">
        <f t="shared" si="310"/>
        <v>CoF</v>
      </c>
      <c r="F6660" s="93" t="str">
        <f t="shared" si="311"/>
        <v>Y</v>
      </c>
      <c r="G6660" s="95">
        <v>9355677.6883540992</v>
      </c>
      <c r="H6660" s="103">
        <v>18483.971432611284</v>
      </c>
      <c r="I6660" s="103">
        <v>202.05695953314427</v>
      </c>
      <c r="J6660" s="96"/>
      <c r="K6660" s="96"/>
      <c r="L6660" s="96"/>
      <c r="M6660" s="96"/>
      <c r="N6660" s="96"/>
      <c r="O6660" s="96"/>
      <c r="P6660" s="96"/>
    </row>
    <row r="6661" spans="1:16" x14ac:dyDescent="0.25">
      <c r="A6661" s="97">
        <v>43784</v>
      </c>
      <c r="B6661" s="101">
        <v>75</v>
      </c>
      <c r="C6661" s="92" t="str">
        <f t="shared" si="309"/>
        <v>GET /domestic-payment-consents/{ConsentId}/funds-confirmation</v>
      </c>
      <c r="D6661" s="94" t="s">
        <v>208</v>
      </c>
      <c r="E6661" s="93" t="str">
        <f t="shared" si="310"/>
        <v>CoF</v>
      </c>
      <c r="F6661" s="93" t="str">
        <f t="shared" si="311"/>
        <v>Y</v>
      </c>
      <c r="G6661" s="95">
        <v>4060748.2701399932</v>
      </c>
      <c r="H6661" s="99">
        <v>6815.629422556578</v>
      </c>
      <c r="I6661" s="99">
        <v>209.72770252263848</v>
      </c>
      <c r="J6661" s="96"/>
      <c r="K6661" s="96"/>
      <c r="L6661" s="96"/>
      <c r="M6661" s="96"/>
      <c r="N6661" s="96"/>
      <c r="O6661" s="96"/>
      <c r="P6661" s="96"/>
    </row>
    <row r="6662" spans="1:16" x14ac:dyDescent="0.25">
      <c r="A6662" s="97">
        <v>43784</v>
      </c>
      <c r="B6662" s="101">
        <v>76</v>
      </c>
      <c r="C6662" s="92" t="str">
        <f t="shared" si="309"/>
        <v>GET /international-payment-consents/{ConsentId}/funds-confirmation</v>
      </c>
      <c r="D6662" s="94" t="s">
        <v>208</v>
      </c>
      <c r="E6662" s="93" t="str">
        <f t="shared" si="310"/>
        <v>CoF</v>
      </c>
      <c r="F6662" s="93" t="str">
        <f t="shared" si="311"/>
        <v>Y</v>
      </c>
      <c r="G6662" s="95">
        <v>18341703.237691093</v>
      </c>
      <c r="H6662" s="99">
        <v>44779.875910765302</v>
      </c>
      <c r="I6662" s="99">
        <v>93.411321259921536</v>
      </c>
      <c r="J6662" s="96"/>
      <c r="K6662" s="96"/>
      <c r="L6662" s="96"/>
      <c r="M6662" s="96"/>
      <c r="N6662" s="96"/>
      <c r="O6662" s="96"/>
      <c r="P6662" s="96"/>
    </row>
    <row r="6663" spans="1:16" x14ac:dyDescent="0.25">
      <c r="A6663" s="97">
        <v>43784</v>
      </c>
      <c r="B6663" s="101">
        <v>77</v>
      </c>
      <c r="C6663" s="92" t="str">
        <f t="shared" si="309"/>
        <v>GET /international-scheduled-payment-consents/{ConsentId}/funds-confirmation</v>
      </c>
      <c r="D6663" s="94" t="s">
        <v>208</v>
      </c>
      <c r="E6663" s="93" t="str">
        <f t="shared" si="310"/>
        <v>CoF</v>
      </c>
      <c r="F6663" s="93" t="str">
        <f t="shared" si="311"/>
        <v>Y</v>
      </c>
      <c r="G6663" s="95">
        <v>31425976.706169233</v>
      </c>
      <c r="H6663" s="99">
        <v>50194.162664069438</v>
      </c>
      <c r="I6663" s="99">
        <v>9.323644531667016</v>
      </c>
      <c r="J6663" s="96"/>
      <c r="K6663" s="96"/>
      <c r="L6663" s="96"/>
      <c r="M6663" s="96"/>
      <c r="N6663" s="96"/>
      <c r="O6663" s="96"/>
      <c r="P6663" s="96"/>
    </row>
    <row r="6664" spans="1:16" x14ac:dyDescent="0.25">
      <c r="A6664" s="97">
        <v>43784</v>
      </c>
      <c r="B6664" s="101">
        <v>78</v>
      </c>
      <c r="C6664" s="92" t="str">
        <f t="shared" ref="C6664:C6727" si="312">VLOOKUP($B6664,endpoints,3)</f>
        <v>GET /accounts/{AccountId}/parties</v>
      </c>
      <c r="D6664" s="94" t="s">
        <v>208</v>
      </c>
      <c r="E6664" s="93" t="str">
        <f t="shared" ref="E6664:E6727" si="313">VLOOKUP($B6664,endpoints,4)</f>
        <v>AISP</v>
      </c>
      <c r="F6664" s="93" t="str">
        <f t="shared" ref="F6664:F6727" si="314">VLOOKUP($B6664,endpoints,5)</f>
        <v>Y</v>
      </c>
      <c r="G6664" s="104">
        <v>1258927.5267752942</v>
      </c>
      <c r="H6664" s="99">
        <v>49308.486674778229</v>
      </c>
      <c r="I6664" s="99">
        <v>0</v>
      </c>
      <c r="J6664" s="96"/>
      <c r="K6664" s="96"/>
      <c r="L6664" s="96"/>
      <c r="M6664" s="96"/>
      <c r="N6664" s="96"/>
      <c r="O6664" s="96"/>
      <c r="P6664" s="96"/>
    </row>
    <row r="6665" spans="1:16" x14ac:dyDescent="0.25">
      <c r="A6665" s="97">
        <v>43784</v>
      </c>
      <c r="B6665" s="101">
        <v>79</v>
      </c>
      <c r="C6665" s="92" t="str">
        <f t="shared" si="312"/>
        <v>GET /domestic-payments/{DomesticPaymentId}/payment-details</v>
      </c>
      <c r="D6665" s="94" t="s">
        <v>208</v>
      </c>
      <c r="E6665" s="93" t="str">
        <f t="shared" si="313"/>
        <v>PISP</v>
      </c>
      <c r="F6665" s="93" t="str">
        <f t="shared" si="314"/>
        <v>Y</v>
      </c>
      <c r="G6665" s="104">
        <v>35037692.359615915</v>
      </c>
      <c r="H6665" s="99">
        <v>47176.76397043615</v>
      </c>
      <c r="I6665" s="99">
        <v>78.642845780436275</v>
      </c>
      <c r="J6665" s="96"/>
      <c r="K6665" s="96"/>
      <c r="L6665" s="96"/>
      <c r="M6665" s="96"/>
      <c r="N6665" s="96"/>
      <c r="O6665" s="96"/>
      <c r="P6665" s="96"/>
    </row>
    <row r="6666" spans="1:16" x14ac:dyDescent="0.25">
      <c r="A6666" s="97">
        <v>43784</v>
      </c>
      <c r="B6666" s="101">
        <v>80</v>
      </c>
      <c r="C6666" s="92" t="str">
        <f t="shared" si="312"/>
        <v>GET /domestic-scheduled-payments/{DomesticScheduledPaymentId}/payment-details</v>
      </c>
      <c r="D6666" s="94" t="s">
        <v>208</v>
      </c>
      <c r="E6666" s="93" t="str">
        <f t="shared" si="313"/>
        <v>PISP</v>
      </c>
      <c r="F6666" s="93" t="str">
        <f t="shared" si="314"/>
        <v>Y</v>
      </c>
      <c r="G6666" s="104">
        <v>14441855.976500476</v>
      </c>
      <c r="H6666" s="99">
        <v>39223.268665461066</v>
      </c>
      <c r="I6666" s="99">
        <v>95.492712295227932</v>
      </c>
      <c r="J6666" s="96"/>
      <c r="K6666" s="96"/>
      <c r="L6666" s="96"/>
      <c r="M6666" s="96"/>
      <c r="N6666" s="96"/>
      <c r="O6666" s="96"/>
      <c r="P6666" s="96"/>
    </row>
    <row r="6667" spans="1:16" x14ac:dyDescent="0.25">
      <c r="A6667" s="97">
        <v>43784</v>
      </c>
      <c r="B6667" s="101">
        <v>81</v>
      </c>
      <c r="C6667" s="92" t="str">
        <f t="shared" si="312"/>
        <v>GET /domestic-standing-orders/{DomesticStandingOrderId}/payment-details</v>
      </c>
      <c r="D6667" s="94" t="s">
        <v>208</v>
      </c>
      <c r="E6667" s="93" t="str">
        <f t="shared" si="313"/>
        <v>PISP</v>
      </c>
      <c r="F6667" s="93" t="str">
        <f t="shared" si="314"/>
        <v>Y</v>
      </c>
      <c r="G6667" s="104">
        <v>5924004.88162167</v>
      </c>
      <c r="H6667" s="99">
        <v>8328.6236383255291</v>
      </c>
      <c r="I6667" s="99">
        <v>276.05078374277321</v>
      </c>
      <c r="J6667" s="96"/>
      <c r="K6667" s="96"/>
      <c r="L6667" s="96"/>
      <c r="M6667" s="96"/>
      <c r="N6667" s="96"/>
      <c r="O6667" s="96"/>
      <c r="P6667" s="96"/>
    </row>
    <row r="6668" spans="1:16" x14ac:dyDescent="0.25">
      <c r="A6668" s="97">
        <v>43784</v>
      </c>
      <c r="B6668" s="101">
        <v>82</v>
      </c>
      <c r="C6668" s="92" t="str">
        <f t="shared" si="312"/>
        <v>GET /international-payments/{InternationalPaymentId}/payment-details</v>
      </c>
      <c r="D6668" s="94" t="s">
        <v>208</v>
      </c>
      <c r="E6668" s="93" t="str">
        <f t="shared" si="313"/>
        <v>PISP</v>
      </c>
      <c r="F6668" s="93" t="str">
        <f t="shared" si="314"/>
        <v>Y</v>
      </c>
      <c r="G6668" s="104">
        <v>15246019.648138402</v>
      </c>
      <c r="H6668" s="99">
        <v>22419.35783332515</v>
      </c>
      <c r="I6668" s="99">
        <v>69.719747540825423</v>
      </c>
      <c r="J6668" s="96"/>
      <c r="K6668" s="96"/>
      <c r="L6668" s="96"/>
      <c r="M6668" s="96"/>
      <c r="N6668" s="96"/>
      <c r="O6668" s="96"/>
      <c r="P6668" s="96"/>
    </row>
    <row r="6669" spans="1:16" x14ac:dyDescent="0.25">
      <c r="A6669" s="97">
        <v>43784</v>
      </c>
      <c r="B6669" s="101">
        <v>83</v>
      </c>
      <c r="C6669" s="92" t="str">
        <f t="shared" si="312"/>
        <v>GET /international-scheduled-payments/{InternationalScheduledPaymentId}/payment-details</v>
      </c>
      <c r="D6669" s="94" t="s">
        <v>208</v>
      </c>
      <c r="E6669" s="93" t="str">
        <f t="shared" si="313"/>
        <v>PISP</v>
      </c>
      <c r="F6669" s="93" t="str">
        <f t="shared" si="314"/>
        <v>Y</v>
      </c>
      <c r="G6669" s="104">
        <v>25631277.755430505</v>
      </c>
      <c r="H6669" s="99">
        <v>37589.227001300496</v>
      </c>
      <c r="I6669" s="99">
        <v>65.107353737947349</v>
      </c>
      <c r="J6669" s="96"/>
      <c r="K6669" s="96"/>
      <c r="L6669" s="96"/>
      <c r="M6669" s="96"/>
      <c r="N6669" s="96"/>
      <c r="O6669" s="96"/>
      <c r="P6669" s="96"/>
    </row>
    <row r="6670" spans="1:16" x14ac:dyDescent="0.25">
      <c r="A6670" s="97">
        <v>43784</v>
      </c>
      <c r="B6670" s="101">
        <v>84</v>
      </c>
      <c r="C6670" s="92" t="str">
        <f t="shared" si="312"/>
        <v>GET /international-standing-orders/{InternationalStandingOrderPaymentId}/payment-details</v>
      </c>
      <c r="D6670" s="94" t="s">
        <v>208</v>
      </c>
      <c r="E6670" s="93" t="str">
        <f t="shared" si="313"/>
        <v>PISP</v>
      </c>
      <c r="F6670" s="93" t="str">
        <f t="shared" si="314"/>
        <v>Y</v>
      </c>
      <c r="G6670" s="104">
        <v>6832290.5786196869</v>
      </c>
      <c r="H6670" s="99">
        <v>18439.898983476309</v>
      </c>
      <c r="I6670" s="99">
        <v>72.691054148705859</v>
      </c>
      <c r="J6670" s="96"/>
      <c r="K6670" s="96"/>
      <c r="L6670" s="96"/>
      <c r="M6670" s="96"/>
      <c r="N6670" s="96"/>
      <c r="O6670" s="96"/>
      <c r="P6670" s="96"/>
    </row>
    <row r="6671" spans="1:16" x14ac:dyDescent="0.25">
      <c r="A6671" s="97">
        <v>43784</v>
      </c>
      <c r="B6671" s="101">
        <v>85</v>
      </c>
      <c r="C6671" s="92" t="str">
        <f t="shared" si="312"/>
        <v>GET /file-payments/{FilePaymentId}/payment-details</v>
      </c>
      <c r="D6671" s="94" t="s">
        <v>208</v>
      </c>
      <c r="E6671" s="93" t="str">
        <f t="shared" si="313"/>
        <v>PISP</v>
      </c>
      <c r="F6671" s="93" t="str">
        <f t="shared" si="314"/>
        <v>Y</v>
      </c>
      <c r="G6671" s="104">
        <v>62701757.480952859</v>
      </c>
      <c r="H6671" s="99">
        <v>2616.1209532162366</v>
      </c>
      <c r="I6671" s="99">
        <v>100.42509271807575</v>
      </c>
      <c r="J6671" s="96"/>
      <c r="K6671" s="96"/>
      <c r="L6671" s="96"/>
      <c r="M6671" s="96"/>
      <c r="N6671" s="96"/>
      <c r="O6671" s="96"/>
      <c r="P6671" s="96"/>
    </row>
    <row r="6672" spans="1:16" x14ac:dyDescent="0.25">
      <c r="A6672" s="97">
        <v>43784</v>
      </c>
      <c r="B6672" s="101">
        <v>86</v>
      </c>
      <c r="C6672" s="92" t="str">
        <f t="shared" si="312"/>
        <v>POST /event-subscriptions</v>
      </c>
      <c r="D6672" s="94" t="s">
        <v>208</v>
      </c>
      <c r="E6672" s="93" t="str">
        <f t="shared" si="313"/>
        <v>Notifications</v>
      </c>
      <c r="F6672" s="93" t="str">
        <f t="shared" si="314"/>
        <v>N</v>
      </c>
      <c r="G6672" s="104">
        <v>10785728.595082501</v>
      </c>
      <c r="H6672" s="99">
        <v>13730.853066155081</v>
      </c>
      <c r="I6672" s="99">
        <v>12.514078838160968</v>
      </c>
      <c r="J6672" s="96"/>
      <c r="K6672" s="96"/>
      <c r="L6672" s="96"/>
      <c r="M6672" s="96"/>
      <c r="N6672" s="96"/>
      <c r="O6672" s="96"/>
      <c r="P6672" s="96"/>
    </row>
    <row r="6673" spans="1:16" x14ac:dyDescent="0.25">
      <c r="A6673" s="97">
        <v>43784</v>
      </c>
      <c r="B6673" s="101">
        <v>87</v>
      </c>
      <c r="C6673" s="92" t="str">
        <f t="shared" si="312"/>
        <v>GET /event-subscriptions</v>
      </c>
      <c r="D6673" s="94" t="s">
        <v>208</v>
      </c>
      <c r="E6673" s="93" t="str">
        <f t="shared" si="313"/>
        <v>Notifications</v>
      </c>
      <c r="F6673" s="93" t="str">
        <f t="shared" si="314"/>
        <v>N</v>
      </c>
      <c r="G6673" s="104">
        <v>17296969.665990066</v>
      </c>
      <c r="H6673" s="99">
        <v>39231.857267496831</v>
      </c>
      <c r="I6673" s="99">
        <v>184.05550565432597</v>
      </c>
      <c r="J6673" s="96"/>
      <c r="K6673" s="96"/>
      <c r="L6673" s="96"/>
      <c r="M6673" s="96"/>
      <c r="N6673" s="96"/>
      <c r="O6673" s="96"/>
      <c r="P6673" s="96"/>
    </row>
    <row r="6674" spans="1:16" x14ac:dyDescent="0.25">
      <c r="A6674" s="97">
        <v>43784</v>
      </c>
      <c r="B6674" s="101">
        <v>88</v>
      </c>
      <c r="C6674" s="92" t="str">
        <f t="shared" si="312"/>
        <v>PUT /event-subscriptions/{EventSubscriptionId}</v>
      </c>
      <c r="D6674" s="94" t="s">
        <v>208</v>
      </c>
      <c r="E6674" s="93" t="str">
        <f t="shared" si="313"/>
        <v>Notifications</v>
      </c>
      <c r="F6674" s="93" t="str">
        <f t="shared" si="314"/>
        <v>N</v>
      </c>
      <c r="G6674" s="104">
        <v>11325015.024836626</v>
      </c>
      <c r="H6674" s="99">
        <v>14417.395719462836</v>
      </c>
      <c r="I6674" s="99">
        <v>13.139782780069016</v>
      </c>
      <c r="J6674" s="96"/>
      <c r="K6674" s="96"/>
      <c r="L6674" s="96"/>
      <c r="M6674" s="96"/>
      <c r="N6674" s="96"/>
      <c r="O6674" s="96"/>
      <c r="P6674" s="96"/>
    </row>
    <row r="6675" spans="1:16" x14ac:dyDescent="0.25">
      <c r="A6675" s="97">
        <v>43784</v>
      </c>
      <c r="B6675" s="101">
        <v>89</v>
      </c>
      <c r="C6675" s="92" t="str">
        <f t="shared" si="312"/>
        <v>DELETE /event-subscriptions/{EventSubscriptionId}</v>
      </c>
      <c r="D6675" s="94" t="s">
        <v>208</v>
      </c>
      <c r="E6675" s="93" t="str">
        <f t="shared" si="313"/>
        <v>Notifications</v>
      </c>
      <c r="F6675" s="93" t="str">
        <f t="shared" si="314"/>
        <v>N</v>
      </c>
      <c r="G6675" s="104">
        <v>7327192.5916682212</v>
      </c>
      <c r="H6675" s="99">
        <v>14299.600973813305</v>
      </c>
      <c r="I6675" s="99">
        <v>129.51234045768555</v>
      </c>
      <c r="J6675" s="96"/>
      <c r="K6675" s="96"/>
      <c r="L6675" s="96"/>
      <c r="M6675" s="96"/>
      <c r="N6675" s="96"/>
      <c r="O6675" s="96"/>
      <c r="P6675" s="96"/>
    </row>
    <row r="6676" spans="1:16" x14ac:dyDescent="0.25">
      <c r="A6676" s="97">
        <v>43784</v>
      </c>
      <c r="B6676" s="101">
        <v>90</v>
      </c>
      <c r="C6676" s="92" t="str">
        <f t="shared" si="312"/>
        <v>POST /event-notifications</v>
      </c>
      <c r="D6676" s="94" t="s">
        <v>208</v>
      </c>
      <c r="E6676" s="93" t="str">
        <f t="shared" si="313"/>
        <v>Notifications</v>
      </c>
      <c r="F6676" s="93" t="str">
        <f t="shared" si="314"/>
        <v>N</v>
      </c>
      <c r="G6676" s="104">
        <v>8887893.8039363939</v>
      </c>
      <c r="H6676" s="99">
        <v>17559.77286098072</v>
      </c>
      <c r="I6676" s="99">
        <v>191.95411155648705</v>
      </c>
      <c r="J6676" s="96"/>
      <c r="K6676" s="96"/>
      <c r="L6676" s="96"/>
      <c r="M6676" s="96"/>
      <c r="N6676" s="96"/>
      <c r="O6676" s="96"/>
      <c r="P6676" s="96"/>
    </row>
    <row r="6677" spans="1:16" x14ac:dyDescent="0.25">
      <c r="A6677" s="97">
        <v>43784</v>
      </c>
      <c r="B6677" s="101">
        <v>91</v>
      </c>
      <c r="C6677" s="92" t="str">
        <f t="shared" si="312"/>
        <v>POST /events</v>
      </c>
      <c r="D6677" s="94" t="s">
        <v>208</v>
      </c>
      <c r="E6677" s="93" t="str">
        <f t="shared" si="313"/>
        <v>Notifications</v>
      </c>
      <c r="F6677" s="93" t="str">
        <f t="shared" si="314"/>
        <v>N</v>
      </c>
      <c r="G6677" s="104">
        <v>5994975.7568194531</v>
      </c>
      <c r="H6677" s="99">
        <v>11699.673524029067</v>
      </c>
      <c r="I6677" s="99">
        <v>105.96464219265181</v>
      </c>
      <c r="J6677" s="96"/>
      <c r="K6677" s="96"/>
      <c r="L6677" s="96"/>
      <c r="M6677" s="96"/>
      <c r="N6677" s="96"/>
      <c r="O6677" s="96"/>
      <c r="P6677" s="96"/>
    </row>
    <row r="6678" spans="1:16" x14ac:dyDescent="0.25">
      <c r="A6678" s="97">
        <v>43785</v>
      </c>
      <c r="B6678" s="101">
        <v>0</v>
      </c>
      <c r="C6678" s="92" t="str">
        <f t="shared" si="312"/>
        <v>OIDC endpoints for token IDs</v>
      </c>
      <c r="D6678" s="94" t="s">
        <v>207</v>
      </c>
      <c r="E6678" s="93" t="str">
        <f t="shared" si="313"/>
        <v>OIDC</v>
      </c>
      <c r="F6678" s="93" t="str">
        <f t="shared" si="314"/>
        <v>N</v>
      </c>
      <c r="G6678" s="111">
        <v>746970849.97710395</v>
      </c>
      <c r="H6678" s="103">
        <v>1799233.4916906159</v>
      </c>
      <c r="I6678" s="103">
        <v>556.00434377726742</v>
      </c>
      <c r="J6678" s="96"/>
      <c r="K6678" s="96"/>
      <c r="L6678" s="96"/>
      <c r="M6678" s="96"/>
      <c r="N6678" s="96"/>
      <c r="O6678" s="96"/>
      <c r="P6678" s="96"/>
    </row>
    <row r="6679" spans="1:16" x14ac:dyDescent="0.25">
      <c r="A6679" s="100">
        <v>43785</v>
      </c>
      <c r="B6679" s="101">
        <v>1</v>
      </c>
      <c r="C6679" s="92" t="str">
        <f t="shared" si="312"/>
        <v>POST /account-access-consents</v>
      </c>
      <c r="D6679" s="94" t="s">
        <v>207</v>
      </c>
      <c r="E6679" s="93" t="str">
        <f t="shared" si="313"/>
        <v>AISP</v>
      </c>
      <c r="F6679" s="93" t="str">
        <f t="shared" si="314"/>
        <v>N</v>
      </c>
      <c r="G6679" s="95">
        <v>734928.94821171265</v>
      </c>
      <c r="H6679" s="102">
        <v>27461.886673287569</v>
      </c>
      <c r="I6679" s="102">
        <v>91.48987455354316</v>
      </c>
      <c r="J6679" s="96"/>
      <c r="K6679" s="96"/>
      <c r="L6679" s="96"/>
      <c r="M6679" s="96"/>
      <c r="N6679" s="96"/>
      <c r="O6679" s="96"/>
      <c r="P6679" s="96"/>
    </row>
    <row r="6680" spans="1:16" x14ac:dyDescent="0.25">
      <c r="A6680" s="100">
        <v>43785</v>
      </c>
      <c r="B6680" s="101">
        <v>2</v>
      </c>
      <c r="C6680" s="92" t="str">
        <f t="shared" si="312"/>
        <v>GET /account-access-consents/{ConsentId}</v>
      </c>
      <c r="D6680" s="94" t="s">
        <v>207</v>
      </c>
      <c r="E6680" s="93" t="str">
        <f t="shared" si="313"/>
        <v>AISP</v>
      </c>
      <c r="F6680" s="93" t="str">
        <f t="shared" si="314"/>
        <v>N</v>
      </c>
      <c r="G6680" s="95">
        <v>1731208.1777643128</v>
      </c>
      <c r="H6680" s="102">
        <v>29710.857506087781</v>
      </c>
      <c r="I6680" s="102">
        <v>33.343899288399989</v>
      </c>
      <c r="J6680" s="96"/>
      <c r="K6680" s="96"/>
      <c r="L6680" s="96"/>
      <c r="M6680" s="96"/>
      <c r="N6680" s="96"/>
      <c r="O6680" s="96"/>
      <c r="P6680" s="96"/>
    </row>
    <row r="6681" spans="1:16" x14ac:dyDescent="0.25">
      <c r="A6681" s="100">
        <v>43785</v>
      </c>
      <c r="B6681" s="101">
        <v>3</v>
      </c>
      <c r="C6681" s="92" t="str">
        <f t="shared" si="312"/>
        <v>DELETE /account-access-consents/{ConsentId}</v>
      </c>
      <c r="D6681" s="94" t="s">
        <v>207</v>
      </c>
      <c r="E6681" s="93" t="str">
        <f t="shared" si="313"/>
        <v>AISP</v>
      </c>
      <c r="F6681" s="93" t="str">
        <f t="shared" si="314"/>
        <v>N</v>
      </c>
      <c r="G6681" s="95">
        <v>776501.69719662901</v>
      </c>
      <c r="H6681" s="102">
        <v>27564.519710185628</v>
      </c>
      <c r="I6681" s="102">
        <v>309.22794313579533</v>
      </c>
      <c r="J6681" s="96"/>
      <c r="K6681" s="96"/>
      <c r="L6681" s="96"/>
      <c r="M6681" s="96"/>
      <c r="N6681" s="96"/>
      <c r="O6681" s="96"/>
      <c r="P6681" s="96"/>
    </row>
    <row r="6682" spans="1:16" x14ac:dyDescent="0.25">
      <c r="A6682" s="100">
        <v>43785</v>
      </c>
      <c r="B6682" s="101">
        <v>4</v>
      </c>
      <c r="C6682" s="92" t="str">
        <f t="shared" si="312"/>
        <v>GET /accounts</v>
      </c>
      <c r="D6682" s="94" t="s">
        <v>207</v>
      </c>
      <c r="E6682" s="93" t="str">
        <f t="shared" si="313"/>
        <v>AISP</v>
      </c>
      <c r="F6682" s="93" t="str">
        <f t="shared" si="314"/>
        <v>Y</v>
      </c>
      <c r="G6682" s="95">
        <v>1924030.7634996022</v>
      </c>
      <c r="H6682" s="102">
        <v>31517.477331118931</v>
      </c>
      <c r="I6682" s="102">
        <v>83.941986962472924</v>
      </c>
      <c r="J6682" s="96"/>
      <c r="K6682" s="96"/>
      <c r="L6682" s="96"/>
      <c r="M6682" s="96"/>
      <c r="N6682" s="96"/>
      <c r="O6682" s="96"/>
      <c r="P6682" s="96"/>
    </row>
    <row r="6683" spans="1:16" x14ac:dyDescent="0.25">
      <c r="A6683" s="100">
        <v>43785</v>
      </c>
      <c r="B6683" s="101">
        <v>5</v>
      </c>
      <c r="C6683" s="92" t="str">
        <f t="shared" si="312"/>
        <v>GET /accounts/{AccountId}</v>
      </c>
      <c r="D6683" s="94" t="s">
        <v>207</v>
      </c>
      <c r="E6683" s="93" t="str">
        <f t="shared" si="313"/>
        <v>AISP</v>
      </c>
      <c r="F6683" s="93" t="str">
        <f t="shared" si="314"/>
        <v>Y</v>
      </c>
      <c r="G6683" s="95">
        <v>3212738.5810846863</v>
      </c>
      <c r="H6683" s="102">
        <v>42926.069024264696</v>
      </c>
      <c r="I6683" s="102">
        <v>91.374597645535431</v>
      </c>
      <c r="J6683" s="96"/>
      <c r="K6683" s="96"/>
      <c r="L6683" s="96"/>
      <c r="M6683" s="96"/>
      <c r="N6683" s="96"/>
      <c r="O6683" s="96"/>
      <c r="P6683" s="96"/>
    </row>
    <row r="6684" spans="1:16" x14ac:dyDescent="0.25">
      <c r="A6684" s="100">
        <v>43785</v>
      </c>
      <c r="B6684" s="101">
        <v>6</v>
      </c>
      <c r="C6684" s="92" t="str">
        <f t="shared" si="312"/>
        <v>GET /accounts/{AccountId}/balances</v>
      </c>
      <c r="D6684" s="94" t="s">
        <v>207</v>
      </c>
      <c r="E6684" s="93" t="str">
        <f t="shared" si="313"/>
        <v>AISP</v>
      </c>
      <c r="F6684" s="93" t="str">
        <f t="shared" si="314"/>
        <v>Y</v>
      </c>
      <c r="G6684" s="95">
        <v>2056816.3112344078</v>
      </c>
      <c r="H6684" s="102">
        <v>28449.147307466483</v>
      </c>
      <c r="I6684" s="102">
        <v>163.85573016048949</v>
      </c>
      <c r="J6684" s="96"/>
      <c r="K6684" s="96"/>
      <c r="L6684" s="96"/>
      <c r="M6684" s="96"/>
      <c r="N6684" s="96"/>
      <c r="O6684" s="96"/>
      <c r="P6684" s="96"/>
    </row>
    <row r="6685" spans="1:16" x14ac:dyDescent="0.25">
      <c r="A6685" s="100">
        <v>43785</v>
      </c>
      <c r="B6685" s="101">
        <v>7</v>
      </c>
      <c r="C6685" s="92" t="str">
        <f t="shared" si="312"/>
        <v>GET /balances</v>
      </c>
      <c r="D6685" s="94" t="s">
        <v>207</v>
      </c>
      <c r="E6685" s="93" t="str">
        <f t="shared" si="313"/>
        <v>AISP</v>
      </c>
      <c r="F6685" s="93" t="str">
        <f t="shared" si="314"/>
        <v>Y</v>
      </c>
      <c r="G6685" s="95">
        <v>1354755.0302303974</v>
      </c>
      <c r="H6685" s="102">
        <v>23676.446772037762</v>
      </c>
      <c r="I6685" s="102">
        <v>167.46694775436848</v>
      </c>
      <c r="J6685" s="96"/>
      <c r="K6685" s="96"/>
      <c r="L6685" s="96"/>
      <c r="M6685" s="96"/>
      <c r="N6685" s="96"/>
      <c r="O6685" s="96"/>
      <c r="P6685" s="96"/>
    </row>
    <row r="6686" spans="1:16" x14ac:dyDescent="0.25">
      <c r="A6686" s="100">
        <v>43785</v>
      </c>
      <c r="B6686" s="101">
        <v>8</v>
      </c>
      <c r="C6686" s="92" t="str">
        <f t="shared" si="312"/>
        <v>GET /accounts/{AccountId}/transactions</v>
      </c>
      <c r="D6686" s="94" t="s">
        <v>207</v>
      </c>
      <c r="E6686" s="93" t="str">
        <f t="shared" si="313"/>
        <v>AISP</v>
      </c>
      <c r="F6686" s="93" t="str">
        <f t="shared" si="314"/>
        <v>Y</v>
      </c>
      <c r="G6686" s="95">
        <v>38245182.084558003</v>
      </c>
      <c r="H6686" s="102">
        <v>19880.069701863271</v>
      </c>
      <c r="I6686" s="102">
        <v>201.06306936230618</v>
      </c>
      <c r="J6686" s="96"/>
      <c r="K6686" s="96"/>
      <c r="L6686" s="96"/>
      <c r="M6686" s="96"/>
      <c r="N6686" s="96"/>
      <c r="O6686" s="96"/>
      <c r="P6686" s="96"/>
    </row>
    <row r="6687" spans="1:16" x14ac:dyDescent="0.25">
      <c r="A6687" s="100">
        <v>43785</v>
      </c>
      <c r="B6687" s="101">
        <v>9</v>
      </c>
      <c r="C6687" s="92" t="str">
        <f t="shared" si="312"/>
        <v>GET /transactions</v>
      </c>
      <c r="D6687" s="94" t="s">
        <v>207</v>
      </c>
      <c r="E6687" s="93" t="str">
        <f t="shared" si="313"/>
        <v>AISP</v>
      </c>
      <c r="F6687" s="93" t="str">
        <f t="shared" si="314"/>
        <v>Y</v>
      </c>
      <c r="G6687" s="95">
        <v>363579458.39693964</v>
      </c>
      <c r="H6687" s="102">
        <v>40831.7011509203</v>
      </c>
      <c r="I6687" s="102">
        <v>36.354739528006576</v>
      </c>
      <c r="J6687" s="96"/>
      <c r="K6687" s="96"/>
      <c r="L6687" s="96"/>
      <c r="M6687" s="96"/>
      <c r="N6687" s="96"/>
      <c r="O6687" s="96"/>
      <c r="P6687" s="96"/>
    </row>
    <row r="6688" spans="1:16" x14ac:dyDescent="0.25">
      <c r="A6688" s="100">
        <v>43785</v>
      </c>
      <c r="B6688" s="101">
        <v>10</v>
      </c>
      <c r="C6688" s="92" t="str">
        <f t="shared" si="312"/>
        <v>GET /accounts/{AccountId}/beneficiaries</v>
      </c>
      <c r="D6688" s="94" t="s">
        <v>207</v>
      </c>
      <c r="E6688" s="93" t="str">
        <f t="shared" si="313"/>
        <v>AISP</v>
      </c>
      <c r="F6688" s="93" t="str">
        <f t="shared" si="314"/>
        <v>Y</v>
      </c>
      <c r="G6688" s="95">
        <v>2475806.6669020588</v>
      </c>
      <c r="H6688" s="102">
        <v>26305.490659453924</v>
      </c>
      <c r="I6688" s="102">
        <v>152.20654754500359</v>
      </c>
      <c r="J6688" s="96"/>
      <c r="K6688" s="96"/>
      <c r="L6688" s="96"/>
      <c r="M6688" s="96"/>
      <c r="N6688" s="96"/>
      <c r="O6688" s="96"/>
      <c r="P6688" s="96"/>
    </row>
    <row r="6689" spans="1:16" x14ac:dyDescent="0.25">
      <c r="A6689" s="100">
        <v>43785</v>
      </c>
      <c r="B6689" s="101">
        <v>11</v>
      </c>
      <c r="C6689" s="92" t="str">
        <f t="shared" si="312"/>
        <v>GET /beneficiaries</v>
      </c>
      <c r="D6689" s="94" t="s">
        <v>207</v>
      </c>
      <c r="E6689" s="93" t="str">
        <f t="shared" si="313"/>
        <v>AISP</v>
      </c>
      <c r="F6689" s="93" t="str">
        <f t="shared" si="314"/>
        <v>Y</v>
      </c>
      <c r="G6689" s="95">
        <v>3049208.976411928</v>
      </c>
      <c r="H6689" s="102">
        <v>38798.813177246702</v>
      </c>
      <c r="I6689" s="102">
        <v>33.311322349499136</v>
      </c>
      <c r="J6689" s="96"/>
      <c r="K6689" s="96"/>
      <c r="L6689" s="96"/>
      <c r="M6689" s="96"/>
      <c r="N6689" s="96"/>
      <c r="O6689" s="96"/>
      <c r="P6689" s="96"/>
    </row>
    <row r="6690" spans="1:16" x14ac:dyDescent="0.25">
      <c r="A6690" s="100">
        <v>43785</v>
      </c>
      <c r="B6690" s="101">
        <v>12</v>
      </c>
      <c r="C6690" s="92" t="str">
        <f t="shared" si="312"/>
        <v>GET /accounts/{AccountId}/direct-debits</v>
      </c>
      <c r="D6690" s="94" t="s">
        <v>207</v>
      </c>
      <c r="E6690" s="93" t="str">
        <f t="shared" si="313"/>
        <v>AISP</v>
      </c>
      <c r="F6690" s="93" t="str">
        <f t="shared" si="314"/>
        <v>Y</v>
      </c>
      <c r="G6690" s="95">
        <v>2126078.4148833728</v>
      </c>
      <c r="H6690" s="102">
        <v>33492.234009772474</v>
      </c>
      <c r="I6690" s="102">
        <v>205.96338999258859</v>
      </c>
      <c r="J6690" s="96"/>
      <c r="K6690" s="96"/>
      <c r="L6690" s="96"/>
      <c r="M6690" s="96"/>
      <c r="N6690" s="96"/>
      <c r="O6690" s="96"/>
      <c r="P6690" s="96"/>
    </row>
    <row r="6691" spans="1:16" x14ac:dyDescent="0.25">
      <c r="A6691" s="100">
        <v>43785</v>
      </c>
      <c r="B6691" s="101">
        <v>13</v>
      </c>
      <c r="C6691" s="92" t="str">
        <f t="shared" si="312"/>
        <v>GET /direct-debits</v>
      </c>
      <c r="D6691" s="94" t="s">
        <v>207</v>
      </c>
      <c r="E6691" s="93" t="str">
        <f t="shared" si="313"/>
        <v>AISP</v>
      </c>
      <c r="F6691" s="93" t="str">
        <f t="shared" si="314"/>
        <v>Y</v>
      </c>
      <c r="G6691" s="95">
        <v>1925075.0785574764</v>
      </c>
      <c r="H6691" s="102">
        <v>23834.48305610575</v>
      </c>
      <c r="I6691" s="102">
        <v>227.11510404469192</v>
      </c>
      <c r="J6691" s="96"/>
      <c r="K6691" s="96"/>
      <c r="L6691" s="96"/>
      <c r="M6691" s="96"/>
      <c r="N6691" s="96"/>
      <c r="O6691" s="96"/>
      <c r="P6691" s="96"/>
    </row>
    <row r="6692" spans="1:16" x14ac:dyDescent="0.25">
      <c r="A6692" s="100">
        <v>43785</v>
      </c>
      <c r="B6692" s="101">
        <v>14</v>
      </c>
      <c r="C6692" s="92" t="str">
        <f t="shared" si="312"/>
        <v>GET /accounts/{AccountId}/standing-orders</v>
      </c>
      <c r="D6692" s="94" t="s">
        <v>207</v>
      </c>
      <c r="E6692" s="93" t="str">
        <f t="shared" si="313"/>
        <v>AISP</v>
      </c>
      <c r="F6692" s="93" t="str">
        <f t="shared" si="314"/>
        <v>Y</v>
      </c>
      <c r="G6692" s="95">
        <v>1113406.1386334216</v>
      </c>
      <c r="H6692" s="102">
        <v>19267.723466048119</v>
      </c>
      <c r="I6692" s="102">
        <v>149.30363270377185</v>
      </c>
      <c r="J6692" s="96"/>
      <c r="K6692" s="96"/>
      <c r="L6692" s="96"/>
      <c r="M6692" s="96"/>
      <c r="N6692" s="96"/>
      <c r="O6692" s="96"/>
      <c r="P6692" s="96"/>
    </row>
    <row r="6693" spans="1:16" x14ac:dyDescent="0.25">
      <c r="A6693" s="100">
        <v>43785</v>
      </c>
      <c r="B6693" s="101">
        <v>15</v>
      </c>
      <c r="C6693" s="92" t="str">
        <f t="shared" si="312"/>
        <v>GET /standing-orders</v>
      </c>
      <c r="D6693" s="94" t="s">
        <v>207</v>
      </c>
      <c r="E6693" s="93" t="str">
        <f t="shared" si="313"/>
        <v>AISP</v>
      </c>
      <c r="F6693" s="93" t="str">
        <f t="shared" si="314"/>
        <v>Y</v>
      </c>
      <c r="G6693" s="95">
        <v>1589111.5010183558</v>
      </c>
      <c r="H6693" s="102">
        <v>45005.988405718112</v>
      </c>
      <c r="I6693" s="102">
        <v>145.7102263920641</v>
      </c>
      <c r="J6693" s="96"/>
      <c r="K6693" s="96"/>
      <c r="L6693" s="96"/>
      <c r="M6693" s="96"/>
      <c r="N6693" s="96"/>
      <c r="O6693" s="96"/>
      <c r="P6693" s="96"/>
    </row>
    <row r="6694" spans="1:16" x14ac:dyDescent="0.25">
      <c r="A6694" s="100">
        <v>43785</v>
      </c>
      <c r="B6694" s="101">
        <v>16</v>
      </c>
      <c r="C6694" s="92" t="str">
        <f t="shared" si="312"/>
        <v>GET /accounts/{AccountId}/product</v>
      </c>
      <c r="D6694" s="94" t="s">
        <v>207</v>
      </c>
      <c r="E6694" s="93" t="str">
        <f t="shared" si="313"/>
        <v>AISP</v>
      </c>
      <c r="F6694" s="93" t="str">
        <f t="shared" si="314"/>
        <v>Y</v>
      </c>
      <c r="G6694" s="95">
        <v>440341.09955483023</v>
      </c>
      <c r="H6694" s="102">
        <v>5557.952763572679</v>
      </c>
      <c r="I6694" s="102">
        <v>173.62864852078062</v>
      </c>
      <c r="J6694" s="96"/>
      <c r="K6694" s="96"/>
      <c r="L6694" s="96"/>
      <c r="M6694" s="96"/>
      <c r="N6694" s="96"/>
      <c r="O6694" s="96"/>
      <c r="P6694" s="96"/>
    </row>
    <row r="6695" spans="1:16" x14ac:dyDescent="0.25">
      <c r="A6695" s="100">
        <v>43785</v>
      </c>
      <c r="B6695" s="101">
        <v>17</v>
      </c>
      <c r="C6695" s="92" t="str">
        <f t="shared" si="312"/>
        <v>GET /products</v>
      </c>
      <c r="D6695" s="94" t="s">
        <v>207</v>
      </c>
      <c r="E6695" s="93" t="str">
        <f t="shared" si="313"/>
        <v>AISP</v>
      </c>
      <c r="F6695" s="93" t="str">
        <f t="shared" si="314"/>
        <v>Y</v>
      </c>
      <c r="G6695" s="95">
        <v>992792.0625241159</v>
      </c>
      <c r="H6695" s="102">
        <v>33706.922406849844</v>
      </c>
      <c r="I6695" s="102">
        <v>230.06128768735974</v>
      </c>
      <c r="J6695" s="96"/>
      <c r="K6695" s="96"/>
      <c r="L6695" s="96"/>
      <c r="M6695" s="96"/>
      <c r="N6695" s="96"/>
      <c r="O6695" s="96"/>
      <c r="P6695" s="96"/>
    </row>
    <row r="6696" spans="1:16" x14ac:dyDescent="0.25">
      <c r="A6696" s="100">
        <v>43785</v>
      </c>
      <c r="B6696" s="101">
        <v>18</v>
      </c>
      <c r="C6696" s="92" t="str">
        <f t="shared" si="312"/>
        <v>GET /accounts/{AccountId}/offers</v>
      </c>
      <c r="D6696" s="94" t="s">
        <v>207</v>
      </c>
      <c r="E6696" s="93" t="str">
        <f t="shared" si="313"/>
        <v>AISP</v>
      </c>
      <c r="F6696" s="93" t="str">
        <f t="shared" si="314"/>
        <v>Y</v>
      </c>
      <c r="G6696" s="95">
        <v>1082124.0340543729</v>
      </c>
      <c r="H6696" s="102">
        <v>37437.70358366811</v>
      </c>
      <c r="I6696" s="102">
        <v>289.13932794096394</v>
      </c>
      <c r="J6696" s="96"/>
      <c r="K6696" s="96"/>
      <c r="L6696" s="96"/>
      <c r="M6696" s="96"/>
      <c r="N6696" s="96"/>
      <c r="O6696" s="96"/>
      <c r="P6696" s="96"/>
    </row>
    <row r="6697" spans="1:16" x14ac:dyDescent="0.25">
      <c r="A6697" s="100">
        <v>43785</v>
      </c>
      <c r="B6697" s="101">
        <v>19</v>
      </c>
      <c r="C6697" s="92" t="str">
        <f t="shared" si="312"/>
        <v>GET /offers</v>
      </c>
      <c r="D6697" s="94" t="s">
        <v>207</v>
      </c>
      <c r="E6697" s="93" t="str">
        <f t="shared" si="313"/>
        <v>AISP</v>
      </c>
      <c r="F6697" s="93" t="str">
        <f t="shared" si="314"/>
        <v>Y</v>
      </c>
      <c r="G6697" s="95">
        <v>3503007.6232995978</v>
      </c>
      <c r="H6697" s="102">
        <v>41897.131574689593</v>
      </c>
      <c r="I6697" s="102">
        <v>186.68352312291631</v>
      </c>
      <c r="J6697" s="96"/>
      <c r="K6697" s="96"/>
      <c r="L6697" s="96"/>
      <c r="M6697" s="96"/>
      <c r="N6697" s="96"/>
      <c r="O6697" s="96"/>
      <c r="P6697" s="96"/>
    </row>
    <row r="6698" spans="1:16" x14ac:dyDescent="0.25">
      <c r="A6698" s="100">
        <v>43785</v>
      </c>
      <c r="B6698" s="101">
        <v>20</v>
      </c>
      <c r="C6698" s="92" t="str">
        <f t="shared" si="312"/>
        <v>GET /accounts/{AccountId}/party</v>
      </c>
      <c r="D6698" s="94" t="s">
        <v>207</v>
      </c>
      <c r="E6698" s="93" t="str">
        <f t="shared" si="313"/>
        <v>AISP</v>
      </c>
      <c r="F6698" s="93" t="str">
        <f t="shared" si="314"/>
        <v>Y</v>
      </c>
      <c r="G6698" s="95">
        <v>1408734.7376028011</v>
      </c>
      <c r="H6698" s="102">
        <v>46154.150984488595</v>
      </c>
      <c r="I6698" s="102">
        <v>0</v>
      </c>
      <c r="J6698" s="96"/>
      <c r="K6698" s="96"/>
      <c r="L6698" s="96"/>
      <c r="M6698" s="96"/>
      <c r="N6698" s="96"/>
      <c r="O6698" s="96"/>
      <c r="P6698" s="96"/>
    </row>
    <row r="6699" spans="1:16" x14ac:dyDescent="0.25">
      <c r="A6699" s="100">
        <v>43785</v>
      </c>
      <c r="B6699" s="101">
        <v>21</v>
      </c>
      <c r="C6699" s="92" t="str">
        <f t="shared" si="312"/>
        <v>GET /party</v>
      </c>
      <c r="D6699" s="94" t="s">
        <v>207</v>
      </c>
      <c r="E6699" s="93" t="str">
        <f t="shared" si="313"/>
        <v>AISP</v>
      </c>
      <c r="F6699" s="93" t="str">
        <f t="shared" si="314"/>
        <v>Y</v>
      </c>
      <c r="G6699" s="95">
        <v>965050.58458801615</v>
      </c>
      <c r="H6699" s="102">
        <v>10387.253300425713</v>
      </c>
      <c r="I6699" s="102">
        <v>400.96514907154756</v>
      </c>
      <c r="J6699" s="96"/>
      <c r="K6699" s="96"/>
      <c r="L6699" s="96"/>
      <c r="M6699" s="96"/>
      <c r="N6699" s="96"/>
      <c r="O6699" s="96"/>
      <c r="P6699" s="96"/>
    </row>
    <row r="6700" spans="1:16" x14ac:dyDescent="0.25">
      <c r="A6700" s="100">
        <v>43785</v>
      </c>
      <c r="B6700" s="101">
        <v>22</v>
      </c>
      <c r="C6700" s="92" t="str">
        <f t="shared" si="312"/>
        <v>GET /accounts/{AccountId}/scheduled-payments</v>
      </c>
      <c r="D6700" s="94" t="s">
        <v>207</v>
      </c>
      <c r="E6700" s="93" t="str">
        <f t="shared" si="313"/>
        <v>AISP</v>
      </c>
      <c r="F6700" s="93" t="str">
        <f t="shared" si="314"/>
        <v>Y</v>
      </c>
      <c r="G6700" s="95">
        <v>1054617.9665162039</v>
      </c>
      <c r="H6700" s="102">
        <v>35285.07194475946</v>
      </c>
      <c r="I6700" s="102">
        <v>3.6179174077923704</v>
      </c>
      <c r="J6700" s="96"/>
      <c r="K6700" s="96"/>
      <c r="L6700" s="96"/>
      <c r="M6700" s="96"/>
      <c r="N6700" s="96"/>
      <c r="O6700" s="96"/>
      <c r="P6700" s="96"/>
    </row>
    <row r="6701" spans="1:16" x14ac:dyDescent="0.25">
      <c r="A6701" s="100">
        <v>43785</v>
      </c>
      <c r="B6701" s="101">
        <v>23</v>
      </c>
      <c r="C6701" s="92" t="str">
        <f t="shared" si="312"/>
        <v>GET /scheduled-payments</v>
      </c>
      <c r="D6701" s="94" t="s">
        <v>207</v>
      </c>
      <c r="E6701" s="93" t="str">
        <f t="shared" si="313"/>
        <v>AISP</v>
      </c>
      <c r="F6701" s="93" t="str">
        <f t="shared" si="314"/>
        <v>Y</v>
      </c>
      <c r="G6701" s="95">
        <v>2190408.2972335014</v>
      </c>
      <c r="H6701" s="102">
        <v>30460.638101349181</v>
      </c>
      <c r="I6701" s="102">
        <v>86.075390018826326</v>
      </c>
      <c r="J6701" s="96"/>
      <c r="K6701" s="96"/>
      <c r="L6701" s="96"/>
      <c r="M6701" s="96"/>
      <c r="N6701" s="96"/>
      <c r="O6701" s="96"/>
      <c r="P6701" s="96"/>
    </row>
    <row r="6702" spans="1:16" x14ac:dyDescent="0.25">
      <c r="A6702" s="100">
        <v>43785</v>
      </c>
      <c r="B6702" s="101">
        <v>24</v>
      </c>
      <c r="C6702" s="92" t="str">
        <f t="shared" si="312"/>
        <v>GET /accounts/{AccountId}/statements</v>
      </c>
      <c r="D6702" s="94" t="s">
        <v>207</v>
      </c>
      <c r="E6702" s="93" t="str">
        <f t="shared" si="313"/>
        <v>AISP</v>
      </c>
      <c r="F6702" s="93" t="str">
        <f t="shared" si="314"/>
        <v>Y</v>
      </c>
      <c r="G6702" s="95">
        <v>988915.75563961139</v>
      </c>
      <c r="H6702" s="102">
        <v>13768.984782547883</v>
      </c>
      <c r="I6702" s="102">
        <v>141.78339432288493</v>
      </c>
      <c r="J6702" s="96"/>
      <c r="K6702" s="96"/>
      <c r="L6702" s="96"/>
      <c r="M6702" s="96"/>
      <c r="N6702" s="96"/>
      <c r="O6702" s="96"/>
      <c r="P6702" s="96"/>
    </row>
    <row r="6703" spans="1:16" x14ac:dyDescent="0.25">
      <c r="A6703" s="100">
        <v>43785</v>
      </c>
      <c r="B6703" s="101">
        <v>25</v>
      </c>
      <c r="C6703" s="92" t="str">
        <f t="shared" si="312"/>
        <v>GET /accounts/{AccountId}/statements/{StatementId}</v>
      </c>
      <c r="D6703" s="94" t="s">
        <v>207</v>
      </c>
      <c r="E6703" s="93" t="str">
        <f t="shared" si="313"/>
        <v>AISP</v>
      </c>
      <c r="F6703" s="93" t="str">
        <f t="shared" si="314"/>
        <v>Y</v>
      </c>
      <c r="G6703" s="95">
        <v>1328666.437360571</v>
      </c>
      <c r="H6703" s="102">
        <v>24699.752596993647</v>
      </c>
      <c r="I6703" s="102">
        <v>137.36553218235997</v>
      </c>
      <c r="J6703" s="96"/>
      <c r="K6703" s="96"/>
      <c r="L6703" s="96"/>
      <c r="M6703" s="96"/>
      <c r="N6703" s="96"/>
      <c r="O6703" s="96"/>
      <c r="P6703" s="96"/>
    </row>
    <row r="6704" spans="1:16" x14ac:dyDescent="0.25">
      <c r="A6704" s="100">
        <v>43785</v>
      </c>
      <c r="B6704" s="101">
        <v>26</v>
      </c>
      <c r="C6704" s="92" t="str">
        <f t="shared" si="312"/>
        <v>GET /accounts/{AccountId}/statements/{StatementId}/file</v>
      </c>
      <c r="D6704" s="94" t="s">
        <v>207</v>
      </c>
      <c r="E6704" s="93" t="str">
        <f t="shared" si="313"/>
        <v>AISP</v>
      </c>
      <c r="F6704" s="93" t="str">
        <f t="shared" si="314"/>
        <v>Y</v>
      </c>
      <c r="G6704" s="95">
        <v>2466331.0310002817</v>
      </c>
      <c r="H6704" s="102">
        <v>25554.399355471389</v>
      </c>
      <c r="I6704" s="102">
        <v>93.25907957829682</v>
      </c>
      <c r="J6704" s="96"/>
      <c r="K6704" s="96"/>
      <c r="L6704" s="96"/>
      <c r="M6704" s="96"/>
      <c r="N6704" s="96"/>
      <c r="O6704" s="96"/>
      <c r="P6704" s="96"/>
    </row>
    <row r="6705" spans="1:16" x14ac:dyDescent="0.25">
      <c r="A6705" s="100">
        <v>43785</v>
      </c>
      <c r="B6705" s="101">
        <v>27</v>
      </c>
      <c r="C6705" s="92" t="str">
        <f t="shared" si="312"/>
        <v>GET /accounts/{AccountId}/statements/{StatementId}/transactions</v>
      </c>
      <c r="D6705" s="94" t="s">
        <v>207</v>
      </c>
      <c r="E6705" s="93" t="str">
        <f t="shared" si="313"/>
        <v>AISP</v>
      </c>
      <c r="F6705" s="93" t="str">
        <f t="shared" si="314"/>
        <v>Y</v>
      </c>
      <c r="G6705" s="95">
        <v>31828383.636629902</v>
      </c>
      <c r="H6705" s="102">
        <v>8055.3056019863097</v>
      </c>
      <c r="I6705" s="102">
        <v>314.88842199710047</v>
      </c>
      <c r="J6705" s="96"/>
      <c r="K6705" s="96"/>
      <c r="L6705" s="96"/>
      <c r="M6705" s="96"/>
      <c r="N6705" s="96"/>
      <c r="O6705" s="96"/>
      <c r="P6705" s="96"/>
    </row>
    <row r="6706" spans="1:16" x14ac:dyDescent="0.25">
      <c r="A6706" s="100">
        <v>43785</v>
      </c>
      <c r="B6706" s="101">
        <v>28</v>
      </c>
      <c r="C6706" s="92" t="str">
        <f t="shared" si="312"/>
        <v>GET /statements</v>
      </c>
      <c r="D6706" s="94" t="s">
        <v>207</v>
      </c>
      <c r="E6706" s="93" t="str">
        <f t="shared" si="313"/>
        <v>AISP</v>
      </c>
      <c r="F6706" s="93" t="str">
        <f t="shared" si="314"/>
        <v>Y</v>
      </c>
      <c r="G6706" s="95">
        <v>3808049.3245974192</v>
      </c>
      <c r="H6706" s="102">
        <v>41855.398036853869</v>
      </c>
      <c r="I6706" s="102">
        <v>73.300556345292748</v>
      </c>
      <c r="J6706" s="96"/>
      <c r="K6706" s="96"/>
      <c r="L6706" s="96"/>
      <c r="M6706" s="96"/>
      <c r="N6706" s="96"/>
      <c r="O6706" s="96"/>
      <c r="P6706" s="96"/>
    </row>
    <row r="6707" spans="1:16" x14ac:dyDescent="0.25">
      <c r="A6707" s="100">
        <v>43785</v>
      </c>
      <c r="B6707" s="101">
        <v>29</v>
      </c>
      <c r="C6707" s="92" t="str">
        <f t="shared" si="312"/>
        <v>POST /domestic-payment-consents</v>
      </c>
      <c r="D6707" s="94" t="s">
        <v>207</v>
      </c>
      <c r="E6707" s="93" t="str">
        <f t="shared" si="313"/>
        <v>PISP</v>
      </c>
      <c r="F6707" s="93" t="str">
        <f t="shared" si="314"/>
        <v>N</v>
      </c>
      <c r="G6707" s="95">
        <v>4268710.4518574579</v>
      </c>
      <c r="H6707" s="101">
        <v>9041.9818772469134</v>
      </c>
      <c r="I6707" s="101">
        <v>94.423392897006963</v>
      </c>
      <c r="J6707" s="96"/>
      <c r="K6707" s="96"/>
      <c r="L6707" s="96"/>
      <c r="M6707" s="96"/>
      <c r="N6707" s="96"/>
      <c r="O6707" s="96"/>
      <c r="P6707" s="96"/>
    </row>
    <row r="6708" spans="1:16" x14ac:dyDescent="0.25">
      <c r="A6708" s="100">
        <v>43785</v>
      </c>
      <c r="B6708" s="101">
        <v>30</v>
      </c>
      <c r="C6708" s="92" t="str">
        <f t="shared" si="312"/>
        <v>GET /domestic-payment-consents/{ConsentId}</v>
      </c>
      <c r="D6708" s="94" t="s">
        <v>207</v>
      </c>
      <c r="E6708" s="93" t="str">
        <f t="shared" si="313"/>
        <v>PISP</v>
      </c>
      <c r="F6708" s="93" t="str">
        <f t="shared" si="314"/>
        <v>N</v>
      </c>
      <c r="G6708" s="95">
        <v>16472760.617588343</v>
      </c>
      <c r="H6708" s="101">
        <v>17791.043017171047</v>
      </c>
      <c r="I6708" s="101">
        <v>157.35592260167618</v>
      </c>
      <c r="J6708" s="96"/>
      <c r="K6708" s="96"/>
      <c r="L6708" s="96"/>
      <c r="M6708" s="96"/>
      <c r="N6708" s="96"/>
      <c r="O6708" s="96"/>
      <c r="P6708" s="96"/>
    </row>
    <row r="6709" spans="1:16" x14ac:dyDescent="0.25">
      <c r="A6709" s="100">
        <v>43785</v>
      </c>
      <c r="B6709" s="101">
        <v>31</v>
      </c>
      <c r="C6709" s="92" t="str">
        <f t="shared" si="312"/>
        <v>POST /domestic-payments</v>
      </c>
      <c r="D6709" s="94" t="s">
        <v>207</v>
      </c>
      <c r="E6709" s="93" t="str">
        <f t="shared" si="313"/>
        <v>PISP</v>
      </c>
      <c r="F6709" s="93" t="str">
        <f t="shared" si="314"/>
        <v>Y</v>
      </c>
      <c r="G6709" s="95">
        <v>5719900.6609448297</v>
      </c>
      <c r="H6709" s="101">
        <v>14794.551970503857</v>
      </c>
      <c r="I6709" s="101">
        <v>6.3850536117404033</v>
      </c>
      <c r="J6709" s="96"/>
      <c r="K6709" s="96"/>
      <c r="L6709" s="96"/>
      <c r="M6709" s="96"/>
      <c r="N6709" s="96"/>
      <c r="O6709" s="96"/>
      <c r="P6709" s="96"/>
    </row>
    <row r="6710" spans="1:16" x14ac:dyDescent="0.25">
      <c r="A6710" s="100">
        <v>43785</v>
      </c>
      <c r="B6710" s="101">
        <v>32</v>
      </c>
      <c r="C6710" s="92" t="str">
        <f t="shared" si="312"/>
        <v>GET /domestic-payments/{DomesticPaymentId}</v>
      </c>
      <c r="D6710" s="94" t="s">
        <v>207</v>
      </c>
      <c r="E6710" s="93" t="str">
        <f t="shared" si="313"/>
        <v>PISP</v>
      </c>
      <c r="F6710" s="93" t="str">
        <f t="shared" si="314"/>
        <v>Y</v>
      </c>
      <c r="G6710" s="95">
        <v>40593577.435146891</v>
      </c>
      <c r="H6710" s="101">
        <v>43862.981180061812</v>
      </c>
      <c r="I6710" s="101">
        <v>71.712391373788094</v>
      </c>
      <c r="J6710" s="96"/>
      <c r="K6710" s="96"/>
      <c r="L6710" s="96"/>
      <c r="M6710" s="96"/>
      <c r="N6710" s="96"/>
      <c r="O6710" s="96"/>
      <c r="P6710" s="96"/>
    </row>
    <row r="6711" spans="1:16" x14ac:dyDescent="0.25">
      <c r="A6711" s="100">
        <v>43785</v>
      </c>
      <c r="B6711" s="101">
        <v>33</v>
      </c>
      <c r="C6711" s="92" t="str">
        <f t="shared" si="312"/>
        <v>POST /domestic-scheduled-payment-consents</v>
      </c>
      <c r="D6711" s="94" t="s">
        <v>207</v>
      </c>
      <c r="E6711" s="93" t="str">
        <f t="shared" si="313"/>
        <v>PISP</v>
      </c>
      <c r="F6711" s="93" t="str">
        <f t="shared" si="314"/>
        <v>N</v>
      </c>
      <c r="G6711" s="95">
        <v>17755490.012421228</v>
      </c>
      <c r="H6711" s="101">
        <v>18063.928093128881</v>
      </c>
      <c r="I6711" s="101">
        <v>119.0570658565651</v>
      </c>
      <c r="J6711" s="96"/>
      <c r="K6711" s="96"/>
      <c r="L6711" s="96"/>
      <c r="M6711" s="96"/>
      <c r="N6711" s="96"/>
      <c r="O6711" s="96"/>
      <c r="P6711" s="96"/>
    </row>
    <row r="6712" spans="1:16" x14ac:dyDescent="0.25">
      <c r="A6712" s="100">
        <v>43785</v>
      </c>
      <c r="B6712" s="101">
        <v>34</v>
      </c>
      <c r="C6712" s="92" t="str">
        <f t="shared" si="312"/>
        <v>GET /domestic-scheduled-payment-consents/{ConsentId}</v>
      </c>
      <c r="D6712" s="94" t="s">
        <v>207</v>
      </c>
      <c r="E6712" s="93" t="str">
        <f t="shared" si="313"/>
        <v>PISP</v>
      </c>
      <c r="F6712" s="93" t="str">
        <f t="shared" si="314"/>
        <v>N</v>
      </c>
      <c r="G6712" s="95">
        <v>13383010.045513438</v>
      </c>
      <c r="H6712" s="101">
        <v>14393.253419571463</v>
      </c>
      <c r="I6712" s="101">
        <v>83.346116172741347</v>
      </c>
      <c r="J6712" s="96"/>
      <c r="K6712" s="96"/>
      <c r="L6712" s="96"/>
      <c r="M6712" s="96"/>
      <c r="N6712" s="96"/>
      <c r="O6712" s="96"/>
      <c r="P6712" s="96"/>
    </row>
    <row r="6713" spans="1:16" x14ac:dyDescent="0.25">
      <c r="A6713" s="100">
        <v>43785</v>
      </c>
      <c r="B6713" s="101">
        <v>35</v>
      </c>
      <c r="C6713" s="92" t="str">
        <f t="shared" si="312"/>
        <v>POST /domestic-scheduled-payments</v>
      </c>
      <c r="D6713" s="94" t="s">
        <v>207</v>
      </c>
      <c r="E6713" s="93" t="str">
        <f t="shared" si="313"/>
        <v>PISP</v>
      </c>
      <c r="F6713" s="93" t="str">
        <f t="shared" si="314"/>
        <v>Y</v>
      </c>
      <c r="G6713" s="95">
        <v>34893805.527071089</v>
      </c>
      <c r="H6713" s="101">
        <v>48194.974300632537</v>
      </c>
      <c r="I6713" s="101">
        <v>168.2411803167912</v>
      </c>
      <c r="J6713" s="96"/>
      <c r="K6713" s="96"/>
      <c r="L6713" s="96"/>
      <c r="M6713" s="96"/>
      <c r="N6713" s="96"/>
      <c r="O6713" s="96"/>
      <c r="P6713" s="96"/>
    </row>
    <row r="6714" spans="1:16" x14ac:dyDescent="0.25">
      <c r="A6714" s="100">
        <v>43785</v>
      </c>
      <c r="B6714" s="101">
        <v>36</v>
      </c>
      <c r="C6714" s="92" t="str">
        <f t="shared" si="312"/>
        <v>GET /domestic-scheduled-payments/{DomesticScheduledPaymentId}</v>
      </c>
      <c r="D6714" s="94" t="s">
        <v>207</v>
      </c>
      <c r="E6714" s="93" t="str">
        <f t="shared" si="313"/>
        <v>PISP</v>
      </c>
      <c r="F6714" s="93" t="str">
        <f t="shared" si="314"/>
        <v>Y</v>
      </c>
      <c r="G6714" s="95">
        <v>14793406.251121899</v>
      </c>
      <c r="H6714" s="102">
        <v>33087.463619869275</v>
      </c>
      <c r="I6714" s="102">
        <v>93.924093851757249</v>
      </c>
      <c r="J6714" s="96"/>
      <c r="K6714" s="96"/>
      <c r="L6714" s="96"/>
      <c r="M6714" s="96"/>
      <c r="N6714" s="96"/>
      <c r="O6714" s="96"/>
      <c r="P6714" s="96"/>
    </row>
    <row r="6715" spans="1:16" x14ac:dyDescent="0.25">
      <c r="A6715" s="100">
        <v>43785</v>
      </c>
      <c r="B6715" s="101">
        <v>37</v>
      </c>
      <c r="C6715" s="92" t="str">
        <f t="shared" si="312"/>
        <v>POST /domestic-standing-order-consents</v>
      </c>
      <c r="D6715" s="94" t="s">
        <v>207</v>
      </c>
      <c r="E6715" s="93" t="str">
        <f t="shared" si="313"/>
        <v>PISP</v>
      </c>
      <c r="F6715" s="93" t="str">
        <f t="shared" si="314"/>
        <v>N</v>
      </c>
      <c r="G6715" s="95">
        <v>25097201.996249244</v>
      </c>
      <c r="H6715" s="102">
        <v>25945.962768577163</v>
      </c>
      <c r="I6715" s="102">
        <v>205.28795204578674</v>
      </c>
      <c r="J6715" s="96"/>
      <c r="K6715" s="96"/>
      <c r="L6715" s="96"/>
      <c r="M6715" s="96"/>
      <c r="N6715" s="96"/>
      <c r="O6715" s="96"/>
      <c r="P6715" s="96"/>
    </row>
    <row r="6716" spans="1:16" x14ac:dyDescent="0.25">
      <c r="A6716" s="100">
        <v>43785</v>
      </c>
      <c r="B6716" s="101">
        <v>38</v>
      </c>
      <c r="C6716" s="92" t="str">
        <f t="shared" si="312"/>
        <v>GET /domestic-standing-order-consents/{ConsentId}</v>
      </c>
      <c r="D6716" s="94" t="s">
        <v>207</v>
      </c>
      <c r="E6716" s="93" t="str">
        <f t="shared" si="313"/>
        <v>PISP</v>
      </c>
      <c r="F6716" s="93" t="str">
        <f t="shared" si="314"/>
        <v>N</v>
      </c>
      <c r="G6716" s="95">
        <v>27396058.282599047</v>
      </c>
      <c r="H6716" s="102">
        <v>33257.504804788288</v>
      </c>
      <c r="I6716" s="102">
        <v>206.21662128649032</v>
      </c>
      <c r="J6716" s="96"/>
      <c r="K6716" s="96"/>
      <c r="L6716" s="96"/>
      <c r="M6716" s="96"/>
      <c r="N6716" s="96"/>
      <c r="O6716" s="96"/>
      <c r="P6716" s="96"/>
    </row>
    <row r="6717" spans="1:16" x14ac:dyDescent="0.25">
      <c r="A6717" s="100">
        <v>43785</v>
      </c>
      <c r="B6717" s="101">
        <v>39</v>
      </c>
      <c r="C6717" s="92" t="str">
        <f t="shared" si="312"/>
        <v>POST /domestic-standing-orders</v>
      </c>
      <c r="D6717" s="94" t="s">
        <v>207</v>
      </c>
      <c r="E6717" s="93" t="str">
        <f t="shared" si="313"/>
        <v>PISP</v>
      </c>
      <c r="F6717" s="93" t="str">
        <f t="shared" si="314"/>
        <v>Y</v>
      </c>
      <c r="G6717" s="95">
        <v>8857290.3726508394</v>
      </c>
      <c r="H6717" s="102">
        <v>21404.549872523832</v>
      </c>
      <c r="I6717" s="102">
        <v>2.2684396230652859</v>
      </c>
      <c r="J6717" s="96"/>
      <c r="K6717" s="96"/>
      <c r="L6717" s="96"/>
      <c r="M6717" s="96"/>
      <c r="N6717" s="96"/>
      <c r="O6717" s="96"/>
      <c r="P6717" s="96"/>
    </row>
    <row r="6718" spans="1:16" x14ac:dyDescent="0.25">
      <c r="A6718" s="100">
        <v>43785</v>
      </c>
      <c r="B6718" s="101">
        <v>40</v>
      </c>
      <c r="C6718" s="92" t="str">
        <f t="shared" si="312"/>
        <v>GET /domestic-standing-orders/{DomesticStandingOrderId}</v>
      </c>
      <c r="D6718" s="94" t="s">
        <v>207</v>
      </c>
      <c r="E6718" s="93" t="str">
        <f t="shared" si="313"/>
        <v>PISP</v>
      </c>
      <c r="F6718" s="93" t="str">
        <f t="shared" si="314"/>
        <v>Y</v>
      </c>
      <c r="G6718" s="95">
        <v>6437158.4650897915</v>
      </c>
      <c r="H6718" s="102">
        <v>9304.1834259990301</v>
      </c>
      <c r="I6718" s="102">
        <v>248.53960333708739</v>
      </c>
      <c r="J6718" s="96"/>
      <c r="K6718" s="96"/>
      <c r="L6718" s="96"/>
      <c r="M6718" s="96"/>
      <c r="N6718" s="96"/>
      <c r="O6718" s="96"/>
      <c r="P6718" s="96"/>
    </row>
    <row r="6719" spans="1:16" x14ac:dyDescent="0.25">
      <c r="A6719" s="100">
        <v>43785</v>
      </c>
      <c r="B6719" s="101">
        <v>41</v>
      </c>
      <c r="C6719" s="92" t="str">
        <f t="shared" si="312"/>
        <v>POST /international-payment-consents</v>
      </c>
      <c r="D6719" s="94" t="s">
        <v>207</v>
      </c>
      <c r="E6719" s="93" t="str">
        <f t="shared" si="313"/>
        <v>PISP</v>
      </c>
      <c r="F6719" s="93" t="str">
        <f t="shared" si="314"/>
        <v>N</v>
      </c>
      <c r="G6719" s="95">
        <v>32734329.023668472</v>
      </c>
      <c r="H6719" s="102">
        <v>46819.946673726779</v>
      </c>
      <c r="I6719" s="102">
        <v>76.864545371358616</v>
      </c>
      <c r="J6719" s="96"/>
      <c r="K6719" s="96"/>
      <c r="L6719" s="96"/>
      <c r="M6719" s="96"/>
      <c r="N6719" s="96"/>
      <c r="O6719" s="96"/>
      <c r="P6719" s="96"/>
    </row>
    <row r="6720" spans="1:16" x14ac:dyDescent="0.25">
      <c r="A6720" s="100">
        <v>43785</v>
      </c>
      <c r="B6720" s="101">
        <v>42</v>
      </c>
      <c r="C6720" s="92" t="str">
        <f t="shared" si="312"/>
        <v>GET /international-payment-consents/{ConsentId}</v>
      </c>
      <c r="D6720" s="94" t="s">
        <v>207</v>
      </c>
      <c r="E6720" s="93" t="str">
        <f t="shared" si="313"/>
        <v>PISP</v>
      </c>
      <c r="F6720" s="93" t="str">
        <f t="shared" si="314"/>
        <v>N</v>
      </c>
      <c r="G6720" s="95">
        <v>31520588.851910383</v>
      </c>
      <c r="H6720" s="102">
        <v>31511.942214252522</v>
      </c>
      <c r="I6720" s="102">
        <v>312.95147222272016</v>
      </c>
      <c r="J6720" s="96"/>
      <c r="K6720" s="96"/>
      <c r="L6720" s="96"/>
      <c r="M6720" s="96"/>
      <c r="N6720" s="96"/>
      <c r="O6720" s="96"/>
      <c r="P6720" s="96"/>
    </row>
    <row r="6721" spans="1:16" x14ac:dyDescent="0.25">
      <c r="A6721" s="100">
        <v>43785</v>
      </c>
      <c r="B6721" s="101">
        <v>43</v>
      </c>
      <c r="C6721" s="92" t="str">
        <f t="shared" si="312"/>
        <v>POST /international-payments</v>
      </c>
      <c r="D6721" s="94" t="s">
        <v>207</v>
      </c>
      <c r="E6721" s="93" t="str">
        <f t="shared" si="313"/>
        <v>PISP</v>
      </c>
      <c r="F6721" s="93" t="str">
        <f t="shared" si="314"/>
        <v>Y</v>
      </c>
      <c r="G6721" s="95">
        <v>35008461.640453354</v>
      </c>
      <c r="H6721" s="102">
        <v>41240.277789384505</v>
      </c>
      <c r="I6721" s="102">
        <v>47.594989454495177</v>
      </c>
      <c r="J6721" s="96"/>
      <c r="K6721" s="96"/>
      <c r="L6721" s="96"/>
      <c r="M6721" s="96"/>
      <c r="N6721" s="96"/>
      <c r="O6721" s="96"/>
      <c r="P6721" s="96"/>
    </row>
    <row r="6722" spans="1:16" x14ac:dyDescent="0.25">
      <c r="A6722" s="100">
        <v>43785</v>
      </c>
      <c r="B6722" s="101">
        <v>44</v>
      </c>
      <c r="C6722" s="92" t="str">
        <f t="shared" si="312"/>
        <v>GET /international-payments/{InternationalPaymentId}</v>
      </c>
      <c r="D6722" s="94" t="s">
        <v>207</v>
      </c>
      <c r="E6722" s="93" t="str">
        <f t="shared" si="313"/>
        <v>PISP</v>
      </c>
      <c r="F6722" s="93" t="str">
        <f t="shared" si="314"/>
        <v>Y</v>
      </c>
      <c r="G6722" s="95">
        <v>14290283.466860855</v>
      </c>
      <c r="H6722" s="102">
        <v>21277.645386593591</v>
      </c>
      <c r="I6722" s="102">
        <v>63.527299252994808</v>
      </c>
      <c r="J6722" s="96"/>
      <c r="K6722" s="96"/>
      <c r="L6722" s="96"/>
      <c r="M6722" s="96"/>
      <c r="N6722" s="96"/>
      <c r="O6722" s="96"/>
      <c r="P6722" s="96"/>
    </row>
    <row r="6723" spans="1:16" x14ac:dyDescent="0.25">
      <c r="A6723" s="100">
        <v>43785</v>
      </c>
      <c r="B6723" s="101">
        <v>45</v>
      </c>
      <c r="C6723" s="92" t="str">
        <f t="shared" si="312"/>
        <v>POST /international-scheduled-payment-consents</v>
      </c>
      <c r="D6723" s="94" t="s">
        <v>207</v>
      </c>
      <c r="E6723" s="93" t="str">
        <f t="shared" si="313"/>
        <v>PISP</v>
      </c>
      <c r="F6723" s="93" t="str">
        <f t="shared" si="314"/>
        <v>N</v>
      </c>
      <c r="G6723" s="95">
        <v>29216611.324949108</v>
      </c>
      <c r="H6723" s="102">
        <v>31513.749330645798</v>
      </c>
      <c r="I6723" s="102">
        <v>16.291480446577491</v>
      </c>
      <c r="J6723" s="96"/>
      <c r="K6723" s="96"/>
      <c r="L6723" s="96"/>
      <c r="M6723" s="96"/>
      <c r="N6723" s="96"/>
      <c r="O6723" s="96"/>
      <c r="P6723" s="96"/>
    </row>
    <row r="6724" spans="1:16" x14ac:dyDescent="0.25">
      <c r="A6724" s="100">
        <v>43785</v>
      </c>
      <c r="B6724" s="101">
        <v>46</v>
      </c>
      <c r="C6724" s="92" t="str">
        <f t="shared" si="312"/>
        <v>GET /international-scheduled-payment-consents/{ConsentId}</v>
      </c>
      <c r="D6724" s="94" t="s">
        <v>207</v>
      </c>
      <c r="E6724" s="93" t="str">
        <f t="shared" si="313"/>
        <v>PISP</v>
      </c>
      <c r="F6724" s="93" t="str">
        <f t="shared" si="314"/>
        <v>N</v>
      </c>
      <c r="G6724" s="95">
        <v>9466454.5112470109</v>
      </c>
      <c r="H6724" s="102">
        <v>29857.29503985677</v>
      </c>
      <c r="I6724" s="102">
        <v>26.520579192919197</v>
      </c>
      <c r="J6724" s="96"/>
      <c r="K6724" s="96"/>
      <c r="L6724" s="96"/>
      <c r="M6724" s="96"/>
      <c r="N6724" s="96"/>
      <c r="O6724" s="96"/>
      <c r="P6724" s="96"/>
    </row>
    <row r="6725" spans="1:16" x14ac:dyDescent="0.25">
      <c r="A6725" s="100">
        <v>43785</v>
      </c>
      <c r="B6725" s="101">
        <v>47</v>
      </c>
      <c r="C6725" s="92" t="str">
        <f t="shared" si="312"/>
        <v>POST /international-scheduled-payments</v>
      </c>
      <c r="D6725" s="94" t="s">
        <v>207</v>
      </c>
      <c r="E6725" s="93" t="str">
        <f t="shared" si="313"/>
        <v>PISP</v>
      </c>
      <c r="F6725" s="93" t="str">
        <f t="shared" si="314"/>
        <v>Y</v>
      </c>
      <c r="G6725" s="95">
        <v>15005941.036572814</v>
      </c>
      <c r="H6725" s="102">
        <v>21656.454274049778</v>
      </c>
      <c r="I6725" s="102">
        <v>75.530605038699065</v>
      </c>
      <c r="J6725" s="96"/>
      <c r="K6725" s="96"/>
      <c r="L6725" s="96"/>
      <c r="M6725" s="96"/>
      <c r="N6725" s="96"/>
      <c r="O6725" s="96"/>
      <c r="P6725" s="96"/>
    </row>
    <row r="6726" spans="1:16" x14ac:dyDescent="0.25">
      <c r="A6726" s="100">
        <v>43785</v>
      </c>
      <c r="B6726" s="101">
        <v>48</v>
      </c>
      <c r="C6726" s="92" t="str">
        <f t="shared" si="312"/>
        <v>GET /international-scheduled-payments/{InternationalScheduledPaymentId}</v>
      </c>
      <c r="D6726" s="94" t="s">
        <v>207</v>
      </c>
      <c r="E6726" s="93" t="str">
        <f t="shared" si="313"/>
        <v>PISP</v>
      </c>
      <c r="F6726" s="93" t="str">
        <f t="shared" si="314"/>
        <v>Y</v>
      </c>
      <c r="G6726" s="95">
        <v>24188028.983165648</v>
      </c>
      <c r="H6726" s="102">
        <v>36130.294459792407</v>
      </c>
      <c r="I6726" s="102">
        <v>53.481578827404853</v>
      </c>
      <c r="J6726" s="96"/>
      <c r="K6726" s="96"/>
      <c r="L6726" s="96"/>
      <c r="M6726" s="96"/>
      <c r="N6726" s="96"/>
      <c r="O6726" s="96"/>
      <c r="P6726" s="96"/>
    </row>
    <row r="6727" spans="1:16" x14ac:dyDescent="0.25">
      <c r="A6727" s="100">
        <v>43785</v>
      </c>
      <c r="B6727" s="101">
        <v>49</v>
      </c>
      <c r="C6727" s="92" t="str">
        <f t="shared" si="312"/>
        <v>POST /international-standing-order-consents</v>
      </c>
      <c r="D6727" s="94" t="s">
        <v>207</v>
      </c>
      <c r="E6727" s="93" t="str">
        <f t="shared" si="313"/>
        <v>PISP</v>
      </c>
      <c r="F6727" s="93" t="str">
        <f t="shared" si="314"/>
        <v>N</v>
      </c>
      <c r="G6727" s="95">
        <v>3747239.1605645451</v>
      </c>
      <c r="H6727" s="102">
        <v>13376.33526550727</v>
      </c>
      <c r="I6727" s="102">
        <v>6.5346632639509803</v>
      </c>
      <c r="J6727" s="96"/>
      <c r="K6727" s="96"/>
      <c r="L6727" s="96"/>
      <c r="M6727" s="96"/>
      <c r="N6727" s="96"/>
      <c r="O6727" s="96"/>
      <c r="P6727" s="96"/>
    </row>
    <row r="6728" spans="1:16" x14ac:dyDescent="0.25">
      <c r="A6728" s="100">
        <v>43785</v>
      </c>
      <c r="B6728" s="101">
        <v>50</v>
      </c>
      <c r="C6728" s="92" t="str">
        <f t="shared" ref="C6728:C6791" si="315">VLOOKUP($B6728,endpoints,3)</f>
        <v>GET /international-standing-order-consents/{ConsentId}</v>
      </c>
      <c r="D6728" s="94" t="s">
        <v>207</v>
      </c>
      <c r="E6728" s="93" t="str">
        <f t="shared" ref="E6728:E6791" si="316">VLOOKUP($B6728,endpoints,4)</f>
        <v>PISP</v>
      </c>
      <c r="F6728" s="93" t="str">
        <f t="shared" ref="F6728:F6791" si="317">VLOOKUP($B6728,endpoints,5)</f>
        <v>N</v>
      </c>
      <c r="G6728" s="95">
        <v>19537167.472900916</v>
      </c>
      <c r="H6728" s="102">
        <v>32799.126374338215</v>
      </c>
      <c r="I6728" s="102">
        <v>265.92238042168134</v>
      </c>
      <c r="J6728" s="96"/>
      <c r="K6728" s="96"/>
      <c r="L6728" s="96"/>
      <c r="M6728" s="96"/>
      <c r="N6728" s="96"/>
      <c r="O6728" s="96"/>
      <c r="P6728" s="96"/>
    </row>
    <row r="6729" spans="1:16" x14ac:dyDescent="0.25">
      <c r="A6729" s="100">
        <v>43785</v>
      </c>
      <c r="B6729" s="101">
        <v>51</v>
      </c>
      <c r="C6729" s="92" t="str">
        <f t="shared" si="315"/>
        <v>POST /international-standing-orders</v>
      </c>
      <c r="D6729" s="94" t="s">
        <v>207</v>
      </c>
      <c r="E6729" s="93" t="str">
        <f t="shared" si="316"/>
        <v>PISP</v>
      </c>
      <c r="F6729" s="93" t="str">
        <f t="shared" si="317"/>
        <v>Y</v>
      </c>
      <c r="G6729" s="95">
        <v>15313278.08499087</v>
      </c>
      <c r="H6729" s="102">
        <v>27433.083205989995</v>
      </c>
      <c r="I6729" s="102">
        <v>226.07567873754283</v>
      </c>
      <c r="J6729" s="96"/>
      <c r="K6729" s="96"/>
      <c r="L6729" s="96"/>
      <c r="M6729" s="96"/>
      <c r="N6729" s="96"/>
      <c r="O6729" s="96"/>
      <c r="P6729" s="96"/>
    </row>
    <row r="6730" spans="1:16" x14ac:dyDescent="0.25">
      <c r="A6730" s="100">
        <v>43785</v>
      </c>
      <c r="B6730" s="101">
        <v>52</v>
      </c>
      <c r="C6730" s="92" t="str">
        <f t="shared" si="315"/>
        <v>GET /international-standing-orders/{InternationalStandingOrderPaymentId}</v>
      </c>
      <c r="D6730" s="94" t="s">
        <v>207</v>
      </c>
      <c r="E6730" s="93" t="str">
        <f t="shared" si="316"/>
        <v>PISP</v>
      </c>
      <c r="F6730" s="93" t="str">
        <f t="shared" si="317"/>
        <v>Y</v>
      </c>
      <c r="G6730" s="95">
        <v>7092756.282381203</v>
      </c>
      <c r="H6730" s="102">
        <v>17727.954372566161</v>
      </c>
      <c r="I6730" s="102">
        <v>82.437079830708186</v>
      </c>
      <c r="J6730" s="96"/>
      <c r="K6730" s="96"/>
      <c r="L6730" s="96"/>
      <c r="M6730" s="96"/>
      <c r="N6730" s="96"/>
      <c r="O6730" s="96"/>
      <c r="P6730" s="96"/>
    </row>
    <row r="6731" spans="1:16" x14ac:dyDescent="0.25">
      <c r="A6731" s="100">
        <v>43785</v>
      </c>
      <c r="B6731" s="101">
        <v>53</v>
      </c>
      <c r="C6731" s="92" t="str">
        <f t="shared" si="315"/>
        <v>POST /file-payment-consents</v>
      </c>
      <c r="D6731" s="94" t="s">
        <v>207</v>
      </c>
      <c r="E6731" s="93" t="str">
        <f t="shared" si="316"/>
        <v>PISP</v>
      </c>
      <c r="F6731" s="93" t="str">
        <f t="shared" si="317"/>
        <v>N</v>
      </c>
      <c r="G6731" s="95">
        <v>12656777.604803702</v>
      </c>
      <c r="H6731" s="102">
        <v>13059.701892227551</v>
      </c>
      <c r="I6731" s="102">
        <v>24.158052713516081</v>
      </c>
      <c r="J6731" s="96"/>
      <c r="K6731" s="96"/>
      <c r="L6731" s="96"/>
      <c r="M6731" s="96"/>
      <c r="N6731" s="96"/>
      <c r="O6731" s="96"/>
      <c r="P6731" s="96"/>
    </row>
    <row r="6732" spans="1:16" x14ac:dyDescent="0.25">
      <c r="A6732" s="100">
        <v>43785</v>
      </c>
      <c r="B6732" s="101">
        <v>54</v>
      </c>
      <c r="C6732" s="92" t="str">
        <f t="shared" si="315"/>
        <v>GET /file-payment-consents/{ConsentId}</v>
      </c>
      <c r="D6732" s="94" t="s">
        <v>207</v>
      </c>
      <c r="E6732" s="93" t="str">
        <f t="shared" si="316"/>
        <v>PISP</v>
      </c>
      <c r="F6732" s="93" t="str">
        <f t="shared" si="317"/>
        <v>N</v>
      </c>
      <c r="G6732" s="95">
        <v>24418522.100723475</v>
      </c>
      <c r="H6732" s="102">
        <v>23949.278470225105</v>
      </c>
      <c r="I6732" s="102">
        <v>210.11926744933677</v>
      </c>
      <c r="J6732" s="96"/>
      <c r="K6732" s="96"/>
      <c r="L6732" s="96"/>
      <c r="M6732" s="96"/>
      <c r="N6732" s="96"/>
      <c r="O6732" s="96"/>
      <c r="P6732" s="96"/>
    </row>
    <row r="6733" spans="1:16" x14ac:dyDescent="0.25">
      <c r="A6733" s="100">
        <v>43785</v>
      </c>
      <c r="B6733" s="101">
        <v>55</v>
      </c>
      <c r="C6733" s="92" t="str">
        <f t="shared" si="315"/>
        <v>POST /file-payment-consents/{ConsentId}/file</v>
      </c>
      <c r="D6733" s="94" t="s">
        <v>207</v>
      </c>
      <c r="E6733" s="93" t="str">
        <f t="shared" si="316"/>
        <v>PISP</v>
      </c>
      <c r="F6733" s="93" t="str">
        <f t="shared" si="317"/>
        <v>N</v>
      </c>
      <c r="G6733" s="95">
        <v>21900483.032390732</v>
      </c>
      <c r="H6733" s="102">
        <v>35068.715458657498</v>
      </c>
      <c r="I6733" s="102">
        <v>71.778310742300263</v>
      </c>
      <c r="J6733" s="96"/>
      <c r="K6733" s="96"/>
      <c r="L6733" s="96"/>
      <c r="M6733" s="96"/>
      <c r="N6733" s="96"/>
      <c r="O6733" s="96"/>
      <c r="P6733" s="96"/>
    </row>
    <row r="6734" spans="1:16" x14ac:dyDescent="0.25">
      <c r="A6734" s="100">
        <v>43785</v>
      </c>
      <c r="B6734" s="101">
        <v>56</v>
      </c>
      <c r="C6734" s="92" t="str">
        <f t="shared" si="315"/>
        <v>GET /file-payment-consents/{ConsentId}/file</v>
      </c>
      <c r="D6734" s="94" t="s">
        <v>207</v>
      </c>
      <c r="E6734" s="93" t="str">
        <f t="shared" si="316"/>
        <v>PISP</v>
      </c>
      <c r="F6734" s="93" t="str">
        <f t="shared" si="317"/>
        <v>N</v>
      </c>
      <c r="G6734" s="95">
        <v>23666129.948275685</v>
      </c>
      <c r="H6734" s="102">
        <v>31768.193169295486</v>
      </c>
      <c r="I6734" s="102">
        <v>44.226204338650938</v>
      </c>
      <c r="J6734" s="96"/>
      <c r="K6734" s="96"/>
      <c r="L6734" s="96"/>
      <c r="M6734" s="96"/>
      <c r="N6734" s="96"/>
      <c r="O6734" s="96"/>
      <c r="P6734" s="96"/>
    </row>
    <row r="6735" spans="1:16" x14ac:dyDescent="0.25">
      <c r="A6735" s="100">
        <v>43785</v>
      </c>
      <c r="B6735" s="101">
        <v>57</v>
      </c>
      <c r="C6735" s="92" t="str">
        <f t="shared" si="315"/>
        <v>POST /file-payments</v>
      </c>
      <c r="D6735" s="94" t="s">
        <v>207</v>
      </c>
      <c r="E6735" s="93" t="str">
        <f t="shared" si="316"/>
        <v>PISP</v>
      </c>
      <c r="F6735" s="93" t="str">
        <f t="shared" si="317"/>
        <v>Y</v>
      </c>
      <c r="G6735" s="95">
        <v>419165193.60001642</v>
      </c>
      <c r="H6735" s="102">
        <v>4397.8712393319238</v>
      </c>
      <c r="I6735" s="102">
        <v>71.074492735019305</v>
      </c>
      <c r="J6735" s="96"/>
      <c r="K6735" s="96"/>
      <c r="L6735" s="96"/>
      <c r="M6735" s="96"/>
      <c r="N6735" s="96"/>
      <c r="O6735" s="96"/>
      <c r="P6735" s="96"/>
    </row>
    <row r="6736" spans="1:16" x14ac:dyDescent="0.25">
      <c r="A6736" s="100">
        <v>43785</v>
      </c>
      <c r="B6736" s="101">
        <v>58</v>
      </c>
      <c r="C6736" s="92" t="str">
        <f t="shared" si="315"/>
        <v>GET /file-payments/{FilePaymentId}</v>
      </c>
      <c r="D6736" s="94" t="s">
        <v>207</v>
      </c>
      <c r="E6736" s="93" t="str">
        <f t="shared" si="316"/>
        <v>PISP</v>
      </c>
      <c r="F6736" s="93" t="str">
        <f t="shared" si="317"/>
        <v>Y</v>
      </c>
      <c r="G6736" s="95">
        <v>81421190.210647985</v>
      </c>
      <c r="H6736" s="102">
        <v>830.86195526897723</v>
      </c>
      <c r="I6736" s="102">
        <v>144.99007009723954</v>
      </c>
      <c r="J6736" s="96"/>
      <c r="K6736" s="96"/>
      <c r="L6736" s="96"/>
      <c r="M6736" s="96"/>
      <c r="N6736" s="96"/>
      <c r="O6736" s="96"/>
      <c r="P6736" s="96"/>
    </row>
    <row r="6737" spans="1:16" x14ac:dyDescent="0.25">
      <c r="A6737" s="100">
        <v>43785</v>
      </c>
      <c r="B6737" s="101">
        <v>59</v>
      </c>
      <c r="C6737" s="92" t="str">
        <f t="shared" si="315"/>
        <v>GET /file-payments/{FilePaymentId}/report-file</v>
      </c>
      <c r="D6737" s="94" t="s">
        <v>207</v>
      </c>
      <c r="E6737" s="93" t="str">
        <f t="shared" si="316"/>
        <v>PISP</v>
      </c>
      <c r="F6737" s="93" t="str">
        <f t="shared" si="317"/>
        <v>Y</v>
      </c>
      <c r="G6737" s="95">
        <v>70643098.135499001</v>
      </c>
      <c r="H6737" s="102">
        <v>2653.7285164173754</v>
      </c>
      <c r="I6737" s="102">
        <v>100.02733752651667</v>
      </c>
      <c r="J6737" s="96"/>
      <c r="K6737" s="96"/>
      <c r="L6737" s="96"/>
      <c r="M6737" s="96"/>
      <c r="N6737" s="96"/>
      <c r="O6737" s="96"/>
      <c r="P6737" s="96"/>
    </row>
    <row r="6738" spans="1:16" x14ac:dyDescent="0.25">
      <c r="A6738" s="100">
        <v>43785</v>
      </c>
      <c r="B6738" s="101">
        <v>60</v>
      </c>
      <c r="C6738" s="92" t="str">
        <f t="shared" si="315"/>
        <v>POST /funds-confirmation-consents</v>
      </c>
      <c r="D6738" s="94" t="s">
        <v>207</v>
      </c>
      <c r="E6738" s="93" t="str">
        <f t="shared" si="316"/>
        <v>CoF</v>
      </c>
      <c r="F6738" s="93" t="str">
        <f t="shared" si="317"/>
        <v>N</v>
      </c>
      <c r="G6738" s="95">
        <v>15017544.933984997</v>
      </c>
      <c r="H6738" s="102">
        <v>14110.609605428839</v>
      </c>
      <c r="I6738" s="102">
        <v>13.974226035995509</v>
      </c>
      <c r="J6738" s="96"/>
      <c r="K6738" s="96"/>
      <c r="L6738" s="96"/>
      <c r="M6738" s="96"/>
      <c r="N6738" s="96"/>
      <c r="O6738" s="96"/>
      <c r="P6738" s="96"/>
    </row>
    <row r="6739" spans="1:16" x14ac:dyDescent="0.25">
      <c r="A6739" s="100">
        <v>43785</v>
      </c>
      <c r="B6739" s="101">
        <v>61</v>
      </c>
      <c r="C6739" s="92" t="str">
        <f t="shared" si="315"/>
        <v>GET /funds-confirmation-consents/{ConsentId}</v>
      </c>
      <c r="D6739" s="94" t="s">
        <v>207</v>
      </c>
      <c r="E6739" s="93" t="str">
        <f t="shared" si="316"/>
        <v>CoF</v>
      </c>
      <c r="F6739" s="93" t="str">
        <f t="shared" si="317"/>
        <v>N</v>
      </c>
      <c r="G6739" s="95">
        <v>21793505.090083566</v>
      </c>
      <c r="H6739" s="102">
        <v>46017.830261281524</v>
      </c>
      <c r="I6739" s="102">
        <v>215.58647276350047</v>
      </c>
      <c r="J6739" s="96"/>
      <c r="K6739" s="96"/>
      <c r="L6739" s="96"/>
      <c r="M6739" s="96"/>
      <c r="N6739" s="96"/>
      <c r="O6739" s="96"/>
      <c r="P6739" s="96"/>
    </row>
    <row r="6740" spans="1:16" x14ac:dyDescent="0.25">
      <c r="A6740" s="100">
        <v>43785</v>
      </c>
      <c r="B6740" s="101">
        <v>62</v>
      </c>
      <c r="C6740" s="92" t="str">
        <f t="shared" si="315"/>
        <v>DELETE /funds-confirmation-consents/{ConsentId}</v>
      </c>
      <c r="D6740" s="94" t="s">
        <v>207</v>
      </c>
      <c r="E6740" s="93" t="str">
        <f t="shared" si="316"/>
        <v>CoF</v>
      </c>
      <c r="F6740" s="93" t="str">
        <f t="shared" si="317"/>
        <v>N</v>
      </c>
      <c r="G6740" s="95">
        <v>7331327.8949553072</v>
      </c>
      <c r="H6740" s="102">
        <v>11806.244354197781</v>
      </c>
      <c r="I6740" s="102">
        <v>116.66832665876255</v>
      </c>
      <c r="J6740" s="96"/>
      <c r="K6740" s="96"/>
      <c r="L6740" s="96"/>
      <c r="M6740" s="96"/>
      <c r="N6740" s="96"/>
      <c r="O6740" s="96"/>
      <c r="P6740" s="96"/>
    </row>
    <row r="6741" spans="1:16" x14ac:dyDescent="0.25">
      <c r="A6741" s="100">
        <v>43785</v>
      </c>
      <c r="B6741" s="101">
        <v>63</v>
      </c>
      <c r="C6741" s="92" t="str">
        <f t="shared" si="315"/>
        <v>POST /funds-confirmations</v>
      </c>
      <c r="D6741" s="94" t="s">
        <v>207</v>
      </c>
      <c r="E6741" s="93" t="str">
        <f t="shared" si="316"/>
        <v>CoF</v>
      </c>
      <c r="F6741" s="93" t="str">
        <f t="shared" si="317"/>
        <v>Y</v>
      </c>
      <c r="G6741" s="95">
        <v>10131625.366283709</v>
      </c>
      <c r="H6741" s="102">
        <v>17701.931314138848</v>
      </c>
      <c r="I6741" s="102">
        <v>238.82198815980351</v>
      </c>
      <c r="J6741" s="96"/>
      <c r="K6741" s="96"/>
      <c r="L6741" s="96"/>
      <c r="M6741" s="96"/>
      <c r="N6741" s="96"/>
      <c r="O6741" s="96"/>
      <c r="P6741" s="96"/>
    </row>
    <row r="6742" spans="1:16" x14ac:dyDescent="0.25">
      <c r="A6742" s="46">
        <v>43785</v>
      </c>
      <c r="B6742" s="101">
        <v>0</v>
      </c>
      <c r="C6742" s="92" t="str">
        <f t="shared" si="315"/>
        <v>OIDC endpoints for token IDs</v>
      </c>
      <c r="D6742" s="94" t="s">
        <v>208</v>
      </c>
      <c r="E6742" s="93" t="str">
        <f t="shared" si="316"/>
        <v>OIDC</v>
      </c>
      <c r="F6742" s="93" t="str">
        <f t="shared" si="317"/>
        <v>N</v>
      </c>
      <c r="G6742" s="112">
        <v>672273764.9793936</v>
      </c>
      <c r="H6742" s="68">
        <v>1619310.1425215544</v>
      </c>
      <c r="I6742" s="68">
        <v>500.40390939954068</v>
      </c>
      <c r="J6742" s="96"/>
      <c r="K6742" s="96"/>
      <c r="L6742" s="96"/>
      <c r="M6742" s="96"/>
      <c r="N6742" s="96"/>
      <c r="O6742" s="96"/>
      <c r="P6742" s="96"/>
    </row>
    <row r="6743" spans="1:16" x14ac:dyDescent="0.25">
      <c r="A6743" s="97">
        <v>43785</v>
      </c>
      <c r="B6743" s="101">
        <v>1</v>
      </c>
      <c r="C6743" s="92" t="str">
        <f t="shared" si="315"/>
        <v>POST /account-access-consents</v>
      </c>
      <c r="D6743" s="94" t="s">
        <v>208</v>
      </c>
      <c r="E6743" s="93" t="str">
        <f t="shared" si="316"/>
        <v>AISP</v>
      </c>
      <c r="F6743" s="93" t="str">
        <f t="shared" si="317"/>
        <v>N</v>
      </c>
      <c r="G6743" s="95">
        <v>601305.50308231043</v>
      </c>
      <c r="H6743" s="99">
        <v>26923.418307144675</v>
      </c>
      <c r="I6743" s="99">
        <v>83.172613230493781</v>
      </c>
      <c r="J6743" s="96"/>
      <c r="K6743" s="96"/>
      <c r="L6743" s="96"/>
      <c r="M6743" s="96"/>
      <c r="N6743" s="96"/>
      <c r="O6743" s="96"/>
      <c r="P6743" s="96"/>
    </row>
    <row r="6744" spans="1:16" x14ac:dyDescent="0.25">
      <c r="A6744" s="97">
        <v>43785</v>
      </c>
      <c r="B6744" s="101">
        <v>2</v>
      </c>
      <c r="C6744" s="92" t="str">
        <f t="shared" si="315"/>
        <v>GET /account-access-consents/{ConsentId}</v>
      </c>
      <c r="D6744" s="94" t="s">
        <v>208</v>
      </c>
      <c r="E6744" s="93" t="str">
        <f t="shared" si="316"/>
        <v>AISP</v>
      </c>
      <c r="F6744" s="93" t="str">
        <f t="shared" si="317"/>
        <v>N</v>
      </c>
      <c r="G6744" s="95">
        <v>1416443.0545344378</v>
      </c>
      <c r="H6744" s="99">
        <v>29128.291672635078</v>
      </c>
      <c r="I6744" s="99">
        <v>30.312635716727257</v>
      </c>
      <c r="J6744" s="96"/>
      <c r="K6744" s="96"/>
      <c r="L6744" s="96"/>
      <c r="M6744" s="96"/>
      <c r="N6744" s="96"/>
      <c r="O6744" s="96"/>
      <c r="P6744" s="96"/>
    </row>
    <row r="6745" spans="1:16" x14ac:dyDescent="0.25">
      <c r="A6745" s="97">
        <v>43785</v>
      </c>
      <c r="B6745" s="101">
        <v>3</v>
      </c>
      <c r="C6745" s="92" t="str">
        <f t="shared" si="315"/>
        <v>DELETE /account-access-consents/{ConsentId}</v>
      </c>
      <c r="D6745" s="94" t="s">
        <v>208</v>
      </c>
      <c r="E6745" s="93" t="str">
        <f t="shared" si="316"/>
        <v>AISP</v>
      </c>
      <c r="F6745" s="93" t="str">
        <f t="shared" si="317"/>
        <v>N</v>
      </c>
      <c r="G6745" s="95">
        <v>635319.57043360546</v>
      </c>
      <c r="H6745" s="99">
        <v>27024.038931554536</v>
      </c>
      <c r="I6745" s="99">
        <v>281.11631194163209</v>
      </c>
      <c r="J6745" s="96"/>
      <c r="K6745" s="96"/>
      <c r="L6745" s="96"/>
      <c r="M6745" s="96"/>
      <c r="N6745" s="96"/>
      <c r="O6745" s="96"/>
      <c r="P6745" s="96"/>
    </row>
    <row r="6746" spans="1:16" x14ac:dyDescent="0.25">
      <c r="A6746" s="97">
        <v>43785</v>
      </c>
      <c r="B6746" s="101">
        <v>4</v>
      </c>
      <c r="C6746" s="92" t="str">
        <f t="shared" si="315"/>
        <v>GET /accounts</v>
      </c>
      <c r="D6746" s="94" t="s">
        <v>208</v>
      </c>
      <c r="E6746" s="93" t="str">
        <f t="shared" si="316"/>
        <v>AISP</v>
      </c>
      <c r="F6746" s="93" t="str">
        <f t="shared" si="317"/>
        <v>Y</v>
      </c>
      <c r="G6746" s="95">
        <v>1574206.9883178563</v>
      </c>
      <c r="H6746" s="99">
        <v>30899.487579528362</v>
      </c>
      <c r="I6746" s="99">
        <v>76.310897238611744</v>
      </c>
      <c r="J6746" s="96"/>
      <c r="K6746" s="96"/>
      <c r="L6746" s="96"/>
      <c r="M6746" s="96"/>
      <c r="N6746" s="96"/>
      <c r="O6746" s="96"/>
      <c r="P6746" s="96"/>
    </row>
    <row r="6747" spans="1:16" x14ac:dyDescent="0.25">
      <c r="A6747" s="97">
        <v>43785</v>
      </c>
      <c r="B6747" s="101">
        <v>5</v>
      </c>
      <c r="C6747" s="92" t="str">
        <f t="shared" si="315"/>
        <v>GET /accounts/{AccountId}</v>
      </c>
      <c r="D6747" s="94" t="s">
        <v>208</v>
      </c>
      <c r="E6747" s="93" t="str">
        <f t="shared" si="316"/>
        <v>AISP</v>
      </c>
      <c r="F6747" s="93" t="str">
        <f t="shared" si="317"/>
        <v>Y</v>
      </c>
      <c r="G6747" s="95">
        <v>2628604.2936147433</v>
      </c>
      <c r="H6747" s="99">
        <v>42084.381396337936</v>
      </c>
      <c r="I6747" s="99">
        <v>83.067816041395844</v>
      </c>
      <c r="J6747" s="96"/>
      <c r="K6747" s="96"/>
      <c r="L6747" s="96"/>
      <c r="M6747" s="96"/>
      <c r="N6747" s="96"/>
      <c r="O6747" s="96"/>
      <c r="P6747" s="96"/>
    </row>
    <row r="6748" spans="1:16" x14ac:dyDescent="0.25">
      <c r="A6748" s="97">
        <v>43785</v>
      </c>
      <c r="B6748" s="101">
        <v>6</v>
      </c>
      <c r="C6748" s="92" t="str">
        <f t="shared" si="315"/>
        <v>GET /accounts/{AccountId}/balances</v>
      </c>
      <c r="D6748" s="94" t="s">
        <v>208</v>
      </c>
      <c r="E6748" s="93" t="str">
        <f t="shared" si="316"/>
        <v>AISP</v>
      </c>
      <c r="F6748" s="93" t="str">
        <f t="shared" si="317"/>
        <v>Y</v>
      </c>
      <c r="G6748" s="95">
        <v>1682849.7091917882</v>
      </c>
      <c r="H6748" s="99">
        <v>27891.320889673021</v>
      </c>
      <c r="I6748" s="99">
        <v>148.95975469135408</v>
      </c>
      <c r="J6748" s="96"/>
      <c r="K6748" s="96"/>
      <c r="L6748" s="96"/>
      <c r="M6748" s="96"/>
      <c r="N6748" s="96"/>
      <c r="O6748" s="96"/>
      <c r="P6748" s="96"/>
    </row>
    <row r="6749" spans="1:16" x14ac:dyDescent="0.25">
      <c r="A6749" s="97">
        <v>43785</v>
      </c>
      <c r="B6749" s="101">
        <v>7</v>
      </c>
      <c r="C6749" s="92" t="str">
        <f t="shared" si="315"/>
        <v>GET /balances</v>
      </c>
      <c r="D6749" s="94" t="s">
        <v>208</v>
      </c>
      <c r="E6749" s="93" t="str">
        <f t="shared" si="316"/>
        <v>AISP</v>
      </c>
      <c r="F6749" s="93" t="str">
        <f t="shared" si="317"/>
        <v>Y</v>
      </c>
      <c r="G6749" s="95">
        <v>1108435.9338248705</v>
      </c>
      <c r="H6749" s="99">
        <v>23212.202717684078</v>
      </c>
      <c r="I6749" s="99">
        <v>152.24267977669859</v>
      </c>
      <c r="J6749" s="96"/>
      <c r="K6749" s="96"/>
      <c r="L6749" s="96"/>
      <c r="M6749" s="96"/>
      <c r="N6749" s="96"/>
      <c r="O6749" s="96"/>
      <c r="P6749" s="96"/>
    </row>
    <row r="6750" spans="1:16" x14ac:dyDescent="0.25">
      <c r="A6750" s="97">
        <v>43785</v>
      </c>
      <c r="B6750" s="101">
        <v>8</v>
      </c>
      <c r="C6750" s="92" t="str">
        <f t="shared" si="315"/>
        <v>GET /accounts/{AccountId}/transactions</v>
      </c>
      <c r="D6750" s="94" t="s">
        <v>208</v>
      </c>
      <c r="E6750" s="93" t="str">
        <f t="shared" si="316"/>
        <v>AISP</v>
      </c>
      <c r="F6750" s="93" t="str">
        <f t="shared" si="317"/>
        <v>Y</v>
      </c>
      <c r="G6750" s="95">
        <v>31291512.614638366</v>
      </c>
      <c r="H6750" s="99">
        <v>19490.264413591442</v>
      </c>
      <c r="I6750" s="99">
        <v>182.78460851118743</v>
      </c>
      <c r="J6750" s="96"/>
      <c r="K6750" s="96"/>
      <c r="L6750" s="96"/>
      <c r="M6750" s="96"/>
      <c r="N6750" s="96"/>
      <c r="O6750" s="96"/>
      <c r="P6750" s="96"/>
    </row>
    <row r="6751" spans="1:16" x14ac:dyDescent="0.25">
      <c r="A6751" s="97">
        <v>43785</v>
      </c>
      <c r="B6751" s="101">
        <v>9</v>
      </c>
      <c r="C6751" s="92" t="str">
        <f t="shared" si="315"/>
        <v>GET /transactions</v>
      </c>
      <c r="D6751" s="94" t="s">
        <v>208</v>
      </c>
      <c r="E6751" s="93" t="str">
        <f t="shared" si="316"/>
        <v>AISP</v>
      </c>
      <c r="F6751" s="93" t="str">
        <f t="shared" si="317"/>
        <v>Y</v>
      </c>
      <c r="G6751" s="95">
        <v>297474102.32476878</v>
      </c>
      <c r="H6751" s="99">
        <v>40031.079559725782</v>
      </c>
      <c r="I6751" s="99">
        <v>33.049763207278701</v>
      </c>
      <c r="J6751" s="96"/>
      <c r="K6751" s="96"/>
      <c r="L6751" s="96"/>
      <c r="M6751" s="96"/>
      <c r="N6751" s="96"/>
      <c r="O6751" s="96"/>
      <c r="P6751" s="96"/>
    </row>
    <row r="6752" spans="1:16" x14ac:dyDescent="0.25">
      <c r="A6752" s="97">
        <v>43785</v>
      </c>
      <c r="B6752" s="101">
        <v>10</v>
      </c>
      <c r="C6752" s="92" t="str">
        <f t="shared" si="315"/>
        <v>GET /accounts/{AccountId}/beneficiaries</v>
      </c>
      <c r="D6752" s="94" t="s">
        <v>208</v>
      </c>
      <c r="E6752" s="93" t="str">
        <f t="shared" si="316"/>
        <v>AISP</v>
      </c>
      <c r="F6752" s="93" t="str">
        <f t="shared" si="317"/>
        <v>Y</v>
      </c>
      <c r="G6752" s="95">
        <v>2025660.0001925933</v>
      </c>
      <c r="H6752" s="99">
        <v>25789.696724954829</v>
      </c>
      <c r="I6752" s="99">
        <v>138.36958867727597</v>
      </c>
      <c r="J6752" s="96"/>
      <c r="K6752" s="96"/>
      <c r="L6752" s="96"/>
      <c r="M6752" s="96"/>
      <c r="N6752" s="96"/>
      <c r="O6752" s="96"/>
      <c r="P6752" s="96"/>
    </row>
    <row r="6753" spans="1:16" x14ac:dyDescent="0.25">
      <c r="A6753" s="97">
        <v>43785</v>
      </c>
      <c r="B6753" s="101">
        <v>11</v>
      </c>
      <c r="C6753" s="92" t="str">
        <f t="shared" si="315"/>
        <v>GET /beneficiaries</v>
      </c>
      <c r="D6753" s="94" t="s">
        <v>208</v>
      </c>
      <c r="E6753" s="93" t="str">
        <f t="shared" si="316"/>
        <v>AISP</v>
      </c>
      <c r="F6753" s="93" t="str">
        <f t="shared" si="317"/>
        <v>Y</v>
      </c>
      <c r="G6753" s="95">
        <v>2494807.3443370317</v>
      </c>
      <c r="H6753" s="99">
        <v>38038.05213455559</v>
      </c>
      <c r="I6753" s="99">
        <v>30.283020317726482</v>
      </c>
      <c r="J6753" s="96"/>
      <c r="K6753" s="96"/>
      <c r="L6753" s="96"/>
      <c r="M6753" s="96"/>
      <c r="N6753" s="96"/>
      <c r="O6753" s="96"/>
      <c r="P6753" s="96"/>
    </row>
    <row r="6754" spans="1:16" x14ac:dyDescent="0.25">
      <c r="A6754" s="97">
        <v>43785</v>
      </c>
      <c r="B6754" s="101">
        <v>12</v>
      </c>
      <c r="C6754" s="92" t="str">
        <f t="shared" si="315"/>
        <v>GET /accounts/{AccountId}/direct-debits</v>
      </c>
      <c r="D6754" s="94" t="s">
        <v>208</v>
      </c>
      <c r="E6754" s="93" t="str">
        <f t="shared" si="316"/>
        <v>AISP</v>
      </c>
      <c r="F6754" s="93" t="str">
        <f t="shared" si="317"/>
        <v>Y</v>
      </c>
      <c r="G6754" s="95">
        <v>1739518.703086396</v>
      </c>
      <c r="H6754" s="99">
        <v>32835.523538992624</v>
      </c>
      <c r="I6754" s="99">
        <v>187.23944544780778</v>
      </c>
      <c r="J6754" s="96"/>
      <c r="K6754" s="96"/>
      <c r="L6754" s="96"/>
      <c r="M6754" s="96"/>
      <c r="N6754" s="96"/>
      <c r="O6754" s="96"/>
      <c r="P6754" s="96"/>
    </row>
    <row r="6755" spans="1:16" x14ac:dyDescent="0.25">
      <c r="A6755" s="97">
        <v>43785</v>
      </c>
      <c r="B6755" s="101">
        <v>13</v>
      </c>
      <c r="C6755" s="92" t="str">
        <f t="shared" si="315"/>
        <v>GET /direct-debits</v>
      </c>
      <c r="D6755" s="94" t="s">
        <v>208</v>
      </c>
      <c r="E6755" s="93" t="str">
        <f t="shared" si="316"/>
        <v>AISP</v>
      </c>
      <c r="F6755" s="93" t="str">
        <f t="shared" si="317"/>
        <v>Y</v>
      </c>
      <c r="G6755" s="95">
        <v>1575061.4279106625</v>
      </c>
      <c r="H6755" s="99">
        <v>23367.140251084067</v>
      </c>
      <c r="I6755" s="99">
        <v>206.46827640426537</v>
      </c>
      <c r="J6755" s="96"/>
      <c r="K6755" s="96"/>
      <c r="L6755" s="96"/>
      <c r="M6755" s="96"/>
      <c r="N6755" s="96"/>
      <c r="O6755" s="96"/>
      <c r="P6755" s="96"/>
    </row>
    <row r="6756" spans="1:16" x14ac:dyDescent="0.25">
      <c r="A6756" s="97">
        <v>43785</v>
      </c>
      <c r="B6756" s="101">
        <v>14</v>
      </c>
      <c r="C6756" s="92" t="str">
        <f t="shared" si="315"/>
        <v>GET /accounts/{AccountId}/standing-orders</v>
      </c>
      <c r="D6756" s="94" t="s">
        <v>208</v>
      </c>
      <c r="E6756" s="93" t="str">
        <f t="shared" si="316"/>
        <v>AISP</v>
      </c>
      <c r="F6756" s="93" t="str">
        <f t="shared" si="317"/>
        <v>Y</v>
      </c>
      <c r="G6756" s="95">
        <v>910968.65888189035</v>
      </c>
      <c r="H6756" s="99">
        <v>18889.924966713843</v>
      </c>
      <c r="I6756" s="99">
        <v>135.73057518524712</v>
      </c>
      <c r="J6756" s="96"/>
      <c r="K6756" s="96"/>
      <c r="L6756" s="96"/>
      <c r="M6756" s="96"/>
      <c r="N6756" s="96"/>
      <c r="O6756" s="96"/>
      <c r="P6756" s="96"/>
    </row>
    <row r="6757" spans="1:16" x14ac:dyDescent="0.25">
      <c r="A6757" s="97">
        <v>43785</v>
      </c>
      <c r="B6757" s="101">
        <v>15</v>
      </c>
      <c r="C6757" s="92" t="str">
        <f t="shared" si="315"/>
        <v>GET /standing-orders</v>
      </c>
      <c r="D6757" s="94" t="s">
        <v>208</v>
      </c>
      <c r="E6757" s="93" t="str">
        <f t="shared" si="316"/>
        <v>AISP</v>
      </c>
      <c r="F6757" s="93" t="str">
        <f t="shared" si="317"/>
        <v>Y</v>
      </c>
      <c r="G6757" s="95">
        <v>1300182.1371968365</v>
      </c>
      <c r="H6757" s="99">
        <v>44123.518044821678</v>
      </c>
      <c r="I6757" s="99">
        <v>132.46384217460371</v>
      </c>
      <c r="J6757" s="96"/>
      <c r="K6757" s="96"/>
      <c r="L6757" s="96"/>
      <c r="M6757" s="96"/>
      <c r="N6757" s="96"/>
      <c r="O6757" s="96"/>
      <c r="P6757" s="96"/>
    </row>
    <row r="6758" spans="1:16" x14ac:dyDescent="0.25">
      <c r="A6758" s="97">
        <v>43785</v>
      </c>
      <c r="B6758" s="101">
        <v>16</v>
      </c>
      <c r="C6758" s="92" t="str">
        <f t="shared" si="315"/>
        <v>GET /accounts/{AccountId}/product</v>
      </c>
      <c r="D6758" s="94" t="s">
        <v>208</v>
      </c>
      <c r="E6758" s="93" t="str">
        <f t="shared" si="316"/>
        <v>AISP</v>
      </c>
      <c r="F6758" s="93" t="str">
        <f t="shared" si="317"/>
        <v>Y</v>
      </c>
      <c r="G6758" s="95">
        <v>360279.08145395195</v>
      </c>
      <c r="H6758" s="99">
        <v>5448.9732976202731</v>
      </c>
      <c r="I6758" s="99">
        <v>157.84422592798236</v>
      </c>
      <c r="J6758" s="96"/>
      <c r="K6758" s="96"/>
      <c r="L6758" s="96"/>
      <c r="M6758" s="96"/>
      <c r="N6758" s="96"/>
      <c r="O6758" s="96"/>
      <c r="P6758" s="96"/>
    </row>
    <row r="6759" spans="1:16" x14ac:dyDescent="0.25">
      <c r="A6759" s="97">
        <v>43785</v>
      </c>
      <c r="B6759" s="101">
        <v>17</v>
      </c>
      <c r="C6759" s="92" t="str">
        <f t="shared" si="315"/>
        <v>GET /products</v>
      </c>
      <c r="D6759" s="94" t="s">
        <v>208</v>
      </c>
      <c r="E6759" s="93" t="str">
        <f t="shared" si="316"/>
        <v>AISP</v>
      </c>
      <c r="F6759" s="93" t="str">
        <f t="shared" si="317"/>
        <v>Y</v>
      </c>
      <c r="G6759" s="95">
        <v>812284.41479245829</v>
      </c>
      <c r="H6759" s="99">
        <v>33046.002359656712</v>
      </c>
      <c r="I6759" s="99">
        <v>209.14662517032701</v>
      </c>
      <c r="J6759" s="96"/>
      <c r="K6759" s="96"/>
      <c r="L6759" s="96"/>
      <c r="M6759" s="96"/>
      <c r="N6759" s="96"/>
      <c r="O6759" s="96"/>
      <c r="P6759" s="96"/>
    </row>
    <row r="6760" spans="1:16" x14ac:dyDescent="0.25">
      <c r="A6760" s="97">
        <v>43785</v>
      </c>
      <c r="B6760" s="101">
        <v>18</v>
      </c>
      <c r="C6760" s="92" t="str">
        <f t="shared" si="315"/>
        <v>GET /accounts/{AccountId}/offers</v>
      </c>
      <c r="D6760" s="94" t="s">
        <v>208</v>
      </c>
      <c r="E6760" s="93" t="str">
        <f t="shared" si="316"/>
        <v>AISP</v>
      </c>
      <c r="F6760" s="93" t="str">
        <f t="shared" si="317"/>
        <v>Y</v>
      </c>
      <c r="G6760" s="95">
        <v>885374.2096808505</v>
      </c>
      <c r="H6760" s="99">
        <v>36703.6309643805</v>
      </c>
      <c r="I6760" s="99">
        <v>262.85393449178537</v>
      </c>
      <c r="J6760" s="96"/>
      <c r="K6760" s="96"/>
      <c r="L6760" s="96"/>
      <c r="M6760" s="96"/>
      <c r="N6760" s="96"/>
      <c r="O6760" s="96"/>
      <c r="P6760" s="96"/>
    </row>
    <row r="6761" spans="1:16" x14ac:dyDescent="0.25">
      <c r="A6761" s="97">
        <v>43785</v>
      </c>
      <c r="B6761" s="101">
        <v>19</v>
      </c>
      <c r="C6761" s="92" t="str">
        <f t="shared" si="315"/>
        <v>GET /offers</v>
      </c>
      <c r="D6761" s="94" t="s">
        <v>208</v>
      </c>
      <c r="E6761" s="93" t="str">
        <f t="shared" si="316"/>
        <v>AISP</v>
      </c>
      <c r="F6761" s="93" t="str">
        <f t="shared" si="317"/>
        <v>Y</v>
      </c>
      <c r="G6761" s="95">
        <v>2866097.1463360349</v>
      </c>
      <c r="H6761" s="99">
        <v>41075.619190872152</v>
      </c>
      <c r="I6761" s="99">
        <v>169.71229374810574</v>
      </c>
      <c r="J6761" s="96"/>
      <c r="K6761" s="96"/>
      <c r="L6761" s="96"/>
      <c r="M6761" s="96"/>
      <c r="N6761" s="96"/>
      <c r="O6761" s="96"/>
      <c r="P6761" s="96"/>
    </row>
    <row r="6762" spans="1:16" x14ac:dyDescent="0.25">
      <c r="A6762" s="97">
        <v>43785</v>
      </c>
      <c r="B6762" s="101">
        <v>20</v>
      </c>
      <c r="C6762" s="92" t="str">
        <f t="shared" si="315"/>
        <v>GET /accounts/{AccountId}/party</v>
      </c>
      <c r="D6762" s="94" t="s">
        <v>208</v>
      </c>
      <c r="E6762" s="93" t="str">
        <f t="shared" si="316"/>
        <v>AISP</v>
      </c>
      <c r="F6762" s="93" t="str">
        <f t="shared" si="317"/>
        <v>Y</v>
      </c>
      <c r="G6762" s="95">
        <v>1152601.1489477463</v>
      </c>
      <c r="H6762" s="99">
        <v>45249.16763185156</v>
      </c>
      <c r="I6762" s="99">
        <v>0</v>
      </c>
      <c r="J6762" s="96"/>
      <c r="K6762" s="96"/>
      <c r="L6762" s="96"/>
      <c r="M6762" s="96"/>
      <c r="N6762" s="96"/>
      <c r="O6762" s="96"/>
      <c r="P6762" s="96"/>
    </row>
    <row r="6763" spans="1:16" x14ac:dyDescent="0.25">
      <c r="A6763" s="97">
        <v>43785</v>
      </c>
      <c r="B6763" s="101">
        <v>21</v>
      </c>
      <c r="C6763" s="92" t="str">
        <f t="shared" si="315"/>
        <v>GET /party</v>
      </c>
      <c r="D6763" s="94" t="s">
        <v>208</v>
      </c>
      <c r="E6763" s="93" t="str">
        <f t="shared" si="316"/>
        <v>AISP</v>
      </c>
      <c r="F6763" s="93" t="str">
        <f t="shared" si="317"/>
        <v>Y</v>
      </c>
      <c r="G6763" s="95">
        <v>789586.84193564951</v>
      </c>
      <c r="H6763" s="99">
        <v>10183.581667084032</v>
      </c>
      <c r="I6763" s="99">
        <v>364.51377188322505</v>
      </c>
      <c r="J6763" s="96"/>
      <c r="K6763" s="96"/>
      <c r="L6763" s="96"/>
      <c r="M6763" s="96"/>
      <c r="N6763" s="96"/>
      <c r="O6763" s="96"/>
      <c r="P6763" s="96"/>
    </row>
    <row r="6764" spans="1:16" x14ac:dyDescent="0.25">
      <c r="A6764" s="97">
        <v>43785</v>
      </c>
      <c r="B6764" s="101">
        <v>22</v>
      </c>
      <c r="C6764" s="92" t="str">
        <f t="shared" si="315"/>
        <v>GET /accounts/{AccountId}/scheduled-payments</v>
      </c>
      <c r="D6764" s="94" t="s">
        <v>208</v>
      </c>
      <c r="E6764" s="93" t="str">
        <f t="shared" si="316"/>
        <v>AISP</v>
      </c>
      <c r="F6764" s="93" t="str">
        <f t="shared" si="317"/>
        <v>Y</v>
      </c>
      <c r="G6764" s="95">
        <v>862869.24533143966</v>
      </c>
      <c r="H6764" s="99">
        <v>34593.20778897986</v>
      </c>
      <c r="I6764" s="99">
        <v>3.2890158252657908</v>
      </c>
      <c r="J6764" s="96"/>
      <c r="K6764" s="96"/>
      <c r="L6764" s="96"/>
      <c r="M6764" s="96"/>
      <c r="N6764" s="96"/>
      <c r="O6764" s="96"/>
      <c r="P6764" s="96"/>
    </row>
    <row r="6765" spans="1:16" x14ac:dyDescent="0.25">
      <c r="A6765" s="97">
        <v>43785</v>
      </c>
      <c r="B6765" s="101">
        <v>23</v>
      </c>
      <c r="C6765" s="92" t="str">
        <f t="shared" si="315"/>
        <v>GET /scheduled-payments</v>
      </c>
      <c r="D6765" s="94" t="s">
        <v>208</v>
      </c>
      <c r="E6765" s="93" t="str">
        <f t="shared" si="316"/>
        <v>AISP</v>
      </c>
      <c r="F6765" s="93" t="str">
        <f t="shared" si="317"/>
        <v>Y</v>
      </c>
      <c r="G6765" s="95">
        <v>1792152.2431910466</v>
      </c>
      <c r="H6765" s="99">
        <v>29863.370687597235</v>
      </c>
      <c r="I6765" s="99">
        <v>78.250354562569385</v>
      </c>
      <c r="J6765" s="96"/>
      <c r="K6765" s="96"/>
      <c r="L6765" s="96"/>
      <c r="M6765" s="96"/>
      <c r="N6765" s="96"/>
      <c r="O6765" s="96"/>
      <c r="P6765" s="96"/>
    </row>
    <row r="6766" spans="1:16" x14ac:dyDescent="0.25">
      <c r="A6766" s="97">
        <v>43785</v>
      </c>
      <c r="B6766" s="101">
        <v>24</v>
      </c>
      <c r="C6766" s="92" t="str">
        <f t="shared" si="315"/>
        <v>GET /accounts/{AccountId}/statements</v>
      </c>
      <c r="D6766" s="94" t="s">
        <v>208</v>
      </c>
      <c r="E6766" s="93" t="str">
        <f t="shared" si="316"/>
        <v>AISP</v>
      </c>
      <c r="F6766" s="93" t="str">
        <f t="shared" si="317"/>
        <v>Y</v>
      </c>
      <c r="G6766" s="95">
        <v>809112.8909778638</v>
      </c>
      <c r="H6766" s="99">
        <v>13499.004688772435</v>
      </c>
      <c r="I6766" s="99">
        <v>128.89399483898629</v>
      </c>
      <c r="J6766" s="96"/>
      <c r="K6766" s="96"/>
      <c r="L6766" s="96"/>
      <c r="M6766" s="96"/>
      <c r="N6766" s="96"/>
      <c r="O6766" s="96"/>
      <c r="P6766" s="96"/>
    </row>
    <row r="6767" spans="1:16" x14ac:dyDescent="0.25">
      <c r="A6767" s="97">
        <v>43785</v>
      </c>
      <c r="B6767" s="101">
        <v>25</v>
      </c>
      <c r="C6767" s="92" t="str">
        <f t="shared" si="315"/>
        <v>GET /accounts/{AccountId}/statements/{StatementId}</v>
      </c>
      <c r="D6767" s="94" t="s">
        <v>208</v>
      </c>
      <c r="E6767" s="93" t="str">
        <f t="shared" si="316"/>
        <v>AISP</v>
      </c>
      <c r="F6767" s="93" t="str">
        <f t="shared" si="317"/>
        <v>Y</v>
      </c>
      <c r="G6767" s="95">
        <v>1087090.7214768305</v>
      </c>
      <c r="H6767" s="99">
        <v>24215.44372254279</v>
      </c>
      <c r="I6767" s="99">
        <v>124.87775652941815</v>
      </c>
      <c r="J6767" s="96"/>
      <c r="K6767" s="96"/>
      <c r="L6767" s="96"/>
      <c r="M6767" s="96"/>
      <c r="N6767" s="96"/>
      <c r="O6767" s="96"/>
      <c r="P6767" s="96"/>
    </row>
    <row r="6768" spans="1:16" x14ac:dyDescent="0.25">
      <c r="A6768" s="97">
        <v>43785</v>
      </c>
      <c r="B6768" s="101">
        <v>26</v>
      </c>
      <c r="C6768" s="92" t="str">
        <f t="shared" si="315"/>
        <v>GET /accounts/{AccountId}/statements/{StatementId}/file</v>
      </c>
      <c r="D6768" s="94" t="s">
        <v>208</v>
      </c>
      <c r="E6768" s="93" t="str">
        <f t="shared" si="316"/>
        <v>AISP</v>
      </c>
      <c r="F6768" s="93" t="str">
        <f t="shared" si="317"/>
        <v>Y</v>
      </c>
      <c r="G6768" s="95">
        <v>2017907.2071820488</v>
      </c>
      <c r="H6768" s="99">
        <v>25053.332701442538</v>
      </c>
      <c r="I6768" s="99">
        <v>84.780981434815288</v>
      </c>
      <c r="J6768" s="96"/>
      <c r="K6768" s="96"/>
      <c r="L6768" s="96"/>
      <c r="M6768" s="96"/>
      <c r="N6768" s="96"/>
      <c r="O6768" s="96"/>
      <c r="P6768" s="96"/>
    </row>
    <row r="6769" spans="1:16" x14ac:dyDescent="0.25">
      <c r="A6769" s="97">
        <v>43785</v>
      </c>
      <c r="B6769" s="101">
        <v>27</v>
      </c>
      <c r="C6769" s="92" t="str">
        <f t="shared" si="315"/>
        <v>GET /accounts/{AccountId}/statements/{StatementId}/transactions</v>
      </c>
      <c r="D6769" s="94" t="s">
        <v>208</v>
      </c>
      <c r="E6769" s="93" t="str">
        <f t="shared" si="316"/>
        <v>AISP</v>
      </c>
      <c r="F6769" s="93" t="str">
        <f t="shared" si="317"/>
        <v>Y</v>
      </c>
      <c r="G6769" s="95">
        <v>26041404.793606281</v>
      </c>
      <c r="H6769" s="99">
        <v>7897.3584333199115</v>
      </c>
      <c r="I6769" s="99">
        <v>286.26220181554584</v>
      </c>
      <c r="J6769" s="96"/>
      <c r="K6769" s="96"/>
      <c r="L6769" s="96"/>
      <c r="M6769" s="96"/>
      <c r="N6769" s="96"/>
      <c r="O6769" s="96"/>
      <c r="P6769" s="96"/>
    </row>
    <row r="6770" spans="1:16" x14ac:dyDescent="0.25">
      <c r="A6770" s="97">
        <v>43785</v>
      </c>
      <c r="B6770" s="101">
        <v>28</v>
      </c>
      <c r="C6770" s="92" t="str">
        <f t="shared" si="315"/>
        <v>GET /statements</v>
      </c>
      <c r="D6770" s="94" t="s">
        <v>208</v>
      </c>
      <c r="E6770" s="93" t="str">
        <f t="shared" si="316"/>
        <v>AISP</v>
      </c>
      <c r="F6770" s="93" t="str">
        <f t="shared" si="317"/>
        <v>Y</v>
      </c>
      <c r="G6770" s="95">
        <v>3115676.7201251606</v>
      </c>
      <c r="H6770" s="99">
        <v>41034.703957699872</v>
      </c>
      <c r="I6770" s="99">
        <v>66.636869404811577</v>
      </c>
      <c r="J6770" s="96"/>
      <c r="K6770" s="96"/>
      <c r="L6770" s="96"/>
      <c r="M6770" s="96"/>
      <c r="N6770" s="96"/>
      <c r="O6770" s="96"/>
      <c r="P6770" s="96"/>
    </row>
    <row r="6771" spans="1:16" x14ac:dyDescent="0.25">
      <c r="A6771" s="97">
        <v>43785</v>
      </c>
      <c r="B6771" s="101">
        <v>29</v>
      </c>
      <c r="C6771" s="92" t="str">
        <f t="shared" si="315"/>
        <v>POST /domestic-payment-consents</v>
      </c>
      <c r="D6771" s="94" t="s">
        <v>208</v>
      </c>
      <c r="E6771" s="93" t="str">
        <f t="shared" si="316"/>
        <v>PISP</v>
      </c>
      <c r="F6771" s="93" t="str">
        <f t="shared" si="317"/>
        <v>N</v>
      </c>
      <c r="G6771" s="95">
        <v>3880645.8653249615</v>
      </c>
      <c r="H6771" s="103">
        <v>8864.6881149479541</v>
      </c>
      <c r="I6771" s="103">
        <v>85.839448088188135</v>
      </c>
      <c r="J6771" s="96"/>
      <c r="K6771" s="96"/>
      <c r="L6771" s="96"/>
      <c r="M6771" s="96"/>
      <c r="N6771" s="96"/>
      <c r="O6771" s="96"/>
      <c r="P6771" s="96"/>
    </row>
    <row r="6772" spans="1:16" x14ac:dyDescent="0.25">
      <c r="A6772" s="97">
        <v>43785</v>
      </c>
      <c r="B6772" s="101">
        <v>30</v>
      </c>
      <c r="C6772" s="92" t="str">
        <f t="shared" si="315"/>
        <v>GET /domestic-payment-consents/{ConsentId}</v>
      </c>
      <c r="D6772" s="94" t="s">
        <v>208</v>
      </c>
      <c r="E6772" s="93" t="str">
        <f t="shared" si="316"/>
        <v>PISP</v>
      </c>
      <c r="F6772" s="93" t="str">
        <f t="shared" si="317"/>
        <v>N</v>
      </c>
      <c r="G6772" s="95">
        <v>14975236.925080311</v>
      </c>
      <c r="H6772" s="103">
        <v>17442.199036442202</v>
      </c>
      <c r="I6772" s="103">
        <v>143.05083872879652</v>
      </c>
      <c r="J6772" s="96"/>
      <c r="K6772" s="96"/>
      <c r="L6772" s="96"/>
      <c r="M6772" s="96"/>
      <c r="N6772" s="96"/>
      <c r="O6772" s="96"/>
      <c r="P6772" s="96"/>
    </row>
    <row r="6773" spans="1:16" x14ac:dyDescent="0.25">
      <c r="A6773" s="97">
        <v>43785</v>
      </c>
      <c r="B6773" s="101">
        <v>31</v>
      </c>
      <c r="C6773" s="92" t="str">
        <f t="shared" si="315"/>
        <v>POST /domestic-payments</v>
      </c>
      <c r="D6773" s="94" t="s">
        <v>208</v>
      </c>
      <c r="E6773" s="93" t="str">
        <f t="shared" si="316"/>
        <v>PISP</v>
      </c>
      <c r="F6773" s="93" t="str">
        <f t="shared" si="317"/>
        <v>Y</v>
      </c>
      <c r="G6773" s="95">
        <v>5199909.6917680269</v>
      </c>
      <c r="H6773" s="103">
        <v>14504.462716180251</v>
      </c>
      <c r="I6773" s="103">
        <v>5.8045941924912752</v>
      </c>
      <c r="J6773" s="96"/>
      <c r="K6773" s="96"/>
      <c r="L6773" s="96"/>
      <c r="M6773" s="96"/>
      <c r="N6773" s="96"/>
      <c r="O6773" s="96"/>
      <c r="P6773" s="96"/>
    </row>
    <row r="6774" spans="1:16" x14ac:dyDescent="0.25">
      <c r="A6774" s="97">
        <v>43785</v>
      </c>
      <c r="B6774" s="101">
        <v>32</v>
      </c>
      <c r="C6774" s="92" t="str">
        <f t="shared" si="315"/>
        <v>GET /domestic-payments/{DomesticPaymentId}</v>
      </c>
      <c r="D6774" s="94" t="s">
        <v>208</v>
      </c>
      <c r="E6774" s="93" t="str">
        <f t="shared" si="316"/>
        <v>PISP</v>
      </c>
      <c r="F6774" s="93" t="str">
        <f t="shared" si="317"/>
        <v>Y</v>
      </c>
      <c r="G6774" s="95">
        <v>36903252.213769898</v>
      </c>
      <c r="H6774" s="103">
        <v>43002.922725550794</v>
      </c>
      <c r="I6774" s="103">
        <v>65.193083067080082</v>
      </c>
      <c r="J6774" s="96"/>
      <c r="K6774" s="96"/>
      <c r="L6774" s="96"/>
      <c r="M6774" s="96"/>
      <c r="N6774" s="96"/>
      <c r="O6774" s="96"/>
      <c r="P6774" s="96"/>
    </row>
    <row r="6775" spans="1:16" x14ac:dyDescent="0.25">
      <c r="A6775" s="97">
        <v>43785</v>
      </c>
      <c r="B6775" s="101">
        <v>33</v>
      </c>
      <c r="C6775" s="92" t="str">
        <f t="shared" si="315"/>
        <v>POST /domestic-scheduled-payment-consents</v>
      </c>
      <c r="D6775" s="94" t="s">
        <v>208</v>
      </c>
      <c r="E6775" s="93" t="str">
        <f t="shared" si="316"/>
        <v>PISP</v>
      </c>
      <c r="F6775" s="93" t="str">
        <f t="shared" si="317"/>
        <v>N</v>
      </c>
      <c r="G6775" s="95">
        <v>16141354.556746569</v>
      </c>
      <c r="H6775" s="103">
        <v>17709.733424636157</v>
      </c>
      <c r="I6775" s="103">
        <v>108.23369623324099</v>
      </c>
      <c r="J6775" s="96"/>
      <c r="K6775" s="96"/>
      <c r="L6775" s="96"/>
      <c r="M6775" s="96"/>
      <c r="N6775" s="96"/>
      <c r="O6775" s="96"/>
      <c r="P6775" s="96"/>
    </row>
    <row r="6776" spans="1:16" x14ac:dyDescent="0.25">
      <c r="A6776" s="97">
        <v>43785</v>
      </c>
      <c r="B6776" s="101">
        <v>34</v>
      </c>
      <c r="C6776" s="92" t="str">
        <f t="shared" si="315"/>
        <v>GET /domestic-scheduled-payment-consents/{ConsentId}</v>
      </c>
      <c r="D6776" s="94" t="s">
        <v>208</v>
      </c>
      <c r="E6776" s="93" t="str">
        <f t="shared" si="316"/>
        <v>PISP</v>
      </c>
      <c r="F6776" s="93" t="str">
        <f t="shared" si="317"/>
        <v>N</v>
      </c>
      <c r="G6776" s="95">
        <v>12166372.76864858</v>
      </c>
      <c r="H6776" s="103">
        <v>14111.032764285748</v>
      </c>
      <c r="I6776" s="103">
        <v>75.769196520673944</v>
      </c>
      <c r="J6776" s="96"/>
      <c r="K6776" s="96"/>
      <c r="L6776" s="96"/>
      <c r="M6776" s="96"/>
      <c r="N6776" s="96"/>
      <c r="O6776" s="96"/>
      <c r="P6776" s="96"/>
    </row>
    <row r="6777" spans="1:16" x14ac:dyDescent="0.25">
      <c r="A6777" s="97">
        <v>43785</v>
      </c>
      <c r="B6777" s="101">
        <v>35</v>
      </c>
      <c r="C6777" s="92" t="str">
        <f t="shared" si="315"/>
        <v>POST /domestic-scheduled-payments</v>
      </c>
      <c r="D6777" s="94" t="s">
        <v>208</v>
      </c>
      <c r="E6777" s="93" t="str">
        <f t="shared" si="316"/>
        <v>PISP</v>
      </c>
      <c r="F6777" s="93" t="str">
        <f t="shared" si="317"/>
        <v>Y</v>
      </c>
      <c r="G6777" s="95">
        <v>31721641.388246443</v>
      </c>
      <c r="H6777" s="103">
        <v>47249.9748045417</v>
      </c>
      <c r="I6777" s="103">
        <v>152.94652756071926</v>
      </c>
      <c r="J6777" s="96"/>
      <c r="K6777" s="96"/>
      <c r="L6777" s="96"/>
      <c r="M6777" s="96"/>
      <c r="N6777" s="96"/>
      <c r="O6777" s="96"/>
      <c r="P6777" s="96"/>
    </row>
    <row r="6778" spans="1:16" x14ac:dyDescent="0.25">
      <c r="A6778" s="97">
        <v>43785</v>
      </c>
      <c r="B6778" s="101">
        <v>36</v>
      </c>
      <c r="C6778" s="92" t="str">
        <f t="shared" si="315"/>
        <v>GET /domestic-scheduled-payments/{DomesticScheduledPaymentId}</v>
      </c>
      <c r="D6778" s="94" t="s">
        <v>208</v>
      </c>
      <c r="E6778" s="93" t="str">
        <f t="shared" si="316"/>
        <v>PISP</v>
      </c>
      <c r="F6778" s="93" t="str">
        <f t="shared" si="317"/>
        <v>Y</v>
      </c>
      <c r="G6778" s="95">
        <v>13448551.137383543</v>
      </c>
      <c r="H6778" s="99">
        <v>32438.689823401251</v>
      </c>
      <c r="I6778" s="99">
        <v>85.385539865233852</v>
      </c>
      <c r="J6778" s="96"/>
      <c r="K6778" s="96"/>
      <c r="L6778" s="96"/>
      <c r="M6778" s="96"/>
      <c r="N6778" s="96"/>
      <c r="O6778" s="96"/>
      <c r="P6778" s="96"/>
    </row>
    <row r="6779" spans="1:16" x14ac:dyDescent="0.25">
      <c r="A6779" s="97">
        <v>43785</v>
      </c>
      <c r="B6779" s="101">
        <v>37</v>
      </c>
      <c r="C6779" s="92" t="str">
        <f t="shared" si="315"/>
        <v>POST /domestic-standing-order-consents</v>
      </c>
      <c r="D6779" s="94" t="s">
        <v>208</v>
      </c>
      <c r="E6779" s="93" t="str">
        <f t="shared" si="316"/>
        <v>PISP</v>
      </c>
      <c r="F6779" s="93" t="str">
        <f t="shared" si="317"/>
        <v>N</v>
      </c>
      <c r="G6779" s="95">
        <v>22815638.178408403</v>
      </c>
      <c r="H6779" s="99">
        <v>25437.218400565846</v>
      </c>
      <c r="I6779" s="99">
        <v>186.62541095071521</v>
      </c>
      <c r="J6779" s="96"/>
      <c r="K6779" s="96"/>
      <c r="L6779" s="96"/>
      <c r="M6779" s="96"/>
      <c r="N6779" s="96"/>
      <c r="O6779" s="96"/>
      <c r="P6779" s="96"/>
    </row>
    <row r="6780" spans="1:16" x14ac:dyDescent="0.25">
      <c r="A6780" s="97">
        <v>43785</v>
      </c>
      <c r="B6780" s="101">
        <v>38</v>
      </c>
      <c r="C6780" s="92" t="str">
        <f t="shared" si="315"/>
        <v>GET /domestic-standing-order-consents/{ConsentId}</v>
      </c>
      <c r="D6780" s="94" t="s">
        <v>208</v>
      </c>
      <c r="E6780" s="93" t="str">
        <f t="shared" si="316"/>
        <v>PISP</v>
      </c>
      <c r="F6780" s="93" t="str">
        <f t="shared" si="317"/>
        <v>N</v>
      </c>
      <c r="G6780" s="95">
        <v>24905507.529635496</v>
      </c>
      <c r="H6780" s="99">
        <v>32605.396867439496</v>
      </c>
      <c r="I6780" s="99">
        <v>187.46965571499118</v>
      </c>
      <c r="J6780" s="96"/>
      <c r="K6780" s="96"/>
      <c r="L6780" s="96"/>
      <c r="M6780" s="96"/>
      <c r="N6780" s="96"/>
      <c r="O6780" s="96"/>
      <c r="P6780" s="96"/>
    </row>
    <row r="6781" spans="1:16" x14ac:dyDescent="0.25">
      <c r="A6781" s="97">
        <v>43785</v>
      </c>
      <c r="B6781" s="101">
        <v>39</v>
      </c>
      <c r="C6781" s="92" t="str">
        <f t="shared" si="315"/>
        <v>POST /domestic-standing-orders</v>
      </c>
      <c r="D6781" s="94" t="s">
        <v>208</v>
      </c>
      <c r="E6781" s="93" t="str">
        <f t="shared" si="316"/>
        <v>PISP</v>
      </c>
      <c r="F6781" s="93" t="str">
        <f t="shared" si="317"/>
        <v>Y</v>
      </c>
      <c r="G6781" s="95">
        <v>8052082.1569553073</v>
      </c>
      <c r="H6781" s="99">
        <v>20984.852816199837</v>
      </c>
      <c r="I6781" s="99">
        <v>2.0622178391502599</v>
      </c>
      <c r="J6781" s="96"/>
      <c r="K6781" s="96"/>
      <c r="L6781" s="96"/>
      <c r="M6781" s="96"/>
      <c r="N6781" s="96"/>
      <c r="O6781" s="96"/>
      <c r="P6781" s="96"/>
    </row>
    <row r="6782" spans="1:16" x14ac:dyDescent="0.25">
      <c r="A6782" s="97">
        <v>43785</v>
      </c>
      <c r="B6782" s="101">
        <v>40</v>
      </c>
      <c r="C6782" s="92" t="str">
        <f t="shared" si="315"/>
        <v>GET /domestic-standing-orders/{DomesticStandingOrderId}</v>
      </c>
      <c r="D6782" s="94" t="s">
        <v>208</v>
      </c>
      <c r="E6782" s="93" t="str">
        <f t="shared" si="316"/>
        <v>PISP</v>
      </c>
      <c r="F6782" s="93" t="str">
        <f t="shared" si="317"/>
        <v>Y</v>
      </c>
      <c r="G6782" s="95">
        <v>5851962.2409907188</v>
      </c>
      <c r="H6782" s="99">
        <v>9121.7484568617947</v>
      </c>
      <c r="I6782" s="99">
        <v>225.94509394280669</v>
      </c>
      <c r="J6782" s="96"/>
      <c r="K6782" s="96"/>
      <c r="L6782" s="96"/>
      <c r="M6782" s="96"/>
      <c r="N6782" s="96"/>
      <c r="O6782" s="96"/>
      <c r="P6782" s="96"/>
    </row>
    <row r="6783" spans="1:16" x14ac:dyDescent="0.25">
      <c r="A6783" s="97">
        <v>43785</v>
      </c>
      <c r="B6783" s="101">
        <v>41</v>
      </c>
      <c r="C6783" s="92" t="str">
        <f t="shared" si="315"/>
        <v>POST /international-payment-consents</v>
      </c>
      <c r="D6783" s="94" t="s">
        <v>208</v>
      </c>
      <c r="E6783" s="93" t="str">
        <f t="shared" si="316"/>
        <v>PISP</v>
      </c>
      <c r="F6783" s="93" t="str">
        <f t="shared" si="317"/>
        <v>N</v>
      </c>
      <c r="G6783" s="95">
        <v>29758480.930607699</v>
      </c>
      <c r="H6783" s="99">
        <v>45901.908503653707</v>
      </c>
      <c r="I6783" s="99">
        <v>69.876859428507828</v>
      </c>
      <c r="J6783" s="96"/>
      <c r="K6783" s="96"/>
      <c r="L6783" s="96"/>
      <c r="M6783" s="96"/>
      <c r="N6783" s="96"/>
      <c r="O6783" s="96"/>
      <c r="P6783" s="96"/>
    </row>
    <row r="6784" spans="1:16" x14ac:dyDescent="0.25">
      <c r="A6784" s="97">
        <v>43785</v>
      </c>
      <c r="B6784" s="101">
        <v>42</v>
      </c>
      <c r="C6784" s="92" t="str">
        <f t="shared" si="315"/>
        <v>GET /international-payment-consents/{ConsentId}</v>
      </c>
      <c r="D6784" s="94" t="s">
        <v>208</v>
      </c>
      <c r="E6784" s="93" t="str">
        <f t="shared" si="316"/>
        <v>PISP</v>
      </c>
      <c r="F6784" s="93" t="str">
        <f t="shared" si="317"/>
        <v>N</v>
      </c>
      <c r="G6784" s="95">
        <v>28655080.774463981</v>
      </c>
      <c r="H6784" s="99">
        <v>30894.060994365216</v>
      </c>
      <c r="I6784" s="99">
        <v>284.50133838429105</v>
      </c>
      <c r="J6784" s="96"/>
      <c r="K6784" s="96"/>
      <c r="L6784" s="96"/>
      <c r="M6784" s="96"/>
      <c r="N6784" s="96"/>
      <c r="O6784" s="96"/>
      <c r="P6784" s="96"/>
    </row>
    <row r="6785" spans="1:16" x14ac:dyDescent="0.25">
      <c r="A6785" s="97">
        <v>43785</v>
      </c>
      <c r="B6785" s="101">
        <v>43</v>
      </c>
      <c r="C6785" s="92" t="str">
        <f t="shared" si="315"/>
        <v>POST /international-payments</v>
      </c>
      <c r="D6785" s="94" t="s">
        <v>208</v>
      </c>
      <c r="E6785" s="93" t="str">
        <f t="shared" si="316"/>
        <v>PISP</v>
      </c>
      <c r="F6785" s="93" t="str">
        <f t="shared" si="317"/>
        <v>Y</v>
      </c>
      <c r="G6785" s="95">
        <v>31825874.218593955</v>
      </c>
      <c r="H6785" s="99">
        <v>40431.644891553435</v>
      </c>
      <c r="I6785" s="99">
        <v>43.268172231359252</v>
      </c>
      <c r="J6785" s="96"/>
      <c r="K6785" s="96"/>
      <c r="L6785" s="96"/>
      <c r="M6785" s="96"/>
      <c r="N6785" s="96"/>
      <c r="O6785" s="96"/>
      <c r="P6785" s="96"/>
    </row>
    <row r="6786" spans="1:16" x14ac:dyDescent="0.25">
      <c r="A6786" s="97">
        <v>43785</v>
      </c>
      <c r="B6786" s="101">
        <v>44</v>
      </c>
      <c r="C6786" s="92" t="str">
        <f t="shared" si="315"/>
        <v>GET /international-payments/{InternationalPaymentId}</v>
      </c>
      <c r="D6786" s="94" t="s">
        <v>208</v>
      </c>
      <c r="E6786" s="93" t="str">
        <f t="shared" si="316"/>
        <v>PISP</v>
      </c>
      <c r="F6786" s="93" t="str">
        <f t="shared" si="317"/>
        <v>Y</v>
      </c>
      <c r="G6786" s="95">
        <v>12991166.788055321</v>
      </c>
      <c r="H6786" s="99">
        <v>20860.436653523127</v>
      </c>
      <c r="I6786" s="99">
        <v>57.752090229995275</v>
      </c>
      <c r="J6786" s="96"/>
      <c r="K6786" s="96"/>
      <c r="L6786" s="96"/>
      <c r="M6786" s="96"/>
      <c r="N6786" s="96"/>
      <c r="O6786" s="96"/>
      <c r="P6786" s="96"/>
    </row>
    <row r="6787" spans="1:16" x14ac:dyDescent="0.25">
      <c r="A6787" s="97">
        <v>43785</v>
      </c>
      <c r="B6787" s="101">
        <v>45</v>
      </c>
      <c r="C6787" s="92" t="str">
        <f t="shared" si="315"/>
        <v>POST /international-scheduled-payment-consents</v>
      </c>
      <c r="D6787" s="94" t="s">
        <v>208</v>
      </c>
      <c r="E6787" s="93" t="str">
        <f t="shared" si="316"/>
        <v>PISP</v>
      </c>
      <c r="F6787" s="93" t="str">
        <f t="shared" si="317"/>
        <v>N</v>
      </c>
      <c r="G6787" s="95">
        <v>26560555.749953732</v>
      </c>
      <c r="H6787" s="99">
        <v>30895.832677103725</v>
      </c>
      <c r="I6787" s="99">
        <v>14.810436769615901</v>
      </c>
      <c r="J6787" s="96"/>
      <c r="K6787" s="96"/>
      <c r="L6787" s="96"/>
      <c r="M6787" s="96"/>
      <c r="N6787" s="96"/>
      <c r="O6787" s="96"/>
      <c r="P6787" s="96"/>
    </row>
    <row r="6788" spans="1:16" x14ac:dyDescent="0.25">
      <c r="A6788" s="97">
        <v>43785</v>
      </c>
      <c r="B6788" s="101">
        <v>46</v>
      </c>
      <c r="C6788" s="92" t="str">
        <f t="shared" si="315"/>
        <v>GET /international-scheduled-payment-consents/{ConsentId}</v>
      </c>
      <c r="D6788" s="94" t="s">
        <v>208</v>
      </c>
      <c r="E6788" s="93" t="str">
        <f t="shared" si="316"/>
        <v>PISP</v>
      </c>
      <c r="F6788" s="93" t="str">
        <f t="shared" si="317"/>
        <v>N</v>
      </c>
      <c r="G6788" s="95">
        <v>8605867.7374972813</v>
      </c>
      <c r="H6788" s="99">
        <v>29271.85788221252</v>
      </c>
      <c r="I6788" s="99">
        <v>24.109617448108359</v>
      </c>
      <c r="J6788" s="96"/>
      <c r="K6788" s="96"/>
      <c r="L6788" s="96"/>
      <c r="M6788" s="96"/>
      <c r="N6788" s="96"/>
      <c r="O6788" s="96"/>
      <c r="P6788" s="96"/>
    </row>
    <row r="6789" spans="1:16" x14ac:dyDescent="0.25">
      <c r="A6789" s="97">
        <v>43785</v>
      </c>
      <c r="B6789" s="101">
        <v>47</v>
      </c>
      <c r="C6789" s="92" t="str">
        <f t="shared" si="315"/>
        <v>POST /international-scheduled-payments</v>
      </c>
      <c r="D6789" s="94" t="s">
        <v>208</v>
      </c>
      <c r="E6789" s="93" t="str">
        <f t="shared" si="316"/>
        <v>PISP</v>
      </c>
      <c r="F6789" s="93" t="str">
        <f t="shared" si="317"/>
        <v>Y</v>
      </c>
      <c r="G6789" s="95">
        <v>13641764.578702558</v>
      </c>
      <c r="H6789" s="99">
        <v>21231.817915735075</v>
      </c>
      <c r="I6789" s="99">
        <v>68.664186398817321</v>
      </c>
      <c r="J6789" s="96"/>
      <c r="K6789" s="96"/>
      <c r="L6789" s="96"/>
      <c r="M6789" s="96"/>
      <c r="N6789" s="96"/>
      <c r="O6789" s="96"/>
      <c r="P6789" s="96"/>
    </row>
    <row r="6790" spans="1:16" x14ac:dyDescent="0.25">
      <c r="A6790" s="97">
        <v>43785</v>
      </c>
      <c r="B6790" s="101">
        <v>48</v>
      </c>
      <c r="C6790" s="92" t="str">
        <f t="shared" si="315"/>
        <v>GET /international-scheduled-payments/{InternationalScheduledPaymentId}</v>
      </c>
      <c r="D6790" s="94" t="s">
        <v>208</v>
      </c>
      <c r="E6790" s="93" t="str">
        <f t="shared" si="316"/>
        <v>PISP</v>
      </c>
      <c r="F6790" s="93" t="str">
        <f t="shared" si="317"/>
        <v>Y</v>
      </c>
      <c r="G6790" s="95">
        <v>21989117.257423315</v>
      </c>
      <c r="H6790" s="99">
        <v>35421.85731352197</v>
      </c>
      <c r="I6790" s="99">
        <v>48.619617115822592</v>
      </c>
      <c r="J6790" s="96"/>
      <c r="K6790" s="96"/>
      <c r="L6790" s="96"/>
      <c r="M6790" s="96"/>
      <c r="N6790" s="96"/>
      <c r="O6790" s="96"/>
      <c r="P6790" s="96"/>
    </row>
    <row r="6791" spans="1:16" x14ac:dyDescent="0.25">
      <c r="A6791" s="97">
        <v>43785</v>
      </c>
      <c r="B6791" s="101">
        <v>49</v>
      </c>
      <c r="C6791" s="92" t="str">
        <f t="shared" si="315"/>
        <v>POST /international-standing-order-consents</v>
      </c>
      <c r="D6791" s="94" t="s">
        <v>208</v>
      </c>
      <c r="E6791" s="93" t="str">
        <f t="shared" si="316"/>
        <v>PISP</v>
      </c>
      <c r="F6791" s="93" t="str">
        <f t="shared" si="317"/>
        <v>N</v>
      </c>
      <c r="G6791" s="95">
        <v>3406581.0550586772</v>
      </c>
      <c r="H6791" s="99">
        <v>13114.054181869873</v>
      </c>
      <c r="I6791" s="99">
        <v>5.9406029672281635</v>
      </c>
      <c r="J6791" s="96"/>
      <c r="K6791" s="96"/>
      <c r="L6791" s="96"/>
      <c r="M6791" s="96"/>
      <c r="N6791" s="96"/>
      <c r="O6791" s="96"/>
      <c r="P6791" s="96"/>
    </row>
    <row r="6792" spans="1:16" x14ac:dyDescent="0.25">
      <c r="A6792" s="97">
        <v>43785</v>
      </c>
      <c r="B6792" s="101">
        <v>50</v>
      </c>
      <c r="C6792" s="92" t="str">
        <f t="shared" ref="C6792:C6855" si="318">VLOOKUP($B6792,endpoints,3)</f>
        <v>GET /international-standing-order-consents/{ConsentId}</v>
      </c>
      <c r="D6792" s="94" t="s">
        <v>208</v>
      </c>
      <c r="E6792" s="93" t="str">
        <f t="shared" ref="E6792:E6855" si="319">VLOOKUP($B6792,endpoints,4)</f>
        <v>PISP</v>
      </c>
      <c r="F6792" s="93" t="str">
        <f t="shared" ref="F6792:F6855" si="320">VLOOKUP($B6792,endpoints,5)</f>
        <v>N</v>
      </c>
      <c r="G6792" s="95">
        <v>17761061.339000832</v>
      </c>
      <c r="H6792" s="99">
        <v>32156.006249351194</v>
      </c>
      <c r="I6792" s="99">
        <v>241.74761856516486</v>
      </c>
      <c r="J6792" s="96"/>
      <c r="K6792" s="96"/>
      <c r="L6792" s="96"/>
      <c r="M6792" s="96"/>
      <c r="N6792" s="96"/>
      <c r="O6792" s="96"/>
      <c r="P6792" s="96"/>
    </row>
    <row r="6793" spans="1:16" x14ac:dyDescent="0.25">
      <c r="A6793" s="97">
        <v>43785</v>
      </c>
      <c r="B6793" s="101">
        <v>51</v>
      </c>
      <c r="C6793" s="92" t="str">
        <f t="shared" si="318"/>
        <v>POST /international-standing-orders</v>
      </c>
      <c r="D6793" s="94" t="s">
        <v>208</v>
      </c>
      <c r="E6793" s="93" t="str">
        <f t="shared" si="319"/>
        <v>PISP</v>
      </c>
      <c r="F6793" s="93" t="str">
        <f t="shared" si="320"/>
        <v>Y</v>
      </c>
      <c r="G6793" s="95">
        <v>13921161.895446245</v>
      </c>
      <c r="H6793" s="99">
        <v>26895.179613715682</v>
      </c>
      <c r="I6793" s="99">
        <v>205.5233443068571</v>
      </c>
      <c r="J6793" s="96"/>
      <c r="K6793" s="96"/>
      <c r="L6793" s="96"/>
      <c r="M6793" s="96"/>
      <c r="N6793" s="96"/>
      <c r="O6793" s="96"/>
      <c r="P6793" s="96"/>
    </row>
    <row r="6794" spans="1:16" x14ac:dyDescent="0.25">
      <c r="A6794" s="97">
        <v>43785</v>
      </c>
      <c r="B6794" s="101">
        <v>52</v>
      </c>
      <c r="C6794" s="92" t="str">
        <f t="shared" si="318"/>
        <v>GET /international-standing-orders/{InternationalStandingOrderPaymentId}</v>
      </c>
      <c r="D6794" s="94" t="s">
        <v>208</v>
      </c>
      <c r="E6794" s="93" t="str">
        <f t="shared" si="319"/>
        <v>PISP</v>
      </c>
      <c r="F6794" s="93" t="str">
        <f t="shared" si="320"/>
        <v>Y</v>
      </c>
      <c r="G6794" s="95">
        <v>6447960.2567101838</v>
      </c>
      <c r="H6794" s="99">
        <v>17380.34742408447</v>
      </c>
      <c r="I6794" s="99">
        <v>74.942799846098339</v>
      </c>
      <c r="J6794" s="96"/>
      <c r="K6794" s="96"/>
      <c r="L6794" s="96"/>
      <c r="M6794" s="96"/>
      <c r="N6794" s="96"/>
      <c r="O6794" s="96"/>
      <c r="P6794" s="96"/>
    </row>
    <row r="6795" spans="1:16" x14ac:dyDescent="0.25">
      <c r="A6795" s="97">
        <v>43785</v>
      </c>
      <c r="B6795" s="101">
        <v>53</v>
      </c>
      <c r="C6795" s="92" t="str">
        <f t="shared" si="318"/>
        <v>POST /file-payment-consents</v>
      </c>
      <c r="D6795" s="94" t="s">
        <v>208</v>
      </c>
      <c r="E6795" s="93" t="str">
        <f t="shared" si="319"/>
        <v>PISP</v>
      </c>
      <c r="F6795" s="93" t="str">
        <f t="shared" si="320"/>
        <v>N</v>
      </c>
      <c r="G6795" s="95">
        <v>11506161.458912455</v>
      </c>
      <c r="H6795" s="99">
        <v>12803.629306105442</v>
      </c>
      <c r="I6795" s="99">
        <v>21.961866103196435</v>
      </c>
      <c r="J6795" s="96"/>
      <c r="K6795" s="96"/>
      <c r="L6795" s="96"/>
      <c r="M6795" s="96"/>
      <c r="N6795" s="96"/>
      <c r="O6795" s="96"/>
      <c r="P6795" s="96"/>
    </row>
    <row r="6796" spans="1:16" x14ac:dyDescent="0.25">
      <c r="A6796" s="97">
        <v>43785</v>
      </c>
      <c r="B6796" s="101">
        <v>54</v>
      </c>
      <c r="C6796" s="92" t="str">
        <f t="shared" si="318"/>
        <v>GET /file-payment-consents/{ConsentId}</v>
      </c>
      <c r="D6796" s="94" t="s">
        <v>208</v>
      </c>
      <c r="E6796" s="93" t="str">
        <f t="shared" si="319"/>
        <v>PISP</v>
      </c>
      <c r="F6796" s="93" t="str">
        <f t="shared" si="320"/>
        <v>N</v>
      </c>
      <c r="G6796" s="95">
        <v>22198656.455203157</v>
      </c>
      <c r="H6796" s="99">
        <v>23479.684774730493</v>
      </c>
      <c r="I6796" s="99">
        <v>191.01751586303342</v>
      </c>
      <c r="J6796" s="96"/>
      <c r="K6796" s="96"/>
      <c r="L6796" s="96"/>
      <c r="M6796" s="96"/>
      <c r="N6796" s="96"/>
      <c r="O6796" s="96"/>
      <c r="P6796" s="96"/>
    </row>
    <row r="6797" spans="1:16" x14ac:dyDescent="0.25">
      <c r="A6797" s="97">
        <v>43785</v>
      </c>
      <c r="B6797" s="101">
        <v>55</v>
      </c>
      <c r="C6797" s="92" t="str">
        <f t="shared" si="318"/>
        <v>POST /file-payment-consents/{ConsentId}/file</v>
      </c>
      <c r="D6797" s="94" t="s">
        <v>208</v>
      </c>
      <c r="E6797" s="93" t="str">
        <f t="shared" si="319"/>
        <v>PISP</v>
      </c>
      <c r="F6797" s="93" t="str">
        <f t="shared" si="320"/>
        <v>N</v>
      </c>
      <c r="G6797" s="95">
        <v>19909530.029446118</v>
      </c>
      <c r="H6797" s="99">
        <v>34381.093586919116</v>
      </c>
      <c r="I6797" s="99">
        <v>65.253009765727512</v>
      </c>
      <c r="J6797" s="96"/>
      <c r="K6797" s="96"/>
      <c r="L6797" s="96"/>
      <c r="M6797" s="96"/>
      <c r="N6797" s="96"/>
      <c r="O6797" s="96"/>
      <c r="P6797" s="96"/>
    </row>
    <row r="6798" spans="1:16" x14ac:dyDescent="0.25">
      <c r="A6798" s="97">
        <v>43785</v>
      </c>
      <c r="B6798" s="101">
        <v>56</v>
      </c>
      <c r="C6798" s="92" t="str">
        <f t="shared" si="318"/>
        <v>GET /file-payment-consents/{ConsentId}/file</v>
      </c>
      <c r="D6798" s="94" t="s">
        <v>208</v>
      </c>
      <c r="E6798" s="93" t="str">
        <f t="shared" si="319"/>
        <v>PISP</v>
      </c>
      <c r="F6798" s="93" t="str">
        <f t="shared" si="320"/>
        <v>N</v>
      </c>
      <c r="G6798" s="95">
        <v>21514663.589341529</v>
      </c>
      <c r="H6798" s="99">
        <v>31145.287420877929</v>
      </c>
      <c r="I6798" s="99">
        <v>40.205640307864485</v>
      </c>
      <c r="J6798" s="96"/>
      <c r="K6798" s="96"/>
      <c r="L6798" s="96"/>
      <c r="M6798" s="96"/>
      <c r="N6798" s="96"/>
      <c r="O6798" s="96"/>
      <c r="P6798" s="96"/>
    </row>
    <row r="6799" spans="1:16" x14ac:dyDescent="0.25">
      <c r="A6799" s="97">
        <v>43785</v>
      </c>
      <c r="B6799" s="101">
        <v>57</v>
      </c>
      <c r="C6799" s="92" t="str">
        <f t="shared" si="318"/>
        <v>POST /file-payments</v>
      </c>
      <c r="D6799" s="94" t="s">
        <v>208</v>
      </c>
      <c r="E6799" s="93" t="str">
        <f t="shared" si="319"/>
        <v>PISP</v>
      </c>
      <c r="F6799" s="93" t="str">
        <f t="shared" si="320"/>
        <v>Y</v>
      </c>
      <c r="G6799" s="95">
        <v>381059266.90910578</v>
      </c>
      <c r="H6799" s="99">
        <v>4311.6384699332575</v>
      </c>
      <c r="I6799" s="99">
        <v>64.613175213653903</v>
      </c>
      <c r="J6799" s="96"/>
      <c r="K6799" s="96"/>
      <c r="L6799" s="96"/>
      <c r="M6799" s="96"/>
      <c r="N6799" s="96"/>
      <c r="O6799" s="96"/>
      <c r="P6799" s="96"/>
    </row>
    <row r="6800" spans="1:16" x14ac:dyDescent="0.25">
      <c r="A6800" s="97">
        <v>43785</v>
      </c>
      <c r="B6800" s="101">
        <v>58</v>
      </c>
      <c r="C6800" s="92" t="str">
        <f t="shared" si="318"/>
        <v>GET /file-payments/{FilePaymentId}</v>
      </c>
      <c r="D6800" s="94" t="s">
        <v>208</v>
      </c>
      <c r="E6800" s="93" t="str">
        <f t="shared" si="319"/>
        <v>PISP</v>
      </c>
      <c r="F6800" s="93" t="str">
        <f t="shared" si="320"/>
        <v>Y</v>
      </c>
      <c r="G6800" s="95">
        <v>74019263.827861801</v>
      </c>
      <c r="H6800" s="99">
        <v>814.57054438135015</v>
      </c>
      <c r="I6800" s="99">
        <v>131.80915463385412</v>
      </c>
      <c r="J6800" s="96"/>
      <c r="K6800" s="96"/>
      <c r="L6800" s="96"/>
      <c r="M6800" s="96"/>
      <c r="N6800" s="96"/>
      <c r="O6800" s="96"/>
      <c r="P6800" s="96"/>
    </row>
    <row r="6801" spans="1:16" x14ac:dyDescent="0.25">
      <c r="A6801" s="97">
        <v>43785</v>
      </c>
      <c r="B6801" s="101">
        <v>59</v>
      </c>
      <c r="C6801" s="92" t="str">
        <f t="shared" si="318"/>
        <v>GET /file-payments/{FilePaymentId}/report-file</v>
      </c>
      <c r="D6801" s="94" t="s">
        <v>208</v>
      </c>
      <c r="E6801" s="93" t="str">
        <f t="shared" si="319"/>
        <v>PISP</v>
      </c>
      <c r="F6801" s="93" t="str">
        <f t="shared" si="320"/>
        <v>Y</v>
      </c>
      <c r="G6801" s="95">
        <v>64220998.304999091</v>
      </c>
      <c r="H6801" s="99">
        <v>2601.6946239386034</v>
      </c>
      <c r="I6801" s="99">
        <v>90.933943205924237</v>
      </c>
      <c r="J6801" s="96"/>
      <c r="K6801" s="96"/>
      <c r="L6801" s="96"/>
      <c r="M6801" s="96"/>
      <c r="N6801" s="96"/>
      <c r="O6801" s="96"/>
      <c r="P6801" s="96"/>
    </row>
    <row r="6802" spans="1:16" x14ac:dyDescent="0.25">
      <c r="A6802" s="97">
        <v>43785</v>
      </c>
      <c r="B6802" s="101">
        <v>60</v>
      </c>
      <c r="C6802" s="92" t="str">
        <f t="shared" si="318"/>
        <v>POST /funds-confirmation-consents</v>
      </c>
      <c r="D6802" s="94" t="s">
        <v>208</v>
      </c>
      <c r="E6802" s="93" t="str">
        <f t="shared" si="319"/>
        <v>CoF</v>
      </c>
      <c r="F6802" s="93" t="str">
        <f t="shared" si="320"/>
        <v>N</v>
      </c>
      <c r="G6802" s="95">
        <v>13652313.576349996</v>
      </c>
      <c r="H6802" s="99">
        <v>13833.930985714547</v>
      </c>
      <c r="I6802" s="99">
        <v>12.703841850905008</v>
      </c>
      <c r="J6802" s="96"/>
      <c r="K6802" s="96"/>
      <c r="L6802" s="96"/>
      <c r="M6802" s="96"/>
      <c r="N6802" s="96"/>
      <c r="O6802" s="96"/>
      <c r="P6802" s="96"/>
    </row>
    <row r="6803" spans="1:16" x14ac:dyDescent="0.25">
      <c r="A6803" s="97">
        <v>43785</v>
      </c>
      <c r="B6803" s="101">
        <v>61</v>
      </c>
      <c r="C6803" s="92" t="str">
        <f t="shared" si="318"/>
        <v>GET /funds-confirmation-consents/{ConsentId}</v>
      </c>
      <c r="D6803" s="94" t="s">
        <v>208</v>
      </c>
      <c r="E6803" s="93" t="str">
        <f t="shared" si="319"/>
        <v>CoF</v>
      </c>
      <c r="F6803" s="93" t="str">
        <f t="shared" si="320"/>
        <v>N</v>
      </c>
      <c r="G6803" s="95">
        <v>19812277.354621422</v>
      </c>
      <c r="H6803" s="99">
        <v>45115.519864001493</v>
      </c>
      <c r="I6803" s="99">
        <v>195.98770251227313</v>
      </c>
      <c r="J6803" s="96"/>
      <c r="K6803" s="96"/>
      <c r="L6803" s="96"/>
      <c r="M6803" s="96"/>
      <c r="N6803" s="96"/>
      <c r="O6803" s="96"/>
      <c r="P6803" s="96"/>
    </row>
    <row r="6804" spans="1:16" x14ac:dyDescent="0.25">
      <c r="A6804" s="97">
        <v>43785</v>
      </c>
      <c r="B6804" s="101">
        <v>62</v>
      </c>
      <c r="C6804" s="92" t="str">
        <f t="shared" si="318"/>
        <v>DELETE /funds-confirmation-consents/{ConsentId}</v>
      </c>
      <c r="D6804" s="94" t="s">
        <v>208</v>
      </c>
      <c r="E6804" s="93" t="str">
        <f t="shared" si="319"/>
        <v>CoF</v>
      </c>
      <c r="F6804" s="93" t="str">
        <f t="shared" si="320"/>
        <v>N</v>
      </c>
      <c r="G6804" s="95">
        <v>6664843.5408684602</v>
      </c>
      <c r="H6804" s="99">
        <v>11574.749366860569</v>
      </c>
      <c r="I6804" s="99">
        <v>106.06211514432958</v>
      </c>
      <c r="J6804" s="96"/>
      <c r="K6804" s="96"/>
      <c r="L6804" s="96"/>
      <c r="M6804" s="96"/>
      <c r="N6804" s="96"/>
      <c r="O6804" s="96"/>
      <c r="P6804" s="96"/>
    </row>
    <row r="6805" spans="1:16" x14ac:dyDescent="0.25">
      <c r="A6805" s="97">
        <v>43785</v>
      </c>
      <c r="B6805" s="101">
        <v>63</v>
      </c>
      <c r="C6805" s="92" t="str">
        <f t="shared" si="318"/>
        <v>POST /funds-confirmations</v>
      </c>
      <c r="D6805" s="94" t="s">
        <v>208</v>
      </c>
      <c r="E6805" s="93" t="str">
        <f t="shared" si="319"/>
        <v>CoF</v>
      </c>
      <c r="F6805" s="93" t="str">
        <f t="shared" si="320"/>
        <v>Y</v>
      </c>
      <c r="G6805" s="95">
        <v>9210568.5148033705</v>
      </c>
      <c r="H6805" s="99">
        <v>17354.834621704755</v>
      </c>
      <c r="I6805" s="99">
        <v>217.11089832709408</v>
      </c>
      <c r="J6805" s="96"/>
      <c r="K6805" s="96"/>
      <c r="L6805" s="96"/>
      <c r="M6805" s="96"/>
      <c r="N6805" s="96"/>
      <c r="O6805" s="96"/>
      <c r="P6805" s="96"/>
    </row>
    <row r="6806" spans="1:16" x14ac:dyDescent="0.25">
      <c r="A6806" s="97">
        <v>43785</v>
      </c>
      <c r="B6806" s="101">
        <v>75</v>
      </c>
      <c r="C6806" s="92" t="str">
        <f t="shared" si="318"/>
        <v>GET /domestic-payment-consents/{ConsentId}/funds-confirmation</v>
      </c>
      <c r="D6806" s="94" t="s">
        <v>208</v>
      </c>
      <c r="E6806" s="93" t="str">
        <f t="shared" si="319"/>
        <v>CoF</v>
      </c>
      <c r="F6806" s="93" t="str">
        <f t="shared" si="320"/>
        <v>Y</v>
      </c>
      <c r="G6806" s="95">
        <v>3792697.3382906257</v>
      </c>
      <c r="H6806" s="103">
        <v>6789.0347120392471</v>
      </c>
      <c r="I6806" s="103">
        <v>208.56525037427488</v>
      </c>
      <c r="J6806" s="96"/>
      <c r="K6806" s="96"/>
      <c r="L6806" s="96"/>
      <c r="M6806" s="96"/>
      <c r="N6806" s="96"/>
      <c r="O6806" s="96"/>
      <c r="P6806" s="96"/>
    </row>
    <row r="6807" spans="1:16" x14ac:dyDescent="0.25">
      <c r="A6807" s="97">
        <v>43785</v>
      </c>
      <c r="B6807" s="101">
        <v>76</v>
      </c>
      <c r="C6807" s="92" t="str">
        <f t="shared" si="318"/>
        <v>GET /international-payment-consents/{ConsentId}/funds-confirmation</v>
      </c>
      <c r="D6807" s="94" t="s">
        <v>208</v>
      </c>
      <c r="E6807" s="93" t="str">
        <f t="shared" si="319"/>
        <v>CoF</v>
      </c>
      <c r="F6807" s="93" t="str">
        <f t="shared" si="320"/>
        <v>Y</v>
      </c>
      <c r="G6807" s="95">
        <v>16632717.112884413</v>
      </c>
      <c r="H6807" s="99">
        <v>38163.861358568691</v>
      </c>
      <c r="I6807" s="99">
        <v>86.343585769991321</v>
      </c>
      <c r="J6807" s="96"/>
      <c r="K6807" s="96"/>
      <c r="L6807" s="96"/>
      <c r="M6807" s="96"/>
      <c r="N6807" s="96"/>
      <c r="O6807" s="96"/>
      <c r="P6807" s="96"/>
    </row>
    <row r="6808" spans="1:16" x14ac:dyDescent="0.25">
      <c r="A6808" s="97">
        <v>43785</v>
      </c>
      <c r="B6808" s="101">
        <v>77</v>
      </c>
      <c r="C6808" s="92" t="str">
        <f t="shared" si="318"/>
        <v>GET /international-scheduled-payment-consents/{ConsentId}/funds-confirmation</v>
      </c>
      <c r="D6808" s="94" t="s">
        <v>208</v>
      </c>
      <c r="E6808" s="93" t="str">
        <f t="shared" si="319"/>
        <v>CoF</v>
      </c>
      <c r="F6808" s="93" t="str">
        <f t="shared" si="320"/>
        <v>Y</v>
      </c>
      <c r="G6808" s="95">
        <v>34256853.4294139</v>
      </c>
      <c r="H6808" s="99">
        <v>52951.947209869388</v>
      </c>
      <c r="I6808" s="99">
        <v>9.5665077489579975</v>
      </c>
      <c r="J6808" s="96"/>
      <c r="K6808" s="96"/>
      <c r="L6808" s="96"/>
      <c r="M6808" s="96"/>
      <c r="N6808" s="96"/>
      <c r="O6808" s="96"/>
      <c r="P6808" s="96"/>
    </row>
    <row r="6809" spans="1:16" x14ac:dyDescent="0.25">
      <c r="A6809" s="97">
        <v>43785</v>
      </c>
      <c r="B6809" s="101">
        <v>78</v>
      </c>
      <c r="C6809" s="92" t="str">
        <f t="shared" si="318"/>
        <v>GET /accounts/{AccountId}/parties</v>
      </c>
      <c r="D6809" s="94" t="s">
        <v>208</v>
      </c>
      <c r="E6809" s="93" t="str">
        <f t="shared" si="319"/>
        <v>AISP</v>
      </c>
      <c r="F6809" s="93" t="str">
        <f t="shared" si="320"/>
        <v>Y</v>
      </c>
      <c r="G6809" s="104">
        <v>1210231.2063951336</v>
      </c>
      <c r="H6809" s="99">
        <v>47511.62601344414</v>
      </c>
      <c r="I6809" s="99">
        <v>0</v>
      </c>
      <c r="J6809" s="96"/>
      <c r="K6809" s="96"/>
      <c r="L6809" s="96"/>
      <c r="M6809" s="96"/>
      <c r="N6809" s="96"/>
      <c r="O6809" s="96"/>
      <c r="P6809" s="96"/>
    </row>
    <row r="6810" spans="1:16" x14ac:dyDescent="0.25">
      <c r="A6810" s="97">
        <v>43785</v>
      </c>
      <c r="B6810" s="101">
        <v>79</v>
      </c>
      <c r="C6810" s="92" t="str">
        <f t="shared" si="318"/>
        <v>GET /domestic-payments/{DomesticPaymentId}/payment-details</v>
      </c>
      <c r="D6810" s="94" t="s">
        <v>208</v>
      </c>
      <c r="E6810" s="93" t="str">
        <f t="shared" si="319"/>
        <v>PISP</v>
      </c>
      <c r="F6810" s="93" t="str">
        <f t="shared" si="320"/>
        <v>Y</v>
      </c>
      <c r="G6810" s="104">
        <v>40593577.435146891</v>
      </c>
      <c r="H6810" s="99">
        <v>47303.214998105876</v>
      </c>
      <c r="I6810" s="99">
        <v>71.712391373788094</v>
      </c>
      <c r="J6810" s="96"/>
      <c r="K6810" s="96"/>
      <c r="L6810" s="96"/>
      <c r="M6810" s="96"/>
      <c r="N6810" s="96"/>
      <c r="O6810" s="96"/>
      <c r="P6810" s="96"/>
    </row>
    <row r="6811" spans="1:16" x14ac:dyDescent="0.25">
      <c r="A6811" s="97">
        <v>43785</v>
      </c>
      <c r="B6811" s="101">
        <v>80</v>
      </c>
      <c r="C6811" s="92" t="str">
        <f t="shared" si="318"/>
        <v>GET /domestic-scheduled-payments/{DomesticScheduledPaymentId}/payment-details</v>
      </c>
      <c r="D6811" s="94" t="s">
        <v>208</v>
      </c>
      <c r="E6811" s="93" t="str">
        <f t="shared" si="319"/>
        <v>PISP</v>
      </c>
      <c r="F6811" s="93" t="str">
        <f t="shared" si="320"/>
        <v>Y</v>
      </c>
      <c r="G6811" s="104">
        <v>14793406.251121899</v>
      </c>
      <c r="H6811" s="99">
        <v>35682.558805741377</v>
      </c>
      <c r="I6811" s="99">
        <v>93.924093851757249</v>
      </c>
      <c r="J6811" s="96"/>
      <c r="K6811" s="96"/>
      <c r="L6811" s="96"/>
      <c r="M6811" s="96"/>
      <c r="N6811" s="96"/>
      <c r="O6811" s="96"/>
      <c r="P6811" s="96"/>
    </row>
    <row r="6812" spans="1:16" x14ac:dyDescent="0.25">
      <c r="A6812" s="97">
        <v>43785</v>
      </c>
      <c r="B6812" s="101">
        <v>81</v>
      </c>
      <c r="C6812" s="92" t="str">
        <f t="shared" si="318"/>
        <v>GET /domestic-standing-orders/{DomesticStandingOrderId}/payment-details</v>
      </c>
      <c r="D6812" s="94" t="s">
        <v>208</v>
      </c>
      <c r="E6812" s="93" t="str">
        <f t="shared" si="319"/>
        <v>PISP</v>
      </c>
      <c r="F6812" s="93" t="str">
        <f t="shared" si="320"/>
        <v>Y</v>
      </c>
      <c r="G6812" s="104">
        <v>6437158.4650897915</v>
      </c>
      <c r="H6812" s="99">
        <v>10033.923302547975</v>
      </c>
      <c r="I6812" s="99">
        <v>248.53960333708739</v>
      </c>
      <c r="J6812" s="96"/>
      <c r="K6812" s="96"/>
      <c r="L6812" s="96"/>
      <c r="M6812" s="96"/>
      <c r="N6812" s="96"/>
      <c r="O6812" s="96"/>
      <c r="P6812" s="96"/>
    </row>
    <row r="6813" spans="1:16" x14ac:dyDescent="0.25">
      <c r="A6813" s="97">
        <v>43785</v>
      </c>
      <c r="B6813" s="101">
        <v>82</v>
      </c>
      <c r="C6813" s="92" t="str">
        <f t="shared" si="318"/>
        <v>GET /international-payments/{InternationalPaymentId}/payment-details</v>
      </c>
      <c r="D6813" s="94" t="s">
        <v>208</v>
      </c>
      <c r="E6813" s="93" t="str">
        <f t="shared" si="319"/>
        <v>PISP</v>
      </c>
      <c r="F6813" s="93" t="str">
        <f t="shared" si="320"/>
        <v>Y</v>
      </c>
      <c r="G6813" s="104">
        <v>14290283.466860855</v>
      </c>
      <c r="H6813" s="99">
        <v>22946.480318875441</v>
      </c>
      <c r="I6813" s="99">
        <v>63.527299252994808</v>
      </c>
      <c r="J6813" s="96"/>
      <c r="K6813" s="96"/>
      <c r="L6813" s="96"/>
      <c r="M6813" s="96"/>
      <c r="N6813" s="96"/>
      <c r="O6813" s="96"/>
      <c r="P6813" s="96"/>
    </row>
    <row r="6814" spans="1:16" x14ac:dyDescent="0.25">
      <c r="A6814" s="97">
        <v>43785</v>
      </c>
      <c r="B6814" s="101">
        <v>83</v>
      </c>
      <c r="C6814" s="92" t="str">
        <f t="shared" si="318"/>
        <v>GET /international-scheduled-payments/{InternationalScheduledPaymentId}/payment-details</v>
      </c>
      <c r="D6814" s="94" t="s">
        <v>208</v>
      </c>
      <c r="E6814" s="93" t="str">
        <f t="shared" si="319"/>
        <v>PISP</v>
      </c>
      <c r="F6814" s="93" t="str">
        <f t="shared" si="320"/>
        <v>Y</v>
      </c>
      <c r="G6814" s="104">
        <v>24188028.983165648</v>
      </c>
      <c r="H6814" s="99">
        <v>38964.043044874168</v>
      </c>
      <c r="I6814" s="99">
        <v>53.481578827404853</v>
      </c>
      <c r="J6814" s="96"/>
      <c r="K6814" s="96"/>
      <c r="L6814" s="96"/>
      <c r="M6814" s="96"/>
      <c r="N6814" s="96"/>
      <c r="O6814" s="96"/>
      <c r="P6814" s="96"/>
    </row>
    <row r="6815" spans="1:16" x14ac:dyDescent="0.25">
      <c r="A6815" s="97">
        <v>43785</v>
      </c>
      <c r="B6815" s="101">
        <v>84</v>
      </c>
      <c r="C6815" s="92" t="str">
        <f t="shared" si="318"/>
        <v>GET /international-standing-orders/{InternationalStandingOrderPaymentId}/payment-details</v>
      </c>
      <c r="D6815" s="94" t="s">
        <v>208</v>
      </c>
      <c r="E6815" s="93" t="str">
        <f t="shared" si="319"/>
        <v>PISP</v>
      </c>
      <c r="F6815" s="93" t="str">
        <f t="shared" si="320"/>
        <v>Y</v>
      </c>
      <c r="G6815" s="104">
        <v>7092756.282381203</v>
      </c>
      <c r="H6815" s="99">
        <v>19118.38216649292</v>
      </c>
      <c r="I6815" s="99">
        <v>82.437079830708186</v>
      </c>
      <c r="J6815" s="96"/>
      <c r="K6815" s="96"/>
      <c r="L6815" s="96"/>
      <c r="M6815" s="96"/>
      <c r="N6815" s="96"/>
      <c r="O6815" s="96"/>
      <c r="P6815" s="96"/>
    </row>
    <row r="6816" spans="1:16" x14ac:dyDescent="0.25">
      <c r="A6816" s="97">
        <v>43785</v>
      </c>
      <c r="B6816" s="101">
        <v>85</v>
      </c>
      <c r="C6816" s="92" t="str">
        <f t="shared" si="318"/>
        <v>GET /file-payments/{FilePaymentId}/payment-details</v>
      </c>
      <c r="D6816" s="94" t="s">
        <v>208</v>
      </c>
      <c r="E6816" s="93" t="str">
        <f t="shared" si="319"/>
        <v>PISP</v>
      </c>
      <c r="F6816" s="93" t="str">
        <f t="shared" si="320"/>
        <v>Y</v>
      </c>
      <c r="G6816" s="104">
        <v>70643098.135499001</v>
      </c>
      <c r="H6816" s="99">
        <v>2861.864086332464</v>
      </c>
      <c r="I6816" s="99">
        <v>100.02733752651667</v>
      </c>
      <c r="J6816" s="96"/>
      <c r="K6816" s="96"/>
      <c r="L6816" s="96"/>
      <c r="M6816" s="96"/>
      <c r="N6816" s="96"/>
      <c r="O6816" s="96"/>
      <c r="P6816" s="96"/>
    </row>
    <row r="6817" spans="1:16" x14ac:dyDescent="0.25">
      <c r="A6817" s="97">
        <v>43785</v>
      </c>
      <c r="B6817" s="101">
        <v>86</v>
      </c>
      <c r="C6817" s="92" t="str">
        <f t="shared" si="318"/>
        <v>POST /event-subscriptions</v>
      </c>
      <c r="D6817" s="94" t="s">
        <v>208</v>
      </c>
      <c r="E6817" s="93" t="str">
        <f t="shared" si="319"/>
        <v>Notifications</v>
      </c>
      <c r="F6817" s="93" t="str">
        <f t="shared" si="320"/>
        <v>N</v>
      </c>
      <c r="G6817" s="104">
        <v>12287082.218714997</v>
      </c>
      <c r="H6817" s="99">
        <v>12450.537887143093</v>
      </c>
      <c r="I6817" s="99">
        <v>11.433457665814506</v>
      </c>
      <c r="J6817" s="96"/>
      <c r="K6817" s="96"/>
      <c r="L6817" s="96"/>
      <c r="M6817" s="96"/>
      <c r="N6817" s="96"/>
      <c r="O6817" s="96"/>
      <c r="P6817" s="96"/>
    </row>
    <row r="6818" spans="1:16" x14ac:dyDescent="0.25">
      <c r="A6818" s="97">
        <v>43785</v>
      </c>
      <c r="B6818" s="101">
        <v>87</v>
      </c>
      <c r="C6818" s="92" t="str">
        <f t="shared" si="318"/>
        <v>GET /event-subscriptions</v>
      </c>
      <c r="D6818" s="94" t="s">
        <v>208</v>
      </c>
      <c r="E6818" s="93" t="str">
        <f t="shared" si="319"/>
        <v>Notifications</v>
      </c>
      <c r="F6818" s="93" t="str">
        <f t="shared" si="320"/>
        <v>N</v>
      </c>
      <c r="G6818" s="104">
        <v>17831049.619159281</v>
      </c>
      <c r="H6818" s="99">
        <v>40603.967877601346</v>
      </c>
      <c r="I6818" s="99">
        <v>176.38893226104582</v>
      </c>
      <c r="J6818" s="96"/>
      <c r="K6818" s="96"/>
      <c r="L6818" s="96"/>
      <c r="M6818" s="96"/>
      <c r="N6818" s="96"/>
      <c r="O6818" s="96"/>
      <c r="P6818" s="96"/>
    </row>
    <row r="6819" spans="1:16" x14ac:dyDescent="0.25">
      <c r="A6819" s="97">
        <v>43785</v>
      </c>
      <c r="B6819" s="101">
        <v>88</v>
      </c>
      <c r="C6819" s="92" t="str">
        <f t="shared" si="318"/>
        <v>PUT /event-subscriptions/{EventSubscriptionId}</v>
      </c>
      <c r="D6819" s="94" t="s">
        <v>208</v>
      </c>
      <c r="E6819" s="93" t="str">
        <f t="shared" si="319"/>
        <v>Notifications</v>
      </c>
      <c r="F6819" s="93" t="str">
        <f t="shared" si="320"/>
        <v>N</v>
      </c>
      <c r="G6819" s="104">
        <v>12901436.329650747</v>
      </c>
      <c r="H6819" s="99">
        <v>13073.064781500249</v>
      </c>
      <c r="I6819" s="99">
        <v>12.005130549105232</v>
      </c>
      <c r="J6819" s="96"/>
      <c r="K6819" s="96"/>
      <c r="L6819" s="96"/>
      <c r="M6819" s="96"/>
      <c r="N6819" s="96"/>
      <c r="O6819" s="96"/>
      <c r="P6819" s="96"/>
    </row>
    <row r="6820" spans="1:16" x14ac:dyDescent="0.25">
      <c r="A6820" s="97">
        <v>43785</v>
      </c>
      <c r="B6820" s="101">
        <v>89</v>
      </c>
      <c r="C6820" s="92" t="str">
        <f t="shared" si="318"/>
        <v>DELETE /event-subscriptions/{EventSubscriptionId}</v>
      </c>
      <c r="D6820" s="94" t="s">
        <v>208</v>
      </c>
      <c r="E6820" s="93" t="str">
        <f t="shared" si="319"/>
        <v>Notifications</v>
      </c>
      <c r="F6820" s="93" t="str">
        <f t="shared" si="320"/>
        <v>N</v>
      </c>
      <c r="G6820" s="104">
        <v>7331327.8949553072</v>
      </c>
      <c r="H6820" s="99">
        <v>12732.224303546627</v>
      </c>
      <c r="I6820" s="99">
        <v>116.66832665876255</v>
      </c>
      <c r="J6820" s="96"/>
      <c r="K6820" s="96"/>
      <c r="L6820" s="96"/>
      <c r="M6820" s="96"/>
      <c r="N6820" s="96"/>
      <c r="O6820" s="96"/>
      <c r="P6820" s="96"/>
    </row>
    <row r="6821" spans="1:16" x14ac:dyDescent="0.25">
      <c r="A6821" s="97">
        <v>43785</v>
      </c>
      <c r="B6821" s="101">
        <v>90</v>
      </c>
      <c r="C6821" s="92" t="str">
        <f t="shared" si="318"/>
        <v>POST /event-notifications</v>
      </c>
      <c r="D6821" s="94" t="s">
        <v>208</v>
      </c>
      <c r="E6821" s="93" t="str">
        <f t="shared" si="319"/>
        <v>Notifications</v>
      </c>
      <c r="F6821" s="93" t="str">
        <f t="shared" si="320"/>
        <v>N</v>
      </c>
      <c r="G6821" s="104">
        <v>8750040.0890632011</v>
      </c>
      <c r="H6821" s="99">
        <v>16487.092890619515</v>
      </c>
      <c r="I6821" s="99">
        <v>206.25535341073936</v>
      </c>
      <c r="J6821" s="96"/>
      <c r="K6821" s="96"/>
      <c r="L6821" s="96"/>
      <c r="M6821" s="96"/>
      <c r="N6821" s="96"/>
      <c r="O6821" s="96"/>
      <c r="P6821" s="96"/>
    </row>
    <row r="6822" spans="1:16" x14ac:dyDescent="0.25">
      <c r="A6822" s="97">
        <v>43785</v>
      </c>
      <c r="B6822" s="101">
        <v>91</v>
      </c>
      <c r="C6822" s="92" t="str">
        <f t="shared" si="318"/>
        <v>POST /events</v>
      </c>
      <c r="D6822" s="94" t="s">
        <v>208</v>
      </c>
      <c r="E6822" s="93" t="str">
        <f t="shared" si="319"/>
        <v>Notifications</v>
      </c>
      <c r="F6822" s="93" t="str">
        <f t="shared" si="320"/>
        <v>N</v>
      </c>
      <c r="G6822" s="104">
        <v>5998359.1867816141</v>
      </c>
      <c r="H6822" s="99">
        <v>10417.274430174513</v>
      </c>
      <c r="I6822" s="99">
        <v>95.455903629896625</v>
      </c>
      <c r="J6822" s="96"/>
      <c r="K6822" s="96"/>
      <c r="L6822" s="96"/>
      <c r="M6822" s="96"/>
      <c r="N6822" s="96"/>
      <c r="O6822" s="96"/>
      <c r="P6822" s="96"/>
    </row>
    <row r="6823" spans="1:16" x14ac:dyDescent="0.25">
      <c r="A6823" s="97">
        <v>43786</v>
      </c>
      <c r="B6823" s="101">
        <v>0</v>
      </c>
      <c r="C6823" s="92" t="str">
        <f t="shared" si="318"/>
        <v>OIDC endpoints for token IDs</v>
      </c>
      <c r="D6823" s="94" t="s">
        <v>207</v>
      </c>
      <c r="E6823" s="93" t="str">
        <f t="shared" si="319"/>
        <v>OIDC</v>
      </c>
      <c r="F6823" s="93" t="str">
        <f t="shared" si="320"/>
        <v>N</v>
      </c>
      <c r="G6823" s="111">
        <v>786548068.97337472</v>
      </c>
      <c r="H6823" s="99">
        <v>1900055.0843129172</v>
      </c>
      <c r="I6823" s="99">
        <v>650.29002148084078</v>
      </c>
      <c r="J6823" s="96"/>
      <c r="K6823" s="96"/>
      <c r="L6823" s="96"/>
      <c r="M6823" s="96"/>
      <c r="N6823" s="96"/>
      <c r="O6823" s="96"/>
      <c r="P6823" s="96"/>
    </row>
    <row r="6824" spans="1:16" x14ac:dyDescent="0.25">
      <c r="A6824" s="100">
        <v>43786</v>
      </c>
      <c r="B6824" s="101">
        <v>1</v>
      </c>
      <c r="C6824" s="92" t="str">
        <f t="shared" si="318"/>
        <v>POST /account-access-consents</v>
      </c>
      <c r="D6824" s="94" t="s">
        <v>207</v>
      </c>
      <c r="E6824" s="93" t="str">
        <f t="shared" si="319"/>
        <v>AISP</v>
      </c>
      <c r="F6824" s="93" t="str">
        <f t="shared" si="320"/>
        <v>N</v>
      </c>
      <c r="G6824" s="95">
        <v>760726.05880960508</v>
      </c>
      <c r="H6824" s="102">
        <v>28741.172191369122</v>
      </c>
      <c r="I6824" s="102">
        <v>99.50595720466913</v>
      </c>
      <c r="J6824" s="96"/>
      <c r="K6824" s="96"/>
      <c r="L6824" s="96"/>
      <c r="M6824" s="96"/>
      <c r="N6824" s="96"/>
      <c r="O6824" s="96"/>
      <c r="P6824" s="96"/>
    </row>
    <row r="6825" spans="1:16" x14ac:dyDescent="0.25">
      <c r="A6825" s="100">
        <v>43786</v>
      </c>
      <c r="B6825" s="101">
        <v>2</v>
      </c>
      <c r="C6825" s="92" t="str">
        <f t="shared" si="318"/>
        <v>GET /account-access-consents/{ConsentId}</v>
      </c>
      <c r="D6825" s="94" t="s">
        <v>207</v>
      </c>
      <c r="E6825" s="93" t="str">
        <f t="shared" si="319"/>
        <v>AISP</v>
      </c>
      <c r="F6825" s="93" t="str">
        <f t="shared" si="320"/>
        <v>N</v>
      </c>
      <c r="G6825" s="95">
        <v>1492435.6704362929</v>
      </c>
      <c r="H6825" s="102">
        <v>27914.902646555835</v>
      </c>
      <c r="I6825" s="102">
        <v>36.994131556689716</v>
      </c>
      <c r="J6825" s="96"/>
      <c r="K6825" s="96"/>
      <c r="L6825" s="96"/>
      <c r="M6825" s="96"/>
      <c r="N6825" s="96"/>
      <c r="O6825" s="96"/>
      <c r="P6825" s="96"/>
    </row>
    <row r="6826" spans="1:16" x14ac:dyDescent="0.25">
      <c r="A6826" s="100">
        <v>43786</v>
      </c>
      <c r="B6826" s="101">
        <v>3</v>
      </c>
      <c r="C6826" s="92" t="str">
        <f t="shared" si="318"/>
        <v>DELETE /account-access-consents/{ConsentId}</v>
      </c>
      <c r="D6826" s="94" t="s">
        <v>207</v>
      </c>
      <c r="E6826" s="93" t="str">
        <f t="shared" si="319"/>
        <v>AISP</v>
      </c>
      <c r="F6826" s="93" t="str">
        <f t="shared" si="320"/>
        <v>N</v>
      </c>
      <c r="G6826" s="95">
        <v>728254.03733542096</v>
      </c>
      <c r="H6826" s="102">
        <v>24216.889195961532</v>
      </c>
      <c r="I6826" s="102">
        <v>279.23094096537562</v>
      </c>
      <c r="J6826" s="96"/>
      <c r="K6826" s="96"/>
      <c r="L6826" s="96"/>
      <c r="M6826" s="96"/>
      <c r="N6826" s="96"/>
      <c r="O6826" s="96"/>
      <c r="P6826" s="96"/>
    </row>
    <row r="6827" spans="1:16" x14ac:dyDescent="0.25">
      <c r="A6827" s="100">
        <v>43786</v>
      </c>
      <c r="B6827" s="101">
        <v>4</v>
      </c>
      <c r="C6827" s="92" t="str">
        <f t="shared" si="318"/>
        <v>GET /accounts</v>
      </c>
      <c r="D6827" s="94" t="s">
        <v>207</v>
      </c>
      <c r="E6827" s="93" t="str">
        <f t="shared" si="319"/>
        <v>AISP</v>
      </c>
      <c r="F6827" s="93" t="str">
        <f t="shared" si="320"/>
        <v>Y</v>
      </c>
      <c r="G6827" s="95">
        <v>1874761.6919682319</v>
      </c>
      <c r="H6827" s="102">
        <v>32009.261456627042</v>
      </c>
      <c r="I6827" s="102">
        <v>81.845936907860548</v>
      </c>
      <c r="J6827" s="96"/>
      <c r="K6827" s="96"/>
      <c r="L6827" s="96"/>
      <c r="M6827" s="96"/>
      <c r="N6827" s="96"/>
      <c r="O6827" s="96"/>
      <c r="P6827" s="96"/>
    </row>
    <row r="6828" spans="1:16" x14ac:dyDescent="0.25">
      <c r="A6828" s="100">
        <v>43786</v>
      </c>
      <c r="B6828" s="101">
        <v>5</v>
      </c>
      <c r="C6828" s="92" t="str">
        <f t="shared" si="318"/>
        <v>GET /accounts/{AccountId}</v>
      </c>
      <c r="D6828" s="94" t="s">
        <v>207</v>
      </c>
      <c r="E6828" s="93" t="str">
        <f t="shared" si="319"/>
        <v>AISP</v>
      </c>
      <c r="F6828" s="93" t="str">
        <f t="shared" si="320"/>
        <v>Y</v>
      </c>
      <c r="G6828" s="95">
        <v>3162113.9415479014</v>
      </c>
      <c r="H6828" s="102">
        <v>46480.029395299069</v>
      </c>
      <c r="I6828" s="102">
        <v>94.503247098285158</v>
      </c>
      <c r="J6828" s="96"/>
      <c r="K6828" s="96"/>
      <c r="L6828" s="96"/>
      <c r="M6828" s="96"/>
      <c r="N6828" s="96"/>
      <c r="O6828" s="96"/>
      <c r="P6828" s="96"/>
    </row>
    <row r="6829" spans="1:16" x14ac:dyDescent="0.25">
      <c r="A6829" s="100">
        <v>43786</v>
      </c>
      <c r="B6829" s="101">
        <v>6</v>
      </c>
      <c r="C6829" s="92" t="str">
        <f t="shared" si="318"/>
        <v>GET /accounts/{AccountId}/balances</v>
      </c>
      <c r="D6829" s="94" t="s">
        <v>207</v>
      </c>
      <c r="E6829" s="93" t="str">
        <f t="shared" si="319"/>
        <v>AISP</v>
      </c>
      <c r="F6829" s="93" t="str">
        <f t="shared" si="320"/>
        <v>Y</v>
      </c>
      <c r="G6829" s="95">
        <v>2139675.846928515</v>
      </c>
      <c r="H6829" s="102">
        <v>30381.277314209437</v>
      </c>
      <c r="I6829" s="102">
        <v>145.52339190098843</v>
      </c>
      <c r="J6829" s="96"/>
      <c r="K6829" s="96"/>
      <c r="L6829" s="96"/>
      <c r="M6829" s="96"/>
      <c r="N6829" s="96"/>
      <c r="O6829" s="96"/>
      <c r="P6829" s="96"/>
    </row>
    <row r="6830" spans="1:16" x14ac:dyDescent="0.25">
      <c r="A6830" s="100">
        <v>43786</v>
      </c>
      <c r="B6830" s="101">
        <v>7</v>
      </c>
      <c r="C6830" s="92" t="str">
        <f t="shared" si="318"/>
        <v>GET /balances</v>
      </c>
      <c r="D6830" s="94" t="s">
        <v>207</v>
      </c>
      <c r="E6830" s="93" t="str">
        <f t="shared" si="319"/>
        <v>AISP</v>
      </c>
      <c r="F6830" s="93" t="str">
        <f t="shared" si="320"/>
        <v>Y</v>
      </c>
      <c r="G6830" s="95">
        <v>1266990.802734802</v>
      </c>
      <c r="H6830" s="102">
        <v>20916.099769416072</v>
      </c>
      <c r="I6830" s="102">
        <v>155.46545948013988</v>
      </c>
      <c r="J6830" s="96"/>
      <c r="K6830" s="96"/>
      <c r="L6830" s="96"/>
      <c r="M6830" s="96"/>
      <c r="N6830" s="96"/>
      <c r="O6830" s="96"/>
      <c r="P6830" s="96"/>
    </row>
    <row r="6831" spans="1:16" x14ac:dyDescent="0.25">
      <c r="A6831" s="100">
        <v>43786</v>
      </c>
      <c r="B6831" s="101">
        <v>8</v>
      </c>
      <c r="C6831" s="92" t="str">
        <f t="shared" si="318"/>
        <v>GET /accounts/{AccountId}/transactions</v>
      </c>
      <c r="D6831" s="94" t="s">
        <v>207</v>
      </c>
      <c r="E6831" s="93" t="str">
        <f t="shared" si="319"/>
        <v>AISP</v>
      </c>
      <c r="F6831" s="93" t="str">
        <f t="shared" si="320"/>
        <v>Y</v>
      </c>
      <c r="G6831" s="95">
        <v>37437400.678557277</v>
      </c>
      <c r="H6831" s="102">
        <v>20428.68736558839</v>
      </c>
      <c r="I6831" s="102">
        <v>204.03953542760269</v>
      </c>
      <c r="J6831" s="96"/>
      <c r="K6831" s="96"/>
      <c r="L6831" s="96"/>
      <c r="M6831" s="96"/>
      <c r="N6831" s="96"/>
      <c r="O6831" s="96"/>
      <c r="P6831" s="96"/>
    </row>
    <row r="6832" spans="1:16" x14ac:dyDescent="0.25">
      <c r="A6832" s="100">
        <v>43786</v>
      </c>
      <c r="B6832" s="101">
        <v>9</v>
      </c>
      <c r="C6832" s="92" t="str">
        <f t="shared" si="318"/>
        <v>GET /transactions</v>
      </c>
      <c r="D6832" s="94" t="s">
        <v>207</v>
      </c>
      <c r="E6832" s="93" t="str">
        <f t="shared" si="319"/>
        <v>AISP</v>
      </c>
      <c r="F6832" s="93" t="str">
        <f t="shared" si="320"/>
        <v>Y</v>
      </c>
      <c r="G6832" s="95">
        <v>366902557.80764395</v>
      </c>
      <c r="H6832" s="102">
        <v>45337.14765836743</v>
      </c>
      <c r="I6832" s="102">
        <v>33.827131829823841</v>
      </c>
      <c r="J6832" s="96"/>
      <c r="K6832" s="96"/>
      <c r="L6832" s="96"/>
      <c r="M6832" s="96"/>
      <c r="N6832" s="96"/>
      <c r="O6832" s="96"/>
      <c r="P6832" s="96"/>
    </row>
    <row r="6833" spans="1:16" x14ac:dyDescent="0.25">
      <c r="A6833" s="100">
        <v>43786</v>
      </c>
      <c r="B6833" s="101">
        <v>10</v>
      </c>
      <c r="C6833" s="92" t="str">
        <f t="shared" si="318"/>
        <v>GET /accounts/{AccountId}/beneficiaries</v>
      </c>
      <c r="D6833" s="94" t="s">
        <v>207</v>
      </c>
      <c r="E6833" s="93" t="str">
        <f t="shared" si="319"/>
        <v>AISP</v>
      </c>
      <c r="F6833" s="93" t="str">
        <f t="shared" si="320"/>
        <v>Y</v>
      </c>
      <c r="G6833" s="95">
        <v>2260193.1039036503</v>
      </c>
      <c r="H6833" s="102">
        <v>28648.358810520476</v>
      </c>
      <c r="I6833" s="102">
        <v>150.54814960197044</v>
      </c>
      <c r="J6833" s="96"/>
      <c r="K6833" s="96"/>
      <c r="L6833" s="96"/>
      <c r="M6833" s="96"/>
      <c r="N6833" s="96"/>
      <c r="O6833" s="96"/>
      <c r="P6833" s="96"/>
    </row>
    <row r="6834" spans="1:16" x14ac:dyDescent="0.25">
      <c r="A6834" s="100">
        <v>43786</v>
      </c>
      <c r="B6834" s="101">
        <v>11</v>
      </c>
      <c r="C6834" s="92" t="str">
        <f t="shared" si="318"/>
        <v>GET /beneficiaries</v>
      </c>
      <c r="D6834" s="94" t="s">
        <v>207</v>
      </c>
      <c r="E6834" s="93" t="str">
        <f t="shared" si="319"/>
        <v>AISP</v>
      </c>
      <c r="F6834" s="93" t="str">
        <f t="shared" si="320"/>
        <v>Y</v>
      </c>
      <c r="G6834" s="95">
        <v>3268316.475627569</v>
      </c>
      <c r="H6834" s="102">
        <v>40559.546036697619</v>
      </c>
      <c r="I6834" s="102">
        <v>31.184928046346851</v>
      </c>
      <c r="J6834" s="96"/>
      <c r="K6834" s="96"/>
      <c r="L6834" s="96"/>
      <c r="M6834" s="96"/>
      <c r="N6834" s="96"/>
      <c r="O6834" s="96"/>
      <c r="P6834" s="96"/>
    </row>
    <row r="6835" spans="1:16" x14ac:dyDescent="0.25">
      <c r="A6835" s="100">
        <v>43786</v>
      </c>
      <c r="B6835" s="101">
        <v>12</v>
      </c>
      <c r="C6835" s="92" t="str">
        <f t="shared" si="318"/>
        <v>GET /accounts/{AccountId}/direct-debits</v>
      </c>
      <c r="D6835" s="94" t="s">
        <v>207</v>
      </c>
      <c r="E6835" s="93" t="str">
        <f t="shared" si="319"/>
        <v>AISP</v>
      </c>
      <c r="F6835" s="93" t="str">
        <f t="shared" si="320"/>
        <v>Y</v>
      </c>
      <c r="G6835" s="95">
        <v>2116454.3800271852</v>
      </c>
      <c r="H6835" s="102">
        <v>34169.051447943362</v>
      </c>
      <c r="I6835" s="102">
        <v>178.08075479530405</v>
      </c>
      <c r="J6835" s="96"/>
      <c r="K6835" s="96"/>
      <c r="L6835" s="96"/>
      <c r="M6835" s="96"/>
      <c r="N6835" s="96"/>
      <c r="O6835" s="96"/>
      <c r="P6835" s="96"/>
    </row>
    <row r="6836" spans="1:16" x14ac:dyDescent="0.25">
      <c r="A6836" s="100">
        <v>43786</v>
      </c>
      <c r="B6836" s="101">
        <v>13</v>
      </c>
      <c r="C6836" s="92" t="str">
        <f t="shared" si="318"/>
        <v>GET /direct-debits</v>
      </c>
      <c r="D6836" s="94" t="s">
        <v>207</v>
      </c>
      <c r="E6836" s="93" t="str">
        <f t="shared" si="319"/>
        <v>AISP</v>
      </c>
      <c r="F6836" s="93" t="str">
        <f t="shared" si="320"/>
        <v>Y</v>
      </c>
      <c r="G6836" s="95">
        <v>1901197.1695216477</v>
      </c>
      <c r="H6836" s="102">
        <v>23617.350089978354</v>
      </c>
      <c r="I6836" s="102">
        <v>218.71673907813789</v>
      </c>
      <c r="J6836" s="96"/>
      <c r="K6836" s="96"/>
      <c r="L6836" s="96"/>
      <c r="M6836" s="96"/>
      <c r="N6836" s="96"/>
      <c r="O6836" s="96"/>
      <c r="P6836" s="96"/>
    </row>
    <row r="6837" spans="1:16" x14ac:dyDescent="0.25">
      <c r="A6837" s="100">
        <v>43786</v>
      </c>
      <c r="B6837" s="101">
        <v>14</v>
      </c>
      <c r="C6837" s="92" t="str">
        <f t="shared" si="318"/>
        <v>GET /accounts/{AccountId}/standing-orders</v>
      </c>
      <c r="D6837" s="94" t="s">
        <v>207</v>
      </c>
      <c r="E6837" s="93" t="str">
        <f t="shared" si="319"/>
        <v>AISP</v>
      </c>
      <c r="F6837" s="93" t="str">
        <f t="shared" si="320"/>
        <v>Y</v>
      </c>
      <c r="G6837" s="95">
        <v>1050153.721738714</v>
      </c>
      <c r="H6837" s="102">
        <v>17175.117411414776</v>
      </c>
      <c r="I6837" s="102">
        <v>135.57473670968287</v>
      </c>
      <c r="J6837" s="96"/>
      <c r="K6837" s="96"/>
      <c r="L6837" s="96"/>
      <c r="M6837" s="96"/>
      <c r="N6837" s="96"/>
      <c r="O6837" s="96"/>
      <c r="P6837" s="96"/>
    </row>
    <row r="6838" spans="1:16" x14ac:dyDescent="0.25">
      <c r="A6838" s="100">
        <v>43786</v>
      </c>
      <c r="B6838" s="101">
        <v>15</v>
      </c>
      <c r="C6838" s="92" t="str">
        <f t="shared" si="318"/>
        <v>GET /standing-orders</v>
      </c>
      <c r="D6838" s="94" t="s">
        <v>207</v>
      </c>
      <c r="E6838" s="93" t="str">
        <f t="shared" si="319"/>
        <v>AISP</v>
      </c>
      <c r="F6838" s="93" t="str">
        <f t="shared" si="320"/>
        <v>Y</v>
      </c>
      <c r="G6838" s="95">
        <v>1767102.6492483739</v>
      </c>
      <c r="H6838" s="102">
        <v>42721.90749885745</v>
      </c>
      <c r="I6838" s="102">
        <v>151.07532846155109</v>
      </c>
      <c r="J6838" s="96"/>
      <c r="K6838" s="96"/>
      <c r="L6838" s="96"/>
      <c r="M6838" s="96"/>
      <c r="N6838" s="96"/>
      <c r="O6838" s="96"/>
      <c r="P6838" s="96"/>
    </row>
    <row r="6839" spans="1:16" x14ac:dyDescent="0.25">
      <c r="A6839" s="100">
        <v>43786</v>
      </c>
      <c r="B6839" s="101">
        <v>16</v>
      </c>
      <c r="C6839" s="92" t="str">
        <f t="shared" si="318"/>
        <v>GET /accounts/{AccountId}/product</v>
      </c>
      <c r="D6839" s="94" t="s">
        <v>207</v>
      </c>
      <c r="E6839" s="93" t="str">
        <f t="shared" si="319"/>
        <v>AISP</v>
      </c>
      <c r="F6839" s="93" t="str">
        <f t="shared" si="320"/>
        <v>Y</v>
      </c>
      <c r="G6839" s="95">
        <v>397578.05818803754</v>
      </c>
      <c r="H6839" s="102">
        <v>5415.9108104007528</v>
      </c>
      <c r="I6839" s="102">
        <v>168.47914296983438</v>
      </c>
      <c r="J6839" s="96"/>
      <c r="K6839" s="96"/>
      <c r="L6839" s="96"/>
      <c r="M6839" s="96"/>
      <c r="N6839" s="96"/>
      <c r="O6839" s="96"/>
      <c r="P6839" s="96"/>
    </row>
    <row r="6840" spans="1:16" x14ac:dyDescent="0.25">
      <c r="A6840" s="100">
        <v>43786</v>
      </c>
      <c r="B6840" s="101">
        <v>17</v>
      </c>
      <c r="C6840" s="92" t="str">
        <f t="shared" si="318"/>
        <v>GET /products</v>
      </c>
      <c r="D6840" s="94" t="s">
        <v>207</v>
      </c>
      <c r="E6840" s="93" t="str">
        <f t="shared" si="319"/>
        <v>AISP</v>
      </c>
      <c r="F6840" s="93" t="str">
        <f t="shared" si="320"/>
        <v>Y</v>
      </c>
      <c r="G6840" s="95">
        <v>920114.8443911185</v>
      </c>
      <c r="H6840" s="102">
        <v>31427.616232552107</v>
      </c>
      <c r="I6840" s="102">
        <v>227.54482536339523</v>
      </c>
      <c r="J6840" s="96"/>
      <c r="K6840" s="96"/>
      <c r="L6840" s="96"/>
      <c r="M6840" s="96"/>
      <c r="N6840" s="96"/>
      <c r="O6840" s="96"/>
      <c r="P6840" s="96"/>
    </row>
    <row r="6841" spans="1:16" x14ac:dyDescent="0.25">
      <c r="A6841" s="100">
        <v>43786</v>
      </c>
      <c r="B6841" s="101">
        <v>18</v>
      </c>
      <c r="C6841" s="92" t="str">
        <f t="shared" si="318"/>
        <v>GET /accounts/{AccountId}/offers</v>
      </c>
      <c r="D6841" s="94" t="s">
        <v>207</v>
      </c>
      <c r="E6841" s="93" t="str">
        <f t="shared" si="319"/>
        <v>AISP</v>
      </c>
      <c r="F6841" s="93" t="str">
        <f t="shared" si="320"/>
        <v>Y</v>
      </c>
      <c r="G6841" s="95">
        <v>950718.85047475807</v>
      </c>
      <c r="H6841" s="102">
        <v>40394.0012252585</v>
      </c>
      <c r="I6841" s="102">
        <v>293.51037339161559</v>
      </c>
      <c r="J6841" s="96"/>
      <c r="K6841" s="96"/>
      <c r="L6841" s="96"/>
      <c r="M6841" s="96"/>
      <c r="N6841" s="96"/>
      <c r="O6841" s="96"/>
      <c r="P6841" s="96"/>
    </row>
    <row r="6842" spans="1:16" x14ac:dyDescent="0.25">
      <c r="A6842" s="100">
        <v>43786</v>
      </c>
      <c r="B6842" s="101">
        <v>19</v>
      </c>
      <c r="C6842" s="92" t="str">
        <f t="shared" si="318"/>
        <v>GET /offers</v>
      </c>
      <c r="D6842" s="94" t="s">
        <v>207</v>
      </c>
      <c r="E6842" s="93" t="str">
        <f t="shared" si="319"/>
        <v>AISP</v>
      </c>
      <c r="F6842" s="93" t="str">
        <f t="shared" si="320"/>
        <v>Y</v>
      </c>
      <c r="G6842" s="95">
        <v>3744344.7470955262</v>
      </c>
      <c r="H6842" s="102">
        <v>43760.285775734286</v>
      </c>
      <c r="I6842" s="102">
        <v>170.2173085531287</v>
      </c>
      <c r="J6842" s="96"/>
      <c r="K6842" s="96"/>
      <c r="L6842" s="96"/>
      <c r="M6842" s="96"/>
      <c r="N6842" s="96"/>
      <c r="O6842" s="96"/>
      <c r="P6842" s="96"/>
    </row>
    <row r="6843" spans="1:16" x14ac:dyDescent="0.25">
      <c r="A6843" s="100">
        <v>43786</v>
      </c>
      <c r="B6843" s="101">
        <v>20</v>
      </c>
      <c r="C6843" s="92" t="str">
        <f t="shared" si="318"/>
        <v>GET /accounts/{AccountId}/party</v>
      </c>
      <c r="D6843" s="94" t="s">
        <v>207</v>
      </c>
      <c r="E6843" s="93" t="str">
        <f t="shared" si="319"/>
        <v>AISP</v>
      </c>
      <c r="F6843" s="93" t="str">
        <f t="shared" si="320"/>
        <v>Y</v>
      </c>
      <c r="G6843" s="95">
        <v>1353509.6600218283</v>
      </c>
      <c r="H6843" s="102">
        <v>49985.681280579542</v>
      </c>
      <c r="I6843" s="102">
        <v>0</v>
      </c>
      <c r="J6843" s="96"/>
      <c r="K6843" s="96"/>
      <c r="L6843" s="96"/>
      <c r="M6843" s="96"/>
      <c r="N6843" s="96"/>
      <c r="O6843" s="96"/>
      <c r="P6843" s="96"/>
    </row>
    <row r="6844" spans="1:16" x14ac:dyDescent="0.25">
      <c r="A6844" s="100">
        <v>43786</v>
      </c>
      <c r="B6844" s="101">
        <v>21</v>
      </c>
      <c r="C6844" s="92" t="str">
        <f t="shared" si="318"/>
        <v>GET /party</v>
      </c>
      <c r="D6844" s="94" t="s">
        <v>207</v>
      </c>
      <c r="E6844" s="93" t="str">
        <f t="shared" si="319"/>
        <v>AISP</v>
      </c>
      <c r="F6844" s="93" t="str">
        <f t="shared" si="320"/>
        <v>Y</v>
      </c>
      <c r="G6844" s="95">
        <v>1051217.864324261</v>
      </c>
      <c r="H6844" s="102">
        <v>9593.1296024720923</v>
      </c>
      <c r="I6844" s="102">
        <v>388.24823361662675</v>
      </c>
      <c r="J6844" s="96"/>
      <c r="K6844" s="96"/>
      <c r="L6844" s="96"/>
      <c r="M6844" s="96"/>
      <c r="N6844" s="96"/>
      <c r="O6844" s="96"/>
      <c r="P6844" s="96"/>
    </row>
    <row r="6845" spans="1:16" x14ac:dyDescent="0.25">
      <c r="A6845" s="100">
        <v>43786</v>
      </c>
      <c r="B6845" s="101">
        <v>22</v>
      </c>
      <c r="C6845" s="92" t="str">
        <f t="shared" si="318"/>
        <v>GET /accounts/{AccountId}/scheduled-payments</v>
      </c>
      <c r="D6845" s="94" t="s">
        <v>207</v>
      </c>
      <c r="E6845" s="93" t="str">
        <f t="shared" si="319"/>
        <v>AISP</v>
      </c>
      <c r="F6845" s="93" t="str">
        <f t="shared" si="320"/>
        <v>Y</v>
      </c>
      <c r="G6845" s="95">
        <v>1083488.9448883832</v>
      </c>
      <c r="H6845" s="102">
        <v>36940.734460310661</v>
      </c>
      <c r="I6845" s="102">
        <v>3.1186620391604487</v>
      </c>
      <c r="J6845" s="96"/>
      <c r="K6845" s="96"/>
      <c r="L6845" s="96"/>
      <c r="M6845" s="96"/>
      <c r="N6845" s="96"/>
      <c r="O6845" s="96"/>
      <c r="P6845" s="96"/>
    </row>
    <row r="6846" spans="1:16" x14ac:dyDescent="0.25">
      <c r="A6846" s="100">
        <v>43786</v>
      </c>
      <c r="B6846" s="101">
        <v>23</v>
      </c>
      <c r="C6846" s="92" t="str">
        <f t="shared" si="318"/>
        <v>GET /scheduled-payments</v>
      </c>
      <c r="D6846" s="94" t="s">
        <v>207</v>
      </c>
      <c r="E6846" s="93" t="str">
        <f t="shared" si="319"/>
        <v>AISP</v>
      </c>
      <c r="F6846" s="93" t="str">
        <f t="shared" si="320"/>
        <v>Y</v>
      </c>
      <c r="G6846" s="95">
        <v>2028204.8584373198</v>
      </c>
      <c r="H6846" s="102">
        <v>28974.866272789899</v>
      </c>
      <c r="I6846" s="102">
        <v>80.474840475764552</v>
      </c>
      <c r="J6846" s="96"/>
      <c r="K6846" s="96"/>
      <c r="L6846" s="96"/>
      <c r="M6846" s="96"/>
      <c r="N6846" s="96"/>
      <c r="O6846" s="96"/>
      <c r="P6846" s="96"/>
    </row>
    <row r="6847" spans="1:16" x14ac:dyDescent="0.25">
      <c r="A6847" s="100">
        <v>43786</v>
      </c>
      <c r="B6847" s="101">
        <v>24</v>
      </c>
      <c r="C6847" s="92" t="str">
        <f t="shared" si="318"/>
        <v>GET /accounts/{AccountId}/statements</v>
      </c>
      <c r="D6847" s="94" t="s">
        <v>207</v>
      </c>
      <c r="E6847" s="93" t="str">
        <f t="shared" si="319"/>
        <v>AISP</v>
      </c>
      <c r="F6847" s="93" t="str">
        <f t="shared" si="320"/>
        <v>Y</v>
      </c>
      <c r="G6847" s="95">
        <v>1080505.1794333837</v>
      </c>
      <c r="H6847" s="102">
        <v>14888.67391810685</v>
      </c>
      <c r="I6847" s="102">
        <v>154.26584535933685</v>
      </c>
      <c r="J6847" s="96"/>
      <c r="K6847" s="96"/>
      <c r="L6847" s="96"/>
      <c r="M6847" s="96"/>
      <c r="N6847" s="96"/>
      <c r="O6847" s="96"/>
      <c r="P6847" s="96"/>
    </row>
    <row r="6848" spans="1:16" x14ac:dyDescent="0.25">
      <c r="A6848" s="100">
        <v>43786</v>
      </c>
      <c r="B6848" s="101">
        <v>25</v>
      </c>
      <c r="C6848" s="92" t="str">
        <f t="shared" si="318"/>
        <v>GET /accounts/{AccountId}/statements/{StatementId}</v>
      </c>
      <c r="D6848" s="94" t="s">
        <v>207</v>
      </c>
      <c r="E6848" s="93" t="str">
        <f t="shared" si="319"/>
        <v>AISP</v>
      </c>
      <c r="F6848" s="93" t="str">
        <f t="shared" si="320"/>
        <v>Y</v>
      </c>
      <c r="G6848" s="95">
        <v>1474175.3763267884</v>
      </c>
      <c r="H6848" s="102">
        <v>25881.719839043813</v>
      </c>
      <c r="I6848" s="102">
        <v>126.16165696210402</v>
      </c>
      <c r="J6848" s="96"/>
      <c r="K6848" s="96"/>
      <c r="L6848" s="96"/>
      <c r="M6848" s="96"/>
      <c r="N6848" s="96"/>
      <c r="O6848" s="96"/>
      <c r="P6848" s="96"/>
    </row>
    <row r="6849" spans="1:16" x14ac:dyDescent="0.25">
      <c r="A6849" s="100">
        <v>43786</v>
      </c>
      <c r="B6849" s="101">
        <v>26</v>
      </c>
      <c r="C6849" s="92" t="str">
        <f t="shared" si="318"/>
        <v>GET /accounts/{AccountId}/statements/{StatementId}/file</v>
      </c>
      <c r="D6849" s="94" t="s">
        <v>207</v>
      </c>
      <c r="E6849" s="93" t="str">
        <f t="shared" si="319"/>
        <v>AISP</v>
      </c>
      <c r="F6849" s="93" t="str">
        <f t="shared" si="320"/>
        <v>Y</v>
      </c>
      <c r="G6849" s="95">
        <v>2466561.0485797916</v>
      </c>
      <c r="H6849" s="102">
        <v>22121.709457599936</v>
      </c>
      <c r="I6849" s="102">
        <v>101.30868175180525</v>
      </c>
      <c r="J6849" s="96"/>
      <c r="K6849" s="96"/>
      <c r="L6849" s="96"/>
      <c r="M6849" s="96"/>
      <c r="N6849" s="96"/>
      <c r="O6849" s="96"/>
      <c r="P6849" s="96"/>
    </row>
    <row r="6850" spans="1:16" x14ac:dyDescent="0.25">
      <c r="A6850" s="100">
        <v>43786</v>
      </c>
      <c r="B6850" s="101">
        <v>27</v>
      </c>
      <c r="C6850" s="92" t="str">
        <f t="shared" si="318"/>
        <v>GET /accounts/{AccountId}/statements/{StatementId}/transactions</v>
      </c>
      <c r="D6850" s="94" t="s">
        <v>207</v>
      </c>
      <c r="E6850" s="93" t="str">
        <f t="shared" si="319"/>
        <v>AISP</v>
      </c>
      <c r="F6850" s="93" t="str">
        <f t="shared" si="320"/>
        <v>Y</v>
      </c>
      <c r="G6850" s="95">
        <v>37457064.961543396</v>
      </c>
      <c r="H6850" s="102">
        <v>8005.0222419249794</v>
      </c>
      <c r="I6850" s="102">
        <v>310.84992300742965</v>
      </c>
      <c r="J6850" s="96"/>
      <c r="K6850" s="96"/>
      <c r="L6850" s="96"/>
      <c r="M6850" s="96"/>
      <c r="N6850" s="96"/>
      <c r="O6850" s="96"/>
      <c r="P6850" s="96"/>
    </row>
    <row r="6851" spans="1:16" x14ac:dyDescent="0.25">
      <c r="A6851" s="100">
        <v>43786</v>
      </c>
      <c r="B6851" s="101">
        <v>28</v>
      </c>
      <c r="C6851" s="92" t="str">
        <f t="shared" si="318"/>
        <v>GET /statements</v>
      </c>
      <c r="D6851" s="94" t="s">
        <v>207</v>
      </c>
      <c r="E6851" s="93" t="str">
        <f t="shared" si="319"/>
        <v>AISP</v>
      </c>
      <c r="F6851" s="93" t="str">
        <f t="shared" si="320"/>
        <v>Y</v>
      </c>
      <c r="G6851" s="95">
        <v>4319747.7795181405</v>
      </c>
      <c r="H6851" s="102">
        <v>44331.242279922335</v>
      </c>
      <c r="I6851" s="102">
        <v>72.266341547117662</v>
      </c>
      <c r="J6851" s="96"/>
      <c r="K6851" s="96"/>
      <c r="L6851" s="96"/>
      <c r="M6851" s="96"/>
      <c r="N6851" s="96"/>
      <c r="O6851" s="96"/>
      <c r="P6851" s="96"/>
    </row>
    <row r="6852" spans="1:16" x14ac:dyDescent="0.25">
      <c r="A6852" s="100">
        <v>43786</v>
      </c>
      <c r="B6852" s="101">
        <v>29</v>
      </c>
      <c r="C6852" s="92" t="str">
        <f t="shared" si="318"/>
        <v>POST /domestic-payment-consents</v>
      </c>
      <c r="D6852" s="94" t="s">
        <v>207</v>
      </c>
      <c r="E6852" s="93" t="str">
        <f t="shared" si="319"/>
        <v>PISP</v>
      </c>
      <c r="F6852" s="93" t="str">
        <f t="shared" si="320"/>
        <v>N</v>
      </c>
      <c r="G6852" s="95">
        <v>4291813.1965097692</v>
      </c>
      <c r="H6852" s="102">
        <v>9517.6201601813136</v>
      </c>
      <c r="I6852" s="102">
        <v>95.122591330191597</v>
      </c>
      <c r="J6852" s="96"/>
      <c r="K6852" s="96"/>
      <c r="L6852" s="96"/>
      <c r="M6852" s="96"/>
      <c r="N6852" s="96"/>
      <c r="O6852" s="96"/>
      <c r="P6852" s="96"/>
    </row>
    <row r="6853" spans="1:16" x14ac:dyDescent="0.25">
      <c r="A6853" s="100">
        <v>43786</v>
      </c>
      <c r="B6853" s="101">
        <v>30</v>
      </c>
      <c r="C6853" s="92" t="str">
        <f t="shared" si="318"/>
        <v>GET /domestic-payment-consents/{ConsentId}</v>
      </c>
      <c r="D6853" s="94" t="s">
        <v>207</v>
      </c>
      <c r="E6853" s="93" t="str">
        <f t="shared" si="319"/>
        <v>PISP</v>
      </c>
      <c r="F6853" s="93" t="str">
        <f t="shared" si="320"/>
        <v>N</v>
      </c>
      <c r="G6853" s="95">
        <v>15170113.769131189</v>
      </c>
      <c r="H6853" s="102">
        <v>18401.772595069786</v>
      </c>
      <c r="I6853" s="102">
        <v>168.61211383164078</v>
      </c>
      <c r="J6853" s="96"/>
      <c r="K6853" s="96"/>
      <c r="L6853" s="96"/>
      <c r="M6853" s="96"/>
      <c r="N6853" s="96"/>
      <c r="O6853" s="96"/>
      <c r="P6853" s="96"/>
    </row>
    <row r="6854" spans="1:16" x14ac:dyDescent="0.25">
      <c r="A6854" s="100">
        <v>43786</v>
      </c>
      <c r="B6854" s="101">
        <v>31</v>
      </c>
      <c r="C6854" s="92" t="str">
        <f t="shared" si="318"/>
        <v>POST /domestic-payments</v>
      </c>
      <c r="D6854" s="94" t="s">
        <v>207</v>
      </c>
      <c r="E6854" s="93" t="str">
        <f t="shared" si="319"/>
        <v>PISP</v>
      </c>
      <c r="F6854" s="93" t="str">
        <f t="shared" si="320"/>
        <v>Y</v>
      </c>
      <c r="G6854" s="95">
        <v>5684955.3428378198</v>
      </c>
      <c r="H6854" s="102">
        <v>15610.132768589046</v>
      </c>
      <c r="I6854" s="102">
        <v>6.2824411642237132</v>
      </c>
      <c r="J6854" s="96"/>
      <c r="K6854" s="96"/>
      <c r="L6854" s="96"/>
      <c r="M6854" s="96"/>
      <c r="N6854" s="96"/>
      <c r="O6854" s="96"/>
      <c r="P6854" s="96"/>
    </row>
    <row r="6855" spans="1:16" x14ac:dyDescent="0.25">
      <c r="A6855" s="100">
        <v>43786</v>
      </c>
      <c r="B6855" s="101">
        <v>32</v>
      </c>
      <c r="C6855" s="92" t="str">
        <f t="shared" si="318"/>
        <v>GET /domestic-payments/{DomesticPaymentId}</v>
      </c>
      <c r="D6855" s="94" t="s">
        <v>207</v>
      </c>
      <c r="E6855" s="93" t="str">
        <f t="shared" si="319"/>
        <v>PISP</v>
      </c>
      <c r="F6855" s="93" t="str">
        <f t="shared" si="320"/>
        <v>Y</v>
      </c>
      <c r="G6855" s="95">
        <v>34822323.559193201</v>
      </c>
      <c r="H6855" s="102">
        <v>43096.947152942579</v>
      </c>
      <c r="I6855" s="102">
        <v>80.319835685502198</v>
      </c>
      <c r="J6855" s="96"/>
      <c r="K6855" s="96"/>
      <c r="L6855" s="96"/>
      <c r="M6855" s="96"/>
      <c r="N6855" s="96"/>
      <c r="O6855" s="96"/>
      <c r="P6855" s="96"/>
    </row>
    <row r="6856" spans="1:16" x14ac:dyDescent="0.25">
      <c r="A6856" s="100">
        <v>43786</v>
      </c>
      <c r="B6856" s="101">
        <v>33</v>
      </c>
      <c r="C6856" s="92" t="str">
        <f t="shared" ref="C6856:C6919" si="321">VLOOKUP($B6856,endpoints,3)</f>
        <v>POST /domestic-scheduled-payment-consents</v>
      </c>
      <c r="D6856" s="94" t="s">
        <v>207</v>
      </c>
      <c r="E6856" s="93" t="str">
        <f t="shared" ref="E6856:E6919" si="322">VLOOKUP($B6856,endpoints,4)</f>
        <v>PISP</v>
      </c>
      <c r="F6856" s="93" t="str">
        <f t="shared" ref="F6856:F6919" si="323">VLOOKUP($B6856,endpoints,5)</f>
        <v>N</v>
      </c>
      <c r="G6856" s="95">
        <v>18550449.08859165</v>
      </c>
      <c r="H6856" s="102">
        <v>18385.175275538284</v>
      </c>
      <c r="I6856" s="102">
        <v>105.44429291226987</v>
      </c>
      <c r="J6856" s="96"/>
      <c r="K6856" s="96"/>
      <c r="L6856" s="96"/>
      <c r="M6856" s="96"/>
      <c r="N6856" s="96"/>
      <c r="O6856" s="96"/>
      <c r="P6856" s="96"/>
    </row>
    <row r="6857" spans="1:16" x14ac:dyDescent="0.25">
      <c r="A6857" s="100">
        <v>43786</v>
      </c>
      <c r="B6857" s="101">
        <v>34</v>
      </c>
      <c r="C6857" s="92" t="str">
        <f t="shared" si="321"/>
        <v>GET /domestic-scheduled-payment-consents/{ConsentId}</v>
      </c>
      <c r="D6857" s="94" t="s">
        <v>207</v>
      </c>
      <c r="E6857" s="93" t="str">
        <f t="shared" si="322"/>
        <v>PISP</v>
      </c>
      <c r="F6857" s="93" t="str">
        <f t="shared" si="323"/>
        <v>N</v>
      </c>
      <c r="G6857" s="95">
        <v>13000365.409291223</v>
      </c>
      <c r="H6857" s="102">
        <v>13957.125122565794</v>
      </c>
      <c r="I6857" s="102">
        <v>76.846254627891824</v>
      </c>
      <c r="J6857" s="96"/>
      <c r="K6857" s="96"/>
      <c r="L6857" s="96"/>
      <c r="M6857" s="96"/>
      <c r="N6857" s="96"/>
      <c r="O6857" s="96"/>
      <c r="P6857" s="96"/>
    </row>
    <row r="6858" spans="1:16" x14ac:dyDescent="0.25">
      <c r="A6858" s="100">
        <v>43786</v>
      </c>
      <c r="B6858" s="101">
        <v>35</v>
      </c>
      <c r="C6858" s="92" t="str">
        <f t="shared" si="321"/>
        <v>POST /domestic-scheduled-payments</v>
      </c>
      <c r="D6858" s="94" t="s">
        <v>207</v>
      </c>
      <c r="E6858" s="93" t="str">
        <f t="shared" si="322"/>
        <v>PISP</v>
      </c>
      <c r="F6858" s="93" t="str">
        <f t="shared" si="323"/>
        <v>Y</v>
      </c>
      <c r="G6858" s="95">
        <v>33173588.847564973</v>
      </c>
      <c r="H6858" s="102">
        <v>46068.955796444701</v>
      </c>
      <c r="I6858" s="102">
        <v>178.35219769904367</v>
      </c>
      <c r="J6858" s="96"/>
      <c r="K6858" s="96"/>
      <c r="L6858" s="96"/>
      <c r="M6858" s="96"/>
      <c r="N6858" s="96"/>
      <c r="O6858" s="96"/>
      <c r="P6858" s="96"/>
    </row>
    <row r="6859" spans="1:16" x14ac:dyDescent="0.25">
      <c r="A6859" s="100">
        <v>43786</v>
      </c>
      <c r="B6859" s="101">
        <v>36</v>
      </c>
      <c r="C6859" s="92" t="str">
        <f t="shared" si="321"/>
        <v>GET /domestic-scheduled-payments/{DomesticScheduledPaymentId}</v>
      </c>
      <c r="D6859" s="94" t="s">
        <v>207</v>
      </c>
      <c r="E6859" s="93" t="str">
        <f t="shared" si="322"/>
        <v>PISP</v>
      </c>
      <c r="F6859" s="93" t="str">
        <f t="shared" si="323"/>
        <v>Y</v>
      </c>
      <c r="G6859" s="95">
        <v>14140184.421460535</v>
      </c>
      <c r="H6859" s="101">
        <v>32281.693791709964</v>
      </c>
      <c r="I6859" s="101">
        <v>86.298881406158884</v>
      </c>
      <c r="J6859" s="96"/>
      <c r="K6859" s="96"/>
      <c r="L6859" s="96"/>
      <c r="M6859" s="96"/>
      <c r="N6859" s="96"/>
      <c r="O6859" s="96"/>
      <c r="P6859" s="96"/>
    </row>
    <row r="6860" spans="1:16" x14ac:dyDescent="0.25">
      <c r="A6860" s="100">
        <v>43786</v>
      </c>
      <c r="B6860" s="101">
        <v>37</v>
      </c>
      <c r="C6860" s="92" t="str">
        <f t="shared" si="321"/>
        <v>POST /domestic-standing-order-consents</v>
      </c>
      <c r="D6860" s="94" t="s">
        <v>207</v>
      </c>
      <c r="E6860" s="93" t="str">
        <f t="shared" si="322"/>
        <v>PISP</v>
      </c>
      <c r="F6860" s="93" t="str">
        <f t="shared" si="323"/>
        <v>N</v>
      </c>
      <c r="G6860" s="95">
        <v>28793601.597359601</v>
      </c>
      <c r="H6860" s="101">
        <v>26129.04814624165</v>
      </c>
      <c r="I6860" s="101">
        <v>232.76382853891951</v>
      </c>
      <c r="J6860" s="96"/>
      <c r="K6860" s="96"/>
      <c r="L6860" s="96"/>
      <c r="M6860" s="96"/>
      <c r="N6860" s="96"/>
      <c r="O6860" s="96"/>
      <c r="P6860" s="96"/>
    </row>
    <row r="6861" spans="1:16" x14ac:dyDescent="0.25">
      <c r="A6861" s="100">
        <v>43786</v>
      </c>
      <c r="B6861" s="101">
        <v>38</v>
      </c>
      <c r="C6861" s="92" t="str">
        <f t="shared" si="321"/>
        <v>GET /domestic-standing-order-consents/{ConsentId}</v>
      </c>
      <c r="D6861" s="94" t="s">
        <v>207</v>
      </c>
      <c r="E6861" s="93" t="str">
        <f t="shared" si="322"/>
        <v>PISP</v>
      </c>
      <c r="F6861" s="93" t="str">
        <f t="shared" si="323"/>
        <v>N</v>
      </c>
      <c r="G6861" s="95">
        <v>26112654.675086576</v>
      </c>
      <c r="H6861" s="101">
        <v>31399.675512766429</v>
      </c>
      <c r="I6861" s="101">
        <v>212.57706071406045</v>
      </c>
      <c r="J6861" s="96"/>
      <c r="K6861" s="96"/>
      <c r="L6861" s="96"/>
      <c r="M6861" s="96"/>
      <c r="N6861" s="96"/>
      <c r="O6861" s="96"/>
      <c r="P6861" s="96"/>
    </row>
    <row r="6862" spans="1:16" x14ac:dyDescent="0.25">
      <c r="A6862" s="100">
        <v>43786</v>
      </c>
      <c r="B6862" s="101">
        <v>39</v>
      </c>
      <c r="C6862" s="92" t="str">
        <f t="shared" si="321"/>
        <v>POST /domestic-standing-orders</v>
      </c>
      <c r="D6862" s="94" t="s">
        <v>207</v>
      </c>
      <c r="E6862" s="93" t="str">
        <f t="shared" si="322"/>
        <v>PISP</v>
      </c>
      <c r="F6862" s="93" t="str">
        <f t="shared" si="323"/>
        <v>Y</v>
      </c>
      <c r="G6862" s="95">
        <v>8468979.8661019728</v>
      </c>
      <c r="H6862" s="101">
        <v>19817.027306690259</v>
      </c>
      <c r="I6862" s="101">
        <v>2.2330334129898075</v>
      </c>
      <c r="J6862" s="96"/>
      <c r="K6862" s="96"/>
      <c r="L6862" s="96"/>
      <c r="M6862" s="96"/>
      <c r="N6862" s="96"/>
      <c r="O6862" s="96"/>
      <c r="P6862" s="96"/>
    </row>
    <row r="6863" spans="1:16" x14ac:dyDescent="0.25">
      <c r="A6863" s="100">
        <v>43786</v>
      </c>
      <c r="B6863" s="101">
        <v>40</v>
      </c>
      <c r="C6863" s="92" t="str">
        <f t="shared" si="321"/>
        <v>GET /domestic-standing-orders/{DomesticStandingOrderId}</v>
      </c>
      <c r="D6863" s="94" t="s">
        <v>207</v>
      </c>
      <c r="E6863" s="93" t="str">
        <f t="shared" si="322"/>
        <v>PISP</v>
      </c>
      <c r="F6863" s="93" t="str">
        <f t="shared" si="323"/>
        <v>Y</v>
      </c>
      <c r="G6863" s="95">
        <v>6002887.2947142059</v>
      </c>
      <c r="H6863" s="101">
        <v>8014.8039520796992</v>
      </c>
      <c r="I6863" s="101">
        <v>247.48975461091413</v>
      </c>
      <c r="J6863" s="96"/>
      <c r="K6863" s="96"/>
      <c r="L6863" s="96"/>
      <c r="M6863" s="96"/>
      <c r="N6863" s="96"/>
      <c r="O6863" s="96"/>
      <c r="P6863" s="96"/>
    </row>
    <row r="6864" spans="1:16" x14ac:dyDescent="0.25">
      <c r="A6864" s="100">
        <v>43786</v>
      </c>
      <c r="B6864" s="101">
        <v>41</v>
      </c>
      <c r="C6864" s="92" t="str">
        <f t="shared" si="321"/>
        <v>POST /international-payment-consents</v>
      </c>
      <c r="D6864" s="94" t="s">
        <v>207</v>
      </c>
      <c r="E6864" s="93" t="str">
        <f t="shared" si="322"/>
        <v>PISP</v>
      </c>
      <c r="F6864" s="93" t="str">
        <f t="shared" si="323"/>
        <v>N</v>
      </c>
      <c r="G6864" s="95">
        <v>35577592.758527555</v>
      </c>
      <c r="H6864" s="101">
        <v>45730.670007946414</v>
      </c>
      <c r="I6864" s="101">
        <v>69.25371247204653</v>
      </c>
      <c r="J6864" s="96"/>
      <c r="K6864" s="96"/>
      <c r="L6864" s="96"/>
      <c r="M6864" s="96"/>
      <c r="N6864" s="96"/>
      <c r="O6864" s="96"/>
      <c r="P6864" s="96"/>
    </row>
    <row r="6865" spans="1:16" x14ac:dyDescent="0.25">
      <c r="A6865" s="100">
        <v>43786</v>
      </c>
      <c r="B6865" s="101">
        <v>42</v>
      </c>
      <c r="C6865" s="92" t="str">
        <f t="shared" si="321"/>
        <v>GET /international-payment-consents/{ConsentId}</v>
      </c>
      <c r="D6865" s="94" t="s">
        <v>207</v>
      </c>
      <c r="E6865" s="93" t="str">
        <f t="shared" si="322"/>
        <v>PISP</v>
      </c>
      <c r="F6865" s="93" t="str">
        <f t="shared" si="323"/>
        <v>N</v>
      </c>
      <c r="G6865" s="95">
        <v>34993602.043057479</v>
      </c>
      <c r="H6865" s="101">
        <v>32647.125321178071</v>
      </c>
      <c r="I6865" s="101">
        <v>278.73250663686446</v>
      </c>
      <c r="J6865" s="96"/>
      <c r="K6865" s="96"/>
      <c r="L6865" s="96"/>
      <c r="M6865" s="96"/>
      <c r="N6865" s="96"/>
      <c r="O6865" s="96"/>
      <c r="P6865" s="96"/>
    </row>
    <row r="6866" spans="1:16" x14ac:dyDescent="0.25">
      <c r="A6866" s="100">
        <v>43786</v>
      </c>
      <c r="B6866" s="101">
        <v>43</v>
      </c>
      <c r="C6866" s="92" t="str">
        <f t="shared" si="321"/>
        <v>POST /international-payments</v>
      </c>
      <c r="D6866" s="94" t="s">
        <v>207</v>
      </c>
      <c r="E6866" s="93" t="str">
        <f t="shared" si="322"/>
        <v>PISP</v>
      </c>
      <c r="F6866" s="93" t="str">
        <f t="shared" si="323"/>
        <v>Y</v>
      </c>
      <c r="G6866" s="95">
        <v>36914367.035117723</v>
      </c>
      <c r="H6866" s="101">
        <v>37330.53536387271</v>
      </c>
      <c r="I6866" s="101">
        <v>50.400265517478665</v>
      </c>
      <c r="J6866" s="96"/>
      <c r="K6866" s="96"/>
      <c r="L6866" s="96"/>
      <c r="M6866" s="96"/>
      <c r="N6866" s="96"/>
      <c r="O6866" s="96"/>
      <c r="P6866" s="96"/>
    </row>
    <row r="6867" spans="1:16" x14ac:dyDescent="0.25">
      <c r="A6867" s="100">
        <v>43786</v>
      </c>
      <c r="B6867" s="101">
        <v>44</v>
      </c>
      <c r="C6867" s="92" t="str">
        <f t="shared" si="321"/>
        <v>GET /international-payments/{InternationalPaymentId}</v>
      </c>
      <c r="D6867" s="94" t="s">
        <v>207</v>
      </c>
      <c r="E6867" s="93" t="str">
        <f t="shared" si="322"/>
        <v>PISP</v>
      </c>
      <c r="F6867" s="93" t="str">
        <f t="shared" si="323"/>
        <v>Y</v>
      </c>
      <c r="G6867" s="95">
        <v>13847602.137568951</v>
      </c>
      <c r="H6867" s="101">
        <v>21343.33915854316</v>
      </c>
      <c r="I6867" s="101">
        <v>66.96896323974353</v>
      </c>
      <c r="J6867" s="96"/>
      <c r="K6867" s="96"/>
      <c r="L6867" s="96"/>
      <c r="M6867" s="96"/>
      <c r="N6867" s="96"/>
      <c r="O6867" s="96"/>
      <c r="P6867" s="96"/>
    </row>
    <row r="6868" spans="1:16" x14ac:dyDescent="0.25">
      <c r="A6868" s="100">
        <v>43786</v>
      </c>
      <c r="B6868" s="101">
        <v>45</v>
      </c>
      <c r="C6868" s="92" t="str">
        <f t="shared" si="321"/>
        <v>POST /international-scheduled-payment-consents</v>
      </c>
      <c r="D6868" s="94" t="s">
        <v>207</v>
      </c>
      <c r="E6868" s="93" t="str">
        <f t="shared" si="322"/>
        <v>PISP</v>
      </c>
      <c r="F6868" s="93" t="str">
        <f t="shared" si="323"/>
        <v>N</v>
      </c>
      <c r="G6868" s="95">
        <v>28746421.785382997</v>
      </c>
      <c r="H6868" s="101">
        <v>34718.08523968223</v>
      </c>
      <c r="I6868" s="101">
        <v>18.104490695802784</v>
      </c>
      <c r="J6868" s="96"/>
      <c r="K6868" s="96"/>
      <c r="L6868" s="96"/>
      <c r="M6868" s="96"/>
      <c r="N6868" s="96"/>
      <c r="O6868" s="96"/>
      <c r="P6868" s="96"/>
    </row>
    <row r="6869" spans="1:16" x14ac:dyDescent="0.25">
      <c r="A6869" s="100">
        <v>43786</v>
      </c>
      <c r="B6869" s="101">
        <v>46</v>
      </c>
      <c r="C6869" s="92" t="str">
        <f t="shared" si="321"/>
        <v>GET /international-scheduled-payment-consents/{ConsentId}</v>
      </c>
      <c r="D6869" s="94" t="s">
        <v>207</v>
      </c>
      <c r="E6869" s="93" t="str">
        <f t="shared" si="322"/>
        <v>PISP</v>
      </c>
      <c r="F6869" s="93" t="str">
        <f t="shared" si="323"/>
        <v>N</v>
      </c>
      <c r="G6869" s="95">
        <v>10474924.121727737</v>
      </c>
      <c r="H6869" s="101">
        <v>32152.781302382162</v>
      </c>
      <c r="I6869" s="101">
        <v>26.717864633446723</v>
      </c>
      <c r="J6869" s="96"/>
      <c r="K6869" s="96"/>
      <c r="L6869" s="96"/>
      <c r="M6869" s="96"/>
      <c r="N6869" s="96"/>
      <c r="O6869" s="96"/>
      <c r="P6869" s="96"/>
    </row>
    <row r="6870" spans="1:16" x14ac:dyDescent="0.25">
      <c r="A6870" s="100">
        <v>43786</v>
      </c>
      <c r="B6870" s="101">
        <v>47</v>
      </c>
      <c r="C6870" s="92" t="str">
        <f t="shared" si="321"/>
        <v>POST /international-scheduled-payments</v>
      </c>
      <c r="D6870" s="94" t="s">
        <v>207</v>
      </c>
      <c r="E6870" s="93" t="str">
        <f t="shared" si="322"/>
        <v>PISP</v>
      </c>
      <c r="F6870" s="93" t="str">
        <f t="shared" si="323"/>
        <v>Y</v>
      </c>
      <c r="G6870" s="95">
        <v>15877903.24771418</v>
      </c>
      <c r="H6870" s="101">
        <v>24904.61392693692</v>
      </c>
      <c r="I6870" s="101">
        <v>78.291362284714211</v>
      </c>
      <c r="J6870" s="96"/>
      <c r="K6870" s="96"/>
      <c r="L6870" s="96"/>
      <c r="M6870" s="96"/>
      <c r="N6870" s="96"/>
      <c r="O6870" s="96"/>
      <c r="P6870" s="96"/>
    </row>
    <row r="6871" spans="1:16" x14ac:dyDescent="0.25">
      <c r="A6871" s="100">
        <v>43786</v>
      </c>
      <c r="B6871" s="101">
        <v>48</v>
      </c>
      <c r="C6871" s="92" t="str">
        <f t="shared" si="321"/>
        <v>GET /international-scheduled-payments/{InternationalScheduledPaymentId}</v>
      </c>
      <c r="D6871" s="94" t="s">
        <v>207</v>
      </c>
      <c r="E6871" s="93" t="str">
        <f t="shared" si="322"/>
        <v>PISP</v>
      </c>
      <c r="F6871" s="93" t="str">
        <f t="shared" si="323"/>
        <v>Y</v>
      </c>
      <c r="G6871" s="95">
        <v>21727282.92607009</v>
      </c>
      <c r="H6871" s="102">
        <v>36689.787316744492</v>
      </c>
      <c r="I6871" s="102">
        <v>64.743537189674001</v>
      </c>
      <c r="J6871" s="96"/>
      <c r="K6871" s="96"/>
      <c r="L6871" s="96"/>
      <c r="M6871" s="96"/>
      <c r="N6871" s="96"/>
      <c r="O6871" s="96"/>
      <c r="P6871" s="96"/>
    </row>
    <row r="6872" spans="1:16" x14ac:dyDescent="0.25">
      <c r="A6872" s="100">
        <v>43786</v>
      </c>
      <c r="B6872" s="101">
        <v>49</v>
      </c>
      <c r="C6872" s="92" t="str">
        <f t="shared" si="321"/>
        <v>POST /international-standing-order-consents</v>
      </c>
      <c r="D6872" s="94" t="s">
        <v>207</v>
      </c>
      <c r="E6872" s="93" t="str">
        <f t="shared" si="322"/>
        <v>PISP</v>
      </c>
      <c r="F6872" s="93" t="str">
        <f t="shared" si="323"/>
        <v>N</v>
      </c>
      <c r="G6872" s="95">
        <v>4386105.6073133433</v>
      </c>
      <c r="H6872" s="102">
        <v>11741.432974548437</v>
      </c>
      <c r="I6872" s="102">
        <v>6.3229922723913141</v>
      </c>
      <c r="J6872" s="96"/>
      <c r="K6872" s="96"/>
      <c r="L6872" s="96"/>
      <c r="M6872" s="96"/>
      <c r="N6872" s="96"/>
      <c r="O6872" s="96"/>
      <c r="P6872" s="96"/>
    </row>
    <row r="6873" spans="1:16" x14ac:dyDescent="0.25">
      <c r="A6873" s="100">
        <v>43786</v>
      </c>
      <c r="B6873" s="101">
        <v>50</v>
      </c>
      <c r="C6873" s="92" t="str">
        <f t="shared" si="321"/>
        <v>GET /international-standing-order-consents/{ConsentId}</v>
      </c>
      <c r="D6873" s="94" t="s">
        <v>207</v>
      </c>
      <c r="E6873" s="93" t="str">
        <f t="shared" si="322"/>
        <v>PISP</v>
      </c>
      <c r="F6873" s="93" t="str">
        <f t="shared" si="323"/>
        <v>N</v>
      </c>
      <c r="G6873" s="95">
        <v>21545521.903437696</v>
      </c>
      <c r="H6873" s="102">
        <v>32384.524400154303</v>
      </c>
      <c r="I6873" s="102">
        <v>308.15692649808869</v>
      </c>
      <c r="J6873" s="96"/>
      <c r="K6873" s="96"/>
      <c r="L6873" s="96"/>
      <c r="M6873" s="96"/>
      <c r="N6873" s="96"/>
      <c r="O6873" s="96"/>
      <c r="P6873" s="96"/>
    </row>
    <row r="6874" spans="1:16" x14ac:dyDescent="0.25">
      <c r="A6874" s="100">
        <v>43786</v>
      </c>
      <c r="B6874" s="101">
        <v>51</v>
      </c>
      <c r="C6874" s="92" t="str">
        <f t="shared" si="321"/>
        <v>POST /international-standing-orders</v>
      </c>
      <c r="D6874" s="94" t="s">
        <v>207</v>
      </c>
      <c r="E6874" s="93" t="str">
        <f t="shared" si="322"/>
        <v>PISP</v>
      </c>
      <c r="F6874" s="93" t="str">
        <f t="shared" si="323"/>
        <v>Y</v>
      </c>
      <c r="G6874" s="95">
        <v>15894467.993297616</v>
      </c>
      <c r="H6874" s="102">
        <v>28207.50159819179</v>
      </c>
      <c r="I6874" s="102">
        <v>225.19519898797105</v>
      </c>
      <c r="J6874" s="96"/>
      <c r="K6874" s="96"/>
      <c r="L6874" s="96"/>
      <c r="M6874" s="96"/>
      <c r="N6874" s="96"/>
      <c r="O6874" s="96"/>
      <c r="P6874" s="96"/>
    </row>
    <row r="6875" spans="1:16" x14ac:dyDescent="0.25">
      <c r="A6875" s="100">
        <v>43786</v>
      </c>
      <c r="B6875" s="101">
        <v>52</v>
      </c>
      <c r="C6875" s="92" t="str">
        <f t="shared" si="321"/>
        <v>GET /international-standing-orders/{InternationalStandingOrderPaymentId}</v>
      </c>
      <c r="D6875" s="94" t="s">
        <v>207</v>
      </c>
      <c r="E6875" s="93" t="str">
        <f t="shared" si="322"/>
        <v>PISP</v>
      </c>
      <c r="F6875" s="93" t="str">
        <f t="shared" si="323"/>
        <v>Y</v>
      </c>
      <c r="G6875" s="95">
        <v>7084632.720522969</v>
      </c>
      <c r="H6875" s="102">
        <v>19043.648760779968</v>
      </c>
      <c r="I6875" s="102">
        <v>79.661288822721019</v>
      </c>
      <c r="J6875" s="96"/>
      <c r="K6875" s="96"/>
      <c r="L6875" s="96"/>
      <c r="M6875" s="96"/>
      <c r="N6875" s="96"/>
      <c r="O6875" s="96"/>
      <c r="P6875" s="96"/>
    </row>
    <row r="6876" spans="1:16" x14ac:dyDescent="0.25">
      <c r="A6876" s="100">
        <v>43786</v>
      </c>
      <c r="B6876" s="101">
        <v>53</v>
      </c>
      <c r="C6876" s="92" t="str">
        <f t="shared" si="321"/>
        <v>POST /file-payment-consents</v>
      </c>
      <c r="D6876" s="94" t="s">
        <v>207</v>
      </c>
      <c r="E6876" s="93" t="str">
        <f t="shared" si="322"/>
        <v>PISP</v>
      </c>
      <c r="F6876" s="93" t="str">
        <f t="shared" si="323"/>
        <v>N</v>
      </c>
      <c r="G6876" s="95">
        <v>12524251.45798979</v>
      </c>
      <c r="H6876" s="102">
        <v>15481.001732072096</v>
      </c>
      <c r="I6876" s="102">
        <v>26.300862313858094</v>
      </c>
      <c r="J6876" s="96"/>
      <c r="K6876" s="96"/>
      <c r="L6876" s="96"/>
      <c r="M6876" s="96"/>
      <c r="N6876" s="96"/>
      <c r="O6876" s="96"/>
      <c r="P6876" s="96"/>
    </row>
    <row r="6877" spans="1:16" x14ac:dyDescent="0.25">
      <c r="A6877" s="100">
        <v>43786</v>
      </c>
      <c r="B6877" s="101">
        <v>54</v>
      </c>
      <c r="C6877" s="92" t="str">
        <f t="shared" si="321"/>
        <v>GET /file-payment-consents/{ConsentId}</v>
      </c>
      <c r="D6877" s="94" t="s">
        <v>207</v>
      </c>
      <c r="E6877" s="93" t="str">
        <f t="shared" si="322"/>
        <v>PISP</v>
      </c>
      <c r="F6877" s="93" t="str">
        <f t="shared" si="323"/>
        <v>N</v>
      </c>
      <c r="G6877" s="95">
        <v>24375830.064266294</v>
      </c>
      <c r="H6877" s="102">
        <v>25710.62475821079</v>
      </c>
      <c r="I6877" s="102">
        <v>224.79126283149478</v>
      </c>
      <c r="J6877" s="96"/>
      <c r="K6877" s="96"/>
      <c r="L6877" s="96"/>
      <c r="M6877" s="96"/>
      <c r="N6877" s="96"/>
      <c r="O6877" s="96"/>
      <c r="P6877" s="96"/>
    </row>
    <row r="6878" spans="1:16" x14ac:dyDescent="0.25">
      <c r="A6878" s="100">
        <v>43786</v>
      </c>
      <c r="B6878" s="101">
        <v>55</v>
      </c>
      <c r="C6878" s="92" t="str">
        <f t="shared" si="321"/>
        <v>POST /file-payment-consents/{ConsentId}/file</v>
      </c>
      <c r="D6878" s="94" t="s">
        <v>207</v>
      </c>
      <c r="E6878" s="93" t="str">
        <f t="shared" si="322"/>
        <v>PISP</v>
      </c>
      <c r="F6878" s="93" t="str">
        <f t="shared" si="323"/>
        <v>N</v>
      </c>
      <c r="G6878" s="95">
        <v>23378422.25475169</v>
      </c>
      <c r="H6878" s="102">
        <v>33130.588783020416</v>
      </c>
      <c r="I6878" s="102">
        <v>73.609769102108771</v>
      </c>
      <c r="J6878" s="96"/>
      <c r="K6878" s="96"/>
      <c r="L6878" s="96"/>
      <c r="M6878" s="96"/>
      <c r="N6878" s="96"/>
      <c r="O6878" s="96"/>
      <c r="P6878" s="96"/>
    </row>
    <row r="6879" spans="1:16" x14ac:dyDescent="0.25">
      <c r="A6879" s="100">
        <v>43786</v>
      </c>
      <c r="B6879" s="101">
        <v>56</v>
      </c>
      <c r="C6879" s="92" t="str">
        <f t="shared" si="321"/>
        <v>GET /file-payment-consents/{ConsentId}/file</v>
      </c>
      <c r="D6879" s="94" t="s">
        <v>207</v>
      </c>
      <c r="E6879" s="93" t="str">
        <f t="shared" si="322"/>
        <v>PISP</v>
      </c>
      <c r="F6879" s="93" t="str">
        <f t="shared" si="323"/>
        <v>N</v>
      </c>
      <c r="G6879" s="95">
        <v>24699119.660707496</v>
      </c>
      <c r="H6879" s="102">
        <v>33074.067286832644</v>
      </c>
      <c r="I6879" s="102">
        <v>51.221730045414866</v>
      </c>
      <c r="J6879" s="96"/>
      <c r="K6879" s="96"/>
      <c r="L6879" s="96"/>
      <c r="M6879" s="96"/>
      <c r="N6879" s="96"/>
      <c r="O6879" s="96"/>
      <c r="P6879" s="96"/>
    </row>
    <row r="6880" spans="1:16" x14ac:dyDescent="0.25">
      <c r="A6880" s="100">
        <v>43786</v>
      </c>
      <c r="B6880" s="101">
        <v>57</v>
      </c>
      <c r="C6880" s="92" t="str">
        <f t="shared" si="321"/>
        <v>POST /file-payments</v>
      </c>
      <c r="D6880" s="94" t="s">
        <v>207</v>
      </c>
      <c r="E6880" s="93" t="str">
        <f t="shared" si="322"/>
        <v>PISP</v>
      </c>
      <c r="F6880" s="93" t="str">
        <f t="shared" si="323"/>
        <v>Y</v>
      </c>
      <c r="G6880" s="95">
        <v>435208795.97163707</v>
      </c>
      <c r="H6880" s="102">
        <v>4463.2608571223136</v>
      </c>
      <c r="I6880" s="102">
        <v>67.866613673971429</v>
      </c>
      <c r="J6880" s="96"/>
      <c r="K6880" s="96"/>
      <c r="L6880" s="96"/>
      <c r="M6880" s="96"/>
      <c r="N6880" s="96"/>
      <c r="O6880" s="96"/>
      <c r="P6880" s="96"/>
    </row>
    <row r="6881" spans="1:16" x14ac:dyDescent="0.25">
      <c r="A6881" s="100">
        <v>43786</v>
      </c>
      <c r="B6881" s="101">
        <v>58</v>
      </c>
      <c r="C6881" s="92" t="str">
        <f t="shared" si="321"/>
        <v>GET /file-payments/{FilePaymentId}</v>
      </c>
      <c r="D6881" s="94" t="s">
        <v>207</v>
      </c>
      <c r="E6881" s="93" t="str">
        <f t="shared" si="322"/>
        <v>PISP</v>
      </c>
      <c r="F6881" s="93" t="str">
        <f t="shared" si="323"/>
        <v>Y</v>
      </c>
      <c r="G6881" s="95">
        <v>74457588.93314828</v>
      </c>
      <c r="H6881" s="102">
        <v>786.23104450165079</v>
      </c>
      <c r="I6881" s="102">
        <v>138.98270423286593</v>
      </c>
      <c r="J6881" s="96"/>
      <c r="K6881" s="96"/>
      <c r="L6881" s="96"/>
      <c r="M6881" s="96"/>
      <c r="N6881" s="96"/>
      <c r="O6881" s="96"/>
      <c r="P6881" s="96"/>
    </row>
    <row r="6882" spans="1:16" x14ac:dyDescent="0.25">
      <c r="A6882" s="100">
        <v>43786</v>
      </c>
      <c r="B6882" s="101">
        <v>59</v>
      </c>
      <c r="C6882" s="92" t="str">
        <f t="shared" si="321"/>
        <v>GET /file-payments/{FilePaymentId}/report-file</v>
      </c>
      <c r="D6882" s="94" t="s">
        <v>207</v>
      </c>
      <c r="E6882" s="93" t="str">
        <f t="shared" si="322"/>
        <v>PISP</v>
      </c>
      <c r="F6882" s="93" t="str">
        <f t="shared" si="323"/>
        <v>Y</v>
      </c>
      <c r="G6882" s="95">
        <v>64110761.968191028</v>
      </c>
      <c r="H6882" s="102">
        <v>2342.2653238352091</v>
      </c>
      <c r="I6882" s="102">
        <v>95.92448258740292</v>
      </c>
      <c r="J6882" s="96"/>
      <c r="K6882" s="96"/>
      <c r="L6882" s="96"/>
      <c r="M6882" s="96"/>
      <c r="N6882" s="96"/>
      <c r="O6882" s="96"/>
      <c r="P6882" s="96"/>
    </row>
    <row r="6883" spans="1:16" x14ac:dyDescent="0.25">
      <c r="A6883" s="100">
        <v>43786</v>
      </c>
      <c r="B6883" s="101">
        <v>60</v>
      </c>
      <c r="C6883" s="92" t="str">
        <f t="shared" si="321"/>
        <v>POST /funds-confirmation-consents</v>
      </c>
      <c r="D6883" s="94" t="s">
        <v>207</v>
      </c>
      <c r="E6883" s="93" t="str">
        <f t="shared" si="322"/>
        <v>CoF</v>
      </c>
      <c r="F6883" s="93" t="str">
        <f t="shared" si="323"/>
        <v>N</v>
      </c>
      <c r="G6883" s="95">
        <v>14216683.890370972</v>
      </c>
      <c r="H6883" s="102">
        <v>15029.275555813065</v>
      </c>
      <c r="I6883" s="102">
        <v>13.839708942747253</v>
      </c>
      <c r="J6883" s="96"/>
      <c r="K6883" s="96"/>
      <c r="L6883" s="96"/>
      <c r="M6883" s="96"/>
      <c r="N6883" s="96"/>
      <c r="O6883" s="96"/>
      <c r="P6883" s="96"/>
    </row>
    <row r="6884" spans="1:16" x14ac:dyDescent="0.25">
      <c r="A6884" s="100">
        <v>43786</v>
      </c>
      <c r="B6884" s="101">
        <v>61</v>
      </c>
      <c r="C6884" s="92" t="str">
        <f t="shared" si="321"/>
        <v>GET /funds-confirmation-consents/{ConsentId}</v>
      </c>
      <c r="D6884" s="94" t="s">
        <v>207</v>
      </c>
      <c r="E6884" s="93" t="str">
        <f t="shared" si="322"/>
        <v>CoF</v>
      </c>
      <c r="F6884" s="93" t="str">
        <f t="shared" si="323"/>
        <v>N</v>
      </c>
      <c r="G6884" s="95">
        <v>22484135.776094731</v>
      </c>
      <c r="H6884" s="102">
        <v>40470.374300730458</v>
      </c>
      <c r="I6884" s="102">
        <v>223.66231830553414</v>
      </c>
      <c r="J6884" s="96"/>
      <c r="K6884" s="96"/>
      <c r="L6884" s="96"/>
      <c r="M6884" s="96"/>
      <c r="N6884" s="96"/>
      <c r="O6884" s="96"/>
      <c r="P6884" s="96"/>
    </row>
    <row r="6885" spans="1:16" x14ac:dyDescent="0.25">
      <c r="A6885" s="100">
        <v>43786</v>
      </c>
      <c r="B6885" s="101">
        <v>62</v>
      </c>
      <c r="C6885" s="92" t="str">
        <f t="shared" si="321"/>
        <v>DELETE /funds-confirmation-consents/{ConsentId}</v>
      </c>
      <c r="D6885" s="94" t="s">
        <v>207</v>
      </c>
      <c r="E6885" s="93" t="str">
        <f t="shared" si="322"/>
        <v>CoF</v>
      </c>
      <c r="F6885" s="93" t="str">
        <f t="shared" si="323"/>
        <v>N</v>
      </c>
      <c r="G6885" s="95">
        <v>7621303.3962975359</v>
      </c>
      <c r="H6885" s="102">
        <v>12892.43339911699</v>
      </c>
      <c r="I6885" s="102">
        <v>130.76624852927711</v>
      </c>
      <c r="J6885" s="96"/>
      <c r="K6885" s="96"/>
      <c r="L6885" s="96"/>
      <c r="M6885" s="96"/>
      <c r="N6885" s="96"/>
      <c r="O6885" s="96"/>
      <c r="P6885" s="96"/>
    </row>
    <row r="6886" spans="1:16" x14ac:dyDescent="0.25">
      <c r="A6886" s="100">
        <v>43786</v>
      </c>
      <c r="B6886" s="101">
        <v>63</v>
      </c>
      <c r="C6886" s="92" t="str">
        <f t="shared" si="321"/>
        <v>POST /funds-confirmations</v>
      </c>
      <c r="D6886" s="94" t="s">
        <v>207</v>
      </c>
      <c r="E6886" s="93" t="str">
        <f t="shared" si="322"/>
        <v>CoF</v>
      </c>
      <c r="F6886" s="93" t="str">
        <f t="shared" si="323"/>
        <v>Y</v>
      </c>
      <c r="G6886" s="95">
        <v>9502522.0768383052</v>
      </c>
      <c r="H6886" s="102">
        <v>18055.259525357724</v>
      </c>
      <c r="I6886" s="102">
        <v>241.23744307481292</v>
      </c>
      <c r="J6886" s="96"/>
      <c r="K6886" s="96"/>
      <c r="L6886" s="96"/>
      <c r="M6886" s="96"/>
      <c r="N6886" s="96"/>
      <c r="O6886" s="96"/>
      <c r="P6886" s="96"/>
    </row>
    <row r="6887" spans="1:16" x14ac:dyDescent="0.25">
      <c r="A6887" s="46">
        <v>43786</v>
      </c>
      <c r="B6887" s="101">
        <v>0</v>
      </c>
      <c r="C6887" s="92" t="str">
        <f t="shared" si="321"/>
        <v>OIDC endpoints for token IDs</v>
      </c>
      <c r="D6887" s="94" t="s">
        <v>208</v>
      </c>
      <c r="E6887" s="93" t="str">
        <f t="shared" si="322"/>
        <v>OIDC</v>
      </c>
      <c r="F6887" s="93" t="str">
        <f t="shared" si="323"/>
        <v>N</v>
      </c>
      <c r="G6887" s="112">
        <v>707893262.07603729</v>
      </c>
      <c r="H6887" s="68">
        <v>1710049.5758816255</v>
      </c>
      <c r="I6887" s="68">
        <v>585.26101933275675</v>
      </c>
      <c r="J6887" s="96"/>
      <c r="K6887" s="96"/>
      <c r="L6887" s="96"/>
      <c r="M6887" s="96"/>
      <c r="N6887" s="96"/>
      <c r="O6887" s="96"/>
      <c r="P6887" s="96"/>
    </row>
    <row r="6888" spans="1:16" x14ac:dyDescent="0.25">
      <c r="A6888" s="97">
        <v>43786</v>
      </c>
      <c r="B6888" s="101">
        <v>1</v>
      </c>
      <c r="C6888" s="92" t="str">
        <f t="shared" si="321"/>
        <v>POST /account-access-consents</v>
      </c>
      <c r="D6888" s="94" t="s">
        <v>208</v>
      </c>
      <c r="E6888" s="93" t="str">
        <f t="shared" si="322"/>
        <v>AISP</v>
      </c>
      <c r="F6888" s="93" t="str">
        <f t="shared" si="323"/>
        <v>N</v>
      </c>
      <c r="G6888" s="95">
        <v>622412.22993513127</v>
      </c>
      <c r="H6888" s="99">
        <v>28177.619795459923</v>
      </c>
      <c r="I6888" s="99">
        <v>90.459961095153744</v>
      </c>
      <c r="J6888" s="96"/>
      <c r="K6888" s="96"/>
      <c r="L6888" s="96"/>
      <c r="M6888" s="96"/>
      <c r="N6888" s="96"/>
      <c r="O6888" s="96"/>
      <c r="P6888" s="96"/>
    </row>
    <row r="6889" spans="1:16" x14ac:dyDescent="0.25">
      <c r="A6889" s="97">
        <v>43786</v>
      </c>
      <c r="B6889" s="101">
        <v>2</v>
      </c>
      <c r="C6889" s="92" t="str">
        <f t="shared" si="321"/>
        <v>GET /account-access-consents/{ConsentId}</v>
      </c>
      <c r="D6889" s="94" t="s">
        <v>208</v>
      </c>
      <c r="E6889" s="93" t="str">
        <f t="shared" si="322"/>
        <v>AISP</v>
      </c>
      <c r="F6889" s="93" t="str">
        <f t="shared" si="323"/>
        <v>N</v>
      </c>
      <c r="G6889" s="95">
        <v>1221083.7303569668</v>
      </c>
      <c r="H6889" s="99">
        <v>27367.551614270425</v>
      </c>
      <c r="I6889" s="99">
        <v>33.631028687899736</v>
      </c>
      <c r="J6889" s="96"/>
      <c r="K6889" s="96"/>
      <c r="L6889" s="96"/>
      <c r="M6889" s="96"/>
      <c r="N6889" s="96"/>
      <c r="O6889" s="96"/>
      <c r="P6889" s="96"/>
    </row>
    <row r="6890" spans="1:16" x14ac:dyDescent="0.25">
      <c r="A6890" s="97">
        <v>43786</v>
      </c>
      <c r="B6890" s="101">
        <v>3</v>
      </c>
      <c r="C6890" s="92" t="str">
        <f t="shared" si="321"/>
        <v>DELETE /account-access-consents/{ConsentId}</v>
      </c>
      <c r="D6890" s="94" t="s">
        <v>208</v>
      </c>
      <c r="E6890" s="93" t="str">
        <f t="shared" si="322"/>
        <v>AISP</v>
      </c>
      <c r="F6890" s="93" t="str">
        <f t="shared" si="323"/>
        <v>N</v>
      </c>
      <c r="G6890" s="95">
        <v>595844.2123653444</v>
      </c>
      <c r="H6890" s="99">
        <v>23742.048231334837</v>
      </c>
      <c r="I6890" s="99">
        <v>253.84630996852326</v>
      </c>
      <c r="J6890" s="96"/>
      <c r="K6890" s="96"/>
      <c r="L6890" s="96"/>
      <c r="M6890" s="96"/>
      <c r="N6890" s="96"/>
      <c r="O6890" s="96"/>
      <c r="P6890" s="96"/>
    </row>
    <row r="6891" spans="1:16" x14ac:dyDescent="0.25">
      <c r="A6891" s="97">
        <v>43786</v>
      </c>
      <c r="B6891" s="101">
        <v>4</v>
      </c>
      <c r="C6891" s="92" t="str">
        <f t="shared" si="321"/>
        <v>GET /accounts</v>
      </c>
      <c r="D6891" s="94" t="s">
        <v>208</v>
      </c>
      <c r="E6891" s="93" t="str">
        <f t="shared" si="322"/>
        <v>AISP</v>
      </c>
      <c r="F6891" s="93" t="str">
        <f t="shared" si="323"/>
        <v>Y</v>
      </c>
      <c r="G6891" s="95">
        <v>1533895.9297921897</v>
      </c>
      <c r="H6891" s="99">
        <v>31381.628879046119</v>
      </c>
      <c r="I6891" s="99">
        <v>74.40539718896413</v>
      </c>
      <c r="J6891" s="96"/>
      <c r="K6891" s="96"/>
      <c r="L6891" s="96"/>
      <c r="M6891" s="96"/>
      <c r="N6891" s="96"/>
      <c r="O6891" s="96"/>
      <c r="P6891" s="96"/>
    </row>
    <row r="6892" spans="1:16" x14ac:dyDescent="0.25">
      <c r="A6892" s="97">
        <v>43786</v>
      </c>
      <c r="B6892" s="101">
        <v>5</v>
      </c>
      <c r="C6892" s="92" t="str">
        <f t="shared" si="321"/>
        <v>GET /accounts/{AccountId}</v>
      </c>
      <c r="D6892" s="94" t="s">
        <v>208</v>
      </c>
      <c r="E6892" s="93" t="str">
        <f t="shared" si="322"/>
        <v>AISP</v>
      </c>
      <c r="F6892" s="93" t="str">
        <f t="shared" si="323"/>
        <v>Y</v>
      </c>
      <c r="G6892" s="95">
        <v>2587184.1339937369</v>
      </c>
      <c r="H6892" s="99">
        <v>45568.656269901046</v>
      </c>
      <c r="I6892" s="99">
        <v>85.912042816622858</v>
      </c>
      <c r="J6892" s="96"/>
      <c r="K6892" s="96"/>
      <c r="L6892" s="96"/>
      <c r="M6892" s="96"/>
      <c r="N6892" s="96"/>
      <c r="O6892" s="96"/>
      <c r="P6892" s="96"/>
    </row>
    <row r="6893" spans="1:16" x14ac:dyDescent="0.25">
      <c r="A6893" s="97">
        <v>43786</v>
      </c>
      <c r="B6893" s="101">
        <v>6</v>
      </c>
      <c r="C6893" s="92" t="str">
        <f t="shared" si="321"/>
        <v>GET /accounts/{AccountId}/balances</v>
      </c>
      <c r="D6893" s="94" t="s">
        <v>208</v>
      </c>
      <c r="E6893" s="93" t="str">
        <f t="shared" si="322"/>
        <v>AISP</v>
      </c>
      <c r="F6893" s="93" t="str">
        <f t="shared" si="323"/>
        <v>Y</v>
      </c>
      <c r="G6893" s="95">
        <v>1750643.8747596939</v>
      </c>
      <c r="H6893" s="99">
        <v>29785.565994322977</v>
      </c>
      <c r="I6893" s="99">
        <v>132.29399263726219</v>
      </c>
      <c r="J6893" s="96"/>
      <c r="K6893" s="96"/>
      <c r="L6893" s="96"/>
      <c r="M6893" s="96"/>
      <c r="N6893" s="96"/>
      <c r="O6893" s="96"/>
      <c r="P6893" s="96"/>
    </row>
    <row r="6894" spans="1:16" x14ac:dyDescent="0.25">
      <c r="A6894" s="97">
        <v>43786</v>
      </c>
      <c r="B6894" s="101">
        <v>7</v>
      </c>
      <c r="C6894" s="92" t="str">
        <f t="shared" si="321"/>
        <v>GET /balances</v>
      </c>
      <c r="D6894" s="94" t="s">
        <v>208</v>
      </c>
      <c r="E6894" s="93" t="str">
        <f t="shared" si="322"/>
        <v>AISP</v>
      </c>
      <c r="F6894" s="93" t="str">
        <f t="shared" si="323"/>
        <v>Y</v>
      </c>
      <c r="G6894" s="95">
        <v>1036628.8386012015</v>
      </c>
      <c r="H6894" s="99">
        <v>20505.980166094188</v>
      </c>
      <c r="I6894" s="99">
        <v>141.33223589103625</v>
      </c>
      <c r="J6894" s="96"/>
      <c r="K6894" s="96"/>
      <c r="L6894" s="96"/>
      <c r="M6894" s="96"/>
      <c r="N6894" s="96"/>
      <c r="O6894" s="96"/>
      <c r="P6894" s="96"/>
    </row>
    <row r="6895" spans="1:16" x14ac:dyDescent="0.25">
      <c r="A6895" s="97">
        <v>43786</v>
      </c>
      <c r="B6895" s="101">
        <v>8</v>
      </c>
      <c r="C6895" s="92" t="str">
        <f t="shared" si="321"/>
        <v>GET /accounts/{AccountId}/transactions</v>
      </c>
      <c r="D6895" s="94" t="s">
        <v>208</v>
      </c>
      <c r="E6895" s="93" t="str">
        <f t="shared" si="322"/>
        <v>AISP</v>
      </c>
      <c r="F6895" s="93" t="str">
        <f t="shared" si="323"/>
        <v>Y</v>
      </c>
      <c r="G6895" s="95">
        <v>30630600.555183224</v>
      </c>
      <c r="H6895" s="99">
        <v>20028.124868223913</v>
      </c>
      <c r="I6895" s="99">
        <v>185.49048675236605</v>
      </c>
      <c r="J6895" s="96"/>
      <c r="K6895" s="96"/>
      <c r="L6895" s="96"/>
      <c r="M6895" s="96"/>
      <c r="N6895" s="96"/>
      <c r="O6895" s="96"/>
      <c r="P6895" s="96"/>
    </row>
    <row r="6896" spans="1:16" x14ac:dyDescent="0.25">
      <c r="A6896" s="97">
        <v>43786</v>
      </c>
      <c r="B6896" s="101">
        <v>9</v>
      </c>
      <c r="C6896" s="92" t="str">
        <f t="shared" si="321"/>
        <v>GET /transactions</v>
      </c>
      <c r="D6896" s="94" t="s">
        <v>208</v>
      </c>
      <c r="E6896" s="93" t="str">
        <f t="shared" si="322"/>
        <v>AISP</v>
      </c>
      <c r="F6896" s="93" t="str">
        <f t="shared" si="323"/>
        <v>Y</v>
      </c>
      <c r="G6896" s="95">
        <v>300193001.84261775</v>
      </c>
      <c r="H6896" s="99">
        <v>44448.183978791596</v>
      </c>
      <c r="I6896" s="99">
        <v>30.751938027112583</v>
      </c>
      <c r="J6896" s="96"/>
      <c r="K6896" s="96"/>
      <c r="L6896" s="96"/>
      <c r="M6896" s="96"/>
      <c r="N6896" s="96"/>
      <c r="O6896" s="96"/>
      <c r="P6896" s="96"/>
    </row>
    <row r="6897" spans="1:16" x14ac:dyDescent="0.25">
      <c r="A6897" s="97">
        <v>43786</v>
      </c>
      <c r="B6897" s="101">
        <v>10</v>
      </c>
      <c r="C6897" s="92" t="str">
        <f t="shared" si="321"/>
        <v>GET /accounts/{AccountId}/beneficiaries</v>
      </c>
      <c r="D6897" s="94" t="s">
        <v>208</v>
      </c>
      <c r="E6897" s="93" t="str">
        <f t="shared" si="322"/>
        <v>AISP</v>
      </c>
      <c r="F6897" s="93" t="str">
        <f t="shared" si="323"/>
        <v>Y</v>
      </c>
      <c r="G6897" s="95">
        <v>1849248.9031938957</v>
      </c>
      <c r="H6897" s="99">
        <v>28086.626284823997</v>
      </c>
      <c r="I6897" s="99">
        <v>136.86195418360947</v>
      </c>
      <c r="J6897" s="96"/>
      <c r="K6897" s="96"/>
      <c r="L6897" s="96"/>
      <c r="M6897" s="96"/>
      <c r="N6897" s="96"/>
      <c r="O6897" s="96"/>
      <c r="P6897" s="96"/>
    </row>
    <row r="6898" spans="1:16" x14ac:dyDescent="0.25">
      <c r="A6898" s="97">
        <v>43786</v>
      </c>
      <c r="B6898" s="101">
        <v>11</v>
      </c>
      <c r="C6898" s="92" t="str">
        <f t="shared" si="321"/>
        <v>GET /beneficiaries</v>
      </c>
      <c r="D6898" s="94" t="s">
        <v>208</v>
      </c>
      <c r="E6898" s="93" t="str">
        <f t="shared" si="322"/>
        <v>AISP</v>
      </c>
      <c r="F6898" s="93" t="str">
        <f t="shared" si="323"/>
        <v>Y</v>
      </c>
      <c r="G6898" s="95">
        <v>2674077.1164225568</v>
      </c>
      <c r="H6898" s="99">
        <v>39764.260820291784</v>
      </c>
      <c r="I6898" s="99">
        <v>28.349934587588045</v>
      </c>
      <c r="J6898" s="96"/>
      <c r="K6898" s="96"/>
      <c r="L6898" s="96"/>
      <c r="M6898" s="96"/>
      <c r="N6898" s="96"/>
      <c r="O6898" s="96"/>
      <c r="P6898" s="96"/>
    </row>
    <row r="6899" spans="1:16" x14ac:dyDescent="0.25">
      <c r="A6899" s="97">
        <v>43786</v>
      </c>
      <c r="B6899" s="101">
        <v>12</v>
      </c>
      <c r="C6899" s="92" t="str">
        <f t="shared" si="321"/>
        <v>GET /accounts/{AccountId}/direct-debits</v>
      </c>
      <c r="D6899" s="94" t="s">
        <v>208</v>
      </c>
      <c r="E6899" s="93" t="str">
        <f t="shared" si="322"/>
        <v>AISP</v>
      </c>
      <c r="F6899" s="93" t="str">
        <f t="shared" si="323"/>
        <v>Y</v>
      </c>
      <c r="G6899" s="95">
        <v>1731644.4927495152</v>
      </c>
      <c r="H6899" s="99">
        <v>33499.070047003297</v>
      </c>
      <c r="I6899" s="99">
        <v>161.89159526845822</v>
      </c>
      <c r="J6899" s="96"/>
      <c r="K6899" s="96"/>
      <c r="L6899" s="96"/>
      <c r="M6899" s="96"/>
      <c r="N6899" s="96"/>
      <c r="O6899" s="96"/>
      <c r="P6899" s="96"/>
    </row>
    <row r="6900" spans="1:16" x14ac:dyDescent="0.25">
      <c r="A6900" s="97">
        <v>43786</v>
      </c>
      <c r="B6900" s="101">
        <v>13</v>
      </c>
      <c r="C6900" s="92" t="str">
        <f t="shared" si="321"/>
        <v>GET /direct-debits</v>
      </c>
      <c r="D6900" s="94" t="s">
        <v>208</v>
      </c>
      <c r="E6900" s="93" t="str">
        <f t="shared" si="322"/>
        <v>AISP</v>
      </c>
      <c r="F6900" s="93" t="str">
        <f t="shared" si="323"/>
        <v>Y</v>
      </c>
      <c r="G6900" s="95">
        <v>1555524.956881348</v>
      </c>
      <c r="H6900" s="99">
        <v>23154.264794096423</v>
      </c>
      <c r="I6900" s="99">
        <v>198.83339916194353</v>
      </c>
      <c r="J6900" s="96"/>
      <c r="K6900" s="96"/>
      <c r="L6900" s="96"/>
      <c r="M6900" s="96"/>
      <c r="N6900" s="96"/>
      <c r="O6900" s="96"/>
      <c r="P6900" s="96"/>
    </row>
    <row r="6901" spans="1:16" x14ac:dyDescent="0.25">
      <c r="A6901" s="97">
        <v>43786</v>
      </c>
      <c r="B6901" s="101">
        <v>14</v>
      </c>
      <c r="C6901" s="92" t="str">
        <f t="shared" si="321"/>
        <v>GET /accounts/{AccountId}/standing-orders</v>
      </c>
      <c r="D6901" s="94" t="s">
        <v>208</v>
      </c>
      <c r="E6901" s="93" t="str">
        <f t="shared" si="322"/>
        <v>AISP</v>
      </c>
      <c r="F6901" s="93" t="str">
        <f t="shared" si="323"/>
        <v>Y</v>
      </c>
      <c r="G6901" s="95">
        <v>859216.68142258411</v>
      </c>
      <c r="H6901" s="99">
        <v>16838.35040334782</v>
      </c>
      <c r="I6901" s="99">
        <v>123.24976064516623</v>
      </c>
      <c r="J6901" s="96"/>
      <c r="K6901" s="96"/>
      <c r="L6901" s="96"/>
      <c r="M6901" s="96"/>
      <c r="N6901" s="96"/>
      <c r="O6901" s="96"/>
      <c r="P6901" s="96"/>
    </row>
    <row r="6902" spans="1:16" x14ac:dyDescent="0.25">
      <c r="A6902" s="97">
        <v>43786</v>
      </c>
      <c r="B6902" s="101">
        <v>15</v>
      </c>
      <c r="C6902" s="92" t="str">
        <f t="shared" si="321"/>
        <v>GET /standing-orders</v>
      </c>
      <c r="D6902" s="94" t="s">
        <v>208</v>
      </c>
      <c r="E6902" s="93" t="str">
        <f t="shared" si="322"/>
        <v>AISP</v>
      </c>
      <c r="F6902" s="93" t="str">
        <f t="shared" si="323"/>
        <v>Y</v>
      </c>
      <c r="G6902" s="95">
        <v>1445811.2584759423</v>
      </c>
      <c r="H6902" s="99">
        <v>41884.223038095537</v>
      </c>
      <c r="I6902" s="99">
        <v>137.34120769231916</v>
      </c>
      <c r="J6902" s="96"/>
      <c r="K6902" s="96"/>
      <c r="L6902" s="96"/>
      <c r="M6902" s="96"/>
      <c r="N6902" s="96"/>
      <c r="O6902" s="96"/>
      <c r="P6902" s="96"/>
    </row>
    <row r="6903" spans="1:16" x14ac:dyDescent="0.25">
      <c r="A6903" s="97">
        <v>43786</v>
      </c>
      <c r="B6903" s="101">
        <v>16</v>
      </c>
      <c r="C6903" s="92" t="str">
        <f t="shared" si="321"/>
        <v>GET /accounts/{AccountId}/product</v>
      </c>
      <c r="D6903" s="94" t="s">
        <v>208</v>
      </c>
      <c r="E6903" s="93" t="str">
        <f t="shared" si="322"/>
        <v>AISP</v>
      </c>
      <c r="F6903" s="93" t="str">
        <f t="shared" si="323"/>
        <v>Y</v>
      </c>
      <c r="G6903" s="95">
        <v>325291.13851748523</v>
      </c>
      <c r="H6903" s="99">
        <v>5309.7164807850513</v>
      </c>
      <c r="I6903" s="99">
        <v>153.16285724530397</v>
      </c>
      <c r="J6903" s="96"/>
      <c r="K6903" s="96"/>
      <c r="L6903" s="96"/>
      <c r="M6903" s="96"/>
      <c r="N6903" s="96"/>
      <c r="O6903" s="96"/>
      <c r="P6903" s="96"/>
    </row>
    <row r="6904" spans="1:16" x14ac:dyDescent="0.25">
      <c r="A6904" s="97">
        <v>43786</v>
      </c>
      <c r="B6904" s="101">
        <v>17</v>
      </c>
      <c r="C6904" s="92" t="str">
        <f t="shared" si="321"/>
        <v>GET /products</v>
      </c>
      <c r="D6904" s="94" t="s">
        <v>208</v>
      </c>
      <c r="E6904" s="93" t="str">
        <f t="shared" si="322"/>
        <v>AISP</v>
      </c>
      <c r="F6904" s="93" t="str">
        <f t="shared" si="323"/>
        <v>Y</v>
      </c>
      <c r="G6904" s="95">
        <v>752821.23632000608</v>
      </c>
      <c r="H6904" s="99">
        <v>30811.388463286377</v>
      </c>
      <c r="I6904" s="99">
        <v>206.8589321485411</v>
      </c>
      <c r="J6904" s="96"/>
      <c r="K6904" s="96"/>
      <c r="L6904" s="96"/>
      <c r="M6904" s="96"/>
      <c r="N6904" s="96"/>
      <c r="O6904" s="96"/>
      <c r="P6904" s="96"/>
    </row>
    <row r="6905" spans="1:16" x14ac:dyDescent="0.25">
      <c r="A6905" s="97">
        <v>43786</v>
      </c>
      <c r="B6905" s="101">
        <v>18</v>
      </c>
      <c r="C6905" s="92" t="str">
        <f t="shared" si="321"/>
        <v>GET /accounts/{AccountId}/offers</v>
      </c>
      <c r="D6905" s="94" t="s">
        <v>208</v>
      </c>
      <c r="E6905" s="93" t="str">
        <f t="shared" si="322"/>
        <v>AISP</v>
      </c>
      <c r="F6905" s="93" t="str">
        <f t="shared" si="323"/>
        <v>Y</v>
      </c>
      <c r="G6905" s="95">
        <v>777860.87766116566</v>
      </c>
      <c r="H6905" s="99">
        <v>39601.961985547547</v>
      </c>
      <c r="I6905" s="99">
        <v>266.82761217419596</v>
      </c>
      <c r="J6905" s="96"/>
      <c r="K6905" s="96"/>
      <c r="L6905" s="96"/>
      <c r="M6905" s="96"/>
      <c r="N6905" s="96"/>
      <c r="O6905" s="96"/>
      <c r="P6905" s="96"/>
    </row>
    <row r="6906" spans="1:16" x14ac:dyDescent="0.25">
      <c r="A6906" s="97">
        <v>43786</v>
      </c>
      <c r="B6906" s="101">
        <v>19</v>
      </c>
      <c r="C6906" s="92" t="str">
        <f t="shared" si="321"/>
        <v>GET /offers</v>
      </c>
      <c r="D6906" s="94" t="s">
        <v>208</v>
      </c>
      <c r="E6906" s="93" t="str">
        <f t="shared" si="322"/>
        <v>AISP</v>
      </c>
      <c r="F6906" s="93" t="str">
        <f t="shared" si="323"/>
        <v>Y</v>
      </c>
      <c r="G6906" s="95">
        <v>3063554.7930781571</v>
      </c>
      <c r="H6906" s="99">
        <v>42902.24095660224</v>
      </c>
      <c r="I6906" s="99">
        <v>154.74300777557153</v>
      </c>
      <c r="J6906" s="96"/>
      <c r="K6906" s="96"/>
      <c r="L6906" s="96"/>
      <c r="M6906" s="96"/>
      <c r="N6906" s="96"/>
      <c r="O6906" s="96"/>
      <c r="P6906" s="96"/>
    </row>
    <row r="6907" spans="1:16" x14ac:dyDescent="0.25">
      <c r="A6907" s="97">
        <v>43786</v>
      </c>
      <c r="B6907" s="101">
        <v>20</v>
      </c>
      <c r="C6907" s="92" t="str">
        <f t="shared" si="321"/>
        <v>GET /accounts/{AccountId}/party</v>
      </c>
      <c r="D6907" s="94" t="s">
        <v>208</v>
      </c>
      <c r="E6907" s="93" t="str">
        <f t="shared" si="322"/>
        <v>AISP</v>
      </c>
      <c r="F6907" s="93" t="str">
        <f t="shared" si="323"/>
        <v>Y</v>
      </c>
      <c r="G6907" s="95">
        <v>1107416.9945633139</v>
      </c>
      <c r="H6907" s="99">
        <v>49005.569882921118</v>
      </c>
      <c r="I6907" s="99">
        <v>0</v>
      </c>
      <c r="J6907" s="96"/>
      <c r="K6907" s="96"/>
      <c r="L6907" s="96"/>
      <c r="M6907" s="96"/>
      <c r="N6907" s="96"/>
      <c r="O6907" s="96"/>
      <c r="P6907" s="96"/>
    </row>
    <row r="6908" spans="1:16" x14ac:dyDescent="0.25">
      <c r="A6908" s="97">
        <v>43786</v>
      </c>
      <c r="B6908" s="101">
        <v>21</v>
      </c>
      <c r="C6908" s="92" t="str">
        <f t="shared" si="321"/>
        <v>GET /party</v>
      </c>
      <c r="D6908" s="94" t="s">
        <v>208</v>
      </c>
      <c r="E6908" s="93" t="str">
        <f t="shared" si="322"/>
        <v>AISP</v>
      </c>
      <c r="F6908" s="93" t="str">
        <f t="shared" si="323"/>
        <v>Y</v>
      </c>
      <c r="G6908" s="95">
        <v>860087.34353803145</v>
      </c>
      <c r="H6908" s="99">
        <v>9405.0290220314637</v>
      </c>
      <c r="I6908" s="99">
        <v>352.95293965147886</v>
      </c>
      <c r="J6908" s="96"/>
      <c r="K6908" s="96"/>
      <c r="L6908" s="96"/>
      <c r="M6908" s="96"/>
      <c r="N6908" s="96"/>
      <c r="O6908" s="96"/>
      <c r="P6908" s="96"/>
    </row>
    <row r="6909" spans="1:16" x14ac:dyDescent="0.25">
      <c r="A6909" s="97">
        <v>43786</v>
      </c>
      <c r="B6909" s="101">
        <v>22</v>
      </c>
      <c r="C6909" s="92" t="str">
        <f t="shared" si="321"/>
        <v>GET /accounts/{AccountId}/scheduled-payments</v>
      </c>
      <c r="D6909" s="94" t="s">
        <v>208</v>
      </c>
      <c r="E6909" s="93" t="str">
        <f t="shared" si="322"/>
        <v>AISP</v>
      </c>
      <c r="F6909" s="93" t="str">
        <f t="shared" si="323"/>
        <v>Y</v>
      </c>
      <c r="G6909" s="95">
        <v>886490.95490867703</v>
      </c>
      <c r="H6909" s="99">
        <v>36216.406333637904</v>
      </c>
      <c r="I6909" s="99">
        <v>2.8351473083276804</v>
      </c>
      <c r="J6909" s="96"/>
      <c r="K6909" s="96"/>
      <c r="L6909" s="96"/>
      <c r="M6909" s="96"/>
      <c r="N6909" s="96"/>
      <c r="O6909" s="96"/>
      <c r="P6909" s="96"/>
    </row>
    <row r="6910" spans="1:16" x14ac:dyDescent="0.25">
      <c r="A6910" s="97">
        <v>43786</v>
      </c>
      <c r="B6910" s="101">
        <v>23</v>
      </c>
      <c r="C6910" s="92" t="str">
        <f t="shared" si="321"/>
        <v>GET /scheduled-payments</v>
      </c>
      <c r="D6910" s="94" t="s">
        <v>208</v>
      </c>
      <c r="E6910" s="93" t="str">
        <f t="shared" si="322"/>
        <v>AISP</v>
      </c>
      <c r="F6910" s="93" t="str">
        <f t="shared" si="323"/>
        <v>Y</v>
      </c>
      <c r="G6910" s="95">
        <v>1659440.3387214432</v>
      </c>
      <c r="H6910" s="99">
        <v>28406.731639990096</v>
      </c>
      <c r="I6910" s="99">
        <v>73.158945887058678</v>
      </c>
      <c r="J6910" s="96"/>
      <c r="K6910" s="96"/>
      <c r="L6910" s="96"/>
      <c r="M6910" s="96"/>
      <c r="N6910" s="96"/>
      <c r="O6910" s="96"/>
      <c r="P6910" s="96"/>
    </row>
    <row r="6911" spans="1:16" x14ac:dyDescent="0.25">
      <c r="A6911" s="97">
        <v>43786</v>
      </c>
      <c r="B6911" s="101">
        <v>24</v>
      </c>
      <c r="C6911" s="92" t="str">
        <f t="shared" si="321"/>
        <v>GET /accounts/{AccountId}/statements</v>
      </c>
      <c r="D6911" s="94" t="s">
        <v>208</v>
      </c>
      <c r="E6911" s="93" t="str">
        <f t="shared" si="322"/>
        <v>AISP</v>
      </c>
      <c r="F6911" s="93" t="str">
        <f t="shared" si="323"/>
        <v>Y</v>
      </c>
      <c r="G6911" s="95">
        <v>884049.6922636776</v>
      </c>
      <c r="H6911" s="99">
        <v>14596.739135398871</v>
      </c>
      <c r="I6911" s="99">
        <v>140.24167759939712</v>
      </c>
      <c r="J6911" s="96"/>
      <c r="K6911" s="96"/>
      <c r="L6911" s="96"/>
      <c r="M6911" s="96"/>
      <c r="N6911" s="96"/>
      <c r="O6911" s="96"/>
      <c r="P6911" s="96"/>
    </row>
    <row r="6912" spans="1:16" x14ac:dyDescent="0.25">
      <c r="A6912" s="97">
        <v>43786</v>
      </c>
      <c r="B6912" s="101">
        <v>25</v>
      </c>
      <c r="C6912" s="92" t="str">
        <f t="shared" si="321"/>
        <v>GET /accounts/{AccountId}/statements/{StatementId}</v>
      </c>
      <c r="D6912" s="94" t="s">
        <v>208</v>
      </c>
      <c r="E6912" s="93" t="str">
        <f t="shared" si="322"/>
        <v>AISP</v>
      </c>
      <c r="F6912" s="93" t="str">
        <f t="shared" si="323"/>
        <v>Y</v>
      </c>
      <c r="G6912" s="95">
        <v>1206143.4897219175</v>
      </c>
      <c r="H6912" s="99">
        <v>25374.235136317464</v>
      </c>
      <c r="I6912" s="99">
        <v>114.69241542009455</v>
      </c>
      <c r="J6912" s="96"/>
      <c r="K6912" s="96"/>
      <c r="L6912" s="96"/>
      <c r="M6912" s="96"/>
      <c r="N6912" s="96"/>
      <c r="O6912" s="96"/>
      <c r="P6912" s="96"/>
    </row>
    <row r="6913" spans="1:16" x14ac:dyDescent="0.25">
      <c r="A6913" s="97">
        <v>43786</v>
      </c>
      <c r="B6913" s="101">
        <v>26</v>
      </c>
      <c r="C6913" s="92" t="str">
        <f t="shared" si="321"/>
        <v>GET /accounts/{AccountId}/statements/{StatementId}/file</v>
      </c>
      <c r="D6913" s="94" t="s">
        <v>208</v>
      </c>
      <c r="E6913" s="93" t="str">
        <f t="shared" si="322"/>
        <v>AISP</v>
      </c>
      <c r="F6913" s="93" t="str">
        <f t="shared" si="323"/>
        <v>Y</v>
      </c>
      <c r="G6913" s="95">
        <v>2018095.4033834657</v>
      </c>
      <c r="H6913" s="99">
        <v>21687.950448627387</v>
      </c>
      <c r="I6913" s="99">
        <v>92.098801592550217</v>
      </c>
      <c r="J6913" s="96"/>
      <c r="K6913" s="96"/>
      <c r="L6913" s="96"/>
      <c r="M6913" s="96"/>
      <c r="N6913" s="96"/>
      <c r="O6913" s="96"/>
      <c r="P6913" s="96"/>
    </row>
    <row r="6914" spans="1:16" x14ac:dyDescent="0.25">
      <c r="A6914" s="97">
        <v>43786</v>
      </c>
      <c r="B6914" s="101">
        <v>27</v>
      </c>
      <c r="C6914" s="92" t="str">
        <f t="shared" si="321"/>
        <v>GET /accounts/{AccountId}/statements/{StatementId}/transactions</v>
      </c>
      <c r="D6914" s="94" t="s">
        <v>208</v>
      </c>
      <c r="E6914" s="93" t="str">
        <f t="shared" si="322"/>
        <v>AISP</v>
      </c>
      <c r="F6914" s="93" t="str">
        <f t="shared" si="323"/>
        <v>Y</v>
      </c>
      <c r="G6914" s="95">
        <v>30646689.513990048</v>
      </c>
      <c r="H6914" s="99">
        <v>7848.0610214950775</v>
      </c>
      <c r="I6914" s="99">
        <v>282.59083909766332</v>
      </c>
      <c r="J6914" s="96"/>
      <c r="K6914" s="96"/>
      <c r="L6914" s="96"/>
      <c r="M6914" s="96"/>
      <c r="N6914" s="96"/>
      <c r="O6914" s="96"/>
      <c r="P6914" s="96"/>
    </row>
    <row r="6915" spans="1:16" x14ac:dyDescent="0.25">
      <c r="A6915" s="97">
        <v>43786</v>
      </c>
      <c r="B6915" s="101">
        <v>28</v>
      </c>
      <c r="C6915" s="92" t="str">
        <f t="shared" si="321"/>
        <v>GET /statements</v>
      </c>
      <c r="D6915" s="94" t="s">
        <v>208</v>
      </c>
      <c r="E6915" s="93" t="str">
        <f t="shared" si="322"/>
        <v>AISP</v>
      </c>
      <c r="F6915" s="93" t="str">
        <f t="shared" si="323"/>
        <v>Y</v>
      </c>
      <c r="G6915" s="95">
        <v>3534339.0923330239</v>
      </c>
      <c r="H6915" s="99">
        <v>43462.002235217973</v>
      </c>
      <c r="I6915" s="99">
        <v>65.696674133743329</v>
      </c>
      <c r="J6915" s="96"/>
      <c r="K6915" s="96"/>
      <c r="L6915" s="96"/>
      <c r="M6915" s="96"/>
      <c r="N6915" s="96"/>
      <c r="O6915" s="96"/>
      <c r="P6915" s="96"/>
    </row>
    <row r="6916" spans="1:16" x14ac:dyDescent="0.25">
      <c r="A6916" s="97">
        <v>43786</v>
      </c>
      <c r="B6916" s="101">
        <v>29</v>
      </c>
      <c r="C6916" s="92" t="str">
        <f t="shared" si="321"/>
        <v>POST /domestic-payment-consents</v>
      </c>
      <c r="D6916" s="94" t="s">
        <v>208</v>
      </c>
      <c r="E6916" s="93" t="str">
        <f t="shared" si="322"/>
        <v>PISP</v>
      </c>
      <c r="F6916" s="93" t="str">
        <f t="shared" si="323"/>
        <v>N</v>
      </c>
      <c r="G6916" s="95">
        <v>3901648.3604634264</v>
      </c>
      <c r="H6916" s="99">
        <v>9331.0001570405038</v>
      </c>
      <c r="I6916" s="99">
        <v>86.4750830274469</v>
      </c>
      <c r="J6916" s="96"/>
      <c r="K6916" s="96"/>
      <c r="L6916" s="96"/>
      <c r="M6916" s="96"/>
      <c r="N6916" s="96"/>
      <c r="O6916" s="96"/>
      <c r="P6916" s="96"/>
    </row>
    <row r="6917" spans="1:16" x14ac:dyDescent="0.25">
      <c r="A6917" s="97">
        <v>43786</v>
      </c>
      <c r="B6917" s="101">
        <v>30</v>
      </c>
      <c r="C6917" s="92" t="str">
        <f t="shared" si="321"/>
        <v>GET /domestic-payment-consents/{ConsentId}</v>
      </c>
      <c r="D6917" s="94" t="s">
        <v>208</v>
      </c>
      <c r="E6917" s="93" t="str">
        <f t="shared" si="322"/>
        <v>PISP</v>
      </c>
      <c r="F6917" s="93" t="str">
        <f t="shared" si="323"/>
        <v>N</v>
      </c>
      <c r="G6917" s="95">
        <v>13791012.517391989</v>
      </c>
      <c r="H6917" s="99">
        <v>18040.953524578221</v>
      </c>
      <c r="I6917" s="99">
        <v>153.28373984694616</v>
      </c>
      <c r="J6917" s="96"/>
      <c r="K6917" s="96"/>
      <c r="L6917" s="96"/>
      <c r="M6917" s="96"/>
      <c r="N6917" s="96"/>
      <c r="O6917" s="96"/>
      <c r="P6917" s="96"/>
    </row>
    <row r="6918" spans="1:16" x14ac:dyDescent="0.25">
      <c r="A6918" s="97">
        <v>43786</v>
      </c>
      <c r="B6918" s="101">
        <v>31</v>
      </c>
      <c r="C6918" s="92" t="str">
        <f t="shared" si="321"/>
        <v>POST /domestic-payments</v>
      </c>
      <c r="D6918" s="94" t="s">
        <v>208</v>
      </c>
      <c r="E6918" s="93" t="str">
        <f t="shared" si="322"/>
        <v>PISP</v>
      </c>
      <c r="F6918" s="93" t="str">
        <f t="shared" si="323"/>
        <v>Y</v>
      </c>
      <c r="G6918" s="95">
        <v>5168141.220761654</v>
      </c>
      <c r="H6918" s="99">
        <v>15304.05173391083</v>
      </c>
      <c r="I6918" s="99">
        <v>5.7113101492942846</v>
      </c>
      <c r="J6918" s="96"/>
      <c r="K6918" s="96"/>
      <c r="L6918" s="96"/>
      <c r="M6918" s="96"/>
      <c r="N6918" s="96"/>
      <c r="O6918" s="96"/>
      <c r="P6918" s="96"/>
    </row>
    <row r="6919" spans="1:16" x14ac:dyDescent="0.25">
      <c r="A6919" s="97">
        <v>43786</v>
      </c>
      <c r="B6919" s="101">
        <v>32</v>
      </c>
      <c r="C6919" s="92" t="str">
        <f t="shared" si="321"/>
        <v>GET /domestic-payments/{DomesticPaymentId}</v>
      </c>
      <c r="D6919" s="94" t="s">
        <v>208</v>
      </c>
      <c r="E6919" s="93" t="str">
        <f t="shared" si="322"/>
        <v>PISP</v>
      </c>
      <c r="F6919" s="93" t="str">
        <f t="shared" si="323"/>
        <v>Y</v>
      </c>
      <c r="G6919" s="95">
        <v>31656657.781084727</v>
      </c>
      <c r="H6919" s="99">
        <v>42251.908973473117</v>
      </c>
      <c r="I6919" s="99">
        <v>73.018032441365634</v>
      </c>
      <c r="J6919" s="96"/>
      <c r="K6919" s="96"/>
      <c r="L6919" s="96"/>
      <c r="M6919" s="96"/>
      <c r="N6919" s="96"/>
      <c r="O6919" s="96"/>
      <c r="P6919" s="96"/>
    </row>
    <row r="6920" spans="1:16" x14ac:dyDescent="0.25">
      <c r="A6920" s="97">
        <v>43786</v>
      </c>
      <c r="B6920" s="101">
        <v>33</v>
      </c>
      <c r="C6920" s="92" t="str">
        <f t="shared" ref="C6920:C6983" si="324">VLOOKUP($B6920,endpoints,3)</f>
        <v>POST /domestic-scheduled-payment-consents</v>
      </c>
      <c r="D6920" s="94" t="s">
        <v>208</v>
      </c>
      <c r="E6920" s="93" t="str">
        <f t="shared" ref="E6920:E6983" si="325">VLOOKUP($B6920,endpoints,4)</f>
        <v>PISP</v>
      </c>
      <c r="F6920" s="93" t="str">
        <f t="shared" ref="F6920:F6983" si="326">VLOOKUP($B6920,endpoints,5)</f>
        <v>N</v>
      </c>
      <c r="G6920" s="95">
        <v>16864044.625992406</v>
      </c>
      <c r="H6920" s="99">
        <v>18024.681642684591</v>
      </c>
      <c r="I6920" s="99">
        <v>95.85844810206352</v>
      </c>
      <c r="J6920" s="96"/>
      <c r="K6920" s="96"/>
      <c r="L6920" s="96"/>
      <c r="M6920" s="96"/>
      <c r="N6920" s="96"/>
      <c r="O6920" s="96"/>
      <c r="P6920" s="96"/>
    </row>
    <row r="6921" spans="1:16" x14ac:dyDescent="0.25">
      <c r="A6921" s="97">
        <v>43786</v>
      </c>
      <c r="B6921" s="101">
        <v>34</v>
      </c>
      <c r="C6921" s="92" t="str">
        <f t="shared" si="324"/>
        <v>GET /domestic-scheduled-payment-consents/{ConsentId}</v>
      </c>
      <c r="D6921" s="94" t="s">
        <v>208</v>
      </c>
      <c r="E6921" s="93" t="str">
        <f t="shared" si="325"/>
        <v>PISP</v>
      </c>
      <c r="F6921" s="93" t="str">
        <f t="shared" si="326"/>
        <v>N</v>
      </c>
      <c r="G6921" s="95">
        <v>11818514.008446565</v>
      </c>
      <c r="H6921" s="99">
        <v>13683.456002515484</v>
      </c>
      <c r="I6921" s="99">
        <v>69.860231479901657</v>
      </c>
      <c r="J6921" s="96"/>
      <c r="K6921" s="96"/>
      <c r="L6921" s="96"/>
      <c r="M6921" s="96"/>
      <c r="N6921" s="96"/>
      <c r="O6921" s="96"/>
      <c r="P6921" s="96"/>
    </row>
    <row r="6922" spans="1:16" x14ac:dyDescent="0.25">
      <c r="A6922" s="97">
        <v>43786</v>
      </c>
      <c r="B6922" s="101">
        <v>35</v>
      </c>
      <c r="C6922" s="92" t="str">
        <f t="shared" si="324"/>
        <v>POST /domestic-scheduled-payments</v>
      </c>
      <c r="D6922" s="94" t="s">
        <v>208</v>
      </c>
      <c r="E6922" s="93" t="str">
        <f t="shared" si="325"/>
        <v>PISP</v>
      </c>
      <c r="F6922" s="93" t="str">
        <f t="shared" si="326"/>
        <v>Y</v>
      </c>
      <c r="G6922" s="95">
        <v>30157808.043240882</v>
      </c>
      <c r="H6922" s="99">
        <v>45165.642937690885</v>
      </c>
      <c r="I6922" s="99">
        <v>162.13836154458514</v>
      </c>
      <c r="J6922" s="96"/>
      <c r="K6922" s="96"/>
      <c r="L6922" s="96"/>
      <c r="M6922" s="96"/>
      <c r="N6922" s="96"/>
      <c r="O6922" s="96"/>
      <c r="P6922" s="96"/>
    </row>
    <row r="6923" spans="1:16" x14ac:dyDescent="0.25">
      <c r="A6923" s="97">
        <v>43786</v>
      </c>
      <c r="B6923" s="101">
        <v>36</v>
      </c>
      <c r="C6923" s="92" t="str">
        <f t="shared" si="324"/>
        <v>GET /domestic-scheduled-payments/{DomesticScheduledPaymentId}</v>
      </c>
      <c r="D6923" s="94" t="s">
        <v>208</v>
      </c>
      <c r="E6923" s="93" t="str">
        <f t="shared" si="325"/>
        <v>PISP</v>
      </c>
      <c r="F6923" s="93" t="str">
        <f t="shared" si="326"/>
        <v>Y</v>
      </c>
      <c r="G6923" s="95">
        <v>12854713.110418668</v>
      </c>
      <c r="H6923" s="103">
        <v>31648.71940363722</v>
      </c>
      <c r="I6923" s="103">
        <v>78.453528551053523</v>
      </c>
      <c r="J6923" s="96"/>
      <c r="K6923" s="96"/>
      <c r="L6923" s="96"/>
      <c r="M6923" s="96"/>
      <c r="N6923" s="96"/>
      <c r="O6923" s="96"/>
      <c r="P6923" s="96"/>
    </row>
    <row r="6924" spans="1:16" x14ac:dyDescent="0.25">
      <c r="A6924" s="97">
        <v>43786</v>
      </c>
      <c r="B6924" s="101">
        <v>37</v>
      </c>
      <c r="C6924" s="92" t="str">
        <f t="shared" si="324"/>
        <v>POST /domestic-standing-order-consents</v>
      </c>
      <c r="D6924" s="94" t="s">
        <v>208</v>
      </c>
      <c r="E6924" s="93" t="str">
        <f t="shared" si="325"/>
        <v>PISP</v>
      </c>
      <c r="F6924" s="93" t="str">
        <f t="shared" si="326"/>
        <v>N</v>
      </c>
      <c r="G6924" s="95">
        <v>26176001.452145088</v>
      </c>
      <c r="H6924" s="103">
        <v>25616.713868864361</v>
      </c>
      <c r="I6924" s="103">
        <v>211.60348048992682</v>
      </c>
      <c r="J6924" s="96"/>
      <c r="K6924" s="96"/>
      <c r="L6924" s="96"/>
      <c r="M6924" s="96"/>
      <c r="N6924" s="96"/>
      <c r="O6924" s="96"/>
      <c r="P6924" s="96"/>
    </row>
    <row r="6925" spans="1:16" x14ac:dyDescent="0.25">
      <c r="A6925" s="97">
        <v>43786</v>
      </c>
      <c r="B6925" s="101">
        <v>38</v>
      </c>
      <c r="C6925" s="92" t="str">
        <f t="shared" si="324"/>
        <v>GET /domestic-standing-order-consents/{ConsentId}</v>
      </c>
      <c r="D6925" s="94" t="s">
        <v>208</v>
      </c>
      <c r="E6925" s="93" t="str">
        <f t="shared" si="325"/>
        <v>PISP</v>
      </c>
      <c r="F6925" s="93" t="str">
        <f t="shared" si="326"/>
        <v>N</v>
      </c>
      <c r="G6925" s="95">
        <v>23738776.977351431</v>
      </c>
      <c r="H6925" s="103">
        <v>30783.995600751401</v>
      </c>
      <c r="I6925" s="103">
        <v>193.25187337641859</v>
      </c>
      <c r="J6925" s="96"/>
      <c r="K6925" s="96"/>
      <c r="L6925" s="96"/>
      <c r="M6925" s="96"/>
      <c r="N6925" s="96"/>
      <c r="O6925" s="96"/>
      <c r="P6925" s="96"/>
    </row>
    <row r="6926" spans="1:16" x14ac:dyDescent="0.25">
      <c r="A6926" s="97">
        <v>43786</v>
      </c>
      <c r="B6926" s="101">
        <v>39</v>
      </c>
      <c r="C6926" s="92" t="str">
        <f t="shared" si="324"/>
        <v>POST /domestic-standing-orders</v>
      </c>
      <c r="D6926" s="94" t="s">
        <v>208</v>
      </c>
      <c r="E6926" s="93" t="str">
        <f t="shared" si="325"/>
        <v>PISP</v>
      </c>
      <c r="F6926" s="93" t="str">
        <f t="shared" si="326"/>
        <v>Y</v>
      </c>
      <c r="G6926" s="95">
        <v>7699072.6055472475</v>
      </c>
      <c r="H6926" s="103">
        <v>19428.458143813979</v>
      </c>
      <c r="I6926" s="103">
        <v>2.0300303754452793</v>
      </c>
      <c r="J6926" s="96"/>
      <c r="K6926" s="96"/>
      <c r="L6926" s="96"/>
      <c r="M6926" s="96"/>
      <c r="N6926" s="96"/>
      <c r="O6926" s="96"/>
      <c r="P6926" s="96"/>
    </row>
    <row r="6927" spans="1:16" x14ac:dyDescent="0.25">
      <c r="A6927" s="97">
        <v>43786</v>
      </c>
      <c r="B6927" s="101">
        <v>40</v>
      </c>
      <c r="C6927" s="92" t="str">
        <f t="shared" si="324"/>
        <v>GET /domestic-standing-orders/{DomesticStandingOrderId}</v>
      </c>
      <c r="D6927" s="94" t="s">
        <v>208</v>
      </c>
      <c r="E6927" s="93" t="str">
        <f t="shared" si="325"/>
        <v>PISP</v>
      </c>
      <c r="F6927" s="93" t="str">
        <f t="shared" si="326"/>
        <v>Y</v>
      </c>
      <c r="G6927" s="95">
        <v>5457170.2679220047</v>
      </c>
      <c r="H6927" s="103">
        <v>7857.6509334114699</v>
      </c>
      <c r="I6927" s="103">
        <v>224.99068600992192</v>
      </c>
      <c r="J6927" s="96"/>
      <c r="K6927" s="96"/>
      <c r="L6927" s="96"/>
      <c r="M6927" s="96"/>
      <c r="N6927" s="96"/>
      <c r="O6927" s="96"/>
      <c r="P6927" s="96"/>
    </row>
    <row r="6928" spans="1:16" x14ac:dyDescent="0.25">
      <c r="A6928" s="97">
        <v>43786</v>
      </c>
      <c r="B6928" s="101">
        <v>41</v>
      </c>
      <c r="C6928" s="92" t="str">
        <f t="shared" si="324"/>
        <v>POST /international-payment-consents</v>
      </c>
      <c r="D6928" s="94" t="s">
        <v>208</v>
      </c>
      <c r="E6928" s="93" t="str">
        <f t="shared" si="325"/>
        <v>PISP</v>
      </c>
      <c r="F6928" s="93" t="str">
        <f t="shared" si="326"/>
        <v>N</v>
      </c>
      <c r="G6928" s="95">
        <v>32343266.144115955</v>
      </c>
      <c r="H6928" s="103">
        <v>44833.990203869034</v>
      </c>
      <c r="I6928" s="103">
        <v>62.957920429133203</v>
      </c>
      <c r="J6928" s="96"/>
      <c r="K6928" s="96"/>
      <c r="L6928" s="96"/>
      <c r="M6928" s="96"/>
      <c r="N6928" s="96"/>
      <c r="O6928" s="96"/>
      <c r="P6928" s="96"/>
    </row>
    <row r="6929" spans="1:16" x14ac:dyDescent="0.25">
      <c r="A6929" s="97">
        <v>43786</v>
      </c>
      <c r="B6929" s="101">
        <v>42</v>
      </c>
      <c r="C6929" s="92" t="str">
        <f t="shared" si="324"/>
        <v>GET /international-payment-consents/{ConsentId}</v>
      </c>
      <c r="D6929" s="94" t="s">
        <v>208</v>
      </c>
      <c r="E6929" s="93" t="str">
        <f t="shared" si="325"/>
        <v>PISP</v>
      </c>
      <c r="F6929" s="93" t="str">
        <f t="shared" si="326"/>
        <v>N</v>
      </c>
      <c r="G6929" s="95">
        <v>31812365.493688617</v>
      </c>
      <c r="H6929" s="103">
        <v>32006.985608998108</v>
      </c>
      <c r="I6929" s="103">
        <v>253.39318785169493</v>
      </c>
      <c r="J6929" s="96"/>
      <c r="K6929" s="96"/>
      <c r="L6929" s="96"/>
      <c r="M6929" s="96"/>
      <c r="N6929" s="96"/>
      <c r="O6929" s="96"/>
      <c r="P6929" s="96"/>
    </row>
    <row r="6930" spans="1:16" x14ac:dyDescent="0.25">
      <c r="A6930" s="97">
        <v>43786</v>
      </c>
      <c r="B6930" s="101">
        <v>43</v>
      </c>
      <c r="C6930" s="92" t="str">
        <f t="shared" si="324"/>
        <v>POST /international-payments</v>
      </c>
      <c r="D6930" s="94" t="s">
        <v>208</v>
      </c>
      <c r="E6930" s="93" t="str">
        <f t="shared" si="325"/>
        <v>PISP</v>
      </c>
      <c r="F6930" s="93" t="str">
        <f t="shared" si="326"/>
        <v>Y</v>
      </c>
      <c r="G6930" s="95">
        <v>33558515.486470655</v>
      </c>
      <c r="H6930" s="103">
        <v>36598.564082228149</v>
      </c>
      <c r="I6930" s="103">
        <v>45.818423197707872</v>
      </c>
      <c r="J6930" s="96"/>
      <c r="K6930" s="96"/>
      <c r="L6930" s="96"/>
      <c r="M6930" s="96"/>
      <c r="N6930" s="96"/>
      <c r="O6930" s="96"/>
      <c r="P6930" s="96"/>
    </row>
    <row r="6931" spans="1:16" x14ac:dyDescent="0.25">
      <c r="A6931" s="97">
        <v>43786</v>
      </c>
      <c r="B6931" s="101">
        <v>44</v>
      </c>
      <c r="C6931" s="92" t="str">
        <f t="shared" si="324"/>
        <v>GET /international-payments/{InternationalPaymentId}</v>
      </c>
      <c r="D6931" s="94" t="s">
        <v>208</v>
      </c>
      <c r="E6931" s="93" t="str">
        <f t="shared" si="325"/>
        <v>PISP</v>
      </c>
      <c r="F6931" s="93" t="str">
        <f t="shared" si="326"/>
        <v>Y</v>
      </c>
      <c r="G6931" s="95">
        <v>12588729.215971772</v>
      </c>
      <c r="H6931" s="103">
        <v>20924.842312297216</v>
      </c>
      <c r="I6931" s="103">
        <v>60.880875672494113</v>
      </c>
      <c r="J6931" s="96"/>
      <c r="K6931" s="96"/>
      <c r="L6931" s="96"/>
      <c r="M6931" s="96"/>
      <c r="N6931" s="96"/>
      <c r="O6931" s="96"/>
      <c r="P6931" s="96"/>
    </row>
    <row r="6932" spans="1:16" x14ac:dyDescent="0.25">
      <c r="A6932" s="97">
        <v>43786</v>
      </c>
      <c r="B6932" s="101">
        <v>45</v>
      </c>
      <c r="C6932" s="92" t="str">
        <f t="shared" si="324"/>
        <v>POST /international-scheduled-payment-consents</v>
      </c>
      <c r="D6932" s="94" t="s">
        <v>208</v>
      </c>
      <c r="E6932" s="93" t="str">
        <f t="shared" si="325"/>
        <v>PISP</v>
      </c>
      <c r="F6932" s="93" t="str">
        <f t="shared" si="326"/>
        <v>N</v>
      </c>
      <c r="G6932" s="95">
        <v>26133110.713984542</v>
      </c>
      <c r="H6932" s="103">
        <v>34037.338470276693</v>
      </c>
      <c r="I6932" s="103">
        <v>16.458627905275257</v>
      </c>
      <c r="J6932" s="96"/>
      <c r="K6932" s="96"/>
      <c r="L6932" s="96"/>
      <c r="M6932" s="96"/>
      <c r="N6932" s="96"/>
      <c r="O6932" s="96"/>
      <c r="P6932" s="96"/>
    </row>
    <row r="6933" spans="1:16" x14ac:dyDescent="0.25">
      <c r="A6933" s="97">
        <v>43786</v>
      </c>
      <c r="B6933" s="101">
        <v>46</v>
      </c>
      <c r="C6933" s="92" t="str">
        <f t="shared" si="324"/>
        <v>GET /international-scheduled-payment-consents/{ConsentId}</v>
      </c>
      <c r="D6933" s="94" t="s">
        <v>208</v>
      </c>
      <c r="E6933" s="93" t="str">
        <f t="shared" si="325"/>
        <v>PISP</v>
      </c>
      <c r="F6933" s="93" t="str">
        <f t="shared" si="326"/>
        <v>N</v>
      </c>
      <c r="G6933" s="95">
        <v>9522658.2924797591</v>
      </c>
      <c r="H6933" s="103">
        <v>31522.33461017859</v>
      </c>
      <c r="I6933" s="103">
        <v>24.288967848587927</v>
      </c>
      <c r="J6933" s="96"/>
      <c r="K6933" s="96"/>
      <c r="L6933" s="96"/>
      <c r="M6933" s="96"/>
      <c r="N6933" s="96"/>
      <c r="O6933" s="96"/>
      <c r="P6933" s="96"/>
    </row>
    <row r="6934" spans="1:16" x14ac:dyDescent="0.25">
      <c r="A6934" s="97">
        <v>43786</v>
      </c>
      <c r="B6934" s="101">
        <v>47</v>
      </c>
      <c r="C6934" s="92" t="str">
        <f t="shared" si="324"/>
        <v>POST /international-scheduled-payments</v>
      </c>
      <c r="D6934" s="94" t="s">
        <v>208</v>
      </c>
      <c r="E6934" s="93" t="str">
        <f t="shared" si="325"/>
        <v>PISP</v>
      </c>
      <c r="F6934" s="93" t="str">
        <f t="shared" si="326"/>
        <v>Y</v>
      </c>
      <c r="G6934" s="95">
        <v>14434457.497921981</v>
      </c>
      <c r="H6934" s="103">
        <v>24416.288163663645</v>
      </c>
      <c r="I6934" s="103">
        <v>71.173965713376546</v>
      </c>
      <c r="J6934" s="96"/>
      <c r="K6934" s="96"/>
      <c r="L6934" s="96"/>
      <c r="M6934" s="96"/>
      <c r="N6934" s="96"/>
      <c r="O6934" s="96"/>
      <c r="P6934" s="96"/>
    </row>
    <row r="6935" spans="1:16" x14ac:dyDescent="0.25">
      <c r="A6935" s="97">
        <v>43786</v>
      </c>
      <c r="B6935" s="101">
        <v>48</v>
      </c>
      <c r="C6935" s="92" t="str">
        <f t="shared" si="324"/>
        <v>GET /international-scheduled-payments/{InternationalScheduledPaymentId}</v>
      </c>
      <c r="D6935" s="94" t="s">
        <v>208</v>
      </c>
      <c r="E6935" s="93" t="str">
        <f t="shared" si="325"/>
        <v>PISP</v>
      </c>
      <c r="F6935" s="93" t="str">
        <f t="shared" si="326"/>
        <v>Y</v>
      </c>
      <c r="G6935" s="95">
        <v>19752075.387336444</v>
      </c>
      <c r="H6935" s="99">
        <v>35970.379722298523</v>
      </c>
      <c r="I6935" s="99">
        <v>58.857761081521815</v>
      </c>
      <c r="J6935" s="96"/>
      <c r="K6935" s="96"/>
      <c r="L6935" s="96"/>
      <c r="M6935" s="96"/>
      <c r="N6935" s="96"/>
      <c r="O6935" s="96"/>
      <c r="P6935" s="96"/>
    </row>
    <row r="6936" spans="1:16" x14ac:dyDescent="0.25">
      <c r="A6936" s="97">
        <v>43786</v>
      </c>
      <c r="B6936" s="101">
        <v>49</v>
      </c>
      <c r="C6936" s="92" t="str">
        <f t="shared" si="324"/>
        <v>POST /international-standing-order-consents</v>
      </c>
      <c r="D6936" s="94" t="s">
        <v>208</v>
      </c>
      <c r="E6936" s="93" t="str">
        <f t="shared" si="325"/>
        <v>PISP</v>
      </c>
      <c r="F6936" s="93" t="str">
        <f t="shared" si="326"/>
        <v>N</v>
      </c>
      <c r="G6936" s="95">
        <v>3987368.7339212205</v>
      </c>
      <c r="H6936" s="99">
        <v>11511.208798576899</v>
      </c>
      <c r="I6936" s="99">
        <v>5.7481747930830123</v>
      </c>
      <c r="J6936" s="96"/>
      <c r="K6936" s="96"/>
      <c r="L6936" s="96"/>
      <c r="M6936" s="96"/>
      <c r="N6936" s="96"/>
      <c r="O6936" s="96"/>
      <c r="P6936" s="96"/>
    </row>
    <row r="6937" spans="1:16" x14ac:dyDescent="0.25">
      <c r="A6937" s="97">
        <v>43786</v>
      </c>
      <c r="B6937" s="101">
        <v>50</v>
      </c>
      <c r="C6937" s="92" t="str">
        <f t="shared" si="324"/>
        <v>GET /international-standing-order-consents/{ConsentId}</v>
      </c>
      <c r="D6937" s="94" t="s">
        <v>208</v>
      </c>
      <c r="E6937" s="93" t="str">
        <f t="shared" si="325"/>
        <v>PISP</v>
      </c>
      <c r="F6937" s="93" t="str">
        <f t="shared" si="326"/>
        <v>N</v>
      </c>
      <c r="G6937" s="95">
        <v>19586838.094034269</v>
      </c>
      <c r="H6937" s="99">
        <v>31749.533725641475</v>
      </c>
      <c r="I6937" s="99">
        <v>280.14266045280789</v>
      </c>
      <c r="J6937" s="96"/>
      <c r="K6937" s="96"/>
      <c r="L6937" s="96"/>
      <c r="M6937" s="96"/>
      <c r="N6937" s="96"/>
      <c r="O6937" s="96"/>
      <c r="P6937" s="96"/>
    </row>
    <row r="6938" spans="1:16" x14ac:dyDescent="0.25">
      <c r="A6938" s="97">
        <v>43786</v>
      </c>
      <c r="B6938" s="101">
        <v>51</v>
      </c>
      <c r="C6938" s="92" t="str">
        <f t="shared" si="324"/>
        <v>POST /international-standing-orders</v>
      </c>
      <c r="D6938" s="94" t="s">
        <v>208</v>
      </c>
      <c r="E6938" s="93" t="str">
        <f t="shared" si="325"/>
        <v>PISP</v>
      </c>
      <c r="F6938" s="93" t="str">
        <f t="shared" si="326"/>
        <v>Y</v>
      </c>
      <c r="G6938" s="95">
        <v>14449516.357543286</v>
      </c>
      <c r="H6938" s="99">
        <v>27654.413331560576</v>
      </c>
      <c r="I6938" s="99">
        <v>204.72290817088276</v>
      </c>
      <c r="J6938" s="96"/>
      <c r="K6938" s="96"/>
      <c r="L6938" s="96"/>
      <c r="M6938" s="96"/>
      <c r="N6938" s="96"/>
      <c r="O6938" s="96"/>
      <c r="P6938" s="96"/>
    </row>
    <row r="6939" spans="1:16" x14ac:dyDescent="0.25">
      <c r="A6939" s="97">
        <v>43786</v>
      </c>
      <c r="B6939" s="101">
        <v>52</v>
      </c>
      <c r="C6939" s="92" t="str">
        <f t="shared" si="324"/>
        <v>GET /international-standing-orders/{InternationalStandingOrderPaymentId}</v>
      </c>
      <c r="D6939" s="94" t="s">
        <v>208</v>
      </c>
      <c r="E6939" s="93" t="str">
        <f t="shared" si="325"/>
        <v>PISP</v>
      </c>
      <c r="F6939" s="93" t="str">
        <f t="shared" si="326"/>
        <v>Y</v>
      </c>
      <c r="G6939" s="95">
        <v>6440575.2004754255</v>
      </c>
      <c r="H6939" s="99">
        <v>18670.243883117615</v>
      </c>
      <c r="I6939" s="99">
        <v>72.419353475200921</v>
      </c>
      <c r="J6939" s="96"/>
      <c r="K6939" s="96"/>
      <c r="L6939" s="96"/>
      <c r="M6939" s="96"/>
      <c r="N6939" s="96"/>
      <c r="O6939" s="96"/>
      <c r="P6939" s="96"/>
    </row>
    <row r="6940" spans="1:16" x14ac:dyDescent="0.25">
      <c r="A6940" s="97">
        <v>43786</v>
      </c>
      <c r="B6940" s="101">
        <v>53</v>
      </c>
      <c r="C6940" s="92" t="str">
        <f t="shared" si="324"/>
        <v>POST /file-payment-consents</v>
      </c>
      <c r="D6940" s="94" t="s">
        <v>208</v>
      </c>
      <c r="E6940" s="93" t="str">
        <f t="shared" si="325"/>
        <v>PISP</v>
      </c>
      <c r="F6940" s="93" t="str">
        <f t="shared" si="326"/>
        <v>N</v>
      </c>
      <c r="G6940" s="95">
        <v>11385683.143627081</v>
      </c>
      <c r="H6940" s="99">
        <v>15177.452678502055</v>
      </c>
      <c r="I6940" s="99">
        <v>23.909874830780083</v>
      </c>
      <c r="J6940" s="96"/>
      <c r="K6940" s="96"/>
      <c r="L6940" s="96"/>
      <c r="M6940" s="96"/>
      <c r="N6940" s="96"/>
      <c r="O6940" s="96"/>
      <c r="P6940" s="96"/>
    </row>
    <row r="6941" spans="1:16" x14ac:dyDescent="0.25">
      <c r="A6941" s="97">
        <v>43786</v>
      </c>
      <c r="B6941" s="101">
        <v>54</v>
      </c>
      <c r="C6941" s="92" t="str">
        <f t="shared" si="324"/>
        <v>GET /file-payment-consents/{ConsentId}</v>
      </c>
      <c r="D6941" s="94" t="s">
        <v>208</v>
      </c>
      <c r="E6941" s="93" t="str">
        <f t="shared" si="325"/>
        <v>PISP</v>
      </c>
      <c r="F6941" s="93" t="str">
        <f t="shared" si="326"/>
        <v>N</v>
      </c>
      <c r="G6941" s="95">
        <v>22159845.512969356</v>
      </c>
      <c r="H6941" s="99">
        <v>25206.49486099097</v>
      </c>
      <c r="I6941" s="99">
        <v>204.35569348317705</v>
      </c>
      <c r="J6941" s="96"/>
      <c r="K6941" s="96"/>
      <c r="L6941" s="96"/>
      <c r="M6941" s="96"/>
      <c r="N6941" s="96"/>
      <c r="O6941" s="96"/>
      <c r="P6941" s="96"/>
    </row>
    <row r="6942" spans="1:16" x14ac:dyDescent="0.25">
      <c r="A6942" s="97">
        <v>43786</v>
      </c>
      <c r="B6942" s="101">
        <v>55</v>
      </c>
      <c r="C6942" s="92" t="str">
        <f t="shared" si="324"/>
        <v>POST /file-payment-consents/{ConsentId}/file</v>
      </c>
      <c r="D6942" s="94" t="s">
        <v>208</v>
      </c>
      <c r="E6942" s="93" t="str">
        <f t="shared" si="325"/>
        <v>PISP</v>
      </c>
      <c r="F6942" s="93" t="str">
        <f t="shared" si="326"/>
        <v>N</v>
      </c>
      <c r="G6942" s="95">
        <v>21253111.140683353</v>
      </c>
      <c r="H6942" s="99">
        <v>32480.969395118052</v>
      </c>
      <c r="I6942" s="99">
        <v>66.917971911007967</v>
      </c>
      <c r="J6942" s="96"/>
      <c r="K6942" s="96"/>
      <c r="L6942" s="96"/>
      <c r="M6942" s="96"/>
      <c r="N6942" s="96"/>
      <c r="O6942" s="96"/>
      <c r="P6942" s="96"/>
    </row>
    <row r="6943" spans="1:16" x14ac:dyDescent="0.25">
      <c r="A6943" s="97">
        <v>43786</v>
      </c>
      <c r="B6943" s="101">
        <v>56</v>
      </c>
      <c r="C6943" s="92" t="str">
        <f t="shared" si="324"/>
        <v>GET /file-payment-consents/{ConsentId}/file</v>
      </c>
      <c r="D6943" s="94" t="s">
        <v>208</v>
      </c>
      <c r="E6943" s="93" t="str">
        <f t="shared" si="325"/>
        <v>PISP</v>
      </c>
      <c r="F6943" s="93" t="str">
        <f t="shared" si="326"/>
        <v>N</v>
      </c>
      <c r="G6943" s="95">
        <v>22453745.146097723</v>
      </c>
      <c r="H6943" s="99">
        <v>32425.556163561418</v>
      </c>
      <c r="I6943" s="99">
        <v>46.565209132195328</v>
      </c>
      <c r="J6943" s="96"/>
      <c r="K6943" s="96"/>
      <c r="L6943" s="96"/>
      <c r="M6943" s="96"/>
      <c r="N6943" s="96"/>
      <c r="O6943" s="96"/>
      <c r="P6943" s="96"/>
    </row>
    <row r="6944" spans="1:16" x14ac:dyDescent="0.25">
      <c r="A6944" s="97">
        <v>43786</v>
      </c>
      <c r="B6944" s="101">
        <v>57</v>
      </c>
      <c r="C6944" s="92" t="str">
        <f t="shared" si="324"/>
        <v>POST /file-payments</v>
      </c>
      <c r="D6944" s="94" t="s">
        <v>208</v>
      </c>
      <c r="E6944" s="93" t="str">
        <f t="shared" si="325"/>
        <v>PISP</v>
      </c>
      <c r="F6944" s="93" t="str">
        <f t="shared" si="326"/>
        <v>Y</v>
      </c>
      <c r="G6944" s="95">
        <v>395644359.97421545</v>
      </c>
      <c r="H6944" s="99">
        <v>4375.7459383552095</v>
      </c>
      <c r="I6944" s="99">
        <v>61.696921521792198</v>
      </c>
      <c r="J6944" s="96"/>
      <c r="K6944" s="96"/>
      <c r="L6944" s="96"/>
      <c r="M6944" s="96"/>
      <c r="N6944" s="96"/>
      <c r="O6944" s="96"/>
      <c r="P6944" s="96"/>
    </row>
    <row r="6945" spans="1:16" x14ac:dyDescent="0.25">
      <c r="A6945" s="97">
        <v>43786</v>
      </c>
      <c r="B6945" s="101">
        <v>58</v>
      </c>
      <c r="C6945" s="92" t="str">
        <f t="shared" si="324"/>
        <v>GET /file-payments/{FilePaymentId}</v>
      </c>
      <c r="D6945" s="94" t="s">
        <v>208</v>
      </c>
      <c r="E6945" s="93" t="str">
        <f t="shared" si="325"/>
        <v>PISP</v>
      </c>
      <c r="F6945" s="93" t="str">
        <f t="shared" si="326"/>
        <v>Y</v>
      </c>
      <c r="G6945" s="95">
        <v>67688717.211952969</v>
      </c>
      <c r="H6945" s="99">
        <v>770.81474951142241</v>
      </c>
      <c r="I6945" s="99">
        <v>126.347912938969</v>
      </c>
      <c r="J6945" s="96"/>
      <c r="K6945" s="96"/>
      <c r="L6945" s="96"/>
      <c r="M6945" s="96"/>
      <c r="N6945" s="96"/>
      <c r="O6945" s="96"/>
      <c r="P6945" s="96"/>
    </row>
    <row r="6946" spans="1:16" x14ac:dyDescent="0.25">
      <c r="A6946" s="97">
        <v>43786</v>
      </c>
      <c r="B6946" s="101">
        <v>59</v>
      </c>
      <c r="C6946" s="92" t="str">
        <f t="shared" si="324"/>
        <v>GET /file-payments/{FilePaymentId}/report-file</v>
      </c>
      <c r="D6946" s="94" t="s">
        <v>208</v>
      </c>
      <c r="E6946" s="93" t="str">
        <f t="shared" si="325"/>
        <v>PISP</v>
      </c>
      <c r="F6946" s="93" t="str">
        <f t="shared" si="326"/>
        <v>Y</v>
      </c>
      <c r="G6946" s="95">
        <v>58282510.880173661</v>
      </c>
      <c r="H6946" s="99">
        <v>2296.3385527796167</v>
      </c>
      <c r="I6946" s="99">
        <v>87.204075079457198</v>
      </c>
      <c r="J6946" s="96"/>
      <c r="K6946" s="96"/>
      <c r="L6946" s="96"/>
      <c r="M6946" s="96"/>
      <c r="N6946" s="96"/>
      <c r="O6946" s="96"/>
      <c r="P6946" s="96"/>
    </row>
    <row r="6947" spans="1:16" x14ac:dyDescent="0.25">
      <c r="A6947" s="97">
        <v>43786</v>
      </c>
      <c r="B6947" s="101">
        <v>60</v>
      </c>
      <c r="C6947" s="92" t="str">
        <f t="shared" si="324"/>
        <v>POST /funds-confirmation-consents</v>
      </c>
      <c r="D6947" s="94" t="s">
        <v>208</v>
      </c>
      <c r="E6947" s="93" t="str">
        <f t="shared" si="325"/>
        <v>CoF</v>
      </c>
      <c r="F6947" s="93" t="str">
        <f t="shared" si="326"/>
        <v>N</v>
      </c>
      <c r="G6947" s="95">
        <v>12924258.082155429</v>
      </c>
      <c r="H6947" s="99">
        <v>14734.583878248102</v>
      </c>
      <c r="I6947" s="99">
        <v>12.581553584315683</v>
      </c>
      <c r="J6947" s="96"/>
      <c r="K6947" s="96"/>
      <c r="L6947" s="96"/>
      <c r="M6947" s="96"/>
      <c r="N6947" s="96"/>
      <c r="O6947" s="96"/>
      <c r="P6947" s="96"/>
    </row>
    <row r="6948" spans="1:16" x14ac:dyDescent="0.25">
      <c r="A6948" s="97">
        <v>43786</v>
      </c>
      <c r="B6948" s="101">
        <v>61</v>
      </c>
      <c r="C6948" s="92" t="str">
        <f t="shared" si="324"/>
        <v>GET /funds-confirmation-consents/{ConsentId}</v>
      </c>
      <c r="D6948" s="94" t="s">
        <v>208</v>
      </c>
      <c r="E6948" s="93" t="str">
        <f t="shared" si="325"/>
        <v>CoF</v>
      </c>
      <c r="F6948" s="93" t="str">
        <f t="shared" si="326"/>
        <v>N</v>
      </c>
      <c r="G6948" s="95">
        <v>20440123.432813391</v>
      </c>
      <c r="H6948" s="99">
        <v>39676.837549735741</v>
      </c>
      <c r="I6948" s="99">
        <v>203.3293802777583</v>
      </c>
      <c r="J6948" s="96"/>
      <c r="K6948" s="96"/>
      <c r="L6948" s="96"/>
      <c r="M6948" s="96"/>
      <c r="N6948" s="96"/>
      <c r="O6948" s="96"/>
      <c r="P6948" s="96"/>
    </row>
    <row r="6949" spans="1:16" x14ac:dyDescent="0.25">
      <c r="A6949" s="97">
        <v>43786</v>
      </c>
      <c r="B6949" s="101">
        <v>62</v>
      </c>
      <c r="C6949" s="92" t="str">
        <f t="shared" si="324"/>
        <v>DELETE /funds-confirmation-consents/{ConsentId}</v>
      </c>
      <c r="D6949" s="94" t="s">
        <v>208</v>
      </c>
      <c r="E6949" s="93" t="str">
        <f t="shared" si="325"/>
        <v>CoF</v>
      </c>
      <c r="F6949" s="93" t="str">
        <f t="shared" si="326"/>
        <v>N</v>
      </c>
      <c r="G6949" s="95">
        <v>6928457.6329977596</v>
      </c>
      <c r="H6949" s="99">
        <v>12639.640587369597</v>
      </c>
      <c r="I6949" s="99">
        <v>118.87840775388827</v>
      </c>
      <c r="J6949" s="96"/>
      <c r="K6949" s="96"/>
      <c r="L6949" s="96"/>
      <c r="M6949" s="96"/>
      <c r="N6949" s="96"/>
      <c r="O6949" s="96"/>
      <c r="P6949" s="96"/>
    </row>
    <row r="6950" spans="1:16" x14ac:dyDescent="0.25">
      <c r="A6950" s="97">
        <v>43786</v>
      </c>
      <c r="B6950" s="101">
        <v>63</v>
      </c>
      <c r="C6950" s="92" t="str">
        <f t="shared" si="324"/>
        <v>POST /funds-confirmations</v>
      </c>
      <c r="D6950" s="94" t="s">
        <v>208</v>
      </c>
      <c r="E6950" s="93" t="str">
        <f t="shared" si="325"/>
        <v>CoF</v>
      </c>
      <c r="F6950" s="93" t="str">
        <f t="shared" si="326"/>
        <v>Y</v>
      </c>
      <c r="G6950" s="95">
        <v>8638656.4334893674</v>
      </c>
      <c r="H6950" s="99">
        <v>17701.234828782082</v>
      </c>
      <c r="I6950" s="99">
        <v>219.3067664316481</v>
      </c>
      <c r="J6950" s="96"/>
      <c r="K6950" s="96"/>
      <c r="L6950" s="96"/>
      <c r="M6950" s="96"/>
      <c r="N6950" s="96"/>
      <c r="O6950" s="96"/>
      <c r="P6950" s="96"/>
    </row>
    <row r="6951" spans="1:16" x14ac:dyDescent="0.25">
      <c r="A6951" s="97">
        <v>43786</v>
      </c>
      <c r="B6951" s="101">
        <v>75</v>
      </c>
      <c r="C6951" s="92" t="str">
        <f t="shared" si="324"/>
        <v>GET /domestic-payment-consents/{ConsentId}/funds-confirmation</v>
      </c>
      <c r="D6951" s="94" t="s">
        <v>208</v>
      </c>
      <c r="E6951" s="93" t="str">
        <f t="shared" si="325"/>
        <v>CoF</v>
      </c>
      <c r="F6951" s="93" t="str">
        <f t="shared" si="326"/>
        <v>Y</v>
      </c>
      <c r="G6951" s="95">
        <v>4416615.0903568985</v>
      </c>
      <c r="H6951" s="99">
        <v>6656.8679831197151</v>
      </c>
      <c r="I6951" s="99">
        <v>223.55164810840469</v>
      </c>
      <c r="J6951" s="96"/>
      <c r="K6951" s="96"/>
      <c r="L6951" s="96"/>
      <c r="M6951" s="96"/>
      <c r="N6951" s="96"/>
      <c r="O6951" s="96"/>
      <c r="P6951" s="96"/>
    </row>
    <row r="6952" spans="1:16" x14ac:dyDescent="0.25">
      <c r="A6952" s="97">
        <v>43786</v>
      </c>
      <c r="B6952" s="101">
        <v>76</v>
      </c>
      <c r="C6952" s="92" t="str">
        <f t="shared" si="324"/>
        <v>GET /international-payment-consents/{ConsentId}/funds-confirmation</v>
      </c>
      <c r="D6952" s="94" t="s">
        <v>208</v>
      </c>
      <c r="E6952" s="93" t="str">
        <f t="shared" si="325"/>
        <v>CoF</v>
      </c>
      <c r="F6952" s="93" t="str">
        <f t="shared" si="326"/>
        <v>Y</v>
      </c>
      <c r="G6952" s="95">
        <v>15695230.527754119</v>
      </c>
      <c r="H6952" s="103">
        <v>41654.118132746094</v>
      </c>
      <c r="I6952" s="103">
        <v>97.013329287550746</v>
      </c>
      <c r="J6952" s="96"/>
      <c r="K6952" s="96"/>
      <c r="L6952" s="96"/>
      <c r="M6952" s="96"/>
      <c r="N6952" s="96"/>
      <c r="O6952" s="96"/>
      <c r="P6952" s="96"/>
    </row>
    <row r="6953" spans="1:16" x14ac:dyDescent="0.25">
      <c r="A6953" s="97">
        <v>43786</v>
      </c>
      <c r="B6953" s="101">
        <v>77</v>
      </c>
      <c r="C6953" s="92" t="str">
        <f t="shared" si="324"/>
        <v>GET /international-scheduled-payment-consents/{ConsentId}/funds-confirmation</v>
      </c>
      <c r="D6953" s="94" t="s">
        <v>208</v>
      </c>
      <c r="E6953" s="93" t="str">
        <f t="shared" si="325"/>
        <v>CoF</v>
      </c>
      <c r="F6953" s="93" t="str">
        <f t="shared" si="326"/>
        <v>Y</v>
      </c>
      <c r="G6953" s="95">
        <v>30443106.018489663</v>
      </c>
      <c r="H6953" s="103">
        <v>49741.639600034425</v>
      </c>
      <c r="I6953" s="103">
        <v>9.5925722732413767</v>
      </c>
      <c r="J6953" s="96"/>
      <c r="K6953" s="96"/>
      <c r="L6953" s="96"/>
      <c r="M6953" s="96"/>
      <c r="N6953" s="96"/>
      <c r="O6953" s="96"/>
      <c r="P6953" s="96"/>
    </row>
    <row r="6954" spans="1:16" x14ac:dyDescent="0.25">
      <c r="A6954" s="97">
        <v>43786</v>
      </c>
      <c r="B6954" s="101">
        <v>78</v>
      </c>
      <c r="C6954" s="92" t="str">
        <f t="shared" si="324"/>
        <v>GET /accounts/{AccountId}/parties</v>
      </c>
      <c r="D6954" s="94" t="s">
        <v>208</v>
      </c>
      <c r="E6954" s="93" t="str">
        <f t="shared" si="325"/>
        <v>AISP</v>
      </c>
      <c r="F6954" s="93" t="str">
        <f t="shared" si="326"/>
        <v>Y</v>
      </c>
      <c r="G6954" s="104">
        <v>1162787.8442914798</v>
      </c>
      <c r="H6954" s="99">
        <v>51455.848377067174</v>
      </c>
      <c r="I6954" s="99">
        <v>0</v>
      </c>
      <c r="J6954" s="96"/>
      <c r="K6954" s="96"/>
      <c r="L6954" s="96"/>
      <c r="M6954" s="96"/>
      <c r="N6954" s="96"/>
      <c r="O6954" s="96"/>
      <c r="P6954" s="96"/>
    </row>
    <row r="6955" spans="1:16" x14ac:dyDescent="0.25">
      <c r="A6955" s="97">
        <v>43786</v>
      </c>
      <c r="B6955" s="101">
        <v>79</v>
      </c>
      <c r="C6955" s="92" t="str">
        <f t="shared" si="324"/>
        <v>GET /domestic-payments/{DomesticPaymentId}/payment-details</v>
      </c>
      <c r="D6955" s="94" t="s">
        <v>208</v>
      </c>
      <c r="E6955" s="93" t="str">
        <f t="shared" si="325"/>
        <v>PISP</v>
      </c>
      <c r="F6955" s="93" t="str">
        <f t="shared" si="326"/>
        <v>Y</v>
      </c>
      <c r="G6955" s="104">
        <v>34822323.559193201</v>
      </c>
      <c r="H6955" s="99">
        <v>46477.099870820435</v>
      </c>
      <c r="I6955" s="99">
        <v>80.319835685502198</v>
      </c>
      <c r="J6955" s="96"/>
      <c r="K6955" s="96"/>
      <c r="L6955" s="96"/>
      <c r="M6955" s="96"/>
      <c r="N6955" s="96"/>
      <c r="O6955" s="96"/>
      <c r="P6955" s="96"/>
    </row>
    <row r="6956" spans="1:16" x14ac:dyDescent="0.25">
      <c r="A6956" s="97">
        <v>43786</v>
      </c>
      <c r="B6956" s="101">
        <v>80</v>
      </c>
      <c r="C6956" s="92" t="str">
        <f t="shared" si="324"/>
        <v>GET /domestic-scheduled-payments/{DomesticScheduledPaymentId}/payment-details</v>
      </c>
      <c r="D6956" s="94" t="s">
        <v>208</v>
      </c>
      <c r="E6956" s="93" t="str">
        <f t="shared" si="325"/>
        <v>PISP</v>
      </c>
      <c r="F6956" s="93" t="str">
        <f t="shared" si="326"/>
        <v>Y</v>
      </c>
      <c r="G6956" s="104">
        <v>14140184.421460535</v>
      </c>
      <c r="H6956" s="99">
        <v>34813.591344000946</v>
      </c>
      <c r="I6956" s="99">
        <v>86.298881406158884</v>
      </c>
      <c r="J6956" s="96"/>
      <c r="K6956" s="96"/>
      <c r="L6956" s="96"/>
      <c r="M6956" s="96"/>
      <c r="N6956" s="96"/>
      <c r="O6956" s="96"/>
      <c r="P6956" s="96"/>
    </row>
    <row r="6957" spans="1:16" x14ac:dyDescent="0.25">
      <c r="A6957" s="97">
        <v>43786</v>
      </c>
      <c r="B6957" s="101">
        <v>81</v>
      </c>
      <c r="C6957" s="92" t="str">
        <f t="shared" si="324"/>
        <v>GET /domestic-standing-orders/{DomesticStandingOrderId}/payment-details</v>
      </c>
      <c r="D6957" s="94" t="s">
        <v>208</v>
      </c>
      <c r="E6957" s="93" t="str">
        <f t="shared" si="325"/>
        <v>PISP</v>
      </c>
      <c r="F6957" s="93" t="str">
        <f t="shared" si="326"/>
        <v>Y</v>
      </c>
      <c r="G6957" s="104">
        <v>6002887.2947142059</v>
      </c>
      <c r="H6957" s="99">
        <v>8643.4160267526167</v>
      </c>
      <c r="I6957" s="99">
        <v>247.48975461091413</v>
      </c>
      <c r="J6957" s="96"/>
      <c r="K6957" s="96"/>
      <c r="L6957" s="96"/>
      <c r="M6957" s="96"/>
      <c r="N6957" s="96"/>
      <c r="O6957" s="96"/>
      <c r="P6957" s="96"/>
    </row>
    <row r="6958" spans="1:16" x14ac:dyDescent="0.25">
      <c r="A6958" s="97">
        <v>43786</v>
      </c>
      <c r="B6958" s="101">
        <v>82</v>
      </c>
      <c r="C6958" s="92" t="str">
        <f t="shared" si="324"/>
        <v>GET /international-payments/{InternationalPaymentId}/payment-details</v>
      </c>
      <c r="D6958" s="94" t="s">
        <v>208</v>
      </c>
      <c r="E6958" s="93" t="str">
        <f t="shared" si="325"/>
        <v>PISP</v>
      </c>
      <c r="F6958" s="93" t="str">
        <f t="shared" si="326"/>
        <v>Y</v>
      </c>
      <c r="G6958" s="104">
        <v>13847602.137568951</v>
      </c>
      <c r="H6958" s="99">
        <v>23017.326543526939</v>
      </c>
      <c r="I6958" s="99">
        <v>66.96896323974353</v>
      </c>
      <c r="J6958" s="96"/>
      <c r="K6958" s="96"/>
      <c r="L6958" s="96"/>
      <c r="M6958" s="96"/>
      <c r="N6958" s="96"/>
      <c r="O6958" s="96"/>
      <c r="P6958" s="96"/>
    </row>
    <row r="6959" spans="1:16" x14ac:dyDescent="0.25">
      <c r="A6959" s="97">
        <v>43786</v>
      </c>
      <c r="B6959" s="101">
        <v>83</v>
      </c>
      <c r="C6959" s="92" t="str">
        <f t="shared" si="324"/>
        <v>GET /international-scheduled-payments/{InternationalScheduledPaymentId}/payment-details</v>
      </c>
      <c r="D6959" s="94" t="s">
        <v>208</v>
      </c>
      <c r="E6959" s="93" t="str">
        <f t="shared" si="325"/>
        <v>PISP</v>
      </c>
      <c r="F6959" s="93" t="str">
        <f t="shared" si="326"/>
        <v>Y</v>
      </c>
      <c r="G6959" s="104">
        <v>21727282.92607009</v>
      </c>
      <c r="H6959" s="99">
        <v>39567.417694528376</v>
      </c>
      <c r="I6959" s="99">
        <v>64.743537189674001</v>
      </c>
      <c r="J6959" s="96"/>
      <c r="K6959" s="96"/>
      <c r="L6959" s="96"/>
      <c r="M6959" s="96"/>
      <c r="N6959" s="96"/>
      <c r="O6959" s="96"/>
      <c r="P6959" s="96"/>
    </row>
    <row r="6960" spans="1:16" x14ac:dyDescent="0.25">
      <c r="A6960" s="97">
        <v>43786</v>
      </c>
      <c r="B6960" s="101">
        <v>84</v>
      </c>
      <c r="C6960" s="92" t="str">
        <f t="shared" si="324"/>
        <v>GET /international-standing-orders/{InternationalStandingOrderPaymentId}/payment-details</v>
      </c>
      <c r="D6960" s="94" t="s">
        <v>208</v>
      </c>
      <c r="E6960" s="93" t="str">
        <f t="shared" si="325"/>
        <v>PISP</v>
      </c>
      <c r="F6960" s="93" t="str">
        <f t="shared" si="326"/>
        <v>Y</v>
      </c>
      <c r="G6960" s="104">
        <v>7084632.720522969</v>
      </c>
      <c r="H6960" s="99">
        <v>20537.268271429377</v>
      </c>
      <c r="I6960" s="99">
        <v>79.661288822721019</v>
      </c>
      <c r="J6960" s="96"/>
      <c r="K6960" s="96"/>
      <c r="L6960" s="96"/>
      <c r="M6960" s="96"/>
      <c r="N6960" s="96"/>
      <c r="O6960" s="96"/>
      <c r="P6960" s="96"/>
    </row>
    <row r="6961" spans="1:16" x14ac:dyDescent="0.25">
      <c r="A6961" s="97">
        <v>43786</v>
      </c>
      <c r="B6961" s="101">
        <v>85</v>
      </c>
      <c r="C6961" s="92" t="str">
        <f t="shared" si="324"/>
        <v>GET /file-payments/{FilePaymentId}/payment-details</v>
      </c>
      <c r="D6961" s="94" t="s">
        <v>208</v>
      </c>
      <c r="E6961" s="93" t="str">
        <f t="shared" si="325"/>
        <v>PISP</v>
      </c>
      <c r="F6961" s="93" t="str">
        <f t="shared" si="326"/>
        <v>Y</v>
      </c>
      <c r="G6961" s="104">
        <v>64110761.968191028</v>
      </c>
      <c r="H6961" s="99">
        <v>2525.9724080575788</v>
      </c>
      <c r="I6961" s="99">
        <v>95.92448258740292</v>
      </c>
      <c r="J6961" s="96"/>
      <c r="K6961" s="96"/>
      <c r="L6961" s="96"/>
      <c r="M6961" s="96"/>
      <c r="N6961" s="96"/>
      <c r="O6961" s="96"/>
      <c r="P6961" s="96"/>
    </row>
    <row r="6962" spans="1:16" x14ac:dyDescent="0.25">
      <c r="A6962" s="97">
        <v>43786</v>
      </c>
      <c r="B6962" s="101">
        <v>86</v>
      </c>
      <c r="C6962" s="92" t="str">
        <f t="shared" si="324"/>
        <v>POST /event-subscriptions</v>
      </c>
      <c r="D6962" s="94" t="s">
        <v>208</v>
      </c>
      <c r="E6962" s="93" t="str">
        <f t="shared" si="325"/>
        <v>Notifications</v>
      </c>
      <c r="F6962" s="93" t="str">
        <f t="shared" si="326"/>
        <v>N</v>
      </c>
      <c r="G6962" s="104">
        <v>11631832.273939887</v>
      </c>
      <c r="H6962" s="99">
        <v>13261.125490423292</v>
      </c>
      <c r="I6962" s="99">
        <v>11.323398225884116</v>
      </c>
      <c r="J6962" s="96"/>
      <c r="K6962" s="96"/>
      <c r="L6962" s="96"/>
      <c r="M6962" s="96"/>
      <c r="N6962" s="96"/>
      <c r="O6962" s="96"/>
      <c r="P6962" s="96"/>
    </row>
    <row r="6963" spans="1:16" x14ac:dyDescent="0.25">
      <c r="A6963" s="97">
        <v>43786</v>
      </c>
      <c r="B6963" s="101">
        <v>87</v>
      </c>
      <c r="C6963" s="92" t="str">
        <f t="shared" si="324"/>
        <v>GET /event-subscriptions</v>
      </c>
      <c r="D6963" s="94" t="s">
        <v>208</v>
      </c>
      <c r="E6963" s="93" t="str">
        <f t="shared" si="325"/>
        <v>Notifications</v>
      </c>
      <c r="F6963" s="93" t="str">
        <f t="shared" si="326"/>
        <v>N</v>
      </c>
      <c r="G6963" s="104">
        <v>18396111.089532051</v>
      </c>
      <c r="H6963" s="99">
        <v>35709.153794762169</v>
      </c>
      <c r="I6963" s="99">
        <v>182.99644224998247</v>
      </c>
      <c r="J6963" s="96"/>
      <c r="K6963" s="96"/>
      <c r="L6963" s="96"/>
      <c r="M6963" s="96"/>
      <c r="N6963" s="96"/>
      <c r="O6963" s="96"/>
      <c r="P6963" s="96"/>
    </row>
    <row r="6964" spans="1:16" x14ac:dyDescent="0.25">
      <c r="A6964" s="97">
        <v>43786</v>
      </c>
      <c r="B6964" s="101">
        <v>88</v>
      </c>
      <c r="C6964" s="92" t="str">
        <f t="shared" si="324"/>
        <v>PUT /event-subscriptions/{EventSubscriptionId}</v>
      </c>
      <c r="D6964" s="94" t="s">
        <v>208</v>
      </c>
      <c r="E6964" s="93" t="str">
        <f t="shared" si="325"/>
        <v>Notifications</v>
      </c>
      <c r="F6964" s="93" t="str">
        <f t="shared" si="326"/>
        <v>N</v>
      </c>
      <c r="G6964" s="104">
        <v>12213423.887636881</v>
      </c>
      <c r="H6964" s="99">
        <v>13924.181764944457</v>
      </c>
      <c r="I6964" s="99">
        <v>11.889568137178323</v>
      </c>
      <c r="J6964" s="96"/>
      <c r="K6964" s="96"/>
      <c r="L6964" s="96"/>
      <c r="M6964" s="96"/>
      <c r="N6964" s="96"/>
      <c r="O6964" s="96"/>
      <c r="P6964" s="96"/>
    </row>
    <row r="6965" spans="1:16" x14ac:dyDescent="0.25">
      <c r="A6965" s="97">
        <v>43786</v>
      </c>
      <c r="B6965" s="101">
        <v>89</v>
      </c>
      <c r="C6965" s="92" t="str">
        <f t="shared" si="324"/>
        <v>DELETE /event-subscriptions/{EventSubscriptionId}</v>
      </c>
      <c r="D6965" s="94" t="s">
        <v>208</v>
      </c>
      <c r="E6965" s="93" t="str">
        <f t="shared" si="325"/>
        <v>Notifications</v>
      </c>
      <c r="F6965" s="93" t="str">
        <f t="shared" si="326"/>
        <v>N</v>
      </c>
      <c r="G6965" s="104">
        <v>7621303.3962975359</v>
      </c>
      <c r="H6965" s="99">
        <v>13903.604646106558</v>
      </c>
      <c r="I6965" s="99">
        <v>130.76624852927711</v>
      </c>
      <c r="J6965" s="96"/>
      <c r="K6965" s="96"/>
      <c r="L6965" s="96"/>
      <c r="M6965" s="96"/>
      <c r="N6965" s="96"/>
      <c r="O6965" s="96"/>
      <c r="P6965" s="96"/>
    </row>
    <row r="6966" spans="1:16" x14ac:dyDescent="0.25">
      <c r="A6966" s="97">
        <v>43786</v>
      </c>
      <c r="B6966" s="101">
        <v>90</v>
      </c>
      <c r="C6966" s="92" t="str">
        <f t="shared" si="324"/>
        <v>POST /event-notifications</v>
      </c>
      <c r="D6966" s="94" t="s">
        <v>208</v>
      </c>
      <c r="E6966" s="93" t="str">
        <f t="shared" si="325"/>
        <v>Notifications</v>
      </c>
      <c r="F6966" s="93" t="str">
        <f t="shared" si="326"/>
        <v>N</v>
      </c>
      <c r="G6966" s="104">
        <v>8206723.6118148984</v>
      </c>
      <c r="H6966" s="99">
        <v>16816.173087342977</v>
      </c>
      <c r="I6966" s="99">
        <v>208.34142811006569</v>
      </c>
      <c r="J6966" s="96"/>
      <c r="K6966" s="96"/>
      <c r="L6966" s="96"/>
      <c r="M6966" s="96"/>
      <c r="N6966" s="96"/>
      <c r="O6966" s="96"/>
      <c r="P6966" s="96"/>
    </row>
    <row r="6967" spans="1:16" x14ac:dyDescent="0.25">
      <c r="A6967" s="97">
        <v>43786</v>
      </c>
      <c r="B6967" s="101">
        <v>91</v>
      </c>
      <c r="C6967" s="92" t="str">
        <f t="shared" si="324"/>
        <v>POST /events</v>
      </c>
      <c r="D6967" s="94" t="s">
        <v>208</v>
      </c>
      <c r="E6967" s="93" t="str">
        <f t="shared" si="325"/>
        <v>Notifications</v>
      </c>
      <c r="F6967" s="93" t="str">
        <f t="shared" si="326"/>
        <v>N</v>
      </c>
      <c r="G6967" s="104">
        <v>6235611.8696979834</v>
      </c>
      <c r="H6967" s="99">
        <v>11375.676528632637</v>
      </c>
      <c r="I6967" s="99">
        <v>106.99056697849944</v>
      </c>
      <c r="J6967" s="96"/>
      <c r="K6967" s="96"/>
      <c r="L6967" s="96"/>
      <c r="M6967" s="96"/>
      <c r="N6967" s="96"/>
      <c r="O6967" s="96"/>
      <c r="P6967" s="96"/>
    </row>
    <row r="6968" spans="1:16" x14ac:dyDescent="0.25">
      <c r="A6968" s="97">
        <v>43787</v>
      </c>
      <c r="B6968" s="101">
        <v>0</v>
      </c>
      <c r="C6968" s="92" t="str">
        <f t="shared" si="324"/>
        <v>OIDC endpoints for token IDs</v>
      </c>
      <c r="D6968" s="94" t="s">
        <v>207</v>
      </c>
      <c r="E6968" s="93" t="str">
        <f t="shared" si="325"/>
        <v>OIDC</v>
      </c>
      <c r="F6968" s="93" t="str">
        <f t="shared" si="326"/>
        <v>N</v>
      </c>
      <c r="G6968" s="111">
        <v>764156503.98095167</v>
      </c>
      <c r="H6968" s="99">
        <v>1633382.6968108022</v>
      </c>
      <c r="I6968" s="99">
        <v>604.81204148768586</v>
      </c>
      <c r="J6968" s="96"/>
      <c r="K6968" s="96"/>
      <c r="L6968" s="96"/>
      <c r="M6968" s="96"/>
      <c r="N6968" s="96"/>
      <c r="O6968" s="96"/>
      <c r="P6968" s="96"/>
    </row>
    <row r="6969" spans="1:16" x14ac:dyDescent="0.25">
      <c r="A6969" s="100">
        <v>43787</v>
      </c>
      <c r="B6969" s="101">
        <v>1</v>
      </c>
      <c r="C6969" s="92" t="str">
        <f t="shared" si="324"/>
        <v>POST /account-access-consents</v>
      </c>
      <c r="D6969" s="94" t="s">
        <v>207</v>
      </c>
      <c r="E6969" s="93" t="str">
        <f t="shared" si="325"/>
        <v>AISP</v>
      </c>
      <c r="F6969" s="93" t="str">
        <f t="shared" si="326"/>
        <v>N</v>
      </c>
      <c r="G6969" s="95">
        <v>749316.38630740461</v>
      </c>
      <c r="H6969" s="101">
        <v>29053.227190312453</v>
      </c>
      <c r="I6969" s="101">
        <v>87.287821556509172</v>
      </c>
      <c r="J6969" s="96"/>
      <c r="K6969" s="96"/>
      <c r="L6969" s="96"/>
      <c r="M6969" s="96"/>
      <c r="N6969" s="96"/>
      <c r="O6969" s="96"/>
      <c r="P6969" s="96"/>
    </row>
    <row r="6970" spans="1:16" x14ac:dyDescent="0.25">
      <c r="A6970" s="100">
        <v>43787</v>
      </c>
      <c r="B6970" s="101">
        <v>2</v>
      </c>
      <c r="C6970" s="92" t="str">
        <f t="shared" si="324"/>
        <v>GET /account-access-consents/{ConsentId}</v>
      </c>
      <c r="D6970" s="94" t="s">
        <v>207</v>
      </c>
      <c r="E6970" s="93" t="str">
        <f t="shared" si="325"/>
        <v>AISP</v>
      </c>
      <c r="F6970" s="93" t="str">
        <f t="shared" si="326"/>
        <v>N</v>
      </c>
      <c r="G6970" s="95">
        <v>1477581.3373800605</v>
      </c>
      <c r="H6970" s="101">
        <v>32388.847084142944</v>
      </c>
      <c r="I6970" s="101">
        <v>35.959513321339372</v>
      </c>
      <c r="J6970" s="96"/>
      <c r="K6970" s="96"/>
      <c r="L6970" s="96"/>
      <c r="M6970" s="96"/>
      <c r="N6970" s="96"/>
      <c r="O6970" s="96"/>
      <c r="P6970" s="96"/>
    </row>
    <row r="6971" spans="1:16" x14ac:dyDescent="0.25">
      <c r="A6971" s="100">
        <v>43787</v>
      </c>
      <c r="B6971" s="101">
        <v>3</v>
      </c>
      <c r="C6971" s="92" t="str">
        <f t="shared" si="324"/>
        <v>DELETE /account-access-consents/{ConsentId}</v>
      </c>
      <c r="D6971" s="94" t="s">
        <v>207</v>
      </c>
      <c r="E6971" s="93" t="str">
        <f t="shared" si="325"/>
        <v>AISP</v>
      </c>
      <c r="F6971" s="93" t="str">
        <f t="shared" si="326"/>
        <v>N</v>
      </c>
      <c r="G6971" s="95">
        <v>732123.89151401224</v>
      </c>
      <c r="H6971" s="102">
        <v>23643.540973711482</v>
      </c>
      <c r="I6971" s="102">
        <v>269.23045857696593</v>
      </c>
      <c r="J6971" s="96"/>
      <c r="K6971" s="96"/>
      <c r="L6971" s="96"/>
      <c r="M6971" s="96"/>
      <c r="N6971" s="96"/>
      <c r="O6971" s="96"/>
      <c r="P6971" s="96"/>
    </row>
    <row r="6972" spans="1:16" x14ac:dyDescent="0.25">
      <c r="A6972" s="100">
        <v>43787</v>
      </c>
      <c r="B6972" s="101">
        <v>4</v>
      </c>
      <c r="C6972" s="92" t="str">
        <f t="shared" si="324"/>
        <v>GET /accounts</v>
      </c>
      <c r="D6972" s="94" t="s">
        <v>207</v>
      </c>
      <c r="E6972" s="93" t="str">
        <f t="shared" si="325"/>
        <v>AISP</v>
      </c>
      <c r="F6972" s="93" t="str">
        <f t="shared" si="326"/>
        <v>Y</v>
      </c>
      <c r="G6972" s="95">
        <v>2040098.6289164</v>
      </c>
      <c r="H6972" s="102">
        <v>28927.351362023477</v>
      </c>
      <c r="I6972" s="102">
        <v>75.494379139236656</v>
      </c>
      <c r="J6972" s="96"/>
      <c r="K6972" s="96"/>
      <c r="L6972" s="96"/>
      <c r="M6972" s="96"/>
      <c r="N6972" s="96"/>
      <c r="O6972" s="96"/>
      <c r="P6972" s="96"/>
    </row>
    <row r="6973" spans="1:16" x14ac:dyDescent="0.25">
      <c r="A6973" s="100">
        <v>43787</v>
      </c>
      <c r="B6973" s="101">
        <v>5</v>
      </c>
      <c r="C6973" s="92" t="str">
        <f t="shared" si="324"/>
        <v>GET /accounts/{AccountId}</v>
      </c>
      <c r="D6973" s="94" t="s">
        <v>207</v>
      </c>
      <c r="E6973" s="93" t="str">
        <f t="shared" si="325"/>
        <v>AISP</v>
      </c>
      <c r="F6973" s="93" t="str">
        <f t="shared" si="326"/>
        <v>Y</v>
      </c>
      <c r="G6973" s="95">
        <v>3201535.2382096676</v>
      </c>
      <c r="H6973" s="102">
        <v>44254.029993367905</v>
      </c>
      <c r="I6973" s="102">
        <v>89.573368024934737</v>
      </c>
      <c r="J6973" s="96"/>
      <c r="K6973" s="96"/>
      <c r="L6973" s="96"/>
      <c r="M6973" s="96"/>
      <c r="N6973" s="96"/>
      <c r="O6973" s="96"/>
      <c r="P6973" s="96"/>
    </row>
    <row r="6974" spans="1:16" x14ac:dyDescent="0.25">
      <c r="A6974" s="100">
        <v>43787</v>
      </c>
      <c r="B6974" s="101">
        <v>6</v>
      </c>
      <c r="C6974" s="92" t="str">
        <f t="shared" si="324"/>
        <v>GET /accounts/{AccountId}/balances</v>
      </c>
      <c r="D6974" s="94" t="s">
        <v>207</v>
      </c>
      <c r="E6974" s="93" t="str">
        <f t="shared" si="325"/>
        <v>AISP</v>
      </c>
      <c r="F6974" s="93" t="str">
        <f t="shared" si="326"/>
        <v>Y</v>
      </c>
      <c r="G6974" s="95">
        <v>2149440.5468494678</v>
      </c>
      <c r="H6974" s="102">
        <v>29004.045039476292</v>
      </c>
      <c r="I6974" s="102">
        <v>148.94340342600725</v>
      </c>
      <c r="J6974" s="96"/>
      <c r="K6974" s="96"/>
      <c r="L6974" s="96"/>
      <c r="M6974" s="96"/>
      <c r="N6974" s="96"/>
      <c r="O6974" s="96"/>
      <c r="P6974" s="96"/>
    </row>
    <row r="6975" spans="1:16" x14ac:dyDescent="0.25">
      <c r="A6975" s="100">
        <v>43787</v>
      </c>
      <c r="B6975" s="101">
        <v>7</v>
      </c>
      <c r="C6975" s="92" t="str">
        <f t="shared" si="324"/>
        <v>GET /balances</v>
      </c>
      <c r="D6975" s="94" t="s">
        <v>207</v>
      </c>
      <c r="E6975" s="93" t="str">
        <f t="shared" si="325"/>
        <v>AISP</v>
      </c>
      <c r="F6975" s="93" t="str">
        <f t="shared" si="326"/>
        <v>Y</v>
      </c>
      <c r="G6975" s="95">
        <v>1238656.2271780274</v>
      </c>
      <c r="H6975" s="102">
        <v>22426.976794912687</v>
      </c>
      <c r="I6975" s="102">
        <v>162.73087821240443</v>
      </c>
      <c r="J6975" s="96"/>
      <c r="K6975" s="96"/>
      <c r="L6975" s="96"/>
      <c r="M6975" s="96"/>
      <c r="N6975" s="96"/>
      <c r="O6975" s="96"/>
      <c r="P6975" s="96"/>
    </row>
    <row r="6976" spans="1:16" x14ac:dyDescent="0.25">
      <c r="A6976" s="100">
        <v>43787</v>
      </c>
      <c r="B6976" s="101">
        <v>8</v>
      </c>
      <c r="C6976" s="92" t="str">
        <f t="shared" si="324"/>
        <v>GET /accounts/{AccountId}/transactions</v>
      </c>
      <c r="D6976" s="94" t="s">
        <v>207</v>
      </c>
      <c r="E6976" s="93" t="str">
        <f t="shared" si="325"/>
        <v>AISP</v>
      </c>
      <c r="F6976" s="93" t="str">
        <f t="shared" si="326"/>
        <v>Y</v>
      </c>
      <c r="G6976" s="95">
        <v>37371048.290739842</v>
      </c>
      <c r="H6976" s="102">
        <v>19450.68108719977</v>
      </c>
      <c r="I6976" s="102">
        <v>200.01019736428276</v>
      </c>
      <c r="J6976" s="96"/>
      <c r="K6976" s="96"/>
      <c r="L6976" s="96"/>
      <c r="M6976" s="96"/>
      <c r="N6976" s="96"/>
      <c r="O6976" s="96"/>
      <c r="P6976" s="96"/>
    </row>
    <row r="6977" spans="1:16" x14ac:dyDescent="0.25">
      <c r="A6977" s="100">
        <v>43787</v>
      </c>
      <c r="B6977" s="101">
        <v>9</v>
      </c>
      <c r="C6977" s="92" t="str">
        <f t="shared" si="324"/>
        <v>GET /transactions</v>
      </c>
      <c r="D6977" s="94" t="s">
        <v>207</v>
      </c>
      <c r="E6977" s="93" t="str">
        <f t="shared" si="325"/>
        <v>AISP</v>
      </c>
      <c r="F6977" s="93" t="str">
        <f t="shared" si="326"/>
        <v>Y</v>
      </c>
      <c r="G6977" s="95">
        <v>366960056.84525746</v>
      </c>
      <c r="H6977" s="102">
        <v>40048.342102066737</v>
      </c>
      <c r="I6977" s="102">
        <v>36.072216920733837</v>
      </c>
      <c r="J6977" s="96"/>
      <c r="K6977" s="96"/>
      <c r="L6977" s="96"/>
      <c r="M6977" s="96"/>
      <c r="N6977" s="96"/>
      <c r="O6977" s="96"/>
      <c r="P6977" s="96"/>
    </row>
    <row r="6978" spans="1:16" x14ac:dyDescent="0.25">
      <c r="A6978" s="100">
        <v>43787</v>
      </c>
      <c r="B6978" s="101">
        <v>10</v>
      </c>
      <c r="C6978" s="92" t="str">
        <f t="shared" si="324"/>
        <v>GET /accounts/{AccountId}/beneficiaries</v>
      </c>
      <c r="D6978" s="94" t="s">
        <v>207</v>
      </c>
      <c r="E6978" s="93" t="str">
        <f t="shared" si="325"/>
        <v>AISP</v>
      </c>
      <c r="F6978" s="93" t="str">
        <f t="shared" si="326"/>
        <v>Y</v>
      </c>
      <c r="G6978" s="95">
        <v>2603546.0178558961</v>
      </c>
      <c r="H6978" s="102">
        <v>29329.919936903163</v>
      </c>
      <c r="I6978" s="102">
        <v>141.86749626807546</v>
      </c>
      <c r="J6978" s="96"/>
      <c r="K6978" s="96"/>
      <c r="L6978" s="96"/>
      <c r="M6978" s="96"/>
      <c r="N6978" s="96"/>
      <c r="O6978" s="96"/>
      <c r="P6978" s="96"/>
    </row>
    <row r="6979" spans="1:16" x14ac:dyDescent="0.25">
      <c r="A6979" s="100">
        <v>43787</v>
      </c>
      <c r="B6979" s="101">
        <v>11</v>
      </c>
      <c r="C6979" s="92" t="str">
        <f t="shared" si="324"/>
        <v>GET /beneficiaries</v>
      </c>
      <c r="D6979" s="94" t="s">
        <v>207</v>
      </c>
      <c r="E6979" s="93" t="str">
        <f t="shared" si="325"/>
        <v>AISP</v>
      </c>
      <c r="F6979" s="93" t="str">
        <f t="shared" si="326"/>
        <v>Y</v>
      </c>
      <c r="G6979" s="95">
        <v>2986088.5745955505</v>
      </c>
      <c r="H6979" s="102">
        <v>37236.895781750733</v>
      </c>
      <c r="I6979" s="102">
        <v>33.89339965858489</v>
      </c>
      <c r="J6979" s="96"/>
      <c r="K6979" s="96"/>
      <c r="L6979" s="96"/>
      <c r="M6979" s="96"/>
      <c r="N6979" s="96"/>
      <c r="O6979" s="96"/>
      <c r="P6979" s="96"/>
    </row>
    <row r="6980" spans="1:16" x14ac:dyDescent="0.25">
      <c r="A6980" s="100">
        <v>43787</v>
      </c>
      <c r="B6980" s="101">
        <v>12</v>
      </c>
      <c r="C6980" s="92" t="str">
        <f t="shared" si="324"/>
        <v>GET /accounts/{AccountId}/direct-debits</v>
      </c>
      <c r="D6980" s="94" t="s">
        <v>207</v>
      </c>
      <c r="E6980" s="93" t="str">
        <f t="shared" si="325"/>
        <v>AISP</v>
      </c>
      <c r="F6980" s="93" t="str">
        <f t="shared" si="326"/>
        <v>Y</v>
      </c>
      <c r="G6980" s="95">
        <v>2252841.4872205271</v>
      </c>
      <c r="H6980" s="102">
        <v>38388.309996892167</v>
      </c>
      <c r="I6980" s="102">
        <v>199.43353486735953</v>
      </c>
      <c r="J6980" s="96"/>
      <c r="K6980" s="96"/>
      <c r="L6980" s="96"/>
      <c r="M6980" s="96"/>
      <c r="N6980" s="96"/>
      <c r="O6980" s="96"/>
      <c r="P6980" s="96"/>
    </row>
    <row r="6981" spans="1:16" x14ac:dyDescent="0.25">
      <c r="A6981" s="100">
        <v>43787</v>
      </c>
      <c r="B6981" s="101">
        <v>13</v>
      </c>
      <c r="C6981" s="92" t="str">
        <f t="shared" si="324"/>
        <v>GET /direct-debits</v>
      </c>
      <c r="D6981" s="94" t="s">
        <v>207</v>
      </c>
      <c r="E6981" s="93" t="str">
        <f t="shared" si="325"/>
        <v>AISP</v>
      </c>
      <c r="F6981" s="93" t="str">
        <f t="shared" si="326"/>
        <v>Y</v>
      </c>
      <c r="G6981" s="95">
        <v>1989723.1482668039</v>
      </c>
      <c r="H6981" s="102">
        <v>22243.045245456717</v>
      </c>
      <c r="I6981" s="102">
        <v>223.42925406001331</v>
      </c>
      <c r="J6981" s="96"/>
      <c r="K6981" s="96"/>
      <c r="L6981" s="96"/>
      <c r="M6981" s="96"/>
      <c r="N6981" s="96"/>
      <c r="O6981" s="96"/>
      <c r="P6981" s="96"/>
    </row>
    <row r="6982" spans="1:16" x14ac:dyDescent="0.25">
      <c r="A6982" s="100">
        <v>43787</v>
      </c>
      <c r="B6982" s="101">
        <v>14</v>
      </c>
      <c r="C6982" s="92" t="str">
        <f t="shared" si="324"/>
        <v>GET /accounts/{AccountId}/standing-orders</v>
      </c>
      <c r="D6982" s="94" t="s">
        <v>207</v>
      </c>
      <c r="E6982" s="93" t="str">
        <f t="shared" si="325"/>
        <v>AISP</v>
      </c>
      <c r="F6982" s="93" t="str">
        <f t="shared" si="326"/>
        <v>Y</v>
      </c>
      <c r="G6982" s="95">
        <v>1114020.569342515</v>
      </c>
      <c r="H6982" s="102">
        <v>17376.974981546504</v>
      </c>
      <c r="I6982" s="102">
        <v>149.98208409837068</v>
      </c>
      <c r="J6982" s="96"/>
      <c r="K6982" s="96"/>
      <c r="L6982" s="96"/>
      <c r="M6982" s="96"/>
      <c r="N6982" s="96"/>
      <c r="O6982" s="96"/>
      <c r="P6982" s="96"/>
    </row>
    <row r="6983" spans="1:16" x14ac:dyDescent="0.25">
      <c r="A6983" s="100">
        <v>43787</v>
      </c>
      <c r="B6983" s="101">
        <v>15</v>
      </c>
      <c r="C6983" s="92" t="str">
        <f t="shared" si="324"/>
        <v>GET /standing-orders</v>
      </c>
      <c r="D6983" s="94" t="s">
        <v>207</v>
      </c>
      <c r="E6983" s="93" t="str">
        <f t="shared" si="325"/>
        <v>AISP</v>
      </c>
      <c r="F6983" s="93" t="str">
        <f t="shared" si="326"/>
        <v>Y</v>
      </c>
      <c r="G6983" s="95">
        <v>1573556.8779460867</v>
      </c>
      <c r="H6983" s="102">
        <v>45929.493850938852</v>
      </c>
      <c r="I6983" s="102">
        <v>166.85444838375145</v>
      </c>
      <c r="J6983" s="96"/>
      <c r="K6983" s="96"/>
      <c r="L6983" s="96"/>
      <c r="M6983" s="96"/>
      <c r="N6983" s="96"/>
      <c r="O6983" s="96"/>
      <c r="P6983" s="96"/>
    </row>
    <row r="6984" spans="1:16" x14ac:dyDescent="0.25">
      <c r="A6984" s="100">
        <v>43787</v>
      </c>
      <c r="B6984" s="101">
        <v>16</v>
      </c>
      <c r="C6984" s="92" t="str">
        <f t="shared" ref="C6984:C7047" si="327">VLOOKUP($B6984,endpoints,3)</f>
        <v>GET /accounts/{AccountId}/product</v>
      </c>
      <c r="D6984" s="94" t="s">
        <v>207</v>
      </c>
      <c r="E6984" s="93" t="str">
        <f t="shared" ref="E6984:E7047" si="328">VLOOKUP($B6984,endpoints,4)</f>
        <v>AISP</v>
      </c>
      <c r="F6984" s="93" t="str">
        <f t="shared" ref="F6984:F7047" si="329">VLOOKUP($B6984,endpoints,5)</f>
        <v>Y</v>
      </c>
      <c r="G6984" s="95">
        <v>418261.46875260613</v>
      </c>
      <c r="H6984" s="102">
        <v>5822.6520627454383</v>
      </c>
      <c r="I6984" s="102">
        <v>169.7445851759976</v>
      </c>
      <c r="J6984" s="96"/>
      <c r="K6984" s="96"/>
      <c r="L6984" s="96"/>
      <c r="M6984" s="96"/>
      <c r="N6984" s="96"/>
      <c r="O6984" s="96"/>
      <c r="P6984" s="96"/>
    </row>
    <row r="6985" spans="1:16" x14ac:dyDescent="0.25">
      <c r="A6985" s="100">
        <v>43787</v>
      </c>
      <c r="B6985" s="101">
        <v>17</v>
      </c>
      <c r="C6985" s="92" t="str">
        <f t="shared" si="327"/>
        <v>GET /products</v>
      </c>
      <c r="D6985" s="94" t="s">
        <v>207</v>
      </c>
      <c r="E6985" s="93" t="str">
        <f t="shared" si="328"/>
        <v>AISP</v>
      </c>
      <c r="F6985" s="93" t="str">
        <f t="shared" si="329"/>
        <v>Y</v>
      </c>
      <c r="G6985" s="95">
        <v>952274.84616087307</v>
      </c>
      <c r="H6985" s="102">
        <v>35401.436090255709</v>
      </c>
      <c r="I6985" s="102">
        <v>223.1596786376204</v>
      </c>
      <c r="J6985" s="96"/>
      <c r="K6985" s="96"/>
      <c r="L6985" s="96"/>
      <c r="M6985" s="96"/>
      <c r="N6985" s="96"/>
      <c r="O6985" s="96"/>
      <c r="P6985" s="96"/>
    </row>
    <row r="6986" spans="1:16" x14ac:dyDescent="0.25">
      <c r="A6986" s="100">
        <v>43787</v>
      </c>
      <c r="B6986" s="101">
        <v>18</v>
      </c>
      <c r="C6986" s="92" t="str">
        <f t="shared" si="327"/>
        <v>GET /accounts/{AccountId}/offers</v>
      </c>
      <c r="D6986" s="94" t="s">
        <v>207</v>
      </c>
      <c r="E6986" s="93" t="str">
        <f t="shared" si="328"/>
        <v>AISP</v>
      </c>
      <c r="F6986" s="93" t="str">
        <f t="shared" si="329"/>
        <v>Y</v>
      </c>
      <c r="G6986" s="95">
        <v>965795.92261084146</v>
      </c>
      <c r="H6986" s="102">
        <v>38290.536068597365</v>
      </c>
      <c r="I6986" s="102">
        <v>264.05364575276599</v>
      </c>
      <c r="J6986" s="96"/>
      <c r="K6986" s="96"/>
      <c r="L6986" s="96"/>
      <c r="M6986" s="96"/>
      <c r="N6986" s="96"/>
      <c r="O6986" s="96"/>
      <c r="P6986" s="96"/>
    </row>
    <row r="6987" spans="1:16" x14ac:dyDescent="0.25">
      <c r="A6987" s="100">
        <v>43787</v>
      </c>
      <c r="B6987" s="101">
        <v>19</v>
      </c>
      <c r="C6987" s="92" t="str">
        <f t="shared" si="327"/>
        <v>GET /offers</v>
      </c>
      <c r="D6987" s="94" t="s">
        <v>207</v>
      </c>
      <c r="E6987" s="93" t="str">
        <f t="shared" si="328"/>
        <v>AISP</v>
      </c>
      <c r="F6987" s="93" t="str">
        <f t="shared" si="329"/>
        <v>Y</v>
      </c>
      <c r="G6987" s="95">
        <v>4013623.600647877</v>
      </c>
      <c r="H6987" s="102">
        <v>42005.197802643968</v>
      </c>
      <c r="I6987" s="102">
        <v>167.08965936371598</v>
      </c>
      <c r="J6987" s="96"/>
      <c r="K6987" s="96"/>
      <c r="L6987" s="96"/>
      <c r="M6987" s="96"/>
      <c r="N6987" s="96"/>
      <c r="O6987" s="96"/>
      <c r="P6987" s="96"/>
    </row>
    <row r="6988" spans="1:16" x14ac:dyDescent="0.25">
      <c r="A6988" s="100">
        <v>43787</v>
      </c>
      <c r="B6988" s="101">
        <v>20</v>
      </c>
      <c r="C6988" s="92" t="str">
        <f t="shared" si="327"/>
        <v>GET /accounts/{AccountId}/party</v>
      </c>
      <c r="D6988" s="94" t="s">
        <v>207</v>
      </c>
      <c r="E6988" s="93" t="str">
        <f t="shared" si="328"/>
        <v>AISP</v>
      </c>
      <c r="F6988" s="93" t="str">
        <f t="shared" si="329"/>
        <v>Y</v>
      </c>
      <c r="G6988" s="95">
        <v>1354779.4970433137</v>
      </c>
      <c r="H6988" s="102">
        <v>48141.559987018518</v>
      </c>
      <c r="I6988" s="102">
        <v>0</v>
      </c>
      <c r="J6988" s="96"/>
      <c r="K6988" s="96"/>
      <c r="L6988" s="96"/>
      <c r="M6988" s="96"/>
      <c r="N6988" s="96"/>
      <c r="O6988" s="96"/>
      <c r="P6988" s="96"/>
    </row>
    <row r="6989" spans="1:16" x14ac:dyDescent="0.25">
      <c r="A6989" s="100">
        <v>43787</v>
      </c>
      <c r="B6989" s="101">
        <v>21</v>
      </c>
      <c r="C6989" s="92" t="str">
        <f t="shared" si="327"/>
        <v>GET /party</v>
      </c>
      <c r="D6989" s="94" t="s">
        <v>207</v>
      </c>
      <c r="E6989" s="93" t="str">
        <f t="shared" si="328"/>
        <v>AISP</v>
      </c>
      <c r="F6989" s="93" t="str">
        <f t="shared" si="329"/>
        <v>Y</v>
      </c>
      <c r="G6989" s="95">
        <v>975574.21155621973</v>
      </c>
      <c r="H6989" s="102">
        <v>10443.500843215279</v>
      </c>
      <c r="I6989" s="102">
        <v>372.12159839350488</v>
      </c>
      <c r="J6989" s="96"/>
      <c r="K6989" s="96"/>
      <c r="L6989" s="96"/>
      <c r="M6989" s="96"/>
      <c r="N6989" s="96"/>
      <c r="O6989" s="96"/>
      <c r="P6989" s="96"/>
    </row>
    <row r="6990" spans="1:16" x14ac:dyDescent="0.25">
      <c r="A6990" s="100">
        <v>43787</v>
      </c>
      <c r="B6990" s="101">
        <v>22</v>
      </c>
      <c r="C6990" s="92" t="str">
        <f t="shared" si="327"/>
        <v>GET /accounts/{AccountId}/scheduled-payments</v>
      </c>
      <c r="D6990" s="94" t="s">
        <v>207</v>
      </c>
      <c r="E6990" s="93" t="str">
        <f t="shared" si="328"/>
        <v>AISP</v>
      </c>
      <c r="F6990" s="93" t="str">
        <f t="shared" si="329"/>
        <v>Y</v>
      </c>
      <c r="G6990" s="95">
        <v>1142399.137696116</v>
      </c>
      <c r="H6990" s="102">
        <v>34030.132354469119</v>
      </c>
      <c r="I6990" s="102">
        <v>3.5909978968779313</v>
      </c>
      <c r="J6990" s="96"/>
      <c r="K6990" s="96"/>
      <c r="L6990" s="96"/>
      <c r="M6990" s="96"/>
      <c r="N6990" s="96"/>
      <c r="O6990" s="96"/>
      <c r="P6990" s="96"/>
    </row>
    <row r="6991" spans="1:16" x14ac:dyDescent="0.25">
      <c r="A6991" s="100">
        <v>43787</v>
      </c>
      <c r="B6991" s="101">
        <v>23</v>
      </c>
      <c r="C6991" s="92" t="str">
        <f t="shared" si="327"/>
        <v>GET /scheduled-payments</v>
      </c>
      <c r="D6991" s="94" t="s">
        <v>207</v>
      </c>
      <c r="E6991" s="93" t="str">
        <f t="shared" si="328"/>
        <v>AISP</v>
      </c>
      <c r="F6991" s="93" t="str">
        <f t="shared" si="329"/>
        <v>Y</v>
      </c>
      <c r="G6991" s="95">
        <v>2062816.7950508432</v>
      </c>
      <c r="H6991" s="102">
        <v>32616.68915336996</v>
      </c>
      <c r="I6991" s="102">
        <v>82.130821950898067</v>
      </c>
      <c r="J6991" s="96"/>
      <c r="K6991" s="96"/>
      <c r="L6991" s="96"/>
      <c r="M6991" s="96"/>
      <c r="N6991" s="96"/>
      <c r="O6991" s="96"/>
      <c r="P6991" s="96"/>
    </row>
    <row r="6992" spans="1:16" x14ac:dyDescent="0.25">
      <c r="A6992" s="100">
        <v>43787</v>
      </c>
      <c r="B6992" s="101">
        <v>24</v>
      </c>
      <c r="C6992" s="92" t="str">
        <f t="shared" si="327"/>
        <v>GET /accounts/{AccountId}/statements</v>
      </c>
      <c r="D6992" s="94" t="s">
        <v>207</v>
      </c>
      <c r="E6992" s="93" t="str">
        <f t="shared" si="328"/>
        <v>AISP</v>
      </c>
      <c r="F6992" s="93" t="str">
        <f t="shared" si="329"/>
        <v>Y</v>
      </c>
      <c r="G6992" s="95">
        <v>1160321.3140257054</v>
      </c>
      <c r="H6992" s="102">
        <v>13124.465707582258</v>
      </c>
      <c r="I6992" s="102">
        <v>156.35756220756195</v>
      </c>
      <c r="J6992" s="96"/>
      <c r="K6992" s="96"/>
      <c r="L6992" s="96"/>
      <c r="M6992" s="96"/>
      <c r="N6992" s="96"/>
      <c r="O6992" s="96"/>
      <c r="P6992" s="96"/>
    </row>
    <row r="6993" spans="1:16" x14ac:dyDescent="0.25">
      <c r="A6993" s="100">
        <v>43787</v>
      </c>
      <c r="B6993" s="101">
        <v>25</v>
      </c>
      <c r="C6993" s="92" t="str">
        <f t="shared" si="327"/>
        <v>GET /accounts/{AccountId}/statements/{StatementId}</v>
      </c>
      <c r="D6993" s="94" t="s">
        <v>207</v>
      </c>
      <c r="E6993" s="93" t="str">
        <f t="shared" si="328"/>
        <v>AISP</v>
      </c>
      <c r="F6993" s="93" t="str">
        <f t="shared" si="329"/>
        <v>Y</v>
      </c>
      <c r="G6993" s="95">
        <v>1306993.0685316045</v>
      </c>
      <c r="H6993" s="102">
        <v>24935.090634066786</v>
      </c>
      <c r="I6993" s="102">
        <v>133.21024331793021</v>
      </c>
      <c r="J6993" s="96"/>
      <c r="K6993" s="96"/>
      <c r="L6993" s="96"/>
      <c r="M6993" s="96"/>
      <c r="N6993" s="96"/>
      <c r="O6993" s="96"/>
      <c r="P6993" s="96"/>
    </row>
    <row r="6994" spans="1:16" x14ac:dyDescent="0.25">
      <c r="A6994" s="100">
        <v>43787</v>
      </c>
      <c r="B6994" s="101">
        <v>26</v>
      </c>
      <c r="C6994" s="92" t="str">
        <f t="shared" si="327"/>
        <v>GET /accounts/{AccountId}/statements/{StatementId}/file</v>
      </c>
      <c r="D6994" s="94" t="s">
        <v>207</v>
      </c>
      <c r="E6994" s="93" t="str">
        <f t="shared" si="328"/>
        <v>AISP</v>
      </c>
      <c r="F6994" s="93" t="str">
        <f t="shared" si="329"/>
        <v>Y</v>
      </c>
      <c r="G6994" s="95">
        <v>2388124.7533415514</v>
      </c>
      <c r="H6994" s="102">
        <v>21999.378248360383</v>
      </c>
      <c r="I6994" s="102">
        <v>93.488084195889741</v>
      </c>
      <c r="J6994" s="96"/>
      <c r="K6994" s="96"/>
      <c r="L6994" s="96"/>
      <c r="M6994" s="96"/>
      <c r="N6994" s="96"/>
      <c r="O6994" s="96"/>
      <c r="P6994" s="96"/>
    </row>
    <row r="6995" spans="1:16" x14ac:dyDescent="0.25">
      <c r="A6995" s="100">
        <v>43787</v>
      </c>
      <c r="B6995" s="101">
        <v>27</v>
      </c>
      <c r="C6995" s="92" t="str">
        <f t="shared" si="327"/>
        <v>GET /accounts/{AccountId}/statements/{StatementId}/transactions</v>
      </c>
      <c r="D6995" s="94" t="s">
        <v>207</v>
      </c>
      <c r="E6995" s="93" t="str">
        <f t="shared" si="328"/>
        <v>AISP</v>
      </c>
      <c r="F6995" s="93" t="str">
        <f t="shared" si="329"/>
        <v>Y</v>
      </c>
      <c r="G6995" s="95">
        <v>33972677.422456242</v>
      </c>
      <c r="H6995" s="102">
        <v>6699.7420416457562</v>
      </c>
      <c r="I6995" s="102">
        <v>299.99166378926947</v>
      </c>
      <c r="J6995" s="96"/>
      <c r="K6995" s="96"/>
      <c r="L6995" s="96"/>
      <c r="M6995" s="96"/>
      <c r="N6995" s="96"/>
      <c r="O6995" s="96"/>
      <c r="P6995" s="96"/>
    </row>
    <row r="6996" spans="1:16" x14ac:dyDescent="0.25">
      <c r="A6996" s="100">
        <v>43787</v>
      </c>
      <c r="B6996" s="101">
        <v>28</v>
      </c>
      <c r="C6996" s="92" t="str">
        <f t="shared" si="327"/>
        <v>GET /statements</v>
      </c>
      <c r="D6996" s="94" t="s">
        <v>207</v>
      </c>
      <c r="E6996" s="93" t="str">
        <f t="shared" si="328"/>
        <v>AISP</v>
      </c>
      <c r="F6996" s="93" t="str">
        <f t="shared" si="329"/>
        <v>Y</v>
      </c>
      <c r="G6996" s="95">
        <v>3826263.8087734594</v>
      </c>
      <c r="H6996" s="102">
        <v>43519.220768008032</v>
      </c>
      <c r="I6996" s="102">
        <v>81.634183161505902</v>
      </c>
      <c r="J6996" s="96"/>
      <c r="K6996" s="96"/>
      <c r="L6996" s="96"/>
      <c r="M6996" s="96"/>
      <c r="N6996" s="96"/>
      <c r="O6996" s="96"/>
      <c r="P6996" s="96"/>
    </row>
    <row r="6997" spans="1:16" x14ac:dyDescent="0.25">
      <c r="A6997" s="100">
        <v>43787</v>
      </c>
      <c r="B6997" s="101">
        <v>29</v>
      </c>
      <c r="C6997" s="92" t="str">
        <f t="shared" si="327"/>
        <v>POST /domestic-payment-consents</v>
      </c>
      <c r="D6997" s="94" t="s">
        <v>207</v>
      </c>
      <c r="E6997" s="93" t="str">
        <f t="shared" si="328"/>
        <v>PISP</v>
      </c>
      <c r="F6997" s="93" t="str">
        <f t="shared" si="329"/>
        <v>N</v>
      </c>
      <c r="G6997" s="95">
        <v>4078230.1307421606</v>
      </c>
      <c r="H6997" s="102">
        <v>9212.1217082333296</v>
      </c>
      <c r="I6997" s="102">
        <v>92.084868885077682</v>
      </c>
      <c r="J6997" s="96"/>
      <c r="K6997" s="96"/>
      <c r="L6997" s="96"/>
      <c r="M6997" s="96"/>
      <c r="N6997" s="96"/>
      <c r="O6997" s="96"/>
      <c r="P6997" s="96"/>
    </row>
    <row r="6998" spans="1:16" x14ac:dyDescent="0.25">
      <c r="A6998" s="100">
        <v>43787</v>
      </c>
      <c r="B6998" s="101">
        <v>30</v>
      </c>
      <c r="C6998" s="92" t="str">
        <f t="shared" si="327"/>
        <v>GET /domestic-payment-consents/{ConsentId}</v>
      </c>
      <c r="D6998" s="94" t="s">
        <v>207</v>
      </c>
      <c r="E6998" s="93" t="str">
        <f t="shared" si="328"/>
        <v>PISP</v>
      </c>
      <c r="F6998" s="93" t="str">
        <f t="shared" si="329"/>
        <v>N</v>
      </c>
      <c r="G6998" s="95">
        <v>14941515.384938318</v>
      </c>
      <c r="H6998" s="102">
        <v>18072.813809551011</v>
      </c>
      <c r="I6998" s="102">
        <v>150.49334280897085</v>
      </c>
      <c r="J6998" s="96"/>
      <c r="K6998" s="96"/>
      <c r="L6998" s="96"/>
      <c r="M6998" s="96"/>
      <c r="N6998" s="96"/>
      <c r="O6998" s="96"/>
      <c r="P6998" s="96"/>
    </row>
    <row r="6999" spans="1:16" x14ac:dyDescent="0.25">
      <c r="A6999" s="100">
        <v>43787</v>
      </c>
      <c r="B6999" s="101">
        <v>31</v>
      </c>
      <c r="C6999" s="92" t="str">
        <f t="shared" si="327"/>
        <v>POST /domestic-payments</v>
      </c>
      <c r="D6999" s="94" t="s">
        <v>207</v>
      </c>
      <c r="E6999" s="93" t="str">
        <f t="shared" si="328"/>
        <v>PISP</v>
      </c>
      <c r="F6999" s="93" t="str">
        <f t="shared" si="329"/>
        <v>Y</v>
      </c>
      <c r="G6999" s="95">
        <v>5295806.3743789736</v>
      </c>
      <c r="H6999" s="102">
        <v>15630.023277802176</v>
      </c>
      <c r="I6999" s="102">
        <v>6.4009266335610233</v>
      </c>
      <c r="J6999" s="96"/>
      <c r="K6999" s="96"/>
      <c r="L6999" s="96"/>
      <c r="M6999" s="96"/>
      <c r="N6999" s="96"/>
      <c r="O6999" s="96"/>
      <c r="P6999" s="96"/>
    </row>
    <row r="7000" spans="1:16" x14ac:dyDescent="0.25">
      <c r="A7000" s="100">
        <v>43787</v>
      </c>
      <c r="B7000" s="101">
        <v>32</v>
      </c>
      <c r="C7000" s="92" t="str">
        <f t="shared" si="327"/>
        <v>GET /domestic-payments/{DomesticPaymentId}</v>
      </c>
      <c r="D7000" s="94" t="s">
        <v>207</v>
      </c>
      <c r="E7000" s="93" t="str">
        <f t="shared" si="328"/>
        <v>PISP</v>
      </c>
      <c r="F7000" s="93" t="str">
        <f t="shared" si="329"/>
        <v>Y</v>
      </c>
      <c r="G7000" s="95">
        <v>35038022.898812555</v>
      </c>
      <c r="H7000" s="102">
        <v>44823.193251824196</v>
      </c>
      <c r="I7000" s="102">
        <v>78.497897929533181</v>
      </c>
      <c r="J7000" s="96"/>
      <c r="K7000" s="96"/>
      <c r="L7000" s="96"/>
      <c r="M7000" s="96"/>
      <c r="N7000" s="96"/>
      <c r="O7000" s="96"/>
      <c r="P7000" s="96"/>
    </row>
    <row r="7001" spans="1:16" x14ac:dyDescent="0.25">
      <c r="A7001" s="100">
        <v>43787</v>
      </c>
      <c r="B7001" s="101">
        <v>33</v>
      </c>
      <c r="C7001" s="92" t="str">
        <f t="shared" si="327"/>
        <v>POST /domestic-scheduled-payment-consents</v>
      </c>
      <c r="D7001" s="94" t="s">
        <v>207</v>
      </c>
      <c r="E7001" s="93" t="str">
        <f t="shared" si="328"/>
        <v>PISP</v>
      </c>
      <c r="F7001" s="93" t="str">
        <f t="shared" si="329"/>
        <v>N</v>
      </c>
      <c r="G7001" s="95">
        <v>19092683.627133511</v>
      </c>
      <c r="H7001" s="102">
        <v>18114.846505115296</v>
      </c>
      <c r="I7001" s="102">
        <v>114.38403946915724</v>
      </c>
      <c r="J7001" s="96"/>
      <c r="K7001" s="96"/>
      <c r="L7001" s="96"/>
      <c r="M7001" s="96"/>
      <c r="N7001" s="96"/>
      <c r="O7001" s="96"/>
      <c r="P7001" s="96"/>
    </row>
    <row r="7002" spans="1:16" x14ac:dyDescent="0.25">
      <c r="A7002" s="100">
        <v>43787</v>
      </c>
      <c r="B7002" s="101">
        <v>34</v>
      </c>
      <c r="C7002" s="92" t="str">
        <f t="shared" si="327"/>
        <v>GET /domestic-scheduled-payment-consents/{ConsentId}</v>
      </c>
      <c r="D7002" s="94" t="s">
        <v>207</v>
      </c>
      <c r="E7002" s="93" t="str">
        <f t="shared" si="328"/>
        <v>PISP</v>
      </c>
      <c r="F7002" s="93" t="str">
        <f t="shared" si="329"/>
        <v>N</v>
      </c>
      <c r="G7002" s="95">
        <v>13854443.12521687</v>
      </c>
      <c r="H7002" s="102">
        <v>14653.903564249875</v>
      </c>
      <c r="I7002" s="102">
        <v>88.534165856452944</v>
      </c>
      <c r="J7002" s="96"/>
      <c r="K7002" s="96"/>
      <c r="L7002" s="96"/>
      <c r="M7002" s="96"/>
      <c r="N7002" s="96"/>
      <c r="O7002" s="96"/>
      <c r="P7002" s="96"/>
    </row>
    <row r="7003" spans="1:16" x14ac:dyDescent="0.25">
      <c r="A7003" s="100">
        <v>43787</v>
      </c>
      <c r="B7003" s="101">
        <v>35</v>
      </c>
      <c r="C7003" s="92" t="str">
        <f t="shared" si="327"/>
        <v>POST /domestic-scheduled-payments</v>
      </c>
      <c r="D7003" s="94" t="s">
        <v>207</v>
      </c>
      <c r="E7003" s="93" t="str">
        <f t="shared" si="328"/>
        <v>PISP</v>
      </c>
      <c r="F7003" s="93" t="str">
        <f t="shared" si="329"/>
        <v>Y</v>
      </c>
      <c r="G7003" s="95">
        <v>32494384.153175496</v>
      </c>
      <c r="H7003" s="102">
        <v>40404.637206826526</v>
      </c>
      <c r="I7003" s="102">
        <v>186.19166184198716</v>
      </c>
      <c r="J7003" s="96"/>
      <c r="K7003" s="96"/>
      <c r="L7003" s="96"/>
      <c r="M7003" s="96"/>
      <c r="N7003" s="96"/>
      <c r="O7003" s="96"/>
      <c r="P7003" s="96"/>
    </row>
    <row r="7004" spans="1:16" x14ac:dyDescent="0.25">
      <c r="A7004" s="100">
        <v>43787</v>
      </c>
      <c r="B7004" s="101">
        <v>36</v>
      </c>
      <c r="C7004" s="92" t="str">
        <f t="shared" si="327"/>
        <v>GET /domestic-scheduled-payments/{DomesticScheduledPaymentId}</v>
      </c>
      <c r="D7004" s="94" t="s">
        <v>207</v>
      </c>
      <c r="E7004" s="93" t="str">
        <f t="shared" si="328"/>
        <v>PISP</v>
      </c>
      <c r="F7004" s="93" t="str">
        <f t="shared" si="329"/>
        <v>Y</v>
      </c>
      <c r="G7004" s="95">
        <v>14040470.693771282</v>
      </c>
      <c r="H7004" s="102">
        <v>36867.489195255104</v>
      </c>
      <c r="I7004" s="102">
        <v>92.085694226758378</v>
      </c>
      <c r="J7004" s="96"/>
      <c r="K7004" s="96"/>
      <c r="L7004" s="96"/>
      <c r="M7004" s="96"/>
      <c r="N7004" s="96"/>
      <c r="O7004" s="96"/>
      <c r="P7004" s="96"/>
    </row>
    <row r="7005" spans="1:16" x14ac:dyDescent="0.25">
      <c r="A7005" s="100">
        <v>43787</v>
      </c>
      <c r="B7005" s="101">
        <v>37</v>
      </c>
      <c r="C7005" s="92" t="str">
        <f t="shared" si="327"/>
        <v>POST /domestic-standing-order-consents</v>
      </c>
      <c r="D7005" s="94" t="s">
        <v>207</v>
      </c>
      <c r="E7005" s="93" t="str">
        <f t="shared" si="328"/>
        <v>PISP</v>
      </c>
      <c r="F7005" s="93" t="str">
        <f t="shared" si="329"/>
        <v>N</v>
      </c>
      <c r="G7005" s="95">
        <v>26001098.716275919</v>
      </c>
      <c r="H7005" s="102">
        <v>26241.639497958316</v>
      </c>
      <c r="I7005" s="102">
        <v>231.15053027078139</v>
      </c>
      <c r="J7005" s="96"/>
      <c r="K7005" s="96"/>
      <c r="L7005" s="96"/>
      <c r="M7005" s="96"/>
      <c r="N7005" s="96"/>
      <c r="O7005" s="96"/>
      <c r="P7005" s="96"/>
    </row>
    <row r="7006" spans="1:16" x14ac:dyDescent="0.25">
      <c r="A7006" s="100">
        <v>43787</v>
      </c>
      <c r="B7006" s="101">
        <v>38</v>
      </c>
      <c r="C7006" s="92" t="str">
        <f t="shared" si="327"/>
        <v>GET /domestic-standing-order-consents/{ConsentId}</v>
      </c>
      <c r="D7006" s="94" t="s">
        <v>207</v>
      </c>
      <c r="E7006" s="93" t="str">
        <f t="shared" si="328"/>
        <v>PISP</v>
      </c>
      <c r="F7006" s="93" t="str">
        <f t="shared" si="329"/>
        <v>N</v>
      </c>
      <c r="G7006" s="95">
        <v>27093702.232118428</v>
      </c>
      <c r="H7006" s="102">
        <v>28780.862001926642</v>
      </c>
      <c r="I7006" s="102">
        <v>219.12349788711811</v>
      </c>
      <c r="J7006" s="96"/>
      <c r="K7006" s="96"/>
      <c r="L7006" s="96"/>
      <c r="M7006" s="96"/>
      <c r="N7006" s="96"/>
      <c r="O7006" s="96"/>
      <c r="P7006" s="96"/>
    </row>
    <row r="7007" spans="1:16" x14ac:dyDescent="0.25">
      <c r="A7007" s="100">
        <v>43787</v>
      </c>
      <c r="B7007" s="101">
        <v>39</v>
      </c>
      <c r="C7007" s="92" t="str">
        <f t="shared" si="327"/>
        <v>POST /domestic-standing-orders</v>
      </c>
      <c r="D7007" s="94" t="s">
        <v>207</v>
      </c>
      <c r="E7007" s="93" t="str">
        <f t="shared" si="328"/>
        <v>PISP</v>
      </c>
      <c r="F7007" s="93" t="str">
        <f t="shared" si="329"/>
        <v>Y</v>
      </c>
      <c r="G7007" s="95">
        <v>9392623.4468643758</v>
      </c>
      <c r="H7007" s="102">
        <v>20541.026857129138</v>
      </c>
      <c r="I7007" s="102">
        <v>2.3787537746773539</v>
      </c>
      <c r="J7007" s="96"/>
      <c r="K7007" s="96"/>
      <c r="L7007" s="96"/>
      <c r="M7007" s="96"/>
      <c r="N7007" s="96"/>
      <c r="O7007" s="96"/>
      <c r="P7007" s="96"/>
    </row>
    <row r="7008" spans="1:16" x14ac:dyDescent="0.25">
      <c r="A7008" s="100">
        <v>43787</v>
      </c>
      <c r="B7008" s="101">
        <v>40</v>
      </c>
      <c r="C7008" s="92" t="str">
        <f t="shared" si="327"/>
        <v>GET /domestic-standing-orders/{DomesticStandingOrderId}</v>
      </c>
      <c r="D7008" s="94" t="s">
        <v>207</v>
      </c>
      <c r="E7008" s="93" t="str">
        <f t="shared" si="328"/>
        <v>PISP</v>
      </c>
      <c r="F7008" s="93" t="str">
        <f t="shared" si="329"/>
        <v>Y</v>
      </c>
      <c r="G7008" s="95">
        <v>6985686.1213182034</v>
      </c>
      <c r="H7008" s="102">
        <v>8358.9224592629034</v>
      </c>
      <c r="I7008" s="102">
        <v>270.78372265112404</v>
      </c>
      <c r="J7008" s="96"/>
      <c r="K7008" s="96"/>
      <c r="L7008" s="96"/>
      <c r="M7008" s="96"/>
      <c r="N7008" s="96"/>
      <c r="O7008" s="96"/>
      <c r="P7008" s="96"/>
    </row>
    <row r="7009" spans="1:16" x14ac:dyDescent="0.25">
      <c r="A7009" s="100">
        <v>43787</v>
      </c>
      <c r="B7009" s="101">
        <v>41</v>
      </c>
      <c r="C7009" s="92" t="str">
        <f t="shared" si="327"/>
        <v>POST /international-payment-consents</v>
      </c>
      <c r="D7009" s="94" t="s">
        <v>207</v>
      </c>
      <c r="E7009" s="93" t="str">
        <f t="shared" si="328"/>
        <v>PISP</v>
      </c>
      <c r="F7009" s="93" t="str">
        <f t="shared" si="329"/>
        <v>N</v>
      </c>
      <c r="G7009" s="95">
        <v>35501895.637701295</v>
      </c>
      <c r="H7009" s="102">
        <v>47167.116159957848</v>
      </c>
      <c r="I7009" s="102">
        <v>64.901495774040882</v>
      </c>
      <c r="J7009" s="96"/>
      <c r="K7009" s="96"/>
      <c r="L7009" s="96"/>
      <c r="M7009" s="96"/>
      <c r="N7009" s="96"/>
      <c r="O7009" s="96"/>
      <c r="P7009" s="96"/>
    </row>
    <row r="7010" spans="1:16" x14ac:dyDescent="0.25">
      <c r="A7010" s="100">
        <v>43787</v>
      </c>
      <c r="B7010" s="101">
        <v>42</v>
      </c>
      <c r="C7010" s="92" t="str">
        <f t="shared" si="327"/>
        <v>GET /international-payment-consents/{ConsentId}</v>
      </c>
      <c r="D7010" s="94" t="s">
        <v>207</v>
      </c>
      <c r="E7010" s="93" t="str">
        <f t="shared" si="328"/>
        <v>PISP</v>
      </c>
      <c r="F7010" s="93" t="str">
        <f t="shared" si="329"/>
        <v>N</v>
      </c>
      <c r="G7010" s="95">
        <v>35835273.956446707</v>
      </c>
      <c r="H7010" s="102">
        <v>32108.452206858074</v>
      </c>
      <c r="I7010" s="102">
        <v>273.45611193600814</v>
      </c>
      <c r="J7010" s="96"/>
      <c r="K7010" s="96"/>
      <c r="L7010" s="96"/>
      <c r="M7010" s="96"/>
      <c r="N7010" s="96"/>
      <c r="O7010" s="96"/>
      <c r="P7010" s="96"/>
    </row>
    <row r="7011" spans="1:16" x14ac:dyDescent="0.25">
      <c r="A7011" s="100">
        <v>43787</v>
      </c>
      <c r="B7011" s="101">
        <v>43</v>
      </c>
      <c r="C7011" s="92" t="str">
        <f t="shared" si="327"/>
        <v>POST /international-payments</v>
      </c>
      <c r="D7011" s="94" t="s">
        <v>207</v>
      </c>
      <c r="E7011" s="93" t="str">
        <f t="shared" si="328"/>
        <v>PISP</v>
      </c>
      <c r="F7011" s="93" t="str">
        <f t="shared" si="329"/>
        <v>Y</v>
      </c>
      <c r="G7011" s="95">
        <v>37934930.288523078</v>
      </c>
      <c r="H7011" s="102">
        <v>36800.824287066534</v>
      </c>
      <c r="I7011" s="102">
        <v>48.309610760863279</v>
      </c>
      <c r="J7011" s="96"/>
      <c r="K7011" s="96"/>
      <c r="L7011" s="96"/>
      <c r="M7011" s="96"/>
      <c r="N7011" s="96"/>
      <c r="O7011" s="96"/>
      <c r="P7011" s="96"/>
    </row>
    <row r="7012" spans="1:16" x14ac:dyDescent="0.25">
      <c r="A7012" s="100">
        <v>43787</v>
      </c>
      <c r="B7012" s="101">
        <v>44</v>
      </c>
      <c r="C7012" s="92" t="str">
        <f t="shared" si="327"/>
        <v>GET /international-payments/{InternationalPaymentId}</v>
      </c>
      <c r="D7012" s="94" t="s">
        <v>207</v>
      </c>
      <c r="E7012" s="93" t="str">
        <f t="shared" si="328"/>
        <v>PISP</v>
      </c>
      <c r="F7012" s="93" t="str">
        <f t="shared" si="329"/>
        <v>Y</v>
      </c>
      <c r="G7012" s="95">
        <v>14847567.482174756</v>
      </c>
      <c r="H7012" s="102">
        <v>18877.854922021008</v>
      </c>
      <c r="I7012" s="102">
        <v>59.853856657452923</v>
      </c>
      <c r="J7012" s="96"/>
      <c r="K7012" s="96"/>
      <c r="L7012" s="96"/>
      <c r="M7012" s="96"/>
      <c r="N7012" s="96"/>
      <c r="O7012" s="96"/>
      <c r="P7012" s="96"/>
    </row>
    <row r="7013" spans="1:16" x14ac:dyDescent="0.25">
      <c r="A7013" s="100">
        <v>43787</v>
      </c>
      <c r="B7013" s="101">
        <v>45</v>
      </c>
      <c r="C7013" s="92" t="str">
        <f t="shared" si="327"/>
        <v>POST /international-scheduled-payment-consents</v>
      </c>
      <c r="D7013" s="94" t="s">
        <v>207</v>
      </c>
      <c r="E7013" s="93" t="str">
        <f t="shared" si="328"/>
        <v>PISP</v>
      </c>
      <c r="F7013" s="93" t="str">
        <f t="shared" si="329"/>
        <v>N</v>
      </c>
      <c r="G7013" s="95">
        <v>27289601.199862119</v>
      </c>
      <c r="H7013" s="102">
        <v>34208.748941035949</v>
      </c>
      <c r="I7013" s="102">
        <v>17.539092149655289</v>
      </c>
      <c r="J7013" s="96"/>
      <c r="K7013" s="96"/>
      <c r="L7013" s="96"/>
      <c r="M7013" s="96"/>
      <c r="N7013" s="96"/>
      <c r="O7013" s="96"/>
      <c r="P7013" s="96"/>
    </row>
    <row r="7014" spans="1:16" x14ac:dyDescent="0.25">
      <c r="A7014" s="100">
        <v>43787</v>
      </c>
      <c r="B7014" s="101">
        <v>46</v>
      </c>
      <c r="C7014" s="92" t="str">
        <f t="shared" si="327"/>
        <v>GET /international-scheduled-payment-consents/{ConsentId}</v>
      </c>
      <c r="D7014" s="94" t="s">
        <v>207</v>
      </c>
      <c r="E7014" s="93" t="str">
        <f t="shared" si="328"/>
        <v>PISP</v>
      </c>
      <c r="F7014" s="93" t="str">
        <f t="shared" si="329"/>
        <v>N</v>
      </c>
      <c r="G7014" s="95">
        <v>10595701.34697357</v>
      </c>
      <c r="H7014" s="102">
        <v>32182.327180330467</v>
      </c>
      <c r="I7014" s="102">
        <v>26.124309123275371</v>
      </c>
      <c r="J7014" s="96"/>
      <c r="K7014" s="96"/>
      <c r="L7014" s="96"/>
      <c r="M7014" s="96"/>
      <c r="N7014" s="96"/>
      <c r="O7014" s="96"/>
      <c r="P7014" s="96"/>
    </row>
    <row r="7015" spans="1:16" x14ac:dyDescent="0.25">
      <c r="A7015" s="100">
        <v>43787</v>
      </c>
      <c r="B7015" s="101">
        <v>47</v>
      </c>
      <c r="C7015" s="92" t="str">
        <f t="shared" si="327"/>
        <v>POST /international-scheduled-payments</v>
      </c>
      <c r="D7015" s="94" t="s">
        <v>207</v>
      </c>
      <c r="E7015" s="93" t="str">
        <f t="shared" si="328"/>
        <v>PISP</v>
      </c>
      <c r="F7015" s="93" t="str">
        <f t="shared" si="329"/>
        <v>Y</v>
      </c>
      <c r="G7015" s="95">
        <v>16209471.171780167</v>
      </c>
      <c r="H7015" s="102">
        <v>24301.776175906056</v>
      </c>
      <c r="I7015" s="102">
        <v>82.759132829569978</v>
      </c>
      <c r="J7015" s="96"/>
      <c r="K7015" s="96"/>
      <c r="L7015" s="96"/>
      <c r="M7015" s="96"/>
      <c r="N7015" s="96"/>
      <c r="O7015" s="96"/>
      <c r="P7015" s="96"/>
    </row>
    <row r="7016" spans="1:16" x14ac:dyDescent="0.25">
      <c r="A7016" s="100">
        <v>43787</v>
      </c>
      <c r="B7016" s="101">
        <v>48</v>
      </c>
      <c r="C7016" s="92" t="str">
        <f t="shared" si="327"/>
        <v>GET /international-scheduled-payments/{InternationalScheduledPaymentId}</v>
      </c>
      <c r="D7016" s="94" t="s">
        <v>207</v>
      </c>
      <c r="E7016" s="93" t="str">
        <f t="shared" si="328"/>
        <v>PISP</v>
      </c>
      <c r="F7016" s="93" t="str">
        <f t="shared" si="329"/>
        <v>Y</v>
      </c>
      <c r="G7016" s="95">
        <v>21194356.771909427</v>
      </c>
      <c r="H7016" s="101">
        <v>38048.373943507358</v>
      </c>
      <c r="I7016" s="101">
        <v>54.246028451853761</v>
      </c>
      <c r="J7016" s="96"/>
      <c r="K7016" s="96"/>
      <c r="L7016" s="96"/>
      <c r="M7016" s="96"/>
      <c r="N7016" s="96"/>
      <c r="O7016" s="96"/>
      <c r="P7016" s="96"/>
    </row>
    <row r="7017" spans="1:16" x14ac:dyDescent="0.25">
      <c r="A7017" s="100">
        <v>43787</v>
      </c>
      <c r="B7017" s="101">
        <v>49</v>
      </c>
      <c r="C7017" s="92" t="str">
        <f t="shared" si="327"/>
        <v>POST /international-standing-order-consents</v>
      </c>
      <c r="D7017" s="94" t="s">
        <v>207</v>
      </c>
      <c r="E7017" s="93" t="str">
        <f t="shared" si="328"/>
        <v>PISP</v>
      </c>
      <c r="F7017" s="93" t="str">
        <f t="shared" si="329"/>
        <v>N</v>
      </c>
      <c r="G7017" s="95">
        <v>3955831.9387430381</v>
      </c>
      <c r="H7017" s="101">
        <v>13446.592105926477</v>
      </c>
      <c r="I7017" s="101">
        <v>7.174266951085059</v>
      </c>
      <c r="J7017" s="96"/>
      <c r="K7017" s="96"/>
      <c r="L7017" s="96"/>
      <c r="M7017" s="96"/>
      <c r="N7017" s="96"/>
      <c r="O7017" s="96"/>
      <c r="P7017" s="96"/>
    </row>
    <row r="7018" spans="1:16" x14ac:dyDescent="0.25">
      <c r="A7018" s="100">
        <v>43787</v>
      </c>
      <c r="B7018" s="101">
        <v>50</v>
      </c>
      <c r="C7018" s="92" t="str">
        <f t="shared" si="327"/>
        <v>GET /international-standing-order-consents/{ConsentId}</v>
      </c>
      <c r="D7018" s="94" t="s">
        <v>207</v>
      </c>
      <c r="E7018" s="93" t="str">
        <f t="shared" si="328"/>
        <v>PISP</v>
      </c>
      <c r="F7018" s="93" t="str">
        <f t="shared" si="329"/>
        <v>N</v>
      </c>
      <c r="G7018" s="95">
        <v>20984551.277107611</v>
      </c>
      <c r="H7018" s="101">
        <v>29579.086712907243</v>
      </c>
      <c r="I7018" s="101">
        <v>266.02178159904224</v>
      </c>
      <c r="J7018" s="96"/>
      <c r="K7018" s="96"/>
      <c r="L7018" s="96"/>
      <c r="M7018" s="96"/>
      <c r="N7018" s="96"/>
      <c r="O7018" s="96"/>
      <c r="P7018" s="96"/>
    </row>
    <row r="7019" spans="1:16" x14ac:dyDescent="0.25">
      <c r="A7019" s="100">
        <v>43787</v>
      </c>
      <c r="B7019" s="101">
        <v>51</v>
      </c>
      <c r="C7019" s="92" t="str">
        <f t="shared" si="327"/>
        <v>POST /international-standing-orders</v>
      </c>
      <c r="D7019" s="94" t="s">
        <v>207</v>
      </c>
      <c r="E7019" s="93" t="str">
        <f t="shared" si="328"/>
        <v>PISP</v>
      </c>
      <c r="F7019" s="93" t="str">
        <f t="shared" si="329"/>
        <v>Y</v>
      </c>
      <c r="G7019" s="95">
        <v>16999413.986513235</v>
      </c>
      <c r="H7019" s="101">
        <v>23647.838622556283</v>
      </c>
      <c r="I7019" s="101">
        <v>247.28228360251802</v>
      </c>
      <c r="J7019" s="96"/>
      <c r="K7019" s="96"/>
      <c r="L7019" s="96"/>
      <c r="M7019" s="96"/>
      <c r="N7019" s="96"/>
      <c r="O7019" s="96"/>
      <c r="P7019" s="96"/>
    </row>
    <row r="7020" spans="1:16" x14ac:dyDescent="0.25">
      <c r="A7020" s="100">
        <v>43787</v>
      </c>
      <c r="B7020" s="101">
        <v>52</v>
      </c>
      <c r="C7020" s="92" t="str">
        <f t="shared" si="327"/>
        <v>GET /international-standing-orders/{InternationalStandingOrderPaymentId}</v>
      </c>
      <c r="D7020" s="94" t="s">
        <v>207</v>
      </c>
      <c r="E7020" s="93" t="str">
        <f t="shared" si="328"/>
        <v>PISP</v>
      </c>
      <c r="F7020" s="93" t="str">
        <f t="shared" si="329"/>
        <v>Y</v>
      </c>
      <c r="G7020" s="95">
        <v>6619621.0753674312</v>
      </c>
      <c r="H7020" s="101">
        <v>16999.42926904701</v>
      </c>
      <c r="I7020" s="101">
        <v>80.854521436312581</v>
      </c>
      <c r="J7020" s="96"/>
      <c r="K7020" s="96"/>
      <c r="L7020" s="96"/>
      <c r="M7020" s="96"/>
      <c r="N7020" s="96"/>
      <c r="O7020" s="96"/>
      <c r="P7020" s="96"/>
    </row>
    <row r="7021" spans="1:16" x14ac:dyDescent="0.25">
      <c r="A7021" s="100">
        <v>43787</v>
      </c>
      <c r="B7021" s="101">
        <v>53</v>
      </c>
      <c r="C7021" s="92" t="str">
        <f t="shared" si="327"/>
        <v>POST /file-payment-consents</v>
      </c>
      <c r="D7021" s="94" t="s">
        <v>207</v>
      </c>
      <c r="E7021" s="93" t="str">
        <f t="shared" si="328"/>
        <v>PISP</v>
      </c>
      <c r="F7021" s="93" t="str">
        <f t="shared" si="329"/>
        <v>N</v>
      </c>
      <c r="G7021" s="95">
        <v>13487703.782672053</v>
      </c>
      <c r="H7021" s="101">
        <v>14977.932796828711</v>
      </c>
      <c r="I7021" s="101">
        <v>25.267325584315639</v>
      </c>
      <c r="J7021" s="96"/>
      <c r="K7021" s="96"/>
      <c r="L7021" s="96"/>
      <c r="M7021" s="96"/>
      <c r="N7021" s="96"/>
      <c r="O7021" s="96"/>
      <c r="P7021" s="96"/>
    </row>
    <row r="7022" spans="1:16" x14ac:dyDescent="0.25">
      <c r="A7022" s="100">
        <v>43787</v>
      </c>
      <c r="B7022" s="101">
        <v>54</v>
      </c>
      <c r="C7022" s="92" t="str">
        <f t="shared" si="327"/>
        <v>GET /file-payment-consents/{ConsentId}</v>
      </c>
      <c r="D7022" s="94" t="s">
        <v>207</v>
      </c>
      <c r="E7022" s="93" t="str">
        <f t="shared" si="328"/>
        <v>PISP</v>
      </c>
      <c r="F7022" s="93" t="str">
        <f t="shared" si="329"/>
        <v>N</v>
      </c>
      <c r="G7022" s="95">
        <v>22897024.967675649</v>
      </c>
      <c r="H7022" s="101">
        <v>26204.422892215825</v>
      </c>
      <c r="I7022" s="101">
        <v>214.95128070821326</v>
      </c>
      <c r="J7022" s="96"/>
      <c r="K7022" s="96"/>
      <c r="L7022" s="96"/>
      <c r="M7022" s="96"/>
      <c r="N7022" s="96"/>
      <c r="O7022" s="96"/>
      <c r="P7022" s="96"/>
    </row>
    <row r="7023" spans="1:16" x14ac:dyDescent="0.25">
      <c r="A7023" s="100">
        <v>43787</v>
      </c>
      <c r="B7023" s="101">
        <v>55</v>
      </c>
      <c r="C7023" s="92" t="str">
        <f t="shared" si="327"/>
        <v>POST /file-payment-consents/{ConsentId}/file</v>
      </c>
      <c r="D7023" s="94" t="s">
        <v>207</v>
      </c>
      <c r="E7023" s="93" t="str">
        <f t="shared" si="328"/>
        <v>PISP</v>
      </c>
      <c r="F7023" s="93" t="str">
        <f t="shared" si="329"/>
        <v>N</v>
      </c>
      <c r="G7023" s="95">
        <v>22119091.55145077</v>
      </c>
      <c r="H7023" s="101">
        <v>32133.551526589254</v>
      </c>
      <c r="I7023" s="101">
        <v>77.691335291066537</v>
      </c>
      <c r="J7023" s="96"/>
      <c r="K7023" s="96"/>
      <c r="L7023" s="96"/>
      <c r="M7023" s="96"/>
      <c r="N7023" s="96"/>
      <c r="O7023" s="96"/>
      <c r="P7023" s="96"/>
    </row>
    <row r="7024" spans="1:16" x14ac:dyDescent="0.25">
      <c r="A7024" s="100">
        <v>43787</v>
      </c>
      <c r="B7024" s="101">
        <v>56</v>
      </c>
      <c r="C7024" s="92" t="str">
        <f t="shared" si="327"/>
        <v>GET /file-payment-consents/{ConsentId}/file</v>
      </c>
      <c r="D7024" s="94" t="s">
        <v>207</v>
      </c>
      <c r="E7024" s="93" t="str">
        <f t="shared" si="328"/>
        <v>PISP</v>
      </c>
      <c r="F7024" s="93" t="str">
        <f t="shared" si="329"/>
        <v>N</v>
      </c>
      <c r="G7024" s="95">
        <v>23693660.159683134</v>
      </c>
      <c r="H7024" s="101">
        <v>32650.822101156882</v>
      </c>
      <c r="I7024" s="101">
        <v>48.072248944495755</v>
      </c>
      <c r="J7024" s="96"/>
      <c r="K7024" s="96"/>
      <c r="L7024" s="96"/>
      <c r="M7024" s="96"/>
      <c r="N7024" s="96"/>
      <c r="O7024" s="96"/>
      <c r="P7024" s="96"/>
    </row>
    <row r="7025" spans="1:16" x14ac:dyDescent="0.25">
      <c r="A7025" s="100">
        <v>43787</v>
      </c>
      <c r="B7025" s="101">
        <v>57</v>
      </c>
      <c r="C7025" s="92" t="str">
        <f t="shared" si="327"/>
        <v>POST /file-payments</v>
      </c>
      <c r="D7025" s="94" t="s">
        <v>207</v>
      </c>
      <c r="E7025" s="93" t="str">
        <f t="shared" si="328"/>
        <v>PISP</v>
      </c>
      <c r="F7025" s="93" t="str">
        <f t="shared" si="329"/>
        <v>Y</v>
      </c>
      <c r="G7025" s="95">
        <v>386165991.41669261</v>
      </c>
      <c r="H7025" s="101">
        <v>3993.6852225185503</v>
      </c>
      <c r="I7025" s="101">
        <v>71.869811246562051</v>
      </c>
      <c r="J7025" s="96"/>
      <c r="K7025" s="96"/>
      <c r="L7025" s="96"/>
      <c r="M7025" s="96"/>
      <c r="N7025" s="96"/>
      <c r="O7025" s="96"/>
      <c r="P7025" s="96"/>
    </row>
    <row r="7026" spans="1:16" x14ac:dyDescent="0.25">
      <c r="A7026" s="100">
        <v>43787</v>
      </c>
      <c r="B7026" s="101">
        <v>58</v>
      </c>
      <c r="C7026" s="92" t="str">
        <f t="shared" si="327"/>
        <v>GET /file-payments/{FilePaymentId}</v>
      </c>
      <c r="D7026" s="94" t="s">
        <v>207</v>
      </c>
      <c r="E7026" s="93" t="str">
        <f t="shared" si="328"/>
        <v>PISP</v>
      </c>
      <c r="F7026" s="93" t="str">
        <f t="shared" si="329"/>
        <v>Y</v>
      </c>
      <c r="G7026" s="95">
        <v>77551811.798822686</v>
      </c>
      <c r="H7026" s="101">
        <v>805.98132056752115</v>
      </c>
      <c r="I7026" s="101">
        <v>137.62516386976898</v>
      </c>
      <c r="J7026" s="96"/>
      <c r="K7026" s="96"/>
      <c r="L7026" s="96"/>
      <c r="M7026" s="96"/>
      <c r="N7026" s="96"/>
      <c r="O7026" s="96"/>
      <c r="P7026" s="96"/>
    </row>
    <row r="7027" spans="1:16" x14ac:dyDescent="0.25">
      <c r="A7027" s="100">
        <v>43787</v>
      </c>
      <c r="B7027" s="101">
        <v>59</v>
      </c>
      <c r="C7027" s="92" t="str">
        <f t="shared" si="327"/>
        <v>GET /file-payments/{FilePaymentId}/report-file</v>
      </c>
      <c r="D7027" s="94" t="s">
        <v>207</v>
      </c>
      <c r="E7027" s="93" t="str">
        <f t="shared" si="328"/>
        <v>PISP</v>
      </c>
      <c r="F7027" s="93" t="str">
        <f t="shared" si="329"/>
        <v>Y</v>
      </c>
      <c r="G7027" s="95">
        <v>60617557.755945481</v>
      </c>
      <c r="H7027" s="101">
        <v>2624.1360770320689</v>
      </c>
      <c r="I7027" s="101">
        <v>89.109539299898586</v>
      </c>
      <c r="J7027" s="96"/>
      <c r="K7027" s="96"/>
      <c r="L7027" s="96"/>
      <c r="M7027" s="96"/>
      <c r="N7027" s="96"/>
      <c r="O7027" s="96"/>
      <c r="P7027" s="96"/>
    </row>
    <row r="7028" spans="1:16" x14ac:dyDescent="0.25">
      <c r="A7028" s="100">
        <v>43787</v>
      </c>
      <c r="B7028" s="101">
        <v>60</v>
      </c>
      <c r="C7028" s="92" t="str">
        <f t="shared" si="327"/>
        <v>POST /funds-confirmation-consents</v>
      </c>
      <c r="D7028" s="94" t="s">
        <v>207</v>
      </c>
      <c r="E7028" s="93" t="str">
        <f t="shared" si="328"/>
        <v>CoF</v>
      </c>
      <c r="F7028" s="93" t="str">
        <f t="shared" si="329"/>
        <v>N</v>
      </c>
      <c r="G7028" s="95">
        <v>13435631.943339361</v>
      </c>
      <c r="H7028" s="102">
        <v>16212.984249315745</v>
      </c>
      <c r="I7028" s="102">
        <v>14.652412078918923</v>
      </c>
      <c r="J7028" s="96"/>
      <c r="K7028" s="96"/>
      <c r="L7028" s="96"/>
      <c r="M7028" s="96"/>
      <c r="N7028" s="96"/>
      <c r="O7028" s="96"/>
      <c r="P7028" s="96"/>
    </row>
    <row r="7029" spans="1:16" x14ac:dyDescent="0.25">
      <c r="A7029" s="100">
        <v>43787</v>
      </c>
      <c r="B7029" s="101">
        <v>61</v>
      </c>
      <c r="C7029" s="92" t="str">
        <f t="shared" si="327"/>
        <v>GET /funds-confirmation-consents/{ConsentId}</v>
      </c>
      <c r="D7029" s="94" t="s">
        <v>207</v>
      </c>
      <c r="E7029" s="93" t="str">
        <f t="shared" si="328"/>
        <v>CoF</v>
      </c>
      <c r="F7029" s="93" t="str">
        <f t="shared" si="329"/>
        <v>N</v>
      </c>
      <c r="G7029" s="95">
        <v>23767975.645295881</v>
      </c>
      <c r="H7029" s="102">
        <v>42049.30768461468</v>
      </c>
      <c r="I7029" s="102">
        <v>201.77271293092429</v>
      </c>
      <c r="J7029" s="96"/>
      <c r="K7029" s="96"/>
      <c r="L7029" s="96"/>
      <c r="M7029" s="96"/>
      <c r="N7029" s="96"/>
      <c r="O7029" s="96"/>
      <c r="P7029" s="96"/>
    </row>
    <row r="7030" spans="1:16" x14ac:dyDescent="0.25">
      <c r="A7030" s="100">
        <v>43787</v>
      </c>
      <c r="B7030" s="101">
        <v>62</v>
      </c>
      <c r="C7030" s="92" t="str">
        <f t="shared" si="327"/>
        <v>DELETE /funds-confirmation-consents/{ConsentId}</v>
      </c>
      <c r="D7030" s="94" t="s">
        <v>207</v>
      </c>
      <c r="E7030" s="93" t="str">
        <f t="shared" si="328"/>
        <v>CoF</v>
      </c>
      <c r="F7030" s="93" t="str">
        <f t="shared" si="329"/>
        <v>N</v>
      </c>
      <c r="G7030" s="95">
        <v>7011138.7845473569</v>
      </c>
      <c r="H7030" s="102">
        <v>13461.547369037835</v>
      </c>
      <c r="I7030" s="102">
        <v>131.30508014486838</v>
      </c>
      <c r="J7030" s="96"/>
      <c r="K7030" s="96"/>
      <c r="L7030" s="96"/>
      <c r="M7030" s="96"/>
      <c r="N7030" s="96"/>
      <c r="O7030" s="96"/>
      <c r="P7030" s="96"/>
    </row>
    <row r="7031" spans="1:16" x14ac:dyDescent="0.25">
      <c r="A7031" s="100">
        <v>43787</v>
      </c>
      <c r="B7031" s="101">
        <v>63</v>
      </c>
      <c r="C7031" s="92" t="str">
        <f t="shared" si="327"/>
        <v>POST /funds-confirmations</v>
      </c>
      <c r="D7031" s="94" t="s">
        <v>207</v>
      </c>
      <c r="E7031" s="93" t="str">
        <f t="shared" si="328"/>
        <v>CoF</v>
      </c>
      <c r="F7031" s="93" t="str">
        <f t="shared" si="329"/>
        <v>Y</v>
      </c>
      <c r="G7031" s="95">
        <v>10074270.248519784</v>
      </c>
      <c r="H7031" s="102">
        <v>16568.614341151733</v>
      </c>
      <c r="I7031" s="102">
        <v>226.35614439265242</v>
      </c>
      <c r="J7031" s="96"/>
      <c r="K7031" s="96"/>
      <c r="L7031" s="96"/>
      <c r="M7031" s="96"/>
      <c r="N7031" s="96"/>
      <c r="O7031" s="96"/>
      <c r="P7031" s="96"/>
    </row>
    <row r="7032" spans="1:16" x14ac:dyDescent="0.25">
      <c r="A7032" s="46">
        <v>43787</v>
      </c>
      <c r="B7032" s="101">
        <v>0</v>
      </c>
      <c r="C7032" s="92" t="str">
        <f t="shared" si="327"/>
        <v>OIDC endpoints for token IDs</v>
      </c>
      <c r="D7032" s="94" t="s">
        <v>208</v>
      </c>
      <c r="E7032" s="93" t="str">
        <f t="shared" si="328"/>
        <v>OIDC</v>
      </c>
      <c r="F7032" s="93" t="str">
        <f t="shared" si="329"/>
        <v>N</v>
      </c>
      <c r="G7032" s="112">
        <v>687740853.58285654</v>
      </c>
      <c r="H7032" s="68">
        <v>1470044.427129722</v>
      </c>
      <c r="I7032" s="68">
        <v>544.33083733891726</v>
      </c>
      <c r="J7032" s="96"/>
      <c r="K7032" s="96"/>
      <c r="L7032" s="96"/>
      <c r="M7032" s="96"/>
      <c r="N7032" s="96"/>
      <c r="O7032" s="96"/>
      <c r="P7032" s="96"/>
    </row>
    <row r="7033" spans="1:16" x14ac:dyDescent="0.25">
      <c r="A7033" s="97">
        <v>43787</v>
      </c>
      <c r="B7033" s="101">
        <v>1</v>
      </c>
      <c r="C7033" s="92" t="str">
        <f t="shared" si="327"/>
        <v>POST /account-access-consents</v>
      </c>
      <c r="D7033" s="94" t="s">
        <v>208</v>
      </c>
      <c r="E7033" s="93" t="str">
        <f t="shared" si="328"/>
        <v>AISP</v>
      </c>
      <c r="F7033" s="93" t="str">
        <f t="shared" si="329"/>
        <v>N</v>
      </c>
      <c r="G7033" s="95">
        <v>613077.04334242188</v>
      </c>
      <c r="H7033" s="103">
        <v>28483.556068933776</v>
      </c>
      <c r="I7033" s="103">
        <v>79.352565051371968</v>
      </c>
      <c r="J7033" s="96"/>
      <c r="K7033" s="96"/>
      <c r="L7033" s="96"/>
      <c r="M7033" s="96"/>
      <c r="N7033" s="96"/>
      <c r="O7033" s="96"/>
      <c r="P7033" s="96"/>
    </row>
    <row r="7034" spans="1:16" x14ac:dyDescent="0.25">
      <c r="A7034" s="97">
        <v>43787</v>
      </c>
      <c r="B7034" s="101">
        <v>2</v>
      </c>
      <c r="C7034" s="92" t="str">
        <f t="shared" si="327"/>
        <v>GET /account-access-consents/{ConsentId}</v>
      </c>
      <c r="D7034" s="94" t="s">
        <v>208</v>
      </c>
      <c r="E7034" s="93" t="str">
        <f t="shared" si="328"/>
        <v>AISP</v>
      </c>
      <c r="F7034" s="93" t="str">
        <f t="shared" si="329"/>
        <v>N</v>
      </c>
      <c r="G7034" s="95">
        <v>1208930.1851291405</v>
      </c>
      <c r="H7034" s="103">
        <v>31753.771651120533</v>
      </c>
      <c r="I7034" s="103">
        <v>32.690466655763061</v>
      </c>
      <c r="J7034" s="96"/>
      <c r="K7034" s="96"/>
      <c r="L7034" s="96"/>
      <c r="M7034" s="96"/>
      <c r="N7034" s="96"/>
      <c r="O7034" s="96"/>
      <c r="P7034" s="96"/>
    </row>
    <row r="7035" spans="1:16" x14ac:dyDescent="0.25">
      <c r="A7035" s="97">
        <v>43787</v>
      </c>
      <c r="B7035" s="101">
        <v>3</v>
      </c>
      <c r="C7035" s="92" t="str">
        <f t="shared" si="327"/>
        <v>DELETE /account-access-consents/{ConsentId}</v>
      </c>
      <c r="D7035" s="94" t="s">
        <v>208</v>
      </c>
      <c r="E7035" s="93" t="str">
        <f t="shared" si="328"/>
        <v>AISP</v>
      </c>
      <c r="F7035" s="93" t="str">
        <f t="shared" si="329"/>
        <v>N</v>
      </c>
      <c r="G7035" s="95">
        <v>599010.45669328258</v>
      </c>
      <c r="H7035" s="99">
        <v>23179.942131089687</v>
      </c>
      <c r="I7035" s="99">
        <v>244.75496234269627</v>
      </c>
      <c r="J7035" s="96"/>
      <c r="K7035" s="96"/>
      <c r="L7035" s="96"/>
      <c r="M7035" s="96"/>
      <c r="N7035" s="96"/>
      <c r="O7035" s="96"/>
      <c r="P7035" s="96"/>
    </row>
    <row r="7036" spans="1:16" x14ac:dyDescent="0.25">
      <c r="A7036" s="97">
        <v>43787</v>
      </c>
      <c r="B7036" s="101">
        <v>4</v>
      </c>
      <c r="C7036" s="92" t="str">
        <f t="shared" si="327"/>
        <v>GET /accounts</v>
      </c>
      <c r="D7036" s="94" t="s">
        <v>208</v>
      </c>
      <c r="E7036" s="93" t="str">
        <f t="shared" si="328"/>
        <v>AISP</v>
      </c>
      <c r="F7036" s="93" t="str">
        <f t="shared" si="329"/>
        <v>Y</v>
      </c>
      <c r="G7036" s="95">
        <v>1669171.6054770544</v>
      </c>
      <c r="H7036" s="99">
        <v>28360.148394140662</v>
      </c>
      <c r="I7036" s="99">
        <v>68.631253762942407</v>
      </c>
      <c r="J7036" s="96"/>
      <c r="K7036" s="96"/>
      <c r="L7036" s="96"/>
      <c r="M7036" s="96"/>
      <c r="N7036" s="96"/>
      <c r="O7036" s="96"/>
      <c r="P7036" s="96"/>
    </row>
    <row r="7037" spans="1:16" x14ac:dyDescent="0.25">
      <c r="A7037" s="97">
        <v>43787</v>
      </c>
      <c r="B7037" s="101">
        <v>5</v>
      </c>
      <c r="C7037" s="92" t="str">
        <f t="shared" si="327"/>
        <v>GET /accounts/{AccountId}</v>
      </c>
      <c r="D7037" s="94" t="s">
        <v>208</v>
      </c>
      <c r="E7037" s="93" t="str">
        <f t="shared" si="328"/>
        <v>AISP</v>
      </c>
      <c r="F7037" s="93" t="str">
        <f t="shared" si="329"/>
        <v>Y</v>
      </c>
      <c r="G7037" s="95">
        <v>2619437.9221715461</v>
      </c>
      <c r="H7037" s="99">
        <v>43386.303915066572</v>
      </c>
      <c r="I7037" s="99">
        <v>81.430334568122476</v>
      </c>
      <c r="J7037" s="96"/>
      <c r="K7037" s="96"/>
      <c r="L7037" s="96"/>
      <c r="M7037" s="96"/>
      <c r="N7037" s="96"/>
      <c r="O7037" s="96"/>
      <c r="P7037" s="96"/>
    </row>
    <row r="7038" spans="1:16" x14ac:dyDescent="0.25">
      <c r="A7038" s="97">
        <v>43787</v>
      </c>
      <c r="B7038" s="101">
        <v>6</v>
      </c>
      <c r="C7038" s="92" t="str">
        <f t="shared" si="327"/>
        <v>GET /accounts/{AccountId}/balances</v>
      </c>
      <c r="D7038" s="94" t="s">
        <v>208</v>
      </c>
      <c r="E7038" s="93" t="str">
        <f t="shared" si="328"/>
        <v>AISP</v>
      </c>
      <c r="F7038" s="93" t="str">
        <f t="shared" si="329"/>
        <v>Y</v>
      </c>
      <c r="G7038" s="95">
        <v>1758633.1746950191</v>
      </c>
      <c r="H7038" s="99">
        <v>28435.338273996364</v>
      </c>
      <c r="I7038" s="99">
        <v>135.40309402364295</v>
      </c>
      <c r="J7038" s="96"/>
      <c r="K7038" s="96"/>
      <c r="L7038" s="96"/>
      <c r="M7038" s="96"/>
      <c r="N7038" s="96"/>
      <c r="O7038" s="96"/>
      <c r="P7038" s="96"/>
    </row>
    <row r="7039" spans="1:16" x14ac:dyDescent="0.25">
      <c r="A7039" s="97">
        <v>43787</v>
      </c>
      <c r="B7039" s="101">
        <v>7</v>
      </c>
      <c r="C7039" s="92" t="str">
        <f t="shared" si="327"/>
        <v>GET /balances</v>
      </c>
      <c r="D7039" s="94" t="s">
        <v>208</v>
      </c>
      <c r="E7039" s="93" t="str">
        <f t="shared" si="328"/>
        <v>AISP</v>
      </c>
      <c r="F7039" s="93" t="str">
        <f t="shared" si="329"/>
        <v>Y</v>
      </c>
      <c r="G7039" s="95">
        <v>1013446.0040547496</v>
      </c>
      <c r="H7039" s="99">
        <v>21987.232151875181</v>
      </c>
      <c r="I7039" s="99">
        <v>147.93716201127674</v>
      </c>
      <c r="J7039" s="96"/>
      <c r="K7039" s="96"/>
      <c r="L7039" s="96"/>
      <c r="M7039" s="96"/>
      <c r="N7039" s="96"/>
      <c r="O7039" s="96"/>
      <c r="P7039" s="96"/>
    </row>
    <row r="7040" spans="1:16" x14ac:dyDescent="0.25">
      <c r="A7040" s="97">
        <v>43787</v>
      </c>
      <c r="B7040" s="101">
        <v>8</v>
      </c>
      <c r="C7040" s="92" t="str">
        <f t="shared" si="327"/>
        <v>GET /accounts/{AccountId}/transactions</v>
      </c>
      <c r="D7040" s="94" t="s">
        <v>208</v>
      </c>
      <c r="E7040" s="93" t="str">
        <f t="shared" si="328"/>
        <v>AISP</v>
      </c>
      <c r="F7040" s="93" t="str">
        <f t="shared" si="329"/>
        <v>Y</v>
      </c>
      <c r="G7040" s="95">
        <v>30576312.237878051</v>
      </c>
      <c r="H7040" s="99">
        <v>19069.295183529186</v>
      </c>
      <c r="I7040" s="99">
        <v>181.82745214934795</v>
      </c>
      <c r="J7040" s="96"/>
      <c r="K7040" s="96"/>
      <c r="L7040" s="96"/>
      <c r="M7040" s="96"/>
      <c r="N7040" s="96"/>
      <c r="O7040" s="96"/>
      <c r="P7040" s="96"/>
    </row>
    <row r="7041" spans="1:16" x14ac:dyDescent="0.25">
      <c r="A7041" s="97">
        <v>43787</v>
      </c>
      <c r="B7041" s="101">
        <v>9</v>
      </c>
      <c r="C7041" s="92" t="str">
        <f t="shared" si="327"/>
        <v>GET /transactions</v>
      </c>
      <c r="D7041" s="94" t="s">
        <v>208</v>
      </c>
      <c r="E7041" s="93" t="str">
        <f t="shared" si="328"/>
        <v>AISP</v>
      </c>
      <c r="F7041" s="93" t="str">
        <f t="shared" si="329"/>
        <v>Y</v>
      </c>
      <c r="G7041" s="95">
        <v>300240046.50975615</v>
      </c>
      <c r="H7041" s="99">
        <v>39263.080492222289</v>
      </c>
      <c r="I7041" s="99">
        <v>32.792924473394393</v>
      </c>
      <c r="J7041" s="96"/>
      <c r="K7041" s="96"/>
      <c r="L7041" s="96"/>
      <c r="M7041" s="96"/>
      <c r="N7041" s="96"/>
      <c r="O7041" s="96"/>
      <c r="P7041" s="96"/>
    </row>
    <row r="7042" spans="1:16" x14ac:dyDescent="0.25">
      <c r="A7042" s="97">
        <v>43787</v>
      </c>
      <c r="B7042" s="101">
        <v>10</v>
      </c>
      <c r="C7042" s="92" t="str">
        <f t="shared" si="327"/>
        <v>GET /accounts/{AccountId}/beneficiaries</v>
      </c>
      <c r="D7042" s="94" t="s">
        <v>208</v>
      </c>
      <c r="E7042" s="93" t="str">
        <f t="shared" si="328"/>
        <v>AISP</v>
      </c>
      <c r="F7042" s="93" t="str">
        <f t="shared" si="329"/>
        <v>Y</v>
      </c>
      <c r="G7042" s="95">
        <v>2130174.0146093694</v>
      </c>
      <c r="H7042" s="99">
        <v>28754.82346755212</v>
      </c>
      <c r="I7042" s="99">
        <v>128.97045115279585</v>
      </c>
      <c r="J7042" s="96"/>
      <c r="K7042" s="96"/>
      <c r="L7042" s="96"/>
      <c r="M7042" s="96"/>
      <c r="N7042" s="96"/>
      <c r="O7042" s="96"/>
      <c r="P7042" s="96"/>
    </row>
    <row r="7043" spans="1:16" x14ac:dyDescent="0.25">
      <c r="A7043" s="97">
        <v>43787</v>
      </c>
      <c r="B7043" s="101">
        <v>11</v>
      </c>
      <c r="C7043" s="92" t="str">
        <f t="shared" si="327"/>
        <v>GET /beneficiaries</v>
      </c>
      <c r="D7043" s="94" t="s">
        <v>208</v>
      </c>
      <c r="E7043" s="93" t="str">
        <f t="shared" si="328"/>
        <v>AISP</v>
      </c>
      <c r="F7043" s="93" t="str">
        <f t="shared" si="329"/>
        <v>Y</v>
      </c>
      <c r="G7043" s="95">
        <v>2443163.3792145411</v>
      </c>
      <c r="H7043" s="99">
        <v>36506.760570343853</v>
      </c>
      <c r="I7043" s="99">
        <v>30.812181507804443</v>
      </c>
      <c r="J7043" s="96"/>
      <c r="K7043" s="96"/>
      <c r="L7043" s="96"/>
      <c r="M7043" s="96"/>
      <c r="N7043" s="96"/>
      <c r="O7043" s="96"/>
      <c r="P7043" s="96"/>
    </row>
    <row r="7044" spans="1:16" x14ac:dyDescent="0.25">
      <c r="A7044" s="97">
        <v>43787</v>
      </c>
      <c r="B7044" s="101">
        <v>12</v>
      </c>
      <c r="C7044" s="92" t="str">
        <f t="shared" si="327"/>
        <v>GET /accounts/{AccountId}/direct-debits</v>
      </c>
      <c r="D7044" s="94" t="s">
        <v>208</v>
      </c>
      <c r="E7044" s="93" t="str">
        <f t="shared" si="328"/>
        <v>AISP</v>
      </c>
      <c r="F7044" s="93" t="str">
        <f t="shared" si="329"/>
        <v>Y</v>
      </c>
      <c r="G7044" s="95">
        <v>1843233.9440895221</v>
      </c>
      <c r="H7044" s="99">
        <v>37635.598036168791</v>
      </c>
      <c r="I7044" s="99">
        <v>181.30321351578138</v>
      </c>
      <c r="J7044" s="96"/>
      <c r="K7044" s="96"/>
      <c r="L7044" s="96"/>
      <c r="M7044" s="96"/>
      <c r="N7044" s="96"/>
      <c r="O7044" s="96"/>
      <c r="P7044" s="96"/>
    </row>
    <row r="7045" spans="1:16" x14ac:dyDescent="0.25">
      <c r="A7045" s="97">
        <v>43787</v>
      </c>
      <c r="B7045" s="101">
        <v>13</v>
      </c>
      <c r="C7045" s="92" t="str">
        <f t="shared" si="327"/>
        <v>GET /direct-debits</v>
      </c>
      <c r="D7045" s="94" t="s">
        <v>208</v>
      </c>
      <c r="E7045" s="93" t="str">
        <f t="shared" si="328"/>
        <v>AISP</v>
      </c>
      <c r="F7045" s="93" t="str">
        <f t="shared" si="329"/>
        <v>Y</v>
      </c>
      <c r="G7045" s="95">
        <v>1627955.3031273847</v>
      </c>
      <c r="H7045" s="99">
        <v>21806.907103388938</v>
      </c>
      <c r="I7045" s="99">
        <v>203.11750369092118</v>
      </c>
      <c r="J7045" s="96"/>
      <c r="K7045" s="96"/>
      <c r="L7045" s="96"/>
      <c r="M7045" s="96"/>
      <c r="N7045" s="96"/>
      <c r="O7045" s="96"/>
      <c r="P7045" s="96"/>
    </row>
    <row r="7046" spans="1:16" x14ac:dyDescent="0.25">
      <c r="A7046" s="97">
        <v>43787</v>
      </c>
      <c r="B7046" s="101">
        <v>14</v>
      </c>
      <c r="C7046" s="92" t="str">
        <f t="shared" si="327"/>
        <v>GET /accounts/{AccountId}/standing-orders</v>
      </c>
      <c r="D7046" s="94" t="s">
        <v>208</v>
      </c>
      <c r="E7046" s="93" t="str">
        <f t="shared" si="328"/>
        <v>AISP</v>
      </c>
      <c r="F7046" s="93" t="str">
        <f t="shared" si="329"/>
        <v>Y</v>
      </c>
      <c r="G7046" s="95">
        <v>911471.37491660321</v>
      </c>
      <c r="H7046" s="99">
        <v>17036.249981908335</v>
      </c>
      <c r="I7046" s="99">
        <v>136.34734918033698</v>
      </c>
      <c r="J7046" s="96"/>
      <c r="K7046" s="96"/>
      <c r="L7046" s="96"/>
      <c r="M7046" s="96"/>
      <c r="N7046" s="96"/>
      <c r="O7046" s="96"/>
      <c r="P7046" s="96"/>
    </row>
    <row r="7047" spans="1:16" x14ac:dyDescent="0.25">
      <c r="A7047" s="97">
        <v>43787</v>
      </c>
      <c r="B7047" s="101">
        <v>15</v>
      </c>
      <c r="C7047" s="92" t="str">
        <f t="shared" si="327"/>
        <v>GET /standing-orders</v>
      </c>
      <c r="D7047" s="94" t="s">
        <v>208</v>
      </c>
      <c r="E7047" s="93" t="str">
        <f t="shared" si="328"/>
        <v>AISP</v>
      </c>
      <c r="F7047" s="93" t="str">
        <f t="shared" si="329"/>
        <v>Y</v>
      </c>
      <c r="G7047" s="95">
        <v>1287455.6274104347</v>
      </c>
      <c r="H7047" s="99">
        <v>45028.915540136128</v>
      </c>
      <c r="I7047" s="99">
        <v>151.68586216704676</v>
      </c>
      <c r="J7047" s="96"/>
      <c r="K7047" s="96"/>
      <c r="L7047" s="96"/>
      <c r="M7047" s="96"/>
      <c r="N7047" s="96"/>
      <c r="O7047" s="96"/>
      <c r="P7047" s="96"/>
    </row>
    <row r="7048" spans="1:16" x14ac:dyDescent="0.25">
      <c r="A7048" s="97">
        <v>43787</v>
      </c>
      <c r="B7048" s="101">
        <v>16</v>
      </c>
      <c r="C7048" s="92" t="str">
        <f t="shared" ref="C7048:C7111" si="330">VLOOKUP($B7048,endpoints,3)</f>
        <v>GET /accounts/{AccountId}/product</v>
      </c>
      <c r="D7048" s="94" t="s">
        <v>208</v>
      </c>
      <c r="E7048" s="93" t="str">
        <f t="shared" ref="E7048:E7111" si="331">VLOOKUP($B7048,endpoints,4)</f>
        <v>AISP</v>
      </c>
      <c r="F7048" s="93" t="str">
        <f t="shared" ref="F7048:F7111" si="332">VLOOKUP($B7048,endpoints,5)</f>
        <v>Y</v>
      </c>
      <c r="G7048" s="95">
        <v>342213.92897940497</v>
      </c>
      <c r="H7048" s="99">
        <v>5708.4824144563117</v>
      </c>
      <c r="I7048" s="99">
        <v>154.3132592509069</v>
      </c>
      <c r="J7048" s="96"/>
      <c r="K7048" s="96"/>
      <c r="L7048" s="96"/>
      <c r="M7048" s="96"/>
      <c r="N7048" s="96"/>
      <c r="O7048" s="96"/>
      <c r="P7048" s="96"/>
    </row>
    <row r="7049" spans="1:16" x14ac:dyDescent="0.25">
      <c r="A7049" s="97">
        <v>43787</v>
      </c>
      <c r="B7049" s="101">
        <v>17</v>
      </c>
      <c r="C7049" s="92" t="str">
        <f t="shared" si="330"/>
        <v>GET /products</v>
      </c>
      <c r="D7049" s="94" t="s">
        <v>208</v>
      </c>
      <c r="E7049" s="93" t="str">
        <f t="shared" si="331"/>
        <v>AISP</v>
      </c>
      <c r="F7049" s="93" t="str">
        <f t="shared" si="332"/>
        <v>Y</v>
      </c>
      <c r="G7049" s="95">
        <v>779133.96504071436</v>
      </c>
      <c r="H7049" s="99">
        <v>34707.29028456442</v>
      </c>
      <c r="I7049" s="99">
        <v>202.87243512510943</v>
      </c>
      <c r="J7049" s="96"/>
      <c r="K7049" s="96"/>
      <c r="L7049" s="96"/>
      <c r="M7049" s="96"/>
      <c r="N7049" s="96"/>
      <c r="O7049" s="96"/>
      <c r="P7049" s="96"/>
    </row>
    <row r="7050" spans="1:16" x14ac:dyDescent="0.25">
      <c r="A7050" s="97">
        <v>43787</v>
      </c>
      <c r="B7050" s="101">
        <v>18</v>
      </c>
      <c r="C7050" s="92" t="str">
        <f t="shared" si="330"/>
        <v>GET /accounts/{AccountId}/offers</v>
      </c>
      <c r="D7050" s="94" t="s">
        <v>208</v>
      </c>
      <c r="E7050" s="93" t="str">
        <f t="shared" si="331"/>
        <v>AISP</v>
      </c>
      <c r="F7050" s="93" t="str">
        <f t="shared" si="332"/>
        <v>Y</v>
      </c>
      <c r="G7050" s="95">
        <v>790196.66395432479</v>
      </c>
      <c r="H7050" s="99">
        <v>37539.741243722907</v>
      </c>
      <c r="I7050" s="99">
        <v>240.04876886615088</v>
      </c>
      <c r="J7050" s="96"/>
      <c r="K7050" s="96"/>
      <c r="L7050" s="96"/>
      <c r="M7050" s="96"/>
      <c r="N7050" s="96"/>
      <c r="O7050" s="96"/>
      <c r="P7050" s="96"/>
    </row>
    <row r="7051" spans="1:16" x14ac:dyDescent="0.25">
      <c r="A7051" s="97">
        <v>43787</v>
      </c>
      <c r="B7051" s="101">
        <v>19</v>
      </c>
      <c r="C7051" s="92" t="str">
        <f t="shared" si="330"/>
        <v>GET /offers</v>
      </c>
      <c r="D7051" s="94" t="s">
        <v>208</v>
      </c>
      <c r="E7051" s="93" t="str">
        <f t="shared" si="331"/>
        <v>AISP</v>
      </c>
      <c r="F7051" s="93" t="str">
        <f t="shared" si="332"/>
        <v>Y</v>
      </c>
      <c r="G7051" s="95">
        <v>3283873.8550755358</v>
      </c>
      <c r="H7051" s="99">
        <v>41181.566473180363</v>
      </c>
      <c r="I7051" s="99">
        <v>151.89969033065088</v>
      </c>
      <c r="J7051" s="96"/>
      <c r="K7051" s="96"/>
      <c r="L7051" s="96"/>
      <c r="M7051" s="96"/>
      <c r="N7051" s="96"/>
      <c r="O7051" s="96"/>
      <c r="P7051" s="96"/>
    </row>
    <row r="7052" spans="1:16" x14ac:dyDescent="0.25">
      <c r="A7052" s="97">
        <v>43787</v>
      </c>
      <c r="B7052" s="101">
        <v>20</v>
      </c>
      <c r="C7052" s="92" t="str">
        <f t="shared" si="330"/>
        <v>GET /accounts/{AccountId}/party</v>
      </c>
      <c r="D7052" s="94" t="s">
        <v>208</v>
      </c>
      <c r="E7052" s="93" t="str">
        <f t="shared" si="331"/>
        <v>AISP</v>
      </c>
      <c r="F7052" s="93" t="str">
        <f t="shared" si="332"/>
        <v>Y</v>
      </c>
      <c r="G7052" s="95">
        <v>1108455.9521263475</v>
      </c>
      <c r="H7052" s="99">
        <v>47197.607830410314</v>
      </c>
      <c r="I7052" s="99">
        <v>0</v>
      </c>
      <c r="J7052" s="96"/>
      <c r="K7052" s="96"/>
      <c r="L7052" s="96"/>
      <c r="M7052" s="96"/>
      <c r="N7052" s="96"/>
      <c r="O7052" s="96"/>
      <c r="P7052" s="96"/>
    </row>
    <row r="7053" spans="1:16" x14ac:dyDescent="0.25">
      <c r="A7053" s="97">
        <v>43787</v>
      </c>
      <c r="B7053" s="101">
        <v>21</v>
      </c>
      <c r="C7053" s="92" t="str">
        <f t="shared" si="330"/>
        <v>GET /party</v>
      </c>
      <c r="D7053" s="94" t="s">
        <v>208</v>
      </c>
      <c r="E7053" s="93" t="str">
        <f t="shared" si="331"/>
        <v>AISP</v>
      </c>
      <c r="F7053" s="93" t="str">
        <f t="shared" si="332"/>
        <v>Y</v>
      </c>
      <c r="G7053" s="95">
        <v>798197.08218236163</v>
      </c>
      <c r="H7053" s="99">
        <v>10238.726316877724</v>
      </c>
      <c r="I7053" s="99">
        <v>338.29236217591352</v>
      </c>
      <c r="J7053" s="96"/>
      <c r="K7053" s="96"/>
      <c r="L7053" s="96"/>
      <c r="M7053" s="96"/>
      <c r="N7053" s="96"/>
      <c r="O7053" s="96"/>
      <c r="P7053" s="96"/>
    </row>
    <row r="7054" spans="1:16" x14ac:dyDescent="0.25">
      <c r="A7054" s="97">
        <v>43787</v>
      </c>
      <c r="B7054" s="101">
        <v>22</v>
      </c>
      <c r="C7054" s="92" t="str">
        <f t="shared" si="330"/>
        <v>GET /accounts/{AccountId}/scheduled-payments</v>
      </c>
      <c r="D7054" s="94" t="s">
        <v>208</v>
      </c>
      <c r="E7054" s="93" t="str">
        <f t="shared" si="331"/>
        <v>AISP</v>
      </c>
      <c r="F7054" s="93" t="str">
        <f t="shared" si="332"/>
        <v>Y</v>
      </c>
      <c r="G7054" s="95">
        <v>934690.20356954949</v>
      </c>
      <c r="H7054" s="99">
        <v>33362.874857322662</v>
      </c>
      <c r="I7054" s="99">
        <v>3.264543542616301</v>
      </c>
      <c r="J7054" s="96"/>
      <c r="K7054" s="96"/>
      <c r="L7054" s="96"/>
      <c r="M7054" s="96"/>
      <c r="N7054" s="96"/>
      <c r="O7054" s="96"/>
      <c r="P7054" s="96"/>
    </row>
    <row r="7055" spans="1:16" x14ac:dyDescent="0.25">
      <c r="A7055" s="97">
        <v>43787</v>
      </c>
      <c r="B7055" s="101">
        <v>23</v>
      </c>
      <c r="C7055" s="92" t="str">
        <f t="shared" si="330"/>
        <v>GET /scheduled-payments</v>
      </c>
      <c r="D7055" s="94" t="s">
        <v>208</v>
      </c>
      <c r="E7055" s="93" t="str">
        <f t="shared" si="331"/>
        <v>AISP</v>
      </c>
      <c r="F7055" s="93" t="str">
        <f t="shared" si="332"/>
        <v>Y</v>
      </c>
      <c r="G7055" s="95">
        <v>1687759.1959506897</v>
      </c>
      <c r="H7055" s="99">
        <v>31977.146228794078</v>
      </c>
      <c r="I7055" s="99">
        <v>74.66438359172551</v>
      </c>
      <c r="J7055" s="96"/>
      <c r="K7055" s="96"/>
      <c r="L7055" s="96"/>
      <c r="M7055" s="96"/>
      <c r="N7055" s="96"/>
      <c r="O7055" s="96"/>
      <c r="P7055" s="96"/>
    </row>
    <row r="7056" spans="1:16" x14ac:dyDescent="0.25">
      <c r="A7056" s="97">
        <v>43787</v>
      </c>
      <c r="B7056" s="101">
        <v>24</v>
      </c>
      <c r="C7056" s="92" t="str">
        <f t="shared" si="330"/>
        <v>GET /accounts/{AccountId}/statements</v>
      </c>
      <c r="D7056" s="94" t="s">
        <v>208</v>
      </c>
      <c r="E7056" s="93" t="str">
        <f t="shared" si="331"/>
        <v>AISP</v>
      </c>
      <c r="F7056" s="93" t="str">
        <f t="shared" si="332"/>
        <v>Y</v>
      </c>
      <c r="G7056" s="95">
        <v>949353.80238466815</v>
      </c>
      <c r="H7056" s="99">
        <v>12867.123242727703</v>
      </c>
      <c r="I7056" s="99">
        <v>142.14323837051086</v>
      </c>
      <c r="J7056" s="96"/>
      <c r="K7056" s="96"/>
      <c r="L7056" s="96"/>
      <c r="M7056" s="96"/>
      <c r="N7056" s="96"/>
      <c r="O7056" s="96"/>
      <c r="P7056" s="96"/>
    </row>
    <row r="7057" spans="1:16" x14ac:dyDescent="0.25">
      <c r="A7057" s="97">
        <v>43787</v>
      </c>
      <c r="B7057" s="101">
        <v>25</v>
      </c>
      <c r="C7057" s="92" t="str">
        <f t="shared" si="330"/>
        <v>GET /accounts/{AccountId}/statements/{StatementId}</v>
      </c>
      <c r="D7057" s="94" t="s">
        <v>208</v>
      </c>
      <c r="E7057" s="93" t="str">
        <f t="shared" si="331"/>
        <v>AISP</v>
      </c>
      <c r="F7057" s="93" t="str">
        <f t="shared" si="332"/>
        <v>Y</v>
      </c>
      <c r="G7057" s="95">
        <v>1069357.9651622218</v>
      </c>
      <c r="H7057" s="99">
        <v>24446.16728830077</v>
      </c>
      <c r="I7057" s="99">
        <v>121.10022119811835</v>
      </c>
      <c r="J7057" s="96"/>
      <c r="K7057" s="96"/>
      <c r="L7057" s="96"/>
      <c r="M7057" s="96"/>
      <c r="N7057" s="96"/>
      <c r="O7057" s="96"/>
      <c r="P7057" s="96"/>
    </row>
    <row r="7058" spans="1:16" x14ac:dyDescent="0.25">
      <c r="A7058" s="97">
        <v>43787</v>
      </c>
      <c r="B7058" s="101">
        <v>26</v>
      </c>
      <c r="C7058" s="92" t="str">
        <f t="shared" si="330"/>
        <v>GET /accounts/{AccountId}/statements/{StatementId}/file</v>
      </c>
      <c r="D7058" s="94" t="s">
        <v>208</v>
      </c>
      <c r="E7058" s="93" t="str">
        <f t="shared" si="331"/>
        <v>AISP</v>
      </c>
      <c r="F7058" s="93" t="str">
        <f t="shared" si="332"/>
        <v>Y</v>
      </c>
      <c r="G7058" s="95">
        <v>1953920.2527339966</v>
      </c>
      <c r="H7058" s="99">
        <v>21568.017890549396</v>
      </c>
      <c r="I7058" s="99">
        <v>84.98916745080885</v>
      </c>
      <c r="J7058" s="96"/>
      <c r="K7058" s="96"/>
      <c r="L7058" s="96"/>
      <c r="M7058" s="96"/>
      <c r="N7058" s="96"/>
      <c r="O7058" s="96"/>
      <c r="P7058" s="96"/>
    </row>
    <row r="7059" spans="1:16" x14ac:dyDescent="0.25">
      <c r="A7059" s="97">
        <v>43787</v>
      </c>
      <c r="B7059" s="101">
        <v>27</v>
      </c>
      <c r="C7059" s="92" t="str">
        <f t="shared" si="330"/>
        <v>GET /accounts/{AccountId}/statements/{StatementId}/transactions</v>
      </c>
      <c r="D7059" s="94" t="s">
        <v>208</v>
      </c>
      <c r="E7059" s="93" t="str">
        <f t="shared" si="331"/>
        <v>AISP</v>
      </c>
      <c r="F7059" s="93" t="str">
        <f t="shared" si="332"/>
        <v>Y</v>
      </c>
      <c r="G7059" s="95">
        <v>27795826.982009653</v>
      </c>
      <c r="H7059" s="99">
        <v>6568.3745506330943</v>
      </c>
      <c r="I7059" s="99">
        <v>272.71969435388132</v>
      </c>
      <c r="J7059" s="96"/>
      <c r="K7059" s="96"/>
      <c r="L7059" s="96"/>
      <c r="M7059" s="96"/>
      <c r="N7059" s="96"/>
      <c r="O7059" s="96"/>
      <c r="P7059" s="96"/>
    </row>
    <row r="7060" spans="1:16" x14ac:dyDescent="0.25">
      <c r="A7060" s="97">
        <v>43787</v>
      </c>
      <c r="B7060" s="101">
        <v>28</v>
      </c>
      <c r="C7060" s="92" t="str">
        <f t="shared" si="330"/>
        <v>GET /statements</v>
      </c>
      <c r="D7060" s="94" t="s">
        <v>208</v>
      </c>
      <c r="E7060" s="93" t="str">
        <f t="shared" si="331"/>
        <v>AISP</v>
      </c>
      <c r="F7060" s="93" t="str">
        <f t="shared" si="332"/>
        <v>Y</v>
      </c>
      <c r="G7060" s="95">
        <v>3130579.4799055578</v>
      </c>
      <c r="H7060" s="99">
        <v>42665.902713733361</v>
      </c>
      <c r="I7060" s="99">
        <v>74.212893783187184</v>
      </c>
      <c r="J7060" s="96"/>
      <c r="K7060" s="96"/>
      <c r="L7060" s="96"/>
      <c r="M7060" s="96"/>
      <c r="N7060" s="96"/>
      <c r="O7060" s="96"/>
      <c r="P7060" s="96"/>
    </row>
    <row r="7061" spans="1:16" x14ac:dyDescent="0.25">
      <c r="A7061" s="97">
        <v>43787</v>
      </c>
      <c r="B7061" s="101">
        <v>29</v>
      </c>
      <c r="C7061" s="92" t="str">
        <f t="shared" si="330"/>
        <v>POST /domestic-payment-consents</v>
      </c>
      <c r="D7061" s="94" t="s">
        <v>208</v>
      </c>
      <c r="E7061" s="93" t="str">
        <f t="shared" si="331"/>
        <v>PISP</v>
      </c>
      <c r="F7061" s="93" t="str">
        <f t="shared" si="332"/>
        <v>N</v>
      </c>
      <c r="G7061" s="95">
        <v>3707481.9370383276</v>
      </c>
      <c r="H7061" s="99">
        <v>9031.4918708169898</v>
      </c>
      <c r="I7061" s="99">
        <v>83.713517168252437</v>
      </c>
      <c r="J7061" s="96"/>
      <c r="K7061" s="96"/>
      <c r="L7061" s="96"/>
      <c r="M7061" s="96"/>
      <c r="N7061" s="96"/>
      <c r="O7061" s="96"/>
      <c r="P7061" s="96"/>
    </row>
    <row r="7062" spans="1:16" x14ac:dyDescent="0.25">
      <c r="A7062" s="97">
        <v>43787</v>
      </c>
      <c r="B7062" s="101">
        <v>30</v>
      </c>
      <c r="C7062" s="92" t="str">
        <f t="shared" si="330"/>
        <v>GET /domestic-payment-consents/{ConsentId}</v>
      </c>
      <c r="D7062" s="94" t="s">
        <v>208</v>
      </c>
      <c r="E7062" s="93" t="str">
        <f t="shared" si="331"/>
        <v>PISP</v>
      </c>
      <c r="F7062" s="93" t="str">
        <f t="shared" si="332"/>
        <v>N</v>
      </c>
      <c r="G7062" s="95">
        <v>13583195.80448938</v>
      </c>
      <c r="H7062" s="99">
        <v>17718.444911324521</v>
      </c>
      <c r="I7062" s="99">
        <v>136.81212982633713</v>
      </c>
      <c r="J7062" s="96"/>
      <c r="K7062" s="96"/>
      <c r="L7062" s="96"/>
      <c r="M7062" s="96"/>
      <c r="N7062" s="96"/>
      <c r="O7062" s="96"/>
      <c r="P7062" s="96"/>
    </row>
    <row r="7063" spans="1:16" x14ac:dyDescent="0.25">
      <c r="A7063" s="97">
        <v>43787</v>
      </c>
      <c r="B7063" s="101">
        <v>31</v>
      </c>
      <c r="C7063" s="92" t="str">
        <f t="shared" si="330"/>
        <v>POST /domestic-payments</v>
      </c>
      <c r="D7063" s="94" t="s">
        <v>208</v>
      </c>
      <c r="E7063" s="93" t="str">
        <f t="shared" si="331"/>
        <v>PISP</v>
      </c>
      <c r="F7063" s="93" t="str">
        <f t="shared" si="332"/>
        <v>Y</v>
      </c>
      <c r="G7063" s="95">
        <v>4814369.431253612</v>
      </c>
      <c r="H7063" s="99">
        <v>15323.552233139388</v>
      </c>
      <c r="I7063" s="99">
        <v>5.8190242123282028</v>
      </c>
      <c r="J7063" s="96"/>
      <c r="K7063" s="96"/>
      <c r="L7063" s="96"/>
      <c r="M7063" s="96"/>
      <c r="N7063" s="96"/>
      <c r="O7063" s="96"/>
      <c r="P7063" s="96"/>
    </row>
    <row r="7064" spans="1:16" x14ac:dyDescent="0.25">
      <c r="A7064" s="97">
        <v>43787</v>
      </c>
      <c r="B7064" s="101">
        <v>32</v>
      </c>
      <c r="C7064" s="92" t="str">
        <f t="shared" si="330"/>
        <v>GET /domestic-payments/{DomesticPaymentId}</v>
      </c>
      <c r="D7064" s="94" t="s">
        <v>208</v>
      </c>
      <c r="E7064" s="93" t="str">
        <f t="shared" si="331"/>
        <v>PISP</v>
      </c>
      <c r="F7064" s="93" t="str">
        <f t="shared" si="332"/>
        <v>Y</v>
      </c>
      <c r="G7064" s="95">
        <v>31852748.089829594</v>
      </c>
      <c r="H7064" s="99">
        <v>43944.307109631562</v>
      </c>
      <c r="I7064" s="99">
        <v>71.361725390484708</v>
      </c>
      <c r="J7064" s="96"/>
      <c r="K7064" s="96"/>
      <c r="L7064" s="96"/>
      <c r="M7064" s="96"/>
      <c r="N7064" s="96"/>
      <c r="O7064" s="96"/>
      <c r="P7064" s="96"/>
    </row>
    <row r="7065" spans="1:16" x14ac:dyDescent="0.25">
      <c r="A7065" s="97">
        <v>43787</v>
      </c>
      <c r="B7065" s="101">
        <v>33</v>
      </c>
      <c r="C7065" s="92" t="str">
        <f t="shared" si="330"/>
        <v>POST /domestic-scheduled-payment-consents</v>
      </c>
      <c r="D7065" s="94" t="s">
        <v>208</v>
      </c>
      <c r="E7065" s="93" t="str">
        <f t="shared" si="331"/>
        <v>PISP</v>
      </c>
      <c r="F7065" s="93" t="str">
        <f t="shared" si="332"/>
        <v>N</v>
      </c>
      <c r="G7065" s="95">
        <v>17356985.115575917</v>
      </c>
      <c r="H7065" s="99">
        <v>17759.653436387543</v>
      </c>
      <c r="I7065" s="99">
        <v>103.98549042650657</v>
      </c>
      <c r="J7065" s="96"/>
      <c r="K7065" s="96"/>
      <c r="L7065" s="96"/>
      <c r="M7065" s="96"/>
      <c r="N7065" s="96"/>
      <c r="O7065" s="96"/>
      <c r="P7065" s="96"/>
    </row>
    <row r="7066" spans="1:16" x14ac:dyDescent="0.25">
      <c r="A7066" s="97">
        <v>43787</v>
      </c>
      <c r="B7066" s="101">
        <v>34</v>
      </c>
      <c r="C7066" s="92" t="str">
        <f t="shared" si="330"/>
        <v>GET /domestic-scheduled-payment-consents/{ConsentId}</v>
      </c>
      <c r="D7066" s="94" t="s">
        <v>208</v>
      </c>
      <c r="E7066" s="93" t="str">
        <f t="shared" si="331"/>
        <v>PISP</v>
      </c>
      <c r="F7066" s="93" t="str">
        <f t="shared" si="332"/>
        <v>N</v>
      </c>
      <c r="G7066" s="95">
        <v>12594948.295651698</v>
      </c>
      <c r="H7066" s="99">
        <v>14366.572121813602</v>
      </c>
      <c r="I7066" s="99">
        <v>80.485605324048123</v>
      </c>
      <c r="J7066" s="96"/>
      <c r="K7066" s="96"/>
      <c r="L7066" s="96"/>
      <c r="M7066" s="96"/>
      <c r="N7066" s="96"/>
      <c r="O7066" s="96"/>
      <c r="P7066" s="96"/>
    </row>
    <row r="7067" spans="1:16" x14ac:dyDescent="0.25">
      <c r="A7067" s="97">
        <v>43787</v>
      </c>
      <c r="B7067" s="101">
        <v>35</v>
      </c>
      <c r="C7067" s="92" t="str">
        <f t="shared" si="330"/>
        <v>POST /domestic-scheduled-payments</v>
      </c>
      <c r="D7067" s="94" t="s">
        <v>208</v>
      </c>
      <c r="E7067" s="93" t="str">
        <f t="shared" si="331"/>
        <v>PISP</v>
      </c>
      <c r="F7067" s="93" t="str">
        <f t="shared" si="332"/>
        <v>Y</v>
      </c>
      <c r="G7067" s="95">
        <v>29540349.23015954</v>
      </c>
      <c r="H7067" s="99">
        <v>39612.38941845738</v>
      </c>
      <c r="I7067" s="99">
        <v>169.26514712907922</v>
      </c>
      <c r="J7067" s="96"/>
      <c r="K7067" s="96"/>
      <c r="L7067" s="96"/>
      <c r="M7067" s="96"/>
      <c r="N7067" s="96"/>
      <c r="O7067" s="96"/>
      <c r="P7067" s="96"/>
    </row>
    <row r="7068" spans="1:16" x14ac:dyDescent="0.25">
      <c r="A7068" s="97">
        <v>43787</v>
      </c>
      <c r="B7068" s="101">
        <v>36</v>
      </c>
      <c r="C7068" s="92" t="str">
        <f t="shared" si="330"/>
        <v>GET /domestic-scheduled-payments/{DomesticScheduledPaymentId}</v>
      </c>
      <c r="D7068" s="94" t="s">
        <v>208</v>
      </c>
      <c r="E7068" s="93" t="str">
        <f t="shared" si="331"/>
        <v>PISP</v>
      </c>
      <c r="F7068" s="93" t="str">
        <f t="shared" si="332"/>
        <v>Y</v>
      </c>
      <c r="G7068" s="95">
        <v>12764064.2670648</v>
      </c>
      <c r="H7068" s="99">
        <v>36144.597250250103</v>
      </c>
      <c r="I7068" s="99">
        <v>83.71426747887125</v>
      </c>
      <c r="J7068" s="96"/>
      <c r="K7068" s="96"/>
      <c r="L7068" s="96"/>
      <c r="M7068" s="96"/>
      <c r="N7068" s="96"/>
      <c r="O7068" s="96"/>
      <c r="P7068" s="96"/>
    </row>
    <row r="7069" spans="1:16" x14ac:dyDescent="0.25">
      <c r="A7069" s="97">
        <v>43787</v>
      </c>
      <c r="B7069" s="101">
        <v>37</v>
      </c>
      <c r="C7069" s="92" t="str">
        <f t="shared" si="330"/>
        <v>POST /domestic-standing-order-consents</v>
      </c>
      <c r="D7069" s="94" t="s">
        <v>208</v>
      </c>
      <c r="E7069" s="93" t="str">
        <f t="shared" si="331"/>
        <v>PISP</v>
      </c>
      <c r="F7069" s="93" t="str">
        <f t="shared" si="332"/>
        <v>N</v>
      </c>
      <c r="G7069" s="95">
        <v>23637362.469341744</v>
      </c>
      <c r="H7069" s="99">
        <v>25727.097547017958</v>
      </c>
      <c r="I7069" s="99">
        <v>210.13684570071032</v>
      </c>
      <c r="J7069" s="96"/>
      <c r="K7069" s="96"/>
      <c r="L7069" s="96"/>
      <c r="M7069" s="96"/>
      <c r="N7069" s="96"/>
      <c r="O7069" s="96"/>
      <c r="P7069" s="96"/>
    </row>
    <row r="7070" spans="1:16" x14ac:dyDescent="0.25">
      <c r="A7070" s="97">
        <v>43787</v>
      </c>
      <c r="B7070" s="101">
        <v>38</v>
      </c>
      <c r="C7070" s="92" t="str">
        <f t="shared" si="330"/>
        <v>GET /domestic-standing-order-consents/{ConsentId}</v>
      </c>
      <c r="D7070" s="94" t="s">
        <v>208</v>
      </c>
      <c r="E7070" s="93" t="str">
        <f t="shared" si="331"/>
        <v>PISP</v>
      </c>
      <c r="F7070" s="93" t="str">
        <f t="shared" si="332"/>
        <v>N</v>
      </c>
      <c r="G7070" s="95">
        <v>24630638.392834932</v>
      </c>
      <c r="H7070" s="99">
        <v>28216.531374437884</v>
      </c>
      <c r="I7070" s="99">
        <v>199.20317989738007</v>
      </c>
      <c r="J7070" s="96"/>
      <c r="K7070" s="96"/>
      <c r="L7070" s="96"/>
      <c r="M7070" s="96"/>
      <c r="N7070" s="96"/>
      <c r="O7070" s="96"/>
      <c r="P7070" s="96"/>
    </row>
    <row r="7071" spans="1:16" x14ac:dyDescent="0.25">
      <c r="A7071" s="97">
        <v>43787</v>
      </c>
      <c r="B7071" s="101">
        <v>39</v>
      </c>
      <c r="C7071" s="92" t="str">
        <f t="shared" si="330"/>
        <v>POST /domestic-standing-orders</v>
      </c>
      <c r="D7071" s="94" t="s">
        <v>208</v>
      </c>
      <c r="E7071" s="93" t="str">
        <f t="shared" si="331"/>
        <v>PISP</v>
      </c>
      <c r="F7071" s="93" t="str">
        <f t="shared" si="332"/>
        <v>Y</v>
      </c>
      <c r="G7071" s="95">
        <v>8538748.588058522</v>
      </c>
      <c r="H7071" s="99">
        <v>20138.261624636409</v>
      </c>
      <c r="I7071" s="99">
        <v>2.162503431524867</v>
      </c>
      <c r="J7071" s="96"/>
      <c r="K7071" s="96"/>
      <c r="L7071" s="96"/>
      <c r="M7071" s="96"/>
      <c r="N7071" s="96"/>
      <c r="O7071" s="96"/>
      <c r="P7071" s="96"/>
    </row>
    <row r="7072" spans="1:16" x14ac:dyDescent="0.25">
      <c r="A7072" s="97">
        <v>43787</v>
      </c>
      <c r="B7072" s="101">
        <v>40</v>
      </c>
      <c r="C7072" s="92" t="str">
        <f t="shared" si="330"/>
        <v>GET /domestic-standing-orders/{DomesticStandingOrderId}</v>
      </c>
      <c r="D7072" s="94" t="s">
        <v>208</v>
      </c>
      <c r="E7072" s="93" t="str">
        <f t="shared" si="331"/>
        <v>PISP</v>
      </c>
      <c r="F7072" s="93" t="str">
        <f t="shared" si="332"/>
        <v>Y</v>
      </c>
      <c r="G7072" s="95">
        <v>6350623.7466529114</v>
      </c>
      <c r="H7072" s="99">
        <v>8195.0220188851999</v>
      </c>
      <c r="I7072" s="99">
        <v>246.16702059193094</v>
      </c>
      <c r="J7072" s="96"/>
      <c r="K7072" s="96"/>
      <c r="L7072" s="96"/>
      <c r="M7072" s="96"/>
      <c r="N7072" s="96"/>
      <c r="O7072" s="96"/>
      <c r="P7072" s="96"/>
    </row>
    <row r="7073" spans="1:16" x14ac:dyDescent="0.25">
      <c r="A7073" s="97">
        <v>43787</v>
      </c>
      <c r="B7073" s="101">
        <v>41</v>
      </c>
      <c r="C7073" s="92" t="str">
        <f t="shared" si="330"/>
        <v>POST /international-payment-consents</v>
      </c>
      <c r="D7073" s="94" t="s">
        <v>208</v>
      </c>
      <c r="E7073" s="93" t="str">
        <f t="shared" si="331"/>
        <v>PISP</v>
      </c>
      <c r="F7073" s="93" t="str">
        <f t="shared" si="332"/>
        <v>N</v>
      </c>
      <c r="G7073" s="95">
        <v>32274450.579728451</v>
      </c>
      <c r="H7073" s="99">
        <v>46242.27074505671</v>
      </c>
      <c r="I7073" s="99">
        <v>59.001359794582619</v>
      </c>
      <c r="J7073" s="96"/>
      <c r="K7073" s="96"/>
      <c r="L7073" s="96"/>
      <c r="M7073" s="96"/>
      <c r="N7073" s="96"/>
      <c r="O7073" s="96"/>
      <c r="P7073" s="96"/>
    </row>
    <row r="7074" spans="1:16" x14ac:dyDescent="0.25">
      <c r="A7074" s="97">
        <v>43787</v>
      </c>
      <c r="B7074" s="101">
        <v>42</v>
      </c>
      <c r="C7074" s="92" t="str">
        <f t="shared" si="330"/>
        <v>GET /international-payment-consents/{ConsentId}</v>
      </c>
      <c r="D7074" s="94" t="s">
        <v>208</v>
      </c>
      <c r="E7074" s="93" t="str">
        <f t="shared" si="331"/>
        <v>PISP</v>
      </c>
      <c r="F7074" s="93" t="str">
        <f t="shared" si="332"/>
        <v>N</v>
      </c>
      <c r="G7074" s="95">
        <v>32577521.778587911</v>
      </c>
      <c r="H7074" s="99">
        <v>31478.874712605953</v>
      </c>
      <c r="I7074" s="99">
        <v>248.59646539637103</v>
      </c>
      <c r="J7074" s="96"/>
      <c r="K7074" s="96"/>
      <c r="L7074" s="96"/>
      <c r="M7074" s="96"/>
      <c r="N7074" s="96"/>
      <c r="O7074" s="96"/>
      <c r="P7074" s="96"/>
    </row>
    <row r="7075" spans="1:16" x14ac:dyDescent="0.25">
      <c r="A7075" s="97">
        <v>43787</v>
      </c>
      <c r="B7075" s="101">
        <v>43</v>
      </c>
      <c r="C7075" s="92" t="str">
        <f t="shared" si="330"/>
        <v>POST /international-payments</v>
      </c>
      <c r="D7075" s="94" t="s">
        <v>208</v>
      </c>
      <c r="E7075" s="93" t="str">
        <f t="shared" si="331"/>
        <v>PISP</v>
      </c>
      <c r="F7075" s="93" t="str">
        <f t="shared" si="332"/>
        <v>Y</v>
      </c>
      <c r="G7075" s="95">
        <v>34486300.262293704</v>
      </c>
      <c r="H7075" s="99">
        <v>36079.23949712405</v>
      </c>
      <c r="I7075" s="99">
        <v>43.917827964421157</v>
      </c>
      <c r="J7075" s="96"/>
      <c r="K7075" s="96"/>
      <c r="L7075" s="96"/>
      <c r="M7075" s="96"/>
      <c r="N7075" s="96"/>
      <c r="O7075" s="96"/>
      <c r="P7075" s="96"/>
    </row>
    <row r="7076" spans="1:16" x14ac:dyDescent="0.25">
      <c r="A7076" s="97">
        <v>43787</v>
      </c>
      <c r="B7076" s="101">
        <v>44</v>
      </c>
      <c r="C7076" s="92" t="str">
        <f t="shared" si="330"/>
        <v>GET /international-payments/{InternationalPaymentId}</v>
      </c>
      <c r="D7076" s="94" t="s">
        <v>208</v>
      </c>
      <c r="E7076" s="93" t="str">
        <f t="shared" si="331"/>
        <v>PISP</v>
      </c>
      <c r="F7076" s="93" t="str">
        <f t="shared" si="332"/>
        <v>Y</v>
      </c>
      <c r="G7076" s="95">
        <v>13497788.620158868</v>
      </c>
      <c r="H7076" s="99">
        <v>18507.700903942165</v>
      </c>
      <c r="I7076" s="99">
        <v>54.412596961320837</v>
      </c>
      <c r="J7076" s="96"/>
      <c r="K7076" s="96"/>
      <c r="L7076" s="96"/>
      <c r="M7076" s="96"/>
      <c r="N7076" s="96"/>
      <c r="O7076" s="96"/>
      <c r="P7076" s="96"/>
    </row>
    <row r="7077" spans="1:16" x14ac:dyDescent="0.25">
      <c r="A7077" s="97">
        <v>43787</v>
      </c>
      <c r="B7077" s="101">
        <v>45</v>
      </c>
      <c r="C7077" s="92" t="str">
        <f t="shared" si="330"/>
        <v>POST /international-scheduled-payment-consents</v>
      </c>
      <c r="D7077" s="94" t="s">
        <v>208</v>
      </c>
      <c r="E7077" s="93" t="str">
        <f t="shared" si="331"/>
        <v>PISP</v>
      </c>
      <c r="F7077" s="93" t="str">
        <f t="shared" si="332"/>
        <v>N</v>
      </c>
      <c r="G7077" s="95">
        <v>24808728.363511015</v>
      </c>
      <c r="H7077" s="99">
        <v>33537.989157878379</v>
      </c>
      <c r="I7077" s="99">
        <v>15.944629226959353</v>
      </c>
      <c r="J7077" s="96"/>
      <c r="K7077" s="96"/>
      <c r="L7077" s="96"/>
      <c r="M7077" s="96"/>
      <c r="N7077" s="96"/>
      <c r="O7077" s="96"/>
      <c r="P7077" s="96"/>
    </row>
    <row r="7078" spans="1:16" x14ac:dyDescent="0.25">
      <c r="A7078" s="97">
        <v>43787</v>
      </c>
      <c r="B7078" s="101">
        <v>46</v>
      </c>
      <c r="C7078" s="92" t="str">
        <f t="shared" si="330"/>
        <v>GET /international-scheduled-payment-consents/{ConsentId}</v>
      </c>
      <c r="D7078" s="94" t="s">
        <v>208</v>
      </c>
      <c r="E7078" s="93" t="str">
        <f t="shared" si="331"/>
        <v>PISP</v>
      </c>
      <c r="F7078" s="93" t="str">
        <f t="shared" si="332"/>
        <v>N</v>
      </c>
      <c r="G7078" s="95">
        <v>9632455.7699759714</v>
      </c>
      <c r="H7078" s="99">
        <v>31551.301157186732</v>
      </c>
      <c r="I7078" s="99">
        <v>23.749371930250334</v>
      </c>
      <c r="J7078" s="96"/>
      <c r="K7078" s="96"/>
      <c r="L7078" s="96"/>
      <c r="M7078" s="96"/>
      <c r="N7078" s="96"/>
      <c r="O7078" s="96"/>
      <c r="P7078" s="96"/>
    </row>
    <row r="7079" spans="1:16" x14ac:dyDescent="0.25">
      <c r="A7079" s="97">
        <v>43787</v>
      </c>
      <c r="B7079" s="101">
        <v>47</v>
      </c>
      <c r="C7079" s="92" t="str">
        <f t="shared" si="330"/>
        <v>POST /international-scheduled-payments</v>
      </c>
      <c r="D7079" s="94" t="s">
        <v>208</v>
      </c>
      <c r="E7079" s="93" t="str">
        <f t="shared" si="331"/>
        <v>PISP</v>
      </c>
      <c r="F7079" s="93" t="str">
        <f t="shared" si="332"/>
        <v>Y</v>
      </c>
      <c r="G7079" s="95">
        <v>14735882.883436514</v>
      </c>
      <c r="H7079" s="99">
        <v>23825.270760692212</v>
      </c>
      <c r="I7079" s="99">
        <v>75.235575299609067</v>
      </c>
      <c r="J7079" s="96"/>
      <c r="K7079" s="96"/>
      <c r="L7079" s="96"/>
      <c r="M7079" s="96"/>
      <c r="N7079" s="96"/>
      <c r="O7079" s="96"/>
      <c r="P7079" s="96"/>
    </row>
    <row r="7080" spans="1:16" x14ac:dyDescent="0.25">
      <c r="A7080" s="97">
        <v>43787</v>
      </c>
      <c r="B7080" s="101">
        <v>48</v>
      </c>
      <c r="C7080" s="92" t="str">
        <f t="shared" si="330"/>
        <v>GET /international-scheduled-payments/{InternationalScheduledPaymentId}</v>
      </c>
      <c r="D7080" s="94" t="s">
        <v>208</v>
      </c>
      <c r="E7080" s="93" t="str">
        <f t="shared" si="331"/>
        <v>PISP</v>
      </c>
      <c r="F7080" s="93" t="str">
        <f t="shared" si="332"/>
        <v>Y</v>
      </c>
      <c r="G7080" s="95">
        <v>19267597.065372206</v>
      </c>
      <c r="H7080" s="103">
        <v>37302.32739559545</v>
      </c>
      <c r="I7080" s="103">
        <v>49.314571319867049</v>
      </c>
      <c r="J7080" s="96"/>
      <c r="K7080" s="96"/>
      <c r="L7080" s="96"/>
      <c r="M7080" s="96"/>
      <c r="N7080" s="96"/>
      <c r="O7080" s="96"/>
      <c r="P7080" s="96"/>
    </row>
    <row r="7081" spans="1:16" x14ac:dyDescent="0.25">
      <c r="A7081" s="97">
        <v>43787</v>
      </c>
      <c r="B7081" s="101">
        <v>49</v>
      </c>
      <c r="C7081" s="92" t="str">
        <f t="shared" si="330"/>
        <v>POST /international-standing-order-consents</v>
      </c>
      <c r="D7081" s="94" t="s">
        <v>208</v>
      </c>
      <c r="E7081" s="93" t="str">
        <f t="shared" si="331"/>
        <v>PISP</v>
      </c>
      <c r="F7081" s="93" t="str">
        <f t="shared" si="332"/>
        <v>N</v>
      </c>
      <c r="G7081" s="95">
        <v>3596210.8534027617</v>
      </c>
      <c r="H7081" s="103">
        <v>13182.933437182819</v>
      </c>
      <c r="I7081" s="103">
        <v>6.5220608646227802</v>
      </c>
      <c r="J7081" s="96"/>
      <c r="K7081" s="96"/>
      <c r="L7081" s="96"/>
      <c r="M7081" s="96"/>
      <c r="N7081" s="96"/>
      <c r="O7081" s="96"/>
      <c r="P7081" s="96"/>
    </row>
    <row r="7082" spans="1:16" x14ac:dyDescent="0.25">
      <c r="A7082" s="97">
        <v>43787</v>
      </c>
      <c r="B7082" s="101">
        <v>50</v>
      </c>
      <c r="C7082" s="92" t="str">
        <f t="shared" si="330"/>
        <v>GET /international-standing-order-consents/{ConsentId}</v>
      </c>
      <c r="D7082" s="94" t="s">
        <v>208</v>
      </c>
      <c r="E7082" s="93" t="str">
        <f t="shared" si="331"/>
        <v>PISP</v>
      </c>
      <c r="F7082" s="93" t="str">
        <f t="shared" si="332"/>
        <v>N</v>
      </c>
      <c r="G7082" s="95">
        <v>19076864.797370553</v>
      </c>
      <c r="H7082" s="103">
        <v>28999.104620497295</v>
      </c>
      <c r="I7082" s="103">
        <v>241.83798327185659</v>
      </c>
      <c r="J7082" s="96"/>
      <c r="K7082" s="96"/>
      <c r="L7082" s="96"/>
      <c r="M7082" s="96"/>
      <c r="N7082" s="96"/>
      <c r="O7082" s="96"/>
      <c r="P7082" s="96"/>
    </row>
    <row r="7083" spans="1:16" x14ac:dyDescent="0.25">
      <c r="A7083" s="97">
        <v>43787</v>
      </c>
      <c r="B7083" s="101">
        <v>51</v>
      </c>
      <c r="C7083" s="92" t="str">
        <f t="shared" si="330"/>
        <v>POST /international-standing-orders</v>
      </c>
      <c r="D7083" s="94" t="s">
        <v>208</v>
      </c>
      <c r="E7083" s="93" t="str">
        <f t="shared" si="331"/>
        <v>PISP</v>
      </c>
      <c r="F7083" s="93" t="str">
        <f t="shared" si="332"/>
        <v>Y</v>
      </c>
      <c r="G7083" s="95">
        <v>15454012.715012029</v>
      </c>
      <c r="H7083" s="103">
        <v>23184.155512310081</v>
      </c>
      <c r="I7083" s="103">
        <v>224.80207600228908</v>
      </c>
      <c r="J7083" s="96"/>
      <c r="K7083" s="96"/>
      <c r="L7083" s="96"/>
      <c r="M7083" s="96"/>
      <c r="N7083" s="96"/>
      <c r="O7083" s="96"/>
      <c r="P7083" s="96"/>
    </row>
    <row r="7084" spans="1:16" x14ac:dyDescent="0.25">
      <c r="A7084" s="97">
        <v>43787</v>
      </c>
      <c r="B7084" s="101">
        <v>52</v>
      </c>
      <c r="C7084" s="92" t="str">
        <f t="shared" si="330"/>
        <v>GET /international-standing-orders/{InternationalStandingOrderPaymentId}</v>
      </c>
      <c r="D7084" s="94" t="s">
        <v>208</v>
      </c>
      <c r="E7084" s="93" t="str">
        <f t="shared" si="331"/>
        <v>PISP</v>
      </c>
      <c r="F7084" s="93" t="str">
        <f t="shared" si="332"/>
        <v>Y</v>
      </c>
      <c r="G7084" s="95">
        <v>6017837.341243119</v>
      </c>
      <c r="H7084" s="103">
        <v>16666.107126516676</v>
      </c>
      <c r="I7084" s="103">
        <v>73.504110396647789</v>
      </c>
      <c r="J7084" s="96"/>
      <c r="K7084" s="96"/>
      <c r="L7084" s="96"/>
      <c r="M7084" s="96"/>
      <c r="N7084" s="96"/>
      <c r="O7084" s="96"/>
      <c r="P7084" s="96"/>
    </row>
    <row r="7085" spans="1:16" x14ac:dyDescent="0.25">
      <c r="A7085" s="97">
        <v>43787</v>
      </c>
      <c r="B7085" s="101">
        <v>53</v>
      </c>
      <c r="C7085" s="92" t="str">
        <f t="shared" si="330"/>
        <v>POST /file-payment-consents</v>
      </c>
      <c r="D7085" s="94" t="s">
        <v>208</v>
      </c>
      <c r="E7085" s="93" t="str">
        <f t="shared" si="331"/>
        <v>PISP</v>
      </c>
      <c r="F7085" s="93" t="str">
        <f t="shared" si="332"/>
        <v>N</v>
      </c>
      <c r="G7085" s="95">
        <v>12261548.89333823</v>
      </c>
      <c r="H7085" s="103">
        <v>14684.247840028147</v>
      </c>
      <c r="I7085" s="103">
        <v>22.970295985741487</v>
      </c>
      <c r="J7085" s="96"/>
      <c r="K7085" s="96"/>
      <c r="L7085" s="96"/>
      <c r="M7085" s="96"/>
      <c r="N7085" s="96"/>
      <c r="O7085" s="96"/>
      <c r="P7085" s="96"/>
    </row>
    <row r="7086" spans="1:16" x14ac:dyDescent="0.25">
      <c r="A7086" s="97">
        <v>43787</v>
      </c>
      <c r="B7086" s="101">
        <v>54</v>
      </c>
      <c r="C7086" s="92" t="str">
        <f t="shared" si="330"/>
        <v>GET /file-payment-consents/{ConsentId}</v>
      </c>
      <c r="D7086" s="94" t="s">
        <v>208</v>
      </c>
      <c r="E7086" s="93" t="str">
        <f t="shared" si="331"/>
        <v>PISP</v>
      </c>
      <c r="F7086" s="93" t="str">
        <f t="shared" si="332"/>
        <v>N</v>
      </c>
      <c r="G7086" s="95">
        <v>20815477.243341498</v>
      </c>
      <c r="H7086" s="103">
        <v>25690.610678642966</v>
      </c>
      <c r="I7086" s="103">
        <v>195.41025518928475</v>
      </c>
      <c r="J7086" s="96"/>
      <c r="K7086" s="96"/>
      <c r="L7086" s="96"/>
      <c r="M7086" s="96"/>
      <c r="N7086" s="96"/>
      <c r="O7086" s="96"/>
      <c r="P7086" s="96"/>
    </row>
    <row r="7087" spans="1:16" x14ac:dyDescent="0.25">
      <c r="A7087" s="97">
        <v>43787</v>
      </c>
      <c r="B7087" s="101">
        <v>55</v>
      </c>
      <c r="C7087" s="92" t="str">
        <f t="shared" si="330"/>
        <v>POST /file-payment-consents/{ConsentId}/file</v>
      </c>
      <c r="D7087" s="94" t="s">
        <v>208</v>
      </c>
      <c r="E7087" s="93" t="str">
        <f t="shared" si="331"/>
        <v>PISP</v>
      </c>
      <c r="F7087" s="93" t="str">
        <f t="shared" si="332"/>
        <v>N</v>
      </c>
      <c r="G7087" s="95">
        <v>20108265.046773426</v>
      </c>
      <c r="H7087" s="103">
        <v>31503.481888812992</v>
      </c>
      <c r="I7087" s="103">
        <v>70.6284866282423</v>
      </c>
      <c r="J7087" s="96"/>
      <c r="K7087" s="96"/>
      <c r="L7087" s="96"/>
      <c r="M7087" s="96"/>
      <c r="N7087" s="96"/>
      <c r="O7087" s="96"/>
      <c r="P7087" s="96"/>
    </row>
    <row r="7088" spans="1:16" x14ac:dyDescent="0.25">
      <c r="A7088" s="97">
        <v>43787</v>
      </c>
      <c r="B7088" s="101">
        <v>56</v>
      </c>
      <c r="C7088" s="92" t="str">
        <f t="shared" si="330"/>
        <v>GET /file-payment-consents/{ConsentId}/file</v>
      </c>
      <c r="D7088" s="94" t="s">
        <v>208</v>
      </c>
      <c r="E7088" s="93" t="str">
        <f t="shared" si="331"/>
        <v>PISP</v>
      </c>
      <c r="F7088" s="93" t="str">
        <f t="shared" si="332"/>
        <v>N</v>
      </c>
      <c r="G7088" s="95">
        <v>21539691.054257393</v>
      </c>
      <c r="H7088" s="103">
        <v>32010.609903094981</v>
      </c>
      <c r="I7088" s="103">
        <v>43.702044494996137</v>
      </c>
      <c r="J7088" s="96"/>
      <c r="K7088" s="96"/>
      <c r="L7088" s="96"/>
      <c r="M7088" s="96"/>
      <c r="N7088" s="96"/>
      <c r="O7088" s="96"/>
      <c r="P7088" s="96"/>
    </row>
    <row r="7089" spans="1:16" x14ac:dyDescent="0.25">
      <c r="A7089" s="97">
        <v>43787</v>
      </c>
      <c r="B7089" s="101">
        <v>57</v>
      </c>
      <c r="C7089" s="92" t="str">
        <f t="shared" si="330"/>
        <v>POST /file-payments</v>
      </c>
      <c r="D7089" s="94" t="s">
        <v>208</v>
      </c>
      <c r="E7089" s="93" t="str">
        <f t="shared" si="331"/>
        <v>PISP</v>
      </c>
      <c r="F7089" s="93" t="str">
        <f t="shared" si="332"/>
        <v>Y</v>
      </c>
      <c r="G7089" s="95">
        <v>351059992.19699323</v>
      </c>
      <c r="H7089" s="103">
        <v>3915.3776691358335</v>
      </c>
      <c r="I7089" s="103">
        <v>65.336192042329131</v>
      </c>
      <c r="J7089" s="96"/>
      <c r="K7089" s="96"/>
      <c r="L7089" s="96"/>
      <c r="M7089" s="96"/>
      <c r="N7089" s="96"/>
      <c r="O7089" s="96"/>
      <c r="P7089" s="96"/>
    </row>
    <row r="7090" spans="1:16" x14ac:dyDescent="0.25">
      <c r="A7090" s="97">
        <v>43787</v>
      </c>
      <c r="B7090" s="101">
        <v>58</v>
      </c>
      <c r="C7090" s="92" t="str">
        <f t="shared" si="330"/>
        <v>GET /file-payments/{FilePaymentId}</v>
      </c>
      <c r="D7090" s="94" t="s">
        <v>208</v>
      </c>
      <c r="E7090" s="93" t="str">
        <f t="shared" si="331"/>
        <v>PISP</v>
      </c>
      <c r="F7090" s="93" t="str">
        <f t="shared" si="332"/>
        <v>Y</v>
      </c>
      <c r="G7090" s="95">
        <v>70501647.089838803</v>
      </c>
      <c r="H7090" s="103">
        <v>790.17776526227567</v>
      </c>
      <c r="I7090" s="103">
        <v>125.11378533615361</v>
      </c>
      <c r="J7090" s="96"/>
      <c r="K7090" s="96"/>
      <c r="L7090" s="96"/>
      <c r="M7090" s="96"/>
      <c r="N7090" s="96"/>
      <c r="O7090" s="96"/>
      <c r="P7090" s="96"/>
    </row>
    <row r="7091" spans="1:16" x14ac:dyDescent="0.25">
      <c r="A7091" s="97">
        <v>43787</v>
      </c>
      <c r="B7091" s="101">
        <v>59</v>
      </c>
      <c r="C7091" s="92" t="str">
        <f t="shared" si="330"/>
        <v>GET /file-payments/{FilePaymentId}/report-file</v>
      </c>
      <c r="D7091" s="94" t="s">
        <v>208</v>
      </c>
      <c r="E7091" s="93" t="str">
        <f t="shared" si="331"/>
        <v>PISP</v>
      </c>
      <c r="F7091" s="93" t="str">
        <f t="shared" si="332"/>
        <v>Y</v>
      </c>
      <c r="G7091" s="95">
        <v>55106870.687223159</v>
      </c>
      <c r="H7091" s="103">
        <v>2572.6824284628128</v>
      </c>
      <c r="I7091" s="103">
        <v>81.008672090816887</v>
      </c>
      <c r="J7091" s="96"/>
      <c r="K7091" s="96"/>
      <c r="L7091" s="96"/>
      <c r="M7091" s="96"/>
      <c r="N7091" s="96"/>
      <c r="O7091" s="96"/>
      <c r="P7091" s="96"/>
    </row>
    <row r="7092" spans="1:16" x14ac:dyDescent="0.25">
      <c r="A7092" s="97">
        <v>43787</v>
      </c>
      <c r="B7092" s="101">
        <v>60</v>
      </c>
      <c r="C7092" s="92" t="str">
        <f t="shared" si="330"/>
        <v>POST /funds-confirmation-consents</v>
      </c>
      <c r="D7092" s="94" t="s">
        <v>208</v>
      </c>
      <c r="E7092" s="93" t="str">
        <f t="shared" si="331"/>
        <v>CoF</v>
      </c>
      <c r="F7092" s="93" t="str">
        <f t="shared" si="332"/>
        <v>N</v>
      </c>
      <c r="G7092" s="95">
        <v>12214210.857581235</v>
      </c>
      <c r="H7092" s="99">
        <v>15895.082597368377</v>
      </c>
      <c r="I7092" s="99">
        <v>13.32037461719902</v>
      </c>
      <c r="J7092" s="96"/>
      <c r="K7092" s="96"/>
      <c r="L7092" s="96"/>
      <c r="M7092" s="96"/>
      <c r="N7092" s="96"/>
      <c r="O7092" s="96"/>
      <c r="P7092" s="96"/>
    </row>
    <row r="7093" spans="1:16" x14ac:dyDescent="0.25">
      <c r="A7093" s="97">
        <v>43787</v>
      </c>
      <c r="B7093" s="101">
        <v>61</v>
      </c>
      <c r="C7093" s="92" t="str">
        <f t="shared" si="330"/>
        <v>GET /funds-confirmation-consents/{ConsentId}</v>
      </c>
      <c r="D7093" s="94" t="s">
        <v>208</v>
      </c>
      <c r="E7093" s="93" t="str">
        <f t="shared" si="331"/>
        <v>CoF</v>
      </c>
      <c r="F7093" s="93" t="str">
        <f t="shared" si="332"/>
        <v>N</v>
      </c>
      <c r="G7093" s="95">
        <v>21607250.586632617</v>
      </c>
      <c r="H7093" s="99">
        <v>41224.81145550459</v>
      </c>
      <c r="I7093" s="99">
        <v>183.42973902811298</v>
      </c>
      <c r="J7093" s="96"/>
      <c r="K7093" s="96"/>
      <c r="L7093" s="96"/>
      <c r="M7093" s="96"/>
      <c r="N7093" s="96"/>
      <c r="O7093" s="96"/>
      <c r="P7093" s="96"/>
    </row>
    <row r="7094" spans="1:16" x14ac:dyDescent="0.25">
      <c r="A7094" s="97">
        <v>43787</v>
      </c>
      <c r="B7094" s="101">
        <v>62</v>
      </c>
      <c r="C7094" s="92" t="str">
        <f t="shared" si="330"/>
        <v>DELETE /funds-confirmation-consents/{ConsentId}</v>
      </c>
      <c r="D7094" s="94" t="s">
        <v>208</v>
      </c>
      <c r="E7094" s="93" t="str">
        <f t="shared" si="331"/>
        <v>CoF</v>
      </c>
      <c r="F7094" s="93" t="str">
        <f t="shared" si="332"/>
        <v>N</v>
      </c>
      <c r="G7094" s="95">
        <v>6373762.5314066876</v>
      </c>
      <c r="H7094" s="99">
        <v>13197.595459841014</v>
      </c>
      <c r="I7094" s="99">
        <v>119.36825467715306</v>
      </c>
      <c r="J7094" s="96"/>
      <c r="K7094" s="96"/>
      <c r="L7094" s="96"/>
      <c r="M7094" s="96"/>
      <c r="N7094" s="96"/>
      <c r="O7094" s="96"/>
      <c r="P7094" s="96"/>
    </row>
    <row r="7095" spans="1:16" x14ac:dyDescent="0.25">
      <c r="A7095" s="97">
        <v>43787</v>
      </c>
      <c r="B7095" s="101">
        <v>63</v>
      </c>
      <c r="C7095" s="92" t="str">
        <f t="shared" si="330"/>
        <v>POST /funds-confirmations</v>
      </c>
      <c r="D7095" s="94" t="s">
        <v>208</v>
      </c>
      <c r="E7095" s="93" t="str">
        <f t="shared" si="331"/>
        <v>CoF</v>
      </c>
      <c r="F7095" s="93" t="str">
        <f t="shared" si="332"/>
        <v>Y</v>
      </c>
      <c r="G7095" s="95">
        <v>9158427.4986543488</v>
      </c>
      <c r="H7095" s="99">
        <v>16243.739550148759</v>
      </c>
      <c r="I7095" s="99">
        <v>205.77831308422947</v>
      </c>
      <c r="J7095" s="96"/>
      <c r="K7095" s="96"/>
      <c r="L7095" s="96"/>
      <c r="M7095" s="96"/>
      <c r="N7095" s="96"/>
      <c r="O7095" s="96"/>
      <c r="P7095" s="96"/>
    </row>
    <row r="7096" spans="1:16" x14ac:dyDescent="0.25">
      <c r="A7096" s="97">
        <v>43787</v>
      </c>
      <c r="B7096" s="101">
        <v>75</v>
      </c>
      <c r="C7096" s="92" t="str">
        <f t="shared" si="330"/>
        <v>GET /domestic-payment-consents/{ConsentId}/funds-confirmation</v>
      </c>
      <c r="D7096" s="94" t="s">
        <v>208</v>
      </c>
      <c r="E7096" s="93" t="str">
        <f t="shared" si="331"/>
        <v>CoF</v>
      </c>
      <c r="F7096" s="93" t="str">
        <f t="shared" si="332"/>
        <v>Y</v>
      </c>
      <c r="G7096" s="95">
        <v>4432518.4633808983</v>
      </c>
      <c r="H7096" s="99">
        <v>6284.4529457795861</v>
      </c>
      <c r="I7096" s="99">
        <v>216.31626922948453</v>
      </c>
      <c r="J7096" s="96"/>
      <c r="K7096" s="96"/>
      <c r="L7096" s="96"/>
      <c r="M7096" s="96"/>
      <c r="N7096" s="96"/>
      <c r="O7096" s="96"/>
      <c r="P7096" s="96"/>
    </row>
    <row r="7097" spans="1:16" x14ac:dyDescent="0.25">
      <c r="A7097" s="97">
        <v>43787</v>
      </c>
      <c r="B7097" s="101">
        <v>76</v>
      </c>
      <c r="C7097" s="92" t="str">
        <f t="shared" si="330"/>
        <v>GET /international-payment-consents/{ConsentId}/funds-confirmation</v>
      </c>
      <c r="D7097" s="94" t="s">
        <v>208</v>
      </c>
      <c r="E7097" s="93" t="str">
        <f t="shared" si="331"/>
        <v>CoF</v>
      </c>
      <c r="F7097" s="93" t="str">
        <f t="shared" si="332"/>
        <v>Y</v>
      </c>
      <c r="G7097" s="95">
        <v>17725564.403157298</v>
      </c>
      <c r="H7097" s="99">
        <v>38558.611879962373</v>
      </c>
      <c r="I7097" s="99">
        <v>93.69829289643701</v>
      </c>
      <c r="J7097" s="96"/>
      <c r="K7097" s="96"/>
      <c r="L7097" s="96"/>
      <c r="M7097" s="96"/>
      <c r="N7097" s="96"/>
      <c r="O7097" s="96"/>
      <c r="P7097" s="96"/>
    </row>
    <row r="7098" spans="1:16" x14ac:dyDescent="0.25">
      <c r="A7098" s="97">
        <v>43787</v>
      </c>
      <c r="B7098" s="101">
        <v>77</v>
      </c>
      <c r="C7098" s="92" t="str">
        <f t="shared" si="330"/>
        <v>GET /international-scheduled-payment-consents/{ConsentId}/funds-confirmation</v>
      </c>
      <c r="D7098" s="94" t="s">
        <v>208</v>
      </c>
      <c r="E7098" s="93" t="str">
        <f t="shared" si="331"/>
        <v>CoF</v>
      </c>
      <c r="F7098" s="93" t="str">
        <f t="shared" si="332"/>
        <v>Y</v>
      </c>
      <c r="G7098" s="95">
        <v>30514393.048388738</v>
      </c>
      <c r="H7098" s="99">
        <v>48829.938747609449</v>
      </c>
      <c r="I7098" s="99">
        <v>9.8479390625220464</v>
      </c>
      <c r="J7098" s="96"/>
      <c r="K7098" s="96"/>
      <c r="L7098" s="96"/>
      <c r="M7098" s="96"/>
      <c r="N7098" s="96"/>
      <c r="O7098" s="96"/>
      <c r="P7098" s="96"/>
    </row>
    <row r="7099" spans="1:16" x14ac:dyDescent="0.25">
      <c r="A7099" s="97">
        <v>43787</v>
      </c>
      <c r="B7099" s="101">
        <v>78</v>
      </c>
      <c r="C7099" s="92" t="str">
        <f t="shared" si="330"/>
        <v>GET /accounts/{AccountId}/parties</v>
      </c>
      <c r="D7099" s="94" t="s">
        <v>208</v>
      </c>
      <c r="E7099" s="93" t="str">
        <f t="shared" si="331"/>
        <v>AISP</v>
      </c>
      <c r="F7099" s="93" t="str">
        <f t="shared" si="332"/>
        <v>Y</v>
      </c>
      <c r="G7099" s="104">
        <v>1163878.749732665</v>
      </c>
      <c r="H7099" s="99">
        <v>49557.488221930835</v>
      </c>
      <c r="I7099" s="99">
        <v>0</v>
      </c>
      <c r="J7099" s="96"/>
      <c r="K7099" s="96"/>
      <c r="L7099" s="96"/>
      <c r="M7099" s="96"/>
      <c r="N7099" s="96"/>
      <c r="O7099" s="96"/>
      <c r="P7099" s="96"/>
    </row>
    <row r="7100" spans="1:16" x14ac:dyDescent="0.25">
      <c r="A7100" s="97">
        <v>43787</v>
      </c>
      <c r="B7100" s="101">
        <v>79</v>
      </c>
      <c r="C7100" s="92" t="str">
        <f t="shared" si="330"/>
        <v>GET /domestic-payments/{DomesticPaymentId}/payment-details</v>
      </c>
      <c r="D7100" s="94" t="s">
        <v>208</v>
      </c>
      <c r="E7100" s="93" t="str">
        <f t="shared" si="331"/>
        <v>PISP</v>
      </c>
      <c r="F7100" s="93" t="str">
        <f t="shared" si="332"/>
        <v>Y</v>
      </c>
      <c r="G7100" s="104">
        <v>35038022.898812555</v>
      </c>
      <c r="H7100" s="99">
        <v>48338.737820594724</v>
      </c>
      <c r="I7100" s="99">
        <v>78.497897929533181</v>
      </c>
      <c r="J7100" s="96"/>
      <c r="K7100" s="96"/>
      <c r="L7100" s="96"/>
      <c r="M7100" s="96"/>
      <c r="N7100" s="96"/>
      <c r="O7100" s="96"/>
      <c r="P7100" s="96"/>
    </row>
    <row r="7101" spans="1:16" x14ac:dyDescent="0.25">
      <c r="A7101" s="97">
        <v>43787</v>
      </c>
      <c r="B7101" s="101">
        <v>80</v>
      </c>
      <c r="C7101" s="92" t="str">
        <f t="shared" si="330"/>
        <v>GET /domestic-scheduled-payments/{DomesticScheduledPaymentId}/payment-details</v>
      </c>
      <c r="D7101" s="94" t="s">
        <v>208</v>
      </c>
      <c r="E7101" s="93" t="str">
        <f t="shared" si="331"/>
        <v>PISP</v>
      </c>
      <c r="F7101" s="93" t="str">
        <f t="shared" si="332"/>
        <v>Y</v>
      </c>
      <c r="G7101" s="104">
        <v>14040470.693771282</v>
      </c>
      <c r="H7101" s="99">
        <v>39759.056975275118</v>
      </c>
      <c r="I7101" s="99">
        <v>92.085694226758378</v>
      </c>
      <c r="J7101" s="96"/>
      <c r="K7101" s="96"/>
      <c r="L7101" s="96"/>
      <c r="M7101" s="96"/>
      <c r="N7101" s="96"/>
      <c r="O7101" s="96"/>
      <c r="P7101" s="96"/>
    </row>
    <row r="7102" spans="1:16" x14ac:dyDescent="0.25">
      <c r="A7102" s="97">
        <v>43787</v>
      </c>
      <c r="B7102" s="101">
        <v>81</v>
      </c>
      <c r="C7102" s="92" t="str">
        <f t="shared" si="330"/>
        <v>GET /domestic-standing-orders/{DomesticStandingOrderId}/payment-details</v>
      </c>
      <c r="D7102" s="94" t="s">
        <v>208</v>
      </c>
      <c r="E7102" s="93" t="str">
        <f t="shared" si="331"/>
        <v>PISP</v>
      </c>
      <c r="F7102" s="93" t="str">
        <f t="shared" si="332"/>
        <v>Y</v>
      </c>
      <c r="G7102" s="104">
        <v>6985686.1213182034</v>
      </c>
      <c r="H7102" s="99">
        <v>9014.524220773721</v>
      </c>
      <c r="I7102" s="99">
        <v>270.78372265112404</v>
      </c>
      <c r="J7102" s="96"/>
      <c r="K7102" s="96"/>
      <c r="L7102" s="96"/>
      <c r="M7102" s="96"/>
      <c r="N7102" s="96"/>
      <c r="O7102" s="96"/>
      <c r="P7102" s="96"/>
    </row>
    <row r="7103" spans="1:16" x14ac:dyDescent="0.25">
      <c r="A7103" s="97">
        <v>43787</v>
      </c>
      <c r="B7103" s="101">
        <v>82</v>
      </c>
      <c r="C7103" s="92" t="str">
        <f t="shared" si="330"/>
        <v>GET /international-payments/{InternationalPaymentId}/payment-details</v>
      </c>
      <c r="D7103" s="94" t="s">
        <v>208</v>
      </c>
      <c r="E7103" s="93" t="str">
        <f t="shared" si="331"/>
        <v>PISP</v>
      </c>
      <c r="F7103" s="93" t="str">
        <f t="shared" si="332"/>
        <v>Y</v>
      </c>
      <c r="G7103" s="104">
        <v>14847567.482174756</v>
      </c>
      <c r="H7103" s="99">
        <v>20358.470994336381</v>
      </c>
      <c r="I7103" s="99">
        <v>59.853856657452923</v>
      </c>
      <c r="J7103" s="96"/>
      <c r="K7103" s="96"/>
      <c r="L7103" s="96"/>
      <c r="M7103" s="96"/>
      <c r="N7103" s="96"/>
      <c r="O7103" s="96"/>
      <c r="P7103" s="96"/>
    </row>
    <row r="7104" spans="1:16" x14ac:dyDescent="0.25">
      <c r="A7104" s="97">
        <v>43787</v>
      </c>
      <c r="B7104" s="101">
        <v>83</v>
      </c>
      <c r="C7104" s="92" t="str">
        <f t="shared" si="330"/>
        <v>GET /international-scheduled-payments/{InternationalScheduledPaymentId}/payment-details</v>
      </c>
      <c r="D7104" s="94" t="s">
        <v>208</v>
      </c>
      <c r="E7104" s="93" t="str">
        <f t="shared" si="331"/>
        <v>PISP</v>
      </c>
      <c r="F7104" s="93" t="str">
        <f t="shared" si="332"/>
        <v>Y</v>
      </c>
      <c r="G7104" s="104">
        <v>21194356.771909427</v>
      </c>
      <c r="H7104" s="99">
        <v>41032.560135154999</v>
      </c>
      <c r="I7104" s="99">
        <v>54.246028451853761</v>
      </c>
      <c r="J7104" s="96"/>
      <c r="K7104" s="96"/>
      <c r="L7104" s="96"/>
      <c r="M7104" s="96"/>
      <c r="N7104" s="96"/>
      <c r="O7104" s="96"/>
      <c r="P7104" s="96"/>
    </row>
    <row r="7105" spans="1:16" x14ac:dyDescent="0.25">
      <c r="A7105" s="97">
        <v>43787</v>
      </c>
      <c r="B7105" s="101">
        <v>84</v>
      </c>
      <c r="C7105" s="92" t="str">
        <f t="shared" si="330"/>
        <v>GET /international-standing-orders/{InternationalStandingOrderPaymentId}/payment-details</v>
      </c>
      <c r="D7105" s="94" t="s">
        <v>208</v>
      </c>
      <c r="E7105" s="93" t="str">
        <f t="shared" si="331"/>
        <v>PISP</v>
      </c>
      <c r="F7105" s="93" t="str">
        <f t="shared" si="332"/>
        <v>Y</v>
      </c>
      <c r="G7105" s="104">
        <v>6619621.0753674312</v>
      </c>
      <c r="H7105" s="99">
        <v>18332.717839168345</v>
      </c>
      <c r="I7105" s="99">
        <v>80.854521436312581</v>
      </c>
      <c r="J7105" s="96"/>
      <c r="K7105" s="96"/>
      <c r="L7105" s="96"/>
      <c r="M7105" s="96"/>
      <c r="N7105" s="96"/>
      <c r="O7105" s="96"/>
      <c r="P7105" s="96"/>
    </row>
    <row r="7106" spans="1:16" x14ac:dyDescent="0.25">
      <c r="A7106" s="97">
        <v>43787</v>
      </c>
      <c r="B7106" s="101">
        <v>85</v>
      </c>
      <c r="C7106" s="92" t="str">
        <f t="shared" si="330"/>
        <v>GET /file-payments/{FilePaymentId}/payment-details</v>
      </c>
      <c r="D7106" s="94" t="s">
        <v>208</v>
      </c>
      <c r="E7106" s="93" t="str">
        <f t="shared" si="331"/>
        <v>PISP</v>
      </c>
      <c r="F7106" s="93" t="str">
        <f t="shared" si="332"/>
        <v>Y</v>
      </c>
      <c r="G7106" s="104">
        <v>60617557.755945481</v>
      </c>
      <c r="H7106" s="99">
        <v>2829.9506713090946</v>
      </c>
      <c r="I7106" s="99">
        <v>89.109539299898586</v>
      </c>
      <c r="J7106" s="96"/>
      <c r="K7106" s="96"/>
      <c r="L7106" s="96"/>
      <c r="M7106" s="96"/>
      <c r="N7106" s="96"/>
      <c r="O7106" s="96"/>
      <c r="P7106" s="96"/>
    </row>
    <row r="7107" spans="1:16" x14ac:dyDescent="0.25">
      <c r="A7107" s="97">
        <v>43787</v>
      </c>
      <c r="B7107" s="101">
        <v>86</v>
      </c>
      <c r="C7107" s="92" t="str">
        <f t="shared" si="330"/>
        <v>POST /event-subscriptions</v>
      </c>
      <c r="D7107" s="94" t="s">
        <v>208</v>
      </c>
      <c r="E7107" s="93" t="str">
        <f t="shared" si="331"/>
        <v>Notifications</v>
      </c>
      <c r="F7107" s="93" t="str">
        <f t="shared" si="332"/>
        <v>N</v>
      </c>
      <c r="G7107" s="104">
        <v>10992789.771823112</v>
      </c>
      <c r="H7107" s="99">
        <v>14305.574337631539</v>
      </c>
      <c r="I7107" s="99">
        <v>11.988337155479119</v>
      </c>
      <c r="J7107" s="96"/>
      <c r="K7107" s="96"/>
      <c r="L7107" s="96"/>
      <c r="M7107" s="96"/>
      <c r="N7107" s="96"/>
      <c r="O7107" s="96"/>
      <c r="P7107" s="96"/>
    </row>
    <row r="7108" spans="1:16" x14ac:dyDescent="0.25">
      <c r="A7108" s="97">
        <v>43787</v>
      </c>
      <c r="B7108" s="101">
        <v>87</v>
      </c>
      <c r="C7108" s="92" t="str">
        <f t="shared" si="330"/>
        <v>GET /event-subscriptions</v>
      </c>
      <c r="D7108" s="94" t="s">
        <v>208</v>
      </c>
      <c r="E7108" s="93" t="str">
        <f t="shared" si="331"/>
        <v>Notifications</v>
      </c>
      <c r="F7108" s="93" t="str">
        <f t="shared" si="332"/>
        <v>N</v>
      </c>
      <c r="G7108" s="104">
        <v>19446525.527969357</v>
      </c>
      <c r="H7108" s="99">
        <v>37102.33030995413</v>
      </c>
      <c r="I7108" s="99">
        <v>165.0867651253017</v>
      </c>
      <c r="J7108" s="96"/>
      <c r="K7108" s="96"/>
      <c r="L7108" s="96"/>
      <c r="M7108" s="96"/>
      <c r="N7108" s="96"/>
      <c r="O7108" s="96"/>
      <c r="P7108" s="96"/>
    </row>
    <row r="7109" spans="1:16" x14ac:dyDescent="0.25">
      <c r="A7109" s="97">
        <v>43787</v>
      </c>
      <c r="B7109" s="101">
        <v>88</v>
      </c>
      <c r="C7109" s="92" t="str">
        <f t="shared" si="330"/>
        <v>PUT /event-subscriptions/{EventSubscriptionId}</v>
      </c>
      <c r="D7109" s="94" t="s">
        <v>208</v>
      </c>
      <c r="E7109" s="93" t="str">
        <f t="shared" si="331"/>
        <v>Notifications</v>
      </c>
      <c r="F7109" s="93" t="str">
        <f t="shared" si="332"/>
        <v>N</v>
      </c>
      <c r="G7109" s="104">
        <v>11542429.260414269</v>
      </c>
      <c r="H7109" s="99">
        <v>15020.853054513116</v>
      </c>
      <c r="I7109" s="99">
        <v>12.587754013253075</v>
      </c>
      <c r="J7109" s="96"/>
      <c r="K7109" s="96"/>
      <c r="L7109" s="96"/>
      <c r="M7109" s="96"/>
      <c r="N7109" s="96"/>
      <c r="O7109" s="96"/>
      <c r="P7109" s="96"/>
    </row>
    <row r="7110" spans="1:16" x14ac:dyDescent="0.25">
      <c r="A7110" s="97">
        <v>43787</v>
      </c>
      <c r="B7110" s="101">
        <v>89</v>
      </c>
      <c r="C7110" s="92" t="str">
        <f t="shared" si="330"/>
        <v>DELETE /event-subscriptions/{EventSubscriptionId}</v>
      </c>
      <c r="D7110" s="94" t="s">
        <v>208</v>
      </c>
      <c r="E7110" s="93" t="str">
        <f t="shared" si="331"/>
        <v>Notifications</v>
      </c>
      <c r="F7110" s="93" t="str">
        <f t="shared" si="332"/>
        <v>N</v>
      </c>
      <c r="G7110" s="104">
        <v>7011138.7845473569</v>
      </c>
      <c r="H7110" s="99">
        <v>14517.355005825117</v>
      </c>
      <c r="I7110" s="99">
        <v>131.30508014486838</v>
      </c>
      <c r="J7110" s="96"/>
      <c r="K7110" s="96"/>
      <c r="L7110" s="96"/>
      <c r="M7110" s="96"/>
      <c r="N7110" s="96"/>
      <c r="O7110" s="96"/>
      <c r="P7110" s="96"/>
    </row>
    <row r="7111" spans="1:16" x14ac:dyDescent="0.25">
      <c r="A7111" s="97">
        <v>43787</v>
      </c>
      <c r="B7111" s="101">
        <v>90</v>
      </c>
      <c r="C7111" s="92" t="str">
        <f t="shared" si="330"/>
        <v>POST /event-notifications</v>
      </c>
      <c r="D7111" s="94" t="s">
        <v>208</v>
      </c>
      <c r="E7111" s="93" t="str">
        <f t="shared" si="331"/>
        <v>Notifications</v>
      </c>
      <c r="F7111" s="93" t="str">
        <f t="shared" si="332"/>
        <v>N</v>
      </c>
      <c r="G7111" s="104">
        <v>8700506.1237216312</v>
      </c>
      <c r="H7111" s="99">
        <v>15431.55257264132</v>
      </c>
      <c r="I7111" s="99">
        <v>195.48939743001799</v>
      </c>
      <c r="J7111" s="96"/>
      <c r="K7111" s="96"/>
      <c r="L7111" s="96"/>
      <c r="M7111" s="96"/>
      <c r="N7111" s="96"/>
      <c r="O7111" s="96"/>
      <c r="P7111" s="96"/>
    </row>
    <row r="7112" spans="1:16" x14ac:dyDescent="0.25">
      <c r="A7112" s="97">
        <v>43787</v>
      </c>
      <c r="B7112" s="101">
        <v>91</v>
      </c>
      <c r="C7112" s="92" t="str">
        <f t="shared" ref="C7112:C7175" si="333">VLOOKUP($B7112,endpoints,3)</f>
        <v>POST /events</v>
      </c>
      <c r="D7112" s="94" t="s">
        <v>208</v>
      </c>
      <c r="E7112" s="93" t="str">
        <f t="shared" ref="E7112:E7175" si="334">VLOOKUP($B7112,endpoints,4)</f>
        <v>Notifications</v>
      </c>
      <c r="F7112" s="93" t="str">
        <f t="shared" ref="F7112:F7175" si="335">VLOOKUP($B7112,endpoints,5)</f>
        <v>N</v>
      </c>
      <c r="G7112" s="104">
        <v>5736386.2782660192</v>
      </c>
      <c r="H7112" s="99">
        <v>11877.835913856912</v>
      </c>
      <c r="I7112" s="99">
        <v>107.43142920943775</v>
      </c>
      <c r="J7112" s="96"/>
      <c r="K7112" s="96"/>
      <c r="L7112" s="96"/>
      <c r="M7112" s="96"/>
      <c r="N7112" s="96"/>
      <c r="O7112" s="96"/>
      <c r="P7112" s="96"/>
    </row>
    <row r="7113" spans="1:16" x14ac:dyDescent="0.25">
      <c r="A7113" s="97">
        <v>43788</v>
      </c>
      <c r="B7113" s="101">
        <v>0</v>
      </c>
      <c r="C7113" s="92" t="str">
        <f t="shared" si="333"/>
        <v>OIDC endpoints for token IDs</v>
      </c>
      <c r="D7113" s="94" t="s">
        <v>207</v>
      </c>
      <c r="E7113" s="93" t="str">
        <f t="shared" si="334"/>
        <v>OIDC</v>
      </c>
      <c r="F7113" s="93" t="str">
        <f t="shared" si="335"/>
        <v>N</v>
      </c>
      <c r="G7113" s="111">
        <v>823317695.45335889</v>
      </c>
      <c r="H7113" s="99">
        <v>1955743.1806605547</v>
      </c>
      <c r="I7113" s="99">
        <v>644.23222696747268</v>
      </c>
      <c r="J7113" s="96"/>
      <c r="K7113" s="96"/>
      <c r="L7113" s="96"/>
      <c r="M7113" s="96"/>
      <c r="N7113" s="96"/>
      <c r="O7113" s="96"/>
      <c r="P7113" s="96"/>
    </row>
    <row r="7114" spans="1:16" x14ac:dyDescent="0.25">
      <c r="A7114" s="100">
        <v>43788</v>
      </c>
      <c r="B7114" s="101">
        <v>1</v>
      </c>
      <c r="C7114" s="92" t="str">
        <f t="shared" si="333"/>
        <v>POST /account-access-consents</v>
      </c>
      <c r="D7114" s="94" t="s">
        <v>207</v>
      </c>
      <c r="E7114" s="93" t="str">
        <f t="shared" si="334"/>
        <v>AISP</v>
      </c>
      <c r="F7114" s="93" t="str">
        <f t="shared" si="335"/>
        <v>N</v>
      </c>
      <c r="G7114" s="95">
        <v>715126.50812959555</v>
      </c>
      <c r="H7114" s="102">
        <v>28450.320618992682</v>
      </c>
      <c r="I7114" s="102">
        <v>86.297513776207353</v>
      </c>
      <c r="J7114" s="96"/>
      <c r="K7114" s="96"/>
      <c r="L7114" s="96"/>
      <c r="M7114" s="96"/>
      <c r="N7114" s="96"/>
      <c r="O7114" s="96"/>
      <c r="P7114" s="96"/>
    </row>
    <row r="7115" spans="1:16" x14ac:dyDescent="0.25">
      <c r="A7115" s="100">
        <v>43788</v>
      </c>
      <c r="B7115" s="101">
        <v>2</v>
      </c>
      <c r="C7115" s="92" t="str">
        <f t="shared" si="333"/>
        <v>GET /account-access-consents/{ConsentId}</v>
      </c>
      <c r="D7115" s="94" t="s">
        <v>207</v>
      </c>
      <c r="E7115" s="93" t="str">
        <f t="shared" si="334"/>
        <v>AISP</v>
      </c>
      <c r="F7115" s="93" t="str">
        <f t="shared" si="335"/>
        <v>N</v>
      </c>
      <c r="G7115" s="95">
        <v>1491447.0090827586</v>
      </c>
      <c r="H7115" s="102">
        <v>30483.340464364152</v>
      </c>
      <c r="I7115" s="102">
        <v>35.48384281769836</v>
      </c>
      <c r="J7115" s="96"/>
      <c r="K7115" s="96"/>
      <c r="L7115" s="96"/>
      <c r="M7115" s="96"/>
      <c r="N7115" s="96"/>
      <c r="O7115" s="96"/>
      <c r="P7115" s="96"/>
    </row>
    <row r="7116" spans="1:16" x14ac:dyDescent="0.25">
      <c r="A7116" s="100">
        <v>43788</v>
      </c>
      <c r="B7116" s="101">
        <v>3</v>
      </c>
      <c r="C7116" s="92" t="str">
        <f t="shared" si="333"/>
        <v>DELETE /account-access-consents/{ConsentId}</v>
      </c>
      <c r="D7116" s="94" t="s">
        <v>207</v>
      </c>
      <c r="E7116" s="93" t="str">
        <f t="shared" si="334"/>
        <v>AISP</v>
      </c>
      <c r="F7116" s="93" t="str">
        <f t="shared" si="335"/>
        <v>N</v>
      </c>
      <c r="G7116" s="95">
        <v>783004.33334081294</v>
      </c>
      <c r="H7116" s="101">
        <v>27500.442507926429</v>
      </c>
      <c r="I7116" s="101">
        <v>309.9372220175772</v>
      </c>
      <c r="J7116" s="96"/>
      <c r="K7116" s="96"/>
      <c r="L7116" s="96"/>
      <c r="M7116" s="96"/>
      <c r="N7116" s="96"/>
      <c r="O7116" s="96"/>
      <c r="P7116" s="96"/>
    </row>
    <row r="7117" spans="1:16" x14ac:dyDescent="0.25">
      <c r="A7117" s="100">
        <v>43788</v>
      </c>
      <c r="B7117" s="101">
        <v>4</v>
      </c>
      <c r="C7117" s="92" t="str">
        <f t="shared" si="333"/>
        <v>GET /accounts</v>
      </c>
      <c r="D7117" s="94" t="s">
        <v>207</v>
      </c>
      <c r="E7117" s="93" t="str">
        <f t="shared" si="334"/>
        <v>AISP</v>
      </c>
      <c r="F7117" s="93" t="str">
        <f t="shared" si="335"/>
        <v>Y</v>
      </c>
      <c r="G7117" s="95">
        <v>2056966.1785474797</v>
      </c>
      <c r="H7117" s="101">
        <v>32890.463483726242</v>
      </c>
      <c r="I7117" s="101">
        <v>77.850058201805695</v>
      </c>
      <c r="J7117" s="96"/>
      <c r="K7117" s="96"/>
      <c r="L7117" s="96"/>
      <c r="M7117" s="96"/>
      <c r="N7117" s="96"/>
      <c r="O7117" s="96"/>
      <c r="P7117" s="96"/>
    </row>
    <row r="7118" spans="1:16" x14ac:dyDescent="0.25">
      <c r="A7118" s="100">
        <v>43788</v>
      </c>
      <c r="B7118" s="101">
        <v>5</v>
      </c>
      <c r="C7118" s="92" t="str">
        <f t="shared" si="333"/>
        <v>GET /accounts/{AccountId}</v>
      </c>
      <c r="D7118" s="94" t="s">
        <v>207</v>
      </c>
      <c r="E7118" s="93" t="str">
        <f t="shared" si="334"/>
        <v>AISP</v>
      </c>
      <c r="F7118" s="93" t="str">
        <f t="shared" si="335"/>
        <v>Y</v>
      </c>
      <c r="G7118" s="95">
        <v>3133585.7063849727</v>
      </c>
      <c r="H7118" s="101">
        <v>45226.030910765949</v>
      </c>
      <c r="I7118" s="101">
        <v>91.977005542776908</v>
      </c>
      <c r="J7118" s="96"/>
      <c r="K7118" s="96"/>
      <c r="L7118" s="96"/>
      <c r="M7118" s="96"/>
      <c r="N7118" s="96"/>
      <c r="O7118" s="96"/>
      <c r="P7118" s="96"/>
    </row>
    <row r="7119" spans="1:16" x14ac:dyDescent="0.25">
      <c r="A7119" s="100">
        <v>43788</v>
      </c>
      <c r="B7119" s="101">
        <v>6</v>
      </c>
      <c r="C7119" s="92" t="str">
        <f t="shared" si="333"/>
        <v>GET /accounts/{AccountId}/balances</v>
      </c>
      <c r="D7119" s="94" t="s">
        <v>207</v>
      </c>
      <c r="E7119" s="93" t="str">
        <f t="shared" si="334"/>
        <v>AISP</v>
      </c>
      <c r="F7119" s="93" t="str">
        <f t="shared" si="335"/>
        <v>Y</v>
      </c>
      <c r="G7119" s="95">
        <v>2080949.3805882595</v>
      </c>
      <c r="H7119" s="101">
        <v>30831.934544050237</v>
      </c>
      <c r="I7119" s="101">
        <v>149.77397911744544</v>
      </c>
      <c r="J7119" s="96"/>
      <c r="K7119" s="96"/>
      <c r="L7119" s="96"/>
      <c r="M7119" s="96"/>
      <c r="N7119" s="96"/>
      <c r="O7119" s="96"/>
      <c r="P7119" s="96"/>
    </row>
    <row r="7120" spans="1:16" x14ac:dyDescent="0.25">
      <c r="A7120" s="100">
        <v>43788</v>
      </c>
      <c r="B7120" s="101">
        <v>7</v>
      </c>
      <c r="C7120" s="92" t="str">
        <f t="shared" si="333"/>
        <v>GET /balances</v>
      </c>
      <c r="D7120" s="94" t="s">
        <v>207</v>
      </c>
      <c r="E7120" s="93" t="str">
        <f t="shared" si="334"/>
        <v>AISP</v>
      </c>
      <c r="F7120" s="93" t="str">
        <f t="shared" si="335"/>
        <v>Y</v>
      </c>
      <c r="G7120" s="95">
        <v>1400766.0006561645</v>
      </c>
      <c r="H7120" s="101">
        <v>23831.243524715879</v>
      </c>
      <c r="I7120" s="101">
        <v>175.02558168879634</v>
      </c>
      <c r="J7120" s="96"/>
      <c r="K7120" s="96"/>
      <c r="L7120" s="96"/>
      <c r="M7120" s="96"/>
      <c r="N7120" s="96"/>
      <c r="O7120" s="96"/>
      <c r="P7120" s="96"/>
    </row>
    <row r="7121" spans="1:16" x14ac:dyDescent="0.25">
      <c r="A7121" s="100">
        <v>43788</v>
      </c>
      <c r="B7121" s="101">
        <v>8</v>
      </c>
      <c r="C7121" s="92" t="str">
        <f t="shared" si="333"/>
        <v>GET /accounts/{AccountId}/transactions</v>
      </c>
      <c r="D7121" s="94" t="s">
        <v>207</v>
      </c>
      <c r="E7121" s="93" t="str">
        <f t="shared" si="334"/>
        <v>AISP</v>
      </c>
      <c r="F7121" s="93" t="str">
        <f t="shared" si="335"/>
        <v>Y</v>
      </c>
      <c r="G7121" s="95">
        <v>41403026.265555702</v>
      </c>
      <c r="H7121" s="101">
        <v>22136.741449961577</v>
      </c>
      <c r="I7121" s="101">
        <v>174.47469861239114</v>
      </c>
      <c r="J7121" s="96"/>
      <c r="K7121" s="96"/>
      <c r="L7121" s="96"/>
      <c r="M7121" s="96"/>
      <c r="N7121" s="96"/>
      <c r="O7121" s="96"/>
      <c r="P7121" s="96"/>
    </row>
    <row r="7122" spans="1:16" x14ac:dyDescent="0.25">
      <c r="A7122" s="100">
        <v>43788</v>
      </c>
      <c r="B7122" s="101">
        <v>9</v>
      </c>
      <c r="C7122" s="92" t="str">
        <f t="shared" si="333"/>
        <v>GET /transactions</v>
      </c>
      <c r="D7122" s="94" t="s">
        <v>207</v>
      </c>
      <c r="E7122" s="93" t="str">
        <f t="shared" si="334"/>
        <v>AISP</v>
      </c>
      <c r="F7122" s="93" t="str">
        <f t="shared" si="335"/>
        <v>Y</v>
      </c>
      <c r="G7122" s="95">
        <v>371613005.16083473</v>
      </c>
      <c r="H7122" s="101">
        <v>42003.999913497508</v>
      </c>
      <c r="I7122" s="101">
        <v>37.960010949325088</v>
      </c>
      <c r="J7122" s="96"/>
      <c r="K7122" s="96"/>
      <c r="L7122" s="96"/>
      <c r="M7122" s="96"/>
      <c r="N7122" s="96"/>
      <c r="O7122" s="96"/>
      <c r="P7122" s="96"/>
    </row>
    <row r="7123" spans="1:16" x14ac:dyDescent="0.25">
      <c r="A7123" s="100">
        <v>43788</v>
      </c>
      <c r="B7123" s="101">
        <v>10</v>
      </c>
      <c r="C7123" s="92" t="str">
        <f t="shared" si="333"/>
        <v>GET /accounts/{AccountId}/beneficiaries</v>
      </c>
      <c r="D7123" s="94" t="s">
        <v>207</v>
      </c>
      <c r="E7123" s="93" t="str">
        <f t="shared" si="334"/>
        <v>AISP</v>
      </c>
      <c r="F7123" s="93" t="str">
        <f t="shared" si="335"/>
        <v>Y</v>
      </c>
      <c r="G7123" s="95">
        <v>2362379.4810344968</v>
      </c>
      <c r="H7123" s="101">
        <v>28731.097152261875</v>
      </c>
      <c r="I7123" s="101">
        <v>151.24356643901331</v>
      </c>
      <c r="J7123" s="96"/>
      <c r="K7123" s="96"/>
      <c r="L7123" s="96"/>
      <c r="M7123" s="96"/>
      <c r="N7123" s="96"/>
      <c r="O7123" s="96"/>
      <c r="P7123" s="96"/>
    </row>
    <row r="7124" spans="1:16" x14ac:dyDescent="0.25">
      <c r="A7124" s="100">
        <v>43788</v>
      </c>
      <c r="B7124" s="101">
        <v>11</v>
      </c>
      <c r="C7124" s="92" t="str">
        <f t="shared" si="333"/>
        <v>GET /beneficiaries</v>
      </c>
      <c r="D7124" s="94" t="s">
        <v>207</v>
      </c>
      <c r="E7124" s="93" t="str">
        <f t="shared" si="334"/>
        <v>AISP</v>
      </c>
      <c r="F7124" s="93" t="str">
        <f t="shared" si="335"/>
        <v>Y</v>
      </c>
      <c r="G7124" s="95">
        <v>3367604.4275693134</v>
      </c>
      <c r="H7124" s="101">
        <v>35415.541432779915</v>
      </c>
      <c r="I7124" s="101">
        <v>35.248451302631224</v>
      </c>
      <c r="J7124" s="96"/>
      <c r="K7124" s="96"/>
      <c r="L7124" s="96"/>
      <c r="M7124" s="96"/>
      <c r="N7124" s="96"/>
      <c r="O7124" s="96"/>
      <c r="P7124" s="96"/>
    </row>
    <row r="7125" spans="1:16" x14ac:dyDescent="0.25">
      <c r="A7125" s="100">
        <v>43788</v>
      </c>
      <c r="B7125" s="101">
        <v>12</v>
      </c>
      <c r="C7125" s="92" t="str">
        <f t="shared" si="333"/>
        <v>GET /accounts/{AccountId}/direct-debits</v>
      </c>
      <c r="D7125" s="94" t="s">
        <v>207</v>
      </c>
      <c r="E7125" s="93" t="str">
        <f t="shared" si="334"/>
        <v>AISP</v>
      </c>
      <c r="F7125" s="93" t="str">
        <f t="shared" si="335"/>
        <v>Y</v>
      </c>
      <c r="G7125" s="95">
        <v>2052760.9932198848</v>
      </c>
      <c r="H7125" s="101">
        <v>33575.123617099372</v>
      </c>
      <c r="I7125" s="101">
        <v>212.97791096100622</v>
      </c>
      <c r="J7125" s="96"/>
      <c r="K7125" s="96"/>
      <c r="L7125" s="96"/>
      <c r="M7125" s="96"/>
      <c r="N7125" s="96"/>
      <c r="O7125" s="96"/>
      <c r="P7125" s="96"/>
    </row>
    <row r="7126" spans="1:16" x14ac:dyDescent="0.25">
      <c r="A7126" s="100">
        <v>43788</v>
      </c>
      <c r="B7126" s="101">
        <v>13</v>
      </c>
      <c r="C7126" s="92" t="str">
        <f t="shared" si="333"/>
        <v>GET /direct-debits</v>
      </c>
      <c r="D7126" s="94" t="s">
        <v>207</v>
      </c>
      <c r="E7126" s="93" t="str">
        <f t="shared" si="334"/>
        <v>AISP</v>
      </c>
      <c r="F7126" s="93" t="str">
        <f t="shared" si="335"/>
        <v>Y</v>
      </c>
      <c r="G7126" s="95">
        <v>1926588.5863140605</v>
      </c>
      <c r="H7126" s="101">
        <v>21801.833637461292</v>
      </c>
      <c r="I7126" s="101">
        <v>241.94823155692106</v>
      </c>
      <c r="J7126" s="96"/>
      <c r="K7126" s="96"/>
      <c r="L7126" s="96"/>
      <c r="M7126" s="96"/>
      <c r="N7126" s="96"/>
      <c r="O7126" s="96"/>
      <c r="P7126" s="96"/>
    </row>
    <row r="7127" spans="1:16" x14ac:dyDescent="0.25">
      <c r="A7127" s="100">
        <v>43788</v>
      </c>
      <c r="B7127" s="101">
        <v>14</v>
      </c>
      <c r="C7127" s="92" t="str">
        <f t="shared" si="333"/>
        <v>GET /accounts/{AccountId}/standing-orders</v>
      </c>
      <c r="D7127" s="94" t="s">
        <v>207</v>
      </c>
      <c r="E7127" s="93" t="str">
        <f t="shared" si="334"/>
        <v>AISP</v>
      </c>
      <c r="F7127" s="93" t="str">
        <f t="shared" si="335"/>
        <v>Y</v>
      </c>
      <c r="G7127" s="95">
        <v>1156680.3594477563</v>
      </c>
      <c r="H7127" s="101">
        <v>19084.479825427999</v>
      </c>
      <c r="I7127" s="101">
        <v>147.95987019162456</v>
      </c>
      <c r="J7127" s="96"/>
      <c r="K7127" s="96"/>
      <c r="L7127" s="96"/>
      <c r="M7127" s="96"/>
      <c r="N7127" s="96"/>
      <c r="O7127" s="96"/>
      <c r="P7127" s="96"/>
    </row>
    <row r="7128" spans="1:16" x14ac:dyDescent="0.25">
      <c r="A7128" s="100">
        <v>43788</v>
      </c>
      <c r="B7128" s="101">
        <v>15</v>
      </c>
      <c r="C7128" s="92" t="str">
        <f t="shared" si="333"/>
        <v>GET /standing-orders</v>
      </c>
      <c r="D7128" s="94" t="s">
        <v>207</v>
      </c>
      <c r="E7128" s="93" t="str">
        <f t="shared" si="334"/>
        <v>AISP</v>
      </c>
      <c r="F7128" s="93" t="str">
        <f t="shared" si="335"/>
        <v>Y</v>
      </c>
      <c r="G7128" s="95">
        <v>1577173.8756580879</v>
      </c>
      <c r="H7128" s="101">
        <v>43754.510818678238</v>
      </c>
      <c r="I7128" s="101">
        <v>171.03258625814922</v>
      </c>
      <c r="J7128" s="96"/>
      <c r="K7128" s="96"/>
      <c r="L7128" s="96"/>
      <c r="M7128" s="96"/>
      <c r="N7128" s="96"/>
      <c r="O7128" s="96"/>
      <c r="P7128" s="96"/>
    </row>
    <row r="7129" spans="1:16" x14ac:dyDescent="0.25">
      <c r="A7129" s="100">
        <v>43788</v>
      </c>
      <c r="B7129" s="101">
        <v>16</v>
      </c>
      <c r="C7129" s="92" t="str">
        <f t="shared" si="333"/>
        <v>GET /accounts/{AccountId}/product</v>
      </c>
      <c r="D7129" s="94" t="s">
        <v>207</v>
      </c>
      <c r="E7129" s="93" t="str">
        <f t="shared" si="334"/>
        <v>AISP</v>
      </c>
      <c r="F7129" s="93" t="str">
        <f t="shared" si="335"/>
        <v>Y</v>
      </c>
      <c r="G7129" s="95">
        <v>398180.59773280227</v>
      </c>
      <c r="H7129" s="101">
        <v>4873.9086436962598</v>
      </c>
      <c r="I7129" s="101">
        <v>194.92578936905579</v>
      </c>
      <c r="J7129" s="96"/>
      <c r="K7129" s="96"/>
      <c r="L7129" s="96"/>
      <c r="M7129" s="96"/>
      <c r="N7129" s="96"/>
      <c r="O7129" s="96"/>
      <c r="P7129" s="96"/>
    </row>
    <row r="7130" spans="1:16" x14ac:dyDescent="0.25">
      <c r="A7130" s="100">
        <v>43788</v>
      </c>
      <c r="B7130" s="101">
        <v>17</v>
      </c>
      <c r="C7130" s="92" t="str">
        <f t="shared" si="333"/>
        <v>GET /products</v>
      </c>
      <c r="D7130" s="94" t="s">
        <v>207</v>
      </c>
      <c r="E7130" s="93" t="str">
        <f t="shared" si="334"/>
        <v>AISP</v>
      </c>
      <c r="F7130" s="93" t="str">
        <f t="shared" si="335"/>
        <v>Y</v>
      </c>
      <c r="G7130" s="95">
        <v>933764.52519221976</v>
      </c>
      <c r="H7130" s="102">
        <v>30731.367135197168</v>
      </c>
      <c r="I7130" s="102">
        <v>252.11473401099249</v>
      </c>
      <c r="J7130" s="96"/>
      <c r="K7130" s="96"/>
      <c r="L7130" s="96"/>
      <c r="M7130" s="96"/>
      <c r="N7130" s="96"/>
      <c r="O7130" s="96"/>
      <c r="P7130" s="96"/>
    </row>
    <row r="7131" spans="1:16" x14ac:dyDescent="0.25">
      <c r="A7131" s="100">
        <v>43788</v>
      </c>
      <c r="B7131" s="101">
        <v>18</v>
      </c>
      <c r="C7131" s="92" t="str">
        <f t="shared" si="333"/>
        <v>GET /accounts/{AccountId}/offers</v>
      </c>
      <c r="D7131" s="94" t="s">
        <v>207</v>
      </c>
      <c r="E7131" s="93" t="str">
        <f t="shared" si="334"/>
        <v>AISP</v>
      </c>
      <c r="F7131" s="93" t="str">
        <f t="shared" si="335"/>
        <v>Y</v>
      </c>
      <c r="G7131" s="95">
        <v>941593.92955877655</v>
      </c>
      <c r="H7131" s="102">
        <v>41206.465075676315</v>
      </c>
      <c r="I7131" s="102">
        <v>310.52302996750046</v>
      </c>
      <c r="J7131" s="96"/>
      <c r="K7131" s="96"/>
      <c r="L7131" s="96"/>
      <c r="M7131" s="96"/>
      <c r="N7131" s="96"/>
      <c r="O7131" s="96"/>
      <c r="P7131" s="96"/>
    </row>
    <row r="7132" spans="1:16" x14ac:dyDescent="0.25">
      <c r="A7132" s="100">
        <v>43788</v>
      </c>
      <c r="B7132" s="101">
        <v>19</v>
      </c>
      <c r="C7132" s="92" t="str">
        <f t="shared" si="333"/>
        <v>GET /offers</v>
      </c>
      <c r="D7132" s="94" t="s">
        <v>207</v>
      </c>
      <c r="E7132" s="93" t="str">
        <f t="shared" si="334"/>
        <v>AISP</v>
      </c>
      <c r="F7132" s="93" t="str">
        <f t="shared" si="335"/>
        <v>Y</v>
      </c>
      <c r="G7132" s="95">
        <v>4143741.7971323691</v>
      </c>
      <c r="H7132" s="102">
        <v>41385.036439096999</v>
      </c>
      <c r="I7132" s="102">
        <v>167.10042858406129</v>
      </c>
      <c r="J7132" s="96"/>
      <c r="K7132" s="96"/>
      <c r="L7132" s="96"/>
      <c r="M7132" s="96"/>
      <c r="N7132" s="96"/>
      <c r="O7132" s="96"/>
      <c r="P7132" s="96"/>
    </row>
    <row r="7133" spans="1:16" x14ac:dyDescent="0.25">
      <c r="A7133" s="100">
        <v>43788</v>
      </c>
      <c r="B7133" s="101">
        <v>20</v>
      </c>
      <c r="C7133" s="92" t="str">
        <f t="shared" si="333"/>
        <v>GET /accounts/{AccountId}/party</v>
      </c>
      <c r="D7133" s="94" t="s">
        <v>207</v>
      </c>
      <c r="E7133" s="93" t="str">
        <f t="shared" si="334"/>
        <v>AISP</v>
      </c>
      <c r="F7133" s="93" t="str">
        <f t="shared" si="335"/>
        <v>Y</v>
      </c>
      <c r="G7133" s="95">
        <v>1388969.9049497442</v>
      </c>
      <c r="H7133" s="102">
        <v>47368.507772886471</v>
      </c>
      <c r="I7133" s="102">
        <v>0</v>
      </c>
      <c r="J7133" s="96"/>
      <c r="K7133" s="96"/>
      <c r="L7133" s="96"/>
      <c r="M7133" s="96"/>
      <c r="N7133" s="96"/>
      <c r="O7133" s="96"/>
      <c r="P7133" s="96"/>
    </row>
    <row r="7134" spans="1:16" x14ac:dyDescent="0.25">
      <c r="A7134" s="100">
        <v>43788</v>
      </c>
      <c r="B7134" s="101">
        <v>21</v>
      </c>
      <c r="C7134" s="92" t="str">
        <f t="shared" si="333"/>
        <v>GET /party</v>
      </c>
      <c r="D7134" s="94" t="s">
        <v>207</v>
      </c>
      <c r="E7134" s="93" t="str">
        <f t="shared" si="334"/>
        <v>AISP</v>
      </c>
      <c r="F7134" s="93" t="str">
        <f t="shared" si="335"/>
        <v>Y</v>
      </c>
      <c r="G7134" s="95">
        <v>1013721.8797990674</v>
      </c>
      <c r="H7134" s="102">
        <v>10178.234474374556</v>
      </c>
      <c r="I7134" s="102">
        <v>392.44866879062846</v>
      </c>
      <c r="J7134" s="96"/>
      <c r="K7134" s="96"/>
      <c r="L7134" s="96"/>
      <c r="M7134" s="96"/>
      <c r="N7134" s="96"/>
      <c r="O7134" s="96"/>
      <c r="P7134" s="96"/>
    </row>
    <row r="7135" spans="1:16" x14ac:dyDescent="0.25">
      <c r="A7135" s="100">
        <v>43788</v>
      </c>
      <c r="B7135" s="101">
        <v>22</v>
      </c>
      <c r="C7135" s="92" t="str">
        <f t="shared" si="333"/>
        <v>GET /accounts/{AccountId}/scheduled-payments</v>
      </c>
      <c r="D7135" s="94" t="s">
        <v>207</v>
      </c>
      <c r="E7135" s="93" t="str">
        <f t="shared" si="334"/>
        <v>AISP</v>
      </c>
      <c r="F7135" s="93" t="str">
        <f t="shared" si="335"/>
        <v>Y</v>
      </c>
      <c r="G7135" s="95">
        <v>1032670.9071485351</v>
      </c>
      <c r="H7135" s="102">
        <v>35175.235833291226</v>
      </c>
      <c r="I7135" s="102">
        <v>3.3261016820996319</v>
      </c>
      <c r="J7135" s="96"/>
      <c r="K7135" s="96"/>
      <c r="L7135" s="96"/>
      <c r="M7135" s="96"/>
      <c r="N7135" s="96"/>
      <c r="O7135" s="96"/>
      <c r="P7135" s="96"/>
    </row>
    <row r="7136" spans="1:16" x14ac:dyDescent="0.25">
      <c r="A7136" s="100">
        <v>43788</v>
      </c>
      <c r="B7136" s="101">
        <v>23</v>
      </c>
      <c r="C7136" s="92" t="str">
        <f t="shared" si="333"/>
        <v>GET /scheduled-payments</v>
      </c>
      <c r="D7136" s="94" t="s">
        <v>207</v>
      </c>
      <c r="E7136" s="93" t="str">
        <f t="shared" si="334"/>
        <v>AISP</v>
      </c>
      <c r="F7136" s="93" t="str">
        <f t="shared" si="335"/>
        <v>Y</v>
      </c>
      <c r="G7136" s="95">
        <v>2013237.9067137237</v>
      </c>
      <c r="H7136" s="102">
        <v>29566.975708735888</v>
      </c>
      <c r="I7136" s="102">
        <v>82.315001919511545</v>
      </c>
      <c r="J7136" s="96"/>
      <c r="K7136" s="96"/>
      <c r="L7136" s="96"/>
      <c r="M7136" s="96"/>
      <c r="N7136" s="96"/>
      <c r="O7136" s="96"/>
      <c r="P7136" s="96"/>
    </row>
    <row r="7137" spans="1:16" x14ac:dyDescent="0.25">
      <c r="A7137" s="100">
        <v>43788</v>
      </c>
      <c r="B7137" s="101">
        <v>24</v>
      </c>
      <c r="C7137" s="92" t="str">
        <f t="shared" si="333"/>
        <v>GET /accounts/{AccountId}/statements</v>
      </c>
      <c r="D7137" s="94" t="s">
        <v>207</v>
      </c>
      <c r="E7137" s="93" t="str">
        <f t="shared" si="334"/>
        <v>AISP</v>
      </c>
      <c r="F7137" s="93" t="str">
        <f t="shared" si="335"/>
        <v>Y</v>
      </c>
      <c r="G7137" s="95">
        <v>1135566.9755384838</v>
      </c>
      <c r="H7137" s="102">
        <v>13639.964541755684</v>
      </c>
      <c r="I7137" s="102">
        <v>151.12978473677444</v>
      </c>
      <c r="J7137" s="96"/>
      <c r="K7137" s="96"/>
      <c r="L7137" s="96"/>
      <c r="M7137" s="96"/>
      <c r="N7137" s="96"/>
      <c r="O7137" s="96"/>
      <c r="P7137" s="96"/>
    </row>
    <row r="7138" spans="1:16" x14ac:dyDescent="0.25">
      <c r="A7138" s="100">
        <v>43788</v>
      </c>
      <c r="B7138" s="101">
        <v>25</v>
      </c>
      <c r="C7138" s="92" t="str">
        <f t="shared" si="333"/>
        <v>GET /accounts/{AccountId}/statements/{StatementId}</v>
      </c>
      <c r="D7138" s="94" t="s">
        <v>207</v>
      </c>
      <c r="E7138" s="93" t="str">
        <f t="shared" si="334"/>
        <v>AISP</v>
      </c>
      <c r="F7138" s="93" t="str">
        <f t="shared" si="335"/>
        <v>Y</v>
      </c>
      <c r="G7138" s="95">
        <v>1440461.6248708719</v>
      </c>
      <c r="H7138" s="102">
        <v>23715.822931984309</v>
      </c>
      <c r="I7138" s="102">
        <v>135.07603681010036</v>
      </c>
      <c r="J7138" s="96"/>
      <c r="K7138" s="96"/>
      <c r="L7138" s="96"/>
      <c r="M7138" s="96"/>
      <c r="N7138" s="96"/>
      <c r="O7138" s="96"/>
      <c r="P7138" s="96"/>
    </row>
    <row r="7139" spans="1:16" x14ac:dyDescent="0.25">
      <c r="A7139" s="100">
        <v>43788</v>
      </c>
      <c r="B7139" s="101">
        <v>26</v>
      </c>
      <c r="C7139" s="92" t="str">
        <f t="shared" si="333"/>
        <v>GET /accounts/{AccountId}/statements/{StatementId}/file</v>
      </c>
      <c r="D7139" s="94" t="s">
        <v>207</v>
      </c>
      <c r="E7139" s="93" t="str">
        <f t="shared" si="334"/>
        <v>AISP</v>
      </c>
      <c r="F7139" s="93" t="str">
        <f t="shared" si="335"/>
        <v>Y</v>
      </c>
      <c r="G7139" s="95">
        <v>2480230.0729687484</v>
      </c>
      <c r="H7139" s="102">
        <v>25558.461502635586</v>
      </c>
      <c r="I7139" s="102">
        <v>101.7979073335501</v>
      </c>
      <c r="J7139" s="96"/>
      <c r="K7139" s="96"/>
      <c r="L7139" s="96"/>
      <c r="M7139" s="96"/>
      <c r="N7139" s="96"/>
      <c r="O7139" s="96"/>
      <c r="P7139" s="96"/>
    </row>
    <row r="7140" spans="1:16" x14ac:dyDescent="0.25">
      <c r="A7140" s="100">
        <v>43788</v>
      </c>
      <c r="B7140" s="101">
        <v>27</v>
      </c>
      <c r="C7140" s="92" t="str">
        <f t="shared" si="333"/>
        <v>GET /accounts/{AccountId}/statements/{StatementId}/transactions</v>
      </c>
      <c r="D7140" s="94" t="s">
        <v>207</v>
      </c>
      <c r="E7140" s="93" t="str">
        <f t="shared" si="334"/>
        <v>AISP</v>
      </c>
      <c r="F7140" s="93" t="str">
        <f t="shared" si="335"/>
        <v>Y</v>
      </c>
      <c r="G7140" s="95">
        <v>32623255.825538419</v>
      </c>
      <c r="H7140" s="102">
        <v>7057.8555590036076</v>
      </c>
      <c r="I7140" s="102">
        <v>290.84102488515492</v>
      </c>
      <c r="J7140" s="96"/>
      <c r="K7140" s="96"/>
      <c r="L7140" s="96"/>
      <c r="M7140" s="96"/>
      <c r="N7140" s="96"/>
      <c r="O7140" s="96"/>
      <c r="P7140" s="96"/>
    </row>
    <row r="7141" spans="1:16" x14ac:dyDescent="0.25">
      <c r="A7141" s="100">
        <v>43788</v>
      </c>
      <c r="B7141" s="101">
        <v>28</v>
      </c>
      <c r="C7141" s="92" t="str">
        <f t="shared" si="333"/>
        <v>GET /statements</v>
      </c>
      <c r="D7141" s="94" t="s">
        <v>207</v>
      </c>
      <c r="E7141" s="93" t="str">
        <f t="shared" si="334"/>
        <v>AISP</v>
      </c>
      <c r="F7141" s="93" t="str">
        <f t="shared" si="335"/>
        <v>Y</v>
      </c>
      <c r="G7141" s="95">
        <v>4012854.3590986216</v>
      </c>
      <c r="H7141" s="102">
        <v>44807.003264812629</v>
      </c>
      <c r="I7141" s="102">
        <v>71.851999901066122</v>
      </c>
      <c r="J7141" s="96"/>
      <c r="K7141" s="96"/>
      <c r="L7141" s="96"/>
      <c r="M7141" s="96"/>
      <c r="N7141" s="96"/>
      <c r="O7141" s="96"/>
      <c r="P7141" s="96"/>
    </row>
    <row r="7142" spans="1:16" x14ac:dyDescent="0.25">
      <c r="A7142" s="100">
        <v>43788</v>
      </c>
      <c r="B7142" s="101">
        <v>29</v>
      </c>
      <c r="C7142" s="92" t="str">
        <f t="shared" si="333"/>
        <v>POST /domestic-payment-consents</v>
      </c>
      <c r="D7142" s="94" t="s">
        <v>207</v>
      </c>
      <c r="E7142" s="93" t="str">
        <f t="shared" si="334"/>
        <v>PISP</v>
      </c>
      <c r="F7142" s="93" t="str">
        <f t="shared" si="335"/>
        <v>N</v>
      </c>
      <c r="G7142" s="95">
        <v>4329933.6040691147</v>
      </c>
      <c r="H7142" s="102">
        <v>9592.3929562348803</v>
      </c>
      <c r="I7142" s="102">
        <v>95.455117253687732</v>
      </c>
      <c r="J7142" s="96"/>
      <c r="K7142" s="96"/>
      <c r="L7142" s="96"/>
      <c r="M7142" s="96"/>
      <c r="N7142" s="96"/>
      <c r="O7142" s="96"/>
      <c r="P7142" s="96"/>
    </row>
    <row r="7143" spans="1:16" x14ac:dyDescent="0.25">
      <c r="A7143" s="100">
        <v>43788</v>
      </c>
      <c r="B7143" s="101">
        <v>30</v>
      </c>
      <c r="C7143" s="92" t="str">
        <f t="shared" si="333"/>
        <v>GET /domestic-payment-consents/{ConsentId}</v>
      </c>
      <c r="D7143" s="94" t="s">
        <v>207</v>
      </c>
      <c r="E7143" s="93" t="str">
        <f t="shared" si="334"/>
        <v>PISP</v>
      </c>
      <c r="F7143" s="93" t="str">
        <f t="shared" si="335"/>
        <v>N</v>
      </c>
      <c r="G7143" s="95">
        <v>15612848.940872293</v>
      </c>
      <c r="H7143" s="102">
        <v>19828.554454268015</v>
      </c>
      <c r="I7143" s="102">
        <v>158.77230381814971</v>
      </c>
      <c r="J7143" s="96"/>
      <c r="K7143" s="96"/>
      <c r="L7143" s="96"/>
      <c r="M7143" s="96"/>
      <c r="N7143" s="96"/>
      <c r="O7143" s="96"/>
      <c r="P7143" s="96"/>
    </row>
    <row r="7144" spans="1:16" x14ac:dyDescent="0.25">
      <c r="A7144" s="100">
        <v>43788</v>
      </c>
      <c r="B7144" s="101">
        <v>31</v>
      </c>
      <c r="C7144" s="92" t="str">
        <f t="shared" si="333"/>
        <v>POST /domestic-payments</v>
      </c>
      <c r="D7144" s="94" t="s">
        <v>207</v>
      </c>
      <c r="E7144" s="93" t="str">
        <f t="shared" si="334"/>
        <v>PISP</v>
      </c>
      <c r="F7144" s="93" t="str">
        <f t="shared" si="335"/>
        <v>Y</v>
      </c>
      <c r="G7144" s="95">
        <v>5596296.360573425</v>
      </c>
      <c r="H7144" s="102">
        <v>16965.536110654237</v>
      </c>
      <c r="I7144" s="102">
        <v>5.9789763195035741</v>
      </c>
      <c r="J7144" s="96"/>
      <c r="K7144" s="96"/>
      <c r="L7144" s="96"/>
      <c r="M7144" s="96"/>
      <c r="N7144" s="96"/>
      <c r="O7144" s="96"/>
      <c r="P7144" s="96"/>
    </row>
    <row r="7145" spans="1:16" x14ac:dyDescent="0.25">
      <c r="A7145" s="100">
        <v>43788</v>
      </c>
      <c r="B7145" s="101">
        <v>32</v>
      </c>
      <c r="C7145" s="92" t="str">
        <f t="shared" si="333"/>
        <v>GET /domestic-payments/{DomesticPaymentId}</v>
      </c>
      <c r="D7145" s="94" t="s">
        <v>207</v>
      </c>
      <c r="E7145" s="93" t="str">
        <f t="shared" si="334"/>
        <v>PISP</v>
      </c>
      <c r="F7145" s="93" t="str">
        <f t="shared" si="335"/>
        <v>Y</v>
      </c>
      <c r="G7145" s="95">
        <v>37374254.67505873</v>
      </c>
      <c r="H7145" s="102">
        <v>42583.098245108202</v>
      </c>
      <c r="I7145" s="102">
        <v>70.088451926732603</v>
      </c>
      <c r="J7145" s="96"/>
      <c r="K7145" s="96"/>
      <c r="L7145" s="96"/>
      <c r="M7145" s="96"/>
      <c r="N7145" s="96"/>
      <c r="O7145" s="96"/>
      <c r="P7145" s="96"/>
    </row>
    <row r="7146" spans="1:16" x14ac:dyDescent="0.25">
      <c r="A7146" s="100">
        <v>43788</v>
      </c>
      <c r="B7146" s="101">
        <v>33</v>
      </c>
      <c r="C7146" s="92" t="str">
        <f t="shared" si="333"/>
        <v>POST /domestic-scheduled-payment-consents</v>
      </c>
      <c r="D7146" s="94" t="s">
        <v>207</v>
      </c>
      <c r="E7146" s="93" t="str">
        <f t="shared" si="334"/>
        <v>PISP</v>
      </c>
      <c r="F7146" s="93" t="str">
        <f t="shared" si="335"/>
        <v>N</v>
      </c>
      <c r="G7146" s="95">
        <v>18732404.559907574</v>
      </c>
      <c r="H7146" s="102">
        <v>16788.704188419328</v>
      </c>
      <c r="I7146" s="102">
        <v>106.35396236537149</v>
      </c>
      <c r="J7146" s="96"/>
      <c r="K7146" s="96"/>
      <c r="L7146" s="96"/>
      <c r="M7146" s="96"/>
      <c r="N7146" s="96"/>
      <c r="O7146" s="96"/>
      <c r="P7146" s="96"/>
    </row>
    <row r="7147" spans="1:16" x14ac:dyDescent="0.25">
      <c r="A7147" s="100">
        <v>43788</v>
      </c>
      <c r="B7147" s="101">
        <v>34</v>
      </c>
      <c r="C7147" s="92" t="str">
        <f t="shared" si="333"/>
        <v>GET /domestic-scheduled-payment-consents/{ConsentId}</v>
      </c>
      <c r="D7147" s="94" t="s">
        <v>207</v>
      </c>
      <c r="E7147" s="93" t="str">
        <f t="shared" si="334"/>
        <v>PISP</v>
      </c>
      <c r="F7147" s="93" t="str">
        <f t="shared" si="335"/>
        <v>N</v>
      </c>
      <c r="G7147" s="95">
        <v>13577787.226764427</v>
      </c>
      <c r="H7147" s="102">
        <v>14590.173834560555</v>
      </c>
      <c r="I7147" s="102">
        <v>88.14736134042073</v>
      </c>
      <c r="J7147" s="96"/>
      <c r="K7147" s="96"/>
      <c r="L7147" s="96"/>
      <c r="M7147" s="96"/>
      <c r="N7147" s="96"/>
      <c r="O7147" s="96"/>
      <c r="P7147" s="96"/>
    </row>
    <row r="7148" spans="1:16" x14ac:dyDescent="0.25">
      <c r="A7148" s="100">
        <v>43788</v>
      </c>
      <c r="B7148" s="101">
        <v>35</v>
      </c>
      <c r="C7148" s="92" t="str">
        <f t="shared" si="333"/>
        <v>POST /domestic-scheduled-payments</v>
      </c>
      <c r="D7148" s="94" t="s">
        <v>207</v>
      </c>
      <c r="E7148" s="93" t="str">
        <f t="shared" si="334"/>
        <v>PISP</v>
      </c>
      <c r="F7148" s="93" t="str">
        <f t="shared" si="335"/>
        <v>Y</v>
      </c>
      <c r="G7148" s="95">
        <v>33809300.698034488</v>
      </c>
      <c r="H7148" s="102">
        <v>43345.908786972192</v>
      </c>
      <c r="I7148" s="102">
        <v>173.26409291806834</v>
      </c>
      <c r="J7148" s="96"/>
      <c r="K7148" s="96"/>
      <c r="L7148" s="96"/>
      <c r="M7148" s="96"/>
      <c r="N7148" s="96"/>
      <c r="O7148" s="96"/>
      <c r="P7148" s="96"/>
    </row>
    <row r="7149" spans="1:16" x14ac:dyDescent="0.25">
      <c r="A7149" s="100">
        <v>43788</v>
      </c>
      <c r="B7149" s="101">
        <v>36</v>
      </c>
      <c r="C7149" s="92" t="str">
        <f t="shared" si="333"/>
        <v>GET /domestic-scheduled-payments/{DomesticScheduledPaymentId}</v>
      </c>
      <c r="D7149" s="94" t="s">
        <v>207</v>
      </c>
      <c r="E7149" s="93" t="str">
        <f t="shared" si="334"/>
        <v>PISP</v>
      </c>
      <c r="F7149" s="93" t="str">
        <f t="shared" si="335"/>
        <v>Y</v>
      </c>
      <c r="G7149" s="95">
        <v>15135568.423178118</v>
      </c>
      <c r="H7149" s="102">
        <v>32387.350091575154</v>
      </c>
      <c r="I7149" s="102">
        <v>98.366669235598025</v>
      </c>
      <c r="J7149" s="96"/>
      <c r="K7149" s="96"/>
      <c r="L7149" s="96"/>
      <c r="M7149" s="96"/>
      <c r="N7149" s="96"/>
      <c r="O7149" s="96"/>
      <c r="P7149" s="96"/>
    </row>
    <row r="7150" spans="1:16" x14ac:dyDescent="0.25">
      <c r="A7150" s="100">
        <v>43788</v>
      </c>
      <c r="B7150" s="101">
        <v>37</v>
      </c>
      <c r="C7150" s="92" t="str">
        <f t="shared" si="333"/>
        <v>POST /domestic-standing-order-consents</v>
      </c>
      <c r="D7150" s="94" t="s">
        <v>207</v>
      </c>
      <c r="E7150" s="93" t="str">
        <f t="shared" si="334"/>
        <v>PISP</v>
      </c>
      <c r="F7150" s="93" t="str">
        <f t="shared" si="335"/>
        <v>N</v>
      </c>
      <c r="G7150" s="95">
        <v>27324453.60990135</v>
      </c>
      <c r="H7150" s="102">
        <v>24730.693491907321</v>
      </c>
      <c r="I7150" s="102">
        <v>235.45746403870152</v>
      </c>
      <c r="J7150" s="96"/>
      <c r="K7150" s="96"/>
      <c r="L7150" s="96"/>
      <c r="M7150" s="96"/>
      <c r="N7150" s="96"/>
      <c r="O7150" s="96"/>
      <c r="P7150" s="96"/>
    </row>
    <row r="7151" spans="1:16" x14ac:dyDescent="0.25">
      <c r="A7151" s="100">
        <v>43788</v>
      </c>
      <c r="B7151" s="101">
        <v>38</v>
      </c>
      <c r="C7151" s="92" t="str">
        <f t="shared" si="333"/>
        <v>GET /domestic-standing-order-consents/{ConsentId}</v>
      </c>
      <c r="D7151" s="94" t="s">
        <v>207</v>
      </c>
      <c r="E7151" s="93" t="str">
        <f t="shared" si="334"/>
        <v>PISP</v>
      </c>
      <c r="F7151" s="93" t="str">
        <f t="shared" si="335"/>
        <v>N</v>
      </c>
      <c r="G7151" s="95">
        <v>25605993.796183784</v>
      </c>
      <c r="H7151" s="102">
        <v>30966.84832176067</v>
      </c>
      <c r="I7151" s="102">
        <v>223.36425553797366</v>
      </c>
      <c r="J7151" s="96"/>
      <c r="K7151" s="96"/>
      <c r="L7151" s="96"/>
      <c r="M7151" s="96"/>
      <c r="N7151" s="96"/>
      <c r="O7151" s="96"/>
      <c r="P7151" s="96"/>
    </row>
    <row r="7152" spans="1:16" x14ac:dyDescent="0.25">
      <c r="A7152" s="100">
        <v>43788</v>
      </c>
      <c r="B7152" s="101">
        <v>39</v>
      </c>
      <c r="C7152" s="92" t="str">
        <f t="shared" si="333"/>
        <v>POST /domestic-standing-orders</v>
      </c>
      <c r="D7152" s="94" t="s">
        <v>207</v>
      </c>
      <c r="E7152" s="93" t="str">
        <f t="shared" si="334"/>
        <v>PISP</v>
      </c>
      <c r="F7152" s="93" t="str">
        <f t="shared" si="335"/>
        <v>Y</v>
      </c>
      <c r="G7152" s="95">
        <v>8789594.6383602116</v>
      </c>
      <c r="H7152" s="102">
        <v>18975.735269962162</v>
      </c>
      <c r="I7152" s="102">
        <v>2.0818370924203293</v>
      </c>
      <c r="J7152" s="96"/>
      <c r="K7152" s="96"/>
      <c r="L7152" s="96"/>
      <c r="M7152" s="96"/>
      <c r="N7152" s="96"/>
      <c r="O7152" s="96"/>
      <c r="P7152" s="96"/>
    </row>
    <row r="7153" spans="1:16" x14ac:dyDescent="0.25">
      <c r="A7153" s="100">
        <v>43788</v>
      </c>
      <c r="B7153" s="101">
        <v>40</v>
      </c>
      <c r="C7153" s="92" t="str">
        <f t="shared" si="333"/>
        <v>GET /domestic-standing-orders/{DomesticStandingOrderId}</v>
      </c>
      <c r="D7153" s="94" t="s">
        <v>207</v>
      </c>
      <c r="E7153" s="93" t="str">
        <f t="shared" si="334"/>
        <v>PISP</v>
      </c>
      <c r="F7153" s="93" t="str">
        <f t="shared" si="335"/>
        <v>Y</v>
      </c>
      <c r="G7153" s="95">
        <v>6446739.1347780181</v>
      </c>
      <c r="H7153" s="102">
        <v>8142.7994700549634</v>
      </c>
      <c r="I7153" s="102">
        <v>255.65114422232546</v>
      </c>
      <c r="J7153" s="96"/>
      <c r="K7153" s="96"/>
      <c r="L7153" s="96"/>
      <c r="M7153" s="96"/>
      <c r="N7153" s="96"/>
      <c r="O7153" s="96"/>
      <c r="P7153" s="96"/>
    </row>
    <row r="7154" spans="1:16" x14ac:dyDescent="0.25">
      <c r="A7154" s="100">
        <v>43788</v>
      </c>
      <c r="B7154" s="101">
        <v>41</v>
      </c>
      <c r="C7154" s="92" t="str">
        <f t="shared" si="333"/>
        <v>POST /international-payment-consents</v>
      </c>
      <c r="D7154" s="94" t="s">
        <v>207</v>
      </c>
      <c r="E7154" s="93" t="str">
        <f t="shared" si="334"/>
        <v>PISP</v>
      </c>
      <c r="F7154" s="93" t="str">
        <f t="shared" si="335"/>
        <v>N</v>
      </c>
      <c r="G7154" s="95">
        <v>36947341.042301945</v>
      </c>
      <c r="H7154" s="102">
        <v>45141.067262756806</v>
      </c>
      <c r="I7154" s="102">
        <v>72.945102772884113</v>
      </c>
      <c r="J7154" s="96"/>
      <c r="K7154" s="96"/>
      <c r="L7154" s="96"/>
      <c r="M7154" s="96"/>
      <c r="N7154" s="96"/>
      <c r="O7154" s="96"/>
      <c r="P7154" s="96"/>
    </row>
    <row r="7155" spans="1:16" x14ac:dyDescent="0.25">
      <c r="A7155" s="100">
        <v>43788</v>
      </c>
      <c r="B7155" s="101">
        <v>42</v>
      </c>
      <c r="C7155" s="92" t="str">
        <f t="shared" si="333"/>
        <v>GET /international-payment-consents/{ConsentId}</v>
      </c>
      <c r="D7155" s="94" t="s">
        <v>207</v>
      </c>
      <c r="E7155" s="93" t="str">
        <f t="shared" si="334"/>
        <v>PISP</v>
      </c>
      <c r="F7155" s="93" t="str">
        <f t="shared" si="335"/>
        <v>N</v>
      </c>
      <c r="G7155" s="95">
        <v>35561245.709699698</v>
      </c>
      <c r="H7155" s="102">
        <v>32555.113207272141</v>
      </c>
      <c r="I7155" s="102">
        <v>269.78682019131105</v>
      </c>
      <c r="J7155" s="96"/>
      <c r="K7155" s="96"/>
      <c r="L7155" s="96"/>
      <c r="M7155" s="96"/>
      <c r="N7155" s="96"/>
      <c r="O7155" s="96"/>
      <c r="P7155" s="96"/>
    </row>
    <row r="7156" spans="1:16" x14ac:dyDescent="0.25">
      <c r="A7156" s="100">
        <v>43788</v>
      </c>
      <c r="B7156" s="101">
        <v>43</v>
      </c>
      <c r="C7156" s="92" t="str">
        <f t="shared" si="333"/>
        <v>POST /international-payments</v>
      </c>
      <c r="D7156" s="94" t="s">
        <v>207</v>
      </c>
      <c r="E7156" s="93" t="str">
        <f t="shared" si="334"/>
        <v>PISP</v>
      </c>
      <c r="F7156" s="93" t="str">
        <f t="shared" si="335"/>
        <v>Y</v>
      </c>
      <c r="G7156" s="95">
        <v>41586544.708852582</v>
      </c>
      <c r="H7156" s="102">
        <v>42167.035359833782</v>
      </c>
      <c r="I7156" s="102">
        <v>50.395515570470977</v>
      </c>
      <c r="J7156" s="96"/>
      <c r="K7156" s="96"/>
      <c r="L7156" s="96"/>
      <c r="M7156" s="96"/>
      <c r="N7156" s="96"/>
      <c r="O7156" s="96"/>
      <c r="P7156" s="96"/>
    </row>
    <row r="7157" spans="1:16" x14ac:dyDescent="0.25">
      <c r="A7157" s="100">
        <v>43788</v>
      </c>
      <c r="B7157" s="101">
        <v>44</v>
      </c>
      <c r="C7157" s="92" t="str">
        <f t="shared" si="333"/>
        <v>GET /international-payments/{InternationalPaymentId}</v>
      </c>
      <c r="D7157" s="94" t="s">
        <v>207</v>
      </c>
      <c r="E7157" s="93" t="str">
        <f t="shared" si="334"/>
        <v>PISP</v>
      </c>
      <c r="F7157" s="93" t="str">
        <f t="shared" si="335"/>
        <v>Y</v>
      </c>
      <c r="G7157" s="95">
        <v>15441712.032924499</v>
      </c>
      <c r="H7157" s="102">
        <v>21128.697346156401</v>
      </c>
      <c r="I7157" s="102">
        <v>71.914033442047653</v>
      </c>
      <c r="J7157" s="96"/>
      <c r="K7157" s="96"/>
      <c r="L7157" s="96"/>
      <c r="M7157" s="96"/>
      <c r="N7157" s="96"/>
      <c r="O7157" s="96"/>
      <c r="P7157" s="96"/>
    </row>
    <row r="7158" spans="1:16" x14ac:dyDescent="0.25">
      <c r="A7158" s="100">
        <v>43788</v>
      </c>
      <c r="B7158" s="101">
        <v>45</v>
      </c>
      <c r="C7158" s="92" t="str">
        <f t="shared" si="333"/>
        <v>POST /international-scheduled-payment-consents</v>
      </c>
      <c r="D7158" s="94" t="s">
        <v>207</v>
      </c>
      <c r="E7158" s="93" t="str">
        <f t="shared" si="334"/>
        <v>PISP</v>
      </c>
      <c r="F7158" s="93" t="str">
        <f t="shared" si="335"/>
        <v>N</v>
      </c>
      <c r="G7158" s="95">
        <v>28209039.122623529</v>
      </c>
      <c r="H7158" s="102">
        <v>34163.863810389048</v>
      </c>
      <c r="I7158" s="102">
        <v>16.090277787611956</v>
      </c>
      <c r="J7158" s="96"/>
      <c r="K7158" s="96"/>
      <c r="L7158" s="96"/>
      <c r="M7158" s="96"/>
      <c r="N7158" s="96"/>
      <c r="O7158" s="96"/>
      <c r="P7158" s="96"/>
    </row>
    <row r="7159" spans="1:16" x14ac:dyDescent="0.25">
      <c r="A7159" s="100">
        <v>43788</v>
      </c>
      <c r="B7159" s="101">
        <v>46</v>
      </c>
      <c r="C7159" s="92" t="str">
        <f t="shared" si="333"/>
        <v>GET /international-scheduled-payment-consents/{ConsentId}</v>
      </c>
      <c r="D7159" s="94" t="s">
        <v>207</v>
      </c>
      <c r="E7159" s="93" t="str">
        <f t="shared" si="334"/>
        <v>PISP</v>
      </c>
      <c r="F7159" s="93" t="str">
        <f t="shared" si="335"/>
        <v>N</v>
      </c>
      <c r="G7159" s="95">
        <v>10360018.620844249</v>
      </c>
      <c r="H7159" s="102">
        <v>30374.148757610503</v>
      </c>
      <c r="I7159" s="102">
        <v>30.930043948320051</v>
      </c>
      <c r="J7159" s="96"/>
      <c r="K7159" s="96"/>
      <c r="L7159" s="96"/>
      <c r="M7159" s="96"/>
      <c r="N7159" s="96"/>
      <c r="O7159" s="96"/>
      <c r="P7159" s="96"/>
    </row>
    <row r="7160" spans="1:16" x14ac:dyDescent="0.25">
      <c r="A7160" s="100">
        <v>43788</v>
      </c>
      <c r="B7160" s="101">
        <v>47</v>
      </c>
      <c r="C7160" s="92" t="str">
        <f t="shared" si="333"/>
        <v>POST /international-scheduled-payments</v>
      </c>
      <c r="D7160" s="94" t="s">
        <v>207</v>
      </c>
      <c r="E7160" s="93" t="str">
        <f t="shared" si="334"/>
        <v>PISP</v>
      </c>
      <c r="F7160" s="93" t="str">
        <f t="shared" si="335"/>
        <v>Y</v>
      </c>
      <c r="G7160" s="95">
        <v>15920930.583248382</v>
      </c>
      <c r="H7160" s="102">
        <v>24731.487700870082</v>
      </c>
      <c r="I7160" s="102">
        <v>77.242605555669201</v>
      </c>
      <c r="J7160" s="96"/>
      <c r="K7160" s="96"/>
      <c r="L7160" s="96"/>
      <c r="M7160" s="96"/>
      <c r="N7160" s="96"/>
      <c r="O7160" s="96"/>
      <c r="P7160" s="96"/>
    </row>
    <row r="7161" spans="1:16" x14ac:dyDescent="0.25">
      <c r="A7161" s="100">
        <v>43788</v>
      </c>
      <c r="B7161" s="101">
        <v>48</v>
      </c>
      <c r="C7161" s="92" t="str">
        <f t="shared" si="333"/>
        <v>GET /international-scheduled-payments/{InternationalScheduledPaymentId}</v>
      </c>
      <c r="D7161" s="94" t="s">
        <v>207</v>
      </c>
      <c r="E7161" s="93" t="str">
        <f t="shared" si="334"/>
        <v>PISP</v>
      </c>
      <c r="F7161" s="93" t="str">
        <f t="shared" si="335"/>
        <v>Y</v>
      </c>
      <c r="G7161" s="95">
        <v>24184070.837339543</v>
      </c>
      <c r="H7161" s="102">
        <v>40740.951727889682</v>
      </c>
      <c r="I7161" s="102">
        <v>64.548277711147705</v>
      </c>
      <c r="J7161" s="96"/>
      <c r="K7161" s="96"/>
      <c r="L7161" s="96"/>
      <c r="M7161" s="96"/>
      <c r="N7161" s="96"/>
      <c r="O7161" s="96"/>
      <c r="P7161" s="96"/>
    </row>
    <row r="7162" spans="1:16" x14ac:dyDescent="0.25">
      <c r="A7162" s="100">
        <v>43788</v>
      </c>
      <c r="B7162" s="101">
        <v>49</v>
      </c>
      <c r="C7162" s="92" t="str">
        <f t="shared" si="333"/>
        <v>POST /international-standing-order-consents</v>
      </c>
      <c r="D7162" s="94" t="s">
        <v>207</v>
      </c>
      <c r="E7162" s="93" t="str">
        <f t="shared" si="334"/>
        <v>PISP</v>
      </c>
      <c r="F7162" s="93" t="str">
        <f t="shared" si="335"/>
        <v>N</v>
      </c>
      <c r="G7162" s="95">
        <v>3846324.3445094223</v>
      </c>
      <c r="H7162" s="102">
        <v>11433.046625653273</v>
      </c>
      <c r="I7162" s="102">
        <v>6.175295922267237</v>
      </c>
      <c r="J7162" s="96"/>
      <c r="K7162" s="96"/>
      <c r="L7162" s="96"/>
      <c r="M7162" s="96"/>
      <c r="N7162" s="96"/>
      <c r="O7162" s="96"/>
      <c r="P7162" s="96"/>
    </row>
    <row r="7163" spans="1:16" x14ac:dyDescent="0.25">
      <c r="A7163" s="100">
        <v>43788</v>
      </c>
      <c r="B7163" s="101">
        <v>50</v>
      </c>
      <c r="C7163" s="92" t="str">
        <f t="shared" si="333"/>
        <v>GET /international-standing-order-consents/{ConsentId}</v>
      </c>
      <c r="D7163" s="94" t="s">
        <v>207</v>
      </c>
      <c r="E7163" s="93" t="str">
        <f t="shared" si="334"/>
        <v>PISP</v>
      </c>
      <c r="F7163" s="93" t="str">
        <f t="shared" si="335"/>
        <v>N</v>
      </c>
      <c r="G7163" s="95">
        <v>21722134.483292755</v>
      </c>
      <c r="H7163" s="102">
        <v>30878.612256631506</v>
      </c>
      <c r="I7163" s="102">
        <v>282.0670474034232</v>
      </c>
      <c r="J7163" s="96"/>
      <c r="K7163" s="96"/>
      <c r="L7163" s="96"/>
      <c r="M7163" s="96"/>
      <c r="N7163" s="96"/>
      <c r="O7163" s="96"/>
      <c r="P7163" s="96"/>
    </row>
    <row r="7164" spans="1:16" x14ac:dyDescent="0.25">
      <c r="A7164" s="100">
        <v>43788</v>
      </c>
      <c r="B7164" s="101">
        <v>51</v>
      </c>
      <c r="C7164" s="92" t="str">
        <f t="shared" si="333"/>
        <v>POST /international-standing-orders</v>
      </c>
      <c r="D7164" s="94" t="s">
        <v>207</v>
      </c>
      <c r="E7164" s="93" t="str">
        <f t="shared" si="334"/>
        <v>PISP</v>
      </c>
      <c r="F7164" s="93" t="str">
        <f t="shared" si="335"/>
        <v>Y</v>
      </c>
      <c r="G7164" s="95">
        <v>14570000.46733344</v>
      </c>
      <c r="H7164" s="102">
        <v>28125.89007467842</v>
      </c>
      <c r="I7164" s="102">
        <v>228.50209304312438</v>
      </c>
      <c r="J7164" s="96"/>
      <c r="K7164" s="96"/>
      <c r="L7164" s="96"/>
      <c r="M7164" s="96"/>
      <c r="N7164" s="96"/>
      <c r="O7164" s="96"/>
      <c r="P7164" s="96"/>
    </row>
    <row r="7165" spans="1:16" x14ac:dyDescent="0.25">
      <c r="A7165" s="100">
        <v>43788</v>
      </c>
      <c r="B7165" s="101">
        <v>52</v>
      </c>
      <c r="C7165" s="92" t="str">
        <f t="shared" si="333"/>
        <v>GET /international-standing-orders/{InternationalStandingOrderPaymentId}</v>
      </c>
      <c r="D7165" s="94" t="s">
        <v>207</v>
      </c>
      <c r="E7165" s="93" t="str">
        <f t="shared" si="334"/>
        <v>PISP</v>
      </c>
      <c r="F7165" s="93" t="str">
        <f t="shared" si="335"/>
        <v>Y</v>
      </c>
      <c r="G7165" s="95">
        <v>7603806.8973739883</v>
      </c>
      <c r="H7165" s="102">
        <v>18370.124072641276</v>
      </c>
      <c r="I7165" s="102">
        <v>76.243904230964176</v>
      </c>
      <c r="J7165" s="96"/>
      <c r="K7165" s="96"/>
      <c r="L7165" s="96"/>
      <c r="M7165" s="96"/>
      <c r="N7165" s="96"/>
      <c r="O7165" s="96"/>
      <c r="P7165" s="96"/>
    </row>
    <row r="7166" spans="1:16" x14ac:dyDescent="0.25">
      <c r="A7166" s="100">
        <v>43788</v>
      </c>
      <c r="B7166" s="101">
        <v>53</v>
      </c>
      <c r="C7166" s="92" t="str">
        <f t="shared" si="333"/>
        <v>POST /file-payment-consents</v>
      </c>
      <c r="D7166" s="94" t="s">
        <v>207</v>
      </c>
      <c r="E7166" s="93" t="str">
        <f t="shared" si="334"/>
        <v>PISP</v>
      </c>
      <c r="F7166" s="93" t="str">
        <f t="shared" si="335"/>
        <v>N</v>
      </c>
      <c r="G7166" s="95">
        <v>13156387.85868272</v>
      </c>
      <c r="H7166" s="102">
        <v>13759.46936358414</v>
      </c>
      <c r="I7166" s="102">
        <v>26.328029782453335</v>
      </c>
      <c r="J7166" s="96"/>
      <c r="K7166" s="96"/>
      <c r="L7166" s="96"/>
      <c r="M7166" s="96"/>
      <c r="N7166" s="96"/>
      <c r="O7166" s="96"/>
      <c r="P7166" s="96"/>
    </row>
    <row r="7167" spans="1:16" x14ac:dyDescent="0.25">
      <c r="A7167" s="100">
        <v>43788</v>
      </c>
      <c r="B7167" s="101">
        <v>54</v>
      </c>
      <c r="C7167" s="92" t="str">
        <f t="shared" si="333"/>
        <v>GET /file-payment-consents/{ConsentId}</v>
      </c>
      <c r="D7167" s="94" t="s">
        <v>207</v>
      </c>
      <c r="E7167" s="93" t="str">
        <f t="shared" si="334"/>
        <v>PISP</v>
      </c>
      <c r="F7167" s="93" t="str">
        <f t="shared" si="335"/>
        <v>N</v>
      </c>
      <c r="G7167" s="95">
        <v>21939459.053179141</v>
      </c>
      <c r="H7167" s="102">
        <v>22775.83034027107</v>
      </c>
      <c r="I7167" s="102">
        <v>203.48756095674054</v>
      </c>
      <c r="J7167" s="96"/>
      <c r="K7167" s="96"/>
      <c r="L7167" s="96"/>
      <c r="M7167" s="96"/>
      <c r="N7167" s="96"/>
      <c r="O7167" s="96"/>
      <c r="P7167" s="96"/>
    </row>
    <row r="7168" spans="1:16" x14ac:dyDescent="0.25">
      <c r="A7168" s="100">
        <v>43788</v>
      </c>
      <c r="B7168" s="101">
        <v>55</v>
      </c>
      <c r="C7168" s="92" t="str">
        <f t="shared" si="333"/>
        <v>POST /file-payment-consents/{ConsentId}/file</v>
      </c>
      <c r="D7168" s="94" t="s">
        <v>207</v>
      </c>
      <c r="E7168" s="93" t="str">
        <f t="shared" si="334"/>
        <v>PISP</v>
      </c>
      <c r="F7168" s="93" t="str">
        <f t="shared" si="335"/>
        <v>N</v>
      </c>
      <c r="G7168" s="95">
        <v>23752377.19774238</v>
      </c>
      <c r="H7168" s="102">
        <v>32908.082732535862</v>
      </c>
      <c r="I7168" s="102">
        <v>77.514812737057781</v>
      </c>
      <c r="J7168" s="96"/>
      <c r="K7168" s="96"/>
      <c r="L7168" s="96"/>
      <c r="M7168" s="96"/>
      <c r="N7168" s="96"/>
      <c r="O7168" s="96"/>
      <c r="P7168" s="96"/>
    </row>
    <row r="7169" spans="1:16" x14ac:dyDescent="0.25">
      <c r="A7169" s="100">
        <v>43788</v>
      </c>
      <c r="B7169" s="101">
        <v>56</v>
      </c>
      <c r="C7169" s="92" t="str">
        <f t="shared" si="333"/>
        <v>GET /file-payment-consents/{ConsentId}/file</v>
      </c>
      <c r="D7169" s="94" t="s">
        <v>207</v>
      </c>
      <c r="E7169" s="93" t="str">
        <f t="shared" si="334"/>
        <v>PISP</v>
      </c>
      <c r="F7169" s="93" t="str">
        <f t="shared" si="335"/>
        <v>N</v>
      </c>
      <c r="G7169" s="95">
        <v>27039540.846741524</v>
      </c>
      <c r="H7169" s="102">
        <v>32672.97531491729</v>
      </c>
      <c r="I7169" s="102">
        <v>44.035946820333308</v>
      </c>
      <c r="J7169" s="96"/>
      <c r="K7169" s="96"/>
      <c r="L7169" s="96"/>
      <c r="M7169" s="96"/>
      <c r="N7169" s="96"/>
      <c r="O7169" s="96"/>
      <c r="P7169" s="96"/>
    </row>
    <row r="7170" spans="1:16" x14ac:dyDescent="0.25">
      <c r="A7170" s="100">
        <v>43788</v>
      </c>
      <c r="B7170" s="101">
        <v>57</v>
      </c>
      <c r="C7170" s="92" t="str">
        <f t="shared" si="333"/>
        <v>POST /file-payments</v>
      </c>
      <c r="D7170" s="94" t="s">
        <v>207</v>
      </c>
      <c r="E7170" s="93" t="str">
        <f t="shared" si="334"/>
        <v>PISP</v>
      </c>
      <c r="F7170" s="93" t="str">
        <f t="shared" si="335"/>
        <v>Y</v>
      </c>
      <c r="G7170" s="95">
        <v>399553532.22611046</v>
      </c>
      <c r="H7170" s="102">
        <v>3754.6676362619924</v>
      </c>
      <c r="I7170" s="102">
        <v>66.855754186570721</v>
      </c>
      <c r="J7170" s="96"/>
      <c r="K7170" s="96"/>
      <c r="L7170" s="96"/>
      <c r="M7170" s="96"/>
      <c r="N7170" s="96"/>
      <c r="O7170" s="96"/>
      <c r="P7170" s="96"/>
    </row>
    <row r="7171" spans="1:16" x14ac:dyDescent="0.25">
      <c r="A7171" s="100">
        <v>43788</v>
      </c>
      <c r="B7171" s="101">
        <v>58</v>
      </c>
      <c r="C7171" s="92" t="str">
        <f t="shared" si="333"/>
        <v>GET /file-payments/{FilePaymentId}</v>
      </c>
      <c r="D7171" s="94" t="s">
        <v>207</v>
      </c>
      <c r="E7171" s="93" t="str">
        <f t="shared" si="334"/>
        <v>PISP</v>
      </c>
      <c r="F7171" s="93" t="str">
        <f t="shared" si="335"/>
        <v>Y</v>
      </c>
      <c r="G7171" s="95">
        <v>77537925.315239176</v>
      </c>
      <c r="H7171" s="102">
        <v>823.60241224902222</v>
      </c>
      <c r="I7171" s="102">
        <v>147.0799490147183</v>
      </c>
      <c r="J7171" s="96"/>
      <c r="K7171" s="96"/>
      <c r="L7171" s="96"/>
      <c r="M7171" s="96"/>
      <c r="N7171" s="96"/>
      <c r="O7171" s="96"/>
      <c r="P7171" s="96"/>
    </row>
    <row r="7172" spans="1:16" x14ac:dyDescent="0.25">
      <c r="A7172" s="100">
        <v>43788</v>
      </c>
      <c r="B7172" s="101">
        <v>59</v>
      </c>
      <c r="C7172" s="92" t="str">
        <f t="shared" si="333"/>
        <v>GET /file-payments/{FilePaymentId}/report-file</v>
      </c>
      <c r="D7172" s="94" t="s">
        <v>207</v>
      </c>
      <c r="E7172" s="93" t="str">
        <f t="shared" si="334"/>
        <v>PISP</v>
      </c>
      <c r="F7172" s="93" t="str">
        <f t="shared" si="335"/>
        <v>Y</v>
      </c>
      <c r="G7172" s="95">
        <v>64686981.523615018</v>
      </c>
      <c r="H7172" s="102">
        <v>2763.1003437649806</v>
      </c>
      <c r="I7172" s="102">
        <v>94.333366375476473</v>
      </c>
      <c r="J7172" s="96"/>
      <c r="K7172" s="96"/>
      <c r="L7172" s="96"/>
      <c r="M7172" s="96"/>
      <c r="N7172" s="96"/>
      <c r="O7172" s="96"/>
      <c r="P7172" s="96"/>
    </row>
    <row r="7173" spans="1:16" x14ac:dyDescent="0.25">
      <c r="A7173" s="100">
        <v>43788</v>
      </c>
      <c r="B7173" s="101">
        <v>60</v>
      </c>
      <c r="C7173" s="92" t="str">
        <f t="shared" si="333"/>
        <v>POST /funds-confirmation-consents</v>
      </c>
      <c r="D7173" s="94" t="s">
        <v>207</v>
      </c>
      <c r="E7173" s="93" t="str">
        <f t="shared" si="334"/>
        <v>CoF</v>
      </c>
      <c r="F7173" s="93" t="str">
        <f t="shared" si="335"/>
        <v>N</v>
      </c>
      <c r="G7173" s="95">
        <v>14883306.712634074</v>
      </c>
      <c r="H7173" s="102">
        <v>15535.718560969168</v>
      </c>
      <c r="I7173" s="102">
        <v>14.522918948119225</v>
      </c>
      <c r="J7173" s="96"/>
      <c r="K7173" s="96"/>
      <c r="L7173" s="96"/>
      <c r="M7173" s="96"/>
      <c r="N7173" s="96"/>
      <c r="O7173" s="96"/>
      <c r="P7173" s="96"/>
    </row>
    <row r="7174" spans="1:16" x14ac:dyDescent="0.25">
      <c r="A7174" s="100">
        <v>43788</v>
      </c>
      <c r="B7174" s="101">
        <v>61</v>
      </c>
      <c r="C7174" s="92" t="str">
        <f t="shared" si="333"/>
        <v>GET /funds-confirmation-consents/{ConsentId}</v>
      </c>
      <c r="D7174" s="94" t="s">
        <v>207</v>
      </c>
      <c r="E7174" s="93" t="str">
        <f t="shared" si="334"/>
        <v>CoF</v>
      </c>
      <c r="F7174" s="93" t="str">
        <f t="shared" si="335"/>
        <v>N</v>
      </c>
      <c r="G7174" s="95">
        <v>23378256.082435656</v>
      </c>
      <c r="H7174" s="102">
        <v>44887.033861929507</v>
      </c>
      <c r="I7174" s="102">
        <v>194.93802181283229</v>
      </c>
      <c r="J7174" s="96"/>
      <c r="K7174" s="96"/>
      <c r="L7174" s="96"/>
      <c r="M7174" s="96"/>
      <c r="N7174" s="96"/>
      <c r="O7174" s="96"/>
      <c r="P7174" s="96"/>
    </row>
    <row r="7175" spans="1:16" x14ac:dyDescent="0.25">
      <c r="A7175" s="100">
        <v>43788</v>
      </c>
      <c r="B7175" s="101">
        <v>62</v>
      </c>
      <c r="C7175" s="92" t="str">
        <f t="shared" si="333"/>
        <v>DELETE /funds-confirmation-consents/{ConsentId}</v>
      </c>
      <c r="D7175" s="94" t="s">
        <v>207</v>
      </c>
      <c r="E7175" s="93" t="str">
        <f t="shared" si="334"/>
        <v>CoF</v>
      </c>
      <c r="F7175" s="93" t="str">
        <f t="shared" si="335"/>
        <v>N</v>
      </c>
      <c r="G7175" s="95">
        <v>6408408.651847003</v>
      </c>
      <c r="H7175" s="102">
        <v>12144.103312712517</v>
      </c>
      <c r="I7175" s="102">
        <v>131.40317076312203</v>
      </c>
      <c r="J7175" s="96"/>
      <c r="K7175" s="96"/>
      <c r="L7175" s="96"/>
      <c r="M7175" s="96"/>
      <c r="N7175" s="96"/>
      <c r="O7175" s="96"/>
      <c r="P7175" s="96"/>
    </row>
    <row r="7176" spans="1:16" x14ac:dyDescent="0.25">
      <c r="A7176" s="100">
        <v>43788</v>
      </c>
      <c r="B7176" s="101">
        <v>63</v>
      </c>
      <c r="C7176" s="92" t="str">
        <f t="shared" ref="C7176:C7239" si="336">VLOOKUP($B7176,endpoints,3)</f>
        <v>POST /funds-confirmations</v>
      </c>
      <c r="D7176" s="94" t="s">
        <v>207</v>
      </c>
      <c r="E7176" s="93" t="str">
        <f t="shared" ref="E7176:E7239" si="337">VLOOKUP($B7176,endpoints,4)</f>
        <v>CoF</v>
      </c>
      <c r="F7176" s="93" t="str">
        <f t="shared" ref="F7176:F7239" si="338">VLOOKUP($B7176,endpoints,5)</f>
        <v>Y</v>
      </c>
      <c r="G7176" s="95">
        <v>9065493.0975778475</v>
      </c>
      <c r="H7176" s="102">
        <v>16338.703959787152</v>
      </c>
      <c r="I7176" s="102">
        <v>251.72906882957597</v>
      </c>
      <c r="J7176" s="96"/>
      <c r="K7176" s="96"/>
      <c r="L7176" s="96"/>
      <c r="M7176" s="96"/>
      <c r="N7176" s="96"/>
      <c r="O7176" s="96"/>
      <c r="P7176" s="96"/>
    </row>
    <row r="7177" spans="1:16" x14ac:dyDescent="0.25">
      <c r="A7177" s="46">
        <v>43788</v>
      </c>
      <c r="B7177" s="101">
        <v>0</v>
      </c>
      <c r="C7177" s="92" t="str">
        <f t="shared" si="336"/>
        <v>OIDC endpoints for token IDs</v>
      </c>
      <c r="D7177" s="94" t="s">
        <v>208</v>
      </c>
      <c r="E7177" s="93" t="str">
        <f t="shared" si="337"/>
        <v>OIDC</v>
      </c>
      <c r="F7177" s="93" t="str">
        <f t="shared" si="338"/>
        <v>N</v>
      </c>
      <c r="G7177" s="112">
        <v>740985925.908023</v>
      </c>
      <c r="H7177" s="68">
        <v>1760168.8625944993</v>
      </c>
      <c r="I7177" s="68">
        <v>579.80900427072538</v>
      </c>
      <c r="J7177" s="96"/>
      <c r="K7177" s="96"/>
      <c r="L7177" s="96"/>
      <c r="M7177" s="96"/>
      <c r="N7177" s="96"/>
      <c r="O7177" s="96"/>
      <c r="P7177" s="96"/>
    </row>
    <row r="7178" spans="1:16" x14ac:dyDescent="0.25">
      <c r="A7178" s="97">
        <v>43788</v>
      </c>
      <c r="B7178" s="101">
        <v>1</v>
      </c>
      <c r="C7178" s="92" t="str">
        <f t="shared" si="336"/>
        <v>POST /account-access-consents</v>
      </c>
      <c r="D7178" s="94" t="s">
        <v>208</v>
      </c>
      <c r="E7178" s="93" t="str">
        <f t="shared" si="337"/>
        <v>AISP</v>
      </c>
      <c r="F7178" s="93" t="str">
        <f t="shared" si="338"/>
        <v>N</v>
      </c>
      <c r="G7178" s="95">
        <v>585103.5066514872</v>
      </c>
      <c r="H7178" s="99">
        <v>27892.471195090864</v>
      </c>
      <c r="I7178" s="99">
        <v>78.452285251097592</v>
      </c>
      <c r="J7178" s="96"/>
      <c r="K7178" s="96"/>
      <c r="L7178" s="96"/>
      <c r="M7178" s="96"/>
      <c r="N7178" s="96"/>
      <c r="O7178" s="96"/>
      <c r="P7178" s="96"/>
    </row>
    <row r="7179" spans="1:16" x14ac:dyDescent="0.25">
      <c r="A7179" s="97">
        <v>43788</v>
      </c>
      <c r="B7179" s="101">
        <v>2</v>
      </c>
      <c r="C7179" s="92" t="str">
        <f t="shared" si="336"/>
        <v>GET /account-access-consents/{ConsentId}</v>
      </c>
      <c r="D7179" s="94" t="s">
        <v>208</v>
      </c>
      <c r="E7179" s="93" t="str">
        <f t="shared" si="337"/>
        <v>AISP</v>
      </c>
      <c r="F7179" s="93" t="str">
        <f t="shared" si="338"/>
        <v>N</v>
      </c>
      <c r="G7179" s="95">
        <v>1220274.825613166</v>
      </c>
      <c r="H7179" s="99">
        <v>29885.627906239362</v>
      </c>
      <c r="I7179" s="99">
        <v>32.258038925180323</v>
      </c>
      <c r="J7179" s="96"/>
      <c r="K7179" s="96"/>
      <c r="L7179" s="96"/>
      <c r="M7179" s="96"/>
      <c r="N7179" s="96"/>
      <c r="O7179" s="96"/>
      <c r="P7179" s="96"/>
    </row>
    <row r="7180" spans="1:16" x14ac:dyDescent="0.25">
      <c r="A7180" s="97">
        <v>43788</v>
      </c>
      <c r="B7180" s="101">
        <v>3</v>
      </c>
      <c r="C7180" s="92" t="str">
        <f t="shared" si="336"/>
        <v>DELETE /account-access-consents/{ConsentId}</v>
      </c>
      <c r="D7180" s="94" t="s">
        <v>208</v>
      </c>
      <c r="E7180" s="93" t="str">
        <f t="shared" si="337"/>
        <v>AISP</v>
      </c>
      <c r="F7180" s="93" t="str">
        <f t="shared" si="338"/>
        <v>N</v>
      </c>
      <c r="G7180" s="95">
        <v>640639.90909702878</v>
      </c>
      <c r="H7180" s="103">
        <v>26961.218145025912</v>
      </c>
      <c r="I7180" s="103">
        <v>281.76111092507017</v>
      </c>
      <c r="J7180" s="96"/>
      <c r="K7180" s="96"/>
      <c r="L7180" s="96"/>
      <c r="M7180" s="96"/>
      <c r="N7180" s="96"/>
      <c r="O7180" s="96"/>
      <c r="P7180" s="96"/>
    </row>
    <row r="7181" spans="1:16" x14ac:dyDescent="0.25">
      <c r="A7181" s="97">
        <v>43788</v>
      </c>
      <c r="B7181" s="101">
        <v>4</v>
      </c>
      <c r="C7181" s="92" t="str">
        <f t="shared" si="336"/>
        <v>GET /accounts</v>
      </c>
      <c r="D7181" s="94" t="s">
        <v>208</v>
      </c>
      <c r="E7181" s="93" t="str">
        <f t="shared" si="337"/>
        <v>AISP</v>
      </c>
      <c r="F7181" s="93" t="str">
        <f t="shared" si="338"/>
        <v>Y</v>
      </c>
      <c r="G7181" s="95">
        <v>1682972.3279024831</v>
      </c>
      <c r="H7181" s="103">
        <v>32245.552435025726</v>
      </c>
      <c r="I7181" s="103">
        <v>70.772780183459716</v>
      </c>
      <c r="J7181" s="96"/>
      <c r="K7181" s="96"/>
      <c r="L7181" s="96"/>
      <c r="M7181" s="96"/>
      <c r="N7181" s="96"/>
      <c r="O7181" s="96"/>
      <c r="P7181" s="96"/>
    </row>
    <row r="7182" spans="1:16" x14ac:dyDescent="0.25">
      <c r="A7182" s="97">
        <v>43788</v>
      </c>
      <c r="B7182" s="101">
        <v>5</v>
      </c>
      <c r="C7182" s="92" t="str">
        <f t="shared" si="336"/>
        <v>GET /accounts/{AccountId}</v>
      </c>
      <c r="D7182" s="94" t="s">
        <v>208</v>
      </c>
      <c r="E7182" s="93" t="str">
        <f t="shared" si="337"/>
        <v>AISP</v>
      </c>
      <c r="F7182" s="93" t="str">
        <f t="shared" si="338"/>
        <v>Y</v>
      </c>
      <c r="G7182" s="95">
        <v>2563842.8506786139</v>
      </c>
      <c r="H7182" s="103">
        <v>44339.245990947005</v>
      </c>
      <c r="I7182" s="103">
        <v>83.615459584342631</v>
      </c>
      <c r="J7182" s="96"/>
      <c r="K7182" s="96"/>
      <c r="L7182" s="96"/>
      <c r="M7182" s="96"/>
      <c r="N7182" s="96"/>
      <c r="O7182" s="96"/>
      <c r="P7182" s="96"/>
    </row>
    <row r="7183" spans="1:16" x14ac:dyDescent="0.25">
      <c r="A7183" s="97">
        <v>43788</v>
      </c>
      <c r="B7183" s="101">
        <v>6</v>
      </c>
      <c r="C7183" s="92" t="str">
        <f t="shared" si="336"/>
        <v>GET /accounts/{AccountId}/balances</v>
      </c>
      <c r="D7183" s="94" t="s">
        <v>208</v>
      </c>
      <c r="E7183" s="93" t="str">
        <f t="shared" si="337"/>
        <v>AISP</v>
      </c>
      <c r="F7183" s="93" t="str">
        <f t="shared" si="338"/>
        <v>Y</v>
      </c>
      <c r="G7183" s="95">
        <v>1702594.9477540303</v>
      </c>
      <c r="H7183" s="103">
        <v>30227.386807892388</v>
      </c>
      <c r="I7183" s="103">
        <v>136.15816283404129</v>
      </c>
      <c r="J7183" s="96"/>
      <c r="K7183" s="96"/>
      <c r="L7183" s="96"/>
      <c r="M7183" s="96"/>
      <c r="N7183" s="96"/>
      <c r="O7183" s="96"/>
      <c r="P7183" s="96"/>
    </row>
    <row r="7184" spans="1:16" x14ac:dyDescent="0.25">
      <c r="A7184" s="97">
        <v>43788</v>
      </c>
      <c r="B7184" s="101">
        <v>7</v>
      </c>
      <c r="C7184" s="92" t="str">
        <f t="shared" si="336"/>
        <v>GET /balances</v>
      </c>
      <c r="D7184" s="94" t="s">
        <v>208</v>
      </c>
      <c r="E7184" s="93" t="str">
        <f t="shared" si="337"/>
        <v>AISP</v>
      </c>
      <c r="F7184" s="93" t="str">
        <f t="shared" si="338"/>
        <v>Y</v>
      </c>
      <c r="G7184" s="95">
        <v>1146081.2732641343</v>
      </c>
      <c r="H7184" s="103">
        <v>23363.964239917528</v>
      </c>
      <c r="I7184" s="103">
        <v>159.11416517163303</v>
      </c>
      <c r="J7184" s="96"/>
      <c r="K7184" s="96"/>
      <c r="L7184" s="96"/>
      <c r="M7184" s="96"/>
      <c r="N7184" s="96"/>
      <c r="O7184" s="96"/>
      <c r="P7184" s="96"/>
    </row>
    <row r="7185" spans="1:16" x14ac:dyDescent="0.25">
      <c r="A7185" s="97">
        <v>43788</v>
      </c>
      <c r="B7185" s="101">
        <v>8</v>
      </c>
      <c r="C7185" s="92" t="str">
        <f t="shared" si="336"/>
        <v>GET /accounts/{AccountId}/transactions</v>
      </c>
      <c r="D7185" s="94" t="s">
        <v>208</v>
      </c>
      <c r="E7185" s="93" t="str">
        <f t="shared" si="337"/>
        <v>AISP</v>
      </c>
      <c r="F7185" s="93" t="str">
        <f t="shared" si="338"/>
        <v>Y</v>
      </c>
      <c r="G7185" s="95">
        <v>33875203.308181934</v>
      </c>
      <c r="H7185" s="103">
        <v>21702.687696040761</v>
      </c>
      <c r="I7185" s="103">
        <v>158.61336237490102</v>
      </c>
      <c r="J7185" s="96"/>
      <c r="K7185" s="96"/>
      <c r="L7185" s="96"/>
      <c r="M7185" s="96"/>
      <c r="N7185" s="96"/>
      <c r="O7185" s="96"/>
      <c r="P7185" s="96"/>
    </row>
    <row r="7186" spans="1:16" x14ac:dyDescent="0.25">
      <c r="A7186" s="97">
        <v>43788</v>
      </c>
      <c r="B7186" s="101">
        <v>9</v>
      </c>
      <c r="C7186" s="92" t="str">
        <f t="shared" si="336"/>
        <v>GET /transactions</v>
      </c>
      <c r="D7186" s="94" t="s">
        <v>208</v>
      </c>
      <c r="E7186" s="93" t="str">
        <f t="shared" si="337"/>
        <v>AISP</v>
      </c>
      <c r="F7186" s="93" t="str">
        <f t="shared" si="338"/>
        <v>Y</v>
      </c>
      <c r="G7186" s="95">
        <v>304047004.22250116</v>
      </c>
      <c r="H7186" s="103">
        <v>41180.392072056376</v>
      </c>
      <c r="I7186" s="103">
        <v>34.509100863022802</v>
      </c>
      <c r="J7186" s="96"/>
      <c r="K7186" s="96"/>
      <c r="L7186" s="96"/>
      <c r="M7186" s="96"/>
      <c r="N7186" s="96"/>
      <c r="O7186" s="96"/>
      <c r="P7186" s="96"/>
    </row>
    <row r="7187" spans="1:16" x14ac:dyDescent="0.25">
      <c r="A7187" s="97">
        <v>43788</v>
      </c>
      <c r="B7187" s="101">
        <v>10</v>
      </c>
      <c r="C7187" s="92" t="str">
        <f t="shared" si="336"/>
        <v>GET /accounts/{AccountId}/beneficiaries</v>
      </c>
      <c r="D7187" s="94" t="s">
        <v>208</v>
      </c>
      <c r="E7187" s="93" t="str">
        <f t="shared" si="337"/>
        <v>AISP</v>
      </c>
      <c r="F7187" s="93" t="str">
        <f t="shared" si="338"/>
        <v>Y</v>
      </c>
      <c r="G7187" s="95">
        <v>1932855.9390282244</v>
      </c>
      <c r="H7187" s="103">
        <v>28167.742306139091</v>
      </c>
      <c r="I7187" s="103">
        <v>137.49415130819389</v>
      </c>
      <c r="J7187" s="96"/>
      <c r="K7187" s="96"/>
      <c r="L7187" s="96"/>
      <c r="M7187" s="96"/>
      <c r="N7187" s="96"/>
      <c r="O7187" s="96"/>
      <c r="P7187" s="96"/>
    </row>
    <row r="7188" spans="1:16" x14ac:dyDescent="0.25">
      <c r="A7188" s="97">
        <v>43788</v>
      </c>
      <c r="B7188" s="101">
        <v>11</v>
      </c>
      <c r="C7188" s="92" t="str">
        <f t="shared" si="336"/>
        <v>GET /beneficiaries</v>
      </c>
      <c r="D7188" s="94" t="s">
        <v>208</v>
      </c>
      <c r="E7188" s="93" t="str">
        <f t="shared" si="337"/>
        <v>AISP</v>
      </c>
      <c r="F7188" s="93" t="str">
        <f t="shared" si="338"/>
        <v>Y</v>
      </c>
      <c r="G7188" s="95">
        <v>2755312.7134658014</v>
      </c>
      <c r="H7188" s="103">
        <v>34721.119051745016</v>
      </c>
      <c r="I7188" s="103">
        <v>32.044046638755653</v>
      </c>
      <c r="J7188" s="96"/>
      <c r="K7188" s="96"/>
      <c r="L7188" s="96"/>
      <c r="M7188" s="96"/>
      <c r="N7188" s="96"/>
      <c r="O7188" s="96"/>
      <c r="P7188" s="96"/>
    </row>
    <row r="7189" spans="1:16" x14ac:dyDescent="0.25">
      <c r="A7189" s="97">
        <v>43788</v>
      </c>
      <c r="B7189" s="101">
        <v>12</v>
      </c>
      <c r="C7189" s="92" t="str">
        <f t="shared" si="336"/>
        <v>GET /accounts/{AccountId}/direct-debits</v>
      </c>
      <c r="D7189" s="94" t="s">
        <v>208</v>
      </c>
      <c r="E7189" s="93" t="str">
        <f t="shared" si="337"/>
        <v>AISP</v>
      </c>
      <c r="F7189" s="93" t="str">
        <f t="shared" si="338"/>
        <v>Y</v>
      </c>
      <c r="G7189" s="95">
        <v>1679531.72172536</v>
      </c>
      <c r="H7189" s="103">
        <v>32916.787859901342</v>
      </c>
      <c r="I7189" s="103">
        <v>193.61628269182381</v>
      </c>
      <c r="J7189" s="96"/>
      <c r="K7189" s="96"/>
      <c r="L7189" s="96"/>
      <c r="M7189" s="96"/>
      <c r="N7189" s="96"/>
      <c r="O7189" s="96"/>
      <c r="P7189" s="96"/>
    </row>
    <row r="7190" spans="1:16" x14ac:dyDescent="0.25">
      <c r="A7190" s="97">
        <v>43788</v>
      </c>
      <c r="B7190" s="101">
        <v>13</v>
      </c>
      <c r="C7190" s="92" t="str">
        <f t="shared" si="336"/>
        <v>GET /direct-debits</v>
      </c>
      <c r="D7190" s="94" t="s">
        <v>208</v>
      </c>
      <c r="E7190" s="93" t="str">
        <f t="shared" si="337"/>
        <v>AISP</v>
      </c>
      <c r="F7190" s="93" t="str">
        <f t="shared" si="338"/>
        <v>Y</v>
      </c>
      <c r="G7190" s="95">
        <v>1576299.7524387767</v>
      </c>
      <c r="H7190" s="103">
        <v>21374.346703393421</v>
      </c>
      <c r="I7190" s="103">
        <v>219.95293777901912</v>
      </c>
      <c r="J7190" s="96"/>
      <c r="K7190" s="96"/>
      <c r="L7190" s="96"/>
      <c r="M7190" s="96"/>
      <c r="N7190" s="96"/>
      <c r="O7190" s="96"/>
      <c r="P7190" s="96"/>
    </row>
    <row r="7191" spans="1:16" x14ac:dyDescent="0.25">
      <c r="A7191" s="97">
        <v>43788</v>
      </c>
      <c r="B7191" s="101">
        <v>14</v>
      </c>
      <c r="C7191" s="92" t="str">
        <f t="shared" si="336"/>
        <v>GET /accounts/{AccountId}/standing-orders</v>
      </c>
      <c r="D7191" s="94" t="s">
        <v>208</v>
      </c>
      <c r="E7191" s="93" t="str">
        <f t="shared" si="337"/>
        <v>AISP</v>
      </c>
      <c r="F7191" s="93" t="str">
        <f t="shared" si="338"/>
        <v>Y</v>
      </c>
      <c r="G7191" s="95">
        <v>946374.8395481644</v>
      </c>
      <c r="H7191" s="103">
        <v>18710.274338654901</v>
      </c>
      <c r="I7191" s="103">
        <v>134.50897290147685</v>
      </c>
      <c r="J7191" s="96"/>
      <c r="K7191" s="96"/>
      <c r="L7191" s="96"/>
      <c r="M7191" s="96"/>
      <c r="N7191" s="96"/>
      <c r="O7191" s="96"/>
      <c r="P7191" s="96"/>
    </row>
    <row r="7192" spans="1:16" x14ac:dyDescent="0.25">
      <c r="A7192" s="97">
        <v>43788</v>
      </c>
      <c r="B7192" s="101">
        <v>15</v>
      </c>
      <c r="C7192" s="92" t="str">
        <f t="shared" si="336"/>
        <v>GET /standing-orders</v>
      </c>
      <c r="D7192" s="94" t="s">
        <v>208</v>
      </c>
      <c r="E7192" s="93" t="str">
        <f t="shared" si="337"/>
        <v>AISP</v>
      </c>
      <c r="F7192" s="93" t="str">
        <f t="shared" si="338"/>
        <v>Y</v>
      </c>
      <c r="G7192" s="95">
        <v>1290414.9891747991</v>
      </c>
      <c r="H7192" s="103">
        <v>42896.579233998273</v>
      </c>
      <c r="I7192" s="103">
        <v>155.48416932559019</v>
      </c>
      <c r="J7192" s="96"/>
      <c r="K7192" s="96"/>
      <c r="L7192" s="96"/>
      <c r="M7192" s="96"/>
      <c r="N7192" s="96"/>
      <c r="O7192" s="96"/>
      <c r="P7192" s="96"/>
    </row>
    <row r="7193" spans="1:16" x14ac:dyDescent="0.25">
      <c r="A7193" s="97">
        <v>43788</v>
      </c>
      <c r="B7193" s="101">
        <v>16</v>
      </c>
      <c r="C7193" s="92" t="str">
        <f t="shared" si="336"/>
        <v>GET /accounts/{AccountId}/product</v>
      </c>
      <c r="D7193" s="94" t="s">
        <v>208</v>
      </c>
      <c r="E7193" s="93" t="str">
        <f t="shared" si="337"/>
        <v>AISP</v>
      </c>
      <c r="F7193" s="93" t="str">
        <f t="shared" si="338"/>
        <v>Y</v>
      </c>
      <c r="G7193" s="95">
        <v>325784.12541774724</v>
      </c>
      <c r="H7193" s="103">
        <v>4778.3418075453528</v>
      </c>
      <c r="I7193" s="103">
        <v>177.20526306277799</v>
      </c>
      <c r="J7193" s="96"/>
      <c r="K7193" s="96"/>
      <c r="L7193" s="96"/>
      <c r="M7193" s="96"/>
      <c r="N7193" s="96"/>
      <c r="O7193" s="96"/>
      <c r="P7193" s="96"/>
    </row>
    <row r="7194" spans="1:16" x14ac:dyDescent="0.25">
      <c r="A7194" s="97">
        <v>43788</v>
      </c>
      <c r="B7194" s="101">
        <v>17</v>
      </c>
      <c r="C7194" s="92" t="str">
        <f t="shared" si="336"/>
        <v>GET /products</v>
      </c>
      <c r="D7194" s="94" t="s">
        <v>208</v>
      </c>
      <c r="E7194" s="93" t="str">
        <f t="shared" si="337"/>
        <v>AISP</v>
      </c>
      <c r="F7194" s="93" t="str">
        <f t="shared" si="338"/>
        <v>Y</v>
      </c>
      <c r="G7194" s="95">
        <v>763989.15697545244</v>
      </c>
      <c r="H7194" s="99">
        <v>30128.791309016829</v>
      </c>
      <c r="I7194" s="99">
        <v>229.19521273726588</v>
      </c>
      <c r="J7194" s="96"/>
      <c r="K7194" s="96"/>
      <c r="L7194" s="96"/>
      <c r="M7194" s="96"/>
      <c r="N7194" s="96"/>
      <c r="O7194" s="96"/>
      <c r="P7194" s="96"/>
    </row>
    <row r="7195" spans="1:16" x14ac:dyDescent="0.25">
      <c r="A7195" s="97">
        <v>43788</v>
      </c>
      <c r="B7195" s="101">
        <v>18</v>
      </c>
      <c r="C7195" s="92" t="str">
        <f t="shared" si="336"/>
        <v>GET /accounts/{AccountId}/offers</v>
      </c>
      <c r="D7195" s="94" t="s">
        <v>208</v>
      </c>
      <c r="E7195" s="93" t="str">
        <f t="shared" si="337"/>
        <v>AISP</v>
      </c>
      <c r="F7195" s="93" t="str">
        <f t="shared" si="338"/>
        <v>Y</v>
      </c>
      <c r="G7195" s="95">
        <v>770395.03327536257</v>
      </c>
      <c r="H7195" s="99">
        <v>40398.495172231684</v>
      </c>
      <c r="I7195" s="99">
        <v>282.2936636068186</v>
      </c>
      <c r="J7195" s="96"/>
      <c r="K7195" s="96"/>
      <c r="L7195" s="96"/>
      <c r="M7195" s="96"/>
      <c r="N7195" s="96"/>
      <c r="O7195" s="96"/>
      <c r="P7195" s="96"/>
    </row>
    <row r="7196" spans="1:16" x14ac:dyDescent="0.25">
      <c r="A7196" s="97">
        <v>43788</v>
      </c>
      <c r="B7196" s="101">
        <v>19</v>
      </c>
      <c r="C7196" s="92" t="str">
        <f t="shared" si="336"/>
        <v>GET /offers</v>
      </c>
      <c r="D7196" s="94" t="s">
        <v>208</v>
      </c>
      <c r="E7196" s="93" t="str">
        <f t="shared" si="337"/>
        <v>AISP</v>
      </c>
      <c r="F7196" s="93" t="str">
        <f t="shared" si="338"/>
        <v>Y</v>
      </c>
      <c r="G7196" s="95">
        <v>3390334.1976537565</v>
      </c>
      <c r="H7196" s="99">
        <v>40573.565136369609</v>
      </c>
      <c r="I7196" s="99">
        <v>151.9094805309648</v>
      </c>
      <c r="J7196" s="96"/>
      <c r="K7196" s="96"/>
      <c r="L7196" s="96"/>
      <c r="M7196" s="96"/>
      <c r="N7196" s="96"/>
      <c r="O7196" s="96"/>
      <c r="P7196" s="96"/>
    </row>
    <row r="7197" spans="1:16" x14ac:dyDescent="0.25">
      <c r="A7197" s="97">
        <v>43788</v>
      </c>
      <c r="B7197" s="101">
        <v>20</v>
      </c>
      <c r="C7197" s="92" t="str">
        <f t="shared" si="336"/>
        <v>GET /accounts/{AccountId}/party</v>
      </c>
      <c r="D7197" s="94" t="s">
        <v>208</v>
      </c>
      <c r="E7197" s="93" t="str">
        <f t="shared" si="337"/>
        <v>AISP</v>
      </c>
      <c r="F7197" s="93" t="str">
        <f t="shared" si="338"/>
        <v>Y</v>
      </c>
      <c r="G7197" s="95">
        <v>1136429.922231609</v>
      </c>
      <c r="H7197" s="99">
        <v>46439.713502829873</v>
      </c>
      <c r="I7197" s="99">
        <v>0</v>
      </c>
      <c r="J7197" s="96"/>
      <c r="K7197" s="96"/>
      <c r="L7197" s="96"/>
      <c r="M7197" s="96"/>
      <c r="N7197" s="96"/>
      <c r="O7197" s="96"/>
      <c r="P7197" s="96"/>
    </row>
    <row r="7198" spans="1:16" x14ac:dyDescent="0.25">
      <c r="A7198" s="97">
        <v>43788</v>
      </c>
      <c r="B7198" s="101">
        <v>21</v>
      </c>
      <c r="C7198" s="92" t="str">
        <f t="shared" si="336"/>
        <v>GET /party</v>
      </c>
      <c r="D7198" s="94" t="s">
        <v>208</v>
      </c>
      <c r="E7198" s="93" t="str">
        <f t="shared" si="337"/>
        <v>AISP</v>
      </c>
      <c r="F7198" s="93" t="str">
        <f t="shared" si="338"/>
        <v>Y</v>
      </c>
      <c r="G7198" s="95">
        <v>829408.81074469152</v>
      </c>
      <c r="H7198" s="99">
        <v>9978.6612493868197</v>
      </c>
      <c r="I7198" s="99">
        <v>356.77151708238949</v>
      </c>
      <c r="J7198" s="96"/>
      <c r="K7198" s="96"/>
      <c r="L7198" s="96"/>
      <c r="M7198" s="96"/>
      <c r="N7198" s="96"/>
      <c r="O7198" s="96"/>
      <c r="P7198" s="96"/>
    </row>
    <row r="7199" spans="1:16" x14ac:dyDescent="0.25">
      <c r="A7199" s="97">
        <v>43788</v>
      </c>
      <c r="B7199" s="101">
        <v>22</v>
      </c>
      <c r="C7199" s="92" t="str">
        <f t="shared" si="336"/>
        <v>GET /accounts/{AccountId}/scheduled-payments</v>
      </c>
      <c r="D7199" s="94" t="s">
        <v>208</v>
      </c>
      <c r="E7199" s="93" t="str">
        <f t="shared" si="337"/>
        <v>AISP</v>
      </c>
      <c r="F7199" s="93" t="str">
        <f t="shared" si="338"/>
        <v>Y</v>
      </c>
      <c r="G7199" s="95">
        <v>844912.56039425603</v>
      </c>
      <c r="H7199" s="99">
        <v>34485.525326756106</v>
      </c>
      <c r="I7199" s="99">
        <v>3.023728801908756</v>
      </c>
      <c r="J7199" s="96"/>
      <c r="K7199" s="96"/>
      <c r="L7199" s="96"/>
      <c r="M7199" s="96"/>
      <c r="N7199" s="96"/>
      <c r="O7199" s="96"/>
      <c r="P7199" s="96"/>
    </row>
    <row r="7200" spans="1:16" x14ac:dyDescent="0.25">
      <c r="A7200" s="97">
        <v>43788</v>
      </c>
      <c r="B7200" s="101">
        <v>23</v>
      </c>
      <c r="C7200" s="92" t="str">
        <f t="shared" si="336"/>
        <v>GET /scheduled-payments</v>
      </c>
      <c r="D7200" s="94" t="s">
        <v>208</v>
      </c>
      <c r="E7200" s="93" t="str">
        <f t="shared" si="337"/>
        <v>AISP</v>
      </c>
      <c r="F7200" s="93" t="str">
        <f t="shared" si="338"/>
        <v>Y</v>
      </c>
      <c r="G7200" s="95">
        <v>1647194.6509475922</v>
      </c>
      <c r="H7200" s="99">
        <v>28987.231086995969</v>
      </c>
      <c r="I7200" s="99">
        <v>74.831819926828672</v>
      </c>
      <c r="J7200" s="96"/>
      <c r="K7200" s="96"/>
      <c r="L7200" s="96"/>
      <c r="M7200" s="96"/>
      <c r="N7200" s="96"/>
      <c r="O7200" s="96"/>
      <c r="P7200" s="96"/>
    </row>
    <row r="7201" spans="1:16" x14ac:dyDescent="0.25">
      <c r="A7201" s="97">
        <v>43788</v>
      </c>
      <c r="B7201" s="101">
        <v>24</v>
      </c>
      <c r="C7201" s="92" t="str">
        <f t="shared" si="336"/>
        <v>GET /accounts/{AccountId}/statements</v>
      </c>
      <c r="D7201" s="94" t="s">
        <v>208</v>
      </c>
      <c r="E7201" s="93" t="str">
        <f t="shared" si="337"/>
        <v>AISP</v>
      </c>
      <c r="F7201" s="93" t="str">
        <f t="shared" si="338"/>
        <v>Y</v>
      </c>
      <c r="G7201" s="95">
        <v>929100.25271330494</v>
      </c>
      <c r="H7201" s="99">
        <v>13372.514256623219</v>
      </c>
      <c r="I7201" s="99">
        <v>137.39071339706766</v>
      </c>
      <c r="J7201" s="96"/>
      <c r="K7201" s="96"/>
      <c r="L7201" s="96"/>
      <c r="M7201" s="96"/>
      <c r="N7201" s="96"/>
      <c r="O7201" s="96"/>
      <c r="P7201" s="96"/>
    </row>
    <row r="7202" spans="1:16" x14ac:dyDescent="0.25">
      <c r="A7202" s="97">
        <v>43788</v>
      </c>
      <c r="B7202" s="101">
        <v>25</v>
      </c>
      <c r="C7202" s="92" t="str">
        <f t="shared" si="336"/>
        <v>GET /accounts/{AccountId}/statements/{StatementId}</v>
      </c>
      <c r="D7202" s="94" t="s">
        <v>208</v>
      </c>
      <c r="E7202" s="93" t="str">
        <f t="shared" si="337"/>
        <v>AISP</v>
      </c>
      <c r="F7202" s="93" t="str">
        <f t="shared" si="338"/>
        <v>Y</v>
      </c>
      <c r="G7202" s="95">
        <v>1178559.5112579861</v>
      </c>
      <c r="H7202" s="99">
        <v>23250.806796063047</v>
      </c>
      <c r="I7202" s="99">
        <v>122.79639710009123</v>
      </c>
      <c r="J7202" s="96"/>
      <c r="K7202" s="96"/>
      <c r="L7202" s="96"/>
      <c r="M7202" s="96"/>
      <c r="N7202" s="96"/>
      <c r="O7202" s="96"/>
      <c r="P7202" s="96"/>
    </row>
    <row r="7203" spans="1:16" x14ac:dyDescent="0.25">
      <c r="A7203" s="97">
        <v>43788</v>
      </c>
      <c r="B7203" s="101">
        <v>26</v>
      </c>
      <c r="C7203" s="92" t="str">
        <f t="shared" si="336"/>
        <v>GET /accounts/{AccountId}/statements/{StatementId}/file</v>
      </c>
      <c r="D7203" s="94" t="s">
        <v>208</v>
      </c>
      <c r="E7203" s="93" t="str">
        <f t="shared" si="337"/>
        <v>AISP</v>
      </c>
      <c r="F7203" s="93" t="str">
        <f t="shared" si="338"/>
        <v>Y</v>
      </c>
      <c r="G7203" s="95">
        <v>2029279.1506107938</v>
      </c>
      <c r="H7203" s="99">
        <v>25057.315198662338</v>
      </c>
      <c r="I7203" s="99">
        <v>92.543552121409178</v>
      </c>
      <c r="J7203" s="96"/>
      <c r="K7203" s="96"/>
      <c r="L7203" s="96"/>
      <c r="M7203" s="96"/>
      <c r="N7203" s="96"/>
      <c r="O7203" s="96"/>
      <c r="P7203" s="96"/>
    </row>
    <row r="7204" spans="1:16" x14ac:dyDescent="0.25">
      <c r="A7204" s="97">
        <v>43788</v>
      </c>
      <c r="B7204" s="101">
        <v>27</v>
      </c>
      <c r="C7204" s="92" t="str">
        <f t="shared" si="336"/>
        <v>GET /accounts/{AccountId}/statements/{StatementId}/transactions</v>
      </c>
      <c r="D7204" s="94" t="s">
        <v>208</v>
      </c>
      <c r="E7204" s="93" t="str">
        <f t="shared" si="337"/>
        <v>AISP</v>
      </c>
      <c r="F7204" s="93" t="str">
        <f t="shared" si="338"/>
        <v>Y</v>
      </c>
      <c r="G7204" s="95">
        <v>26691754.766349614</v>
      </c>
      <c r="H7204" s="99">
        <v>6919.4662343172622</v>
      </c>
      <c r="I7204" s="99">
        <v>264.4009317137772</v>
      </c>
      <c r="J7204" s="96"/>
      <c r="K7204" s="96"/>
      <c r="L7204" s="96"/>
      <c r="M7204" s="96"/>
      <c r="N7204" s="96"/>
      <c r="O7204" s="96"/>
      <c r="P7204" s="96"/>
    </row>
    <row r="7205" spans="1:16" x14ac:dyDescent="0.25">
      <c r="A7205" s="97">
        <v>43788</v>
      </c>
      <c r="B7205" s="101">
        <v>28</v>
      </c>
      <c r="C7205" s="92" t="str">
        <f t="shared" si="336"/>
        <v>GET /statements</v>
      </c>
      <c r="D7205" s="94" t="s">
        <v>208</v>
      </c>
      <c r="E7205" s="93" t="str">
        <f t="shared" si="337"/>
        <v>AISP</v>
      </c>
      <c r="F7205" s="93" t="str">
        <f t="shared" si="338"/>
        <v>Y</v>
      </c>
      <c r="G7205" s="95">
        <v>3283244.475626145</v>
      </c>
      <c r="H7205" s="99">
        <v>43928.434573345716</v>
      </c>
      <c r="I7205" s="99">
        <v>65.319999910060105</v>
      </c>
      <c r="J7205" s="96"/>
      <c r="K7205" s="96"/>
      <c r="L7205" s="96"/>
      <c r="M7205" s="96"/>
      <c r="N7205" s="96"/>
      <c r="O7205" s="96"/>
      <c r="P7205" s="96"/>
    </row>
    <row r="7206" spans="1:16" x14ac:dyDescent="0.25">
      <c r="A7206" s="97">
        <v>43788</v>
      </c>
      <c r="B7206" s="101">
        <v>29</v>
      </c>
      <c r="C7206" s="92" t="str">
        <f t="shared" si="336"/>
        <v>POST /domestic-payment-consents</v>
      </c>
      <c r="D7206" s="94" t="s">
        <v>208</v>
      </c>
      <c r="E7206" s="93" t="str">
        <f t="shared" si="337"/>
        <v>PISP</v>
      </c>
      <c r="F7206" s="93" t="str">
        <f t="shared" si="338"/>
        <v>N</v>
      </c>
      <c r="G7206" s="95">
        <v>3936303.2764264676</v>
      </c>
      <c r="H7206" s="99">
        <v>9404.306819838117</v>
      </c>
      <c r="I7206" s="99">
        <v>86.777379321534298</v>
      </c>
      <c r="J7206" s="96"/>
      <c r="K7206" s="96"/>
      <c r="L7206" s="96"/>
      <c r="M7206" s="96"/>
      <c r="N7206" s="96"/>
      <c r="O7206" s="96"/>
      <c r="P7206" s="96"/>
    </row>
    <row r="7207" spans="1:16" x14ac:dyDescent="0.25">
      <c r="A7207" s="97">
        <v>43788</v>
      </c>
      <c r="B7207" s="101">
        <v>30</v>
      </c>
      <c r="C7207" s="92" t="str">
        <f t="shared" si="336"/>
        <v>GET /domestic-payment-consents/{ConsentId}</v>
      </c>
      <c r="D7207" s="94" t="s">
        <v>208</v>
      </c>
      <c r="E7207" s="93" t="str">
        <f t="shared" si="337"/>
        <v>PISP</v>
      </c>
      <c r="F7207" s="93" t="str">
        <f t="shared" si="338"/>
        <v>N</v>
      </c>
      <c r="G7207" s="95">
        <v>14193499.037156628</v>
      </c>
      <c r="H7207" s="99">
        <v>19439.759268890211</v>
      </c>
      <c r="I7207" s="99">
        <v>144.33845801649971</v>
      </c>
      <c r="J7207" s="96"/>
      <c r="K7207" s="96"/>
      <c r="L7207" s="96"/>
      <c r="M7207" s="96"/>
      <c r="N7207" s="96"/>
      <c r="O7207" s="96"/>
      <c r="P7207" s="96"/>
    </row>
    <row r="7208" spans="1:16" x14ac:dyDescent="0.25">
      <c r="A7208" s="97">
        <v>43788</v>
      </c>
      <c r="B7208" s="101">
        <v>31</v>
      </c>
      <c r="C7208" s="92" t="str">
        <f t="shared" si="336"/>
        <v>POST /domestic-payments</v>
      </c>
      <c r="D7208" s="94" t="s">
        <v>208</v>
      </c>
      <c r="E7208" s="93" t="str">
        <f t="shared" si="337"/>
        <v>PISP</v>
      </c>
      <c r="F7208" s="93" t="str">
        <f t="shared" si="338"/>
        <v>Y</v>
      </c>
      <c r="G7208" s="95">
        <v>5087542.1459758403</v>
      </c>
      <c r="H7208" s="99">
        <v>16632.878539857094</v>
      </c>
      <c r="I7208" s="99">
        <v>5.4354330177305217</v>
      </c>
      <c r="J7208" s="96"/>
      <c r="K7208" s="96"/>
      <c r="L7208" s="96"/>
      <c r="M7208" s="96"/>
      <c r="N7208" s="96"/>
      <c r="O7208" s="96"/>
      <c r="P7208" s="96"/>
    </row>
    <row r="7209" spans="1:16" x14ac:dyDescent="0.25">
      <c r="A7209" s="97">
        <v>43788</v>
      </c>
      <c r="B7209" s="101">
        <v>32</v>
      </c>
      <c r="C7209" s="92" t="str">
        <f t="shared" si="336"/>
        <v>GET /domestic-payments/{DomesticPaymentId}</v>
      </c>
      <c r="D7209" s="94" t="s">
        <v>208</v>
      </c>
      <c r="E7209" s="93" t="str">
        <f t="shared" si="337"/>
        <v>PISP</v>
      </c>
      <c r="F7209" s="93" t="str">
        <f t="shared" si="338"/>
        <v>Y</v>
      </c>
      <c r="G7209" s="95">
        <v>33976595.159144297</v>
      </c>
      <c r="H7209" s="99">
        <v>41748.135534419802</v>
      </c>
      <c r="I7209" s="99">
        <v>63.716774478847817</v>
      </c>
      <c r="J7209" s="96"/>
      <c r="K7209" s="96"/>
      <c r="L7209" s="96"/>
      <c r="M7209" s="96"/>
      <c r="N7209" s="96"/>
      <c r="O7209" s="96"/>
      <c r="P7209" s="96"/>
    </row>
    <row r="7210" spans="1:16" x14ac:dyDescent="0.25">
      <c r="A7210" s="97">
        <v>43788</v>
      </c>
      <c r="B7210" s="101">
        <v>33</v>
      </c>
      <c r="C7210" s="92" t="str">
        <f t="shared" si="336"/>
        <v>POST /domestic-scheduled-payment-consents</v>
      </c>
      <c r="D7210" s="94" t="s">
        <v>208</v>
      </c>
      <c r="E7210" s="93" t="str">
        <f t="shared" si="337"/>
        <v>PISP</v>
      </c>
      <c r="F7210" s="93" t="str">
        <f t="shared" si="338"/>
        <v>N</v>
      </c>
      <c r="G7210" s="95">
        <v>17029458.690825067</v>
      </c>
      <c r="H7210" s="99">
        <v>16459.513910215028</v>
      </c>
      <c r="I7210" s="99">
        <v>96.685420332155886</v>
      </c>
      <c r="J7210" s="96"/>
      <c r="K7210" s="96"/>
      <c r="L7210" s="96"/>
      <c r="M7210" s="96"/>
      <c r="N7210" s="96"/>
      <c r="O7210" s="96"/>
      <c r="P7210" s="96"/>
    </row>
    <row r="7211" spans="1:16" x14ac:dyDescent="0.25">
      <c r="A7211" s="97">
        <v>43788</v>
      </c>
      <c r="B7211" s="101">
        <v>34</v>
      </c>
      <c r="C7211" s="92" t="str">
        <f t="shared" si="336"/>
        <v>GET /domestic-scheduled-payment-consents/{ConsentId}</v>
      </c>
      <c r="D7211" s="94" t="s">
        <v>208</v>
      </c>
      <c r="E7211" s="93" t="str">
        <f t="shared" si="337"/>
        <v>PISP</v>
      </c>
      <c r="F7211" s="93" t="str">
        <f t="shared" si="338"/>
        <v>N</v>
      </c>
      <c r="G7211" s="95">
        <v>12343442.933422206</v>
      </c>
      <c r="H7211" s="99">
        <v>14304.091994667211</v>
      </c>
      <c r="I7211" s="99">
        <v>80.133964854927925</v>
      </c>
      <c r="J7211" s="96"/>
      <c r="K7211" s="96"/>
      <c r="L7211" s="96"/>
      <c r="M7211" s="96"/>
      <c r="N7211" s="96"/>
      <c r="O7211" s="96"/>
      <c r="P7211" s="96"/>
    </row>
    <row r="7212" spans="1:16" x14ac:dyDescent="0.25">
      <c r="A7212" s="97">
        <v>43788</v>
      </c>
      <c r="B7212" s="101">
        <v>35</v>
      </c>
      <c r="C7212" s="92" t="str">
        <f t="shared" si="336"/>
        <v>POST /domestic-scheduled-payments</v>
      </c>
      <c r="D7212" s="94" t="s">
        <v>208</v>
      </c>
      <c r="E7212" s="93" t="str">
        <f t="shared" si="337"/>
        <v>PISP</v>
      </c>
      <c r="F7212" s="93" t="str">
        <f t="shared" si="338"/>
        <v>Y</v>
      </c>
      <c r="G7212" s="95">
        <v>30735727.907304075</v>
      </c>
      <c r="H7212" s="99">
        <v>42495.98900683548</v>
      </c>
      <c r="I7212" s="99">
        <v>157.51281174369848</v>
      </c>
      <c r="J7212" s="96"/>
      <c r="K7212" s="96"/>
      <c r="L7212" s="96"/>
      <c r="M7212" s="96"/>
      <c r="N7212" s="96"/>
      <c r="O7212" s="96"/>
      <c r="P7212" s="96"/>
    </row>
    <row r="7213" spans="1:16" x14ac:dyDescent="0.25">
      <c r="A7213" s="97">
        <v>43788</v>
      </c>
      <c r="B7213" s="101">
        <v>36</v>
      </c>
      <c r="C7213" s="92" t="str">
        <f t="shared" si="336"/>
        <v>GET /domestic-scheduled-payments/{DomesticScheduledPaymentId}</v>
      </c>
      <c r="D7213" s="94" t="s">
        <v>208</v>
      </c>
      <c r="E7213" s="93" t="str">
        <f t="shared" si="337"/>
        <v>PISP</v>
      </c>
      <c r="F7213" s="93" t="str">
        <f t="shared" si="338"/>
        <v>Y</v>
      </c>
      <c r="G7213" s="95">
        <v>13759607.657434652</v>
      </c>
      <c r="H7213" s="99">
        <v>31752.304011348191</v>
      </c>
      <c r="I7213" s="99">
        <v>89.424244759634561</v>
      </c>
      <c r="J7213" s="96"/>
      <c r="K7213" s="96"/>
      <c r="L7213" s="96"/>
      <c r="M7213" s="96"/>
      <c r="N7213" s="96"/>
      <c r="O7213" s="96"/>
      <c r="P7213" s="96"/>
    </row>
    <row r="7214" spans="1:16" x14ac:dyDescent="0.25">
      <c r="A7214" s="97">
        <v>43788</v>
      </c>
      <c r="B7214" s="101">
        <v>37</v>
      </c>
      <c r="C7214" s="92" t="str">
        <f t="shared" si="336"/>
        <v>POST /domestic-standing-order-consents</v>
      </c>
      <c r="D7214" s="94" t="s">
        <v>208</v>
      </c>
      <c r="E7214" s="93" t="str">
        <f t="shared" si="337"/>
        <v>PISP</v>
      </c>
      <c r="F7214" s="93" t="str">
        <f t="shared" si="338"/>
        <v>N</v>
      </c>
      <c r="G7214" s="95">
        <v>24840412.372637589</v>
      </c>
      <c r="H7214" s="99">
        <v>24245.777933242472</v>
      </c>
      <c r="I7214" s="99">
        <v>214.05224003518319</v>
      </c>
      <c r="J7214" s="96"/>
      <c r="K7214" s="96"/>
      <c r="L7214" s="96"/>
      <c r="M7214" s="96"/>
      <c r="N7214" s="96"/>
      <c r="O7214" s="96"/>
      <c r="P7214" s="96"/>
    </row>
    <row r="7215" spans="1:16" x14ac:dyDescent="0.25">
      <c r="A7215" s="97">
        <v>43788</v>
      </c>
      <c r="B7215" s="101">
        <v>38</v>
      </c>
      <c r="C7215" s="92" t="str">
        <f t="shared" si="336"/>
        <v>GET /domestic-standing-order-consents/{ConsentId}</v>
      </c>
      <c r="D7215" s="94" t="s">
        <v>208</v>
      </c>
      <c r="E7215" s="93" t="str">
        <f t="shared" si="337"/>
        <v>PISP</v>
      </c>
      <c r="F7215" s="93" t="str">
        <f t="shared" si="338"/>
        <v>N</v>
      </c>
      <c r="G7215" s="95">
        <v>23278176.178348891</v>
      </c>
      <c r="H7215" s="99">
        <v>30359.655217412423</v>
      </c>
      <c r="I7215" s="99">
        <v>203.05841412543057</v>
      </c>
      <c r="J7215" s="96"/>
      <c r="K7215" s="96"/>
      <c r="L7215" s="96"/>
      <c r="M7215" s="96"/>
      <c r="N7215" s="96"/>
      <c r="O7215" s="96"/>
      <c r="P7215" s="96"/>
    </row>
    <row r="7216" spans="1:16" x14ac:dyDescent="0.25">
      <c r="A7216" s="97">
        <v>43788</v>
      </c>
      <c r="B7216" s="101">
        <v>39</v>
      </c>
      <c r="C7216" s="92" t="str">
        <f t="shared" si="336"/>
        <v>POST /domestic-standing-orders</v>
      </c>
      <c r="D7216" s="94" t="s">
        <v>208</v>
      </c>
      <c r="E7216" s="93" t="str">
        <f t="shared" si="337"/>
        <v>PISP</v>
      </c>
      <c r="F7216" s="93" t="str">
        <f t="shared" si="338"/>
        <v>Y</v>
      </c>
      <c r="G7216" s="95">
        <v>7990540.5803274652</v>
      </c>
      <c r="H7216" s="99">
        <v>18603.662029374667</v>
      </c>
      <c r="I7216" s="99">
        <v>1.8925791749275718</v>
      </c>
      <c r="J7216" s="96"/>
      <c r="K7216" s="96"/>
      <c r="L7216" s="96"/>
      <c r="M7216" s="96"/>
      <c r="N7216" s="96"/>
      <c r="O7216" s="96"/>
      <c r="P7216" s="96"/>
    </row>
    <row r="7217" spans="1:16" x14ac:dyDescent="0.25">
      <c r="A7217" s="97">
        <v>43788</v>
      </c>
      <c r="B7217" s="101">
        <v>40</v>
      </c>
      <c r="C7217" s="92" t="str">
        <f t="shared" si="336"/>
        <v>GET /domestic-standing-orders/{DomesticStandingOrderId}</v>
      </c>
      <c r="D7217" s="94" t="s">
        <v>208</v>
      </c>
      <c r="E7217" s="93" t="str">
        <f t="shared" si="337"/>
        <v>PISP</v>
      </c>
      <c r="F7217" s="93" t="str">
        <f t="shared" si="338"/>
        <v>Y</v>
      </c>
      <c r="G7217" s="95">
        <v>5860671.9407072887</v>
      </c>
      <c r="H7217" s="99">
        <v>7983.1367353480036</v>
      </c>
      <c r="I7217" s="99">
        <v>232.41013111120495</v>
      </c>
      <c r="J7217" s="96"/>
      <c r="K7217" s="96"/>
      <c r="L7217" s="96"/>
      <c r="M7217" s="96"/>
      <c r="N7217" s="96"/>
      <c r="O7217" s="96"/>
      <c r="P7217" s="96"/>
    </row>
    <row r="7218" spans="1:16" x14ac:dyDescent="0.25">
      <c r="A7218" s="97">
        <v>43788</v>
      </c>
      <c r="B7218" s="101">
        <v>41</v>
      </c>
      <c r="C7218" s="92" t="str">
        <f t="shared" si="336"/>
        <v>POST /international-payment-consents</v>
      </c>
      <c r="D7218" s="94" t="s">
        <v>208</v>
      </c>
      <c r="E7218" s="93" t="str">
        <f t="shared" si="337"/>
        <v>PISP</v>
      </c>
      <c r="F7218" s="93" t="str">
        <f t="shared" si="338"/>
        <v>N</v>
      </c>
      <c r="G7218" s="95">
        <v>33588491.856638126</v>
      </c>
      <c r="H7218" s="99">
        <v>44255.948296820396</v>
      </c>
      <c r="I7218" s="99">
        <v>66.31372979353101</v>
      </c>
      <c r="J7218" s="96"/>
      <c r="K7218" s="96"/>
      <c r="L7218" s="96"/>
      <c r="M7218" s="96"/>
      <c r="N7218" s="96"/>
      <c r="O7218" s="96"/>
      <c r="P7218" s="96"/>
    </row>
    <row r="7219" spans="1:16" x14ac:dyDescent="0.25">
      <c r="A7219" s="97">
        <v>43788</v>
      </c>
      <c r="B7219" s="101">
        <v>42</v>
      </c>
      <c r="C7219" s="92" t="str">
        <f t="shared" si="336"/>
        <v>GET /international-payment-consents/{ConsentId}</v>
      </c>
      <c r="D7219" s="94" t="s">
        <v>208</v>
      </c>
      <c r="E7219" s="93" t="str">
        <f t="shared" si="337"/>
        <v>PISP</v>
      </c>
      <c r="F7219" s="93" t="str">
        <f t="shared" si="338"/>
        <v>N</v>
      </c>
      <c r="G7219" s="95">
        <v>32328405.190636083</v>
      </c>
      <c r="H7219" s="99">
        <v>31916.777654188372</v>
      </c>
      <c r="I7219" s="99">
        <v>245.26074562846458</v>
      </c>
      <c r="J7219" s="96"/>
      <c r="K7219" s="96"/>
      <c r="L7219" s="96"/>
      <c r="M7219" s="96"/>
      <c r="N7219" s="96"/>
      <c r="O7219" s="96"/>
      <c r="P7219" s="96"/>
    </row>
    <row r="7220" spans="1:16" x14ac:dyDescent="0.25">
      <c r="A7220" s="97">
        <v>43788</v>
      </c>
      <c r="B7220" s="101">
        <v>43</v>
      </c>
      <c r="C7220" s="92" t="str">
        <f t="shared" si="336"/>
        <v>POST /international-payments</v>
      </c>
      <c r="D7220" s="94" t="s">
        <v>208</v>
      </c>
      <c r="E7220" s="93" t="str">
        <f t="shared" si="337"/>
        <v>PISP</v>
      </c>
      <c r="F7220" s="93" t="str">
        <f t="shared" si="338"/>
        <v>Y</v>
      </c>
      <c r="G7220" s="95">
        <v>37805949.735320523</v>
      </c>
      <c r="H7220" s="99">
        <v>41340.230744935077</v>
      </c>
      <c r="I7220" s="99">
        <v>45.81410506406452</v>
      </c>
      <c r="J7220" s="96"/>
      <c r="K7220" s="96"/>
      <c r="L7220" s="96"/>
      <c r="M7220" s="96"/>
      <c r="N7220" s="96"/>
      <c r="O7220" s="96"/>
      <c r="P7220" s="96"/>
    </row>
    <row r="7221" spans="1:16" x14ac:dyDescent="0.25">
      <c r="A7221" s="97">
        <v>43788</v>
      </c>
      <c r="B7221" s="101">
        <v>44</v>
      </c>
      <c r="C7221" s="92" t="str">
        <f t="shared" si="336"/>
        <v>GET /international-payments/{InternationalPaymentId}</v>
      </c>
      <c r="D7221" s="94" t="s">
        <v>208</v>
      </c>
      <c r="E7221" s="93" t="str">
        <f t="shared" si="337"/>
        <v>PISP</v>
      </c>
      <c r="F7221" s="93" t="str">
        <f t="shared" si="338"/>
        <v>Y</v>
      </c>
      <c r="G7221" s="95">
        <v>14037920.029931363</v>
      </c>
      <c r="H7221" s="99">
        <v>20714.409162898432</v>
      </c>
      <c r="I7221" s="99">
        <v>65.376394038225129</v>
      </c>
      <c r="J7221" s="96"/>
      <c r="K7221" s="96"/>
      <c r="L7221" s="96"/>
      <c r="M7221" s="96"/>
      <c r="N7221" s="96"/>
      <c r="O7221" s="96"/>
      <c r="P7221" s="96"/>
    </row>
    <row r="7222" spans="1:16" x14ac:dyDescent="0.25">
      <c r="A7222" s="97">
        <v>43788</v>
      </c>
      <c r="B7222" s="101">
        <v>45</v>
      </c>
      <c r="C7222" s="92" t="str">
        <f t="shared" si="336"/>
        <v>POST /international-scheduled-payment-consents</v>
      </c>
      <c r="D7222" s="94" t="s">
        <v>208</v>
      </c>
      <c r="E7222" s="93" t="str">
        <f t="shared" si="337"/>
        <v>PISP</v>
      </c>
      <c r="F7222" s="93" t="str">
        <f t="shared" si="338"/>
        <v>N</v>
      </c>
      <c r="G7222" s="95">
        <v>25644581.020566843</v>
      </c>
      <c r="H7222" s="99">
        <v>33493.984127832402</v>
      </c>
      <c r="I7222" s="99">
        <v>14.627525261465415</v>
      </c>
      <c r="J7222" s="96"/>
      <c r="K7222" s="96"/>
      <c r="L7222" s="96"/>
      <c r="M7222" s="96"/>
      <c r="N7222" s="96"/>
      <c r="O7222" s="96"/>
      <c r="P7222" s="96"/>
    </row>
    <row r="7223" spans="1:16" x14ac:dyDescent="0.25">
      <c r="A7223" s="97">
        <v>43788</v>
      </c>
      <c r="B7223" s="101">
        <v>46</v>
      </c>
      <c r="C7223" s="92" t="str">
        <f t="shared" si="336"/>
        <v>GET /international-scheduled-payment-consents/{ConsentId}</v>
      </c>
      <c r="D7223" s="94" t="s">
        <v>208</v>
      </c>
      <c r="E7223" s="93" t="str">
        <f t="shared" si="337"/>
        <v>PISP</v>
      </c>
      <c r="F7223" s="93" t="str">
        <f t="shared" si="338"/>
        <v>N</v>
      </c>
      <c r="G7223" s="95">
        <v>9418198.7462220434</v>
      </c>
      <c r="H7223" s="99">
        <v>29778.577213343629</v>
      </c>
      <c r="I7223" s="99">
        <v>28.118221771200044</v>
      </c>
      <c r="J7223" s="96"/>
      <c r="K7223" s="96"/>
      <c r="L7223" s="96"/>
      <c r="M7223" s="96"/>
      <c r="N7223" s="96"/>
      <c r="O7223" s="96"/>
      <c r="P7223" s="96"/>
    </row>
    <row r="7224" spans="1:16" x14ac:dyDescent="0.25">
      <c r="A7224" s="97">
        <v>43788</v>
      </c>
      <c r="B7224" s="101">
        <v>47</v>
      </c>
      <c r="C7224" s="92" t="str">
        <f t="shared" si="336"/>
        <v>POST /international-scheduled-payments</v>
      </c>
      <c r="D7224" s="94" t="s">
        <v>208</v>
      </c>
      <c r="E7224" s="93" t="str">
        <f t="shared" si="337"/>
        <v>PISP</v>
      </c>
      <c r="F7224" s="93" t="str">
        <f t="shared" si="338"/>
        <v>Y</v>
      </c>
      <c r="G7224" s="95">
        <v>14473573.257498529</v>
      </c>
      <c r="H7224" s="99">
        <v>24246.556569480472</v>
      </c>
      <c r="I7224" s="99">
        <v>70.22055050515381</v>
      </c>
      <c r="J7224" s="96"/>
      <c r="K7224" s="96"/>
      <c r="L7224" s="96"/>
      <c r="M7224" s="96"/>
      <c r="N7224" s="96"/>
      <c r="O7224" s="96"/>
      <c r="P7224" s="96"/>
    </row>
    <row r="7225" spans="1:16" x14ac:dyDescent="0.25">
      <c r="A7225" s="97">
        <v>43788</v>
      </c>
      <c r="B7225" s="101">
        <v>48</v>
      </c>
      <c r="C7225" s="92" t="str">
        <f t="shared" si="336"/>
        <v>GET /international-scheduled-payments/{InternationalScheduledPaymentId}</v>
      </c>
      <c r="D7225" s="94" t="s">
        <v>208</v>
      </c>
      <c r="E7225" s="93" t="str">
        <f t="shared" si="337"/>
        <v>PISP</v>
      </c>
      <c r="F7225" s="93" t="str">
        <f t="shared" si="338"/>
        <v>Y</v>
      </c>
      <c r="G7225" s="95">
        <v>21985518.943035945</v>
      </c>
      <c r="H7225" s="99">
        <v>39942.109537146745</v>
      </c>
      <c r="I7225" s="99">
        <v>58.680252464679725</v>
      </c>
      <c r="J7225" s="96"/>
      <c r="K7225" s="96"/>
      <c r="L7225" s="96"/>
      <c r="M7225" s="96"/>
      <c r="N7225" s="96"/>
      <c r="O7225" s="96"/>
      <c r="P7225" s="96"/>
    </row>
    <row r="7226" spans="1:16" x14ac:dyDescent="0.25">
      <c r="A7226" s="97">
        <v>43788</v>
      </c>
      <c r="B7226" s="101">
        <v>49</v>
      </c>
      <c r="C7226" s="92" t="str">
        <f t="shared" si="336"/>
        <v>POST /international-standing-order-consents</v>
      </c>
      <c r="D7226" s="94" t="s">
        <v>208</v>
      </c>
      <c r="E7226" s="93" t="str">
        <f t="shared" si="337"/>
        <v>PISP</v>
      </c>
      <c r="F7226" s="93" t="str">
        <f t="shared" si="338"/>
        <v>N</v>
      </c>
      <c r="G7226" s="95">
        <v>3496658.4950085655</v>
      </c>
      <c r="H7226" s="99">
        <v>11208.869240836542</v>
      </c>
      <c r="I7226" s="99">
        <v>5.613905383879306</v>
      </c>
      <c r="J7226" s="96"/>
      <c r="K7226" s="96"/>
      <c r="L7226" s="96"/>
      <c r="M7226" s="96"/>
      <c r="N7226" s="96"/>
      <c r="O7226" s="96"/>
      <c r="P7226" s="96"/>
    </row>
    <row r="7227" spans="1:16" x14ac:dyDescent="0.25">
      <c r="A7227" s="97">
        <v>43788</v>
      </c>
      <c r="B7227" s="101">
        <v>50</v>
      </c>
      <c r="C7227" s="92" t="str">
        <f t="shared" si="336"/>
        <v>GET /international-standing-order-consents/{ConsentId}</v>
      </c>
      <c r="D7227" s="94" t="s">
        <v>208</v>
      </c>
      <c r="E7227" s="93" t="str">
        <f t="shared" si="337"/>
        <v>PISP</v>
      </c>
      <c r="F7227" s="93" t="str">
        <f t="shared" si="338"/>
        <v>N</v>
      </c>
      <c r="G7227" s="95">
        <v>19747394.984811593</v>
      </c>
      <c r="H7227" s="99">
        <v>30273.14927120736</v>
      </c>
      <c r="I7227" s="99">
        <v>256.42458854856653</v>
      </c>
      <c r="J7227" s="96"/>
      <c r="K7227" s="96"/>
      <c r="L7227" s="96"/>
      <c r="M7227" s="96"/>
      <c r="N7227" s="96"/>
      <c r="O7227" s="96"/>
      <c r="P7227" s="96"/>
    </row>
    <row r="7228" spans="1:16" x14ac:dyDescent="0.25">
      <c r="A7228" s="97">
        <v>43788</v>
      </c>
      <c r="B7228" s="101">
        <v>51</v>
      </c>
      <c r="C7228" s="92" t="str">
        <f t="shared" si="336"/>
        <v>POST /international-standing-orders</v>
      </c>
      <c r="D7228" s="94" t="s">
        <v>208</v>
      </c>
      <c r="E7228" s="93" t="str">
        <f t="shared" si="337"/>
        <v>PISP</v>
      </c>
      <c r="F7228" s="93" t="str">
        <f t="shared" si="338"/>
        <v>Y</v>
      </c>
      <c r="G7228" s="95">
        <v>13245454.970303126</v>
      </c>
      <c r="H7228" s="99">
        <v>27574.402033998449</v>
      </c>
      <c r="I7228" s="99">
        <v>207.72917549374941</v>
      </c>
      <c r="J7228" s="96"/>
      <c r="K7228" s="96"/>
      <c r="L7228" s="96"/>
      <c r="M7228" s="96"/>
      <c r="N7228" s="96"/>
      <c r="O7228" s="96"/>
      <c r="P7228" s="96"/>
    </row>
    <row r="7229" spans="1:16" x14ac:dyDescent="0.25">
      <c r="A7229" s="97">
        <v>43788</v>
      </c>
      <c r="B7229" s="101">
        <v>52</v>
      </c>
      <c r="C7229" s="92" t="str">
        <f t="shared" si="336"/>
        <v>GET /international-standing-orders/{InternationalStandingOrderPaymentId}</v>
      </c>
      <c r="D7229" s="94" t="s">
        <v>208</v>
      </c>
      <c r="E7229" s="93" t="str">
        <f t="shared" si="337"/>
        <v>PISP</v>
      </c>
      <c r="F7229" s="93" t="str">
        <f t="shared" si="338"/>
        <v>Y</v>
      </c>
      <c r="G7229" s="95">
        <v>6912551.7248854432</v>
      </c>
      <c r="H7229" s="99">
        <v>18009.925561413016</v>
      </c>
      <c r="I7229" s="99">
        <v>69.312640209967427</v>
      </c>
      <c r="J7229" s="96"/>
      <c r="K7229" s="96"/>
      <c r="L7229" s="96"/>
      <c r="M7229" s="96"/>
      <c r="N7229" s="96"/>
      <c r="O7229" s="96"/>
      <c r="P7229" s="96"/>
    </row>
    <row r="7230" spans="1:16" x14ac:dyDescent="0.25">
      <c r="A7230" s="97">
        <v>43788</v>
      </c>
      <c r="B7230" s="101">
        <v>53</v>
      </c>
      <c r="C7230" s="92" t="str">
        <f t="shared" si="336"/>
        <v>POST /file-payment-consents</v>
      </c>
      <c r="D7230" s="94" t="s">
        <v>208</v>
      </c>
      <c r="E7230" s="93" t="str">
        <f t="shared" si="337"/>
        <v>PISP</v>
      </c>
      <c r="F7230" s="93" t="str">
        <f t="shared" si="338"/>
        <v>N</v>
      </c>
      <c r="G7230" s="95">
        <v>11960352.598802472</v>
      </c>
      <c r="H7230" s="99">
        <v>13489.675846651116</v>
      </c>
      <c r="I7230" s="99">
        <v>23.934572529503029</v>
      </c>
      <c r="J7230" s="96"/>
      <c r="K7230" s="96"/>
      <c r="L7230" s="96"/>
      <c r="M7230" s="96"/>
      <c r="N7230" s="96"/>
      <c r="O7230" s="96"/>
      <c r="P7230" s="96"/>
    </row>
    <row r="7231" spans="1:16" x14ac:dyDescent="0.25">
      <c r="A7231" s="97">
        <v>43788</v>
      </c>
      <c r="B7231" s="101">
        <v>54</v>
      </c>
      <c r="C7231" s="92" t="str">
        <f t="shared" si="336"/>
        <v>GET /file-payment-consents/{ConsentId}</v>
      </c>
      <c r="D7231" s="94" t="s">
        <v>208</v>
      </c>
      <c r="E7231" s="93" t="str">
        <f t="shared" si="337"/>
        <v>PISP</v>
      </c>
      <c r="F7231" s="93" t="str">
        <f t="shared" si="338"/>
        <v>N</v>
      </c>
      <c r="G7231" s="95">
        <v>19944962.775617398</v>
      </c>
      <c r="H7231" s="99">
        <v>22329.245431638305</v>
      </c>
      <c r="I7231" s="99">
        <v>184.98869177885501</v>
      </c>
      <c r="J7231" s="96"/>
      <c r="K7231" s="96"/>
      <c r="L7231" s="96"/>
      <c r="M7231" s="96"/>
      <c r="N7231" s="96"/>
      <c r="O7231" s="96"/>
      <c r="P7231" s="96"/>
    </row>
    <row r="7232" spans="1:16" x14ac:dyDescent="0.25">
      <c r="A7232" s="97">
        <v>43788</v>
      </c>
      <c r="B7232" s="101">
        <v>55</v>
      </c>
      <c r="C7232" s="92" t="str">
        <f t="shared" si="336"/>
        <v>POST /file-payment-consents/{ConsentId}/file</v>
      </c>
      <c r="D7232" s="94" t="s">
        <v>208</v>
      </c>
      <c r="E7232" s="93" t="str">
        <f t="shared" si="337"/>
        <v>PISP</v>
      </c>
      <c r="F7232" s="93" t="str">
        <f t="shared" si="338"/>
        <v>N</v>
      </c>
      <c r="G7232" s="95">
        <v>21593070.179765798</v>
      </c>
      <c r="H7232" s="99">
        <v>32262.826208368489</v>
      </c>
      <c r="I7232" s="99">
        <v>70.468011579143436</v>
      </c>
      <c r="J7232" s="96"/>
      <c r="K7232" s="96"/>
      <c r="L7232" s="96"/>
      <c r="M7232" s="96"/>
      <c r="N7232" s="96"/>
      <c r="O7232" s="96"/>
      <c r="P7232" s="96"/>
    </row>
    <row r="7233" spans="1:16" x14ac:dyDescent="0.25">
      <c r="A7233" s="97">
        <v>43788</v>
      </c>
      <c r="B7233" s="101">
        <v>56</v>
      </c>
      <c r="C7233" s="92" t="str">
        <f t="shared" si="336"/>
        <v>GET /file-payment-consents/{ConsentId}/file</v>
      </c>
      <c r="D7233" s="94" t="s">
        <v>208</v>
      </c>
      <c r="E7233" s="93" t="str">
        <f t="shared" si="337"/>
        <v>PISP</v>
      </c>
      <c r="F7233" s="93" t="str">
        <f t="shared" si="338"/>
        <v>N</v>
      </c>
      <c r="G7233" s="95">
        <v>24581400.769765019</v>
      </c>
      <c r="H7233" s="99">
        <v>32032.32874011499</v>
      </c>
      <c r="I7233" s="99">
        <v>40.032678927575731</v>
      </c>
      <c r="J7233" s="96"/>
      <c r="K7233" s="96"/>
      <c r="L7233" s="96"/>
      <c r="M7233" s="96"/>
      <c r="N7233" s="96"/>
      <c r="O7233" s="96"/>
      <c r="P7233" s="96"/>
    </row>
    <row r="7234" spans="1:16" x14ac:dyDescent="0.25">
      <c r="A7234" s="97">
        <v>43788</v>
      </c>
      <c r="B7234" s="101">
        <v>57</v>
      </c>
      <c r="C7234" s="92" t="str">
        <f t="shared" si="336"/>
        <v>POST /file-payments</v>
      </c>
      <c r="D7234" s="94" t="s">
        <v>208</v>
      </c>
      <c r="E7234" s="93" t="str">
        <f t="shared" si="337"/>
        <v>PISP</v>
      </c>
      <c r="F7234" s="93" t="str">
        <f t="shared" si="338"/>
        <v>Y</v>
      </c>
      <c r="G7234" s="95">
        <v>363230483.84191859</v>
      </c>
      <c r="H7234" s="99">
        <v>3681.0467022176394</v>
      </c>
      <c r="I7234" s="99">
        <v>60.77795835142792</v>
      </c>
      <c r="J7234" s="96"/>
      <c r="K7234" s="96"/>
      <c r="L7234" s="96"/>
      <c r="M7234" s="96"/>
      <c r="N7234" s="96"/>
      <c r="O7234" s="96"/>
      <c r="P7234" s="96"/>
    </row>
    <row r="7235" spans="1:16" x14ac:dyDescent="0.25">
      <c r="A7235" s="97">
        <v>43788</v>
      </c>
      <c r="B7235" s="101">
        <v>58</v>
      </c>
      <c r="C7235" s="92" t="str">
        <f t="shared" si="336"/>
        <v>GET /file-payments/{FilePaymentId}</v>
      </c>
      <c r="D7235" s="94" t="s">
        <v>208</v>
      </c>
      <c r="E7235" s="93" t="str">
        <f t="shared" si="337"/>
        <v>PISP</v>
      </c>
      <c r="F7235" s="93" t="str">
        <f t="shared" si="338"/>
        <v>Y</v>
      </c>
      <c r="G7235" s="95">
        <v>70489023.013853788</v>
      </c>
      <c r="H7235" s="99">
        <v>807.45334534217864</v>
      </c>
      <c r="I7235" s="99">
        <v>133.70904455883479</v>
      </c>
      <c r="J7235" s="96"/>
      <c r="K7235" s="96"/>
      <c r="L7235" s="96"/>
      <c r="M7235" s="96"/>
      <c r="N7235" s="96"/>
      <c r="O7235" s="96"/>
      <c r="P7235" s="96"/>
    </row>
    <row r="7236" spans="1:16" x14ac:dyDescent="0.25">
      <c r="A7236" s="97">
        <v>43788</v>
      </c>
      <c r="B7236" s="101">
        <v>59</v>
      </c>
      <c r="C7236" s="92" t="str">
        <f t="shared" si="336"/>
        <v>GET /file-payments/{FilePaymentId}/report-file</v>
      </c>
      <c r="D7236" s="94" t="s">
        <v>208</v>
      </c>
      <c r="E7236" s="93" t="str">
        <f t="shared" si="337"/>
        <v>PISP</v>
      </c>
      <c r="F7236" s="93" t="str">
        <f t="shared" si="338"/>
        <v>Y</v>
      </c>
      <c r="G7236" s="95">
        <v>58806346.839650013</v>
      </c>
      <c r="H7236" s="99">
        <v>2708.9219056519414</v>
      </c>
      <c r="I7236" s="99">
        <v>85.757605795887699</v>
      </c>
      <c r="J7236" s="96"/>
      <c r="K7236" s="96"/>
      <c r="L7236" s="96"/>
      <c r="M7236" s="96"/>
      <c r="N7236" s="96"/>
      <c r="O7236" s="96"/>
      <c r="P7236" s="96"/>
    </row>
    <row r="7237" spans="1:16" x14ac:dyDescent="0.25">
      <c r="A7237" s="97">
        <v>43788</v>
      </c>
      <c r="B7237" s="101">
        <v>60</v>
      </c>
      <c r="C7237" s="92" t="str">
        <f t="shared" si="336"/>
        <v>POST /funds-confirmation-consents</v>
      </c>
      <c r="D7237" s="94" t="s">
        <v>208</v>
      </c>
      <c r="E7237" s="93" t="str">
        <f t="shared" si="337"/>
        <v>CoF</v>
      </c>
      <c r="F7237" s="93" t="str">
        <f t="shared" si="338"/>
        <v>N</v>
      </c>
      <c r="G7237" s="95">
        <v>13530278.829667339</v>
      </c>
      <c r="H7237" s="99">
        <v>15231.096628401145</v>
      </c>
      <c r="I7237" s="99">
        <v>13.202653589199294</v>
      </c>
      <c r="J7237" s="96"/>
      <c r="K7237" s="96"/>
      <c r="L7237" s="96"/>
      <c r="M7237" s="96"/>
      <c r="N7237" s="96"/>
      <c r="O7237" s="96"/>
      <c r="P7237" s="96"/>
    </row>
    <row r="7238" spans="1:16" x14ac:dyDescent="0.25">
      <c r="A7238" s="97">
        <v>43788</v>
      </c>
      <c r="B7238" s="101">
        <v>61</v>
      </c>
      <c r="C7238" s="92" t="str">
        <f t="shared" si="336"/>
        <v>GET /funds-confirmation-consents/{ConsentId}</v>
      </c>
      <c r="D7238" s="94" t="s">
        <v>208</v>
      </c>
      <c r="E7238" s="93" t="str">
        <f t="shared" si="337"/>
        <v>CoF</v>
      </c>
      <c r="F7238" s="93" t="str">
        <f t="shared" si="338"/>
        <v>N</v>
      </c>
      <c r="G7238" s="95">
        <v>21252960.074941505</v>
      </c>
      <c r="H7238" s="99">
        <v>44006.895943068143</v>
      </c>
      <c r="I7238" s="99">
        <v>177.21638346621117</v>
      </c>
      <c r="J7238" s="96"/>
      <c r="K7238" s="96"/>
      <c r="L7238" s="96"/>
      <c r="M7238" s="96"/>
      <c r="N7238" s="96"/>
      <c r="O7238" s="96"/>
      <c r="P7238" s="96"/>
    </row>
    <row r="7239" spans="1:16" x14ac:dyDescent="0.25">
      <c r="A7239" s="97">
        <v>43788</v>
      </c>
      <c r="B7239" s="101">
        <v>62</v>
      </c>
      <c r="C7239" s="92" t="str">
        <f t="shared" si="336"/>
        <v>DELETE /funds-confirmation-consents/{ConsentId}</v>
      </c>
      <c r="D7239" s="94" t="s">
        <v>208</v>
      </c>
      <c r="E7239" s="93" t="str">
        <f t="shared" si="337"/>
        <v>CoF</v>
      </c>
      <c r="F7239" s="93" t="str">
        <f t="shared" si="338"/>
        <v>N</v>
      </c>
      <c r="G7239" s="95">
        <v>5825826.0471336385</v>
      </c>
      <c r="H7239" s="99">
        <v>11905.983639914233</v>
      </c>
      <c r="I7239" s="99">
        <v>119.45742796647457</v>
      </c>
      <c r="J7239" s="96"/>
      <c r="K7239" s="96"/>
      <c r="L7239" s="96"/>
      <c r="M7239" s="96"/>
      <c r="N7239" s="96"/>
      <c r="O7239" s="96"/>
      <c r="P7239" s="96"/>
    </row>
    <row r="7240" spans="1:16" x14ac:dyDescent="0.25">
      <c r="A7240" s="97">
        <v>43788</v>
      </c>
      <c r="B7240" s="101">
        <v>63</v>
      </c>
      <c r="C7240" s="92" t="str">
        <f t="shared" ref="C7240:C7303" si="339">VLOOKUP($B7240,endpoints,3)</f>
        <v>POST /funds-confirmations</v>
      </c>
      <c r="D7240" s="94" t="s">
        <v>208</v>
      </c>
      <c r="E7240" s="93" t="str">
        <f t="shared" ref="E7240:E7303" si="340">VLOOKUP($B7240,endpoints,4)</f>
        <v>CoF</v>
      </c>
      <c r="F7240" s="93" t="str">
        <f t="shared" ref="F7240:F7303" si="341">VLOOKUP($B7240,endpoints,5)</f>
        <v>Y</v>
      </c>
      <c r="G7240" s="95">
        <v>8241357.3614344066</v>
      </c>
      <c r="H7240" s="99">
        <v>16018.337215477599</v>
      </c>
      <c r="I7240" s="99">
        <v>228.84460802688722</v>
      </c>
      <c r="J7240" s="96"/>
      <c r="K7240" s="96"/>
      <c r="L7240" s="96"/>
      <c r="M7240" s="96"/>
      <c r="N7240" s="96"/>
      <c r="O7240" s="96"/>
      <c r="P7240" s="96"/>
    </row>
    <row r="7241" spans="1:16" x14ac:dyDescent="0.25">
      <c r="A7241" s="97">
        <v>43788</v>
      </c>
      <c r="B7241" s="101">
        <v>75</v>
      </c>
      <c r="C7241" s="92" t="str">
        <f t="shared" si="339"/>
        <v>GET /domestic-payment-consents/{ConsentId}/funds-confirmation</v>
      </c>
      <c r="D7241" s="94" t="s">
        <v>208</v>
      </c>
      <c r="E7241" s="93" t="str">
        <f t="shared" si="340"/>
        <v>CoF</v>
      </c>
      <c r="F7241" s="93" t="str">
        <f t="shared" si="341"/>
        <v>Y</v>
      </c>
      <c r="G7241" s="95">
        <v>4348908.2068268377</v>
      </c>
      <c r="H7241" s="99">
        <v>6326.0691141929829</v>
      </c>
      <c r="I7241" s="99">
        <v>225.33758363307737</v>
      </c>
      <c r="J7241" s="96"/>
      <c r="K7241" s="96"/>
      <c r="L7241" s="96"/>
      <c r="M7241" s="96"/>
      <c r="N7241" s="96"/>
      <c r="O7241" s="96"/>
      <c r="P7241" s="96"/>
    </row>
    <row r="7242" spans="1:16" x14ac:dyDescent="0.25">
      <c r="A7242" s="97">
        <v>43788</v>
      </c>
      <c r="B7242" s="101">
        <v>76</v>
      </c>
      <c r="C7242" s="92" t="str">
        <f t="shared" si="339"/>
        <v>GET /international-payment-consents/{ConsentId}/funds-confirmation</v>
      </c>
      <c r="D7242" s="94" t="s">
        <v>208</v>
      </c>
      <c r="E7242" s="93" t="str">
        <f t="shared" si="340"/>
        <v>CoF</v>
      </c>
      <c r="F7242" s="93" t="str">
        <f t="shared" si="341"/>
        <v>Y</v>
      </c>
      <c r="G7242" s="95">
        <v>18177053.592710637</v>
      </c>
      <c r="H7242" s="99">
        <v>45448.627186772414</v>
      </c>
      <c r="I7242" s="99">
        <v>101.84494144941307</v>
      </c>
      <c r="J7242" s="96"/>
      <c r="K7242" s="96"/>
      <c r="L7242" s="96"/>
      <c r="M7242" s="96"/>
      <c r="N7242" s="96"/>
      <c r="O7242" s="96"/>
      <c r="P7242" s="96"/>
    </row>
    <row r="7243" spans="1:16" x14ac:dyDescent="0.25">
      <c r="A7243" s="97">
        <v>43788</v>
      </c>
      <c r="B7243" s="101">
        <v>77</v>
      </c>
      <c r="C7243" s="92" t="str">
        <f t="shared" si="339"/>
        <v>GET /international-scheduled-payment-consents/{ConsentId}/funds-confirmation</v>
      </c>
      <c r="D7243" s="94" t="s">
        <v>208</v>
      </c>
      <c r="E7243" s="93" t="str">
        <f t="shared" si="340"/>
        <v>CoF</v>
      </c>
      <c r="F7243" s="93" t="str">
        <f t="shared" si="341"/>
        <v>Y</v>
      </c>
      <c r="G7243" s="95">
        <v>31526046.69804037</v>
      </c>
      <c r="H7243" s="99">
        <v>54078.114633613979</v>
      </c>
      <c r="I7243" s="99">
        <v>8.7668405381097596</v>
      </c>
      <c r="J7243" s="96"/>
      <c r="K7243" s="96"/>
      <c r="L7243" s="96"/>
      <c r="M7243" s="96"/>
      <c r="N7243" s="96"/>
      <c r="O7243" s="96"/>
      <c r="P7243" s="96"/>
    </row>
    <row r="7244" spans="1:16" x14ac:dyDescent="0.25">
      <c r="A7244" s="97">
        <v>43788</v>
      </c>
      <c r="B7244" s="101">
        <v>78</v>
      </c>
      <c r="C7244" s="92" t="str">
        <f t="shared" si="339"/>
        <v>GET /accounts/{AccountId}/parties</v>
      </c>
      <c r="D7244" s="94" t="s">
        <v>208</v>
      </c>
      <c r="E7244" s="93" t="str">
        <f t="shared" si="340"/>
        <v>AISP</v>
      </c>
      <c r="F7244" s="93" t="str">
        <f t="shared" si="341"/>
        <v>Y</v>
      </c>
      <c r="G7244" s="104">
        <v>1193251.4183431894</v>
      </c>
      <c r="H7244" s="99">
        <v>48761.699177971372</v>
      </c>
      <c r="I7244" s="99">
        <v>0</v>
      </c>
      <c r="J7244" s="96"/>
      <c r="K7244" s="96"/>
      <c r="L7244" s="96"/>
      <c r="M7244" s="96"/>
      <c r="N7244" s="96"/>
      <c r="O7244" s="96"/>
      <c r="P7244" s="96"/>
    </row>
    <row r="7245" spans="1:16" x14ac:dyDescent="0.25">
      <c r="A7245" s="97">
        <v>43788</v>
      </c>
      <c r="B7245" s="101">
        <v>79</v>
      </c>
      <c r="C7245" s="92" t="str">
        <f t="shared" si="339"/>
        <v>GET /domestic-payments/{DomesticPaymentId}/payment-details</v>
      </c>
      <c r="D7245" s="94" t="s">
        <v>208</v>
      </c>
      <c r="E7245" s="93" t="str">
        <f t="shared" si="340"/>
        <v>PISP</v>
      </c>
      <c r="F7245" s="93" t="str">
        <f t="shared" si="341"/>
        <v>Y</v>
      </c>
      <c r="G7245" s="104">
        <v>37374254.67505873</v>
      </c>
      <c r="H7245" s="99">
        <v>45922.949087861787</v>
      </c>
      <c r="I7245" s="99">
        <v>70.088451926732603</v>
      </c>
      <c r="J7245" s="96"/>
      <c r="K7245" s="96"/>
      <c r="L7245" s="96"/>
      <c r="M7245" s="96"/>
      <c r="N7245" s="96"/>
      <c r="O7245" s="96"/>
      <c r="P7245" s="96"/>
    </row>
    <row r="7246" spans="1:16" x14ac:dyDescent="0.25">
      <c r="A7246" s="97">
        <v>43788</v>
      </c>
      <c r="B7246" s="101">
        <v>80</v>
      </c>
      <c r="C7246" s="92" t="str">
        <f t="shared" si="339"/>
        <v>GET /domestic-scheduled-payments/{DomesticScheduledPaymentId}/payment-details</v>
      </c>
      <c r="D7246" s="94" t="s">
        <v>208</v>
      </c>
      <c r="E7246" s="93" t="str">
        <f t="shared" si="340"/>
        <v>PISP</v>
      </c>
      <c r="F7246" s="93" t="str">
        <f t="shared" si="341"/>
        <v>Y</v>
      </c>
      <c r="G7246" s="104">
        <v>15135568.423178118</v>
      </c>
      <c r="H7246" s="99">
        <v>34927.534412483015</v>
      </c>
      <c r="I7246" s="99">
        <v>98.366669235598025</v>
      </c>
      <c r="J7246" s="96"/>
      <c r="K7246" s="96"/>
      <c r="L7246" s="96"/>
      <c r="M7246" s="96"/>
      <c r="N7246" s="96"/>
      <c r="O7246" s="96"/>
      <c r="P7246" s="96"/>
    </row>
    <row r="7247" spans="1:16" x14ac:dyDescent="0.25">
      <c r="A7247" s="97">
        <v>43788</v>
      </c>
      <c r="B7247" s="101">
        <v>81</v>
      </c>
      <c r="C7247" s="92" t="str">
        <f t="shared" si="339"/>
        <v>GET /domestic-standing-orders/{DomesticStandingOrderId}/payment-details</v>
      </c>
      <c r="D7247" s="94" t="s">
        <v>208</v>
      </c>
      <c r="E7247" s="93" t="str">
        <f t="shared" si="340"/>
        <v>PISP</v>
      </c>
      <c r="F7247" s="93" t="str">
        <f t="shared" si="341"/>
        <v>Y</v>
      </c>
      <c r="G7247" s="104">
        <v>6446739.1347780181</v>
      </c>
      <c r="H7247" s="99">
        <v>8781.4504088828053</v>
      </c>
      <c r="I7247" s="99">
        <v>255.65114422232546</v>
      </c>
      <c r="J7247" s="96"/>
      <c r="K7247" s="96"/>
      <c r="L7247" s="96"/>
      <c r="M7247" s="96"/>
      <c r="N7247" s="96"/>
      <c r="O7247" s="96"/>
      <c r="P7247" s="96"/>
    </row>
    <row r="7248" spans="1:16" x14ac:dyDescent="0.25">
      <c r="A7248" s="97">
        <v>43788</v>
      </c>
      <c r="B7248" s="101">
        <v>82</v>
      </c>
      <c r="C7248" s="92" t="str">
        <f t="shared" si="339"/>
        <v>GET /international-payments/{InternationalPaymentId}/payment-details</v>
      </c>
      <c r="D7248" s="94" t="s">
        <v>208</v>
      </c>
      <c r="E7248" s="93" t="str">
        <f t="shared" si="340"/>
        <v>PISP</v>
      </c>
      <c r="F7248" s="93" t="str">
        <f t="shared" si="341"/>
        <v>Y</v>
      </c>
      <c r="G7248" s="104">
        <v>15441712.032924499</v>
      </c>
      <c r="H7248" s="99">
        <v>22785.850079188276</v>
      </c>
      <c r="I7248" s="99">
        <v>71.914033442047653</v>
      </c>
      <c r="J7248" s="96"/>
      <c r="K7248" s="96"/>
      <c r="L7248" s="96"/>
      <c r="M7248" s="96"/>
      <c r="N7248" s="96"/>
      <c r="O7248" s="96"/>
      <c r="P7248" s="96"/>
    </row>
    <row r="7249" spans="1:16" x14ac:dyDescent="0.25">
      <c r="A7249" s="97">
        <v>43788</v>
      </c>
      <c r="B7249" s="101">
        <v>83</v>
      </c>
      <c r="C7249" s="92" t="str">
        <f t="shared" si="339"/>
        <v>GET /international-scheduled-payments/{InternationalScheduledPaymentId}/payment-details</v>
      </c>
      <c r="D7249" s="94" t="s">
        <v>208</v>
      </c>
      <c r="E7249" s="93" t="str">
        <f t="shared" si="340"/>
        <v>PISP</v>
      </c>
      <c r="F7249" s="93" t="str">
        <f t="shared" si="341"/>
        <v>Y</v>
      </c>
      <c r="G7249" s="104">
        <v>24184070.837339543</v>
      </c>
      <c r="H7249" s="99">
        <v>43936.320490861421</v>
      </c>
      <c r="I7249" s="99">
        <v>64.548277711147705</v>
      </c>
      <c r="J7249" s="96"/>
      <c r="K7249" s="96"/>
      <c r="L7249" s="96"/>
      <c r="M7249" s="96"/>
      <c r="N7249" s="96"/>
      <c r="O7249" s="96"/>
      <c r="P7249" s="96"/>
    </row>
    <row r="7250" spans="1:16" x14ac:dyDescent="0.25">
      <c r="A7250" s="97">
        <v>43788</v>
      </c>
      <c r="B7250" s="101">
        <v>84</v>
      </c>
      <c r="C7250" s="92" t="str">
        <f t="shared" si="339"/>
        <v>GET /international-standing-orders/{InternationalStandingOrderPaymentId}/payment-details</v>
      </c>
      <c r="D7250" s="94" t="s">
        <v>208</v>
      </c>
      <c r="E7250" s="93" t="str">
        <f t="shared" si="340"/>
        <v>PISP</v>
      </c>
      <c r="F7250" s="93" t="str">
        <f t="shared" si="341"/>
        <v>Y</v>
      </c>
      <c r="G7250" s="104">
        <v>7603806.8973739883</v>
      </c>
      <c r="H7250" s="99">
        <v>19810.91811755432</v>
      </c>
      <c r="I7250" s="99">
        <v>76.243904230964176</v>
      </c>
      <c r="J7250" s="96"/>
      <c r="K7250" s="96"/>
      <c r="L7250" s="96"/>
      <c r="M7250" s="96"/>
      <c r="N7250" s="96"/>
      <c r="O7250" s="96"/>
      <c r="P7250" s="96"/>
    </row>
    <row r="7251" spans="1:16" x14ac:dyDescent="0.25">
      <c r="A7251" s="97">
        <v>43788</v>
      </c>
      <c r="B7251" s="101">
        <v>85</v>
      </c>
      <c r="C7251" s="92" t="str">
        <f t="shared" si="339"/>
        <v>GET /file-payments/{FilePaymentId}/payment-details</v>
      </c>
      <c r="D7251" s="94" t="s">
        <v>208</v>
      </c>
      <c r="E7251" s="93" t="str">
        <f t="shared" si="340"/>
        <v>PISP</v>
      </c>
      <c r="F7251" s="93" t="str">
        <f t="shared" si="341"/>
        <v>Y</v>
      </c>
      <c r="G7251" s="104">
        <v>64686981.523615018</v>
      </c>
      <c r="H7251" s="99">
        <v>2979.8140962171356</v>
      </c>
      <c r="I7251" s="99">
        <v>94.333366375476473</v>
      </c>
      <c r="J7251" s="96"/>
      <c r="K7251" s="96"/>
      <c r="L7251" s="96"/>
      <c r="M7251" s="96"/>
      <c r="N7251" s="96"/>
      <c r="O7251" s="96"/>
      <c r="P7251" s="96"/>
    </row>
    <row r="7252" spans="1:16" x14ac:dyDescent="0.25">
      <c r="A7252" s="97">
        <v>43788</v>
      </c>
      <c r="B7252" s="101">
        <v>86</v>
      </c>
      <c r="C7252" s="92" t="str">
        <f t="shared" si="339"/>
        <v>POST /event-subscriptions</v>
      </c>
      <c r="D7252" s="94" t="s">
        <v>208</v>
      </c>
      <c r="E7252" s="93" t="str">
        <f t="shared" si="340"/>
        <v>Notifications</v>
      </c>
      <c r="F7252" s="93" t="str">
        <f t="shared" si="341"/>
        <v>N</v>
      </c>
      <c r="G7252" s="104">
        <v>12177250.946700605</v>
      </c>
      <c r="H7252" s="99">
        <v>13707.986965561031</v>
      </c>
      <c r="I7252" s="99">
        <v>11.882388230279364</v>
      </c>
      <c r="J7252" s="96"/>
      <c r="K7252" s="96"/>
      <c r="L7252" s="96"/>
      <c r="M7252" s="96"/>
      <c r="N7252" s="96"/>
      <c r="O7252" s="96"/>
      <c r="P7252" s="96"/>
    </row>
    <row r="7253" spans="1:16" x14ac:dyDescent="0.25">
      <c r="A7253" s="97">
        <v>43788</v>
      </c>
      <c r="B7253" s="101">
        <v>87</v>
      </c>
      <c r="C7253" s="92" t="str">
        <f t="shared" si="339"/>
        <v>GET /event-subscriptions</v>
      </c>
      <c r="D7253" s="94" t="s">
        <v>208</v>
      </c>
      <c r="E7253" s="93" t="str">
        <f t="shared" si="340"/>
        <v>Notifications</v>
      </c>
      <c r="F7253" s="93" t="str">
        <f t="shared" si="341"/>
        <v>N</v>
      </c>
      <c r="G7253" s="104">
        <v>19127664.067447353</v>
      </c>
      <c r="H7253" s="99">
        <v>39606.206348761327</v>
      </c>
      <c r="I7253" s="99">
        <v>159.49474511959005</v>
      </c>
      <c r="J7253" s="96"/>
      <c r="K7253" s="96"/>
      <c r="L7253" s="96"/>
      <c r="M7253" s="96"/>
      <c r="N7253" s="96"/>
      <c r="O7253" s="96"/>
      <c r="P7253" s="96"/>
    </row>
    <row r="7254" spans="1:16" x14ac:dyDescent="0.25">
      <c r="A7254" s="97">
        <v>43788</v>
      </c>
      <c r="B7254" s="101">
        <v>88</v>
      </c>
      <c r="C7254" s="92" t="str">
        <f t="shared" si="339"/>
        <v>PUT /event-subscriptions/{EventSubscriptionId}</v>
      </c>
      <c r="D7254" s="94" t="s">
        <v>208</v>
      </c>
      <c r="E7254" s="93" t="str">
        <f t="shared" si="340"/>
        <v>Notifications</v>
      </c>
      <c r="F7254" s="93" t="str">
        <f t="shared" si="341"/>
        <v>N</v>
      </c>
      <c r="G7254" s="104">
        <v>12786113.494035635</v>
      </c>
      <c r="H7254" s="99">
        <v>14393.386313839083</v>
      </c>
      <c r="I7254" s="99">
        <v>12.476507641793333</v>
      </c>
      <c r="J7254" s="96"/>
      <c r="K7254" s="96"/>
      <c r="L7254" s="96"/>
      <c r="M7254" s="96"/>
      <c r="N7254" s="96"/>
      <c r="O7254" s="96"/>
      <c r="P7254" s="96"/>
    </row>
    <row r="7255" spans="1:16" x14ac:dyDescent="0.25">
      <c r="A7255" s="97">
        <v>43788</v>
      </c>
      <c r="B7255" s="101">
        <v>89</v>
      </c>
      <c r="C7255" s="92" t="str">
        <f t="shared" si="339"/>
        <v>DELETE /event-subscriptions/{EventSubscriptionId}</v>
      </c>
      <c r="D7255" s="94" t="s">
        <v>208</v>
      </c>
      <c r="E7255" s="93" t="str">
        <f t="shared" si="340"/>
        <v>Notifications</v>
      </c>
      <c r="F7255" s="93" t="str">
        <f t="shared" si="341"/>
        <v>N</v>
      </c>
      <c r="G7255" s="104">
        <v>6408408.651847003</v>
      </c>
      <c r="H7255" s="99">
        <v>13096.582003905658</v>
      </c>
      <c r="I7255" s="99">
        <v>131.40317076312203</v>
      </c>
      <c r="J7255" s="96"/>
      <c r="K7255" s="96"/>
      <c r="L7255" s="96"/>
      <c r="M7255" s="96"/>
      <c r="N7255" s="96"/>
      <c r="O7255" s="96"/>
      <c r="P7255" s="96"/>
    </row>
    <row r="7256" spans="1:16" x14ac:dyDescent="0.25">
      <c r="A7256" s="97">
        <v>43788</v>
      </c>
      <c r="B7256" s="101">
        <v>90</v>
      </c>
      <c r="C7256" s="92" t="str">
        <f t="shared" si="339"/>
        <v>POST /event-notifications</v>
      </c>
      <c r="D7256" s="94" t="s">
        <v>208</v>
      </c>
      <c r="E7256" s="93" t="str">
        <f t="shared" si="340"/>
        <v>Notifications</v>
      </c>
      <c r="F7256" s="93" t="str">
        <f t="shared" si="341"/>
        <v>N</v>
      </c>
      <c r="G7256" s="104">
        <v>7829289.4933626857</v>
      </c>
      <c r="H7256" s="99">
        <v>15217.420354703718</v>
      </c>
      <c r="I7256" s="99">
        <v>217.40237762554284</v>
      </c>
      <c r="J7256" s="96"/>
      <c r="K7256" s="96"/>
      <c r="L7256" s="96"/>
      <c r="M7256" s="96"/>
      <c r="N7256" s="96"/>
      <c r="O7256" s="96"/>
      <c r="P7256" s="96"/>
    </row>
    <row r="7257" spans="1:16" x14ac:dyDescent="0.25">
      <c r="A7257" s="97">
        <v>43788</v>
      </c>
      <c r="B7257" s="101">
        <v>91</v>
      </c>
      <c r="C7257" s="92" t="str">
        <f t="shared" si="339"/>
        <v>POST /events</v>
      </c>
      <c r="D7257" s="94" t="s">
        <v>208</v>
      </c>
      <c r="E7257" s="93" t="str">
        <f t="shared" si="340"/>
        <v>Notifications</v>
      </c>
      <c r="F7257" s="93" t="str">
        <f t="shared" si="341"/>
        <v>N</v>
      </c>
      <c r="G7257" s="104">
        <v>5243243.442420275</v>
      </c>
      <c r="H7257" s="99">
        <v>10715.38527592281</v>
      </c>
      <c r="I7257" s="99">
        <v>107.51168516982712</v>
      </c>
      <c r="J7257" s="96"/>
      <c r="K7257" s="96"/>
      <c r="L7257" s="96"/>
      <c r="M7257" s="96"/>
      <c r="N7257" s="96"/>
      <c r="O7257" s="96"/>
      <c r="P7257" s="96"/>
    </row>
    <row r="7258" spans="1:16" x14ac:dyDescent="0.25">
      <c r="A7258" s="97">
        <v>43789</v>
      </c>
      <c r="B7258" s="101">
        <v>0</v>
      </c>
      <c r="C7258" s="92" t="str">
        <f t="shared" si="339"/>
        <v>OIDC endpoints for token IDs</v>
      </c>
      <c r="D7258" s="94" t="s">
        <v>207</v>
      </c>
      <c r="E7258" s="93" t="str">
        <f t="shared" si="340"/>
        <v>OIDC</v>
      </c>
      <c r="F7258" s="93" t="str">
        <f t="shared" si="341"/>
        <v>N</v>
      </c>
      <c r="G7258" s="111">
        <v>900178466.98156679</v>
      </c>
      <c r="H7258" s="99">
        <v>1800789.9250203171</v>
      </c>
      <c r="I7258" s="99">
        <v>630.06868468660321</v>
      </c>
      <c r="J7258" s="96"/>
      <c r="K7258" s="96"/>
      <c r="L7258" s="96"/>
      <c r="M7258" s="96"/>
      <c r="N7258" s="96"/>
      <c r="O7258" s="96"/>
      <c r="P7258" s="96"/>
    </row>
    <row r="7259" spans="1:16" x14ac:dyDescent="0.25">
      <c r="A7259" s="100">
        <v>43789</v>
      </c>
      <c r="B7259" s="101">
        <v>1</v>
      </c>
      <c r="C7259" s="92" t="str">
        <f t="shared" si="339"/>
        <v>POST /account-access-consents</v>
      </c>
      <c r="D7259" s="94" t="s">
        <v>207</v>
      </c>
      <c r="E7259" s="93" t="str">
        <f t="shared" si="340"/>
        <v>AISP</v>
      </c>
      <c r="F7259" s="93" t="str">
        <f t="shared" si="341"/>
        <v>N</v>
      </c>
      <c r="G7259" s="95">
        <v>772489.9167283437</v>
      </c>
      <c r="H7259" s="102">
        <v>29907.101335547493</v>
      </c>
      <c r="I7259" s="102">
        <v>101.24151060262652</v>
      </c>
      <c r="J7259" s="96"/>
      <c r="K7259" s="96"/>
      <c r="L7259" s="96"/>
      <c r="M7259" s="96"/>
      <c r="N7259" s="96"/>
      <c r="O7259" s="96"/>
      <c r="P7259" s="96"/>
    </row>
    <row r="7260" spans="1:16" x14ac:dyDescent="0.25">
      <c r="A7260" s="100">
        <v>43789</v>
      </c>
      <c r="B7260" s="101">
        <v>2</v>
      </c>
      <c r="C7260" s="92" t="str">
        <f t="shared" si="339"/>
        <v>GET /account-access-consents/{ConsentId}</v>
      </c>
      <c r="D7260" s="94" t="s">
        <v>207</v>
      </c>
      <c r="E7260" s="93" t="str">
        <f t="shared" si="340"/>
        <v>AISP</v>
      </c>
      <c r="F7260" s="93" t="str">
        <f t="shared" si="341"/>
        <v>N</v>
      </c>
      <c r="G7260" s="95">
        <v>1492822.6237192131</v>
      </c>
      <c r="H7260" s="102">
        <v>31892.346907451301</v>
      </c>
      <c r="I7260" s="102">
        <v>37.95158996017301</v>
      </c>
      <c r="J7260" s="96"/>
      <c r="K7260" s="96"/>
      <c r="L7260" s="96"/>
      <c r="M7260" s="96"/>
      <c r="N7260" s="96"/>
      <c r="O7260" s="96"/>
      <c r="P7260" s="96"/>
    </row>
    <row r="7261" spans="1:16" x14ac:dyDescent="0.25">
      <c r="A7261" s="100">
        <v>43789</v>
      </c>
      <c r="B7261" s="101">
        <v>3</v>
      </c>
      <c r="C7261" s="92" t="str">
        <f t="shared" si="339"/>
        <v>DELETE /account-access-consents/{ConsentId}</v>
      </c>
      <c r="D7261" s="94" t="s">
        <v>207</v>
      </c>
      <c r="E7261" s="93" t="str">
        <f t="shared" si="340"/>
        <v>AISP</v>
      </c>
      <c r="F7261" s="93" t="str">
        <f t="shared" si="341"/>
        <v>N</v>
      </c>
      <c r="G7261" s="95">
        <v>821553.3180816361</v>
      </c>
      <c r="H7261" s="102">
        <v>23615.343650216215</v>
      </c>
      <c r="I7261" s="102">
        <v>314.94880935416813</v>
      </c>
      <c r="J7261" s="96"/>
      <c r="K7261" s="96"/>
      <c r="L7261" s="96"/>
      <c r="M7261" s="96"/>
      <c r="N7261" s="96"/>
      <c r="O7261" s="96"/>
      <c r="P7261" s="96"/>
    </row>
    <row r="7262" spans="1:16" x14ac:dyDescent="0.25">
      <c r="A7262" s="100">
        <v>43789</v>
      </c>
      <c r="B7262" s="101">
        <v>4</v>
      </c>
      <c r="C7262" s="92" t="str">
        <f t="shared" si="339"/>
        <v>GET /accounts</v>
      </c>
      <c r="D7262" s="94" t="s">
        <v>207</v>
      </c>
      <c r="E7262" s="93" t="str">
        <f t="shared" si="340"/>
        <v>AISP</v>
      </c>
      <c r="F7262" s="93" t="str">
        <f t="shared" si="341"/>
        <v>Y</v>
      </c>
      <c r="G7262" s="95">
        <v>1948036.4854829814</v>
      </c>
      <c r="H7262" s="102">
        <v>29904.409858651383</v>
      </c>
      <c r="I7262" s="102">
        <v>80.619238661216983</v>
      </c>
      <c r="J7262" s="96"/>
      <c r="K7262" s="96"/>
      <c r="L7262" s="96"/>
      <c r="M7262" s="96"/>
      <c r="N7262" s="96"/>
      <c r="O7262" s="96"/>
      <c r="P7262" s="96"/>
    </row>
    <row r="7263" spans="1:16" x14ac:dyDescent="0.25">
      <c r="A7263" s="100">
        <v>43789</v>
      </c>
      <c r="B7263" s="101">
        <v>5</v>
      </c>
      <c r="C7263" s="92" t="str">
        <f t="shared" si="339"/>
        <v>GET /accounts/{AccountId}</v>
      </c>
      <c r="D7263" s="94" t="s">
        <v>207</v>
      </c>
      <c r="E7263" s="93" t="str">
        <f t="shared" si="340"/>
        <v>AISP</v>
      </c>
      <c r="F7263" s="93" t="str">
        <f t="shared" si="341"/>
        <v>Y</v>
      </c>
      <c r="G7263" s="95">
        <v>3095026.0468611028</v>
      </c>
      <c r="H7263" s="102">
        <v>40318.637160883773</v>
      </c>
      <c r="I7263" s="102">
        <v>92.5683534222254</v>
      </c>
      <c r="J7263" s="96"/>
      <c r="K7263" s="96"/>
      <c r="L7263" s="96"/>
      <c r="M7263" s="96"/>
      <c r="N7263" s="96"/>
      <c r="O7263" s="96"/>
      <c r="P7263" s="96"/>
    </row>
    <row r="7264" spans="1:16" x14ac:dyDescent="0.25">
      <c r="A7264" s="100">
        <v>43789</v>
      </c>
      <c r="B7264" s="101">
        <v>6</v>
      </c>
      <c r="C7264" s="92" t="str">
        <f t="shared" si="339"/>
        <v>GET /accounts/{AccountId}/balances</v>
      </c>
      <c r="D7264" s="94" t="s">
        <v>207</v>
      </c>
      <c r="E7264" s="93" t="str">
        <f t="shared" si="340"/>
        <v>AISP</v>
      </c>
      <c r="F7264" s="93" t="str">
        <f t="shared" si="341"/>
        <v>Y</v>
      </c>
      <c r="G7264" s="95">
        <v>2193448.5824393621</v>
      </c>
      <c r="H7264" s="102">
        <v>27025.456623380269</v>
      </c>
      <c r="I7264" s="102">
        <v>157.11371659575917</v>
      </c>
      <c r="J7264" s="96"/>
      <c r="K7264" s="96"/>
      <c r="L7264" s="96"/>
      <c r="M7264" s="96"/>
      <c r="N7264" s="96"/>
      <c r="O7264" s="96"/>
      <c r="P7264" s="96"/>
    </row>
    <row r="7265" spans="1:16" x14ac:dyDescent="0.25">
      <c r="A7265" s="100">
        <v>43789</v>
      </c>
      <c r="B7265" s="101">
        <v>7</v>
      </c>
      <c r="C7265" s="92" t="str">
        <f t="shared" si="339"/>
        <v>GET /balances</v>
      </c>
      <c r="D7265" s="94" t="s">
        <v>207</v>
      </c>
      <c r="E7265" s="93" t="str">
        <f t="shared" si="340"/>
        <v>AISP</v>
      </c>
      <c r="F7265" s="93" t="str">
        <f t="shared" si="341"/>
        <v>Y</v>
      </c>
      <c r="G7265" s="95">
        <v>1301815.8458831913</v>
      </c>
      <c r="H7265" s="102">
        <v>24153.404499061096</v>
      </c>
      <c r="I7265" s="102">
        <v>175.250348761834</v>
      </c>
      <c r="J7265" s="96"/>
      <c r="K7265" s="96"/>
      <c r="L7265" s="96"/>
      <c r="M7265" s="96"/>
      <c r="N7265" s="96"/>
      <c r="O7265" s="96"/>
      <c r="P7265" s="96"/>
    </row>
    <row r="7266" spans="1:16" x14ac:dyDescent="0.25">
      <c r="A7266" s="100">
        <v>43789</v>
      </c>
      <c r="B7266" s="101">
        <v>8</v>
      </c>
      <c r="C7266" s="92" t="str">
        <f t="shared" si="339"/>
        <v>GET /accounts/{AccountId}/transactions</v>
      </c>
      <c r="D7266" s="94" t="s">
        <v>207</v>
      </c>
      <c r="E7266" s="93" t="str">
        <f t="shared" si="340"/>
        <v>AISP</v>
      </c>
      <c r="F7266" s="93" t="str">
        <f t="shared" si="341"/>
        <v>Y</v>
      </c>
      <c r="G7266" s="95">
        <v>36648309.227352887</v>
      </c>
      <c r="H7266" s="102">
        <v>18219.0771297049</v>
      </c>
      <c r="I7266" s="102">
        <v>199.60866384189572</v>
      </c>
      <c r="J7266" s="96"/>
      <c r="K7266" s="96"/>
      <c r="L7266" s="96"/>
      <c r="M7266" s="96"/>
      <c r="N7266" s="96"/>
      <c r="O7266" s="96"/>
      <c r="P7266" s="96"/>
    </row>
    <row r="7267" spans="1:16" x14ac:dyDescent="0.25">
      <c r="A7267" s="100">
        <v>43789</v>
      </c>
      <c r="B7267" s="101">
        <v>9</v>
      </c>
      <c r="C7267" s="92" t="str">
        <f t="shared" si="339"/>
        <v>GET /transactions</v>
      </c>
      <c r="D7267" s="94" t="s">
        <v>207</v>
      </c>
      <c r="E7267" s="93" t="str">
        <f t="shared" si="340"/>
        <v>AISP</v>
      </c>
      <c r="F7267" s="93" t="str">
        <f t="shared" si="341"/>
        <v>Y</v>
      </c>
      <c r="G7267" s="95">
        <v>385408820.60508126</v>
      </c>
      <c r="H7267" s="102">
        <v>44797.290910225711</v>
      </c>
      <c r="I7267" s="102">
        <v>38.972198531428766</v>
      </c>
      <c r="J7267" s="96"/>
      <c r="K7267" s="96"/>
      <c r="L7267" s="96"/>
      <c r="M7267" s="96"/>
      <c r="N7267" s="96"/>
      <c r="O7267" s="96"/>
      <c r="P7267" s="96"/>
    </row>
    <row r="7268" spans="1:16" x14ac:dyDescent="0.25">
      <c r="A7268" s="100">
        <v>43789</v>
      </c>
      <c r="B7268" s="101">
        <v>10</v>
      </c>
      <c r="C7268" s="92" t="str">
        <f t="shared" si="339"/>
        <v>GET /accounts/{AccountId}/beneficiaries</v>
      </c>
      <c r="D7268" s="94" t="s">
        <v>207</v>
      </c>
      <c r="E7268" s="93" t="str">
        <f t="shared" si="340"/>
        <v>AISP</v>
      </c>
      <c r="F7268" s="93" t="str">
        <f t="shared" si="341"/>
        <v>Y</v>
      </c>
      <c r="G7268" s="95">
        <v>2663158.7067847159</v>
      </c>
      <c r="H7268" s="102">
        <v>28823.526148607765</v>
      </c>
      <c r="I7268" s="102">
        <v>148.27824060866979</v>
      </c>
      <c r="J7268" s="96"/>
      <c r="K7268" s="96"/>
      <c r="L7268" s="96"/>
      <c r="M7268" s="96"/>
      <c r="N7268" s="96"/>
      <c r="O7268" s="96"/>
      <c r="P7268" s="96"/>
    </row>
    <row r="7269" spans="1:16" x14ac:dyDescent="0.25">
      <c r="A7269" s="100">
        <v>43789</v>
      </c>
      <c r="B7269" s="101">
        <v>11</v>
      </c>
      <c r="C7269" s="92" t="str">
        <f t="shared" si="339"/>
        <v>GET /beneficiaries</v>
      </c>
      <c r="D7269" s="94" t="s">
        <v>207</v>
      </c>
      <c r="E7269" s="93" t="str">
        <f t="shared" si="340"/>
        <v>AISP</v>
      </c>
      <c r="F7269" s="93" t="str">
        <f t="shared" si="341"/>
        <v>Y</v>
      </c>
      <c r="G7269" s="95">
        <v>3148808.8878592099</v>
      </c>
      <c r="H7269" s="102">
        <v>37691.595907756993</v>
      </c>
      <c r="I7269" s="102">
        <v>30.488151590951404</v>
      </c>
      <c r="J7269" s="96"/>
      <c r="K7269" s="96"/>
      <c r="L7269" s="96"/>
      <c r="M7269" s="96"/>
      <c r="N7269" s="96"/>
      <c r="O7269" s="96"/>
      <c r="P7269" s="96"/>
    </row>
    <row r="7270" spans="1:16" x14ac:dyDescent="0.25">
      <c r="A7270" s="100">
        <v>43789</v>
      </c>
      <c r="B7270" s="101">
        <v>12</v>
      </c>
      <c r="C7270" s="92" t="str">
        <f t="shared" si="339"/>
        <v>GET /accounts/{AccountId}/direct-debits</v>
      </c>
      <c r="D7270" s="94" t="s">
        <v>207</v>
      </c>
      <c r="E7270" s="93" t="str">
        <f t="shared" si="340"/>
        <v>AISP</v>
      </c>
      <c r="F7270" s="93" t="str">
        <f t="shared" si="341"/>
        <v>Y</v>
      </c>
      <c r="G7270" s="95">
        <v>2374240.675504378</v>
      </c>
      <c r="H7270" s="102">
        <v>38469.853972050652</v>
      </c>
      <c r="I7270" s="102">
        <v>207.71788174565057</v>
      </c>
      <c r="J7270" s="96"/>
      <c r="K7270" s="96"/>
      <c r="L7270" s="96"/>
      <c r="M7270" s="96"/>
      <c r="N7270" s="96"/>
      <c r="O7270" s="96"/>
      <c r="P7270" s="96"/>
    </row>
    <row r="7271" spans="1:16" x14ac:dyDescent="0.25">
      <c r="A7271" s="100">
        <v>43789</v>
      </c>
      <c r="B7271" s="101">
        <v>13</v>
      </c>
      <c r="C7271" s="92" t="str">
        <f t="shared" si="339"/>
        <v>GET /direct-debits</v>
      </c>
      <c r="D7271" s="94" t="s">
        <v>207</v>
      </c>
      <c r="E7271" s="93" t="str">
        <f t="shared" si="340"/>
        <v>AISP</v>
      </c>
      <c r="F7271" s="93" t="str">
        <f t="shared" si="341"/>
        <v>Y</v>
      </c>
      <c r="G7271" s="95">
        <v>1992205.7208919344</v>
      </c>
      <c r="H7271" s="102">
        <v>21537.339043295673</v>
      </c>
      <c r="I7271" s="102">
        <v>248.88922615089459</v>
      </c>
      <c r="J7271" s="96"/>
      <c r="K7271" s="96"/>
      <c r="L7271" s="96"/>
      <c r="M7271" s="96"/>
      <c r="N7271" s="96"/>
      <c r="O7271" s="96"/>
      <c r="P7271" s="96"/>
    </row>
    <row r="7272" spans="1:16" x14ac:dyDescent="0.25">
      <c r="A7272" s="100">
        <v>43789</v>
      </c>
      <c r="B7272" s="101">
        <v>14</v>
      </c>
      <c r="C7272" s="92" t="str">
        <f t="shared" si="339"/>
        <v>GET /accounts/{AccountId}/standing-orders</v>
      </c>
      <c r="D7272" s="94" t="s">
        <v>207</v>
      </c>
      <c r="E7272" s="93" t="str">
        <f t="shared" si="340"/>
        <v>AISP</v>
      </c>
      <c r="F7272" s="93" t="str">
        <f t="shared" si="341"/>
        <v>Y</v>
      </c>
      <c r="G7272" s="95">
        <v>1143611.9353088452</v>
      </c>
      <c r="H7272" s="102">
        <v>16669.403242308385</v>
      </c>
      <c r="I7272" s="102">
        <v>147.19181462487214</v>
      </c>
      <c r="J7272" s="96"/>
      <c r="K7272" s="96"/>
      <c r="L7272" s="96"/>
      <c r="M7272" s="96"/>
      <c r="N7272" s="96"/>
      <c r="O7272" s="96"/>
      <c r="P7272" s="96"/>
    </row>
    <row r="7273" spans="1:16" x14ac:dyDescent="0.25">
      <c r="A7273" s="100">
        <v>43789</v>
      </c>
      <c r="B7273" s="101">
        <v>15</v>
      </c>
      <c r="C7273" s="92" t="str">
        <f t="shared" si="339"/>
        <v>GET /standing-orders</v>
      </c>
      <c r="D7273" s="94" t="s">
        <v>207</v>
      </c>
      <c r="E7273" s="93" t="str">
        <f t="shared" si="340"/>
        <v>AISP</v>
      </c>
      <c r="F7273" s="93" t="str">
        <f t="shared" si="341"/>
        <v>Y</v>
      </c>
      <c r="G7273" s="95">
        <v>1575609.3384226086</v>
      </c>
      <c r="H7273" s="102">
        <v>40775.165521590607</v>
      </c>
      <c r="I7273" s="102">
        <v>171.93885529763105</v>
      </c>
      <c r="J7273" s="96"/>
      <c r="K7273" s="96"/>
      <c r="L7273" s="96"/>
      <c r="M7273" s="96"/>
      <c r="N7273" s="96"/>
      <c r="O7273" s="96"/>
      <c r="P7273" s="96"/>
    </row>
    <row r="7274" spans="1:16" x14ac:dyDescent="0.25">
      <c r="A7274" s="100">
        <v>43789</v>
      </c>
      <c r="B7274" s="101">
        <v>16</v>
      </c>
      <c r="C7274" s="92" t="str">
        <f t="shared" si="339"/>
        <v>GET /accounts/{AccountId}/product</v>
      </c>
      <c r="D7274" s="94" t="s">
        <v>207</v>
      </c>
      <c r="E7274" s="93" t="str">
        <f t="shared" si="340"/>
        <v>AISP</v>
      </c>
      <c r="F7274" s="93" t="str">
        <f t="shared" si="341"/>
        <v>Y</v>
      </c>
      <c r="G7274" s="95">
        <v>423347.97128285898</v>
      </c>
      <c r="H7274" s="102">
        <v>5576.6482077673545</v>
      </c>
      <c r="I7274" s="102">
        <v>184.26683762370359</v>
      </c>
      <c r="J7274" s="96"/>
      <c r="K7274" s="96"/>
      <c r="L7274" s="96"/>
      <c r="M7274" s="96"/>
      <c r="N7274" s="96"/>
      <c r="O7274" s="96"/>
      <c r="P7274" s="96"/>
    </row>
    <row r="7275" spans="1:16" x14ac:dyDescent="0.25">
      <c r="A7275" s="100">
        <v>43789</v>
      </c>
      <c r="B7275" s="101">
        <v>17</v>
      </c>
      <c r="C7275" s="92" t="str">
        <f t="shared" si="339"/>
        <v>GET /products</v>
      </c>
      <c r="D7275" s="94" t="s">
        <v>207</v>
      </c>
      <c r="E7275" s="93" t="str">
        <f t="shared" si="340"/>
        <v>AISP</v>
      </c>
      <c r="F7275" s="93" t="str">
        <f t="shared" si="341"/>
        <v>Y</v>
      </c>
      <c r="G7275" s="95">
        <v>895362.16558963223</v>
      </c>
      <c r="H7275" s="101">
        <v>36134.585842392866</v>
      </c>
      <c r="I7275" s="101">
        <v>228.71500875486325</v>
      </c>
      <c r="J7275" s="96"/>
      <c r="K7275" s="96"/>
      <c r="L7275" s="96"/>
      <c r="M7275" s="96"/>
      <c r="N7275" s="96"/>
      <c r="O7275" s="96"/>
      <c r="P7275" s="96"/>
    </row>
    <row r="7276" spans="1:16" x14ac:dyDescent="0.25">
      <c r="A7276" s="100">
        <v>43789</v>
      </c>
      <c r="B7276" s="101">
        <v>18</v>
      </c>
      <c r="C7276" s="92" t="str">
        <f t="shared" si="339"/>
        <v>GET /accounts/{AccountId}/offers</v>
      </c>
      <c r="D7276" s="94" t="s">
        <v>207</v>
      </c>
      <c r="E7276" s="93" t="str">
        <f t="shared" si="340"/>
        <v>AISP</v>
      </c>
      <c r="F7276" s="93" t="str">
        <f t="shared" si="341"/>
        <v>Y</v>
      </c>
      <c r="G7276" s="95">
        <v>1010708.9093315371</v>
      </c>
      <c r="H7276" s="101">
        <v>36155.0520251856</v>
      </c>
      <c r="I7276" s="101">
        <v>289.40800649816742</v>
      </c>
      <c r="J7276" s="96"/>
      <c r="K7276" s="96"/>
      <c r="L7276" s="96"/>
      <c r="M7276" s="96"/>
      <c r="N7276" s="96"/>
      <c r="O7276" s="96"/>
      <c r="P7276" s="96"/>
    </row>
    <row r="7277" spans="1:16" x14ac:dyDescent="0.25">
      <c r="A7277" s="100">
        <v>43789</v>
      </c>
      <c r="B7277" s="101">
        <v>19</v>
      </c>
      <c r="C7277" s="92" t="str">
        <f t="shared" si="339"/>
        <v>GET /offers</v>
      </c>
      <c r="D7277" s="94" t="s">
        <v>207</v>
      </c>
      <c r="E7277" s="93" t="str">
        <f t="shared" si="340"/>
        <v>AISP</v>
      </c>
      <c r="F7277" s="93" t="str">
        <f t="shared" si="341"/>
        <v>Y</v>
      </c>
      <c r="G7277" s="95">
        <v>3943898.9704623604</v>
      </c>
      <c r="H7277" s="101">
        <v>39839.924041587539</v>
      </c>
      <c r="I7277" s="101">
        <v>170.06976085269883</v>
      </c>
      <c r="J7277" s="96"/>
      <c r="K7277" s="96"/>
      <c r="L7277" s="96"/>
      <c r="M7277" s="96"/>
      <c r="N7277" s="96"/>
      <c r="O7277" s="96"/>
      <c r="P7277" s="96"/>
    </row>
    <row r="7278" spans="1:16" x14ac:dyDescent="0.25">
      <c r="A7278" s="100">
        <v>43789</v>
      </c>
      <c r="B7278" s="101">
        <v>20</v>
      </c>
      <c r="C7278" s="92" t="str">
        <f t="shared" si="339"/>
        <v>GET /accounts/{AccountId}/party</v>
      </c>
      <c r="D7278" s="94" t="s">
        <v>207</v>
      </c>
      <c r="E7278" s="93" t="str">
        <f t="shared" si="340"/>
        <v>AISP</v>
      </c>
      <c r="F7278" s="93" t="str">
        <f t="shared" si="341"/>
        <v>Y</v>
      </c>
      <c r="G7278" s="95">
        <v>1358418.9060311113</v>
      </c>
      <c r="H7278" s="101">
        <v>45288.062805124267</v>
      </c>
      <c r="I7278" s="101">
        <v>0</v>
      </c>
      <c r="J7278" s="96"/>
      <c r="K7278" s="96"/>
      <c r="L7278" s="96"/>
      <c r="M7278" s="96"/>
      <c r="N7278" s="96"/>
      <c r="O7278" s="96"/>
      <c r="P7278" s="96"/>
    </row>
    <row r="7279" spans="1:16" x14ac:dyDescent="0.25">
      <c r="A7279" s="100">
        <v>43789</v>
      </c>
      <c r="B7279" s="101">
        <v>21</v>
      </c>
      <c r="C7279" s="92" t="str">
        <f t="shared" si="339"/>
        <v>GET /party</v>
      </c>
      <c r="D7279" s="94" t="s">
        <v>207</v>
      </c>
      <c r="E7279" s="93" t="str">
        <f t="shared" si="340"/>
        <v>AISP</v>
      </c>
      <c r="F7279" s="93" t="str">
        <f t="shared" si="341"/>
        <v>Y</v>
      </c>
      <c r="G7279" s="95">
        <v>892416.08155790681</v>
      </c>
      <c r="H7279" s="101">
        <v>11340.473269259955</v>
      </c>
      <c r="I7279" s="101">
        <v>391.51346549363041</v>
      </c>
      <c r="J7279" s="96"/>
      <c r="K7279" s="96"/>
      <c r="L7279" s="96"/>
      <c r="M7279" s="96"/>
      <c r="N7279" s="96"/>
      <c r="O7279" s="96"/>
      <c r="P7279" s="96"/>
    </row>
    <row r="7280" spans="1:16" x14ac:dyDescent="0.25">
      <c r="A7280" s="100">
        <v>43789</v>
      </c>
      <c r="B7280" s="101">
        <v>22</v>
      </c>
      <c r="C7280" s="92" t="str">
        <f t="shared" si="339"/>
        <v>GET /accounts/{AccountId}/scheduled-payments</v>
      </c>
      <c r="D7280" s="94" t="s">
        <v>207</v>
      </c>
      <c r="E7280" s="93" t="str">
        <f t="shared" si="340"/>
        <v>AISP</v>
      </c>
      <c r="F7280" s="93" t="str">
        <f t="shared" si="341"/>
        <v>Y</v>
      </c>
      <c r="G7280" s="95">
        <v>1104429.9757034415</v>
      </c>
      <c r="H7280" s="101">
        <v>32742.300454182259</v>
      </c>
      <c r="I7280" s="101">
        <v>3.4986708334792711</v>
      </c>
      <c r="J7280" s="96"/>
      <c r="K7280" s="96"/>
      <c r="L7280" s="96"/>
      <c r="M7280" s="96"/>
      <c r="N7280" s="96"/>
      <c r="O7280" s="96"/>
      <c r="P7280" s="96"/>
    </row>
    <row r="7281" spans="1:16" x14ac:dyDescent="0.25">
      <c r="A7281" s="100">
        <v>43789</v>
      </c>
      <c r="B7281" s="101">
        <v>23</v>
      </c>
      <c r="C7281" s="92" t="str">
        <f t="shared" si="339"/>
        <v>GET /scheduled-payments</v>
      </c>
      <c r="D7281" s="94" t="s">
        <v>207</v>
      </c>
      <c r="E7281" s="93" t="str">
        <f t="shared" si="340"/>
        <v>AISP</v>
      </c>
      <c r="F7281" s="93" t="str">
        <f t="shared" si="341"/>
        <v>Y</v>
      </c>
      <c r="G7281" s="95">
        <v>2131467.7702051532</v>
      </c>
      <c r="H7281" s="101">
        <v>30883.417236316331</v>
      </c>
      <c r="I7281" s="101">
        <v>90.208920474441769</v>
      </c>
      <c r="J7281" s="96"/>
      <c r="K7281" s="96"/>
      <c r="L7281" s="96"/>
      <c r="M7281" s="96"/>
      <c r="N7281" s="96"/>
      <c r="O7281" s="96"/>
      <c r="P7281" s="96"/>
    </row>
    <row r="7282" spans="1:16" x14ac:dyDescent="0.25">
      <c r="A7282" s="100">
        <v>43789</v>
      </c>
      <c r="B7282" s="101">
        <v>24</v>
      </c>
      <c r="C7282" s="92" t="str">
        <f t="shared" si="339"/>
        <v>GET /accounts/{AccountId}/statements</v>
      </c>
      <c r="D7282" s="94" t="s">
        <v>207</v>
      </c>
      <c r="E7282" s="93" t="str">
        <f t="shared" si="340"/>
        <v>AISP</v>
      </c>
      <c r="F7282" s="93" t="str">
        <f t="shared" si="341"/>
        <v>Y</v>
      </c>
      <c r="G7282" s="95">
        <v>969250.34351711324</v>
      </c>
      <c r="H7282" s="101">
        <v>15099.174755665405</v>
      </c>
      <c r="I7282" s="101">
        <v>156.62481955664165</v>
      </c>
      <c r="J7282" s="96"/>
      <c r="K7282" s="96"/>
      <c r="L7282" s="96"/>
      <c r="M7282" s="96"/>
      <c r="N7282" s="96"/>
      <c r="O7282" s="96"/>
      <c r="P7282" s="96"/>
    </row>
    <row r="7283" spans="1:16" x14ac:dyDescent="0.25">
      <c r="A7283" s="100">
        <v>43789</v>
      </c>
      <c r="B7283" s="101">
        <v>25</v>
      </c>
      <c r="C7283" s="92" t="str">
        <f t="shared" si="339"/>
        <v>GET /accounts/{AccountId}/statements/{StatementId}</v>
      </c>
      <c r="D7283" s="94" t="s">
        <v>207</v>
      </c>
      <c r="E7283" s="93" t="str">
        <f t="shared" si="340"/>
        <v>AISP</v>
      </c>
      <c r="F7283" s="93" t="str">
        <f t="shared" si="341"/>
        <v>Y</v>
      </c>
      <c r="G7283" s="95">
        <v>1425835.5494705625</v>
      </c>
      <c r="H7283" s="101">
        <v>25029.833671256863</v>
      </c>
      <c r="I7283" s="101">
        <v>118.50534513647567</v>
      </c>
      <c r="J7283" s="96"/>
      <c r="K7283" s="96"/>
      <c r="L7283" s="96"/>
      <c r="M7283" s="96"/>
      <c r="N7283" s="96"/>
      <c r="O7283" s="96"/>
      <c r="P7283" s="96"/>
    </row>
    <row r="7284" spans="1:16" x14ac:dyDescent="0.25">
      <c r="A7284" s="100">
        <v>43789</v>
      </c>
      <c r="B7284" s="101">
        <v>26</v>
      </c>
      <c r="C7284" s="92" t="str">
        <f t="shared" si="339"/>
        <v>GET /accounts/{AccountId}/statements/{StatementId}/file</v>
      </c>
      <c r="D7284" s="94" t="s">
        <v>207</v>
      </c>
      <c r="E7284" s="93" t="str">
        <f t="shared" si="340"/>
        <v>AISP</v>
      </c>
      <c r="F7284" s="93" t="str">
        <f t="shared" si="341"/>
        <v>Y</v>
      </c>
      <c r="G7284" s="95">
        <v>2530837.4982009227</v>
      </c>
      <c r="H7284" s="101">
        <v>26248.661918810507</v>
      </c>
      <c r="I7284" s="101">
        <v>94.031262372281006</v>
      </c>
      <c r="J7284" s="96"/>
      <c r="K7284" s="96"/>
      <c r="L7284" s="96"/>
      <c r="M7284" s="96"/>
      <c r="N7284" s="96"/>
      <c r="O7284" s="96"/>
      <c r="P7284" s="96"/>
    </row>
    <row r="7285" spans="1:16" x14ac:dyDescent="0.25">
      <c r="A7285" s="100">
        <v>43789</v>
      </c>
      <c r="B7285" s="101">
        <v>27</v>
      </c>
      <c r="C7285" s="92" t="str">
        <f t="shared" si="339"/>
        <v>GET /accounts/{AccountId}/statements/{StatementId}/transactions</v>
      </c>
      <c r="D7285" s="94" t="s">
        <v>207</v>
      </c>
      <c r="E7285" s="93" t="str">
        <f t="shared" si="340"/>
        <v>AISP</v>
      </c>
      <c r="F7285" s="93" t="str">
        <f t="shared" si="341"/>
        <v>Y</v>
      </c>
      <c r="G7285" s="95">
        <v>37448849.57643193</v>
      </c>
      <c r="H7285" s="101">
        <v>7630.4362459614731</v>
      </c>
      <c r="I7285" s="101">
        <v>313.55469777163501</v>
      </c>
      <c r="J7285" s="96"/>
      <c r="K7285" s="96"/>
      <c r="L7285" s="96"/>
      <c r="M7285" s="96"/>
      <c r="N7285" s="96"/>
      <c r="O7285" s="96"/>
      <c r="P7285" s="96"/>
    </row>
    <row r="7286" spans="1:16" x14ac:dyDescent="0.25">
      <c r="A7286" s="100">
        <v>43789</v>
      </c>
      <c r="B7286" s="101">
        <v>28</v>
      </c>
      <c r="C7286" s="92" t="str">
        <f t="shared" si="339"/>
        <v>GET /statements</v>
      </c>
      <c r="D7286" s="94" t="s">
        <v>207</v>
      </c>
      <c r="E7286" s="93" t="str">
        <f t="shared" si="340"/>
        <v>AISP</v>
      </c>
      <c r="F7286" s="93" t="str">
        <f t="shared" si="341"/>
        <v>Y</v>
      </c>
      <c r="G7286" s="95">
        <v>3781376.9337109113</v>
      </c>
      <c r="H7286" s="101">
        <v>38745.759115885565</v>
      </c>
      <c r="I7286" s="101">
        <v>72.237652573134355</v>
      </c>
      <c r="J7286" s="96"/>
      <c r="K7286" s="96"/>
      <c r="L7286" s="96"/>
      <c r="M7286" s="96"/>
      <c r="N7286" s="96"/>
      <c r="O7286" s="96"/>
      <c r="P7286" s="96"/>
    </row>
    <row r="7287" spans="1:16" x14ac:dyDescent="0.25">
      <c r="A7287" s="100">
        <v>43789</v>
      </c>
      <c r="B7287" s="101">
        <v>29</v>
      </c>
      <c r="C7287" s="92" t="str">
        <f t="shared" si="339"/>
        <v>POST /domestic-payment-consents</v>
      </c>
      <c r="D7287" s="94" t="s">
        <v>207</v>
      </c>
      <c r="E7287" s="93" t="str">
        <f t="shared" si="340"/>
        <v>PISP</v>
      </c>
      <c r="F7287" s="93" t="str">
        <f t="shared" si="341"/>
        <v>N</v>
      </c>
      <c r="G7287" s="95">
        <v>3643473.4805028802</v>
      </c>
      <c r="H7287" s="102">
        <v>8254.5391594778866</v>
      </c>
      <c r="I7287" s="102">
        <v>91.741333927409102</v>
      </c>
      <c r="J7287" s="96"/>
      <c r="K7287" s="96"/>
      <c r="L7287" s="96"/>
      <c r="M7287" s="96"/>
      <c r="N7287" s="96"/>
      <c r="O7287" s="96"/>
      <c r="P7287" s="96"/>
    </row>
    <row r="7288" spans="1:16" x14ac:dyDescent="0.25">
      <c r="A7288" s="100">
        <v>43789</v>
      </c>
      <c r="B7288" s="101">
        <v>30</v>
      </c>
      <c r="C7288" s="92" t="str">
        <f t="shared" si="339"/>
        <v>GET /domestic-payment-consents/{ConsentId}</v>
      </c>
      <c r="D7288" s="94" t="s">
        <v>207</v>
      </c>
      <c r="E7288" s="93" t="str">
        <f t="shared" si="340"/>
        <v>PISP</v>
      </c>
      <c r="F7288" s="93" t="str">
        <f t="shared" si="341"/>
        <v>N</v>
      </c>
      <c r="G7288" s="95">
        <v>16151280.464086939</v>
      </c>
      <c r="H7288" s="102">
        <v>18243.116408648832</v>
      </c>
      <c r="I7288" s="102">
        <v>166.40630823468413</v>
      </c>
      <c r="J7288" s="96"/>
      <c r="K7288" s="96"/>
      <c r="L7288" s="96"/>
      <c r="M7288" s="96"/>
      <c r="N7288" s="96"/>
      <c r="O7288" s="96"/>
      <c r="P7288" s="96"/>
    </row>
    <row r="7289" spans="1:16" x14ac:dyDescent="0.25">
      <c r="A7289" s="100">
        <v>43789</v>
      </c>
      <c r="B7289" s="101">
        <v>31</v>
      </c>
      <c r="C7289" s="92" t="str">
        <f t="shared" si="339"/>
        <v>POST /domestic-payments</v>
      </c>
      <c r="D7289" s="94" t="s">
        <v>207</v>
      </c>
      <c r="E7289" s="93" t="str">
        <f t="shared" si="340"/>
        <v>PISP</v>
      </c>
      <c r="F7289" s="93" t="str">
        <f t="shared" si="341"/>
        <v>Y</v>
      </c>
      <c r="G7289" s="95">
        <v>5461923.3834309811</v>
      </c>
      <c r="H7289" s="102">
        <v>17099.327528059595</v>
      </c>
      <c r="I7289" s="102">
        <v>6.3023187508950089</v>
      </c>
      <c r="J7289" s="96"/>
      <c r="K7289" s="96"/>
      <c r="L7289" s="96"/>
      <c r="M7289" s="96"/>
      <c r="N7289" s="96"/>
      <c r="O7289" s="96"/>
      <c r="P7289" s="96"/>
    </row>
    <row r="7290" spans="1:16" x14ac:dyDescent="0.25">
      <c r="A7290" s="100">
        <v>43789</v>
      </c>
      <c r="B7290" s="101">
        <v>32</v>
      </c>
      <c r="C7290" s="92" t="str">
        <f t="shared" si="339"/>
        <v>GET /domestic-payments/{DomesticPaymentId}</v>
      </c>
      <c r="D7290" s="94" t="s">
        <v>207</v>
      </c>
      <c r="E7290" s="93" t="str">
        <f t="shared" si="340"/>
        <v>PISP</v>
      </c>
      <c r="F7290" s="93" t="str">
        <f t="shared" si="341"/>
        <v>Y</v>
      </c>
      <c r="G7290" s="95">
        <v>40098084.562132642</v>
      </c>
      <c r="H7290" s="102">
        <v>44592.896271551974</v>
      </c>
      <c r="I7290" s="102">
        <v>74.685668739552298</v>
      </c>
      <c r="J7290" s="96"/>
      <c r="K7290" s="96"/>
      <c r="L7290" s="96"/>
      <c r="M7290" s="96"/>
      <c r="N7290" s="96"/>
      <c r="O7290" s="96"/>
      <c r="P7290" s="96"/>
    </row>
    <row r="7291" spans="1:16" x14ac:dyDescent="0.25">
      <c r="A7291" s="100">
        <v>43789</v>
      </c>
      <c r="B7291" s="101">
        <v>33</v>
      </c>
      <c r="C7291" s="92" t="str">
        <f t="shared" si="339"/>
        <v>POST /domestic-scheduled-payment-consents</v>
      </c>
      <c r="D7291" s="94" t="s">
        <v>207</v>
      </c>
      <c r="E7291" s="93" t="str">
        <f t="shared" si="340"/>
        <v>PISP</v>
      </c>
      <c r="F7291" s="93" t="str">
        <f t="shared" si="341"/>
        <v>N</v>
      </c>
      <c r="G7291" s="95">
        <v>20188250.455473833</v>
      </c>
      <c r="H7291" s="102">
        <v>19509.17353867073</v>
      </c>
      <c r="I7291" s="102">
        <v>108.94937455805722</v>
      </c>
      <c r="J7291" s="96"/>
      <c r="K7291" s="96"/>
      <c r="L7291" s="96"/>
      <c r="M7291" s="96"/>
      <c r="N7291" s="96"/>
      <c r="O7291" s="96"/>
      <c r="P7291" s="96"/>
    </row>
    <row r="7292" spans="1:16" x14ac:dyDescent="0.25">
      <c r="A7292" s="100">
        <v>43789</v>
      </c>
      <c r="B7292" s="101">
        <v>34</v>
      </c>
      <c r="C7292" s="92" t="str">
        <f t="shared" si="339"/>
        <v>GET /domestic-scheduled-payment-consents/{ConsentId}</v>
      </c>
      <c r="D7292" s="94" t="s">
        <v>207</v>
      </c>
      <c r="E7292" s="93" t="str">
        <f t="shared" si="340"/>
        <v>PISP</v>
      </c>
      <c r="F7292" s="93" t="str">
        <f t="shared" si="341"/>
        <v>N</v>
      </c>
      <c r="G7292" s="95">
        <v>13221347.366309207</v>
      </c>
      <c r="H7292" s="102">
        <v>14162.896546671718</v>
      </c>
      <c r="I7292" s="102">
        <v>92.168101675520049</v>
      </c>
      <c r="J7292" s="96"/>
      <c r="K7292" s="96"/>
      <c r="L7292" s="96"/>
      <c r="M7292" s="96"/>
      <c r="N7292" s="96"/>
      <c r="O7292" s="96"/>
      <c r="P7292" s="96"/>
    </row>
    <row r="7293" spans="1:16" x14ac:dyDescent="0.25">
      <c r="A7293" s="100">
        <v>43789</v>
      </c>
      <c r="B7293" s="101">
        <v>35</v>
      </c>
      <c r="C7293" s="92" t="str">
        <f t="shared" si="339"/>
        <v>POST /domestic-scheduled-payments</v>
      </c>
      <c r="D7293" s="94" t="s">
        <v>207</v>
      </c>
      <c r="E7293" s="93" t="str">
        <f t="shared" si="340"/>
        <v>PISP</v>
      </c>
      <c r="F7293" s="93" t="str">
        <f t="shared" si="341"/>
        <v>Y</v>
      </c>
      <c r="G7293" s="95">
        <v>34428636.973728731</v>
      </c>
      <c r="H7293" s="102">
        <v>40910.238740126493</v>
      </c>
      <c r="I7293" s="102">
        <v>162.80389634530712</v>
      </c>
      <c r="J7293" s="96"/>
      <c r="K7293" s="96"/>
      <c r="L7293" s="96"/>
      <c r="M7293" s="96"/>
      <c r="N7293" s="96"/>
      <c r="O7293" s="96"/>
      <c r="P7293" s="96"/>
    </row>
    <row r="7294" spans="1:16" x14ac:dyDescent="0.25">
      <c r="A7294" s="100">
        <v>43789</v>
      </c>
      <c r="B7294" s="101">
        <v>36</v>
      </c>
      <c r="C7294" s="92" t="str">
        <f t="shared" si="339"/>
        <v>GET /domestic-scheduled-payments/{DomesticScheduledPaymentId}</v>
      </c>
      <c r="D7294" s="94" t="s">
        <v>207</v>
      </c>
      <c r="E7294" s="93" t="str">
        <f t="shared" si="340"/>
        <v>PISP</v>
      </c>
      <c r="F7294" s="93" t="str">
        <f t="shared" si="341"/>
        <v>Y</v>
      </c>
      <c r="G7294" s="95">
        <v>15921242.942838024</v>
      </c>
      <c r="H7294" s="102">
        <v>33134.536634370961</v>
      </c>
      <c r="I7294" s="102">
        <v>82.411523186946553</v>
      </c>
      <c r="J7294" s="96"/>
      <c r="K7294" s="96"/>
      <c r="L7294" s="96"/>
      <c r="M7294" s="96"/>
      <c r="N7294" s="96"/>
      <c r="O7294" s="96"/>
      <c r="P7294" s="96"/>
    </row>
    <row r="7295" spans="1:16" x14ac:dyDescent="0.25">
      <c r="A7295" s="100">
        <v>43789</v>
      </c>
      <c r="B7295" s="101">
        <v>37</v>
      </c>
      <c r="C7295" s="92" t="str">
        <f t="shared" si="339"/>
        <v>POST /domestic-standing-order-consents</v>
      </c>
      <c r="D7295" s="94" t="s">
        <v>207</v>
      </c>
      <c r="E7295" s="93" t="str">
        <f t="shared" si="340"/>
        <v>PISP</v>
      </c>
      <c r="F7295" s="93" t="str">
        <f t="shared" si="341"/>
        <v>N</v>
      </c>
      <c r="G7295" s="95">
        <v>29593931.385362219</v>
      </c>
      <c r="H7295" s="102">
        <v>27647.800877132911</v>
      </c>
      <c r="I7295" s="102">
        <v>212.94416965398321</v>
      </c>
      <c r="J7295" s="96"/>
      <c r="K7295" s="96"/>
      <c r="L7295" s="96"/>
      <c r="M7295" s="96"/>
      <c r="N7295" s="96"/>
      <c r="O7295" s="96"/>
      <c r="P7295" s="96"/>
    </row>
    <row r="7296" spans="1:16" x14ac:dyDescent="0.25">
      <c r="A7296" s="100">
        <v>43789</v>
      </c>
      <c r="B7296" s="101">
        <v>38</v>
      </c>
      <c r="C7296" s="92" t="str">
        <f t="shared" si="339"/>
        <v>GET /domestic-standing-order-consents/{ConsentId}</v>
      </c>
      <c r="D7296" s="94" t="s">
        <v>207</v>
      </c>
      <c r="E7296" s="93" t="str">
        <f t="shared" si="340"/>
        <v>PISP</v>
      </c>
      <c r="F7296" s="93" t="str">
        <f t="shared" si="341"/>
        <v>N</v>
      </c>
      <c r="G7296" s="95">
        <v>27860625.901847105</v>
      </c>
      <c r="H7296" s="102">
        <v>30177.817507611675</v>
      </c>
      <c r="I7296" s="102">
        <v>228.9213065938624</v>
      </c>
      <c r="J7296" s="96"/>
      <c r="K7296" s="96"/>
      <c r="L7296" s="96"/>
      <c r="M7296" s="96"/>
      <c r="N7296" s="96"/>
      <c r="O7296" s="96"/>
      <c r="P7296" s="96"/>
    </row>
    <row r="7297" spans="1:16" x14ac:dyDescent="0.25">
      <c r="A7297" s="100">
        <v>43789</v>
      </c>
      <c r="B7297" s="101">
        <v>39</v>
      </c>
      <c r="C7297" s="92" t="str">
        <f t="shared" si="339"/>
        <v>POST /domestic-standing-orders</v>
      </c>
      <c r="D7297" s="94" t="s">
        <v>207</v>
      </c>
      <c r="E7297" s="93" t="str">
        <f t="shared" si="340"/>
        <v>PISP</v>
      </c>
      <c r="F7297" s="93" t="str">
        <f t="shared" si="341"/>
        <v>Y</v>
      </c>
      <c r="G7297" s="95">
        <v>9309197.259328112</v>
      </c>
      <c r="H7297" s="102">
        <v>21970.639441035437</v>
      </c>
      <c r="I7297" s="102">
        <v>2.1653154866367488</v>
      </c>
      <c r="J7297" s="96"/>
      <c r="K7297" s="96"/>
      <c r="L7297" s="96"/>
      <c r="M7297" s="96"/>
      <c r="N7297" s="96"/>
      <c r="O7297" s="96"/>
      <c r="P7297" s="96"/>
    </row>
    <row r="7298" spans="1:16" x14ac:dyDescent="0.25">
      <c r="A7298" s="100">
        <v>43789</v>
      </c>
      <c r="B7298" s="101">
        <v>40</v>
      </c>
      <c r="C7298" s="92" t="str">
        <f t="shared" si="339"/>
        <v>GET /domestic-standing-orders/{DomesticStandingOrderId}</v>
      </c>
      <c r="D7298" s="94" t="s">
        <v>207</v>
      </c>
      <c r="E7298" s="93" t="str">
        <f t="shared" si="340"/>
        <v>PISP</v>
      </c>
      <c r="F7298" s="93" t="str">
        <f t="shared" si="341"/>
        <v>Y</v>
      </c>
      <c r="G7298" s="95">
        <v>6397446.1705442285</v>
      </c>
      <c r="H7298" s="102">
        <v>7717.7534869858328</v>
      </c>
      <c r="I7298" s="102">
        <v>287.78782334771631</v>
      </c>
      <c r="J7298" s="96"/>
      <c r="K7298" s="96"/>
      <c r="L7298" s="96"/>
      <c r="M7298" s="96"/>
      <c r="N7298" s="96"/>
      <c r="O7298" s="96"/>
      <c r="P7298" s="96"/>
    </row>
    <row r="7299" spans="1:16" x14ac:dyDescent="0.25">
      <c r="A7299" s="100">
        <v>43789</v>
      </c>
      <c r="B7299" s="101">
        <v>41</v>
      </c>
      <c r="C7299" s="92" t="str">
        <f t="shared" si="339"/>
        <v>POST /international-payment-consents</v>
      </c>
      <c r="D7299" s="94" t="s">
        <v>207</v>
      </c>
      <c r="E7299" s="93" t="str">
        <f t="shared" si="340"/>
        <v>PISP</v>
      </c>
      <c r="F7299" s="93" t="str">
        <f t="shared" si="341"/>
        <v>N</v>
      </c>
      <c r="G7299" s="95">
        <v>33135438.642194301</v>
      </c>
      <c r="H7299" s="102">
        <v>44911.995615225169</v>
      </c>
      <c r="I7299" s="102">
        <v>64.442343057800215</v>
      </c>
      <c r="J7299" s="96"/>
      <c r="K7299" s="96"/>
      <c r="L7299" s="96"/>
      <c r="M7299" s="96"/>
      <c r="N7299" s="96"/>
      <c r="O7299" s="96"/>
      <c r="P7299" s="96"/>
    </row>
    <row r="7300" spans="1:16" x14ac:dyDescent="0.25">
      <c r="A7300" s="100">
        <v>43789</v>
      </c>
      <c r="B7300" s="101">
        <v>42</v>
      </c>
      <c r="C7300" s="92" t="str">
        <f t="shared" si="339"/>
        <v>GET /international-payment-consents/{ConsentId}</v>
      </c>
      <c r="D7300" s="94" t="s">
        <v>207</v>
      </c>
      <c r="E7300" s="93" t="str">
        <f t="shared" si="340"/>
        <v>PISP</v>
      </c>
      <c r="F7300" s="93" t="str">
        <f t="shared" si="341"/>
        <v>N</v>
      </c>
      <c r="G7300" s="95">
        <v>29874433.269674309</v>
      </c>
      <c r="H7300" s="102">
        <v>30060.150332810881</v>
      </c>
      <c r="I7300" s="102">
        <v>302.91242308827958</v>
      </c>
      <c r="J7300" s="96"/>
      <c r="K7300" s="96"/>
      <c r="L7300" s="96"/>
      <c r="M7300" s="96"/>
      <c r="N7300" s="96"/>
      <c r="O7300" s="96"/>
      <c r="P7300" s="96"/>
    </row>
    <row r="7301" spans="1:16" x14ac:dyDescent="0.25">
      <c r="A7301" s="100">
        <v>43789</v>
      </c>
      <c r="B7301" s="101">
        <v>43</v>
      </c>
      <c r="C7301" s="92" t="str">
        <f t="shared" si="339"/>
        <v>POST /international-payments</v>
      </c>
      <c r="D7301" s="94" t="s">
        <v>207</v>
      </c>
      <c r="E7301" s="93" t="str">
        <f t="shared" si="340"/>
        <v>PISP</v>
      </c>
      <c r="F7301" s="93" t="str">
        <f t="shared" si="341"/>
        <v>Y</v>
      </c>
      <c r="G7301" s="95">
        <v>38696481.455049992</v>
      </c>
      <c r="H7301" s="102">
        <v>36975.938025091869</v>
      </c>
      <c r="I7301" s="102">
        <v>48.824688864360176</v>
      </c>
      <c r="J7301" s="96"/>
      <c r="K7301" s="96"/>
      <c r="L7301" s="96"/>
      <c r="M7301" s="96"/>
      <c r="N7301" s="96"/>
      <c r="O7301" s="96"/>
      <c r="P7301" s="96"/>
    </row>
    <row r="7302" spans="1:16" x14ac:dyDescent="0.25">
      <c r="A7302" s="100">
        <v>43789</v>
      </c>
      <c r="B7302" s="101">
        <v>44</v>
      </c>
      <c r="C7302" s="92" t="str">
        <f t="shared" si="339"/>
        <v>GET /international-payments/{InternationalPaymentId}</v>
      </c>
      <c r="D7302" s="94" t="s">
        <v>207</v>
      </c>
      <c r="E7302" s="93" t="str">
        <f t="shared" si="340"/>
        <v>PISP</v>
      </c>
      <c r="F7302" s="93" t="str">
        <f t="shared" si="341"/>
        <v>Y</v>
      </c>
      <c r="G7302" s="95">
        <v>14353117.624797652</v>
      </c>
      <c r="H7302" s="102">
        <v>20707.059366971305</v>
      </c>
      <c r="I7302" s="102">
        <v>64.249166933475834</v>
      </c>
      <c r="J7302" s="96"/>
      <c r="K7302" s="96"/>
      <c r="L7302" s="96"/>
      <c r="M7302" s="96"/>
      <c r="N7302" s="96"/>
      <c r="O7302" s="96"/>
      <c r="P7302" s="96"/>
    </row>
    <row r="7303" spans="1:16" x14ac:dyDescent="0.25">
      <c r="A7303" s="100">
        <v>43789</v>
      </c>
      <c r="B7303" s="101">
        <v>45</v>
      </c>
      <c r="C7303" s="92" t="str">
        <f t="shared" si="339"/>
        <v>POST /international-scheduled-payment-consents</v>
      </c>
      <c r="D7303" s="94" t="s">
        <v>207</v>
      </c>
      <c r="E7303" s="93" t="str">
        <f t="shared" si="340"/>
        <v>PISP</v>
      </c>
      <c r="F7303" s="93" t="str">
        <f t="shared" si="341"/>
        <v>N</v>
      </c>
      <c r="G7303" s="95">
        <v>27295930.318045035</v>
      </c>
      <c r="H7303" s="102">
        <v>36205.067322137103</v>
      </c>
      <c r="I7303" s="102">
        <v>17.135127517341243</v>
      </c>
      <c r="J7303" s="96"/>
      <c r="K7303" s="96"/>
      <c r="L7303" s="96"/>
      <c r="M7303" s="96"/>
      <c r="N7303" s="96"/>
      <c r="O7303" s="96"/>
      <c r="P7303" s="96"/>
    </row>
    <row r="7304" spans="1:16" x14ac:dyDescent="0.25">
      <c r="A7304" s="100">
        <v>43789</v>
      </c>
      <c r="B7304" s="101">
        <v>46</v>
      </c>
      <c r="C7304" s="92" t="str">
        <f t="shared" ref="C7304:C7367" si="342">VLOOKUP($B7304,endpoints,3)</f>
        <v>GET /international-scheduled-payment-consents/{ConsentId}</v>
      </c>
      <c r="D7304" s="94" t="s">
        <v>207</v>
      </c>
      <c r="E7304" s="93" t="str">
        <f t="shared" ref="E7304:E7367" si="343">VLOOKUP($B7304,endpoints,4)</f>
        <v>PISP</v>
      </c>
      <c r="F7304" s="93" t="str">
        <f t="shared" ref="F7304:F7367" si="344">VLOOKUP($B7304,endpoints,5)</f>
        <v>N</v>
      </c>
      <c r="G7304" s="95">
        <v>11043812.272378633</v>
      </c>
      <c r="H7304" s="102">
        <v>27455.584199345452</v>
      </c>
      <c r="I7304" s="102">
        <v>28.493325437958386</v>
      </c>
      <c r="J7304" s="96"/>
      <c r="K7304" s="96"/>
      <c r="L7304" s="96"/>
      <c r="M7304" s="96"/>
      <c r="N7304" s="96"/>
      <c r="O7304" s="96"/>
      <c r="P7304" s="96"/>
    </row>
    <row r="7305" spans="1:16" x14ac:dyDescent="0.25">
      <c r="A7305" s="100">
        <v>43789</v>
      </c>
      <c r="B7305" s="101">
        <v>47</v>
      </c>
      <c r="C7305" s="92" t="str">
        <f t="shared" si="342"/>
        <v>POST /international-scheduled-payments</v>
      </c>
      <c r="D7305" s="94" t="s">
        <v>207</v>
      </c>
      <c r="E7305" s="93" t="str">
        <f t="shared" si="343"/>
        <v>PISP</v>
      </c>
      <c r="F7305" s="93" t="str">
        <f t="shared" si="344"/>
        <v>Y</v>
      </c>
      <c r="G7305" s="95">
        <v>13838028.10603353</v>
      </c>
      <c r="H7305" s="102">
        <v>21932.567310669121</v>
      </c>
      <c r="I7305" s="102">
        <v>82.471274503920597</v>
      </c>
      <c r="J7305" s="96"/>
      <c r="K7305" s="96"/>
      <c r="L7305" s="96"/>
      <c r="M7305" s="96"/>
      <c r="N7305" s="96"/>
      <c r="O7305" s="96"/>
      <c r="P7305" s="96"/>
    </row>
    <row r="7306" spans="1:16" x14ac:dyDescent="0.25">
      <c r="A7306" s="100">
        <v>43789</v>
      </c>
      <c r="B7306" s="101">
        <v>48</v>
      </c>
      <c r="C7306" s="92" t="str">
        <f t="shared" si="342"/>
        <v>GET /international-scheduled-payments/{InternationalScheduledPaymentId}</v>
      </c>
      <c r="D7306" s="94" t="s">
        <v>207</v>
      </c>
      <c r="E7306" s="93" t="str">
        <f t="shared" si="343"/>
        <v>PISP</v>
      </c>
      <c r="F7306" s="93" t="str">
        <f t="shared" si="344"/>
        <v>Y</v>
      </c>
      <c r="G7306" s="95">
        <v>23849651.850673176</v>
      </c>
      <c r="H7306" s="102">
        <v>38634.295216540588</v>
      </c>
      <c r="I7306" s="102">
        <v>57.880785919146362</v>
      </c>
      <c r="J7306" s="96"/>
      <c r="K7306" s="96"/>
      <c r="L7306" s="96"/>
      <c r="M7306" s="96"/>
      <c r="N7306" s="96"/>
      <c r="O7306" s="96"/>
      <c r="P7306" s="96"/>
    </row>
    <row r="7307" spans="1:16" x14ac:dyDescent="0.25">
      <c r="A7307" s="100">
        <v>43789</v>
      </c>
      <c r="B7307" s="101">
        <v>49</v>
      </c>
      <c r="C7307" s="92" t="str">
        <f t="shared" si="342"/>
        <v>POST /international-standing-order-consents</v>
      </c>
      <c r="D7307" s="94" t="s">
        <v>207</v>
      </c>
      <c r="E7307" s="93" t="str">
        <f t="shared" si="343"/>
        <v>PISP</v>
      </c>
      <c r="F7307" s="93" t="str">
        <f t="shared" si="344"/>
        <v>N</v>
      </c>
      <c r="G7307" s="95">
        <v>4529641.8476276314</v>
      </c>
      <c r="H7307" s="102">
        <v>11870.559480760005</v>
      </c>
      <c r="I7307" s="102">
        <v>7.1073708994804612</v>
      </c>
      <c r="J7307" s="96"/>
      <c r="K7307" s="96"/>
      <c r="L7307" s="96"/>
      <c r="M7307" s="96"/>
      <c r="N7307" s="96"/>
      <c r="O7307" s="96"/>
      <c r="P7307" s="96"/>
    </row>
    <row r="7308" spans="1:16" x14ac:dyDescent="0.25">
      <c r="A7308" s="100">
        <v>43789</v>
      </c>
      <c r="B7308" s="101">
        <v>50</v>
      </c>
      <c r="C7308" s="92" t="str">
        <f t="shared" si="342"/>
        <v>GET /international-standing-order-consents/{ConsentId}</v>
      </c>
      <c r="D7308" s="94" t="s">
        <v>207</v>
      </c>
      <c r="E7308" s="93" t="str">
        <f t="shared" si="343"/>
        <v>PISP</v>
      </c>
      <c r="F7308" s="93" t="str">
        <f t="shared" si="344"/>
        <v>N</v>
      </c>
      <c r="G7308" s="95">
        <v>22102498.357621949</v>
      </c>
      <c r="H7308" s="102">
        <v>34841.821950111145</v>
      </c>
      <c r="I7308" s="102">
        <v>301.34663669148796</v>
      </c>
      <c r="J7308" s="96"/>
      <c r="K7308" s="96"/>
      <c r="L7308" s="96"/>
      <c r="M7308" s="96"/>
      <c r="N7308" s="96"/>
      <c r="O7308" s="96"/>
      <c r="P7308" s="96"/>
    </row>
    <row r="7309" spans="1:16" x14ac:dyDescent="0.25">
      <c r="A7309" s="100">
        <v>43789</v>
      </c>
      <c r="B7309" s="101">
        <v>51</v>
      </c>
      <c r="C7309" s="92" t="str">
        <f t="shared" si="342"/>
        <v>POST /international-standing-orders</v>
      </c>
      <c r="D7309" s="94" t="s">
        <v>207</v>
      </c>
      <c r="E7309" s="93" t="str">
        <f t="shared" si="343"/>
        <v>PISP</v>
      </c>
      <c r="F7309" s="93" t="str">
        <f t="shared" si="344"/>
        <v>Y</v>
      </c>
      <c r="G7309" s="95">
        <v>15077735.991474088</v>
      </c>
      <c r="H7309" s="102">
        <v>28341.696609212871</v>
      </c>
      <c r="I7309" s="102">
        <v>242.47191768740726</v>
      </c>
      <c r="J7309" s="96"/>
      <c r="K7309" s="96"/>
      <c r="L7309" s="96"/>
      <c r="M7309" s="96"/>
      <c r="N7309" s="96"/>
      <c r="O7309" s="96"/>
      <c r="P7309" s="96"/>
    </row>
    <row r="7310" spans="1:16" x14ac:dyDescent="0.25">
      <c r="A7310" s="100">
        <v>43789</v>
      </c>
      <c r="B7310" s="101">
        <v>52</v>
      </c>
      <c r="C7310" s="92" t="str">
        <f t="shared" si="342"/>
        <v>GET /international-standing-orders/{InternationalStandingOrderPaymentId}</v>
      </c>
      <c r="D7310" s="94" t="s">
        <v>207</v>
      </c>
      <c r="E7310" s="93" t="str">
        <f t="shared" si="343"/>
        <v>PISP</v>
      </c>
      <c r="F7310" s="93" t="str">
        <f t="shared" si="344"/>
        <v>Y</v>
      </c>
      <c r="G7310" s="95">
        <v>6922739.4417043263</v>
      </c>
      <c r="H7310" s="102">
        <v>17342.584291151368</v>
      </c>
      <c r="I7310" s="102">
        <v>71.587623310726713</v>
      </c>
      <c r="J7310" s="96"/>
      <c r="K7310" s="96"/>
      <c r="L7310" s="96"/>
      <c r="M7310" s="96"/>
      <c r="N7310" s="96"/>
      <c r="O7310" s="96"/>
      <c r="P7310" s="96"/>
    </row>
    <row r="7311" spans="1:16" x14ac:dyDescent="0.25">
      <c r="A7311" s="100">
        <v>43789</v>
      </c>
      <c r="B7311" s="101">
        <v>53</v>
      </c>
      <c r="C7311" s="92" t="str">
        <f t="shared" si="342"/>
        <v>POST /file-payment-consents</v>
      </c>
      <c r="D7311" s="94" t="s">
        <v>207</v>
      </c>
      <c r="E7311" s="93" t="str">
        <f t="shared" si="343"/>
        <v>PISP</v>
      </c>
      <c r="F7311" s="93" t="str">
        <f t="shared" si="344"/>
        <v>N</v>
      </c>
      <c r="G7311" s="95">
        <v>13440774.523235094</v>
      </c>
      <c r="H7311" s="102">
        <v>13079.464746426986</v>
      </c>
      <c r="I7311" s="102">
        <v>24.944147227531694</v>
      </c>
      <c r="J7311" s="96"/>
      <c r="K7311" s="96"/>
      <c r="L7311" s="96"/>
      <c r="M7311" s="96"/>
      <c r="N7311" s="96"/>
      <c r="O7311" s="96"/>
      <c r="P7311" s="96"/>
    </row>
    <row r="7312" spans="1:16" x14ac:dyDescent="0.25">
      <c r="A7312" s="100">
        <v>43789</v>
      </c>
      <c r="B7312" s="101">
        <v>54</v>
      </c>
      <c r="C7312" s="92" t="str">
        <f t="shared" si="342"/>
        <v>GET /file-payment-consents/{ConsentId}</v>
      </c>
      <c r="D7312" s="94" t="s">
        <v>207</v>
      </c>
      <c r="E7312" s="93" t="str">
        <f t="shared" si="343"/>
        <v>PISP</v>
      </c>
      <c r="F7312" s="93" t="str">
        <f t="shared" si="344"/>
        <v>N</v>
      </c>
      <c r="G7312" s="95">
        <v>23370427.814032275</v>
      </c>
      <c r="H7312" s="102">
        <v>24927.123302056643</v>
      </c>
      <c r="I7312" s="102">
        <v>191.07220084919894</v>
      </c>
      <c r="J7312" s="96"/>
      <c r="K7312" s="96"/>
      <c r="L7312" s="96"/>
      <c r="M7312" s="96"/>
      <c r="N7312" s="96"/>
      <c r="O7312" s="96"/>
      <c r="P7312" s="96"/>
    </row>
    <row r="7313" spans="1:16" x14ac:dyDescent="0.25">
      <c r="A7313" s="100">
        <v>43789</v>
      </c>
      <c r="B7313" s="101">
        <v>55</v>
      </c>
      <c r="C7313" s="92" t="str">
        <f t="shared" si="342"/>
        <v>POST /file-payment-consents/{ConsentId}/file</v>
      </c>
      <c r="D7313" s="94" t="s">
        <v>207</v>
      </c>
      <c r="E7313" s="93" t="str">
        <f t="shared" si="343"/>
        <v>PISP</v>
      </c>
      <c r="F7313" s="93" t="str">
        <f t="shared" si="344"/>
        <v>N</v>
      </c>
      <c r="G7313" s="95">
        <v>21150015.592218958</v>
      </c>
      <c r="H7313" s="102">
        <v>33712.848588282795</v>
      </c>
      <c r="I7313" s="102">
        <v>78.379801407794105</v>
      </c>
      <c r="J7313" s="96"/>
      <c r="K7313" s="96"/>
      <c r="L7313" s="96"/>
      <c r="M7313" s="96"/>
      <c r="N7313" s="96"/>
      <c r="O7313" s="96"/>
      <c r="P7313" s="96"/>
    </row>
    <row r="7314" spans="1:16" x14ac:dyDescent="0.25">
      <c r="A7314" s="100">
        <v>43789</v>
      </c>
      <c r="B7314" s="101">
        <v>56</v>
      </c>
      <c r="C7314" s="92" t="str">
        <f t="shared" si="342"/>
        <v>GET /file-payment-consents/{ConsentId}/file</v>
      </c>
      <c r="D7314" s="94" t="s">
        <v>207</v>
      </c>
      <c r="E7314" s="93" t="str">
        <f t="shared" si="343"/>
        <v>PISP</v>
      </c>
      <c r="F7314" s="93" t="str">
        <f t="shared" si="344"/>
        <v>N</v>
      </c>
      <c r="G7314" s="95">
        <v>23757176.655199524</v>
      </c>
      <c r="H7314" s="102">
        <v>35209.035593079374</v>
      </c>
      <c r="I7314" s="102">
        <v>45.37623203884835</v>
      </c>
      <c r="J7314" s="96"/>
      <c r="K7314" s="96"/>
      <c r="L7314" s="96"/>
      <c r="M7314" s="96"/>
      <c r="N7314" s="96"/>
      <c r="O7314" s="96"/>
      <c r="P7314" s="96"/>
    </row>
    <row r="7315" spans="1:16" x14ac:dyDescent="0.25">
      <c r="A7315" s="100">
        <v>43789</v>
      </c>
      <c r="B7315" s="101">
        <v>57</v>
      </c>
      <c r="C7315" s="92" t="str">
        <f t="shared" si="342"/>
        <v>POST /file-payments</v>
      </c>
      <c r="D7315" s="94" t="s">
        <v>207</v>
      </c>
      <c r="E7315" s="93" t="str">
        <f t="shared" si="343"/>
        <v>PISP</v>
      </c>
      <c r="F7315" s="93" t="str">
        <f t="shared" si="344"/>
        <v>Y</v>
      </c>
      <c r="G7315" s="95">
        <v>435781239.48452866</v>
      </c>
      <c r="H7315" s="102">
        <v>4407.7820184569109</v>
      </c>
      <c r="I7315" s="102">
        <v>65.135717715366098</v>
      </c>
      <c r="J7315" s="96"/>
      <c r="K7315" s="96"/>
      <c r="L7315" s="96"/>
      <c r="M7315" s="96"/>
      <c r="N7315" s="96"/>
      <c r="O7315" s="96"/>
      <c r="P7315" s="96"/>
    </row>
    <row r="7316" spans="1:16" x14ac:dyDescent="0.25">
      <c r="A7316" s="100">
        <v>43789</v>
      </c>
      <c r="B7316" s="101">
        <v>58</v>
      </c>
      <c r="C7316" s="92" t="str">
        <f t="shared" si="342"/>
        <v>GET /file-payments/{FilePaymentId}</v>
      </c>
      <c r="D7316" s="94" t="s">
        <v>207</v>
      </c>
      <c r="E7316" s="93" t="str">
        <f t="shared" si="343"/>
        <v>PISP</v>
      </c>
      <c r="F7316" s="93" t="str">
        <f t="shared" si="344"/>
        <v>Y</v>
      </c>
      <c r="G7316" s="95">
        <v>76963715.390808135</v>
      </c>
      <c r="H7316" s="102">
        <v>802.89306992466732</v>
      </c>
      <c r="I7316" s="102">
        <v>141.44738292812059</v>
      </c>
      <c r="J7316" s="96"/>
      <c r="K7316" s="96"/>
      <c r="L7316" s="96"/>
      <c r="M7316" s="96"/>
      <c r="N7316" s="96"/>
      <c r="O7316" s="96"/>
      <c r="P7316" s="96"/>
    </row>
    <row r="7317" spans="1:16" x14ac:dyDescent="0.25">
      <c r="A7317" s="100">
        <v>43789</v>
      </c>
      <c r="B7317" s="101">
        <v>59</v>
      </c>
      <c r="C7317" s="92" t="str">
        <f t="shared" si="342"/>
        <v>GET /file-payments/{FilePaymentId}/report-file</v>
      </c>
      <c r="D7317" s="94" t="s">
        <v>207</v>
      </c>
      <c r="E7317" s="93" t="str">
        <f t="shared" si="343"/>
        <v>PISP</v>
      </c>
      <c r="F7317" s="93" t="str">
        <f t="shared" si="344"/>
        <v>Y</v>
      </c>
      <c r="G7317" s="95">
        <v>70893453.96713011</v>
      </c>
      <c r="H7317" s="102">
        <v>2375.2749171711375</v>
      </c>
      <c r="I7317" s="102">
        <v>91.260595803730666</v>
      </c>
      <c r="J7317" s="96"/>
      <c r="K7317" s="96"/>
      <c r="L7317" s="96"/>
      <c r="M7317" s="96"/>
      <c r="N7317" s="96"/>
      <c r="O7317" s="96"/>
      <c r="P7317" s="96"/>
    </row>
    <row r="7318" spans="1:16" x14ac:dyDescent="0.25">
      <c r="A7318" s="100">
        <v>43789</v>
      </c>
      <c r="B7318" s="101">
        <v>60</v>
      </c>
      <c r="C7318" s="92" t="str">
        <f t="shared" si="342"/>
        <v>POST /funds-confirmation-consents</v>
      </c>
      <c r="D7318" s="94" t="s">
        <v>207</v>
      </c>
      <c r="E7318" s="93" t="str">
        <f t="shared" si="343"/>
        <v>CoF</v>
      </c>
      <c r="F7318" s="93" t="str">
        <f t="shared" si="344"/>
        <v>N</v>
      </c>
      <c r="G7318" s="95">
        <v>13211320.346886141</v>
      </c>
      <c r="H7318" s="101">
        <v>15428.948690335001</v>
      </c>
      <c r="I7318" s="101">
        <v>13.314241539271604</v>
      </c>
      <c r="J7318" s="96"/>
      <c r="K7318" s="96"/>
      <c r="L7318" s="96"/>
      <c r="M7318" s="96"/>
      <c r="N7318" s="96"/>
      <c r="O7318" s="96"/>
      <c r="P7318" s="96"/>
    </row>
    <row r="7319" spans="1:16" x14ac:dyDescent="0.25">
      <c r="A7319" s="100">
        <v>43789</v>
      </c>
      <c r="B7319" s="101">
        <v>61</v>
      </c>
      <c r="C7319" s="92" t="str">
        <f t="shared" si="342"/>
        <v>GET /funds-confirmation-consents/{ConsentId}</v>
      </c>
      <c r="D7319" s="94" t="s">
        <v>207</v>
      </c>
      <c r="E7319" s="93" t="str">
        <f t="shared" si="343"/>
        <v>CoF</v>
      </c>
      <c r="F7319" s="93" t="str">
        <f t="shared" si="344"/>
        <v>N</v>
      </c>
      <c r="G7319" s="95">
        <v>20424920.994262069</v>
      </c>
      <c r="H7319" s="101">
        <v>46189.760003927011</v>
      </c>
      <c r="I7319" s="101">
        <v>190.31914876024393</v>
      </c>
      <c r="J7319" s="96"/>
      <c r="K7319" s="96"/>
      <c r="L7319" s="96"/>
      <c r="M7319" s="96"/>
      <c r="N7319" s="96"/>
      <c r="O7319" s="96"/>
      <c r="P7319" s="96"/>
    </row>
    <row r="7320" spans="1:16" x14ac:dyDescent="0.25">
      <c r="A7320" s="100">
        <v>43789</v>
      </c>
      <c r="B7320" s="101">
        <v>62</v>
      </c>
      <c r="C7320" s="92" t="str">
        <f t="shared" si="342"/>
        <v>DELETE /funds-confirmation-consents/{ConsentId}</v>
      </c>
      <c r="D7320" s="94" t="s">
        <v>207</v>
      </c>
      <c r="E7320" s="93" t="str">
        <f t="shared" si="343"/>
        <v>CoF</v>
      </c>
      <c r="F7320" s="93" t="str">
        <f t="shared" si="344"/>
        <v>N</v>
      </c>
      <c r="G7320" s="95">
        <v>7301137.3397208778</v>
      </c>
      <c r="H7320" s="102">
        <v>13391.800709569316</v>
      </c>
      <c r="I7320" s="102">
        <v>127.85536193395788</v>
      </c>
      <c r="J7320" s="96"/>
      <c r="K7320" s="96"/>
      <c r="L7320" s="96"/>
      <c r="M7320" s="96"/>
      <c r="N7320" s="96"/>
      <c r="O7320" s="96"/>
      <c r="P7320" s="96"/>
    </row>
    <row r="7321" spans="1:16" x14ac:dyDescent="0.25">
      <c r="A7321" s="100">
        <v>43789</v>
      </c>
      <c r="B7321" s="101">
        <v>63</v>
      </c>
      <c r="C7321" s="92" t="str">
        <f t="shared" si="342"/>
        <v>POST /funds-confirmations</v>
      </c>
      <c r="D7321" s="94" t="s">
        <v>207</v>
      </c>
      <c r="E7321" s="93" t="str">
        <f t="shared" si="343"/>
        <v>CoF</v>
      </c>
      <c r="F7321" s="93" t="str">
        <f t="shared" si="344"/>
        <v>Y</v>
      </c>
      <c r="G7321" s="95">
        <v>10063974.973376378</v>
      </c>
      <c r="H7321" s="102">
        <v>16339.626777997635</v>
      </c>
      <c r="I7321" s="102">
        <v>240.05611502243335</v>
      </c>
      <c r="J7321" s="96"/>
      <c r="K7321" s="96"/>
      <c r="L7321" s="96"/>
      <c r="M7321" s="96"/>
      <c r="N7321" s="96"/>
      <c r="O7321" s="96"/>
      <c r="P7321" s="96"/>
    </row>
    <row r="7322" spans="1:16" x14ac:dyDescent="0.25">
      <c r="A7322" s="46">
        <v>43789</v>
      </c>
      <c r="B7322" s="101">
        <v>0</v>
      </c>
      <c r="C7322" s="92" t="str">
        <f t="shared" si="342"/>
        <v>OIDC endpoints for token IDs</v>
      </c>
      <c r="D7322" s="94" t="s">
        <v>208</v>
      </c>
      <c r="E7322" s="93" t="str">
        <f t="shared" si="343"/>
        <v>OIDC</v>
      </c>
      <c r="F7322" s="93" t="str">
        <f t="shared" si="344"/>
        <v>N</v>
      </c>
      <c r="G7322" s="112">
        <v>810160620.28341007</v>
      </c>
      <c r="H7322" s="68">
        <v>1620710.9325182855</v>
      </c>
      <c r="I7322" s="68">
        <v>567.06181621794292</v>
      </c>
      <c r="J7322" s="96"/>
      <c r="K7322" s="96"/>
      <c r="L7322" s="96"/>
      <c r="M7322" s="96"/>
      <c r="N7322" s="96"/>
      <c r="O7322" s="96"/>
      <c r="P7322" s="96"/>
    </row>
    <row r="7323" spans="1:16" x14ac:dyDescent="0.25">
      <c r="A7323" s="97">
        <v>43789</v>
      </c>
      <c r="B7323" s="101">
        <v>1</v>
      </c>
      <c r="C7323" s="92" t="str">
        <f t="shared" si="342"/>
        <v>POST /account-access-consents</v>
      </c>
      <c r="D7323" s="94" t="s">
        <v>208</v>
      </c>
      <c r="E7323" s="93" t="str">
        <f t="shared" si="343"/>
        <v>AISP</v>
      </c>
      <c r="F7323" s="93" t="str">
        <f t="shared" si="344"/>
        <v>N</v>
      </c>
      <c r="G7323" s="95">
        <v>632037.2045959176</v>
      </c>
      <c r="H7323" s="99">
        <v>29320.687583870091</v>
      </c>
      <c r="I7323" s="99">
        <v>92.037736911478646</v>
      </c>
      <c r="J7323" s="96"/>
      <c r="K7323" s="96"/>
      <c r="L7323" s="96"/>
      <c r="M7323" s="96"/>
      <c r="N7323" s="96"/>
      <c r="O7323" s="96"/>
      <c r="P7323" s="96"/>
    </row>
    <row r="7324" spans="1:16" x14ac:dyDescent="0.25">
      <c r="A7324" s="97">
        <v>43789</v>
      </c>
      <c r="B7324" s="101">
        <v>2</v>
      </c>
      <c r="C7324" s="92" t="str">
        <f t="shared" si="342"/>
        <v>GET /account-access-consents/{ConsentId}</v>
      </c>
      <c r="D7324" s="94" t="s">
        <v>208</v>
      </c>
      <c r="E7324" s="93" t="str">
        <f t="shared" si="343"/>
        <v>AISP</v>
      </c>
      <c r="F7324" s="93" t="str">
        <f t="shared" si="344"/>
        <v>N</v>
      </c>
      <c r="G7324" s="95">
        <v>1221400.3284975379</v>
      </c>
      <c r="H7324" s="99">
        <v>31267.006772011078</v>
      </c>
      <c r="I7324" s="99">
        <v>34.501445418339095</v>
      </c>
      <c r="J7324" s="96"/>
      <c r="K7324" s="96"/>
      <c r="L7324" s="96"/>
      <c r="M7324" s="96"/>
      <c r="N7324" s="96"/>
      <c r="O7324" s="96"/>
      <c r="P7324" s="96"/>
    </row>
    <row r="7325" spans="1:16" x14ac:dyDescent="0.25">
      <c r="A7325" s="97">
        <v>43789</v>
      </c>
      <c r="B7325" s="101">
        <v>3</v>
      </c>
      <c r="C7325" s="92" t="str">
        <f t="shared" si="342"/>
        <v>DELETE /account-access-consents/{ConsentId}</v>
      </c>
      <c r="D7325" s="94" t="s">
        <v>208</v>
      </c>
      <c r="E7325" s="93" t="str">
        <f t="shared" si="343"/>
        <v>AISP</v>
      </c>
      <c r="F7325" s="93" t="str">
        <f t="shared" si="344"/>
        <v>N</v>
      </c>
      <c r="G7325" s="95">
        <v>672179.98752133863</v>
      </c>
      <c r="H7325" s="99">
        <v>23152.297696290407</v>
      </c>
      <c r="I7325" s="99">
        <v>286.31709941288011</v>
      </c>
      <c r="J7325" s="96"/>
      <c r="K7325" s="96"/>
      <c r="L7325" s="96"/>
      <c r="M7325" s="96"/>
      <c r="N7325" s="96"/>
      <c r="O7325" s="96"/>
      <c r="P7325" s="96"/>
    </row>
    <row r="7326" spans="1:16" x14ac:dyDescent="0.25">
      <c r="A7326" s="97">
        <v>43789</v>
      </c>
      <c r="B7326" s="101">
        <v>4</v>
      </c>
      <c r="C7326" s="92" t="str">
        <f t="shared" si="342"/>
        <v>GET /accounts</v>
      </c>
      <c r="D7326" s="94" t="s">
        <v>208</v>
      </c>
      <c r="E7326" s="93" t="str">
        <f t="shared" si="343"/>
        <v>AISP</v>
      </c>
      <c r="F7326" s="93" t="str">
        <f t="shared" si="344"/>
        <v>Y</v>
      </c>
      <c r="G7326" s="95">
        <v>1593848.0335769847</v>
      </c>
      <c r="H7326" s="99">
        <v>29318.048881030765</v>
      </c>
      <c r="I7326" s="99">
        <v>73.290216964742712</v>
      </c>
      <c r="J7326" s="96"/>
      <c r="K7326" s="96"/>
      <c r="L7326" s="96"/>
      <c r="M7326" s="96"/>
      <c r="N7326" s="96"/>
      <c r="O7326" s="96"/>
      <c r="P7326" s="96"/>
    </row>
    <row r="7327" spans="1:16" x14ac:dyDescent="0.25">
      <c r="A7327" s="97">
        <v>43789</v>
      </c>
      <c r="B7327" s="101">
        <v>5</v>
      </c>
      <c r="C7327" s="92" t="str">
        <f t="shared" si="342"/>
        <v>GET /accounts/{AccountId}</v>
      </c>
      <c r="D7327" s="94" t="s">
        <v>208</v>
      </c>
      <c r="E7327" s="93" t="str">
        <f t="shared" si="343"/>
        <v>AISP</v>
      </c>
      <c r="F7327" s="93" t="str">
        <f t="shared" si="344"/>
        <v>Y</v>
      </c>
      <c r="G7327" s="95">
        <v>2532294.0383409024</v>
      </c>
      <c r="H7327" s="99">
        <v>39528.075647925267</v>
      </c>
      <c r="I7327" s="99">
        <v>84.153048565659446</v>
      </c>
      <c r="J7327" s="96"/>
      <c r="K7327" s="96"/>
      <c r="L7327" s="96"/>
      <c r="M7327" s="96"/>
      <c r="N7327" s="96"/>
      <c r="O7327" s="96"/>
      <c r="P7327" s="96"/>
    </row>
    <row r="7328" spans="1:16" x14ac:dyDescent="0.25">
      <c r="A7328" s="97">
        <v>43789</v>
      </c>
      <c r="B7328" s="101">
        <v>6</v>
      </c>
      <c r="C7328" s="92" t="str">
        <f t="shared" si="342"/>
        <v>GET /accounts/{AccountId}/balances</v>
      </c>
      <c r="D7328" s="94" t="s">
        <v>208</v>
      </c>
      <c r="E7328" s="93" t="str">
        <f t="shared" si="343"/>
        <v>AISP</v>
      </c>
      <c r="F7328" s="93" t="str">
        <f t="shared" si="344"/>
        <v>Y</v>
      </c>
      <c r="G7328" s="95">
        <v>1794639.7492685691</v>
      </c>
      <c r="H7328" s="99">
        <v>26495.54570919634</v>
      </c>
      <c r="I7328" s="99">
        <v>142.83065145069014</v>
      </c>
      <c r="J7328" s="96"/>
      <c r="K7328" s="96"/>
      <c r="L7328" s="96"/>
      <c r="M7328" s="96"/>
      <c r="N7328" s="96"/>
      <c r="O7328" s="96"/>
      <c r="P7328" s="96"/>
    </row>
    <row r="7329" spans="1:16" x14ac:dyDescent="0.25">
      <c r="A7329" s="97">
        <v>43789</v>
      </c>
      <c r="B7329" s="101">
        <v>7</v>
      </c>
      <c r="C7329" s="92" t="str">
        <f t="shared" si="342"/>
        <v>GET /balances</v>
      </c>
      <c r="D7329" s="94" t="s">
        <v>208</v>
      </c>
      <c r="E7329" s="93" t="str">
        <f t="shared" si="343"/>
        <v>AISP</v>
      </c>
      <c r="F7329" s="93" t="str">
        <f t="shared" si="344"/>
        <v>Y</v>
      </c>
      <c r="G7329" s="95">
        <v>1065122.0557226113</v>
      </c>
      <c r="H7329" s="99">
        <v>23679.808332412838</v>
      </c>
      <c r="I7329" s="99">
        <v>159.31849887439455</v>
      </c>
      <c r="J7329" s="96"/>
      <c r="K7329" s="96"/>
      <c r="L7329" s="96"/>
      <c r="M7329" s="96"/>
      <c r="N7329" s="96"/>
      <c r="O7329" s="96"/>
      <c r="P7329" s="96"/>
    </row>
    <row r="7330" spans="1:16" x14ac:dyDescent="0.25">
      <c r="A7330" s="97">
        <v>43789</v>
      </c>
      <c r="B7330" s="101">
        <v>8</v>
      </c>
      <c r="C7330" s="92" t="str">
        <f t="shared" si="342"/>
        <v>GET /accounts/{AccountId}/transactions</v>
      </c>
      <c r="D7330" s="94" t="s">
        <v>208</v>
      </c>
      <c r="E7330" s="93" t="str">
        <f t="shared" si="343"/>
        <v>AISP</v>
      </c>
      <c r="F7330" s="93" t="str">
        <f t="shared" si="344"/>
        <v>Y</v>
      </c>
      <c r="G7330" s="95">
        <v>29984980.276925087</v>
      </c>
      <c r="H7330" s="99">
        <v>17861.840323240096</v>
      </c>
      <c r="I7330" s="99">
        <v>181.46242167445064</v>
      </c>
      <c r="J7330" s="96"/>
      <c r="K7330" s="96"/>
      <c r="L7330" s="96"/>
      <c r="M7330" s="96"/>
      <c r="N7330" s="96"/>
      <c r="O7330" s="96"/>
      <c r="P7330" s="96"/>
    </row>
    <row r="7331" spans="1:16" x14ac:dyDescent="0.25">
      <c r="A7331" s="97">
        <v>43789</v>
      </c>
      <c r="B7331" s="101">
        <v>9</v>
      </c>
      <c r="C7331" s="92" t="str">
        <f t="shared" si="342"/>
        <v>GET /transactions</v>
      </c>
      <c r="D7331" s="94" t="s">
        <v>208</v>
      </c>
      <c r="E7331" s="93" t="str">
        <f t="shared" si="343"/>
        <v>AISP</v>
      </c>
      <c r="F7331" s="93" t="str">
        <f t="shared" si="344"/>
        <v>Y</v>
      </c>
      <c r="G7331" s="95">
        <v>315334489.58597559</v>
      </c>
      <c r="H7331" s="99">
        <v>43918.912657084031</v>
      </c>
      <c r="I7331" s="99">
        <v>35.429271392207966</v>
      </c>
      <c r="J7331" s="96"/>
      <c r="K7331" s="96"/>
      <c r="L7331" s="96"/>
      <c r="M7331" s="96"/>
      <c r="N7331" s="96"/>
      <c r="O7331" s="96"/>
      <c r="P7331" s="96"/>
    </row>
    <row r="7332" spans="1:16" x14ac:dyDescent="0.25">
      <c r="A7332" s="97">
        <v>43789</v>
      </c>
      <c r="B7332" s="101">
        <v>10</v>
      </c>
      <c r="C7332" s="92" t="str">
        <f t="shared" si="342"/>
        <v>GET /accounts/{AccountId}/beneficiaries</v>
      </c>
      <c r="D7332" s="94" t="s">
        <v>208</v>
      </c>
      <c r="E7332" s="93" t="str">
        <f t="shared" si="343"/>
        <v>AISP</v>
      </c>
      <c r="F7332" s="93" t="str">
        <f t="shared" si="344"/>
        <v>Y</v>
      </c>
      <c r="G7332" s="95">
        <v>2178948.0328238583</v>
      </c>
      <c r="H7332" s="99">
        <v>28258.3589692233</v>
      </c>
      <c r="I7332" s="99">
        <v>134.79840055333617</v>
      </c>
      <c r="J7332" s="96"/>
      <c r="K7332" s="96"/>
      <c r="L7332" s="96"/>
      <c r="M7332" s="96"/>
      <c r="N7332" s="96"/>
      <c r="O7332" s="96"/>
      <c r="P7332" s="96"/>
    </row>
    <row r="7333" spans="1:16" x14ac:dyDescent="0.25">
      <c r="A7333" s="97">
        <v>43789</v>
      </c>
      <c r="B7333" s="101">
        <v>11</v>
      </c>
      <c r="C7333" s="92" t="str">
        <f t="shared" si="342"/>
        <v>GET /beneficiaries</v>
      </c>
      <c r="D7333" s="94" t="s">
        <v>208</v>
      </c>
      <c r="E7333" s="93" t="str">
        <f t="shared" si="343"/>
        <v>AISP</v>
      </c>
      <c r="F7333" s="93" t="str">
        <f t="shared" si="344"/>
        <v>Y</v>
      </c>
      <c r="G7333" s="95">
        <v>2576298.180975717</v>
      </c>
      <c r="H7333" s="99">
        <v>36952.545007604895</v>
      </c>
      <c r="I7333" s="99">
        <v>27.716501446319455</v>
      </c>
      <c r="J7333" s="96"/>
      <c r="K7333" s="96"/>
      <c r="L7333" s="96"/>
      <c r="M7333" s="96"/>
      <c r="N7333" s="96"/>
      <c r="O7333" s="96"/>
      <c r="P7333" s="96"/>
    </row>
    <row r="7334" spans="1:16" x14ac:dyDescent="0.25">
      <c r="A7334" s="97">
        <v>43789</v>
      </c>
      <c r="B7334" s="101">
        <v>12</v>
      </c>
      <c r="C7334" s="92" t="str">
        <f t="shared" si="342"/>
        <v>GET /accounts/{AccountId}/direct-debits</v>
      </c>
      <c r="D7334" s="94" t="s">
        <v>208</v>
      </c>
      <c r="E7334" s="93" t="str">
        <f t="shared" si="343"/>
        <v>AISP</v>
      </c>
      <c r="F7334" s="93" t="str">
        <f t="shared" si="344"/>
        <v>Y</v>
      </c>
      <c r="G7334" s="95">
        <v>1942560.5526854</v>
      </c>
      <c r="H7334" s="99">
        <v>37715.543109853577</v>
      </c>
      <c r="I7334" s="99">
        <v>188.83443795059142</v>
      </c>
      <c r="J7334" s="96"/>
      <c r="K7334" s="96"/>
      <c r="L7334" s="96"/>
      <c r="M7334" s="96"/>
      <c r="N7334" s="96"/>
      <c r="O7334" s="96"/>
      <c r="P7334" s="96"/>
    </row>
    <row r="7335" spans="1:16" x14ac:dyDescent="0.25">
      <c r="A7335" s="97">
        <v>43789</v>
      </c>
      <c r="B7335" s="101">
        <v>13</v>
      </c>
      <c r="C7335" s="92" t="str">
        <f t="shared" si="342"/>
        <v>GET /direct-debits</v>
      </c>
      <c r="D7335" s="94" t="s">
        <v>208</v>
      </c>
      <c r="E7335" s="93" t="str">
        <f t="shared" si="343"/>
        <v>AISP</v>
      </c>
      <c r="F7335" s="93" t="str">
        <f t="shared" si="344"/>
        <v>Y</v>
      </c>
      <c r="G7335" s="95">
        <v>1629986.4989115826</v>
      </c>
      <c r="H7335" s="99">
        <v>21115.038277740856</v>
      </c>
      <c r="I7335" s="99">
        <v>226.2629328644496</v>
      </c>
      <c r="J7335" s="96"/>
      <c r="K7335" s="96"/>
      <c r="L7335" s="96"/>
      <c r="M7335" s="96"/>
      <c r="N7335" s="96"/>
      <c r="O7335" s="96"/>
      <c r="P7335" s="96"/>
    </row>
    <row r="7336" spans="1:16" x14ac:dyDescent="0.25">
      <c r="A7336" s="97">
        <v>43789</v>
      </c>
      <c r="B7336" s="101">
        <v>14</v>
      </c>
      <c r="C7336" s="92" t="str">
        <f t="shared" si="342"/>
        <v>GET /accounts/{AccountId}/standing-orders</v>
      </c>
      <c r="D7336" s="94" t="s">
        <v>208</v>
      </c>
      <c r="E7336" s="93" t="str">
        <f t="shared" si="343"/>
        <v>AISP</v>
      </c>
      <c r="F7336" s="93" t="str">
        <f t="shared" si="344"/>
        <v>Y</v>
      </c>
      <c r="G7336" s="95">
        <v>935682.49252541887</v>
      </c>
      <c r="H7336" s="99">
        <v>16342.552198341555</v>
      </c>
      <c r="I7336" s="99">
        <v>133.81074056806557</v>
      </c>
      <c r="J7336" s="96"/>
      <c r="K7336" s="96"/>
      <c r="L7336" s="96"/>
      <c r="M7336" s="96"/>
      <c r="N7336" s="96"/>
      <c r="O7336" s="96"/>
      <c r="P7336" s="96"/>
    </row>
    <row r="7337" spans="1:16" x14ac:dyDescent="0.25">
      <c r="A7337" s="97">
        <v>43789</v>
      </c>
      <c r="B7337" s="101">
        <v>15</v>
      </c>
      <c r="C7337" s="92" t="str">
        <f t="shared" si="342"/>
        <v>GET /standing-orders</v>
      </c>
      <c r="D7337" s="94" t="s">
        <v>208</v>
      </c>
      <c r="E7337" s="93" t="str">
        <f t="shared" si="343"/>
        <v>AISP</v>
      </c>
      <c r="F7337" s="93" t="str">
        <f t="shared" si="344"/>
        <v>Y</v>
      </c>
      <c r="G7337" s="95">
        <v>1289134.9132548615</v>
      </c>
      <c r="H7337" s="99">
        <v>39975.652472147653</v>
      </c>
      <c r="I7337" s="99">
        <v>156.30805027057366</v>
      </c>
      <c r="J7337" s="96"/>
      <c r="K7337" s="96"/>
      <c r="L7337" s="96"/>
      <c r="M7337" s="96"/>
      <c r="N7337" s="96"/>
      <c r="O7337" s="96"/>
      <c r="P7337" s="96"/>
    </row>
    <row r="7338" spans="1:16" x14ac:dyDescent="0.25">
      <c r="A7338" s="97">
        <v>43789</v>
      </c>
      <c r="B7338" s="101">
        <v>16</v>
      </c>
      <c r="C7338" s="92" t="str">
        <f t="shared" si="342"/>
        <v>GET /accounts/{AccountId}/product</v>
      </c>
      <c r="D7338" s="94" t="s">
        <v>208</v>
      </c>
      <c r="E7338" s="93" t="str">
        <f t="shared" si="343"/>
        <v>AISP</v>
      </c>
      <c r="F7338" s="93" t="str">
        <f t="shared" si="344"/>
        <v>Y</v>
      </c>
      <c r="G7338" s="95">
        <v>346375.61286779371</v>
      </c>
      <c r="H7338" s="99">
        <v>5467.3021644777982</v>
      </c>
      <c r="I7338" s="99">
        <v>167.51530693063961</v>
      </c>
      <c r="J7338" s="96"/>
      <c r="K7338" s="96"/>
      <c r="L7338" s="96"/>
      <c r="M7338" s="96"/>
      <c r="N7338" s="96"/>
      <c r="O7338" s="96"/>
      <c r="P7338" s="96"/>
    </row>
    <row r="7339" spans="1:16" x14ac:dyDescent="0.25">
      <c r="A7339" s="97">
        <v>43789</v>
      </c>
      <c r="B7339" s="101">
        <v>17</v>
      </c>
      <c r="C7339" s="92" t="str">
        <f t="shared" si="342"/>
        <v>GET /products</v>
      </c>
      <c r="D7339" s="94" t="s">
        <v>208</v>
      </c>
      <c r="E7339" s="93" t="str">
        <f t="shared" si="343"/>
        <v>AISP</v>
      </c>
      <c r="F7339" s="93" t="str">
        <f t="shared" si="344"/>
        <v>Y</v>
      </c>
      <c r="G7339" s="95">
        <v>732569.04457333544</v>
      </c>
      <c r="H7339" s="103">
        <v>35426.064551365555</v>
      </c>
      <c r="I7339" s="103">
        <v>207.92273523169385</v>
      </c>
      <c r="J7339" s="96"/>
      <c r="K7339" s="96"/>
      <c r="L7339" s="96"/>
      <c r="M7339" s="96"/>
      <c r="N7339" s="96"/>
      <c r="O7339" s="96"/>
      <c r="P7339" s="96"/>
    </row>
    <row r="7340" spans="1:16" x14ac:dyDescent="0.25">
      <c r="A7340" s="97">
        <v>43789</v>
      </c>
      <c r="B7340" s="101">
        <v>18</v>
      </c>
      <c r="C7340" s="92" t="str">
        <f t="shared" si="342"/>
        <v>GET /accounts/{AccountId}/offers</v>
      </c>
      <c r="D7340" s="94" t="s">
        <v>208</v>
      </c>
      <c r="E7340" s="93" t="str">
        <f t="shared" si="343"/>
        <v>AISP</v>
      </c>
      <c r="F7340" s="93" t="str">
        <f t="shared" si="344"/>
        <v>Y</v>
      </c>
      <c r="G7340" s="95">
        <v>826943.65308943926</v>
      </c>
      <c r="H7340" s="103">
        <v>35446.129436456467</v>
      </c>
      <c r="I7340" s="103">
        <v>263.09818772560675</v>
      </c>
      <c r="J7340" s="96"/>
      <c r="K7340" s="96"/>
      <c r="L7340" s="96"/>
      <c r="M7340" s="96"/>
      <c r="N7340" s="96"/>
      <c r="O7340" s="96"/>
      <c r="P7340" s="96"/>
    </row>
    <row r="7341" spans="1:16" x14ac:dyDescent="0.25">
      <c r="A7341" s="97">
        <v>43789</v>
      </c>
      <c r="B7341" s="101">
        <v>19</v>
      </c>
      <c r="C7341" s="92" t="str">
        <f t="shared" si="342"/>
        <v>GET /offers</v>
      </c>
      <c r="D7341" s="94" t="s">
        <v>208</v>
      </c>
      <c r="E7341" s="93" t="str">
        <f t="shared" si="343"/>
        <v>AISP</v>
      </c>
      <c r="F7341" s="93" t="str">
        <f t="shared" si="344"/>
        <v>Y</v>
      </c>
      <c r="G7341" s="95">
        <v>3226826.430378295</v>
      </c>
      <c r="H7341" s="103">
        <v>39058.749060379938</v>
      </c>
      <c r="I7341" s="103">
        <v>154.60887350245346</v>
      </c>
      <c r="J7341" s="96"/>
      <c r="K7341" s="96"/>
      <c r="L7341" s="96"/>
      <c r="M7341" s="96"/>
      <c r="N7341" s="96"/>
      <c r="O7341" s="96"/>
      <c r="P7341" s="96"/>
    </row>
    <row r="7342" spans="1:16" x14ac:dyDescent="0.25">
      <c r="A7342" s="97">
        <v>43789</v>
      </c>
      <c r="B7342" s="101">
        <v>20</v>
      </c>
      <c r="C7342" s="92" t="str">
        <f t="shared" si="342"/>
        <v>GET /accounts/{AccountId}/party</v>
      </c>
      <c r="D7342" s="94" t="s">
        <v>208</v>
      </c>
      <c r="E7342" s="93" t="str">
        <f t="shared" si="343"/>
        <v>AISP</v>
      </c>
      <c r="F7342" s="93" t="str">
        <f t="shared" si="344"/>
        <v>Y</v>
      </c>
      <c r="G7342" s="95">
        <v>1111433.6503890911</v>
      </c>
      <c r="H7342" s="103">
        <v>44400.061573651241</v>
      </c>
      <c r="I7342" s="103">
        <v>0</v>
      </c>
      <c r="J7342" s="96"/>
      <c r="K7342" s="96"/>
      <c r="L7342" s="96"/>
      <c r="M7342" s="96"/>
      <c r="N7342" s="96"/>
      <c r="O7342" s="96"/>
      <c r="P7342" s="96"/>
    </row>
    <row r="7343" spans="1:16" x14ac:dyDescent="0.25">
      <c r="A7343" s="97">
        <v>43789</v>
      </c>
      <c r="B7343" s="101">
        <v>21</v>
      </c>
      <c r="C7343" s="92" t="str">
        <f t="shared" si="342"/>
        <v>GET /party</v>
      </c>
      <c r="D7343" s="94" t="s">
        <v>208</v>
      </c>
      <c r="E7343" s="93" t="str">
        <f t="shared" si="343"/>
        <v>AISP</v>
      </c>
      <c r="F7343" s="93" t="str">
        <f t="shared" si="344"/>
        <v>Y</v>
      </c>
      <c r="G7343" s="95">
        <v>730158.61218374188</v>
      </c>
      <c r="H7343" s="103">
        <v>11118.111048294073</v>
      </c>
      <c r="I7343" s="103">
        <v>355.9213322669367</v>
      </c>
      <c r="J7343" s="96"/>
      <c r="K7343" s="96"/>
      <c r="L7343" s="96"/>
      <c r="M7343" s="96"/>
      <c r="N7343" s="96"/>
      <c r="O7343" s="96"/>
      <c r="P7343" s="96"/>
    </row>
    <row r="7344" spans="1:16" x14ac:dyDescent="0.25">
      <c r="A7344" s="97">
        <v>43789</v>
      </c>
      <c r="B7344" s="101">
        <v>22</v>
      </c>
      <c r="C7344" s="92" t="str">
        <f t="shared" si="342"/>
        <v>GET /accounts/{AccountId}/scheduled-payments</v>
      </c>
      <c r="D7344" s="94" t="s">
        <v>208</v>
      </c>
      <c r="E7344" s="93" t="str">
        <f t="shared" si="343"/>
        <v>AISP</v>
      </c>
      <c r="F7344" s="93" t="str">
        <f t="shared" si="344"/>
        <v>Y</v>
      </c>
      <c r="G7344" s="95">
        <v>903624.52557554306</v>
      </c>
      <c r="H7344" s="103">
        <v>32100.294562923784</v>
      </c>
      <c r="I7344" s="103">
        <v>3.1806098486175189</v>
      </c>
      <c r="J7344" s="96"/>
      <c r="K7344" s="96"/>
      <c r="L7344" s="96"/>
      <c r="M7344" s="96"/>
      <c r="N7344" s="96"/>
      <c r="O7344" s="96"/>
      <c r="P7344" s="96"/>
    </row>
    <row r="7345" spans="1:16" x14ac:dyDescent="0.25">
      <c r="A7345" s="97">
        <v>43789</v>
      </c>
      <c r="B7345" s="101">
        <v>23</v>
      </c>
      <c r="C7345" s="92" t="str">
        <f t="shared" si="342"/>
        <v>GET /scheduled-payments</v>
      </c>
      <c r="D7345" s="94" t="s">
        <v>208</v>
      </c>
      <c r="E7345" s="93" t="str">
        <f t="shared" si="343"/>
        <v>AISP</v>
      </c>
      <c r="F7345" s="93" t="str">
        <f t="shared" si="344"/>
        <v>Y</v>
      </c>
      <c r="G7345" s="95">
        <v>1743928.175622398</v>
      </c>
      <c r="H7345" s="103">
        <v>30277.860035604244</v>
      </c>
      <c r="I7345" s="103">
        <v>82.008109522219783</v>
      </c>
      <c r="J7345" s="96"/>
      <c r="K7345" s="96"/>
      <c r="L7345" s="96"/>
      <c r="M7345" s="96"/>
      <c r="N7345" s="96"/>
      <c r="O7345" s="96"/>
      <c r="P7345" s="96"/>
    </row>
    <row r="7346" spans="1:16" x14ac:dyDescent="0.25">
      <c r="A7346" s="97">
        <v>43789</v>
      </c>
      <c r="B7346" s="101">
        <v>24</v>
      </c>
      <c r="C7346" s="92" t="str">
        <f t="shared" si="342"/>
        <v>GET /accounts/{AccountId}/statements</v>
      </c>
      <c r="D7346" s="94" t="s">
        <v>208</v>
      </c>
      <c r="E7346" s="93" t="str">
        <f t="shared" si="343"/>
        <v>AISP</v>
      </c>
      <c r="F7346" s="93" t="str">
        <f t="shared" si="344"/>
        <v>Y</v>
      </c>
      <c r="G7346" s="95">
        <v>793023.00833218347</v>
      </c>
      <c r="H7346" s="103">
        <v>14803.112505554318</v>
      </c>
      <c r="I7346" s="103">
        <v>142.38619959694694</v>
      </c>
      <c r="J7346" s="96"/>
      <c r="K7346" s="96"/>
      <c r="L7346" s="96"/>
      <c r="M7346" s="96"/>
      <c r="N7346" s="96"/>
      <c r="O7346" s="96"/>
      <c r="P7346" s="96"/>
    </row>
    <row r="7347" spans="1:16" x14ac:dyDescent="0.25">
      <c r="A7347" s="97">
        <v>43789</v>
      </c>
      <c r="B7347" s="101">
        <v>25</v>
      </c>
      <c r="C7347" s="92" t="str">
        <f t="shared" si="342"/>
        <v>GET /accounts/{AccountId}/statements/{StatementId}</v>
      </c>
      <c r="D7347" s="94" t="s">
        <v>208</v>
      </c>
      <c r="E7347" s="93" t="str">
        <f t="shared" si="343"/>
        <v>AISP</v>
      </c>
      <c r="F7347" s="93" t="str">
        <f t="shared" si="344"/>
        <v>Y</v>
      </c>
      <c r="G7347" s="95">
        <v>1166592.7222940966</v>
      </c>
      <c r="H7347" s="103">
        <v>24539.052618879279</v>
      </c>
      <c r="I7347" s="103">
        <v>107.7321319422506</v>
      </c>
      <c r="J7347" s="96"/>
      <c r="K7347" s="96"/>
      <c r="L7347" s="96"/>
      <c r="M7347" s="96"/>
      <c r="N7347" s="96"/>
      <c r="O7347" s="96"/>
      <c r="P7347" s="96"/>
    </row>
    <row r="7348" spans="1:16" x14ac:dyDescent="0.25">
      <c r="A7348" s="97">
        <v>43789</v>
      </c>
      <c r="B7348" s="101">
        <v>26</v>
      </c>
      <c r="C7348" s="92" t="str">
        <f t="shared" si="342"/>
        <v>GET /accounts/{AccountId}/statements/{StatementId}/file</v>
      </c>
      <c r="D7348" s="94" t="s">
        <v>208</v>
      </c>
      <c r="E7348" s="93" t="str">
        <f t="shared" si="343"/>
        <v>AISP</v>
      </c>
      <c r="F7348" s="93" t="str">
        <f t="shared" si="344"/>
        <v>Y</v>
      </c>
      <c r="G7348" s="95">
        <v>2070685.225800755</v>
      </c>
      <c r="H7348" s="103">
        <v>25733.982273343634</v>
      </c>
      <c r="I7348" s="103">
        <v>85.482965792982725</v>
      </c>
      <c r="J7348" s="96"/>
      <c r="K7348" s="96"/>
      <c r="L7348" s="96"/>
      <c r="M7348" s="96"/>
      <c r="N7348" s="96"/>
      <c r="O7348" s="96"/>
      <c r="P7348" s="96"/>
    </row>
    <row r="7349" spans="1:16" x14ac:dyDescent="0.25">
      <c r="A7349" s="97">
        <v>43789</v>
      </c>
      <c r="B7349" s="101">
        <v>27</v>
      </c>
      <c r="C7349" s="92" t="str">
        <f t="shared" si="342"/>
        <v>GET /accounts/{AccountId}/statements/{StatementId}/transactions</v>
      </c>
      <c r="D7349" s="94" t="s">
        <v>208</v>
      </c>
      <c r="E7349" s="93" t="str">
        <f t="shared" si="343"/>
        <v>AISP</v>
      </c>
      <c r="F7349" s="93" t="str">
        <f t="shared" si="344"/>
        <v>Y</v>
      </c>
      <c r="G7349" s="95">
        <v>30639967.835262485</v>
      </c>
      <c r="H7349" s="103">
        <v>7480.819848981836</v>
      </c>
      <c r="I7349" s="103">
        <v>285.04972524694091</v>
      </c>
      <c r="J7349" s="96"/>
      <c r="K7349" s="96"/>
      <c r="L7349" s="96"/>
      <c r="M7349" s="96"/>
      <c r="N7349" s="96"/>
      <c r="O7349" s="96"/>
      <c r="P7349" s="96"/>
    </row>
    <row r="7350" spans="1:16" x14ac:dyDescent="0.25">
      <c r="A7350" s="97">
        <v>43789</v>
      </c>
      <c r="B7350" s="101">
        <v>28</v>
      </c>
      <c r="C7350" s="92" t="str">
        <f t="shared" si="342"/>
        <v>GET /statements</v>
      </c>
      <c r="D7350" s="94" t="s">
        <v>208</v>
      </c>
      <c r="E7350" s="93" t="str">
        <f t="shared" si="343"/>
        <v>AISP</v>
      </c>
      <c r="F7350" s="93" t="str">
        <f t="shared" si="344"/>
        <v>Y</v>
      </c>
      <c r="G7350" s="95">
        <v>3093853.8548543821</v>
      </c>
      <c r="H7350" s="103">
        <v>37986.038348907416</v>
      </c>
      <c r="I7350" s="103">
        <v>65.670593248303959</v>
      </c>
      <c r="J7350" s="96"/>
      <c r="K7350" s="96"/>
      <c r="L7350" s="96"/>
      <c r="M7350" s="96"/>
      <c r="N7350" s="96"/>
      <c r="O7350" s="96"/>
      <c r="P7350" s="96"/>
    </row>
    <row r="7351" spans="1:16" x14ac:dyDescent="0.25">
      <c r="A7351" s="97">
        <v>43789</v>
      </c>
      <c r="B7351" s="101">
        <v>29</v>
      </c>
      <c r="C7351" s="92" t="str">
        <f t="shared" si="342"/>
        <v>POST /domestic-payment-consents</v>
      </c>
      <c r="D7351" s="94" t="s">
        <v>208</v>
      </c>
      <c r="E7351" s="93" t="str">
        <f t="shared" si="343"/>
        <v>PISP</v>
      </c>
      <c r="F7351" s="93" t="str">
        <f t="shared" si="344"/>
        <v>N</v>
      </c>
      <c r="G7351" s="95">
        <v>3312248.6186389816</v>
      </c>
      <c r="H7351" s="99">
        <v>8092.6854504685161</v>
      </c>
      <c r="I7351" s="99">
        <v>83.401212661280994</v>
      </c>
      <c r="J7351" s="96"/>
      <c r="K7351" s="96"/>
      <c r="L7351" s="96"/>
      <c r="M7351" s="96"/>
      <c r="N7351" s="96"/>
      <c r="O7351" s="96"/>
      <c r="P7351" s="96"/>
    </row>
    <row r="7352" spans="1:16" x14ac:dyDescent="0.25">
      <c r="A7352" s="97">
        <v>43789</v>
      </c>
      <c r="B7352" s="101">
        <v>30</v>
      </c>
      <c r="C7352" s="92" t="str">
        <f t="shared" si="342"/>
        <v>GET /domestic-payment-consents/{ConsentId}</v>
      </c>
      <c r="D7352" s="94" t="s">
        <v>208</v>
      </c>
      <c r="E7352" s="93" t="str">
        <f t="shared" si="343"/>
        <v>PISP</v>
      </c>
      <c r="F7352" s="93" t="str">
        <f t="shared" si="344"/>
        <v>N</v>
      </c>
      <c r="G7352" s="95">
        <v>14682982.240079034</v>
      </c>
      <c r="H7352" s="99">
        <v>17885.408243773363</v>
      </c>
      <c r="I7352" s="99">
        <v>151.27846203153101</v>
      </c>
      <c r="J7352" s="96"/>
      <c r="K7352" s="96"/>
      <c r="L7352" s="96"/>
      <c r="M7352" s="96"/>
      <c r="N7352" s="96"/>
      <c r="O7352" s="96"/>
      <c r="P7352" s="96"/>
    </row>
    <row r="7353" spans="1:16" x14ac:dyDescent="0.25">
      <c r="A7353" s="97">
        <v>43789</v>
      </c>
      <c r="B7353" s="101">
        <v>31</v>
      </c>
      <c r="C7353" s="92" t="str">
        <f t="shared" si="342"/>
        <v>POST /domestic-payments</v>
      </c>
      <c r="D7353" s="94" t="s">
        <v>208</v>
      </c>
      <c r="E7353" s="93" t="str">
        <f t="shared" si="343"/>
        <v>PISP</v>
      </c>
      <c r="F7353" s="93" t="str">
        <f t="shared" si="344"/>
        <v>Y</v>
      </c>
      <c r="G7353" s="95">
        <v>4965384.8940281644</v>
      </c>
      <c r="H7353" s="99">
        <v>16764.046596136857</v>
      </c>
      <c r="I7353" s="99">
        <v>5.7293806826318256</v>
      </c>
      <c r="J7353" s="96"/>
      <c r="K7353" s="96"/>
      <c r="L7353" s="96"/>
      <c r="M7353" s="96"/>
      <c r="N7353" s="96"/>
      <c r="O7353" s="96"/>
      <c r="P7353" s="96"/>
    </row>
    <row r="7354" spans="1:16" x14ac:dyDescent="0.25">
      <c r="A7354" s="97">
        <v>43789</v>
      </c>
      <c r="B7354" s="101">
        <v>32</v>
      </c>
      <c r="C7354" s="92" t="str">
        <f t="shared" si="342"/>
        <v>GET /domestic-payments/{DomesticPaymentId}</v>
      </c>
      <c r="D7354" s="94" t="s">
        <v>208</v>
      </c>
      <c r="E7354" s="93" t="str">
        <f t="shared" si="343"/>
        <v>PISP</v>
      </c>
      <c r="F7354" s="93" t="str">
        <f t="shared" si="344"/>
        <v>Y</v>
      </c>
      <c r="G7354" s="95">
        <v>36452804.147393309</v>
      </c>
      <c r="H7354" s="99">
        <v>43718.5257564235</v>
      </c>
      <c r="I7354" s="99">
        <v>67.896062490502089</v>
      </c>
      <c r="J7354" s="96"/>
      <c r="K7354" s="96"/>
      <c r="L7354" s="96"/>
      <c r="M7354" s="96"/>
      <c r="N7354" s="96"/>
      <c r="O7354" s="96"/>
      <c r="P7354" s="96"/>
    </row>
    <row r="7355" spans="1:16" x14ac:dyDescent="0.25">
      <c r="A7355" s="97">
        <v>43789</v>
      </c>
      <c r="B7355" s="101">
        <v>33</v>
      </c>
      <c r="C7355" s="92" t="str">
        <f t="shared" si="342"/>
        <v>POST /domestic-scheduled-payment-consents</v>
      </c>
      <c r="D7355" s="94" t="s">
        <v>208</v>
      </c>
      <c r="E7355" s="93" t="str">
        <f t="shared" si="343"/>
        <v>PISP</v>
      </c>
      <c r="F7355" s="93" t="str">
        <f t="shared" si="344"/>
        <v>N</v>
      </c>
      <c r="G7355" s="95">
        <v>18352954.959521666</v>
      </c>
      <c r="H7355" s="99">
        <v>19126.640724186989</v>
      </c>
      <c r="I7355" s="99">
        <v>99.044885961870193</v>
      </c>
      <c r="J7355" s="96"/>
      <c r="K7355" s="96"/>
      <c r="L7355" s="96"/>
      <c r="M7355" s="96"/>
      <c r="N7355" s="96"/>
      <c r="O7355" s="96"/>
      <c r="P7355" s="96"/>
    </row>
    <row r="7356" spans="1:16" x14ac:dyDescent="0.25">
      <c r="A7356" s="97">
        <v>43789</v>
      </c>
      <c r="B7356" s="101">
        <v>34</v>
      </c>
      <c r="C7356" s="92" t="str">
        <f t="shared" si="342"/>
        <v>GET /domestic-scheduled-payment-consents/{ConsentId}</v>
      </c>
      <c r="D7356" s="94" t="s">
        <v>208</v>
      </c>
      <c r="E7356" s="93" t="str">
        <f t="shared" si="343"/>
        <v>PISP</v>
      </c>
      <c r="F7356" s="93" t="str">
        <f t="shared" si="344"/>
        <v>N</v>
      </c>
      <c r="G7356" s="95">
        <v>12019406.696644733</v>
      </c>
      <c r="H7356" s="99">
        <v>13885.19269281541</v>
      </c>
      <c r="I7356" s="99">
        <v>83.789183341381857</v>
      </c>
      <c r="J7356" s="96"/>
      <c r="K7356" s="96"/>
      <c r="L7356" s="96"/>
      <c r="M7356" s="96"/>
      <c r="N7356" s="96"/>
      <c r="O7356" s="96"/>
      <c r="P7356" s="96"/>
    </row>
    <row r="7357" spans="1:16" x14ac:dyDescent="0.25">
      <c r="A7357" s="97">
        <v>43789</v>
      </c>
      <c r="B7357" s="101">
        <v>35</v>
      </c>
      <c r="C7357" s="92" t="str">
        <f t="shared" si="342"/>
        <v>POST /domestic-scheduled-payments</v>
      </c>
      <c r="D7357" s="94" t="s">
        <v>208</v>
      </c>
      <c r="E7357" s="93" t="str">
        <f t="shared" si="343"/>
        <v>PISP</v>
      </c>
      <c r="F7357" s="93" t="str">
        <f t="shared" si="344"/>
        <v>Y</v>
      </c>
      <c r="G7357" s="95">
        <v>31298760.885207932</v>
      </c>
      <c r="H7357" s="99">
        <v>40108.077196202445</v>
      </c>
      <c r="I7357" s="99">
        <v>148.00354213209738</v>
      </c>
      <c r="J7357" s="96"/>
      <c r="K7357" s="96"/>
      <c r="L7357" s="96"/>
      <c r="M7357" s="96"/>
      <c r="N7357" s="96"/>
      <c r="O7357" s="96"/>
      <c r="P7357" s="96"/>
    </row>
    <row r="7358" spans="1:16" x14ac:dyDescent="0.25">
      <c r="A7358" s="97">
        <v>43789</v>
      </c>
      <c r="B7358" s="101">
        <v>36</v>
      </c>
      <c r="C7358" s="92" t="str">
        <f t="shared" si="342"/>
        <v>GET /domestic-scheduled-payments/{DomesticScheduledPaymentId}</v>
      </c>
      <c r="D7358" s="94" t="s">
        <v>208</v>
      </c>
      <c r="E7358" s="93" t="str">
        <f t="shared" si="343"/>
        <v>PISP</v>
      </c>
      <c r="F7358" s="93" t="str">
        <f t="shared" si="344"/>
        <v>Y</v>
      </c>
      <c r="G7358" s="95">
        <v>14473857.220761839</v>
      </c>
      <c r="H7358" s="99">
        <v>32484.839837618591</v>
      </c>
      <c r="I7358" s="99">
        <v>74.919566533587769</v>
      </c>
      <c r="J7358" s="96"/>
      <c r="K7358" s="96"/>
      <c r="L7358" s="96"/>
      <c r="M7358" s="96"/>
      <c r="N7358" s="96"/>
      <c r="O7358" s="96"/>
      <c r="P7358" s="96"/>
    </row>
    <row r="7359" spans="1:16" x14ac:dyDescent="0.25">
      <c r="A7359" s="97">
        <v>43789</v>
      </c>
      <c r="B7359" s="101">
        <v>37</v>
      </c>
      <c r="C7359" s="92" t="str">
        <f t="shared" si="342"/>
        <v>POST /domestic-standing-order-consents</v>
      </c>
      <c r="D7359" s="94" t="s">
        <v>208</v>
      </c>
      <c r="E7359" s="93" t="str">
        <f t="shared" si="343"/>
        <v>PISP</v>
      </c>
      <c r="F7359" s="93" t="str">
        <f t="shared" si="344"/>
        <v>N</v>
      </c>
      <c r="G7359" s="95">
        <v>26903573.986692924</v>
      </c>
      <c r="H7359" s="99">
        <v>27105.68713444403</v>
      </c>
      <c r="I7359" s="99">
        <v>193.58560877634835</v>
      </c>
      <c r="J7359" s="96"/>
      <c r="K7359" s="96"/>
      <c r="L7359" s="96"/>
      <c r="M7359" s="96"/>
      <c r="N7359" s="96"/>
      <c r="O7359" s="96"/>
      <c r="P7359" s="96"/>
    </row>
    <row r="7360" spans="1:16" x14ac:dyDescent="0.25">
      <c r="A7360" s="97">
        <v>43789</v>
      </c>
      <c r="B7360" s="101">
        <v>38</v>
      </c>
      <c r="C7360" s="92" t="str">
        <f t="shared" si="342"/>
        <v>GET /domestic-standing-order-consents/{ConsentId}</v>
      </c>
      <c r="D7360" s="94" t="s">
        <v>208</v>
      </c>
      <c r="E7360" s="93" t="str">
        <f t="shared" si="343"/>
        <v>PISP</v>
      </c>
      <c r="F7360" s="93" t="str">
        <f t="shared" si="344"/>
        <v>N</v>
      </c>
      <c r="G7360" s="95">
        <v>25327841.728951912</v>
      </c>
      <c r="H7360" s="99">
        <v>29586.09559569772</v>
      </c>
      <c r="I7360" s="99">
        <v>208.11027872169308</v>
      </c>
      <c r="J7360" s="96"/>
      <c r="K7360" s="96"/>
      <c r="L7360" s="96"/>
      <c r="M7360" s="96"/>
      <c r="N7360" s="96"/>
      <c r="O7360" s="96"/>
      <c r="P7360" s="96"/>
    </row>
    <row r="7361" spans="1:16" x14ac:dyDescent="0.25">
      <c r="A7361" s="97">
        <v>43789</v>
      </c>
      <c r="B7361" s="101">
        <v>39</v>
      </c>
      <c r="C7361" s="92" t="str">
        <f t="shared" si="342"/>
        <v>POST /domestic-standing-orders</v>
      </c>
      <c r="D7361" s="94" t="s">
        <v>208</v>
      </c>
      <c r="E7361" s="93" t="str">
        <f t="shared" si="343"/>
        <v>PISP</v>
      </c>
      <c r="F7361" s="93" t="str">
        <f t="shared" si="344"/>
        <v>Y</v>
      </c>
      <c r="G7361" s="95">
        <v>8462906.5993891917</v>
      </c>
      <c r="H7361" s="99">
        <v>21539.842589250427</v>
      </c>
      <c r="I7361" s="99">
        <v>1.9684686242152261</v>
      </c>
      <c r="J7361" s="96"/>
      <c r="K7361" s="96"/>
      <c r="L7361" s="96"/>
      <c r="M7361" s="96"/>
      <c r="N7361" s="96"/>
      <c r="O7361" s="96"/>
      <c r="P7361" s="96"/>
    </row>
    <row r="7362" spans="1:16" x14ac:dyDescent="0.25">
      <c r="A7362" s="97">
        <v>43789</v>
      </c>
      <c r="B7362" s="101">
        <v>40</v>
      </c>
      <c r="C7362" s="92" t="str">
        <f t="shared" si="342"/>
        <v>GET /domestic-standing-orders/{DomesticStandingOrderId}</v>
      </c>
      <c r="D7362" s="94" t="s">
        <v>208</v>
      </c>
      <c r="E7362" s="93" t="str">
        <f t="shared" si="343"/>
        <v>PISP</v>
      </c>
      <c r="F7362" s="93" t="str">
        <f t="shared" si="344"/>
        <v>Y</v>
      </c>
      <c r="G7362" s="95">
        <v>5815860.1550402073</v>
      </c>
      <c r="H7362" s="99">
        <v>7566.4249872410128</v>
      </c>
      <c r="I7362" s="99">
        <v>261.62529395246935</v>
      </c>
      <c r="J7362" s="96"/>
      <c r="K7362" s="96"/>
      <c r="L7362" s="96"/>
      <c r="M7362" s="96"/>
      <c r="N7362" s="96"/>
      <c r="O7362" s="96"/>
      <c r="P7362" s="96"/>
    </row>
    <row r="7363" spans="1:16" x14ac:dyDescent="0.25">
      <c r="A7363" s="97">
        <v>43789</v>
      </c>
      <c r="B7363" s="101">
        <v>41</v>
      </c>
      <c r="C7363" s="92" t="str">
        <f t="shared" si="342"/>
        <v>POST /international-payment-consents</v>
      </c>
      <c r="D7363" s="94" t="s">
        <v>208</v>
      </c>
      <c r="E7363" s="93" t="str">
        <f t="shared" si="343"/>
        <v>PISP</v>
      </c>
      <c r="F7363" s="93" t="str">
        <f t="shared" si="344"/>
        <v>N</v>
      </c>
      <c r="G7363" s="95">
        <v>30123126.038358454</v>
      </c>
      <c r="H7363" s="99">
        <v>44031.368250220752</v>
      </c>
      <c r="I7363" s="99">
        <v>58.583948234363824</v>
      </c>
      <c r="J7363" s="96"/>
      <c r="K7363" s="96"/>
      <c r="L7363" s="96"/>
      <c r="M7363" s="96"/>
      <c r="N7363" s="96"/>
      <c r="O7363" s="96"/>
      <c r="P7363" s="96"/>
    </row>
    <row r="7364" spans="1:16" x14ac:dyDescent="0.25">
      <c r="A7364" s="97">
        <v>43789</v>
      </c>
      <c r="B7364" s="101">
        <v>42</v>
      </c>
      <c r="C7364" s="92" t="str">
        <f t="shared" si="342"/>
        <v>GET /international-payment-consents/{ConsentId}</v>
      </c>
      <c r="D7364" s="94" t="s">
        <v>208</v>
      </c>
      <c r="E7364" s="93" t="str">
        <f t="shared" si="343"/>
        <v>PISP</v>
      </c>
      <c r="F7364" s="93" t="str">
        <f t="shared" si="344"/>
        <v>N</v>
      </c>
      <c r="G7364" s="95">
        <v>27158575.699703913</v>
      </c>
      <c r="H7364" s="99">
        <v>29470.735620402826</v>
      </c>
      <c r="I7364" s="99">
        <v>275.37493008025416</v>
      </c>
      <c r="J7364" s="96"/>
      <c r="K7364" s="96"/>
      <c r="L7364" s="96"/>
      <c r="M7364" s="96"/>
      <c r="N7364" s="96"/>
      <c r="O7364" s="96"/>
      <c r="P7364" s="96"/>
    </row>
    <row r="7365" spans="1:16" x14ac:dyDescent="0.25">
      <c r="A7365" s="97">
        <v>43789</v>
      </c>
      <c r="B7365" s="101">
        <v>43</v>
      </c>
      <c r="C7365" s="92" t="str">
        <f t="shared" si="342"/>
        <v>POST /international-payments</v>
      </c>
      <c r="D7365" s="94" t="s">
        <v>208</v>
      </c>
      <c r="E7365" s="93" t="str">
        <f t="shared" si="343"/>
        <v>PISP</v>
      </c>
      <c r="F7365" s="93" t="str">
        <f t="shared" si="344"/>
        <v>Y</v>
      </c>
      <c r="G7365" s="95">
        <v>35178619.504590899</v>
      </c>
      <c r="H7365" s="99">
        <v>36250.919632443009</v>
      </c>
      <c r="I7365" s="99">
        <v>44.386080785781978</v>
      </c>
      <c r="J7365" s="96"/>
      <c r="K7365" s="96"/>
      <c r="L7365" s="96"/>
      <c r="M7365" s="96"/>
      <c r="N7365" s="96"/>
      <c r="O7365" s="96"/>
      <c r="P7365" s="96"/>
    </row>
    <row r="7366" spans="1:16" x14ac:dyDescent="0.25">
      <c r="A7366" s="97">
        <v>43789</v>
      </c>
      <c r="B7366" s="101">
        <v>44</v>
      </c>
      <c r="C7366" s="92" t="str">
        <f t="shared" si="342"/>
        <v>GET /international-payments/{InternationalPaymentId}</v>
      </c>
      <c r="D7366" s="94" t="s">
        <v>208</v>
      </c>
      <c r="E7366" s="93" t="str">
        <f t="shared" si="343"/>
        <v>PISP</v>
      </c>
      <c r="F7366" s="93" t="str">
        <f t="shared" si="344"/>
        <v>Y</v>
      </c>
      <c r="G7366" s="95">
        <v>13048288.749816045</v>
      </c>
      <c r="H7366" s="99">
        <v>20301.038595069906</v>
      </c>
      <c r="I7366" s="99">
        <v>58.40833357588712</v>
      </c>
      <c r="J7366" s="96"/>
      <c r="K7366" s="96"/>
      <c r="L7366" s="96"/>
      <c r="M7366" s="96"/>
      <c r="N7366" s="96"/>
      <c r="O7366" s="96"/>
      <c r="P7366" s="96"/>
    </row>
    <row r="7367" spans="1:16" x14ac:dyDescent="0.25">
      <c r="A7367" s="97">
        <v>43789</v>
      </c>
      <c r="B7367" s="101">
        <v>45</v>
      </c>
      <c r="C7367" s="92" t="str">
        <f t="shared" si="342"/>
        <v>POST /international-scheduled-payment-consents</v>
      </c>
      <c r="D7367" s="94" t="s">
        <v>208</v>
      </c>
      <c r="E7367" s="93" t="str">
        <f t="shared" si="343"/>
        <v>PISP</v>
      </c>
      <c r="F7367" s="93" t="str">
        <f t="shared" si="344"/>
        <v>N</v>
      </c>
      <c r="G7367" s="95">
        <v>24814482.107313666</v>
      </c>
      <c r="H7367" s="99">
        <v>35495.164041310883</v>
      </c>
      <c r="I7367" s="99">
        <v>15.5773886521284</v>
      </c>
      <c r="J7367" s="96"/>
      <c r="K7367" s="96"/>
      <c r="L7367" s="96"/>
      <c r="M7367" s="96"/>
      <c r="N7367" s="96"/>
      <c r="O7367" s="96"/>
      <c r="P7367" s="96"/>
    </row>
    <row r="7368" spans="1:16" x14ac:dyDescent="0.25">
      <c r="A7368" s="97">
        <v>43789</v>
      </c>
      <c r="B7368" s="101">
        <v>46</v>
      </c>
      <c r="C7368" s="92" t="str">
        <f t="shared" ref="C7368:C7431" si="345">VLOOKUP($B7368,endpoints,3)</f>
        <v>GET /international-scheduled-payment-consents/{ConsentId}</v>
      </c>
      <c r="D7368" s="94" t="s">
        <v>208</v>
      </c>
      <c r="E7368" s="93" t="str">
        <f t="shared" ref="E7368:E7431" si="346">VLOOKUP($B7368,endpoints,4)</f>
        <v>PISP</v>
      </c>
      <c r="F7368" s="93" t="str">
        <f t="shared" ref="F7368:F7431" si="347">VLOOKUP($B7368,endpoints,5)</f>
        <v>N</v>
      </c>
      <c r="G7368" s="95">
        <v>10039829.338526029</v>
      </c>
      <c r="H7368" s="99">
        <v>26917.239411122991</v>
      </c>
      <c r="I7368" s="99">
        <v>25.903023125416713</v>
      </c>
      <c r="J7368" s="96"/>
      <c r="K7368" s="96"/>
      <c r="L7368" s="96"/>
      <c r="M7368" s="96"/>
      <c r="N7368" s="96"/>
      <c r="O7368" s="96"/>
      <c r="P7368" s="96"/>
    </row>
    <row r="7369" spans="1:16" x14ac:dyDescent="0.25">
      <c r="A7369" s="97">
        <v>43789</v>
      </c>
      <c r="B7369" s="101">
        <v>47</v>
      </c>
      <c r="C7369" s="92" t="str">
        <f t="shared" si="345"/>
        <v>POST /international-scheduled-payments</v>
      </c>
      <c r="D7369" s="94" t="s">
        <v>208</v>
      </c>
      <c r="E7369" s="93" t="str">
        <f t="shared" si="346"/>
        <v>PISP</v>
      </c>
      <c r="F7369" s="93" t="str">
        <f t="shared" si="347"/>
        <v>Y</v>
      </c>
      <c r="G7369" s="95">
        <v>12580025.550939571</v>
      </c>
      <c r="H7369" s="99">
        <v>21502.516971244237</v>
      </c>
      <c r="I7369" s="99">
        <v>74.973885912655078</v>
      </c>
      <c r="J7369" s="96"/>
      <c r="K7369" s="96"/>
      <c r="L7369" s="96"/>
      <c r="M7369" s="96"/>
      <c r="N7369" s="96"/>
      <c r="O7369" s="96"/>
      <c r="P7369" s="96"/>
    </row>
    <row r="7370" spans="1:16" x14ac:dyDescent="0.25">
      <c r="A7370" s="97">
        <v>43789</v>
      </c>
      <c r="B7370" s="101">
        <v>48</v>
      </c>
      <c r="C7370" s="92" t="str">
        <f t="shared" si="345"/>
        <v>GET /international-scheduled-payments/{InternationalScheduledPaymentId}</v>
      </c>
      <c r="D7370" s="94" t="s">
        <v>208</v>
      </c>
      <c r="E7370" s="93" t="str">
        <f t="shared" si="346"/>
        <v>PISP</v>
      </c>
      <c r="F7370" s="93" t="str">
        <f t="shared" si="347"/>
        <v>Y</v>
      </c>
      <c r="G7370" s="95">
        <v>21681501.682430159</v>
      </c>
      <c r="H7370" s="99">
        <v>37876.760016216263</v>
      </c>
      <c r="I7370" s="99">
        <v>52.618896290133051</v>
      </c>
      <c r="J7370" s="96"/>
      <c r="K7370" s="96"/>
      <c r="L7370" s="96"/>
      <c r="M7370" s="96"/>
      <c r="N7370" s="96"/>
      <c r="O7370" s="96"/>
      <c r="P7370" s="96"/>
    </row>
    <row r="7371" spans="1:16" x14ac:dyDescent="0.25">
      <c r="A7371" s="97">
        <v>43789</v>
      </c>
      <c r="B7371" s="101">
        <v>49</v>
      </c>
      <c r="C7371" s="92" t="str">
        <f t="shared" si="345"/>
        <v>POST /international-standing-order-consents</v>
      </c>
      <c r="D7371" s="94" t="s">
        <v>208</v>
      </c>
      <c r="E7371" s="93" t="str">
        <f t="shared" si="346"/>
        <v>PISP</v>
      </c>
      <c r="F7371" s="93" t="str">
        <f t="shared" si="347"/>
        <v>N</v>
      </c>
      <c r="G7371" s="95">
        <v>4117856.2251160285</v>
      </c>
      <c r="H7371" s="99">
        <v>11637.803412509807</v>
      </c>
      <c r="I7371" s="99">
        <v>6.4612462722549644</v>
      </c>
      <c r="J7371" s="96"/>
      <c r="K7371" s="96"/>
      <c r="L7371" s="96"/>
      <c r="M7371" s="96"/>
      <c r="N7371" s="96"/>
      <c r="O7371" s="96"/>
      <c r="P7371" s="96"/>
    </row>
    <row r="7372" spans="1:16" x14ac:dyDescent="0.25">
      <c r="A7372" s="97">
        <v>43789</v>
      </c>
      <c r="B7372" s="101">
        <v>50</v>
      </c>
      <c r="C7372" s="92" t="str">
        <f t="shared" si="345"/>
        <v>GET /international-standing-order-consents/{ConsentId}</v>
      </c>
      <c r="D7372" s="94" t="s">
        <v>208</v>
      </c>
      <c r="E7372" s="93" t="str">
        <f t="shared" si="346"/>
        <v>PISP</v>
      </c>
      <c r="F7372" s="93" t="str">
        <f t="shared" si="347"/>
        <v>N</v>
      </c>
      <c r="G7372" s="95">
        <v>20093180.32511086</v>
      </c>
      <c r="H7372" s="99">
        <v>34158.648970697199</v>
      </c>
      <c r="I7372" s="99">
        <v>273.95148790135266</v>
      </c>
      <c r="J7372" s="96"/>
      <c r="K7372" s="96"/>
      <c r="L7372" s="96"/>
      <c r="M7372" s="96"/>
      <c r="N7372" s="96"/>
      <c r="O7372" s="96"/>
      <c r="P7372" s="96"/>
    </row>
    <row r="7373" spans="1:16" x14ac:dyDescent="0.25">
      <c r="A7373" s="97">
        <v>43789</v>
      </c>
      <c r="B7373" s="101">
        <v>51</v>
      </c>
      <c r="C7373" s="92" t="str">
        <f t="shared" si="345"/>
        <v>POST /international-standing-orders</v>
      </c>
      <c r="D7373" s="94" t="s">
        <v>208</v>
      </c>
      <c r="E7373" s="93" t="str">
        <f t="shared" si="346"/>
        <v>PISP</v>
      </c>
      <c r="F7373" s="93" t="str">
        <f t="shared" si="347"/>
        <v>Y</v>
      </c>
      <c r="G7373" s="95">
        <v>13707032.719521897</v>
      </c>
      <c r="H7373" s="99">
        <v>27785.977067855754</v>
      </c>
      <c r="I7373" s="99">
        <v>220.42901607946112</v>
      </c>
      <c r="J7373" s="96"/>
      <c r="K7373" s="96"/>
      <c r="L7373" s="96"/>
      <c r="M7373" s="96"/>
      <c r="N7373" s="96"/>
      <c r="O7373" s="96"/>
      <c r="P7373" s="96"/>
    </row>
    <row r="7374" spans="1:16" x14ac:dyDescent="0.25">
      <c r="A7374" s="97">
        <v>43789</v>
      </c>
      <c r="B7374" s="101">
        <v>52</v>
      </c>
      <c r="C7374" s="92" t="str">
        <f t="shared" si="345"/>
        <v>GET /international-standing-orders/{InternationalStandingOrderPaymentId}</v>
      </c>
      <c r="D7374" s="94" t="s">
        <v>208</v>
      </c>
      <c r="E7374" s="93" t="str">
        <f t="shared" si="346"/>
        <v>PISP</v>
      </c>
      <c r="F7374" s="93" t="str">
        <f t="shared" si="347"/>
        <v>Y</v>
      </c>
      <c r="G7374" s="95">
        <v>6293399.4924584776</v>
      </c>
      <c r="H7374" s="99">
        <v>17002.533618775851</v>
      </c>
      <c r="I7374" s="99">
        <v>65.079657555206097</v>
      </c>
      <c r="J7374" s="96"/>
      <c r="K7374" s="96"/>
      <c r="L7374" s="96"/>
      <c r="M7374" s="96"/>
      <c r="N7374" s="96"/>
      <c r="O7374" s="96"/>
      <c r="P7374" s="96"/>
    </row>
    <row r="7375" spans="1:16" x14ac:dyDescent="0.25">
      <c r="A7375" s="97">
        <v>43789</v>
      </c>
      <c r="B7375" s="101">
        <v>53</v>
      </c>
      <c r="C7375" s="92" t="str">
        <f t="shared" si="345"/>
        <v>POST /file-payment-consents</v>
      </c>
      <c r="D7375" s="94" t="s">
        <v>208</v>
      </c>
      <c r="E7375" s="93" t="str">
        <f t="shared" si="346"/>
        <v>PISP</v>
      </c>
      <c r="F7375" s="93" t="str">
        <f t="shared" si="347"/>
        <v>N</v>
      </c>
      <c r="G7375" s="95">
        <v>12218885.930213721</v>
      </c>
      <c r="H7375" s="99">
        <v>12823.004653359789</v>
      </c>
      <c r="I7375" s="99">
        <v>22.676497479574266</v>
      </c>
      <c r="J7375" s="96"/>
      <c r="K7375" s="96"/>
      <c r="L7375" s="96"/>
      <c r="M7375" s="96"/>
      <c r="N7375" s="96"/>
      <c r="O7375" s="96"/>
      <c r="P7375" s="96"/>
    </row>
    <row r="7376" spans="1:16" x14ac:dyDescent="0.25">
      <c r="A7376" s="97">
        <v>43789</v>
      </c>
      <c r="B7376" s="101">
        <v>54</v>
      </c>
      <c r="C7376" s="92" t="str">
        <f t="shared" si="345"/>
        <v>GET /file-payment-consents/{ConsentId}</v>
      </c>
      <c r="D7376" s="94" t="s">
        <v>208</v>
      </c>
      <c r="E7376" s="93" t="str">
        <f t="shared" si="346"/>
        <v>PISP</v>
      </c>
      <c r="F7376" s="93" t="str">
        <f t="shared" si="347"/>
        <v>N</v>
      </c>
      <c r="G7376" s="95">
        <v>21245843.467302065</v>
      </c>
      <c r="H7376" s="99">
        <v>24438.356178486905</v>
      </c>
      <c r="I7376" s="99">
        <v>173.70200077199902</v>
      </c>
      <c r="J7376" s="96"/>
      <c r="K7376" s="96"/>
      <c r="L7376" s="96"/>
      <c r="M7376" s="96"/>
      <c r="N7376" s="96"/>
      <c r="O7376" s="96"/>
      <c r="P7376" s="96"/>
    </row>
    <row r="7377" spans="1:16" x14ac:dyDescent="0.25">
      <c r="A7377" s="97">
        <v>43789</v>
      </c>
      <c r="B7377" s="101">
        <v>55</v>
      </c>
      <c r="C7377" s="92" t="str">
        <f t="shared" si="345"/>
        <v>POST /file-payment-consents/{ConsentId}/file</v>
      </c>
      <c r="D7377" s="94" t="s">
        <v>208</v>
      </c>
      <c r="E7377" s="93" t="str">
        <f t="shared" si="346"/>
        <v>PISP</v>
      </c>
      <c r="F7377" s="93" t="str">
        <f t="shared" si="347"/>
        <v>N</v>
      </c>
      <c r="G7377" s="95">
        <v>19227286.902017232</v>
      </c>
      <c r="H7377" s="99">
        <v>33051.812341453719</v>
      </c>
      <c r="I7377" s="99">
        <v>71.254364916176456</v>
      </c>
      <c r="J7377" s="96"/>
      <c r="K7377" s="96"/>
      <c r="L7377" s="96"/>
      <c r="M7377" s="96"/>
      <c r="N7377" s="96"/>
      <c r="O7377" s="96"/>
      <c r="P7377" s="96"/>
    </row>
    <row r="7378" spans="1:16" x14ac:dyDescent="0.25">
      <c r="A7378" s="97">
        <v>43789</v>
      </c>
      <c r="B7378" s="101">
        <v>56</v>
      </c>
      <c r="C7378" s="92" t="str">
        <f t="shared" si="345"/>
        <v>GET /file-payment-consents/{ConsentId}/file</v>
      </c>
      <c r="D7378" s="94" t="s">
        <v>208</v>
      </c>
      <c r="E7378" s="93" t="str">
        <f t="shared" si="346"/>
        <v>PISP</v>
      </c>
      <c r="F7378" s="93" t="str">
        <f t="shared" si="347"/>
        <v>N</v>
      </c>
      <c r="G7378" s="95">
        <v>21597433.322908655</v>
      </c>
      <c r="H7378" s="99">
        <v>34518.662346156249</v>
      </c>
      <c r="I7378" s="99">
        <v>41.251120035316681</v>
      </c>
      <c r="J7378" s="96"/>
      <c r="K7378" s="96"/>
      <c r="L7378" s="96"/>
      <c r="M7378" s="96"/>
      <c r="N7378" s="96"/>
      <c r="O7378" s="96"/>
      <c r="P7378" s="96"/>
    </row>
    <row r="7379" spans="1:16" x14ac:dyDescent="0.25">
      <c r="A7379" s="97">
        <v>43789</v>
      </c>
      <c r="B7379" s="101">
        <v>57</v>
      </c>
      <c r="C7379" s="92" t="str">
        <f t="shared" si="345"/>
        <v>POST /file-payments</v>
      </c>
      <c r="D7379" s="94" t="s">
        <v>208</v>
      </c>
      <c r="E7379" s="93" t="str">
        <f t="shared" si="346"/>
        <v>PISP</v>
      </c>
      <c r="F7379" s="93" t="str">
        <f t="shared" si="347"/>
        <v>Y</v>
      </c>
      <c r="G7379" s="95">
        <v>396164763.16775334</v>
      </c>
      <c r="H7379" s="99">
        <v>4321.3549200557954</v>
      </c>
      <c r="I7379" s="99">
        <v>59.214288832150991</v>
      </c>
      <c r="J7379" s="96"/>
      <c r="K7379" s="96"/>
      <c r="L7379" s="96"/>
      <c r="M7379" s="96"/>
      <c r="N7379" s="96"/>
      <c r="O7379" s="96"/>
      <c r="P7379" s="96"/>
    </row>
    <row r="7380" spans="1:16" x14ac:dyDescent="0.25">
      <c r="A7380" s="97">
        <v>43789</v>
      </c>
      <c r="B7380" s="101">
        <v>58</v>
      </c>
      <c r="C7380" s="92" t="str">
        <f t="shared" si="345"/>
        <v>GET /file-payments/{FilePaymentId}</v>
      </c>
      <c r="D7380" s="94" t="s">
        <v>208</v>
      </c>
      <c r="E7380" s="93" t="str">
        <f t="shared" si="346"/>
        <v>PISP</v>
      </c>
      <c r="F7380" s="93" t="str">
        <f t="shared" si="347"/>
        <v>Y</v>
      </c>
      <c r="G7380" s="95">
        <v>69967013.991643757</v>
      </c>
      <c r="H7380" s="99">
        <v>787.15006855359536</v>
      </c>
      <c r="I7380" s="99">
        <v>128.58852993465507</v>
      </c>
      <c r="J7380" s="96"/>
      <c r="K7380" s="96"/>
      <c r="L7380" s="96"/>
      <c r="M7380" s="96"/>
      <c r="N7380" s="96"/>
      <c r="O7380" s="96"/>
      <c r="P7380" s="96"/>
    </row>
    <row r="7381" spans="1:16" x14ac:dyDescent="0.25">
      <c r="A7381" s="97">
        <v>43789</v>
      </c>
      <c r="B7381" s="101">
        <v>59</v>
      </c>
      <c r="C7381" s="92" t="str">
        <f t="shared" si="345"/>
        <v>GET /file-payments/{FilePaymentId}/report-file</v>
      </c>
      <c r="D7381" s="94" t="s">
        <v>208</v>
      </c>
      <c r="E7381" s="93" t="str">
        <f t="shared" si="346"/>
        <v>PISP</v>
      </c>
      <c r="F7381" s="93" t="str">
        <f t="shared" si="347"/>
        <v>Y</v>
      </c>
      <c r="G7381" s="95">
        <v>64448594.515572824</v>
      </c>
      <c r="H7381" s="99">
        <v>2328.70089918739</v>
      </c>
      <c r="I7381" s="99">
        <v>82.96417800339151</v>
      </c>
      <c r="J7381" s="96"/>
      <c r="K7381" s="96"/>
      <c r="L7381" s="96"/>
      <c r="M7381" s="96"/>
      <c r="N7381" s="96"/>
      <c r="O7381" s="96"/>
      <c r="P7381" s="96"/>
    </row>
    <row r="7382" spans="1:16" x14ac:dyDescent="0.25">
      <c r="A7382" s="97">
        <v>43789</v>
      </c>
      <c r="B7382" s="101">
        <v>60</v>
      </c>
      <c r="C7382" s="92" t="str">
        <f t="shared" si="345"/>
        <v>POST /funds-confirmation-consents</v>
      </c>
      <c r="D7382" s="94" t="s">
        <v>208</v>
      </c>
      <c r="E7382" s="93" t="str">
        <f t="shared" si="346"/>
        <v>CoF</v>
      </c>
      <c r="F7382" s="93" t="str">
        <f t="shared" si="347"/>
        <v>N</v>
      </c>
      <c r="G7382" s="95">
        <v>12010291.224441946</v>
      </c>
      <c r="H7382" s="103">
        <v>15126.420284642158</v>
      </c>
      <c r="I7382" s="103">
        <v>12.103855944792366</v>
      </c>
      <c r="J7382" s="96"/>
      <c r="K7382" s="96"/>
      <c r="L7382" s="96"/>
      <c r="M7382" s="96"/>
      <c r="N7382" s="96"/>
      <c r="O7382" s="96"/>
      <c r="P7382" s="96"/>
    </row>
    <row r="7383" spans="1:16" x14ac:dyDescent="0.25">
      <c r="A7383" s="97">
        <v>43789</v>
      </c>
      <c r="B7383" s="101">
        <v>61</v>
      </c>
      <c r="C7383" s="92" t="str">
        <f t="shared" si="345"/>
        <v>GET /funds-confirmation-consents/{ConsentId}</v>
      </c>
      <c r="D7383" s="94" t="s">
        <v>208</v>
      </c>
      <c r="E7383" s="93" t="str">
        <f t="shared" si="346"/>
        <v>CoF</v>
      </c>
      <c r="F7383" s="93" t="str">
        <f t="shared" si="347"/>
        <v>N</v>
      </c>
      <c r="G7383" s="95">
        <v>18568109.9947837</v>
      </c>
      <c r="H7383" s="103">
        <v>45284.07843522256</v>
      </c>
      <c r="I7383" s="103">
        <v>173.01740796385812</v>
      </c>
      <c r="J7383" s="96"/>
      <c r="K7383" s="96"/>
      <c r="L7383" s="96"/>
      <c r="M7383" s="96"/>
      <c r="N7383" s="96"/>
      <c r="O7383" s="96"/>
      <c r="P7383" s="96"/>
    </row>
    <row r="7384" spans="1:16" x14ac:dyDescent="0.25">
      <c r="A7384" s="97">
        <v>43789</v>
      </c>
      <c r="B7384" s="101">
        <v>62</v>
      </c>
      <c r="C7384" s="92" t="str">
        <f t="shared" si="345"/>
        <v>DELETE /funds-confirmation-consents/{ConsentId}</v>
      </c>
      <c r="D7384" s="94" t="s">
        <v>208</v>
      </c>
      <c r="E7384" s="93" t="str">
        <f t="shared" si="346"/>
        <v>CoF</v>
      </c>
      <c r="F7384" s="93" t="str">
        <f t="shared" si="347"/>
        <v>N</v>
      </c>
      <c r="G7384" s="95">
        <v>6637397.5815644339</v>
      </c>
      <c r="H7384" s="99">
        <v>13129.216381930701</v>
      </c>
      <c r="I7384" s="99">
        <v>116.23214721268897</v>
      </c>
      <c r="J7384" s="96"/>
      <c r="K7384" s="96"/>
      <c r="L7384" s="96"/>
      <c r="M7384" s="96"/>
      <c r="N7384" s="96"/>
      <c r="O7384" s="96"/>
      <c r="P7384" s="96"/>
    </row>
    <row r="7385" spans="1:16" x14ac:dyDescent="0.25">
      <c r="A7385" s="97">
        <v>43789</v>
      </c>
      <c r="B7385" s="101">
        <v>63</v>
      </c>
      <c r="C7385" s="92" t="str">
        <f t="shared" si="345"/>
        <v>POST /funds-confirmations</v>
      </c>
      <c r="D7385" s="94" t="s">
        <v>208</v>
      </c>
      <c r="E7385" s="93" t="str">
        <f t="shared" si="346"/>
        <v>CoF</v>
      </c>
      <c r="F7385" s="93" t="str">
        <f t="shared" si="347"/>
        <v>Y</v>
      </c>
      <c r="G7385" s="95">
        <v>9149068.1576148886</v>
      </c>
      <c r="H7385" s="99">
        <v>16019.241939213367</v>
      </c>
      <c r="I7385" s="99">
        <v>218.23283183857575</v>
      </c>
      <c r="J7385" s="96"/>
      <c r="K7385" s="96"/>
      <c r="L7385" s="96"/>
      <c r="M7385" s="96"/>
      <c r="N7385" s="96"/>
      <c r="O7385" s="96"/>
      <c r="P7385" s="96"/>
    </row>
    <row r="7386" spans="1:16" x14ac:dyDescent="0.25">
      <c r="A7386" s="97">
        <v>43789</v>
      </c>
      <c r="B7386" s="101">
        <v>75</v>
      </c>
      <c r="C7386" s="92" t="str">
        <f t="shared" si="345"/>
        <v>GET /domestic-payment-consents/{ConsentId}/funds-confirmation</v>
      </c>
      <c r="D7386" s="94" t="s">
        <v>208</v>
      </c>
      <c r="E7386" s="93" t="str">
        <f t="shared" si="346"/>
        <v>CoF</v>
      </c>
      <c r="F7386" s="93" t="str">
        <f t="shared" si="347"/>
        <v>Y</v>
      </c>
      <c r="G7386" s="95">
        <v>3818748.5957897822</v>
      </c>
      <c r="H7386" s="99">
        <v>6831.3124369919815</v>
      </c>
      <c r="I7386" s="99">
        <v>217.14250489496516</v>
      </c>
      <c r="J7386" s="96"/>
      <c r="K7386" s="96"/>
      <c r="L7386" s="96"/>
      <c r="M7386" s="96"/>
      <c r="N7386" s="96"/>
      <c r="O7386" s="96"/>
      <c r="P7386" s="96"/>
    </row>
    <row r="7387" spans="1:16" x14ac:dyDescent="0.25">
      <c r="A7387" s="97">
        <v>43789</v>
      </c>
      <c r="B7387" s="101">
        <v>76</v>
      </c>
      <c r="C7387" s="92" t="str">
        <f t="shared" si="345"/>
        <v>GET /international-payment-consents/{ConsentId}/funds-confirmation</v>
      </c>
      <c r="D7387" s="94" t="s">
        <v>208</v>
      </c>
      <c r="E7387" s="93" t="str">
        <f t="shared" si="346"/>
        <v>CoF</v>
      </c>
      <c r="F7387" s="93" t="str">
        <f t="shared" si="347"/>
        <v>Y</v>
      </c>
      <c r="G7387" s="95">
        <v>15332052.886613093</v>
      </c>
      <c r="H7387" s="99">
        <v>41120.453353468532</v>
      </c>
      <c r="I7387" s="99">
        <v>101.37099490842115</v>
      </c>
      <c r="J7387" s="96"/>
      <c r="K7387" s="96"/>
      <c r="L7387" s="96"/>
      <c r="M7387" s="96"/>
      <c r="N7387" s="96"/>
      <c r="O7387" s="96"/>
      <c r="P7387" s="96"/>
    </row>
    <row r="7388" spans="1:16" x14ac:dyDescent="0.25">
      <c r="A7388" s="97">
        <v>43789</v>
      </c>
      <c r="B7388" s="101">
        <v>77</v>
      </c>
      <c r="C7388" s="92" t="str">
        <f t="shared" si="345"/>
        <v>GET /international-scheduled-payment-consents/{ConsentId}/funds-confirmation</v>
      </c>
      <c r="D7388" s="94" t="s">
        <v>208</v>
      </c>
      <c r="E7388" s="93" t="str">
        <f t="shared" si="346"/>
        <v>CoF</v>
      </c>
      <c r="F7388" s="93" t="str">
        <f t="shared" si="347"/>
        <v>Y</v>
      </c>
      <c r="G7388" s="95">
        <v>30040366.753988884</v>
      </c>
      <c r="H7388" s="99">
        <v>53431.085335754695</v>
      </c>
      <c r="I7388" s="99">
        <v>8.1997081907838876</v>
      </c>
      <c r="J7388" s="96"/>
      <c r="K7388" s="96"/>
      <c r="L7388" s="96"/>
      <c r="M7388" s="96"/>
      <c r="N7388" s="96"/>
      <c r="O7388" s="96"/>
      <c r="P7388" s="96"/>
    </row>
    <row r="7389" spans="1:16" x14ac:dyDescent="0.25">
      <c r="A7389" s="97">
        <v>43789</v>
      </c>
      <c r="B7389" s="101">
        <v>78</v>
      </c>
      <c r="C7389" s="92" t="str">
        <f t="shared" si="345"/>
        <v>GET /accounts/{AccountId}/parties</v>
      </c>
      <c r="D7389" s="94" t="s">
        <v>208</v>
      </c>
      <c r="E7389" s="93" t="str">
        <f t="shared" si="346"/>
        <v>AISP</v>
      </c>
      <c r="F7389" s="93" t="str">
        <f t="shared" si="347"/>
        <v>Y</v>
      </c>
      <c r="G7389" s="104">
        <v>1167005.3329085456</v>
      </c>
      <c r="H7389" s="99">
        <v>46620.064652333807</v>
      </c>
      <c r="I7389" s="99">
        <v>0</v>
      </c>
      <c r="J7389" s="96"/>
      <c r="K7389" s="96"/>
      <c r="L7389" s="96"/>
      <c r="M7389" s="96"/>
      <c r="N7389" s="96"/>
      <c r="O7389" s="96"/>
      <c r="P7389" s="96"/>
    </row>
    <row r="7390" spans="1:16" x14ac:dyDescent="0.25">
      <c r="A7390" s="97">
        <v>43789</v>
      </c>
      <c r="B7390" s="101">
        <v>79</v>
      </c>
      <c r="C7390" s="92" t="str">
        <f t="shared" si="345"/>
        <v>GET /domestic-payments/{DomesticPaymentId}/payment-details</v>
      </c>
      <c r="D7390" s="94" t="s">
        <v>208</v>
      </c>
      <c r="E7390" s="93" t="str">
        <f t="shared" si="346"/>
        <v>PISP</v>
      </c>
      <c r="F7390" s="93" t="str">
        <f t="shared" si="347"/>
        <v>Y</v>
      </c>
      <c r="G7390" s="104">
        <v>40098084.562132642</v>
      </c>
      <c r="H7390" s="99">
        <v>48090.378332065855</v>
      </c>
      <c r="I7390" s="99">
        <v>74.685668739552298</v>
      </c>
      <c r="J7390" s="96"/>
      <c r="K7390" s="96"/>
      <c r="L7390" s="96"/>
      <c r="M7390" s="96"/>
      <c r="N7390" s="96"/>
      <c r="O7390" s="96"/>
      <c r="P7390" s="96"/>
    </row>
    <row r="7391" spans="1:16" x14ac:dyDescent="0.25">
      <c r="A7391" s="97">
        <v>43789</v>
      </c>
      <c r="B7391" s="101">
        <v>80</v>
      </c>
      <c r="C7391" s="92" t="str">
        <f t="shared" si="345"/>
        <v>GET /domestic-scheduled-payments/{DomesticScheduledPaymentId}/payment-details</v>
      </c>
      <c r="D7391" s="94" t="s">
        <v>208</v>
      </c>
      <c r="E7391" s="93" t="str">
        <f t="shared" si="346"/>
        <v>PISP</v>
      </c>
      <c r="F7391" s="93" t="str">
        <f t="shared" si="347"/>
        <v>Y</v>
      </c>
      <c r="G7391" s="104">
        <v>15921242.942838024</v>
      </c>
      <c r="H7391" s="99">
        <v>35733.323821380451</v>
      </c>
      <c r="I7391" s="99">
        <v>82.411523186946553</v>
      </c>
      <c r="J7391" s="96"/>
      <c r="K7391" s="96"/>
      <c r="L7391" s="96"/>
      <c r="M7391" s="96"/>
      <c r="N7391" s="96"/>
      <c r="O7391" s="96"/>
      <c r="P7391" s="96"/>
    </row>
    <row r="7392" spans="1:16" x14ac:dyDescent="0.25">
      <c r="A7392" s="97">
        <v>43789</v>
      </c>
      <c r="B7392" s="101">
        <v>81</v>
      </c>
      <c r="C7392" s="92" t="str">
        <f t="shared" si="345"/>
        <v>GET /domestic-standing-orders/{DomesticStandingOrderId}/payment-details</v>
      </c>
      <c r="D7392" s="94" t="s">
        <v>208</v>
      </c>
      <c r="E7392" s="93" t="str">
        <f t="shared" si="346"/>
        <v>PISP</v>
      </c>
      <c r="F7392" s="93" t="str">
        <f t="shared" si="347"/>
        <v>Y</v>
      </c>
      <c r="G7392" s="104">
        <v>6397446.1705442285</v>
      </c>
      <c r="H7392" s="99">
        <v>8323.0674859651153</v>
      </c>
      <c r="I7392" s="99">
        <v>287.78782334771631</v>
      </c>
      <c r="J7392" s="96"/>
      <c r="K7392" s="96"/>
      <c r="L7392" s="96"/>
      <c r="M7392" s="96"/>
      <c r="N7392" s="96"/>
      <c r="O7392" s="96"/>
      <c r="P7392" s="96"/>
    </row>
    <row r="7393" spans="1:16" x14ac:dyDescent="0.25">
      <c r="A7393" s="97">
        <v>43789</v>
      </c>
      <c r="B7393" s="101">
        <v>82</v>
      </c>
      <c r="C7393" s="92" t="str">
        <f t="shared" si="345"/>
        <v>GET /international-payments/{InternationalPaymentId}/payment-details</v>
      </c>
      <c r="D7393" s="94" t="s">
        <v>208</v>
      </c>
      <c r="E7393" s="93" t="str">
        <f t="shared" si="346"/>
        <v>PISP</v>
      </c>
      <c r="F7393" s="93" t="str">
        <f t="shared" si="347"/>
        <v>Y</v>
      </c>
      <c r="G7393" s="104">
        <v>14353117.624797652</v>
      </c>
      <c r="H7393" s="99">
        <v>22331.142454576897</v>
      </c>
      <c r="I7393" s="99">
        <v>64.249166933475834</v>
      </c>
      <c r="J7393" s="96"/>
      <c r="K7393" s="96"/>
      <c r="L7393" s="96"/>
      <c r="M7393" s="96"/>
      <c r="N7393" s="96"/>
      <c r="O7393" s="96"/>
      <c r="P7393" s="96"/>
    </row>
    <row r="7394" spans="1:16" x14ac:dyDescent="0.25">
      <c r="A7394" s="97">
        <v>43789</v>
      </c>
      <c r="B7394" s="101">
        <v>83</v>
      </c>
      <c r="C7394" s="92" t="str">
        <f t="shared" si="345"/>
        <v>GET /international-scheduled-payments/{InternationalScheduledPaymentId}/payment-details</v>
      </c>
      <c r="D7394" s="94" t="s">
        <v>208</v>
      </c>
      <c r="E7394" s="93" t="str">
        <f t="shared" si="346"/>
        <v>PISP</v>
      </c>
      <c r="F7394" s="93" t="str">
        <f t="shared" si="347"/>
        <v>Y</v>
      </c>
      <c r="G7394" s="104">
        <v>23849651.850673176</v>
      </c>
      <c r="H7394" s="99">
        <v>41664.436017837892</v>
      </c>
      <c r="I7394" s="99">
        <v>57.880785919146362</v>
      </c>
      <c r="J7394" s="96"/>
      <c r="K7394" s="96"/>
      <c r="L7394" s="96"/>
      <c r="M7394" s="96"/>
      <c r="N7394" s="96"/>
      <c r="O7394" s="96"/>
      <c r="P7394" s="96"/>
    </row>
    <row r="7395" spans="1:16" x14ac:dyDescent="0.25">
      <c r="A7395" s="97">
        <v>43789</v>
      </c>
      <c r="B7395" s="101">
        <v>84</v>
      </c>
      <c r="C7395" s="92" t="str">
        <f t="shared" si="345"/>
        <v>GET /international-standing-orders/{InternationalStandingOrderPaymentId}/payment-details</v>
      </c>
      <c r="D7395" s="94" t="s">
        <v>208</v>
      </c>
      <c r="E7395" s="93" t="str">
        <f t="shared" si="346"/>
        <v>PISP</v>
      </c>
      <c r="F7395" s="93" t="str">
        <f t="shared" si="347"/>
        <v>Y</v>
      </c>
      <c r="G7395" s="104">
        <v>6922739.4417043263</v>
      </c>
      <c r="H7395" s="99">
        <v>18702.786980653436</v>
      </c>
      <c r="I7395" s="99">
        <v>71.587623310726713</v>
      </c>
      <c r="J7395" s="96"/>
      <c r="K7395" s="96"/>
      <c r="L7395" s="96"/>
      <c r="M7395" s="96"/>
      <c r="N7395" s="96"/>
      <c r="O7395" s="96"/>
      <c r="P7395" s="96"/>
    </row>
    <row r="7396" spans="1:16" x14ac:dyDescent="0.25">
      <c r="A7396" s="97">
        <v>43789</v>
      </c>
      <c r="B7396" s="101">
        <v>85</v>
      </c>
      <c r="C7396" s="92" t="str">
        <f t="shared" si="345"/>
        <v>GET /file-payments/{FilePaymentId}/payment-details</v>
      </c>
      <c r="D7396" s="94" t="s">
        <v>208</v>
      </c>
      <c r="E7396" s="93" t="str">
        <f t="shared" si="346"/>
        <v>PISP</v>
      </c>
      <c r="F7396" s="93" t="str">
        <f t="shared" si="347"/>
        <v>Y</v>
      </c>
      <c r="G7396" s="104">
        <v>70893453.96713011</v>
      </c>
      <c r="H7396" s="99">
        <v>2561.5709891061292</v>
      </c>
      <c r="I7396" s="99">
        <v>91.260595803730666</v>
      </c>
      <c r="J7396" s="96"/>
      <c r="K7396" s="96"/>
      <c r="L7396" s="96"/>
      <c r="M7396" s="96"/>
      <c r="N7396" s="96"/>
      <c r="O7396" s="96"/>
      <c r="P7396" s="96"/>
    </row>
    <row r="7397" spans="1:16" x14ac:dyDescent="0.25">
      <c r="A7397" s="97">
        <v>43789</v>
      </c>
      <c r="B7397" s="101">
        <v>86</v>
      </c>
      <c r="C7397" s="92" t="str">
        <f t="shared" si="345"/>
        <v>POST /event-subscriptions</v>
      </c>
      <c r="D7397" s="94" t="s">
        <v>208</v>
      </c>
      <c r="E7397" s="93" t="str">
        <f t="shared" si="346"/>
        <v>Notifications</v>
      </c>
      <c r="F7397" s="93" t="str">
        <f t="shared" si="347"/>
        <v>N</v>
      </c>
      <c r="G7397" s="104">
        <v>10809262.101997752</v>
      </c>
      <c r="H7397" s="99">
        <v>13613.778256177942</v>
      </c>
      <c r="I7397" s="99">
        <v>10.89347035031313</v>
      </c>
      <c r="J7397" s="96"/>
      <c r="K7397" s="96"/>
      <c r="L7397" s="96"/>
      <c r="M7397" s="96"/>
      <c r="N7397" s="96"/>
      <c r="O7397" s="96"/>
      <c r="P7397" s="96"/>
    </row>
    <row r="7398" spans="1:16" x14ac:dyDescent="0.25">
      <c r="A7398" s="97">
        <v>43789</v>
      </c>
      <c r="B7398" s="101">
        <v>87</v>
      </c>
      <c r="C7398" s="92" t="str">
        <f t="shared" si="345"/>
        <v>GET /event-subscriptions</v>
      </c>
      <c r="D7398" s="94" t="s">
        <v>208</v>
      </c>
      <c r="E7398" s="93" t="str">
        <f t="shared" si="346"/>
        <v>Notifications</v>
      </c>
      <c r="F7398" s="93" t="str">
        <f t="shared" si="347"/>
        <v>N</v>
      </c>
      <c r="G7398" s="104">
        <v>16711298.99530533</v>
      </c>
      <c r="H7398" s="99">
        <v>40755.670591700306</v>
      </c>
      <c r="I7398" s="99">
        <v>155.7156671674723</v>
      </c>
      <c r="J7398" s="96"/>
      <c r="K7398" s="96"/>
      <c r="L7398" s="96"/>
      <c r="M7398" s="96"/>
      <c r="N7398" s="96"/>
      <c r="O7398" s="96"/>
      <c r="P7398" s="96"/>
    </row>
    <row r="7399" spans="1:16" x14ac:dyDescent="0.25">
      <c r="A7399" s="97">
        <v>43789</v>
      </c>
      <c r="B7399" s="101">
        <v>88</v>
      </c>
      <c r="C7399" s="92" t="str">
        <f t="shared" si="345"/>
        <v>PUT /event-subscriptions/{EventSubscriptionId}</v>
      </c>
      <c r="D7399" s="94" t="s">
        <v>208</v>
      </c>
      <c r="E7399" s="93" t="str">
        <f t="shared" si="346"/>
        <v>Notifications</v>
      </c>
      <c r="F7399" s="93" t="str">
        <f t="shared" si="347"/>
        <v>N</v>
      </c>
      <c r="G7399" s="104">
        <v>11349725.20709764</v>
      </c>
      <c r="H7399" s="99">
        <v>14294.467168986839</v>
      </c>
      <c r="I7399" s="99">
        <v>11.438143867828787</v>
      </c>
      <c r="J7399" s="96"/>
      <c r="K7399" s="96"/>
      <c r="L7399" s="96"/>
      <c r="M7399" s="96"/>
      <c r="N7399" s="96"/>
      <c r="O7399" s="96"/>
      <c r="P7399" s="96"/>
    </row>
    <row r="7400" spans="1:16" x14ac:dyDescent="0.25">
      <c r="A7400" s="97">
        <v>43789</v>
      </c>
      <c r="B7400" s="101">
        <v>89</v>
      </c>
      <c r="C7400" s="92" t="str">
        <f t="shared" si="345"/>
        <v>DELETE /event-subscriptions/{EventSubscriptionId}</v>
      </c>
      <c r="D7400" s="94" t="s">
        <v>208</v>
      </c>
      <c r="E7400" s="93" t="str">
        <f t="shared" si="346"/>
        <v>Notifications</v>
      </c>
      <c r="F7400" s="93" t="str">
        <f t="shared" si="347"/>
        <v>N</v>
      </c>
      <c r="G7400" s="104">
        <v>7301137.3397208778</v>
      </c>
      <c r="H7400" s="99">
        <v>14442.138020123772</v>
      </c>
      <c r="I7400" s="99">
        <v>127.85536193395788</v>
      </c>
      <c r="J7400" s="96"/>
      <c r="K7400" s="96"/>
      <c r="L7400" s="96"/>
      <c r="M7400" s="96"/>
      <c r="N7400" s="96"/>
      <c r="O7400" s="96"/>
      <c r="P7400" s="96"/>
    </row>
    <row r="7401" spans="1:16" x14ac:dyDescent="0.25">
      <c r="A7401" s="97">
        <v>43789</v>
      </c>
      <c r="B7401" s="101">
        <v>90</v>
      </c>
      <c r="C7401" s="92" t="str">
        <f t="shared" si="345"/>
        <v>POST /event-notifications</v>
      </c>
      <c r="D7401" s="94" t="s">
        <v>208</v>
      </c>
      <c r="E7401" s="93" t="str">
        <f t="shared" si="346"/>
        <v>Notifications</v>
      </c>
      <c r="F7401" s="93" t="str">
        <f t="shared" si="347"/>
        <v>N</v>
      </c>
      <c r="G7401" s="104">
        <v>8691614.7497341447</v>
      </c>
      <c r="H7401" s="99">
        <v>15218.279842252698</v>
      </c>
      <c r="I7401" s="99">
        <v>207.32119024664695</v>
      </c>
      <c r="J7401" s="96"/>
      <c r="K7401" s="96"/>
      <c r="L7401" s="96"/>
      <c r="M7401" s="96"/>
      <c r="N7401" s="96"/>
      <c r="O7401" s="96"/>
      <c r="P7401" s="96"/>
    </row>
    <row r="7402" spans="1:16" x14ac:dyDescent="0.25">
      <c r="A7402" s="97">
        <v>43789</v>
      </c>
      <c r="B7402" s="101">
        <v>91</v>
      </c>
      <c r="C7402" s="92" t="str">
        <f t="shared" si="345"/>
        <v>POST /events</v>
      </c>
      <c r="D7402" s="94" t="s">
        <v>208</v>
      </c>
      <c r="E7402" s="93" t="str">
        <f t="shared" si="346"/>
        <v>Notifications</v>
      </c>
      <c r="F7402" s="93" t="str">
        <f t="shared" si="347"/>
        <v>N</v>
      </c>
      <c r="G7402" s="104">
        <v>5973657.8234079909</v>
      </c>
      <c r="H7402" s="99">
        <v>11816.294743737632</v>
      </c>
      <c r="I7402" s="99">
        <v>104.60893249142008</v>
      </c>
      <c r="J7402" s="96"/>
      <c r="K7402" s="96"/>
      <c r="L7402" s="96"/>
      <c r="M7402" s="96"/>
      <c r="N7402" s="96"/>
      <c r="O7402" s="96"/>
      <c r="P7402" s="96"/>
    </row>
    <row r="7403" spans="1:16" x14ac:dyDescent="0.25">
      <c r="A7403" s="97">
        <v>43790</v>
      </c>
      <c r="B7403" s="101">
        <v>0</v>
      </c>
      <c r="C7403" s="92" t="str">
        <f t="shared" si="345"/>
        <v>OIDC endpoints for token IDs</v>
      </c>
      <c r="D7403" s="94" t="s">
        <v>207</v>
      </c>
      <c r="E7403" s="93" t="str">
        <f t="shared" si="346"/>
        <v>OIDC</v>
      </c>
      <c r="F7403" s="93" t="str">
        <f t="shared" si="347"/>
        <v>N</v>
      </c>
      <c r="G7403" s="111">
        <v>742967303.00451815</v>
      </c>
      <c r="H7403" s="99">
        <v>1747157.6739267949</v>
      </c>
      <c r="I7403" s="99">
        <v>584.96729919021925</v>
      </c>
      <c r="J7403" s="96"/>
      <c r="K7403" s="96"/>
      <c r="L7403" s="96"/>
      <c r="M7403" s="96"/>
      <c r="N7403" s="96"/>
      <c r="O7403" s="96"/>
      <c r="P7403" s="96"/>
    </row>
    <row r="7404" spans="1:16" x14ac:dyDescent="0.25">
      <c r="A7404" s="100">
        <v>43790</v>
      </c>
      <c r="B7404" s="101">
        <v>1</v>
      </c>
      <c r="C7404" s="92" t="str">
        <f t="shared" si="345"/>
        <v>POST /account-access-consents</v>
      </c>
      <c r="D7404" s="94" t="s">
        <v>207</v>
      </c>
      <c r="E7404" s="93" t="str">
        <f t="shared" si="346"/>
        <v>AISP</v>
      </c>
      <c r="F7404" s="93" t="str">
        <f t="shared" si="347"/>
        <v>N</v>
      </c>
      <c r="G7404" s="95">
        <v>750354.30899495212</v>
      </c>
      <c r="H7404" s="102">
        <v>29856.419699244852</v>
      </c>
      <c r="I7404" s="102">
        <v>90.673741097896908</v>
      </c>
      <c r="J7404" s="96"/>
      <c r="K7404" s="96"/>
      <c r="L7404" s="96"/>
      <c r="M7404" s="96"/>
      <c r="N7404" s="96"/>
      <c r="O7404" s="96"/>
      <c r="P7404" s="96"/>
    </row>
    <row r="7405" spans="1:16" x14ac:dyDescent="0.25">
      <c r="A7405" s="100">
        <v>43790</v>
      </c>
      <c r="B7405" s="101">
        <v>2</v>
      </c>
      <c r="C7405" s="92" t="str">
        <f t="shared" si="345"/>
        <v>GET /account-access-consents/{ConsentId}</v>
      </c>
      <c r="D7405" s="94" t="s">
        <v>207</v>
      </c>
      <c r="E7405" s="93" t="str">
        <f t="shared" si="346"/>
        <v>AISP</v>
      </c>
      <c r="F7405" s="93" t="str">
        <f t="shared" si="347"/>
        <v>N</v>
      </c>
      <c r="G7405" s="95">
        <v>1721254.4027160299</v>
      </c>
      <c r="H7405" s="102">
        <v>32451.607238252014</v>
      </c>
      <c r="I7405" s="102">
        <v>37.961564353572236</v>
      </c>
      <c r="J7405" s="96"/>
      <c r="K7405" s="96"/>
      <c r="L7405" s="96"/>
      <c r="M7405" s="96"/>
      <c r="N7405" s="96"/>
      <c r="O7405" s="96"/>
      <c r="P7405" s="96"/>
    </row>
    <row r="7406" spans="1:16" x14ac:dyDescent="0.25">
      <c r="A7406" s="100">
        <v>43790</v>
      </c>
      <c r="B7406" s="101">
        <v>3</v>
      </c>
      <c r="C7406" s="92" t="str">
        <f t="shared" si="345"/>
        <v>DELETE /account-access-consents/{ConsentId}</v>
      </c>
      <c r="D7406" s="94" t="s">
        <v>207</v>
      </c>
      <c r="E7406" s="93" t="str">
        <f t="shared" si="346"/>
        <v>AISP</v>
      </c>
      <c r="F7406" s="93" t="str">
        <f t="shared" si="347"/>
        <v>N</v>
      </c>
      <c r="G7406" s="95">
        <v>732168.53720040212</v>
      </c>
      <c r="H7406" s="102">
        <v>27253.704332874026</v>
      </c>
      <c r="I7406" s="102">
        <v>291.49140766689374</v>
      </c>
      <c r="J7406" s="96"/>
      <c r="K7406" s="96"/>
      <c r="L7406" s="96"/>
      <c r="M7406" s="96"/>
      <c r="N7406" s="96"/>
      <c r="O7406" s="96"/>
      <c r="P7406" s="96"/>
    </row>
    <row r="7407" spans="1:16" x14ac:dyDescent="0.25">
      <c r="A7407" s="100">
        <v>43790</v>
      </c>
      <c r="B7407" s="101">
        <v>4</v>
      </c>
      <c r="C7407" s="92" t="str">
        <f t="shared" si="345"/>
        <v>GET /accounts</v>
      </c>
      <c r="D7407" s="94" t="s">
        <v>207</v>
      </c>
      <c r="E7407" s="93" t="str">
        <f t="shared" si="346"/>
        <v>AISP</v>
      </c>
      <c r="F7407" s="93" t="str">
        <f t="shared" si="347"/>
        <v>Y</v>
      </c>
      <c r="G7407" s="95">
        <v>1758643.3550683889</v>
      </c>
      <c r="H7407" s="102">
        <v>27876.931337865237</v>
      </c>
      <c r="I7407" s="102">
        <v>70.882919801132871</v>
      </c>
      <c r="J7407" s="96"/>
      <c r="K7407" s="96"/>
      <c r="L7407" s="96"/>
      <c r="M7407" s="96"/>
      <c r="N7407" s="96"/>
      <c r="O7407" s="96"/>
      <c r="P7407" s="96"/>
    </row>
    <row r="7408" spans="1:16" x14ac:dyDescent="0.25">
      <c r="A7408" s="100">
        <v>43790</v>
      </c>
      <c r="B7408" s="101">
        <v>5</v>
      </c>
      <c r="C7408" s="92" t="str">
        <f t="shared" si="345"/>
        <v>GET /accounts/{AccountId}</v>
      </c>
      <c r="D7408" s="94" t="s">
        <v>207</v>
      </c>
      <c r="E7408" s="93" t="str">
        <f t="shared" si="346"/>
        <v>AISP</v>
      </c>
      <c r="F7408" s="93" t="str">
        <f t="shared" si="347"/>
        <v>Y</v>
      </c>
      <c r="G7408" s="95">
        <v>2982145.7686643898</v>
      </c>
      <c r="H7408" s="102">
        <v>40822.144014900266</v>
      </c>
      <c r="I7408" s="102">
        <v>93.023674099223783</v>
      </c>
      <c r="J7408" s="96"/>
      <c r="K7408" s="96"/>
      <c r="L7408" s="96"/>
      <c r="M7408" s="96"/>
      <c r="N7408" s="96"/>
      <c r="O7408" s="96"/>
      <c r="P7408" s="96"/>
    </row>
    <row r="7409" spans="1:16" x14ac:dyDescent="0.25">
      <c r="A7409" s="100">
        <v>43790</v>
      </c>
      <c r="B7409" s="101">
        <v>6</v>
      </c>
      <c r="C7409" s="92" t="str">
        <f t="shared" si="345"/>
        <v>GET /accounts/{AccountId}/balances</v>
      </c>
      <c r="D7409" s="94" t="s">
        <v>207</v>
      </c>
      <c r="E7409" s="93" t="str">
        <f t="shared" si="346"/>
        <v>AISP</v>
      </c>
      <c r="F7409" s="93" t="str">
        <f t="shared" si="347"/>
        <v>Y</v>
      </c>
      <c r="G7409" s="95">
        <v>2384701.9074850506</v>
      </c>
      <c r="H7409" s="102">
        <v>26399.729901115061</v>
      </c>
      <c r="I7409" s="102">
        <v>161.46503692079031</v>
      </c>
      <c r="J7409" s="96"/>
      <c r="K7409" s="96"/>
      <c r="L7409" s="96"/>
      <c r="M7409" s="96"/>
      <c r="N7409" s="96"/>
      <c r="O7409" s="96"/>
      <c r="P7409" s="96"/>
    </row>
    <row r="7410" spans="1:16" x14ac:dyDescent="0.25">
      <c r="A7410" s="100">
        <v>43790</v>
      </c>
      <c r="B7410" s="101">
        <v>7</v>
      </c>
      <c r="C7410" s="92" t="str">
        <f t="shared" si="345"/>
        <v>GET /balances</v>
      </c>
      <c r="D7410" s="94" t="s">
        <v>207</v>
      </c>
      <c r="E7410" s="93" t="str">
        <f t="shared" si="346"/>
        <v>AISP</v>
      </c>
      <c r="F7410" s="93" t="str">
        <f t="shared" si="347"/>
        <v>Y</v>
      </c>
      <c r="G7410" s="95">
        <v>1349041.9197715682</v>
      </c>
      <c r="H7410" s="102">
        <v>21520.928315324632</v>
      </c>
      <c r="I7410" s="102">
        <v>173.70664156962846</v>
      </c>
      <c r="J7410" s="96"/>
      <c r="K7410" s="96"/>
      <c r="L7410" s="96"/>
      <c r="M7410" s="96"/>
      <c r="N7410" s="96"/>
      <c r="O7410" s="96"/>
      <c r="P7410" s="96"/>
    </row>
    <row r="7411" spans="1:16" x14ac:dyDescent="0.25">
      <c r="A7411" s="100">
        <v>43790</v>
      </c>
      <c r="B7411" s="101">
        <v>8</v>
      </c>
      <c r="C7411" s="92" t="str">
        <f t="shared" si="345"/>
        <v>GET /accounts/{AccountId}/transactions</v>
      </c>
      <c r="D7411" s="94" t="s">
        <v>207</v>
      </c>
      <c r="E7411" s="93" t="str">
        <f t="shared" si="346"/>
        <v>AISP</v>
      </c>
      <c r="F7411" s="93" t="str">
        <f t="shared" si="347"/>
        <v>Y</v>
      </c>
      <c r="G7411" s="95">
        <v>42213865.931570664</v>
      </c>
      <c r="H7411" s="102">
        <v>20782.050115308157</v>
      </c>
      <c r="I7411" s="102">
        <v>204.24807117488788</v>
      </c>
      <c r="J7411" s="96"/>
      <c r="K7411" s="96"/>
      <c r="L7411" s="96"/>
      <c r="M7411" s="96"/>
      <c r="N7411" s="96"/>
      <c r="O7411" s="96"/>
      <c r="P7411" s="96"/>
    </row>
    <row r="7412" spans="1:16" x14ac:dyDescent="0.25">
      <c r="A7412" s="100">
        <v>43790</v>
      </c>
      <c r="B7412" s="101">
        <v>9</v>
      </c>
      <c r="C7412" s="92" t="str">
        <f t="shared" si="345"/>
        <v>GET /transactions</v>
      </c>
      <c r="D7412" s="94" t="s">
        <v>207</v>
      </c>
      <c r="E7412" s="93" t="str">
        <f t="shared" si="346"/>
        <v>AISP</v>
      </c>
      <c r="F7412" s="93" t="str">
        <f t="shared" si="347"/>
        <v>Y</v>
      </c>
      <c r="G7412" s="95">
        <v>396156195.71595716</v>
      </c>
      <c r="H7412" s="102">
        <v>42322.755973058644</v>
      </c>
      <c r="I7412" s="102">
        <v>35.009642984294125</v>
      </c>
      <c r="J7412" s="96"/>
      <c r="K7412" s="96"/>
      <c r="L7412" s="96"/>
      <c r="M7412" s="96"/>
      <c r="N7412" s="96"/>
      <c r="O7412" s="96"/>
      <c r="P7412" s="96"/>
    </row>
    <row r="7413" spans="1:16" x14ac:dyDescent="0.25">
      <c r="A7413" s="100">
        <v>43790</v>
      </c>
      <c r="B7413" s="101">
        <v>10</v>
      </c>
      <c r="C7413" s="92" t="str">
        <f t="shared" si="345"/>
        <v>GET /accounts/{AccountId}/beneficiaries</v>
      </c>
      <c r="D7413" s="94" t="s">
        <v>207</v>
      </c>
      <c r="E7413" s="93" t="str">
        <f t="shared" si="346"/>
        <v>AISP</v>
      </c>
      <c r="F7413" s="93" t="str">
        <f t="shared" si="347"/>
        <v>Y</v>
      </c>
      <c r="G7413" s="95">
        <v>2332256.7719201236</v>
      </c>
      <c r="H7413" s="102">
        <v>26791.439045256921</v>
      </c>
      <c r="I7413" s="102">
        <v>138.67180846436031</v>
      </c>
      <c r="J7413" s="96"/>
      <c r="K7413" s="96"/>
      <c r="L7413" s="96"/>
      <c r="M7413" s="96"/>
      <c r="N7413" s="96"/>
      <c r="O7413" s="96"/>
      <c r="P7413" s="96"/>
    </row>
    <row r="7414" spans="1:16" x14ac:dyDescent="0.25">
      <c r="A7414" s="100">
        <v>43790</v>
      </c>
      <c r="B7414" s="101">
        <v>11</v>
      </c>
      <c r="C7414" s="92" t="str">
        <f t="shared" si="345"/>
        <v>GET /beneficiaries</v>
      </c>
      <c r="D7414" s="94" t="s">
        <v>207</v>
      </c>
      <c r="E7414" s="93" t="str">
        <f t="shared" si="346"/>
        <v>AISP</v>
      </c>
      <c r="F7414" s="93" t="str">
        <f t="shared" si="347"/>
        <v>Y</v>
      </c>
      <c r="G7414" s="95">
        <v>3076067.2582535306</v>
      </c>
      <c r="H7414" s="102">
        <v>39200.093183642741</v>
      </c>
      <c r="I7414" s="102">
        <v>35.093328812439999</v>
      </c>
      <c r="J7414" s="96"/>
      <c r="K7414" s="96"/>
      <c r="L7414" s="96"/>
      <c r="M7414" s="96"/>
      <c r="N7414" s="96"/>
      <c r="O7414" s="96"/>
      <c r="P7414" s="96"/>
    </row>
    <row r="7415" spans="1:16" x14ac:dyDescent="0.25">
      <c r="A7415" s="100">
        <v>43790</v>
      </c>
      <c r="B7415" s="101">
        <v>12</v>
      </c>
      <c r="C7415" s="92" t="str">
        <f t="shared" si="345"/>
        <v>GET /accounts/{AccountId}/direct-debits</v>
      </c>
      <c r="D7415" s="94" t="s">
        <v>207</v>
      </c>
      <c r="E7415" s="93" t="str">
        <f t="shared" si="346"/>
        <v>AISP</v>
      </c>
      <c r="F7415" s="93" t="str">
        <f t="shared" si="347"/>
        <v>Y</v>
      </c>
      <c r="G7415" s="95">
        <v>2293898.4749646299</v>
      </c>
      <c r="H7415" s="102">
        <v>36535.618401805528</v>
      </c>
      <c r="I7415" s="102">
        <v>204.85900830501691</v>
      </c>
      <c r="J7415" s="96"/>
      <c r="K7415" s="96"/>
      <c r="L7415" s="96"/>
      <c r="M7415" s="96"/>
      <c r="N7415" s="96"/>
      <c r="O7415" s="96"/>
      <c r="P7415" s="96"/>
    </row>
    <row r="7416" spans="1:16" x14ac:dyDescent="0.25">
      <c r="A7416" s="100">
        <v>43790</v>
      </c>
      <c r="B7416" s="101">
        <v>13</v>
      </c>
      <c r="C7416" s="92" t="str">
        <f t="shared" si="345"/>
        <v>GET /direct-debits</v>
      </c>
      <c r="D7416" s="94" t="s">
        <v>207</v>
      </c>
      <c r="E7416" s="93" t="str">
        <f t="shared" si="346"/>
        <v>AISP</v>
      </c>
      <c r="F7416" s="93" t="str">
        <f t="shared" si="347"/>
        <v>Y</v>
      </c>
      <c r="G7416" s="95">
        <v>2282238.8726978307</v>
      </c>
      <c r="H7416" s="102">
        <v>21764.545677777354</v>
      </c>
      <c r="I7416" s="102">
        <v>243.47336262320519</v>
      </c>
      <c r="J7416" s="96"/>
      <c r="K7416" s="96"/>
      <c r="L7416" s="96"/>
      <c r="M7416" s="96"/>
      <c r="N7416" s="96"/>
      <c r="O7416" s="96"/>
      <c r="P7416" s="96"/>
    </row>
    <row r="7417" spans="1:16" x14ac:dyDescent="0.25">
      <c r="A7417" s="100">
        <v>43790</v>
      </c>
      <c r="B7417" s="101">
        <v>14</v>
      </c>
      <c r="C7417" s="92" t="str">
        <f t="shared" si="345"/>
        <v>GET /accounts/{AccountId}/standing-orders</v>
      </c>
      <c r="D7417" s="94" t="s">
        <v>207</v>
      </c>
      <c r="E7417" s="93" t="str">
        <f t="shared" si="346"/>
        <v>AISP</v>
      </c>
      <c r="F7417" s="93" t="str">
        <f t="shared" si="347"/>
        <v>Y</v>
      </c>
      <c r="G7417" s="95">
        <v>994790.96176238568</v>
      </c>
      <c r="H7417" s="102">
        <v>17564.704385999627</v>
      </c>
      <c r="I7417" s="102">
        <v>159.00604592498971</v>
      </c>
      <c r="J7417" s="96"/>
      <c r="K7417" s="96"/>
      <c r="L7417" s="96"/>
      <c r="M7417" s="96"/>
      <c r="N7417" s="96"/>
      <c r="O7417" s="96"/>
      <c r="P7417" s="96"/>
    </row>
    <row r="7418" spans="1:16" x14ac:dyDescent="0.25">
      <c r="A7418" s="100">
        <v>43790</v>
      </c>
      <c r="B7418" s="101">
        <v>15</v>
      </c>
      <c r="C7418" s="92" t="str">
        <f t="shared" si="345"/>
        <v>GET /standing-orders</v>
      </c>
      <c r="D7418" s="94" t="s">
        <v>207</v>
      </c>
      <c r="E7418" s="93" t="str">
        <f t="shared" si="346"/>
        <v>AISP</v>
      </c>
      <c r="F7418" s="93" t="str">
        <f t="shared" si="347"/>
        <v>Y</v>
      </c>
      <c r="G7418" s="95">
        <v>1874478.257344105</v>
      </c>
      <c r="H7418" s="102">
        <v>40605.266154170604</v>
      </c>
      <c r="I7418" s="102">
        <v>158.19192613637139</v>
      </c>
      <c r="J7418" s="96"/>
      <c r="K7418" s="96"/>
      <c r="L7418" s="96"/>
      <c r="M7418" s="96"/>
      <c r="N7418" s="96"/>
      <c r="O7418" s="96"/>
      <c r="P7418" s="96"/>
    </row>
    <row r="7419" spans="1:16" x14ac:dyDescent="0.25">
      <c r="A7419" s="100">
        <v>43790</v>
      </c>
      <c r="B7419" s="101">
        <v>16</v>
      </c>
      <c r="C7419" s="92" t="str">
        <f t="shared" si="345"/>
        <v>GET /accounts/{AccountId}/product</v>
      </c>
      <c r="D7419" s="94" t="s">
        <v>207</v>
      </c>
      <c r="E7419" s="93" t="str">
        <f t="shared" si="346"/>
        <v>AISP</v>
      </c>
      <c r="F7419" s="93" t="str">
        <f t="shared" si="347"/>
        <v>Y</v>
      </c>
      <c r="G7419" s="95">
        <v>455509.95055201289</v>
      </c>
      <c r="H7419" s="102">
        <v>5841.2412743604918</v>
      </c>
      <c r="I7419" s="102">
        <v>195.40009677250293</v>
      </c>
      <c r="J7419" s="96"/>
      <c r="K7419" s="96"/>
      <c r="L7419" s="96"/>
      <c r="M7419" s="96"/>
      <c r="N7419" s="96"/>
      <c r="O7419" s="96"/>
      <c r="P7419" s="96"/>
    </row>
    <row r="7420" spans="1:16" x14ac:dyDescent="0.25">
      <c r="A7420" s="100">
        <v>43790</v>
      </c>
      <c r="B7420" s="101">
        <v>17</v>
      </c>
      <c r="C7420" s="92" t="str">
        <f t="shared" si="345"/>
        <v>GET /products</v>
      </c>
      <c r="D7420" s="94" t="s">
        <v>207</v>
      </c>
      <c r="E7420" s="93" t="str">
        <f t="shared" si="346"/>
        <v>AISP</v>
      </c>
      <c r="F7420" s="93" t="str">
        <f t="shared" si="347"/>
        <v>Y</v>
      </c>
      <c r="G7420" s="95">
        <v>1035722.2590021845</v>
      </c>
      <c r="H7420" s="102">
        <v>31557.140850312633</v>
      </c>
      <c r="I7420" s="102">
        <v>234.46230407696797</v>
      </c>
      <c r="J7420" s="96"/>
      <c r="K7420" s="96"/>
      <c r="L7420" s="96"/>
      <c r="M7420" s="96"/>
      <c r="N7420" s="96"/>
      <c r="O7420" s="96"/>
      <c r="P7420" s="96"/>
    </row>
    <row r="7421" spans="1:16" x14ac:dyDescent="0.25">
      <c r="A7421" s="100">
        <v>43790</v>
      </c>
      <c r="B7421" s="101">
        <v>18</v>
      </c>
      <c r="C7421" s="92" t="str">
        <f t="shared" si="345"/>
        <v>GET /accounts/{AccountId}/offers</v>
      </c>
      <c r="D7421" s="94" t="s">
        <v>207</v>
      </c>
      <c r="E7421" s="93" t="str">
        <f t="shared" si="346"/>
        <v>AISP</v>
      </c>
      <c r="F7421" s="93" t="str">
        <f t="shared" si="347"/>
        <v>Y</v>
      </c>
      <c r="G7421" s="95">
        <v>934398.22322522348</v>
      </c>
      <c r="H7421" s="102">
        <v>37035.984303161233</v>
      </c>
      <c r="I7421" s="102">
        <v>272.21594951289222</v>
      </c>
      <c r="J7421" s="96"/>
      <c r="K7421" s="96"/>
      <c r="L7421" s="96"/>
      <c r="M7421" s="96"/>
      <c r="N7421" s="96"/>
      <c r="O7421" s="96"/>
      <c r="P7421" s="96"/>
    </row>
    <row r="7422" spans="1:16" x14ac:dyDescent="0.25">
      <c r="A7422" s="100">
        <v>43790</v>
      </c>
      <c r="B7422" s="101">
        <v>19</v>
      </c>
      <c r="C7422" s="92" t="str">
        <f t="shared" si="345"/>
        <v>GET /offers</v>
      </c>
      <c r="D7422" s="94" t="s">
        <v>207</v>
      </c>
      <c r="E7422" s="93" t="str">
        <f t="shared" si="346"/>
        <v>AISP</v>
      </c>
      <c r="F7422" s="93" t="str">
        <f t="shared" si="347"/>
        <v>Y</v>
      </c>
      <c r="G7422" s="95">
        <v>3529861.9188951543</v>
      </c>
      <c r="H7422" s="102">
        <v>36675.143962454589</v>
      </c>
      <c r="I7422" s="102">
        <v>188.95169831666936</v>
      </c>
      <c r="J7422" s="96"/>
      <c r="K7422" s="96"/>
      <c r="L7422" s="96"/>
      <c r="M7422" s="96"/>
      <c r="N7422" s="96"/>
      <c r="O7422" s="96"/>
      <c r="P7422" s="96"/>
    </row>
    <row r="7423" spans="1:16" x14ac:dyDescent="0.25">
      <c r="A7423" s="100">
        <v>43790</v>
      </c>
      <c r="B7423" s="101">
        <v>20</v>
      </c>
      <c r="C7423" s="92" t="str">
        <f t="shared" si="345"/>
        <v>GET /accounts/{AccountId}/party</v>
      </c>
      <c r="D7423" s="94" t="s">
        <v>207</v>
      </c>
      <c r="E7423" s="93" t="str">
        <f t="shared" si="346"/>
        <v>AISP</v>
      </c>
      <c r="F7423" s="93" t="str">
        <f t="shared" si="347"/>
        <v>Y</v>
      </c>
      <c r="G7423" s="95">
        <v>1405769.4273264739</v>
      </c>
      <c r="H7423" s="102">
        <v>45666.788393427501</v>
      </c>
      <c r="I7423" s="102">
        <v>0</v>
      </c>
      <c r="J7423" s="96"/>
      <c r="K7423" s="96"/>
      <c r="L7423" s="96"/>
      <c r="M7423" s="96"/>
      <c r="N7423" s="96"/>
      <c r="O7423" s="96"/>
      <c r="P7423" s="96"/>
    </row>
    <row r="7424" spans="1:16" x14ac:dyDescent="0.25">
      <c r="A7424" s="100">
        <v>43790</v>
      </c>
      <c r="B7424" s="101">
        <v>21</v>
      </c>
      <c r="C7424" s="92" t="str">
        <f t="shared" si="345"/>
        <v>GET /party</v>
      </c>
      <c r="D7424" s="94" t="s">
        <v>207</v>
      </c>
      <c r="E7424" s="93" t="str">
        <f t="shared" si="346"/>
        <v>AISP</v>
      </c>
      <c r="F7424" s="93" t="str">
        <f t="shared" si="347"/>
        <v>Y</v>
      </c>
      <c r="G7424" s="95">
        <v>908067.47595092584</v>
      </c>
      <c r="H7424" s="102">
        <v>10555.494718261667</v>
      </c>
      <c r="I7424" s="102">
        <v>372.70910677626046</v>
      </c>
      <c r="J7424" s="96"/>
      <c r="K7424" s="96"/>
      <c r="L7424" s="96"/>
      <c r="M7424" s="96"/>
      <c r="N7424" s="96"/>
      <c r="O7424" s="96"/>
      <c r="P7424" s="96"/>
    </row>
    <row r="7425" spans="1:16" x14ac:dyDescent="0.25">
      <c r="A7425" s="100">
        <v>43790</v>
      </c>
      <c r="B7425" s="101">
        <v>22</v>
      </c>
      <c r="C7425" s="92" t="str">
        <f t="shared" si="345"/>
        <v>GET /accounts/{AccountId}/scheduled-payments</v>
      </c>
      <c r="D7425" s="94" t="s">
        <v>207</v>
      </c>
      <c r="E7425" s="93" t="str">
        <f t="shared" si="346"/>
        <v>AISP</v>
      </c>
      <c r="F7425" s="93" t="str">
        <f t="shared" si="347"/>
        <v>Y</v>
      </c>
      <c r="G7425" s="95">
        <v>1105024.2916254222</v>
      </c>
      <c r="H7425" s="102">
        <v>34672.060138590445</v>
      </c>
      <c r="I7425" s="102">
        <v>3.0184953679027449</v>
      </c>
      <c r="J7425" s="96"/>
      <c r="K7425" s="96"/>
      <c r="L7425" s="96"/>
      <c r="M7425" s="96"/>
      <c r="N7425" s="96"/>
      <c r="O7425" s="96"/>
      <c r="P7425" s="96"/>
    </row>
    <row r="7426" spans="1:16" x14ac:dyDescent="0.25">
      <c r="A7426" s="100">
        <v>43790</v>
      </c>
      <c r="B7426" s="101">
        <v>23</v>
      </c>
      <c r="C7426" s="92" t="str">
        <f t="shared" si="345"/>
        <v>GET /scheduled-payments</v>
      </c>
      <c r="D7426" s="94" t="s">
        <v>207</v>
      </c>
      <c r="E7426" s="93" t="str">
        <f t="shared" si="346"/>
        <v>AISP</v>
      </c>
      <c r="F7426" s="93" t="str">
        <f t="shared" si="347"/>
        <v>Y</v>
      </c>
      <c r="G7426" s="95">
        <v>2240284.278942511</v>
      </c>
      <c r="H7426" s="102">
        <v>34398.015130021027</v>
      </c>
      <c r="I7426" s="102">
        <v>80.573013833935292</v>
      </c>
      <c r="J7426" s="96"/>
      <c r="K7426" s="96"/>
      <c r="L7426" s="96"/>
      <c r="M7426" s="96"/>
      <c r="N7426" s="96"/>
      <c r="O7426" s="96"/>
      <c r="P7426" s="96"/>
    </row>
    <row r="7427" spans="1:16" x14ac:dyDescent="0.25">
      <c r="A7427" s="100">
        <v>43790</v>
      </c>
      <c r="B7427" s="101">
        <v>24</v>
      </c>
      <c r="C7427" s="92" t="str">
        <f t="shared" si="345"/>
        <v>GET /accounts/{AccountId}/statements</v>
      </c>
      <c r="D7427" s="94" t="s">
        <v>207</v>
      </c>
      <c r="E7427" s="93" t="str">
        <f t="shared" si="346"/>
        <v>AISP</v>
      </c>
      <c r="F7427" s="93" t="str">
        <f t="shared" si="347"/>
        <v>Y</v>
      </c>
      <c r="G7427" s="95">
        <v>1157037.3522348234</v>
      </c>
      <c r="H7427" s="102">
        <v>13615.174665513467</v>
      </c>
      <c r="I7427" s="102">
        <v>154.09644404211261</v>
      </c>
      <c r="J7427" s="96"/>
      <c r="K7427" s="96"/>
      <c r="L7427" s="96"/>
      <c r="M7427" s="96"/>
      <c r="N7427" s="96"/>
      <c r="O7427" s="96"/>
      <c r="P7427" s="96"/>
    </row>
    <row r="7428" spans="1:16" x14ac:dyDescent="0.25">
      <c r="A7428" s="100">
        <v>43790</v>
      </c>
      <c r="B7428" s="101">
        <v>25</v>
      </c>
      <c r="C7428" s="92" t="str">
        <f t="shared" si="345"/>
        <v>GET /accounts/{AccountId}/statements/{StatementId}</v>
      </c>
      <c r="D7428" s="94" t="s">
        <v>207</v>
      </c>
      <c r="E7428" s="93" t="str">
        <f t="shared" si="346"/>
        <v>AISP</v>
      </c>
      <c r="F7428" s="93" t="str">
        <f t="shared" si="347"/>
        <v>Y</v>
      </c>
      <c r="G7428" s="95">
        <v>1449489.2747675034</v>
      </c>
      <c r="H7428" s="102">
        <v>21860.933544548396</v>
      </c>
      <c r="I7428" s="102">
        <v>130.03895825668161</v>
      </c>
      <c r="J7428" s="96"/>
      <c r="K7428" s="96"/>
      <c r="L7428" s="96"/>
      <c r="M7428" s="96"/>
      <c r="N7428" s="96"/>
      <c r="O7428" s="96"/>
      <c r="P7428" s="96"/>
    </row>
    <row r="7429" spans="1:16" x14ac:dyDescent="0.25">
      <c r="A7429" s="100">
        <v>43790</v>
      </c>
      <c r="B7429" s="101">
        <v>26</v>
      </c>
      <c r="C7429" s="92" t="str">
        <f t="shared" si="345"/>
        <v>GET /accounts/{AccountId}/statements/{StatementId}/file</v>
      </c>
      <c r="D7429" s="94" t="s">
        <v>207</v>
      </c>
      <c r="E7429" s="93" t="str">
        <f t="shared" si="346"/>
        <v>AISP</v>
      </c>
      <c r="F7429" s="93" t="str">
        <f t="shared" si="347"/>
        <v>Y</v>
      </c>
      <c r="G7429" s="95">
        <v>2582102.0176095283</v>
      </c>
      <c r="H7429" s="102">
        <v>24373.896941398725</v>
      </c>
      <c r="I7429" s="102">
        <v>100.83712542856591</v>
      </c>
      <c r="J7429" s="96"/>
      <c r="K7429" s="96"/>
      <c r="L7429" s="96"/>
      <c r="M7429" s="96"/>
      <c r="N7429" s="96"/>
      <c r="O7429" s="96"/>
      <c r="P7429" s="96"/>
    </row>
    <row r="7430" spans="1:16" x14ac:dyDescent="0.25">
      <c r="A7430" s="100">
        <v>43790</v>
      </c>
      <c r="B7430" s="101">
        <v>27</v>
      </c>
      <c r="C7430" s="92" t="str">
        <f t="shared" si="345"/>
        <v>GET /accounts/{AccountId}/statements/{StatementId}/transactions</v>
      </c>
      <c r="D7430" s="94" t="s">
        <v>207</v>
      </c>
      <c r="E7430" s="93" t="str">
        <f t="shared" si="346"/>
        <v>AISP</v>
      </c>
      <c r="F7430" s="93" t="str">
        <f t="shared" si="347"/>
        <v>Y</v>
      </c>
      <c r="G7430" s="95">
        <v>36608900.898802772</v>
      </c>
      <c r="H7430" s="102">
        <v>6832.5573703212822</v>
      </c>
      <c r="I7430" s="102">
        <v>311.37158910945368</v>
      </c>
      <c r="J7430" s="96"/>
      <c r="K7430" s="96"/>
      <c r="L7430" s="96"/>
      <c r="M7430" s="96"/>
      <c r="N7430" s="96"/>
      <c r="O7430" s="96"/>
      <c r="P7430" s="96"/>
    </row>
    <row r="7431" spans="1:16" x14ac:dyDescent="0.25">
      <c r="A7431" s="100">
        <v>43790</v>
      </c>
      <c r="B7431" s="101">
        <v>28</v>
      </c>
      <c r="C7431" s="92" t="str">
        <f t="shared" si="345"/>
        <v>GET /statements</v>
      </c>
      <c r="D7431" s="94" t="s">
        <v>207</v>
      </c>
      <c r="E7431" s="93" t="str">
        <f t="shared" si="346"/>
        <v>AISP</v>
      </c>
      <c r="F7431" s="93" t="str">
        <f t="shared" si="347"/>
        <v>Y</v>
      </c>
      <c r="G7431" s="95">
        <v>4203506.6786233475</v>
      </c>
      <c r="H7431" s="102">
        <v>41147.045856537858</v>
      </c>
      <c r="I7431" s="102">
        <v>72.223045429964685</v>
      </c>
      <c r="J7431" s="96"/>
      <c r="K7431" s="96"/>
      <c r="L7431" s="96"/>
      <c r="M7431" s="96"/>
      <c r="N7431" s="96"/>
      <c r="O7431" s="96"/>
      <c r="P7431" s="96"/>
    </row>
    <row r="7432" spans="1:16" x14ac:dyDescent="0.25">
      <c r="A7432" s="100">
        <v>43790</v>
      </c>
      <c r="B7432" s="101">
        <v>29</v>
      </c>
      <c r="C7432" s="92" t="str">
        <f t="shared" ref="C7432:C7495" si="348">VLOOKUP($B7432,endpoints,3)</f>
        <v>POST /domestic-payment-consents</v>
      </c>
      <c r="D7432" s="94" t="s">
        <v>207</v>
      </c>
      <c r="E7432" s="93" t="str">
        <f t="shared" ref="E7432:E7495" si="349">VLOOKUP($B7432,endpoints,4)</f>
        <v>PISP</v>
      </c>
      <c r="F7432" s="93" t="str">
        <f t="shared" ref="F7432:F7495" si="350">VLOOKUP($B7432,endpoints,5)</f>
        <v>N</v>
      </c>
      <c r="G7432" s="95">
        <v>3778993.6494647162</v>
      </c>
      <c r="H7432" s="102">
        <v>9540.0449593749308</v>
      </c>
      <c r="I7432" s="102">
        <v>95.341291035527448</v>
      </c>
      <c r="J7432" s="96"/>
      <c r="K7432" s="96"/>
      <c r="L7432" s="96"/>
      <c r="M7432" s="96"/>
      <c r="N7432" s="96"/>
      <c r="O7432" s="96"/>
      <c r="P7432" s="96"/>
    </row>
    <row r="7433" spans="1:16" x14ac:dyDescent="0.25">
      <c r="A7433" s="100">
        <v>43790</v>
      </c>
      <c r="B7433" s="101">
        <v>30</v>
      </c>
      <c r="C7433" s="92" t="str">
        <f t="shared" si="348"/>
        <v>GET /domestic-payment-consents/{ConsentId}</v>
      </c>
      <c r="D7433" s="94" t="s">
        <v>207</v>
      </c>
      <c r="E7433" s="93" t="str">
        <f t="shared" si="349"/>
        <v>PISP</v>
      </c>
      <c r="F7433" s="93" t="str">
        <f t="shared" si="350"/>
        <v>N</v>
      </c>
      <c r="G7433" s="95">
        <v>15399695.228964048</v>
      </c>
      <c r="H7433" s="102">
        <v>19409.361653325319</v>
      </c>
      <c r="I7433" s="102">
        <v>164.05565694579201</v>
      </c>
      <c r="J7433" s="96"/>
      <c r="K7433" s="96"/>
      <c r="L7433" s="96"/>
      <c r="M7433" s="96"/>
      <c r="N7433" s="96"/>
      <c r="O7433" s="96"/>
      <c r="P7433" s="96"/>
    </row>
    <row r="7434" spans="1:16" x14ac:dyDescent="0.25">
      <c r="A7434" s="100">
        <v>43790</v>
      </c>
      <c r="B7434" s="101">
        <v>31</v>
      </c>
      <c r="C7434" s="92" t="str">
        <f t="shared" si="348"/>
        <v>POST /domestic-payments</v>
      </c>
      <c r="D7434" s="94" t="s">
        <v>207</v>
      </c>
      <c r="E7434" s="93" t="str">
        <f t="shared" si="349"/>
        <v>PISP</v>
      </c>
      <c r="F7434" s="93" t="str">
        <f t="shared" si="350"/>
        <v>Y</v>
      </c>
      <c r="G7434" s="95">
        <v>5320989.5576820327</v>
      </c>
      <c r="H7434" s="102">
        <v>15068.1005064118</v>
      </c>
      <c r="I7434" s="102">
        <v>6.2582101668868892</v>
      </c>
      <c r="J7434" s="96"/>
      <c r="K7434" s="96"/>
      <c r="L7434" s="96"/>
      <c r="M7434" s="96"/>
      <c r="N7434" s="96"/>
      <c r="O7434" s="96"/>
      <c r="P7434" s="96"/>
    </row>
    <row r="7435" spans="1:16" x14ac:dyDescent="0.25">
      <c r="A7435" s="100">
        <v>43790</v>
      </c>
      <c r="B7435" s="101">
        <v>32</v>
      </c>
      <c r="C7435" s="92" t="str">
        <f t="shared" si="348"/>
        <v>GET /domestic-payments/{DomesticPaymentId}</v>
      </c>
      <c r="D7435" s="94" t="s">
        <v>207</v>
      </c>
      <c r="E7435" s="93" t="str">
        <f t="shared" si="349"/>
        <v>PISP</v>
      </c>
      <c r="F7435" s="93" t="str">
        <f t="shared" si="350"/>
        <v>Y</v>
      </c>
      <c r="G7435" s="95">
        <v>33911927.249493316</v>
      </c>
      <c r="H7435" s="102">
        <v>38593.83260217317</v>
      </c>
      <c r="I7435" s="102">
        <v>78.285693046365438</v>
      </c>
      <c r="J7435" s="96"/>
      <c r="K7435" s="96"/>
      <c r="L7435" s="96"/>
      <c r="M7435" s="96"/>
      <c r="N7435" s="96"/>
      <c r="O7435" s="96"/>
      <c r="P7435" s="96"/>
    </row>
    <row r="7436" spans="1:16" x14ac:dyDescent="0.25">
      <c r="A7436" s="100">
        <v>43790</v>
      </c>
      <c r="B7436" s="101">
        <v>33</v>
      </c>
      <c r="C7436" s="92" t="str">
        <f t="shared" si="348"/>
        <v>POST /domestic-scheduled-payment-consents</v>
      </c>
      <c r="D7436" s="94" t="s">
        <v>207</v>
      </c>
      <c r="E7436" s="93" t="str">
        <f t="shared" si="349"/>
        <v>PISP</v>
      </c>
      <c r="F7436" s="93" t="str">
        <f t="shared" si="350"/>
        <v>N</v>
      </c>
      <c r="G7436" s="95">
        <v>18166605.370375823</v>
      </c>
      <c r="H7436" s="102">
        <v>16884.370462463226</v>
      </c>
      <c r="I7436" s="102">
        <v>107.88865832083037</v>
      </c>
      <c r="J7436" s="96"/>
      <c r="K7436" s="96"/>
      <c r="L7436" s="96"/>
      <c r="M7436" s="96"/>
      <c r="N7436" s="96"/>
      <c r="O7436" s="96"/>
      <c r="P7436" s="96"/>
    </row>
    <row r="7437" spans="1:16" x14ac:dyDescent="0.25">
      <c r="A7437" s="100">
        <v>43790</v>
      </c>
      <c r="B7437" s="101">
        <v>34</v>
      </c>
      <c r="C7437" s="92" t="str">
        <f t="shared" si="348"/>
        <v>GET /domestic-scheduled-payment-consents/{ConsentId}</v>
      </c>
      <c r="D7437" s="94" t="s">
        <v>207</v>
      </c>
      <c r="E7437" s="93" t="str">
        <f t="shared" si="349"/>
        <v>PISP</v>
      </c>
      <c r="F7437" s="93" t="str">
        <f t="shared" si="350"/>
        <v>N</v>
      </c>
      <c r="G7437" s="95">
        <v>13183135.460203668</v>
      </c>
      <c r="H7437" s="102">
        <v>13840.361967892646</v>
      </c>
      <c r="I7437" s="102">
        <v>80.415631992005885</v>
      </c>
      <c r="J7437" s="96"/>
      <c r="K7437" s="96"/>
      <c r="L7437" s="96"/>
      <c r="M7437" s="96"/>
      <c r="N7437" s="96"/>
      <c r="O7437" s="96"/>
      <c r="P7437" s="96"/>
    </row>
    <row r="7438" spans="1:16" x14ac:dyDescent="0.25">
      <c r="A7438" s="100">
        <v>43790</v>
      </c>
      <c r="B7438" s="101">
        <v>35</v>
      </c>
      <c r="C7438" s="92" t="str">
        <f t="shared" si="348"/>
        <v>POST /domestic-scheduled-payments</v>
      </c>
      <c r="D7438" s="94" t="s">
        <v>207</v>
      </c>
      <c r="E7438" s="93" t="str">
        <f t="shared" si="349"/>
        <v>PISP</v>
      </c>
      <c r="F7438" s="93" t="str">
        <f t="shared" si="350"/>
        <v>Y</v>
      </c>
      <c r="G7438" s="95">
        <v>32365495.355161875</v>
      </c>
      <c r="H7438" s="102">
        <v>43893.611255253636</v>
      </c>
      <c r="I7438" s="102">
        <v>185.57234230041476</v>
      </c>
      <c r="J7438" s="96"/>
      <c r="K7438" s="96"/>
      <c r="L7438" s="96"/>
      <c r="M7438" s="96"/>
      <c r="N7438" s="96"/>
      <c r="O7438" s="96"/>
      <c r="P7438" s="96"/>
    </row>
    <row r="7439" spans="1:16" x14ac:dyDescent="0.25">
      <c r="A7439" s="100">
        <v>43790</v>
      </c>
      <c r="B7439" s="101">
        <v>36</v>
      </c>
      <c r="C7439" s="92" t="str">
        <f t="shared" si="348"/>
        <v>GET /domestic-scheduled-payments/{DomesticScheduledPaymentId}</v>
      </c>
      <c r="D7439" s="94" t="s">
        <v>207</v>
      </c>
      <c r="E7439" s="93" t="str">
        <f t="shared" si="349"/>
        <v>PISP</v>
      </c>
      <c r="F7439" s="93" t="str">
        <f t="shared" si="350"/>
        <v>Y</v>
      </c>
      <c r="G7439" s="95">
        <v>15459919.628185583</v>
      </c>
      <c r="H7439" s="102">
        <v>31798.005837381625</v>
      </c>
      <c r="I7439" s="102">
        <v>83.906452612289172</v>
      </c>
      <c r="J7439" s="96"/>
      <c r="K7439" s="96"/>
      <c r="L7439" s="96"/>
      <c r="M7439" s="96"/>
      <c r="N7439" s="96"/>
      <c r="O7439" s="96"/>
      <c r="P7439" s="96"/>
    </row>
    <row r="7440" spans="1:16" x14ac:dyDescent="0.25">
      <c r="A7440" s="100">
        <v>43790</v>
      </c>
      <c r="B7440" s="101">
        <v>37</v>
      </c>
      <c r="C7440" s="92" t="str">
        <f t="shared" si="348"/>
        <v>POST /domestic-standing-order-consents</v>
      </c>
      <c r="D7440" s="94" t="s">
        <v>207</v>
      </c>
      <c r="E7440" s="93" t="str">
        <f t="shared" si="349"/>
        <v>PISP</v>
      </c>
      <c r="F7440" s="93" t="str">
        <f t="shared" si="350"/>
        <v>N</v>
      </c>
      <c r="G7440" s="95">
        <v>28741881.82714507</v>
      </c>
      <c r="H7440" s="102">
        <v>23298.620853445362</v>
      </c>
      <c r="I7440" s="102">
        <v>204.75250389465168</v>
      </c>
      <c r="J7440" s="96"/>
      <c r="K7440" s="96"/>
      <c r="L7440" s="96"/>
      <c r="M7440" s="96"/>
      <c r="N7440" s="96"/>
      <c r="O7440" s="96"/>
      <c r="P7440" s="96"/>
    </row>
    <row r="7441" spans="1:16" x14ac:dyDescent="0.25">
      <c r="A7441" s="100">
        <v>43790</v>
      </c>
      <c r="B7441" s="101">
        <v>38</v>
      </c>
      <c r="C7441" s="92" t="str">
        <f t="shared" si="348"/>
        <v>GET /domestic-standing-order-consents/{ConsentId}</v>
      </c>
      <c r="D7441" s="94" t="s">
        <v>207</v>
      </c>
      <c r="E7441" s="93" t="str">
        <f t="shared" si="349"/>
        <v>PISP</v>
      </c>
      <c r="F7441" s="93" t="str">
        <f t="shared" si="350"/>
        <v>N</v>
      </c>
      <c r="G7441" s="95">
        <v>27028004.566536143</v>
      </c>
      <c r="H7441" s="102">
        <v>32491.59650063462</v>
      </c>
      <c r="I7441" s="102">
        <v>232.09785139558824</v>
      </c>
      <c r="J7441" s="96"/>
      <c r="K7441" s="96"/>
      <c r="L7441" s="96"/>
      <c r="M7441" s="96"/>
      <c r="N7441" s="96"/>
      <c r="O7441" s="96"/>
      <c r="P7441" s="96"/>
    </row>
    <row r="7442" spans="1:16" x14ac:dyDescent="0.25">
      <c r="A7442" s="100">
        <v>43790</v>
      </c>
      <c r="B7442" s="101">
        <v>39</v>
      </c>
      <c r="C7442" s="92" t="str">
        <f t="shared" si="348"/>
        <v>POST /domestic-standing-orders</v>
      </c>
      <c r="D7442" s="94" t="s">
        <v>207</v>
      </c>
      <c r="E7442" s="93" t="str">
        <f t="shared" si="349"/>
        <v>PISP</v>
      </c>
      <c r="F7442" s="93" t="str">
        <f t="shared" si="350"/>
        <v>Y</v>
      </c>
      <c r="G7442" s="95">
        <v>9722912.8025659136</v>
      </c>
      <c r="H7442" s="102">
        <v>18770.712941738631</v>
      </c>
      <c r="I7442" s="102">
        <v>2.1042212432691803</v>
      </c>
      <c r="J7442" s="96"/>
      <c r="K7442" s="96"/>
      <c r="L7442" s="96"/>
      <c r="M7442" s="96"/>
      <c r="N7442" s="96"/>
      <c r="O7442" s="96"/>
      <c r="P7442" s="96"/>
    </row>
    <row r="7443" spans="1:16" x14ac:dyDescent="0.25">
      <c r="A7443" s="100">
        <v>43790</v>
      </c>
      <c r="B7443" s="101">
        <v>40</v>
      </c>
      <c r="C7443" s="92" t="str">
        <f t="shared" si="348"/>
        <v>GET /domestic-standing-orders/{DomesticStandingOrderId}</v>
      </c>
      <c r="D7443" s="94" t="s">
        <v>207</v>
      </c>
      <c r="E7443" s="93" t="str">
        <f t="shared" si="349"/>
        <v>PISP</v>
      </c>
      <c r="F7443" s="93" t="str">
        <f t="shared" si="350"/>
        <v>Y</v>
      </c>
      <c r="G7443" s="95">
        <v>6316267.2066780506</v>
      </c>
      <c r="H7443" s="102">
        <v>8562.2772307534597</v>
      </c>
      <c r="I7443" s="102">
        <v>284.19092008490753</v>
      </c>
      <c r="J7443" s="96"/>
      <c r="K7443" s="96"/>
      <c r="L7443" s="96"/>
      <c r="M7443" s="96"/>
      <c r="N7443" s="96"/>
      <c r="O7443" s="96"/>
      <c r="P7443" s="96"/>
    </row>
    <row r="7444" spans="1:16" x14ac:dyDescent="0.25">
      <c r="A7444" s="100">
        <v>43790</v>
      </c>
      <c r="B7444" s="101">
        <v>41</v>
      </c>
      <c r="C7444" s="92" t="str">
        <f t="shared" si="348"/>
        <v>POST /international-payment-consents</v>
      </c>
      <c r="D7444" s="94" t="s">
        <v>207</v>
      </c>
      <c r="E7444" s="93" t="str">
        <f t="shared" si="349"/>
        <v>PISP</v>
      </c>
      <c r="F7444" s="93" t="str">
        <f t="shared" si="350"/>
        <v>N</v>
      </c>
      <c r="G7444" s="95">
        <v>38924309.070741788</v>
      </c>
      <c r="H7444" s="102">
        <v>47829.466973351569</v>
      </c>
      <c r="I7444" s="102">
        <v>74.744247549342674</v>
      </c>
      <c r="J7444" s="96"/>
      <c r="K7444" s="96"/>
      <c r="L7444" s="96"/>
      <c r="M7444" s="96"/>
      <c r="N7444" s="96"/>
      <c r="O7444" s="96"/>
      <c r="P7444" s="96"/>
    </row>
    <row r="7445" spans="1:16" x14ac:dyDescent="0.25">
      <c r="A7445" s="100">
        <v>43790</v>
      </c>
      <c r="B7445" s="101">
        <v>42</v>
      </c>
      <c r="C7445" s="92" t="str">
        <f t="shared" si="348"/>
        <v>GET /international-payment-consents/{ConsentId}</v>
      </c>
      <c r="D7445" s="94" t="s">
        <v>207</v>
      </c>
      <c r="E7445" s="93" t="str">
        <f t="shared" si="349"/>
        <v>PISP</v>
      </c>
      <c r="F7445" s="93" t="str">
        <f t="shared" si="350"/>
        <v>N</v>
      </c>
      <c r="G7445" s="95">
        <v>31644678.725440655</v>
      </c>
      <c r="H7445" s="102">
        <v>29118.448148218347</v>
      </c>
      <c r="I7445" s="102">
        <v>260.87181275278914</v>
      </c>
      <c r="J7445" s="96"/>
      <c r="K7445" s="96"/>
      <c r="L7445" s="96"/>
      <c r="M7445" s="96"/>
      <c r="N7445" s="96"/>
      <c r="O7445" s="96"/>
      <c r="P7445" s="96"/>
    </row>
    <row r="7446" spans="1:16" x14ac:dyDescent="0.25">
      <c r="A7446" s="100">
        <v>43790</v>
      </c>
      <c r="B7446" s="101">
        <v>43</v>
      </c>
      <c r="C7446" s="92" t="str">
        <f t="shared" si="348"/>
        <v>POST /international-payments</v>
      </c>
      <c r="D7446" s="94" t="s">
        <v>207</v>
      </c>
      <c r="E7446" s="93" t="str">
        <f t="shared" si="349"/>
        <v>PISP</v>
      </c>
      <c r="F7446" s="93" t="str">
        <f t="shared" si="350"/>
        <v>Y</v>
      </c>
      <c r="G7446" s="95">
        <v>38849467.58808367</v>
      </c>
      <c r="H7446" s="102">
        <v>39484.653160815404</v>
      </c>
      <c r="I7446" s="102">
        <v>44.995595630045386</v>
      </c>
      <c r="J7446" s="96"/>
      <c r="K7446" s="96"/>
      <c r="L7446" s="96"/>
      <c r="M7446" s="96"/>
      <c r="N7446" s="96"/>
      <c r="O7446" s="96"/>
      <c r="P7446" s="96"/>
    </row>
    <row r="7447" spans="1:16" x14ac:dyDescent="0.25">
      <c r="A7447" s="100">
        <v>43790</v>
      </c>
      <c r="B7447" s="101">
        <v>44</v>
      </c>
      <c r="C7447" s="92" t="str">
        <f t="shared" si="348"/>
        <v>GET /international-payments/{InternationalPaymentId}</v>
      </c>
      <c r="D7447" s="94" t="s">
        <v>207</v>
      </c>
      <c r="E7447" s="93" t="str">
        <f t="shared" si="349"/>
        <v>PISP</v>
      </c>
      <c r="F7447" s="93" t="str">
        <f t="shared" si="350"/>
        <v>Y</v>
      </c>
      <c r="G7447" s="95">
        <v>15330163.442430714</v>
      </c>
      <c r="H7447" s="102">
        <v>19854.979505075498</v>
      </c>
      <c r="I7447" s="102">
        <v>72.065053127299294</v>
      </c>
      <c r="J7447" s="96"/>
      <c r="K7447" s="96"/>
      <c r="L7447" s="96"/>
      <c r="M7447" s="96"/>
      <c r="N7447" s="96"/>
      <c r="O7447" s="96"/>
      <c r="P7447" s="96"/>
    </row>
    <row r="7448" spans="1:16" x14ac:dyDescent="0.25">
      <c r="A7448" s="100">
        <v>43790</v>
      </c>
      <c r="B7448" s="101">
        <v>45</v>
      </c>
      <c r="C7448" s="92" t="str">
        <f t="shared" si="348"/>
        <v>POST /international-scheduled-payment-consents</v>
      </c>
      <c r="D7448" s="94" t="s">
        <v>207</v>
      </c>
      <c r="E7448" s="93" t="str">
        <f t="shared" si="349"/>
        <v>PISP</v>
      </c>
      <c r="F7448" s="93" t="str">
        <f t="shared" si="350"/>
        <v>N</v>
      </c>
      <c r="G7448" s="95">
        <v>28049734.216879129</v>
      </c>
      <c r="H7448" s="102">
        <v>30766.452337205315</v>
      </c>
      <c r="I7448" s="102">
        <v>16.243859083716654</v>
      </c>
      <c r="J7448" s="96"/>
      <c r="K7448" s="96"/>
      <c r="L7448" s="96"/>
      <c r="M7448" s="96"/>
      <c r="N7448" s="96"/>
      <c r="O7448" s="96"/>
      <c r="P7448" s="96"/>
    </row>
    <row r="7449" spans="1:16" x14ac:dyDescent="0.25">
      <c r="A7449" s="100">
        <v>43790</v>
      </c>
      <c r="B7449" s="101">
        <v>46</v>
      </c>
      <c r="C7449" s="92" t="str">
        <f t="shared" si="348"/>
        <v>GET /international-scheduled-payment-consents/{ConsentId}</v>
      </c>
      <c r="D7449" s="94" t="s">
        <v>207</v>
      </c>
      <c r="E7449" s="93" t="str">
        <f t="shared" si="349"/>
        <v>PISP</v>
      </c>
      <c r="F7449" s="93" t="str">
        <f t="shared" si="350"/>
        <v>N</v>
      </c>
      <c r="G7449" s="95">
        <v>10659776.462770402</v>
      </c>
      <c r="H7449" s="102">
        <v>29888.683251922186</v>
      </c>
      <c r="I7449" s="102">
        <v>28.889481802471252</v>
      </c>
      <c r="J7449" s="96"/>
      <c r="K7449" s="96"/>
      <c r="L7449" s="96"/>
      <c r="M7449" s="96"/>
      <c r="N7449" s="96"/>
      <c r="O7449" s="96"/>
      <c r="P7449" s="96"/>
    </row>
    <row r="7450" spans="1:16" x14ac:dyDescent="0.25">
      <c r="A7450" s="100">
        <v>43790</v>
      </c>
      <c r="B7450" s="101">
        <v>47</v>
      </c>
      <c r="C7450" s="92" t="str">
        <f t="shared" si="348"/>
        <v>POST /international-scheduled-payments</v>
      </c>
      <c r="D7450" s="94" t="s">
        <v>207</v>
      </c>
      <c r="E7450" s="93" t="str">
        <f t="shared" si="349"/>
        <v>PISP</v>
      </c>
      <c r="F7450" s="93" t="str">
        <f t="shared" si="350"/>
        <v>Y</v>
      </c>
      <c r="G7450" s="95">
        <v>15405964.10855888</v>
      </c>
      <c r="H7450" s="102">
        <v>24705.413930693747</v>
      </c>
      <c r="I7450" s="102">
        <v>83.538171954846504</v>
      </c>
      <c r="J7450" s="96"/>
      <c r="K7450" s="96"/>
      <c r="L7450" s="96"/>
      <c r="M7450" s="96"/>
      <c r="N7450" s="96"/>
      <c r="O7450" s="96"/>
      <c r="P7450" s="96"/>
    </row>
    <row r="7451" spans="1:16" x14ac:dyDescent="0.25">
      <c r="A7451" s="100">
        <v>43790</v>
      </c>
      <c r="B7451" s="101">
        <v>48</v>
      </c>
      <c r="C7451" s="92" t="str">
        <f t="shared" si="348"/>
        <v>GET /international-scheduled-payments/{InternationalScheduledPaymentId}</v>
      </c>
      <c r="D7451" s="94" t="s">
        <v>207</v>
      </c>
      <c r="E7451" s="93" t="str">
        <f t="shared" si="349"/>
        <v>PISP</v>
      </c>
      <c r="F7451" s="93" t="str">
        <f t="shared" si="350"/>
        <v>Y</v>
      </c>
      <c r="G7451" s="95">
        <v>21026064.095939364</v>
      </c>
      <c r="H7451" s="102">
        <v>38164.569532381698</v>
      </c>
      <c r="I7451" s="102">
        <v>56.753216527446924</v>
      </c>
      <c r="J7451" s="96"/>
      <c r="K7451" s="96"/>
      <c r="L7451" s="96"/>
      <c r="M7451" s="96"/>
      <c r="N7451" s="96"/>
      <c r="O7451" s="96"/>
      <c r="P7451" s="96"/>
    </row>
    <row r="7452" spans="1:16" x14ac:dyDescent="0.25">
      <c r="A7452" s="100">
        <v>43790</v>
      </c>
      <c r="B7452" s="101">
        <v>49</v>
      </c>
      <c r="C7452" s="92" t="str">
        <f t="shared" si="348"/>
        <v>POST /international-standing-order-consents</v>
      </c>
      <c r="D7452" s="94" t="s">
        <v>207</v>
      </c>
      <c r="E7452" s="93" t="str">
        <f t="shared" si="349"/>
        <v>PISP</v>
      </c>
      <c r="F7452" s="93" t="str">
        <f t="shared" si="350"/>
        <v>N</v>
      </c>
      <c r="G7452" s="95">
        <v>4135900.0645707306</v>
      </c>
      <c r="H7452" s="102">
        <v>13499.550802639787</v>
      </c>
      <c r="I7452" s="102">
        <v>6.4027266168759462</v>
      </c>
      <c r="J7452" s="96"/>
      <c r="K7452" s="96"/>
      <c r="L7452" s="96"/>
      <c r="M7452" s="96"/>
      <c r="N7452" s="96"/>
      <c r="O7452" s="96"/>
      <c r="P7452" s="96"/>
    </row>
    <row r="7453" spans="1:16" x14ac:dyDescent="0.25">
      <c r="A7453" s="100">
        <v>43790</v>
      </c>
      <c r="B7453" s="101">
        <v>50</v>
      </c>
      <c r="C7453" s="92" t="str">
        <f t="shared" si="348"/>
        <v>GET /international-standing-order-consents/{ConsentId}</v>
      </c>
      <c r="D7453" s="94" t="s">
        <v>207</v>
      </c>
      <c r="E7453" s="93" t="str">
        <f t="shared" si="349"/>
        <v>PISP</v>
      </c>
      <c r="F7453" s="93" t="str">
        <f t="shared" si="350"/>
        <v>N</v>
      </c>
      <c r="G7453" s="95">
        <v>21775685.092190713</v>
      </c>
      <c r="H7453" s="102">
        <v>34883.654619751433</v>
      </c>
      <c r="I7453" s="102">
        <v>301.82378587465689</v>
      </c>
      <c r="J7453" s="96"/>
      <c r="K7453" s="96"/>
      <c r="L7453" s="96"/>
      <c r="M7453" s="96"/>
      <c r="N7453" s="96"/>
      <c r="O7453" s="96"/>
      <c r="P7453" s="96"/>
    </row>
    <row r="7454" spans="1:16" x14ac:dyDescent="0.25">
      <c r="A7454" s="100">
        <v>43790</v>
      </c>
      <c r="B7454" s="101">
        <v>51</v>
      </c>
      <c r="C7454" s="92" t="str">
        <f t="shared" si="348"/>
        <v>POST /international-standing-orders</v>
      </c>
      <c r="D7454" s="94" t="s">
        <v>207</v>
      </c>
      <c r="E7454" s="93" t="str">
        <f t="shared" si="349"/>
        <v>PISP</v>
      </c>
      <c r="F7454" s="93" t="str">
        <f t="shared" si="350"/>
        <v>Y</v>
      </c>
      <c r="G7454" s="95">
        <v>15276279.863270171</v>
      </c>
      <c r="H7454" s="102">
        <v>27879.010227733124</v>
      </c>
      <c r="I7454" s="102">
        <v>244.38818975262384</v>
      </c>
      <c r="J7454" s="96"/>
      <c r="K7454" s="96"/>
      <c r="L7454" s="96"/>
      <c r="M7454" s="96"/>
      <c r="N7454" s="96"/>
      <c r="O7454" s="96"/>
      <c r="P7454" s="96"/>
    </row>
    <row r="7455" spans="1:16" x14ac:dyDescent="0.25">
      <c r="A7455" s="100">
        <v>43790</v>
      </c>
      <c r="B7455" s="101">
        <v>52</v>
      </c>
      <c r="C7455" s="92" t="str">
        <f t="shared" si="348"/>
        <v>GET /international-standing-orders/{InternationalStandingOrderPaymentId}</v>
      </c>
      <c r="D7455" s="94" t="s">
        <v>207</v>
      </c>
      <c r="E7455" s="93" t="str">
        <f t="shared" si="349"/>
        <v>PISP</v>
      </c>
      <c r="F7455" s="93" t="str">
        <f t="shared" si="350"/>
        <v>Y</v>
      </c>
      <c r="G7455" s="95">
        <v>7463573.0405248376</v>
      </c>
      <c r="H7455" s="102">
        <v>16008.042012053784</v>
      </c>
      <c r="I7455" s="102">
        <v>72.049723368998983</v>
      </c>
      <c r="J7455" s="96"/>
      <c r="K7455" s="96"/>
      <c r="L7455" s="96"/>
      <c r="M7455" s="96"/>
      <c r="N7455" s="96"/>
      <c r="O7455" s="96"/>
      <c r="P7455" s="96"/>
    </row>
    <row r="7456" spans="1:16" x14ac:dyDescent="0.25">
      <c r="A7456" s="100">
        <v>43790</v>
      </c>
      <c r="B7456" s="101">
        <v>53</v>
      </c>
      <c r="C7456" s="92" t="str">
        <f t="shared" si="348"/>
        <v>POST /file-payment-consents</v>
      </c>
      <c r="D7456" s="94" t="s">
        <v>207</v>
      </c>
      <c r="E7456" s="93" t="str">
        <f t="shared" si="349"/>
        <v>PISP</v>
      </c>
      <c r="F7456" s="93" t="str">
        <f t="shared" si="350"/>
        <v>N</v>
      </c>
      <c r="G7456" s="95">
        <v>14105704.586831283</v>
      </c>
      <c r="H7456" s="102">
        <v>15657.928942153321</v>
      </c>
      <c r="I7456" s="102">
        <v>22.677110054112042</v>
      </c>
      <c r="J7456" s="96"/>
      <c r="K7456" s="96"/>
      <c r="L7456" s="96"/>
      <c r="M7456" s="96"/>
      <c r="N7456" s="96"/>
      <c r="O7456" s="96"/>
      <c r="P7456" s="96"/>
    </row>
    <row r="7457" spans="1:16" x14ac:dyDescent="0.25">
      <c r="A7457" s="100">
        <v>43790</v>
      </c>
      <c r="B7457" s="101">
        <v>54</v>
      </c>
      <c r="C7457" s="92" t="str">
        <f t="shared" si="348"/>
        <v>GET /file-payment-consents/{ConsentId}</v>
      </c>
      <c r="D7457" s="94" t="s">
        <v>207</v>
      </c>
      <c r="E7457" s="93" t="str">
        <f t="shared" si="349"/>
        <v>PISP</v>
      </c>
      <c r="F7457" s="93" t="str">
        <f t="shared" si="350"/>
        <v>N</v>
      </c>
      <c r="G7457" s="95">
        <v>22522136.295546234</v>
      </c>
      <c r="H7457" s="102">
        <v>22429.709623382099</v>
      </c>
      <c r="I7457" s="102">
        <v>213.97929277395707</v>
      </c>
      <c r="J7457" s="96"/>
      <c r="K7457" s="96"/>
      <c r="L7457" s="96"/>
      <c r="M7457" s="96"/>
      <c r="N7457" s="96"/>
      <c r="O7457" s="96"/>
      <c r="P7457" s="96"/>
    </row>
    <row r="7458" spans="1:16" x14ac:dyDescent="0.25">
      <c r="A7458" s="100">
        <v>43790</v>
      </c>
      <c r="B7458" s="101">
        <v>55</v>
      </c>
      <c r="C7458" s="92" t="str">
        <f t="shared" si="348"/>
        <v>POST /file-payment-consents/{ConsentId}/file</v>
      </c>
      <c r="D7458" s="94" t="s">
        <v>207</v>
      </c>
      <c r="E7458" s="93" t="str">
        <f t="shared" si="349"/>
        <v>PISP</v>
      </c>
      <c r="F7458" s="93" t="str">
        <f t="shared" si="350"/>
        <v>N</v>
      </c>
      <c r="G7458" s="95">
        <v>21694448.983409844</v>
      </c>
      <c r="H7458" s="102">
        <v>35331.140295086865</v>
      </c>
      <c r="I7458" s="102">
        <v>75.617899371987292</v>
      </c>
      <c r="J7458" s="96"/>
      <c r="K7458" s="96"/>
      <c r="L7458" s="96"/>
      <c r="M7458" s="96"/>
      <c r="N7458" s="96"/>
      <c r="O7458" s="96"/>
      <c r="P7458" s="96"/>
    </row>
    <row r="7459" spans="1:16" x14ac:dyDescent="0.25">
      <c r="A7459" s="100">
        <v>43790</v>
      </c>
      <c r="B7459" s="101">
        <v>56</v>
      </c>
      <c r="C7459" s="92" t="str">
        <f t="shared" si="348"/>
        <v>GET /file-payment-consents/{ConsentId}/file</v>
      </c>
      <c r="D7459" s="94" t="s">
        <v>207</v>
      </c>
      <c r="E7459" s="93" t="str">
        <f t="shared" si="349"/>
        <v>PISP</v>
      </c>
      <c r="F7459" s="93" t="str">
        <f t="shared" si="350"/>
        <v>N</v>
      </c>
      <c r="G7459" s="95">
        <v>27486592.449698191</v>
      </c>
      <c r="H7459" s="102">
        <v>33348.377799386319</v>
      </c>
      <c r="I7459" s="102">
        <v>46.243626968699893</v>
      </c>
      <c r="J7459" s="96"/>
      <c r="K7459" s="96"/>
      <c r="L7459" s="96"/>
      <c r="M7459" s="96"/>
      <c r="N7459" s="96"/>
      <c r="O7459" s="96"/>
      <c r="P7459" s="96"/>
    </row>
    <row r="7460" spans="1:16" x14ac:dyDescent="0.25">
      <c r="A7460" s="100">
        <v>43790</v>
      </c>
      <c r="B7460" s="101">
        <v>57</v>
      </c>
      <c r="C7460" s="92" t="str">
        <f t="shared" si="348"/>
        <v>POST /file-payments</v>
      </c>
      <c r="D7460" s="94" t="s">
        <v>207</v>
      </c>
      <c r="E7460" s="93" t="str">
        <f t="shared" si="349"/>
        <v>PISP</v>
      </c>
      <c r="F7460" s="93" t="str">
        <f t="shared" si="350"/>
        <v>Y</v>
      </c>
      <c r="G7460" s="95">
        <v>432427977.00390404</v>
      </c>
      <c r="H7460" s="102">
        <v>4270.337049546034</v>
      </c>
      <c r="I7460" s="102">
        <v>71.489423266061948</v>
      </c>
      <c r="J7460" s="96"/>
      <c r="K7460" s="96"/>
      <c r="L7460" s="96"/>
      <c r="M7460" s="96"/>
      <c r="N7460" s="96"/>
      <c r="O7460" s="96"/>
      <c r="P7460" s="96"/>
    </row>
    <row r="7461" spans="1:16" x14ac:dyDescent="0.25">
      <c r="A7461" s="100">
        <v>43790</v>
      </c>
      <c r="B7461" s="101">
        <v>58</v>
      </c>
      <c r="C7461" s="92" t="str">
        <f t="shared" si="348"/>
        <v>GET /file-payments/{FilePaymentId}</v>
      </c>
      <c r="D7461" s="94" t="s">
        <v>207</v>
      </c>
      <c r="E7461" s="93" t="str">
        <f t="shared" si="349"/>
        <v>PISP</v>
      </c>
      <c r="F7461" s="93" t="str">
        <f t="shared" si="350"/>
        <v>Y</v>
      </c>
      <c r="G7461" s="95">
        <v>72727198.641321734</v>
      </c>
      <c r="H7461" s="102">
        <v>916.39364562925005</v>
      </c>
      <c r="I7461" s="102">
        <v>138.07132653308489</v>
      </c>
      <c r="J7461" s="96"/>
      <c r="K7461" s="96"/>
      <c r="L7461" s="96"/>
      <c r="M7461" s="96"/>
      <c r="N7461" s="96"/>
      <c r="O7461" s="96"/>
      <c r="P7461" s="96"/>
    </row>
    <row r="7462" spans="1:16" x14ac:dyDescent="0.25">
      <c r="A7462" s="100">
        <v>43790</v>
      </c>
      <c r="B7462" s="101">
        <v>59</v>
      </c>
      <c r="C7462" s="92" t="str">
        <f t="shared" si="348"/>
        <v>GET /file-payments/{FilePaymentId}/report-file</v>
      </c>
      <c r="D7462" s="94" t="s">
        <v>207</v>
      </c>
      <c r="E7462" s="93" t="str">
        <f t="shared" si="349"/>
        <v>PISP</v>
      </c>
      <c r="F7462" s="93" t="str">
        <f t="shared" si="350"/>
        <v>Y</v>
      </c>
      <c r="G7462" s="95">
        <v>60556555.210502744</v>
      </c>
      <c r="H7462" s="102">
        <v>2585.1200047745701</v>
      </c>
      <c r="I7462" s="102">
        <v>88.474322384631606</v>
      </c>
      <c r="J7462" s="96"/>
      <c r="K7462" s="96"/>
      <c r="L7462" s="96"/>
      <c r="M7462" s="96"/>
      <c r="N7462" s="96"/>
      <c r="O7462" s="96"/>
      <c r="P7462" s="96"/>
    </row>
    <row r="7463" spans="1:16" x14ac:dyDescent="0.25">
      <c r="A7463" s="100">
        <v>43790</v>
      </c>
      <c r="B7463" s="101">
        <v>60</v>
      </c>
      <c r="C7463" s="92" t="str">
        <f t="shared" si="348"/>
        <v>POST /funds-confirmation-consents</v>
      </c>
      <c r="D7463" s="94" t="s">
        <v>207</v>
      </c>
      <c r="E7463" s="93" t="str">
        <f t="shared" si="349"/>
        <v>CoF</v>
      </c>
      <c r="F7463" s="93" t="str">
        <f t="shared" si="350"/>
        <v>N</v>
      </c>
      <c r="G7463" s="95">
        <v>13861245.442507677</v>
      </c>
      <c r="H7463" s="102">
        <v>15083.67996099943</v>
      </c>
      <c r="I7463" s="102">
        <v>13.253327073472079</v>
      </c>
      <c r="J7463" s="96"/>
      <c r="K7463" s="96"/>
      <c r="L7463" s="96"/>
      <c r="M7463" s="96"/>
      <c r="N7463" s="96"/>
      <c r="O7463" s="96"/>
      <c r="P7463" s="96"/>
    </row>
    <row r="7464" spans="1:16" x14ac:dyDescent="0.25">
      <c r="A7464" s="100">
        <v>43790</v>
      </c>
      <c r="B7464" s="101">
        <v>61</v>
      </c>
      <c r="C7464" s="92" t="str">
        <f t="shared" si="348"/>
        <v>GET /funds-confirmation-consents/{ConsentId}</v>
      </c>
      <c r="D7464" s="94" t="s">
        <v>207</v>
      </c>
      <c r="E7464" s="93" t="str">
        <f t="shared" si="349"/>
        <v>CoF</v>
      </c>
      <c r="F7464" s="93" t="str">
        <f t="shared" si="350"/>
        <v>N</v>
      </c>
      <c r="G7464" s="95">
        <v>24081294.352038044</v>
      </c>
      <c r="H7464" s="102">
        <v>41289.850414473207</v>
      </c>
      <c r="I7464" s="102">
        <v>191.33989211306587</v>
      </c>
      <c r="J7464" s="96"/>
      <c r="K7464" s="96"/>
      <c r="L7464" s="96"/>
      <c r="M7464" s="96"/>
      <c r="N7464" s="96"/>
      <c r="O7464" s="96"/>
      <c r="P7464" s="96"/>
    </row>
    <row r="7465" spans="1:16" x14ac:dyDescent="0.25">
      <c r="A7465" s="100">
        <v>43790</v>
      </c>
      <c r="B7465" s="101">
        <v>62</v>
      </c>
      <c r="C7465" s="92" t="str">
        <f t="shared" si="348"/>
        <v>DELETE /funds-confirmation-consents/{ConsentId}</v>
      </c>
      <c r="D7465" s="94" t="s">
        <v>207</v>
      </c>
      <c r="E7465" s="93" t="str">
        <f t="shared" si="349"/>
        <v>CoF</v>
      </c>
      <c r="F7465" s="93" t="str">
        <f t="shared" si="350"/>
        <v>N</v>
      </c>
      <c r="G7465" s="95">
        <v>6569460.5880433302</v>
      </c>
      <c r="H7465" s="101">
        <v>12303.279222576284</v>
      </c>
      <c r="I7465" s="101">
        <v>115.41279558369919</v>
      </c>
      <c r="J7465" s="96"/>
      <c r="K7465" s="96"/>
      <c r="L7465" s="96"/>
      <c r="M7465" s="96"/>
      <c r="N7465" s="96"/>
      <c r="O7465" s="96"/>
      <c r="P7465" s="96"/>
    </row>
    <row r="7466" spans="1:16" x14ac:dyDescent="0.25">
      <c r="A7466" s="100">
        <v>43790</v>
      </c>
      <c r="B7466" s="101">
        <v>63</v>
      </c>
      <c r="C7466" s="92" t="str">
        <f t="shared" si="348"/>
        <v>POST /funds-confirmations</v>
      </c>
      <c r="D7466" s="94" t="s">
        <v>207</v>
      </c>
      <c r="E7466" s="93" t="str">
        <f t="shared" si="349"/>
        <v>CoF</v>
      </c>
      <c r="F7466" s="93" t="str">
        <f t="shared" si="350"/>
        <v>Y</v>
      </c>
      <c r="G7466" s="95">
        <v>9113700.6749282554</v>
      </c>
      <c r="H7466" s="101">
        <v>18867.556172954497</v>
      </c>
      <c r="I7466" s="101">
        <v>263.81791875230562</v>
      </c>
      <c r="J7466" s="96"/>
      <c r="K7466" s="96"/>
      <c r="L7466" s="96"/>
      <c r="M7466" s="96"/>
      <c r="N7466" s="96"/>
      <c r="O7466" s="96"/>
      <c r="P7466" s="96"/>
    </row>
    <row r="7467" spans="1:16" x14ac:dyDescent="0.25">
      <c r="A7467" s="46">
        <v>43790</v>
      </c>
      <c r="B7467" s="101">
        <v>0</v>
      </c>
      <c r="C7467" s="92" t="str">
        <f t="shared" si="348"/>
        <v>OIDC endpoints for token IDs</v>
      </c>
      <c r="D7467" s="94" t="s">
        <v>208</v>
      </c>
      <c r="E7467" s="93" t="str">
        <f t="shared" si="349"/>
        <v>OIDC</v>
      </c>
      <c r="F7467" s="93" t="str">
        <f t="shared" si="350"/>
        <v>N</v>
      </c>
      <c r="G7467" s="112">
        <v>668670572.7040664</v>
      </c>
      <c r="H7467" s="68">
        <v>1572441.9065341156</v>
      </c>
      <c r="I7467" s="68">
        <v>526.47056927119729</v>
      </c>
      <c r="J7467" s="96"/>
      <c r="K7467" s="96"/>
      <c r="L7467" s="96"/>
      <c r="M7467" s="96"/>
      <c r="N7467" s="96"/>
      <c r="O7467" s="96"/>
      <c r="P7467" s="96"/>
    </row>
    <row r="7468" spans="1:16" x14ac:dyDescent="0.25">
      <c r="A7468" s="97">
        <v>43790</v>
      </c>
      <c r="B7468" s="101">
        <v>1</v>
      </c>
      <c r="C7468" s="92" t="str">
        <f t="shared" si="348"/>
        <v>POST /account-access-consents</v>
      </c>
      <c r="D7468" s="94" t="s">
        <v>208</v>
      </c>
      <c r="E7468" s="93" t="str">
        <f t="shared" si="349"/>
        <v>AISP</v>
      </c>
      <c r="F7468" s="93" t="str">
        <f t="shared" si="350"/>
        <v>N</v>
      </c>
      <c r="G7468" s="95">
        <v>613926.2528140517</v>
      </c>
      <c r="H7468" s="99">
        <v>29270.99970514201</v>
      </c>
      <c r="I7468" s="99">
        <v>82.430673725360819</v>
      </c>
      <c r="J7468" s="96"/>
      <c r="K7468" s="96"/>
      <c r="L7468" s="96"/>
      <c r="M7468" s="96"/>
      <c r="N7468" s="96"/>
      <c r="O7468" s="96"/>
      <c r="P7468" s="96"/>
    </row>
    <row r="7469" spans="1:16" x14ac:dyDescent="0.25">
      <c r="A7469" s="97">
        <v>43790</v>
      </c>
      <c r="B7469" s="101">
        <v>2</v>
      </c>
      <c r="C7469" s="92" t="str">
        <f t="shared" si="348"/>
        <v>GET /account-access-consents/{ConsentId}</v>
      </c>
      <c r="D7469" s="94" t="s">
        <v>208</v>
      </c>
      <c r="E7469" s="93" t="str">
        <f t="shared" si="349"/>
        <v>AISP</v>
      </c>
      <c r="F7469" s="93" t="str">
        <f t="shared" si="350"/>
        <v>N</v>
      </c>
      <c r="G7469" s="95">
        <v>1408299.0567676609</v>
      </c>
      <c r="H7469" s="99">
        <v>31815.301213972562</v>
      </c>
      <c r="I7469" s="99">
        <v>34.51051304870203</v>
      </c>
      <c r="J7469" s="96"/>
      <c r="K7469" s="96"/>
      <c r="L7469" s="96"/>
      <c r="M7469" s="96"/>
      <c r="N7469" s="96"/>
      <c r="O7469" s="96"/>
      <c r="P7469" s="96"/>
    </row>
    <row r="7470" spans="1:16" x14ac:dyDescent="0.25">
      <c r="A7470" s="97">
        <v>43790</v>
      </c>
      <c r="B7470" s="101">
        <v>3</v>
      </c>
      <c r="C7470" s="92" t="str">
        <f t="shared" si="348"/>
        <v>DELETE /account-access-consents/{ConsentId}</v>
      </c>
      <c r="D7470" s="94" t="s">
        <v>208</v>
      </c>
      <c r="E7470" s="93" t="str">
        <f t="shared" si="349"/>
        <v>AISP</v>
      </c>
      <c r="F7470" s="93" t="str">
        <f t="shared" si="350"/>
        <v>N</v>
      </c>
      <c r="G7470" s="95">
        <v>599046.98498214711</v>
      </c>
      <c r="H7470" s="99">
        <v>26719.317973405909</v>
      </c>
      <c r="I7470" s="99">
        <v>264.99218878808517</v>
      </c>
      <c r="J7470" s="96"/>
      <c r="K7470" s="96"/>
      <c r="L7470" s="96"/>
      <c r="M7470" s="96"/>
      <c r="N7470" s="96"/>
      <c r="O7470" s="96"/>
      <c r="P7470" s="96"/>
    </row>
    <row r="7471" spans="1:16" x14ac:dyDescent="0.25">
      <c r="A7471" s="97">
        <v>43790</v>
      </c>
      <c r="B7471" s="101">
        <v>4</v>
      </c>
      <c r="C7471" s="92" t="str">
        <f t="shared" si="348"/>
        <v>GET /accounts</v>
      </c>
      <c r="D7471" s="94" t="s">
        <v>208</v>
      </c>
      <c r="E7471" s="93" t="str">
        <f t="shared" si="349"/>
        <v>AISP</v>
      </c>
      <c r="F7471" s="93" t="str">
        <f t="shared" si="350"/>
        <v>Y</v>
      </c>
      <c r="G7471" s="95">
        <v>1438890.0177832271</v>
      </c>
      <c r="H7471" s="99">
        <v>27330.324841044348</v>
      </c>
      <c r="I7471" s="99">
        <v>64.439018001029879</v>
      </c>
      <c r="J7471" s="96"/>
      <c r="K7471" s="96"/>
      <c r="L7471" s="96"/>
      <c r="M7471" s="96"/>
      <c r="N7471" s="96"/>
      <c r="O7471" s="96"/>
      <c r="P7471" s="96"/>
    </row>
    <row r="7472" spans="1:16" x14ac:dyDescent="0.25">
      <c r="A7472" s="97">
        <v>43790</v>
      </c>
      <c r="B7472" s="101">
        <v>5</v>
      </c>
      <c r="C7472" s="92" t="str">
        <f t="shared" si="348"/>
        <v>GET /accounts/{AccountId}</v>
      </c>
      <c r="D7472" s="94" t="s">
        <v>208</v>
      </c>
      <c r="E7472" s="93" t="str">
        <f t="shared" si="349"/>
        <v>AISP</v>
      </c>
      <c r="F7472" s="93" t="str">
        <f t="shared" si="350"/>
        <v>Y</v>
      </c>
      <c r="G7472" s="95">
        <v>2439937.4470890458</v>
      </c>
      <c r="H7472" s="99">
        <v>40021.709818529671</v>
      </c>
      <c r="I7472" s="99">
        <v>84.5669764538398</v>
      </c>
      <c r="J7472" s="96"/>
      <c r="K7472" s="96"/>
      <c r="L7472" s="96"/>
      <c r="M7472" s="96"/>
      <c r="N7472" s="96"/>
      <c r="O7472" s="96"/>
      <c r="P7472" s="96"/>
    </row>
    <row r="7473" spans="1:16" x14ac:dyDescent="0.25">
      <c r="A7473" s="97">
        <v>43790</v>
      </c>
      <c r="B7473" s="101">
        <v>6</v>
      </c>
      <c r="C7473" s="92" t="str">
        <f t="shared" si="348"/>
        <v>GET /accounts/{AccountId}/balances</v>
      </c>
      <c r="D7473" s="94" t="s">
        <v>208</v>
      </c>
      <c r="E7473" s="93" t="str">
        <f t="shared" si="349"/>
        <v>AISP</v>
      </c>
      <c r="F7473" s="93" t="str">
        <f t="shared" si="350"/>
        <v>Y</v>
      </c>
      <c r="G7473" s="95">
        <v>1951119.7424877684</v>
      </c>
      <c r="H7473" s="99">
        <v>25882.088138348099</v>
      </c>
      <c r="I7473" s="99">
        <v>146.78639720071845</v>
      </c>
      <c r="J7473" s="96"/>
      <c r="K7473" s="96"/>
      <c r="L7473" s="96"/>
      <c r="M7473" s="96"/>
      <c r="N7473" s="96"/>
      <c r="O7473" s="96"/>
      <c r="P7473" s="96"/>
    </row>
    <row r="7474" spans="1:16" x14ac:dyDescent="0.25">
      <c r="A7474" s="97">
        <v>43790</v>
      </c>
      <c r="B7474" s="101">
        <v>7</v>
      </c>
      <c r="C7474" s="92" t="str">
        <f t="shared" si="348"/>
        <v>GET /balances</v>
      </c>
      <c r="D7474" s="94" t="s">
        <v>208</v>
      </c>
      <c r="E7474" s="93" t="str">
        <f t="shared" si="349"/>
        <v>AISP</v>
      </c>
      <c r="F7474" s="93" t="str">
        <f t="shared" si="350"/>
        <v>Y</v>
      </c>
      <c r="G7474" s="95">
        <v>1103761.5707221921</v>
      </c>
      <c r="H7474" s="99">
        <v>21098.949328749641</v>
      </c>
      <c r="I7474" s="99">
        <v>157.91512869966223</v>
      </c>
      <c r="J7474" s="96"/>
      <c r="K7474" s="96"/>
      <c r="L7474" s="96"/>
      <c r="M7474" s="96"/>
      <c r="N7474" s="96"/>
      <c r="O7474" s="96"/>
      <c r="P7474" s="96"/>
    </row>
    <row r="7475" spans="1:16" x14ac:dyDescent="0.25">
      <c r="A7475" s="97">
        <v>43790</v>
      </c>
      <c r="B7475" s="101">
        <v>8</v>
      </c>
      <c r="C7475" s="92" t="str">
        <f t="shared" si="348"/>
        <v>GET /accounts/{AccountId}/transactions</v>
      </c>
      <c r="D7475" s="94" t="s">
        <v>208</v>
      </c>
      <c r="E7475" s="93" t="str">
        <f t="shared" si="349"/>
        <v>AISP</v>
      </c>
      <c r="F7475" s="93" t="str">
        <f t="shared" si="350"/>
        <v>Y</v>
      </c>
      <c r="G7475" s="95">
        <v>34538617.580375999</v>
      </c>
      <c r="H7475" s="99">
        <v>20374.558936576625</v>
      </c>
      <c r="I7475" s="99">
        <v>185.68006470444351</v>
      </c>
      <c r="J7475" s="96"/>
      <c r="K7475" s="96"/>
      <c r="L7475" s="96"/>
      <c r="M7475" s="96"/>
      <c r="N7475" s="96"/>
      <c r="O7475" s="96"/>
      <c r="P7475" s="96"/>
    </row>
    <row r="7476" spans="1:16" x14ac:dyDescent="0.25">
      <c r="A7476" s="97">
        <v>43790</v>
      </c>
      <c r="B7476" s="101">
        <v>9</v>
      </c>
      <c r="C7476" s="92" t="str">
        <f t="shared" si="348"/>
        <v>GET /transactions</v>
      </c>
      <c r="D7476" s="94" t="s">
        <v>208</v>
      </c>
      <c r="E7476" s="93" t="str">
        <f t="shared" si="349"/>
        <v>AISP</v>
      </c>
      <c r="F7476" s="93" t="str">
        <f t="shared" si="350"/>
        <v>Y</v>
      </c>
      <c r="G7476" s="95">
        <v>324127796.49487406</v>
      </c>
      <c r="H7476" s="99">
        <v>41492.898012802594</v>
      </c>
      <c r="I7476" s="99">
        <v>31.826948167540113</v>
      </c>
      <c r="J7476" s="96"/>
      <c r="K7476" s="96"/>
      <c r="L7476" s="96"/>
      <c r="M7476" s="96"/>
      <c r="N7476" s="96"/>
      <c r="O7476" s="96"/>
      <c r="P7476" s="96"/>
    </row>
    <row r="7477" spans="1:16" x14ac:dyDescent="0.25">
      <c r="A7477" s="97">
        <v>43790</v>
      </c>
      <c r="B7477" s="101">
        <v>10</v>
      </c>
      <c r="C7477" s="92" t="str">
        <f t="shared" si="348"/>
        <v>GET /accounts/{AccountId}/beneficiaries</v>
      </c>
      <c r="D7477" s="94" t="s">
        <v>208</v>
      </c>
      <c r="E7477" s="93" t="str">
        <f t="shared" si="349"/>
        <v>AISP</v>
      </c>
      <c r="F7477" s="93" t="str">
        <f t="shared" si="350"/>
        <v>Y</v>
      </c>
      <c r="G7477" s="95">
        <v>1908210.0861164646</v>
      </c>
      <c r="H7477" s="99">
        <v>26266.116711036197</v>
      </c>
      <c r="I7477" s="99">
        <v>126.06528042214572</v>
      </c>
      <c r="J7477" s="96"/>
      <c r="K7477" s="96"/>
      <c r="L7477" s="96"/>
      <c r="M7477" s="96"/>
      <c r="N7477" s="96"/>
      <c r="O7477" s="96"/>
      <c r="P7477" s="96"/>
    </row>
    <row r="7478" spans="1:16" x14ac:dyDescent="0.25">
      <c r="A7478" s="97">
        <v>43790</v>
      </c>
      <c r="B7478" s="101">
        <v>11</v>
      </c>
      <c r="C7478" s="92" t="str">
        <f t="shared" si="348"/>
        <v>GET /beneficiaries</v>
      </c>
      <c r="D7478" s="94" t="s">
        <v>208</v>
      </c>
      <c r="E7478" s="93" t="str">
        <f t="shared" si="349"/>
        <v>AISP</v>
      </c>
      <c r="F7478" s="93" t="str">
        <f t="shared" si="350"/>
        <v>Y</v>
      </c>
      <c r="G7478" s="95">
        <v>2516782.3022074341</v>
      </c>
      <c r="H7478" s="99">
        <v>38431.463905532095</v>
      </c>
      <c r="I7478" s="99">
        <v>31.903026193127271</v>
      </c>
      <c r="J7478" s="96"/>
      <c r="K7478" s="96"/>
      <c r="L7478" s="96"/>
      <c r="M7478" s="96"/>
      <c r="N7478" s="96"/>
      <c r="O7478" s="96"/>
      <c r="P7478" s="96"/>
    </row>
    <row r="7479" spans="1:16" x14ac:dyDescent="0.25">
      <c r="A7479" s="97">
        <v>43790</v>
      </c>
      <c r="B7479" s="101">
        <v>12</v>
      </c>
      <c r="C7479" s="92" t="str">
        <f t="shared" si="348"/>
        <v>GET /accounts/{AccountId}/direct-debits</v>
      </c>
      <c r="D7479" s="94" t="s">
        <v>208</v>
      </c>
      <c r="E7479" s="93" t="str">
        <f t="shared" si="349"/>
        <v>AISP</v>
      </c>
      <c r="F7479" s="93" t="str">
        <f t="shared" si="350"/>
        <v>Y</v>
      </c>
      <c r="G7479" s="95">
        <v>1876826.0249710607</v>
      </c>
      <c r="H7479" s="99">
        <v>35819.233727260318</v>
      </c>
      <c r="I7479" s="99">
        <v>186.2354620954699</v>
      </c>
      <c r="J7479" s="96"/>
      <c r="K7479" s="96"/>
      <c r="L7479" s="96"/>
      <c r="M7479" s="96"/>
      <c r="N7479" s="96"/>
      <c r="O7479" s="96"/>
      <c r="P7479" s="96"/>
    </row>
    <row r="7480" spans="1:16" x14ac:dyDescent="0.25">
      <c r="A7480" s="97">
        <v>43790</v>
      </c>
      <c r="B7480" s="101">
        <v>13</v>
      </c>
      <c r="C7480" s="92" t="str">
        <f t="shared" si="348"/>
        <v>GET /direct-debits</v>
      </c>
      <c r="D7480" s="94" t="s">
        <v>208</v>
      </c>
      <c r="E7480" s="93" t="str">
        <f t="shared" si="349"/>
        <v>AISP</v>
      </c>
      <c r="F7480" s="93" t="str">
        <f t="shared" si="350"/>
        <v>Y</v>
      </c>
      <c r="G7480" s="95">
        <v>1867286.3503891339</v>
      </c>
      <c r="H7480" s="99">
        <v>21337.789880173877</v>
      </c>
      <c r="I7480" s="99">
        <v>221.33942056655016</v>
      </c>
      <c r="J7480" s="96"/>
      <c r="K7480" s="96"/>
      <c r="L7480" s="96"/>
      <c r="M7480" s="96"/>
      <c r="N7480" s="96"/>
      <c r="O7480" s="96"/>
      <c r="P7480" s="96"/>
    </row>
    <row r="7481" spans="1:16" x14ac:dyDescent="0.25">
      <c r="A7481" s="97">
        <v>43790</v>
      </c>
      <c r="B7481" s="101">
        <v>14</v>
      </c>
      <c r="C7481" s="92" t="str">
        <f t="shared" si="348"/>
        <v>GET /accounts/{AccountId}/standing-orders</v>
      </c>
      <c r="D7481" s="94" t="s">
        <v>208</v>
      </c>
      <c r="E7481" s="93" t="str">
        <f t="shared" si="349"/>
        <v>AISP</v>
      </c>
      <c r="F7481" s="93" t="str">
        <f t="shared" si="350"/>
        <v>Y</v>
      </c>
      <c r="G7481" s="95">
        <v>813919.87780558818</v>
      </c>
      <c r="H7481" s="99">
        <v>17220.298417646693</v>
      </c>
      <c r="I7481" s="99">
        <v>144.55095084089973</v>
      </c>
      <c r="J7481" s="96"/>
      <c r="K7481" s="96"/>
      <c r="L7481" s="96"/>
      <c r="M7481" s="96"/>
      <c r="N7481" s="96"/>
      <c r="O7481" s="96"/>
      <c r="P7481" s="96"/>
    </row>
    <row r="7482" spans="1:16" x14ac:dyDescent="0.25">
      <c r="A7482" s="97">
        <v>43790</v>
      </c>
      <c r="B7482" s="101">
        <v>15</v>
      </c>
      <c r="C7482" s="92" t="str">
        <f t="shared" si="348"/>
        <v>GET /standing-orders</v>
      </c>
      <c r="D7482" s="94" t="s">
        <v>208</v>
      </c>
      <c r="E7482" s="93" t="str">
        <f t="shared" si="349"/>
        <v>AISP</v>
      </c>
      <c r="F7482" s="93" t="str">
        <f t="shared" si="350"/>
        <v>Y</v>
      </c>
      <c r="G7482" s="95">
        <v>1533664.0287360856</v>
      </c>
      <c r="H7482" s="99">
        <v>39809.084464873144</v>
      </c>
      <c r="I7482" s="99">
        <v>143.8108419421558</v>
      </c>
      <c r="J7482" s="96"/>
      <c r="K7482" s="96"/>
      <c r="L7482" s="96"/>
      <c r="M7482" s="96"/>
      <c r="N7482" s="96"/>
      <c r="O7482" s="96"/>
      <c r="P7482" s="96"/>
    </row>
    <row r="7483" spans="1:16" x14ac:dyDescent="0.25">
      <c r="A7483" s="97">
        <v>43790</v>
      </c>
      <c r="B7483" s="101">
        <v>16</v>
      </c>
      <c r="C7483" s="92" t="str">
        <f t="shared" si="348"/>
        <v>GET /accounts/{AccountId}/product</v>
      </c>
      <c r="D7483" s="94" t="s">
        <v>208</v>
      </c>
      <c r="E7483" s="93" t="str">
        <f t="shared" si="349"/>
        <v>AISP</v>
      </c>
      <c r="F7483" s="93" t="str">
        <f t="shared" si="350"/>
        <v>Y</v>
      </c>
      <c r="G7483" s="95">
        <v>372689.95954255597</v>
      </c>
      <c r="H7483" s="99">
        <v>5726.7071317259724</v>
      </c>
      <c r="I7483" s="99">
        <v>177.63645161136628</v>
      </c>
      <c r="J7483" s="96"/>
      <c r="K7483" s="96"/>
      <c r="L7483" s="96"/>
      <c r="M7483" s="96"/>
      <c r="N7483" s="96"/>
      <c r="O7483" s="96"/>
      <c r="P7483" s="96"/>
    </row>
    <row r="7484" spans="1:16" x14ac:dyDescent="0.25">
      <c r="A7484" s="97">
        <v>43790</v>
      </c>
      <c r="B7484" s="101">
        <v>17</v>
      </c>
      <c r="C7484" s="92" t="str">
        <f t="shared" si="348"/>
        <v>GET /products</v>
      </c>
      <c r="D7484" s="94" t="s">
        <v>208</v>
      </c>
      <c r="E7484" s="93" t="str">
        <f t="shared" si="349"/>
        <v>AISP</v>
      </c>
      <c r="F7484" s="93" t="str">
        <f t="shared" si="350"/>
        <v>Y</v>
      </c>
      <c r="G7484" s="95">
        <v>847409.12100178725</v>
      </c>
      <c r="H7484" s="99">
        <v>30938.373382659443</v>
      </c>
      <c r="I7484" s="99">
        <v>213.14754916087995</v>
      </c>
      <c r="J7484" s="96"/>
      <c r="K7484" s="96"/>
      <c r="L7484" s="96"/>
      <c r="M7484" s="96"/>
      <c r="N7484" s="96"/>
      <c r="O7484" s="96"/>
      <c r="P7484" s="96"/>
    </row>
    <row r="7485" spans="1:16" x14ac:dyDescent="0.25">
      <c r="A7485" s="97">
        <v>43790</v>
      </c>
      <c r="B7485" s="101">
        <v>18</v>
      </c>
      <c r="C7485" s="92" t="str">
        <f t="shared" si="348"/>
        <v>GET /accounts/{AccountId}/offers</v>
      </c>
      <c r="D7485" s="94" t="s">
        <v>208</v>
      </c>
      <c r="E7485" s="93" t="str">
        <f t="shared" si="349"/>
        <v>AISP</v>
      </c>
      <c r="F7485" s="93" t="str">
        <f t="shared" si="350"/>
        <v>Y</v>
      </c>
      <c r="G7485" s="95">
        <v>764507.63718427368</v>
      </c>
      <c r="H7485" s="99">
        <v>36309.788532511011</v>
      </c>
      <c r="I7485" s="99">
        <v>247.46904501172017</v>
      </c>
      <c r="J7485" s="96"/>
      <c r="K7485" s="96"/>
      <c r="L7485" s="96"/>
      <c r="M7485" s="96"/>
      <c r="N7485" s="96"/>
      <c r="O7485" s="96"/>
      <c r="P7485" s="96"/>
    </row>
    <row r="7486" spans="1:16" x14ac:dyDescent="0.25">
      <c r="A7486" s="97">
        <v>43790</v>
      </c>
      <c r="B7486" s="101">
        <v>19</v>
      </c>
      <c r="C7486" s="92" t="str">
        <f t="shared" si="348"/>
        <v>GET /offers</v>
      </c>
      <c r="D7486" s="94" t="s">
        <v>208</v>
      </c>
      <c r="E7486" s="93" t="str">
        <f t="shared" si="349"/>
        <v>AISP</v>
      </c>
      <c r="F7486" s="93" t="str">
        <f t="shared" si="350"/>
        <v>Y</v>
      </c>
      <c r="G7486" s="95">
        <v>2888068.8427323988</v>
      </c>
      <c r="H7486" s="99">
        <v>35956.023492602537</v>
      </c>
      <c r="I7486" s="99">
        <v>171.77427119697214</v>
      </c>
      <c r="J7486" s="96"/>
      <c r="K7486" s="96"/>
      <c r="L7486" s="96"/>
      <c r="M7486" s="96"/>
      <c r="N7486" s="96"/>
      <c r="O7486" s="96"/>
      <c r="P7486" s="96"/>
    </row>
    <row r="7487" spans="1:16" x14ac:dyDescent="0.25">
      <c r="A7487" s="97">
        <v>43790</v>
      </c>
      <c r="B7487" s="101">
        <v>20</v>
      </c>
      <c r="C7487" s="92" t="str">
        <f t="shared" si="348"/>
        <v>GET /accounts/{AccountId}/party</v>
      </c>
      <c r="D7487" s="94" t="s">
        <v>208</v>
      </c>
      <c r="E7487" s="93" t="str">
        <f t="shared" si="349"/>
        <v>AISP</v>
      </c>
      <c r="F7487" s="93" t="str">
        <f t="shared" si="350"/>
        <v>Y</v>
      </c>
      <c r="G7487" s="95">
        <v>1150174.9859943877</v>
      </c>
      <c r="H7487" s="99">
        <v>44771.361170026961</v>
      </c>
      <c r="I7487" s="99">
        <v>0</v>
      </c>
      <c r="J7487" s="96"/>
      <c r="K7487" s="96"/>
      <c r="L7487" s="96"/>
      <c r="M7487" s="96"/>
      <c r="N7487" s="96"/>
      <c r="O7487" s="96"/>
      <c r="P7487" s="96"/>
    </row>
    <row r="7488" spans="1:16" x14ac:dyDescent="0.25">
      <c r="A7488" s="97">
        <v>43790</v>
      </c>
      <c r="B7488" s="101">
        <v>21</v>
      </c>
      <c r="C7488" s="92" t="str">
        <f t="shared" si="348"/>
        <v>GET /party</v>
      </c>
      <c r="D7488" s="94" t="s">
        <v>208</v>
      </c>
      <c r="E7488" s="93" t="str">
        <f t="shared" si="349"/>
        <v>AISP</v>
      </c>
      <c r="F7488" s="93" t="str">
        <f t="shared" si="350"/>
        <v>Y</v>
      </c>
      <c r="G7488" s="95">
        <v>742964.29850530287</v>
      </c>
      <c r="H7488" s="99">
        <v>10348.524233589869</v>
      </c>
      <c r="I7488" s="99">
        <v>338.82646070569132</v>
      </c>
      <c r="J7488" s="96"/>
      <c r="K7488" s="96"/>
      <c r="L7488" s="96"/>
      <c r="M7488" s="96"/>
      <c r="N7488" s="96"/>
      <c r="O7488" s="96"/>
      <c r="P7488" s="96"/>
    </row>
    <row r="7489" spans="1:16" x14ac:dyDescent="0.25">
      <c r="A7489" s="97">
        <v>43790</v>
      </c>
      <c r="B7489" s="101">
        <v>22</v>
      </c>
      <c r="C7489" s="92" t="str">
        <f t="shared" si="348"/>
        <v>GET /accounts/{AccountId}/scheduled-payments</v>
      </c>
      <c r="D7489" s="94" t="s">
        <v>208</v>
      </c>
      <c r="E7489" s="93" t="str">
        <f t="shared" si="349"/>
        <v>AISP</v>
      </c>
      <c r="F7489" s="93" t="str">
        <f t="shared" si="350"/>
        <v>Y</v>
      </c>
      <c r="G7489" s="95">
        <v>904110.78405716352</v>
      </c>
      <c r="H7489" s="99">
        <v>33992.215822147497</v>
      </c>
      <c r="I7489" s="99">
        <v>2.7440866980934042</v>
      </c>
      <c r="J7489" s="96"/>
      <c r="K7489" s="96"/>
      <c r="L7489" s="96"/>
      <c r="M7489" s="96"/>
      <c r="N7489" s="96"/>
      <c r="O7489" s="96"/>
      <c r="P7489" s="96"/>
    </row>
    <row r="7490" spans="1:16" x14ac:dyDescent="0.25">
      <c r="A7490" s="97">
        <v>43790</v>
      </c>
      <c r="B7490" s="101">
        <v>23</v>
      </c>
      <c r="C7490" s="92" t="str">
        <f t="shared" si="348"/>
        <v>GET /scheduled-payments</v>
      </c>
      <c r="D7490" s="94" t="s">
        <v>208</v>
      </c>
      <c r="E7490" s="93" t="str">
        <f t="shared" si="349"/>
        <v>AISP</v>
      </c>
      <c r="F7490" s="93" t="str">
        <f t="shared" si="350"/>
        <v>Y</v>
      </c>
      <c r="G7490" s="95">
        <v>1832959.864589327</v>
      </c>
      <c r="H7490" s="99">
        <v>33723.544245118654</v>
      </c>
      <c r="I7490" s="99">
        <v>73.248194394486617</v>
      </c>
      <c r="J7490" s="96"/>
      <c r="K7490" s="96"/>
      <c r="L7490" s="96"/>
      <c r="M7490" s="96"/>
      <c r="N7490" s="96"/>
      <c r="O7490" s="96"/>
      <c r="P7490" s="96"/>
    </row>
    <row r="7491" spans="1:16" x14ac:dyDescent="0.25">
      <c r="A7491" s="97">
        <v>43790</v>
      </c>
      <c r="B7491" s="101">
        <v>24</v>
      </c>
      <c r="C7491" s="92" t="str">
        <f t="shared" si="348"/>
        <v>GET /accounts/{AccountId}/statements</v>
      </c>
      <c r="D7491" s="94" t="s">
        <v>208</v>
      </c>
      <c r="E7491" s="93" t="str">
        <f t="shared" si="349"/>
        <v>AISP</v>
      </c>
      <c r="F7491" s="93" t="str">
        <f t="shared" si="350"/>
        <v>Y</v>
      </c>
      <c r="G7491" s="95">
        <v>946666.92455576465</v>
      </c>
      <c r="H7491" s="99">
        <v>13348.210456385752</v>
      </c>
      <c r="I7491" s="99">
        <v>140.08767640192053</v>
      </c>
      <c r="J7491" s="96"/>
      <c r="K7491" s="96"/>
      <c r="L7491" s="96"/>
      <c r="M7491" s="96"/>
      <c r="N7491" s="96"/>
      <c r="O7491" s="96"/>
      <c r="P7491" s="96"/>
    </row>
    <row r="7492" spans="1:16" x14ac:dyDescent="0.25">
      <c r="A7492" s="97">
        <v>43790</v>
      </c>
      <c r="B7492" s="101">
        <v>25</v>
      </c>
      <c r="C7492" s="92" t="str">
        <f t="shared" si="348"/>
        <v>GET /accounts/{AccountId}/statements/{StatementId}</v>
      </c>
      <c r="D7492" s="94" t="s">
        <v>208</v>
      </c>
      <c r="E7492" s="93" t="str">
        <f t="shared" si="349"/>
        <v>AISP</v>
      </c>
      <c r="F7492" s="93" t="str">
        <f t="shared" si="350"/>
        <v>Y</v>
      </c>
      <c r="G7492" s="95">
        <v>1185945.770264321</v>
      </c>
      <c r="H7492" s="99">
        <v>21432.287788772937</v>
      </c>
      <c r="I7492" s="99">
        <v>118.21723477880145</v>
      </c>
      <c r="J7492" s="96"/>
      <c r="K7492" s="96"/>
      <c r="L7492" s="96"/>
      <c r="M7492" s="96"/>
      <c r="N7492" s="96"/>
      <c r="O7492" s="96"/>
      <c r="P7492" s="96"/>
    </row>
    <row r="7493" spans="1:16" x14ac:dyDescent="0.25">
      <c r="A7493" s="97">
        <v>43790</v>
      </c>
      <c r="B7493" s="101">
        <v>26</v>
      </c>
      <c r="C7493" s="92" t="str">
        <f t="shared" si="348"/>
        <v>GET /accounts/{AccountId}/statements/{StatementId}/file</v>
      </c>
      <c r="D7493" s="94" t="s">
        <v>208</v>
      </c>
      <c r="E7493" s="93" t="str">
        <f t="shared" si="349"/>
        <v>AISP</v>
      </c>
      <c r="F7493" s="93" t="str">
        <f t="shared" si="350"/>
        <v>Y</v>
      </c>
      <c r="G7493" s="95">
        <v>2112628.9234987046</v>
      </c>
      <c r="H7493" s="99">
        <v>23895.977393528163</v>
      </c>
      <c r="I7493" s="99">
        <v>91.670114025968999</v>
      </c>
      <c r="J7493" s="96"/>
      <c r="K7493" s="96"/>
      <c r="L7493" s="96"/>
      <c r="M7493" s="96"/>
      <c r="N7493" s="96"/>
      <c r="O7493" s="96"/>
      <c r="P7493" s="96"/>
    </row>
    <row r="7494" spans="1:16" x14ac:dyDescent="0.25">
      <c r="A7494" s="97">
        <v>43790</v>
      </c>
      <c r="B7494" s="101">
        <v>27</v>
      </c>
      <c r="C7494" s="92" t="str">
        <f t="shared" si="348"/>
        <v>GET /accounts/{AccountId}/statements/{StatementId}/transactions</v>
      </c>
      <c r="D7494" s="94" t="s">
        <v>208</v>
      </c>
      <c r="E7494" s="93" t="str">
        <f t="shared" si="349"/>
        <v>AISP</v>
      </c>
      <c r="F7494" s="93" t="str">
        <f t="shared" si="350"/>
        <v>Y</v>
      </c>
      <c r="G7494" s="95">
        <v>29952737.099020451</v>
      </c>
      <c r="H7494" s="99">
        <v>6698.5856571777276</v>
      </c>
      <c r="I7494" s="99">
        <v>283.06508100859423</v>
      </c>
      <c r="J7494" s="96"/>
      <c r="K7494" s="96"/>
      <c r="L7494" s="96"/>
      <c r="M7494" s="96"/>
      <c r="N7494" s="96"/>
      <c r="O7494" s="96"/>
      <c r="P7494" s="96"/>
    </row>
    <row r="7495" spans="1:16" x14ac:dyDescent="0.25">
      <c r="A7495" s="97">
        <v>43790</v>
      </c>
      <c r="B7495" s="101">
        <v>28</v>
      </c>
      <c r="C7495" s="92" t="str">
        <f t="shared" si="348"/>
        <v>GET /statements</v>
      </c>
      <c r="D7495" s="94" t="s">
        <v>208</v>
      </c>
      <c r="E7495" s="93" t="str">
        <f t="shared" si="349"/>
        <v>AISP</v>
      </c>
      <c r="F7495" s="93" t="str">
        <f t="shared" si="350"/>
        <v>Y</v>
      </c>
      <c r="G7495" s="95">
        <v>3439232.7370554665</v>
      </c>
      <c r="H7495" s="99">
        <v>40340.241035821426</v>
      </c>
      <c r="I7495" s="99">
        <v>65.657314027240616</v>
      </c>
      <c r="J7495" s="96"/>
      <c r="K7495" s="96"/>
      <c r="L7495" s="96"/>
      <c r="M7495" s="96"/>
      <c r="N7495" s="96"/>
      <c r="O7495" s="96"/>
      <c r="P7495" s="96"/>
    </row>
    <row r="7496" spans="1:16" x14ac:dyDescent="0.25">
      <c r="A7496" s="97">
        <v>43790</v>
      </c>
      <c r="B7496" s="101">
        <v>29</v>
      </c>
      <c r="C7496" s="92" t="str">
        <f t="shared" ref="C7496:C7559" si="351">VLOOKUP($B7496,endpoints,3)</f>
        <v>POST /domestic-payment-consents</v>
      </c>
      <c r="D7496" s="94" t="s">
        <v>208</v>
      </c>
      <c r="E7496" s="93" t="str">
        <f t="shared" ref="E7496:E7559" si="352">VLOOKUP($B7496,endpoints,4)</f>
        <v>PISP</v>
      </c>
      <c r="F7496" s="93" t="str">
        <f t="shared" ref="F7496:F7559" si="353">VLOOKUP($B7496,endpoints,5)</f>
        <v>N</v>
      </c>
      <c r="G7496" s="95">
        <v>3435448.7722406508</v>
      </c>
      <c r="H7496" s="99">
        <v>9352.9852542891476</v>
      </c>
      <c r="I7496" s="99">
        <v>86.673900941388581</v>
      </c>
      <c r="J7496" s="96"/>
      <c r="K7496" s="96"/>
      <c r="L7496" s="96"/>
      <c r="M7496" s="96"/>
      <c r="N7496" s="96"/>
      <c r="O7496" s="96"/>
      <c r="P7496" s="96"/>
    </row>
    <row r="7497" spans="1:16" x14ac:dyDescent="0.25">
      <c r="A7497" s="97">
        <v>43790</v>
      </c>
      <c r="B7497" s="101">
        <v>30</v>
      </c>
      <c r="C7497" s="92" t="str">
        <f t="shared" si="351"/>
        <v>GET /domestic-payment-consents/{ConsentId}</v>
      </c>
      <c r="D7497" s="94" t="s">
        <v>208</v>
      </c>
      <c r="E7497" s="93" t="str">
        <f t="shared" si="352"/>
        <v>PISP</v>
      </c>
      <c r="F7497" s="93" t="str">
        <f t="shared" si="353"/>
        <v>N</v>
      </c>
      <c r="G7497" s="95">
        <v>13999722.93542186</v>
      </c>
      <c r="H7497" s="99">
        <v>19028.785934632666</v>
      </c>
      <c r="I7497" s="99">
        <v>149.14150631435635</v>
      </c>
      <c r="J7497" s="96"/>
      <c r="K7497" s="96"/>
      <c r="L7497" s="96"/>
      <c r="M7497" s="96"/>
      <c r="N7497" s="96"/>
      <c r="O7497" s="96"/>
      <c r="P7497" s="96"/>
    </row>
    <row r="7498" spans="1:16" x14ac:dyDescent="0.25">
      <c r="A7498" s="97">
        <v>43790</v>
      </c>
      <c r="B7498" s="101">
        <v>31</v>
      </c>
      <c r="C7498" s="92" t="str">
        <f t="shared" si="351"/>
        <v>POST /domestic-payments</v>
      </c>
      <c r="D7498" s="94" t="s">
        <v>208</v>
      </c>
      <c r="E7498" s="93" t="str">
        <f t="shared" si="352"/>
        <v>PISP</v>
      </c>
      <c r="F7498" s="93" t="str">
        <f t="shared" si="353"/>
        <v>Y</v>
      </c>
      <c r="G7498" s="95">
        <v>4837263.2342563933</v>
      </c>
      <c r="H7498" s="99">
        <v>14772.647555305686</v>
      </c>
      <c r="I7498" s="99">
        <v>5.6892819698971717</v>
      </c>
      <c r="J7498" s="96"/>
      <c r="K7498" s="96"/>
      <c r="L7498" s="96"/>
      <c r="M7498" s="96"/>
      <c r="N7498" s="96"/>
      <c r="O7498" s="96"/>
      <c r="P7498" s="96"/>
    </row>
    <row r="7499" spans="1:16" x14ac:dyDescent="0.25">
      <c r="A7499" s="97">
        <v>43790</v>
      </c>
      <c r="B7499" s="101">
        <v>32</v>
      </c>
      <c r="C7499" s="92" t="str">
        <f t="shared" si="351"/>
        <v>GET /domestic-payments/{DomesticPaymentId}</v>
      </c>
      <c r="D7499" s="94" t="s">
        <v>208</v>
      </c>
      <c r="E7499" s="93" t="str">
        <f t="shared" si="352"/>
        <v>PISP</v>
      </c>
      <c r="F7499" s="93" t="str">
        <f t="shared" si="353"/>
        <v>Y</v>
      </c>
      <c r="G7499" s="95">
        <v>30829024.772266645</v>
      </c>
      <c r="H7499" s="99">
        <v>37837.090786444285</v>
      </c>
      <c r="I7499" s="99">
        <v>71.168811860332212</v>
      </c>
      <c r="J7499" s="96"/>
      <c r="K7499" s="96"/>
      <c r="L7499" s="96"/>
      <c r="M7499" s="96"/>
      <c r="N7499" s="96"/>
      <c r="O7499" s="96"/>
      <c r="P7499" s="96"/>
    </row>
    <row r="7500" spans="1:16" x14ac:dyDescent="0.25">
      <c r="A7500" s="97">
        <v>43790</v>
      </c>
      <c r="B7500" s="101">
        <v>33</v>
      </c>
      <c r="C7500" s="92" t="str">
        <f t="shared" si="351"/>
        <v>POST /domestic-scheduled-payment-consents</v>
      </c>
      <c r="D7500" s="94" t="s">
        <v>208</v>
      </c>
      <c r="E7500" s="93" t="str">
        <f t="shared" si="352"/>
        <v>PISP</v>
      </c>
      <c r="F7500" s="93" t="str">
        <f t="shared" si="353"/>
        <v>N</v>
      </c>
      <c r="G7500" s="95">
        <v>16515095.791250747</v>
      </c>
      <c r="H7500" s="99">
        <v>16553.304374963947</v>
      </c>
      <c r="I7500" s="99">
        <v>98.080598473482155</v>
      </c>
      <c r="J7500" s="96"/>
      <c r="K7500" s="96"/>
      <c r="L7500" s="96"/>
      <c r="M7500" s="96"/>
      <c r="N7500" s="96"/>
      <c r="O7500" s="96"/>
      <c r="P7500" s="96"/>
    </row>
    <row r="7501" spans="1:16" x14ac:dyDescent="0.25">
      <c r="A7501" s="97">
        <v>43790</v>
      </c>
      <c r="B7501" s="101">
        <v>34</v>
      </c>
      <c r="C7501" s="92" t="str">
        <f t="shared" si="351"/>
        <v>GET /domestic-scheduled-payment-consents/{ConsentId}</v>
      </c>
      <c r="D7501" s="94" t="s">
        <v>208</v>
      </c>
      <c r="E7501" s="93" t="str">
        <f t="shared" si="352"/>
        <v>PISP</v>
      </c>
      <c r="F7501" s="93" t="str">
        <f t="shared" si="353"/>
        <v>N</v>
      </c>
      <c r="G7501" s="95">
        <v>11984668.600185152</v>
      </c>
      <c r="H7501" s="99">
        <v>13568.982321463378</v>
      </c>
      <c r="I7501" s="99">
        <v>73.105119992732611</v>
      </c>
      <c r="J7501" s="96"/>
      <c r="K7501" s="96"/>
      <c r="L7501" s="96"/>
      <c r="M7501" s="96"/>
      <c r="N7501" s="96"/>
      <c r="O7501" s="96"/>
      <c r="P7501" s="96"/>
    </row>
    <row r="7502" spans="1:16" x14ac:dyDescent="0.25">
      <c r="A7502" s="97">
        <v>43790</v>
      </c>
      <c r="B7502" s="101">
        <v>35</v>
      </c>
      <c r="C7502" s="92" t="str">
        <f t="shared" si="351"/>
        <v>POST /domestic-scheduled-payments</v>
      </c>
      <c r="D7502" s="94" t="s">
        <v>208</v>
      </c>
      <c r="E7502" s="93" t="str">
        <f t="shared" si="352"/>
        <v>PISP</v>
      </c>
      <c r="F7502" s="93" t="str">
        <f t="shared" si="353"/>
        <v>Y</v>
      </c>
      <c r="G7502" s="95">
        <v>29423177.595601704</v>
      </c>
      <c r="H7502" s="99">
        <v>43032.952211032978</v>
      </c>
      <c r="I7502" s="99">
        <v>168.70212936401342</v>
      </c>
      <c r="J7502" s="96"/>
      <c r="K7502" s="96"/>
      <c r="L7502" s="96"/>
      <c r="M7502" s="96"/>
      <c r="N7502" s="96"/>
      <c r="O7502" s="96"/>
      <c r="P7502" s="96"/>
    </row>
    <row r="7503" spans="1:16" x14ac:dyDescent="0.25">
      <c r="A7503" s="97">
        <v>43790</v>
      </c>
      <c r="B7503" s="101">
        <v>36</v>
      </c>
      <c r="C7503" s="92" t="str">
        <f t="shared" si="351"/>
        <v>GET /domestic-scheduled-payments/{DomesticScheduledPaymentId}</v>
      </c>
      <c r="D7503" s="94" t="s">
        <v>208</v>
      </c>
      <c r="E7503" s="93" t="str">
        <f t="shared" si="352"/>
        <v>PISP</v>
      </c>
      <c r="F7503" s="93" t="str">
        <f t="shared" si="353"/>
        <v>Y</v>
      </c>
      <c r="G7503" s="95">
        <v>14054472.38925962</v>
      </c>
      <c r="H7503" s="99">
        <v>31174.515526844731</v>
      </c>
      <c r="I7503" s="99">
        <v>76.278593283899241</v>
      </c>
      <c r="J7503" s="96"/>
      <c r="K7503" s="96"/>
      <c r="L7503" s="96"/>
      <c r="M7503" s="96"/>
      <c r="N7503" s="96"/>
      <c r="O7503" s="96"/>
      <c r="P7503" s="96"/>
    </row>
    <row r="7504" spans="1:16" x14ac:dyDescent="0.25">
      <c r="A7504" s="97">
        <v>43790</v>
      </c>
      <c r="B7504" s="101">
        <v>37</v>
      </c>
      <c r="C7504" s="92" t="str">
        <f t="shared" si="351"/>
        <v>POST /domestic-standing-order-consents</v>
      </c>
      <c r="D7504" s="94" t="s">
        <v>208</v>
      </c>
      <c r="E7504" s="93" t="str">
        <f t="shared" si="352"/>
        <v>PISP</v>
      </c>
      <c r="F7504" s="93" t="str">
        <f t="shared" si="353"/>
        <v>N</v>
      </c>
      <c r="G7504" s="95">
        <v>26128983.479222789</v>
      </c>
      <c r="H7504" s="99">
        <v>22841.78515043663</v>
      </c>
      <c r="I7504" s="99">
        <v>186.1386399042288</v>
      </c>
      <c r="J7504" s="96"/>
      <c r="K7504" s="96"/>
      <c r="L7504" s="96"/>
      <c r="M7504" s="96"/>
      <c r="N7504" s="96"/>
      <c r="O7504" s="96"/>
      <c r="P7504" s="96"/>
    </row>
    <row r="7505" spans="1:16" x14ac:dyDescent="0.25">
      <c r="A7505" s="97">
        <v>43790</v>
      </c>
      <c r="B7505" s="101">
        <v>38</v>
      </c>
      <c r="C7505" s="92" t="str">
        <f t="shared" si="351"/>
        <v>GET /domestic-standing-order-consents/{ConsentId}</v>
      </c>
      <c r="D7505" s="94" t="s">
        <v>208</v>
      </c>
      <c r="E7505" s="93" t="str">
        <f t="shared" si="352"/>
        <v>PISP</v>
      </c>
      <c r="F7505" s="93" t="str">
        <f t="shared" si="353"/>
        <v>N</v>
      </c>
      <c r="G7505" s="95">
        <v>24570913.242305584</v>
      </c>
      <c r="H7505" s="99">
        <v>31854.506373171196</v>
      </c>
      <c r="I7505" s="99">
        <v>210.99804672326201</v>
      </c>
      <c r="J7505" s="96"/>
      <c r="K7505" s="96"/>
      <c r="L7505" s="96"/>
      <c r="M7505" s="96"/>
      <c r="N7505" s="96"/>
      <c r="O7505" s="96"/>
      <c r="P7505" s="96"/>
    </row>
    <row r="7506" spans="1:16" x14ac:dyDescent="0.25">
      <c r="A7506" s="97">
        <v>43790</v>
      </c>
      <c r="B7506" s="101">
        <v>39</v>
      </c>
      <c r="C7506" s="92" t="str">
        <f t="shared" si="351"/>
        <v>POST /domestic-standing-orders</v>
      </c>
      <c r="D7506" s="94" t="s">
        <v>208</v>
      </c>
      <c r="E7506" s="93" t="str">
        <f t="shared" si="352"/>
        <v>PISP</v>
      </c>
      <c r="F7506" s="93" t="str">
        <f t="shared" si="353"/>
        <v>Y</v>
      </c>
      <c r="G7506" s="95">
        <v>8839011.638696285</v>
      </c>
      <c r="H7506" s="99">
        <v>18402.659746802579</v>
      </c>
      <c r="I7506" s="99">
        <v>1.9129284029719817</v>
      </c>
      <c r="J7506" s="96"/>
      <c r="K7506" s="96"/>
      <c r="L7506" s="96"/>
      <c r="M7506" s="96"/>
      <c r="N7506" s="96"/>
      <c r="O7506" s="96"/>
      <c r="P7506" s="96"/>
    </row>
    <row r="7507" spans="1:16" x14ac:dyDescent="0.25">
      <c r="A7507" s="97">
        <v>43790</v>
      </c>
      <c r="B7507" s="101">
        <v>40</v>
      </c>
      <c r="C7507" s="92" t="str">
        <f t="shared" si="351"/>
        <v>GET /domestic-standing-orders/{DomesticStandingOrderId}</v>
      </c>
      <c r="D7507" s="94" t="s">
        <v>208</v>
      </c>
      <c r="E7507" s="93" t="str">
        <f t="shared" si="352"/>
        <v>PISP</v>
      </c>
      <c r="F7507" s="93" t="str">
        <f t="shared" si="353"/>
        <v>Y</v>
      </c>
      <c r="G7507" s="95">
        <v>5742061.0969800455</v>
      </c>
      <c r="H7507" s="99">
        <v>8394.3894419151566</v>
      </c>
      <c r="I7507" s="99">
        <v>258.35538189537044</v>
      </c>
      <c r="J7507" s="96"/>
      <c r="K7507" s="96"/>
      <c r="L7507" s="96"/>
      <c r="M7507" s="96"/>
      <c r="N7507" s="96"/>
      <c r="O7507" s="96"/>
      <c r="P7507" s="96"/>
    </row>
    <row r="7508" spans="1:16" x14ac:dyDescent="0.25">
      <c r="A7508" s="97">
        <v>43790</v>
      </c>
      <c r="B7508" s="101">
        <v>41</v>
      </c>
      <c r="C7508" s="92" t="str">
        <f t="shared" si="351"/>
        <v>POST /international-payment-consents</v>
      </c>
      <c r="D7508" s="94" t="s">
        <v>208</v>
      </c>
      <c r="E7508" s="93" t="str">
        <f t="shared" si="352"/>
        <v>PISP</v>
      </c>
      <c r="F7508" s="93" t="str">
        <f t="shared" si="353"/>
        <v>N</v>
      </c>
      <c r="G7508" s="95">
        <v>35385735.518856168</v>
      </c>
      <c r="H7508" s="99">
        <v>46891.634287599576</v>
      </c>
      <c r="I7508" s="99">
        <v>67.949315953947874</v>
      </c>
      <c r="J7508" s="96"/>
      <c r="K7508" s="96"/>
      <c r="L7508" s="96"/>
      <c r="M7508" s="96"/>
      <c r="N7508" s="96"/>
      <c r="O7508" s="96"/>
      <c r="P7508" s="96"/>
    </row>
    <row r="7509" spans="1:16" x14ac:dyDescent="0.25">
      <c r="A7509" s="97">
        <v>43790</v>
      </c>
      <c r="B7509" s="101">
        <v>42</v>
      </c>
      <c r="C7509" s="92" t="str">
        <f t="shared" si="351"/>
        <v>GET /international-payment-consents/{ConsentId}</v>
      </c>
      <c r="D7509" s="94" t="s">
        <v>208</v>
      </c>
      <c r="E7509" s="93" t="str">
        <f t="shared" si="352"/>
        <v>PISP</v>
      </c>
      <c r="F7509" s="93" t="str">
        <f t="shared" si="353"/>
        <v>N</v>
      </c>
      <c r="G7509" s="95">
        <v>28767889.750400592</v>
      </c>
      <c r="H7509" s="99">
        <v>28547.498184527791</v>
      </c>
      <c r="I7509" s="99">
        <v>237.15619341162648</v>
      </c>
      <c r="J7509" s="96"/>
      <c r="K7509" s="96"/>
      <c r="L7509" s="96"/>
      <c r="M7509" s="96"/>
      <c r="N7509" s="96"/>
      <c r="O7509" s="96"/>
      <c r="P7509" s="96"/>
    </row>
    <row r="7510" spans="1:16" x14ac:dyDescent="0.25">
      <c r="A7510" s="97">
        <v>43790</v>
      </c>
      <c r="B7510" s="101">
        <v>43</v>
      </c>
      <c r="C7510" s="92" t="str">
        <f t="shared" si="351"/>
        <v>POST /international-payments</v>
      </c>
      <c r="D7510" s="94" t="s">
        <v>208</v>
      </c>
      <c r="E7510" s="93" t="str">
        <f t="shared" si="352"/>
        <v>PISP</v>
      </c>
      <c r="F7510" s="93" t="str">
        <f t="shared" si="353"/>
        <v>Y</v>
      </c>
      <c r="G7510" s="95">
        <v>35317697.807348788</v>
      </c>
      <c r="H7510" s="99">
        <v>38710.444275309215</v>
      </c>
      <c r="I7510" s="99">
        <v>40.905086936404892</v>
      </c>
      <c r="J7510" s="96"/>
      <c r="K7510" s="96"/>
      <c r="L7510" s="96"/>
      <c r="M7510" s="96"/>
      <c r="N7510" s="96"/>
      <c r="O7510" s="96"/>
      <c r="P7510" s="96"/>
    </row>
    <row r="7511" spans="1:16" x14ac:dyDescent="0.25">
      <c r="A7511" s="97">
        <v>43790</v>
      </c>
      <c r="B7511" s="101">
        <v>44</v>
      </c>
      <c r="C7511" s="92" t="str">
        <f t="shared" si="351"/>
        <v>GET /international-payments/{InternationalPaymentId}</v>
      </c>
      <c r="D7511" s="94" t="s">
        <v>208</v>
      </c>
      <c r="E7511" s="93" t="str">
        <f t="shared" si="352"/>
        <v>PISP</v>
      </c>
      <c r="F7511" s="93" t="str">
        <f t="shared" si="353"/>
        <v>Y</v>
      </c>
      <c r="G7511" s="95">
        <v>13936512.220391557</v>
      </c>
      <c r="H7511" s="99">
        <v>19465.666181446566</v>
      </c>
      <c r="I7511" s="99">
        <v>65.513684661181173</v>
      </c>
      <c r="J7511" s="96"/>
      <c r="K7511" s="96"/>
      <c r="L7511" s="96"/>
      <c r="M7511" s="96"/>
      <c r="N7511" s="96"/>
      <c r="O7511" s="96"/>
      <c r="P7511" s="96"/>
    </row>
    <row r="7512" spans="1:16" x14ac:dyDescent="0.25">
      <c r="A7512" s="97">
        <v>43790</v>
      </c>
      <c r="B7512" s="101">
        <v>45</v>
      </c>
      <c r="C7512" s="92" t="str">
        <f t="shared" si="351"/>
        <v>POST /international-scheduled-payment-consents</v>
      </c>
      <c r="D7512" s="94" t="s">
        <v>208</v>
      </c>
      <c r="E7512" s="93" t="str">
        <f t="shared" si="352"/>
        <v>PISP</v>
      </c>
      <c r="F7512" s="93" t="str">
        <f t="shared" si="353"/>
        <v>N</v>
      </c>
      <c r="G7512" s="95">
        <v>25499758.378981024</v>
      </c>
      <c r="H7512" s="99">
        <v>30163.188565887565</v>
      </c>
      <c r="I7512" s="99">
        <v>14.767144621560591</v>
      </c>
      <c r="J7512" s="96"/>
      <c r="K7512" s="96"/>
      <c r="L7512" s="96"/>
      <c r="M7512" s="96"/>
      <c r="N7512" s="96"/>
      <c r="O7512" s="96"/>
      <c r="P7512" s="96"/>
    </row>
    <row r="7513" spans="1:16" x14ac:dyDescent="0.25">
      <c r="A7513" s="97">
        <v>43790</v>
      </c>
      <c r="B7513" s="101">
        <v>46</v>
      </c>
      <c r="C7513" s="92" t="str">
        <f t="shared" si="351"/>
        <v>GET /international-scheduled-payment-consents/{ConsentId}</v>
      </c>
      <c r="D7513" s="94" t="s">
        <v>208</v>
      </c>
      <c r="E7513" s="93" t="str">
        <f t="shared" si="352"/>
        <v>PISP</v>
      </c>
      <c r="F7513" s="93" t="str">
        <f t="shared" si="353"/>
        <v>N</v>
      </c>
      <c r="G7513" s="95">
        <v>9690705.8752458189</v>
      </c>
      <c r="H7513" s="99">
        <v>29302.630639139399</v>
      </c>
      <c r="I7513" s="99">
        <v>26.263165274973865</v>
      </c>
      <c r="J7513" s="96"/>
      <c r="K7513" s="96"/>
      <c r="L7513" s="96"/>
      <c r="M7513" s="96"/>
      <c r="N7513" s="96"/>
      <c r="O7513" s="96"/>
      <c r="P7513" s="96"/>
    </row>
    <row r="7514" spans="1:16" x14ac:dyDescent="0.25">
      <c r="A7514" s="97">
        <v>43790</v>
      </c>
      <c r="B7514" s="101">
        <v>47</v>
      </c>
      <c r="C7514" s="92" t="str">
        <f t="shared" si="351"/>
        <v>POST /international-scheduled-payments</v>
      </c>
      <c r="D7514" s="94" t="s">
        <v>208</v>
      </c>
      <c r="E7514" s="93" t="str">
        <f t="shared" si="352"/>
        <v>PISP</v>
      </c>
      <c r="F7514" s="93" t="str">
        <f t="shared" si="353"/>
        <v>Y</v>
      </c>
      <c r="G7514" s="95">
        <v>14005421.916871708</v>
      </c>
      <c r="H7514" s="99">
        <v>24220.994049699751</v>
      </c>
      <c r="I7514" s="99">
        <v>75.943792686224086</v>
      </c>
      <c r="J7514" s="96"/>
      <c r="K7514" s="96"/>
      <c r="L7514" s="96"/>
      <c r="M7514" s="96"/>
      <c r="N7514" s="96"/>
      <c r="O7514" s="96"/>
      <c r="P7514" s="96"/>
    </row>
    <row r="7515" spans="1:16" x14ac:dyDescent="0.25">
      <c r="A7515" s="97">
        <v>43790</v>
      </c>
      <c r="B7515" s="101">
        <v>48</v>
      </c>
      <c r="C7515" s="92" t="str">
        <f t="shared" si="351"/>
        <v>GET /international-scheduled-payments/{InternationalScheduledPaymentId}</v>
      </c>
      <c r="D7515" s="94" t="s">
        <v>208</v>
      </c>
      <c r="E7515" s="93" t="str">
        <f t="shared" si="352"/>
        <v>PISP</v>
      </c>
      <c r="F7515" s="93" t="str">
        <f t="shared" si="353"/>
        <v>Y</v>
      </c>
      <c r="G7515" s="95">
        <v>19114603.72358124</v>
      </c>
      <c r="H7515" s="99">
        <v>37416.244639589902</v>
      </c>
      <c r="I7515" s="99">
        <v>51.593833206769929</v>
      </c>
      <c r="J7515" s="96"/>
      <c r="K7515" s="96"/>
      <c r="L7515" s="96"/>
      <c r="M7515" s="96"/>
      <c r="N7515" s="96"/>
      <c r="O7515" s="96"/>
      <c r="P7515" s="96"/>
    </row>
    <row r="7516" spans="1:16" x14ac:dyDescent="0.25">
      <c r="A7516" s="97">
        <v>43790</v>
      </c>
      <c r="B7516" s="101">
        <v>49</v>
      </c>
      <c r="C7516" s="92" t="str">
        <f t="shared" si="351"/>
        <v>POST /international-standing-order-consents</v>
      </c>
      <c r="D7516" s="94" t="s">
        <v>208</v>
      </c>
      <c r="E7516" s="93" t="str">
        <f t="shared" si="352"/>
        <v>PISP</v>
      </c>
      <c r="F7516" s="93" t="str">
        <f t="shared" si="353"/>
        <v>N</v>
      </c>
      <c r="G7516" s="95">
        <v>3759909.1496097548</v>
      </c>
      <c r="H7516" s="99">
        <v>13234.853728078222</v>
      </c>
      <c r="I7516" s="99">
        <v>5.8206605607963144</v>
      </c>
      <c r="J7516" s="96"/>
      <c r="K7516" s="96"/>
      <c r="L7516" s="96"/>
      <c r="M7516" s="96"/>
      <c r="N7516" s="96"/>
      <c r="O7516" s="96"/>
      <c r="P7516" s="96"/>
    </row>
    <row r="7517" spans="1:16" x14ac:dyDescent="0.25">
      <c r="A7517" s="97">
        <v>43790</v>
      </c>
      <c r="B7517" s="101">
        <v>50</v>
      </c>
      <c r="C7517" s="92" t="str">
        <f t="shared" si="351"/>
        <v>GET /international-standing-order-consents/{ConsentId}</v>
      </c>
      <c r="D7517" s="94" t="s">
        <v>208</v>
      </c>
      <c r="E7517" s="93" t="str">
        <f t="shared" si="352"/>
        <v>PISP</v>
      </c>
      <c r="F7517" s="93" t="str">
        <f t="shared" si="353"/>
        <v>N</v>
      </c>
      <c r="G7517" s="95">
        <v>19796077.356537011</v>
      </c>
      <c r="H7517" s="99">
        <v>34199.661391913171</v>
      </c>
      <c r="I7517" s="99">
        <v>274.3852598860517</v>
      </c>
      <c r="J7517" s="96"/>
      <c r="K7517" s="96"/>
      <c r="L7517" s="96"/>
      <c r="M7517" s="96"/>
      <c r="N7517" s="96"/>
      <c r="O7517" s="96"/>
      <c r="P7517" s="96"/>
    </row>
    <row r="7518" spans="1:16" x14ac:dyDescent="0.25">
      <c r="A7518" s="97">
        <v>43790</v>
      </c>
      <c r="B7518" s="101">
        <v>51</v>
      </c>
      <c r="C7518" s="92" t="str">
        <f t="shared" si="351"/>
        <v>POST /international-standing-orders</v>
      </c>
      <c r="D7518" s="94" t="s">
        <v>208</v>
      </c>
      <c r="E7518" s="93" t="str">
        <f t="shared" si="352"/>
        <v>PISP</v>
      </c>
      <c r="F7518" s="93" t="str">
        <f t="shared" si="353"/>
        <v>Y</v>
      </c>
      <c r="G7518" s="95">
        <v>13887527.148427427</v>
      </c>
      <c r="H7518" s="99">
        <v>27332.362968365807</v>
      </c>
      <c r="I7518" s="99">
        <v>222.17108159329439</v>
      </c>
      <c r="J7518" s="96"/>
      <c r="K7518" s="96"/>
      <c r="L7518" s="96"/>
      <c r="M7518" s="96"/>
      <c r="N7518" s="96"/>
      <c r="O7518" s="96"/>
      <c r="P7518" s="96"/>
    </row>
    <row r="7519" spans="1:16" x14ac:dyDescent="0.25">
      <c r="A7519" s="97">
        <v>43790</v>
      </c>
      <c r="B7519" s="101">
        <v>52</v>
      </c>
      <c r="C7519" s="92" t="str">
        <f t="shared" si="351"/>
        <v>GET /international-standing-orders/{InternationalStandingOrderPaymentId}</v>
      </c>
      <c r="D7519" s="94" t="s">
        <v>208</v>
      </c>
      <c r="E7519" s="93" t="str">
        <f t="shared" si="352"/>
        <v>PISP</v>
      </c>
      <c r="F7519" s="93" t="str">
        <f t="shared" si="353"/>
        <v>Y</v>
      </c>
      <c r="G7519" s="95">
        <v>6785066.4004771244</v>
      </c>
      <c r="H7519" s="99">
        <v>15694.158835346847</v>
      </c>
      <c r="I7519" s="99">
        <v>65.499748517271797</v>
      </c>
      <c r="J7519" s="96"/>
      <c r="K7519" s="96"/>
      <c r="L7519" s="96"/>
      <c r="M7519" s="96"/>
      <c r="N7519" s="96"/>
      <c r="O7519" s="96"/>
      <c r="P7519" s="96"/>
    </row>
    <row r="7520" spans="1:16" x14ac:dyDescent="0.25">
      <c r="A7520" s="97">
        <v>43790</v>
      </c>
      <c r="B7520" s="101">
        <v>53</v>
      </c>
      <c r="C7520" s="92" t="str">
        <f t="shared" si="351"/>
        <v>POST /file-payment-consents</v>
      </c>
      <c r="D7520" s="94" t="s">
        <v>208</v>
      </c>
      <c r="E7520" s="93" t="str">
        <f t="shared" si="352"/>
        <v>PISP</v>
      </c>
      <c r="F7520" s="93" t="str">
        <f t="shared" si="353"/>
        <v>N</v>
      </c>
      <c r="G7520" s="95">
        <v>12823367.806210255</v>
      </c>
      <c r="H7520" s="99">
        <v>15350.910727601295</v>
      </c>
      <c r="I7520" s="99">
        <v>20.61555459464731</v>
      </c>
      <c r="J7520" s="96"/>
      <c r="K7520" s="96"/>
      <c r="L7520" s="96"/>
      <c r="M7520" s="96"/>
      <c r="N7520" s="96"/>
      <c r="O7520" s="96"/>
      <c r="P7520" s="96"/>
    </row>
    <row r="7521" spans="1:16" x14ac:dyDescent="0.25">
      <c r="A7521" s="97">
        <v>43790</v>
      </c>
      <c r="B7521" s="101">
        <v>54</v>
      </c>
      <c r="C7521" s="92" t="str">
        <f t="shared" si="351"/>
        <v>GET /file-payment-consents/{ConsentId}</v>
      </c>
      <c r="D7521" s="94" t="s">
        <v>208</v>
      </c>
      <c r="E7521" s="93" t="str">
        <f t="shared" si="352"/>
        <v>PISP</v>
      </c>
      <c r="F7521" s="93" t="str">
        <f t="shared" si="353"/>
        <v>N</v>
      </c>
      <c r="G7521" s="95">
        <v>20474669.359587483</v>
      </c>
      <c r="H7521" s="99">
        <v>21989.911395472645</v>
      </c>
      <c r="I7521" s="99">
        <v>194.52662979450642</v>
      </c>
      <c r="J7521" s="96"/>
      <c r="K7521" s="96"/>
      <c r="L7521" s="96"/>
      <c r="M7521" s="96"/>
      <c r="N7521" s="96"/>
      <c r="O7521" s="96"/>
      <c r="P7521" s="96"/>
    </row>
    <row r="7522" spans="1:16" x14ac:dyDescent="0.25">
      <c r="A7522" s="97">
        <v>43790</v>
      </c>
      <c r="B7522" s="101">
        <v>55</v>
      </c>
      <c r="C7522" s="92" t="str">
        <f t="shared" si="351"/>
        <v>POST /file-payment-consents/{ConsentId}/file</v>
      </c>
      <c r="D7522" s="94" t="s">
        <v>208</v>
      </c>
      <c r="E7522" s="93" t="str">
        <f t="shared" si="352"/>
        <v>PISP</v>
      </c>
      <c r="F7522" s="93" t="str">
        <f t="shared" si="353"/>
        <v>N</v>
      </c>
      <c r="G7522" s="95">
        <v>19722226.348554403</v>
      </c>
      <c r="H7522" s="99">
        <v>34638.372838320458</v>
      </c>
      <c r="I7522" s="99">
        <v>68.743544883624807</v>
      </c>
      <c r="J7522" s="96"/>
      <c r="K7522" s="96"/>
      <c r="L7522" s="96"/>
      <c r="M7522" s="96"/>
      <c r="N7522" s="96"/>
      <c r="O7522" s="96"/>
      <c r="P7522" s="96"/>
    </row>
    <row r="7523" spans="1:16" x14ac:dyDescent="0.25">
      <c r="A7523" s="97">
        <v>43790</v>
      </c>
      <c r="B7523" s="101">
        <v>56</v>
      </c>
      <c r="C7523" s="92" t="str">
        <f t="shared" si="351"/>
        <v>GET /file-payment-consents/{ConsentId}/file</v>
      </c>
      <c r="D7523" s="94" t="s">
        <v>208</v>
      </c>
      <c r="E7523" s="93" t="str">
        <f t="shared" si="352"/>
        <v>PISP</v>
      </c>
      <c r="F7523" s="93" t="str">
        <f t="shared" si="353"/>
        <v>N</v>
      </c>
      <c r="G7523" s="95">
        <v>24987811.317907445</v>
      </c>
      <c r="H7523" s="99">
        <v>32694.488038614036</v>
      </c>
      <c r="I7523" s="99">
        <v>42.039660880636262</v>
      </c>
      <c r="J7523" s="96"/>
      <c r="K7523" s="96"/>
      <c r="L7523" s="96"/>
      <c r="M7523" s="96"/>
      <c r="N7523" s="96"/>
      <c r="O7523" s="96"/>
      <c r="P7523" s="96"/>
    </row>
    <row r="7524" spans="1:16" x14ac:dyDescent="0.25">
      <c r="A7524" s="97">
        <v>43790</v>
      </c>
      <c r="B7524" s="101">
        <v>57</v>
      </c>
      <c r="C7524" s="92" t="str">
        <f t="shared" si="351"/>
        <v>POST /file-payments</v>
      </c>
      <c r="D7524" s="94" t="s">
        <v>208</v>
      </c>
      <c r="E7524" s="93" t="str">
        <f t="shared" si="352"/>
        <v>PISP</v>
      </c>
      <c r="F7524" s="93" t="str">
        <f t="shared" si="353"/>
        <v>Y</v>
      </c>
      <c r="G7524" s="95">
        <v>393116342.73082185</v>
      </c>
      <c r="H7524" s="99">
        <v>4186.6049505353276</v>
      </c>
      <c r="I7524" s="99">
        <v>64.990384787329035</v>
      </c>
      <c r="J7524" s="96"/>
      <c r="K7524" s="96"/>
      <c r="L7524" s="96"/>
      <c r="M7524" s="96"/>
      <c r="N7524" s="96"/>
      <c r="O7524" s="96"/>
      <c r="P7524" s="96"/>
    </row>
    <row r="7525" spans="1:16" x14ac:dyDescent="0.25">
      <c r="A7525" s="97">
        <v>43790</v>
      </c>
      <c r="B7525" s="101">
        <v>58</v>
      </c>
      <c r="C7525" s="92" t="str">
        <f t="shared" si="351"/>
        <v>GET /file-payments/{FilePaymentId}</v>
      </c>
      <c r="D7525" s="94" t="s">
        <v>208</v>
      </c>
      <c r="E7525" s="93" t="str">
        <f t="shared" si="352"/>
        <v>PISP</v>
      </c>
      <c r="F7525" s="93" t="str">
        <f t="shared" si="353"/>
        <v>Y</v>
      </c>
      <c r="G7525" s="95">
        <v>66115635.128474295</v>
      </c>
      <c r="H7525" s="99">
        <v>898.4251427737745</v>
      </c>
      <c r="I7525" s="99">
        <v>125.51938775734989</v>
      </c>
      <c r="J7525" s="96"/>
      <c r="K7525" s="96"/>
      <c r="L7525" s="96"/>
      <c r="M7525" s="96"/>
      <c r="N7525" s="96"/>
      <c r="O7525" s="96"/>
      <c r="P7525" s="96"/>
    </row>
    <row r="7526" spans="1:16" x14ac:dyDescent="0.25">
      <c r="A7526" s="97">
        <v>43790</v>
      </c>
      <c r="B7526" s="101">
        <v>59</v>
      </c>
      <c r="C7526" s="92" t="str">
        <f t="shared" si="351"/>
        <v>GET /file-payments/{FilePaymentId}/report-file</v>
      </c>
      <c r="D7526" s="94" t="s">
        <v>208</v>
      </c>
      <c r="E7526" s="93" t="str">
        <f t="shared" si="352"/>
        <v>PISP</v>
      </c>
      <c r="F7526" s="93" t="str">
        <f t="shared" si="353"/>
        <v>Y</v>
      </c>
      <c r="G7526" s="95">
        <v>55051413.827729762</v>
      </c>
      <c r="H7526" s="99">
        <v>2534.4313772299706</v>
      </c>
      <c r="I7526" s="99">
        <v>80.431202167846905</v>
      </c>
      <c r="J7526" s="96"/>
      <c r="K7526" s="96"/>
      <c r="L7526" s="96"/>
      <c r="M7526" s="96"/>
      <c r="N7526" s="96"/>
      <c r="O7526" s="96"/>
      <c r="P7526" s="96"/>
    </row>
    <row r="7527" spans="1:16" x14ac:dyDescent="0.25">
      <c r="A7527" s="97">
        <v>43790</v>
      </c>
      <c r="B7527" s="101">
        <v>60</v>
      </c>
      <c r="C7527" s="92" t="str">
        <f t="shared" si="351"/>
        <v>POST /funds-confirmation-consents</v>
      </c>
      <c r="D7527" s="94" t="s">
        <v>208</v>
      </c>
      <c r="E7527" s="93" t="str">
        <f t="shared" si="352"/>
        <v>CoF</v>
      </c>
      <c r="F7527" s="93" t="str">
        <f t="shared" si="353"/>
        <v>N</v>
      </c>
      <c r="G7527" s="95">
        <v>12601132.220461523</v>
      </c>
      <c r="H7527" s="99">
        <v>14787.921530391599</v>
      </c>
      <c r="I7527" s="99">
        <v>12.048479157701889</v>
      </c>
      <c r="J7527" s="96"/>
      <c r="K7527" s="96"/>
      <c r="L7527" s="96"/>
      <c r="M7527" s="96"/>
      <c r="N7527" s="96"/>
      <c r="O7527" s="96"/>
      <c r="P7527" s="96"/>
    </row>
    <row r="7528" spans="1:16" x14ac:dyDescent="0.25">
      <c r="A7528" s="97">
        <v>43790</v>
      </c>
      <c r="B7528" s="101">
        <v>61</v>
      </c>
      <c r="C7528" s="92" t="str">
        <f t="shared" si="351"/>
        <v>GET /funds-confirmation-consents/{ConsentId}</v>
      </c>
      <c r="D7528" s="94" t="s">
        <v>208</v>
      </c>
      <c r="E7528" s="93" t="str">
        <f t="shared" si="352"/>
        <v>CoF</v>
      </c>
      <c r="F7528" s="93" t="str">
        <f t="shared" si="353"/>
        <v>N</v>
      </c>
      <c r="G7528" s="95">
        <v>21892085.774580039</v>
      </c>
      <c r="H7528" s="99">
        <v>40480.245504385493</v>
      </c>
      <c r="I7528" s="99">
        <v>173.9453564664235</v>
      </c>
      <c r="J7528" s="96"/>
      <c r="K7528" s="96"/>
      <c r="L7528" s="96"/>
      <c r="M7528" s="96"/>
      <c r="N7528" s="96"/>
      <c r="O7528" s="96"/>
      <c r="P7528" s="96"/>
    </row>
    <row r="7529" spans="1:16" x14ac:dyDescent="0.25">
      <c r="A7529" s="97">
        <v>43790</v>
      </c>
      <c r="B7529" s="101">
        <v>62</v>
      </c>
      <c r="C7529" s="92" t="str">
        <f t="shared" si="351"/>
        <v>DELETE /funds-confirmation-consents/{ConsentId}</v>
      </c>
      <c r="D7529" s="94" t="s">
        <v>208</v>
      </c>
      <c r="E7529" s="93" t="str">
        <f t="shared" si="352"/>
        <v>CoF</v>
      </c>
      <c r="F7529" s="93" t="str">
        <f t="shared" si="353"/>
        <v>N</v>
      </c>
      <c r="G7529" s="95">
        <v>5972236.8982212087</v>
      </c>
      <c r="H7529" s="103">
        <v>12062.03845350616</v>
      </c>
      <c r="I7529" s="103">
        <v>104.92072325790835</v>
      </c>
      <c r="J7529" s="96"/>
      <c r="K7529" s="96"/>
      <c r="L7529" s="96"/>
      <c r="M7529" s="96"/>
      <c r="N7529" s="96"/>
      <c r="O7529" s="96"/>
      <c r="P7529" s="96"/>
    </row>
    <row r="7530" spans="1:16" x14ac:dyDescent="0.25">
      <c r="A7530" s="97">
        <v>43790</v>
      </c>
      <c r="B7530" s="101">
        <v>63</v>
      </c>
      <c r="C7530" s="92" t="str">
        <f t="shared" si="351"/>
        <v>POST /funds-confirmations</v>
      </c>
      <c r="D7530" s="94" t="s">
        <v>208</v>
      </c>
      <c r="E7530" s="93" t="str">
        <f t="shared" si="352"/>
        <v>CoF</v>
      </c>
      <c r="F7530" s="93" t="str">
        <f t="shared" si="353"/>
        <v>Y</v>
      </c>
      <c r="G7530" s="95">
        <v>8285182.4317529583</v>
      </c>
      <c r="H7530" s="103">
        <v>18497.60409113186</v>
      </c>
      <c r="I7530" s="103">
        <v>239.83447159300511</v>
      </c>
      <c r="J7530" s="96"/>
      <c r="K7530" s="96"/>
      <c r="L7530" s="96"/>
      <c r="M7530" s="96"/>
      <c r="N7530" s="96"/>
      <c r="O7530" s="96"/>
      <c r="P7530" s="96"/>
    </row>
    <row r="7531" spans="1:16" x14ac:dyDescent="0.25">
      <c r="A7531" s="97">
        <v>43790</v>
      </c>
      <c r="B7531" s="101">
        <v>75</v>
      </c>
      <c r="C7531" s="92" t="str">
        <f t="shared" si="351"/>
        <v>GET /domestic-payment-consents/{ConsentId}/funds-confirmation</v>
      </c>
      <c r="D7531" s="94" t="s">
        <v>208</v>
      </c>
      <c r="E7531" s="93" t="str">
        <f t="shared" si="352"/>
        <v>CoF</v>
      </c>
      <c r="F7531" s="93" t="str">
        <f t="shared" si="353"/>
        <v>Y</v>
      </c>
      <c r="G7531" s="95">
        <v>4048929.9774858579</v>
      </c>
      <c r="H7531" s="99">
        <v>7262.7827647046479</v>
      </c>
      <c r="I7531" s="99">
        <v>217.62395116901018</v>
      </c>
      <c r="J7531" s="96"/>
      <c r="K7531" s="96"/>
      <c r="L7531" s="96"/>
      <c r="M7531" s="96"/>
      <c r="N7531" s="96"/>
      <c r="O7531" s="96"/>
      <c r="P7531" s="96"/>
    </row>
    <row r="7532" spans="1:16" x14ac:dyDescent="0.25">
      <c r="A7532" s="97">
        <v>43790</v>
      </c>
      <c r="B7532" s="101">
        <v>76</v>
      </c>
      <c r="C7532" s="92" t="str">
        <f t="shared" si="351"/>
        <v>GET /international-payment-consents/{ConsentId}/funds-confirmation</v>
      </c>
      <c r="D7532" s="94" t="s">
        <v>208</v>
      </c>
      <c r="E7532" s="93" t="str">
        <f t="shared" si="352"/>
        <v>CoF</v>
      </c>
      <c r="F7532" s="93" t="str">
        <f t="shared" si="353"/>
        <v>Y</v>
      </c>
      <c r="G7532" s="95">
        <v>15341712.523443343</v>
      </c>
      <c r="H7532" s="99">
        <v>38416.499071247606</v>
      </c>
      <c r="I7532" s="99">
        <v>90.219386585163463</v>
      </c>
      <c r="J7532" s="96"/>
      <c r="K7532" s="96"/>
      <c r="L7532" s="96"/>
      <c r="M7532" s="96"/>
      <c r="N7532" s="96"/>
      <c r="O7532" s="96"/>
      <c r="P7532" s="96"/>
    </row>
    <row r="7533" spans="1:16" x14ac:dyDescent="0.25">
      <c r="A7533" s="97">
        <v>43790</v>
      </c>
      <c r="B7533" s="101">
        <v>77</v>
      </c>
      <c r="C7533" s="92" t="str">
        <f t="shared" si="351"/>
        <v>GET /international-scheduled-payment-consents/{ConsentId}/funds-confirmation</v>
      </c>
      <c r="D7533" s="94" t="s">
        <v>208</v>
      </c>
      <c r="E7533" s="93" t="str">
        <f t="shared" si="352"/>
        <v>CoF</v>
      </c>
      <c r="F7533" s="93" t="str">
        <f t="shared" si="353"/>
        <v>Y</v>
      </c>
      <c r="G7533" s="95">
        <v>31801275.489604525</v>
      </c>
      <c r="H7533" s="99">
        <v>54570.594546248802</v>
      </c>
      <c r="I7533" s="99">
        <v>8.3521971058373481</v>
      </c>
      <c r="J7533" s="96"/>
      <c r="K7533" s="96"/>
      <c r="L7533" s="96"/>
      <c r="M7533" s="96"/>
      <c r="N7533" s="96"/>
      <c r="O7533" s="96"/>
      <c r="P7533" s="96"/>
    </row>
    <row r="7534" spans="1:16" x14ac:dyDescent="0.25">
      <c r="A7534" s="97">
        <v>43790</v>
      </c>
      <c r="B7534" s="101">
        <v>78</v>
      </c>
      <c r="C7534" s="92" t="str">
        <f t="shared" si="351"/>
        <v>GET /accounts/{AccountId}/parties</v>
      </c>
      <c r="D7534" s="94" t="s">
        <v>208</v>
      </c>
      <c r="E7534" s="93" t="str">
        <f t="shared" si="352"/>
        <v>AISP</v>
      </c>
      <c r="F7534" s="93" t="str">
        <f t="shared" si="353"/>
        <v>Y</v>
      </c>
      <c r="G7534" s="104">
        <v>1207683.7352941069</v>
      </c>
      <c r="H7534" s="99">
        <v>47009.929228528308</v>
      </c>
      <c r="I7534" s="99">
        <v>0</v>
      </c>
      <c r="J7534" s="96"/>
      <c r="K7534" s="96"/>
      <c r="L7534" s="96"/>
      <c r="M7534" s="96"/>
      <c r="N7534" s="96"/>
      <c r="O7534" s="96"/>
      <c r="P7534" s="96"/>
    </row>
    <row r="7535" spans="1:16" x14ac:dyDescent="0.25">
      <c r="A7535" s="97">
        <v>43790</v>
      </c>
      <c r="B7535" s="101">
        <v>79</v>
      </c>
      <c r="C7535" s="92" t="str">
        <f t="shared" si="351"/>
        <v>GET /domestic-payments/{DomesticPaymentId}/payment-details</v>
      </c>
      <c r="D7535" s="94" t="s">
        <v>208</v>
      </c>
      <c r="E7535" s="93" t="str">
        <f t="shared" si="352"/>
        <v>PISP</v>
      </c>
      <c r="F7535" s="93" t="str">
        <f t="shared" si="353"/>
        <v>Y</v>
      </c>
      <c r="G7535" s="104">
        <v>33911927.249493316</v>
      </c>
      <c r="H7535" s="99">
        <v>41620.799865088717</v>
      </c>
      <c r="I7535" s="99">
        <v>78.285693046365438</v>
      </c>
      <c r="J7535" s="96"/>
      <c r="K7535" s="96"/>
      <c r="L7535" s="96"/>
      <c r="M7535" s="96"/>
      <c r="N7535" s="96"/>
      <c r="O7535" s="96"/>
      <c r="P7535" s="96"/>
    </row>
    <row r="7536" spans="1:16" x14ac:dyDescent="0.25">
      <c r="A7536" s="97">
        <v>43790</v>
      </c>
      <c r="B7536" s="101">
        <v>80</v>
      </c>
      <c r="C7536" s="92" t="str">
        <f t="shared" si="351"/>
        <v>GET /domestic-scheduled-payments/{DomesticScheduledPaymentId}/payment-details</v>
      </c>
      <c r="D7536" s="94" t="s">
        <v>208</v>
      </c>
      <c r="E7536" s="93" t="str">
        <f t="shared" si="352"/>
        <v>PISP</v>
      </c>
      <c r="F7536" s="93" t="str">
        <f t="shared" si="353"/>
        <v>Y</v>
      </c>
      <c r="G7536" s="104">
        <v>15459919.628185583</v>
      </c>
      <c r="H7536" s="99">
        <v>34291.967079529204</v>
      </c>
      <c r="I7536" s="99">
        <v>83.906452612289172</v>
      </c>
      <c r="J7536" s="96"/>
      <c r="K7536" s="96"/>
      <c r="L7536" s="96"/>
      <c r="M7536" s="96"/>
      <c r="N7536" s="96"/>
      <c r="O7536" s="96"/>
      <c r="P7536" s="96"/>
    </row>
    <row r="7537" spans="1:16" x14ac:dyDescent="0.25">
      <c r="A7537" s="97">
        <v>43790</v>
      </c>
      <c r="B7537" s="101">
        <v>81</v>
      </c>
      <c r="C7537" s="92" t="str">
        <f t="shared" si="351"/>
        <v>GET /domestic-standing-orders/{DomesticStandingOrderId}/payment-details</v>
      </c>
      <c r="D7537" s="94" t="s">
        <v>208</v>
      </c>
      <c r="E7537" s="93" t="str">
        <f t="shared" si="352"/>
        <v>PISP</v>
      </c>
      <c r="F7537" s="93" t="str">
        <f t="shared" si="353"/>
        <v>Y</v>
      </c>
      <c r="G7537" s="104">
        <v>6316267.2066780506</v>
      </c>
      <c r="H7537" s="99">
        <v>9233.8283861066739</v>
      </c>
      <c r="I7537" s="99">
        <v>284.19092008490753</v>
      </c>
      <c r="J7537" s="96"/>
      <c r="K7537" s="96"/>
      <c r="L7537" s="96"/>
      <c r="M7537" s="96"/>
      <c r="N7537" s="96"/>
      <c r="O7537" s="96"/>
      <c r="P7537" s="96"/>
    </row>
    <row r="7538" spans="1:16" x14ac:dyDescent="0.25">
      <c r="A7538" s="97">
        <v>43790</v>
      </c>
      <c r="B7538" s="101">
        <v>82</v>
      </c>
      <c r="C7538" s="92" t="str">
        <f t="shared" si="351"/>
        <v>GET /international-payments/{InternationalPaymentId}/payment-details</v>
      </c>
      <c r="D7538" s="94" t="s">
        <v>208</v>
      </c>
      <c r="E7538" s="93" t="str">
        <f t="shared" si="352"/>
        <v>PISP</v>
      </c>
      <c r="F7538" s="93" t="str">
        <f t="shared" si="353"/>
        <v>Y</v>
      </c>
      <c r="G7538" s="104">
        <v>15330163.442430714</v>
      </c>
      <c r="H7538" s="99">
        <v>21412.232799591224</v>
      </c>
      <c r="I7538" s="99">
        <v>72.065053127299294</v>
      </c>
      <c r="J7538" s="96"/>
      <c r="K7538" s="96"/>
      <c r="L7538" s="96"/>
      <c r="M7538" s="96"/>
      <c r="N7538" s="96"/>
      <c r="O7538" s="96"/>
      <c r="P7538" s="96"/>
    </row>
    <row r="7539" spans="1:16" x14ac:dyDescent="0.25">
      <c r="A7539" s="97">
        <v>43790</v>
      </c>
      <c r="B7539" s="101">
        <v>83</v>
      </c>
      <c r="C7539" s="92" t="str">
        <f t="shared" si="351"/>
        <v>GET /international-scheduled-payments/{InternationalScheduledPaymentId}/payment-details</v>
      </c>
      <c r="D7539" s="94" t="s">
        <v>208</v>
      </c>
      <c r="E7539" s="93" t="str">
        <f t="shared" si="352"/>
        <v>PISP</v>
      </c>
      <c r="F7539" s="93" t="str">
        <f t="shared" si="353"/>
        <v>Y</v>
      </c>
      <c r="G7539" s="104">
        <v>21026064.095939364</v>
      </c>
      <c r="H7539" s="99">
        <v>41157.869103548896</v>
      </c>
      <c r="I7539" s="99">
        <v>56.753216527446924</v>
      </c>
      <c r="J7539" s="96"/>
      <c r="K7539" s="96"/>
      <c r="L7539" s="96"/>
      <c r="M7539" s="96"/>
      <c r="N7539" s="96"/>
      <c r="O7539" s="96"/>
      <c r="P7539" s="96"/>
    </row>
    <row r="7540" spans="1:16" x14ac:dyDescent="0.25">
      <c r="A7540" s="97">
        <v>43790</v>
      </c>
      <c r="B7540" s="101">
        <v>84</v>
      </c>
      <c r="C7540" s="92" t="str">
        <f t="shared" si="351"/>
        <v>GET /international-standing-orders/{InternationalStandingOrderPaymentId}/payment-details</v>
      </c>
      <c r="D7540" s="94" t="s">
        <v>208</v>
      </c>
      <c r="E7540" s="93" t="str">
        <f t="shared" si="352"/>
        <v>PISP</v>
      </c>
      <c r="F7540" s="93" t="str">
        <f t="shared" si="353"/>
        <v>Y</v>
      </c>
      <c r="G7540" s="104">
        <v>7463573.0405248376</v>
      </c>
      <c r="H7540" s="99">
        <v>17263.574718881533</v>
      </c>
      <c r="I7540" s="99">
        <v>72.049723368998983</v>
      </c>
      <c r="J7540" s="96"/>
      <c r="K7540" s="96"/>
      <c r="L7540" s="96"/>
      <c r="M7540" s="96"/>
      <c r="N7540" s="96"/>
      <c r="O7540" s="96"/>
      <c r="P7540" s="96"/>
    </row>
    <row r="7541" spans="1:16" x14ac:dyDescent="0.25">
      <c r="A7541" s="97">
        <v>43790</v>
      </c>
      <c r="B7541" s="101">
        <v>85</v>
      </c>
      <c r="C7541" s="92" t="str">
        <f t="shared" si="351"/>
        <v>GET /file-payments/{FilePaymentId}/payment-details</v>
      </c>
      <c r="D7541" s="94" t="s">
        <v>208</v>
      </c>
      <c r="E7541" s="93" t="str">
        <f t="shared" si="352"/>
        <v>PISP</v>
      </c>
      <c r="F7541" s="93" t="str">
        <f t="shared" si="353"/>
        <v>Y</v>
      </c>
      <c r="G7541" s="104">
        <v>60556555.210502744</v>
      </c>
      <c r="H7541" s="99">
        <v>2787.8745149529677</v>
      </c>
      <c r="I7541" s="99">
        <v>88.474322384631606</v>
      </c>
      <c r="J7541" s="96"/>
      <c r="K7541" s="96"/>
      <c r="L7541" s="96"/>
      <c r="M7541" s="96"/>
      <c r="N7541" s="96"/>
      <c r="O7541" s="96"/>
      <c r="P7541" s="96"/>
    </row>
    <row r="7542" spans="1:16" x14ac:dyDescent="0.25">
      <c r="A7542" s="97">
        <v>43790</v>
      </c>
      <c r="B7542" s="101">
        <v>86</v>
      </c>
      <c r="C7542" s="92" t="str">
        <f t="shared" si="351"/>
        <v>POST /event-subscriptions</v>
      </c>
      <c r="D7542" s="94" t="s">
        <v>208</v>
      </c>
      <c r="E7542" s="93" t="str">
        <f t="shared" si="352"/>
        <v>Notifications</v>
      </c>
      <c r="F7542" s="93" t="str">
        <f t="shared" si="353"/>
        <v>N</v>
      </c>
      <c r="G7542" s="104">
        <v>11341018.998415371</v>
      </c>
      <c r="H7542" s="99">
        <v>13309.129377352439</v>
      </c>
      <c r="I7542" s="99">
        <v>10.8436312419317</v>
      </c>
      <c r="J7542" s="96"/>
      <c r="K7542" s="96"/>
      <c r="L7542" s="96"/>
      <c r="M7542" s="96"/>
      <c r="N7542" s="96"/>
      <c r="O7542" s="96"/>
      <c r="P7542" s="96"/>
    </row>
    <row r="7543" spans="1:16" x14ac:dyDescent="0.25">
      <c r="A7543" s="97">
        <v>43790</v>
      </c>
      <c r="B7543" s="101">
        <v>87</v>
      </c>
      <c r="C7543" s="92" t="str">
        <f t="shared" si="351"/>
        <v>GET /event-subscriptions</v>
      </c>
      <c r="D7543" s="94" t="s">
        <v>208</v>
      </c>
      <c r="E7543" s="93" t="str">
        <f t="shared" si="352"/>
        <v>Notifications</v>
      </c>
      <c r="F7543" s="93" t="str">
        <f t="shared" si="353"/>
        <v>N</v>
      </c>
      <c r="G7543" s="104">
        <v>19702877.197122037</v>
      </c>
      <c r="H7543" s="99">
        <v>36432.220953946948</v>
      </c>
      <c r="I7543" s="99">
        <v>156.55082081978117</v>
      </c>
      <c r="J7543" s="96"/>
      <c r="K7543" s="96"/>
      <c r="L7543" s="96"/>
      <c r="M7543" s="96"/>
      <c r="N7543" s="96"/>
      <c r="O7543" s="96"/>
      <c r="P7543" s="96"/>
    </row>
    <row r="7544" spans="1:16" x14ac:dyDescent="0.25">
      <c r="A7544" s="97">
        <v>43790</v>
      </c>
      <c r="B7544" s="101">
        <v>88</v>
      </c>
      <c r="C7544" s="92" t="str">
        <f t="shared" si="351"/>
        <v>PUT /event-subscriptions/{EventSubscriptionId}</v>
      </c>
      <c r="D7544" s="94" t="s">
        <v>208</v>
      </c>
      <c r="E7544" s="93" t="str">
        <f t="shared" si="352"/>
        <v>Notifications</v>
      </c>
      <c r="F7544" s="93" t="str">
        <f t="shared" si="353"/>
        <v>N</v>
      </c>
      <c r="G7544" s="104">
        <v>11908069.948336141</v>
      </c>
      <c r="H7544" s="99">
        <v>13974.585846220061</v>
      </c>
      <c r="I7544" s="99">
        <v>11.385812804028285</v>
      </c>
      <c r="J7544" s="96"/>
      <c r="K7544" s="96"/>
      <c r="L7544" s="96"/>
      <c r="M7544" s="96"/>
      <c r="N7544" s="96"/>
      <c r="O7544" s="96"/>
      <c r="P7544" s="96"/>
    </row>
    <row r="7545" spans="1:16" x14ac:dyDescent="0.25">
      <c r="A7545" s="97">
        <v>43790</v>
      </c>
      <c r="B7545" s="101">
        <v>89</v>
      </c>
      <c r="C7545" s="92" t="str">
        <f t="shared" si="351"/>
        <v>DELETE /event-subscriptions/{EventSubscriptionId}</v>
      </c>
      <c r="D7545" s="94" t="s">
        <v>208</v>
      </c>
      <c r="E7545" s="93" t="str">
        <f t="shared" si="352"/>
        <v>Notifications</v>
      </c>
      <c r="F7545" s="93" t="str">
        <f t="shared" si="353"/>
        <v>N</v>
      </c>
      <c r="G7545" s="104">
        <v>6569460.5880433302</v>
      </c>
      <c r="H7545" s="99">
        <v>13268.242298856778</v>
      </c>
      <c r="I7545" s="99">
        <v>115.41279558369919</v>
      </c>
      <c r="J7545" s="96"/>
      <c r="K7545" s="96"/>
      <c r="L7545" s="96"/>
      <c r="M7545" s="96"/>
      <c r="N7545" s="96"/>
      <c r="O7545" s="96"/>
      <c r="P7545" s="96"/>
    </row>
    <row r="7546" spans="1:16" x14ac:dyDescent="0.25">
      <c r="A7546" s="97">
        <v>43790</v>
      </c>
      <c r="B7546" s="101">
        <v>90</v>
      </c>
      <c r="C7546" s="92" t="str">
        <f t="shared" si="351"/>
        <v>POST /event-notifications</v>
      </c>
      <c r="D7546" s="94" t="s">
        <v>208</v>
      </c>
      <c r="E7546" s="93" t="str">
        <f t="shared" si="352"/>
        <v>Notifications</v>
      </c>
      <c r="F7546" s="93" t="str">
        <f t="shared" si="353"/>
        <v>N</v>
      </c>
      <c r="G7546" s="104">
        <v>7870923.3101653103</v>
      </c>
      <c r="H7546" s="99">
        <v>17572.723886575266</v>
      </c>
      <c r="I7546" s="99">
        <v>227.84274801335485</v>
      </c>
      <c r="J7546" s="96"/>
      <c r="K7546" s="96"/>
      <c r="L7546" s="96"/>
      <c r="M7546" s="96"/>
      <c r="N7546" s="96"/>
      <c r="O7546" s="96"/>
      <c r="P7546" s="96"/>
    </row>
    <row r="7547" spans="1:16" x14ac:dyDescent="0.25">
      <c r="A7547" s="97">
        <v>43790</v>
      </c>
      <c r="B7547" s="101">
        <v>91</v>
      </c>
      <c r="C7547" s="92" t="str">
        <f t="shared" si="351"/>
        <v>POST /events</v>
      </c>
      <c r="D7547" s="94" t="s">
        <v>208</v>
      </c>
      <c r="E7547" s="93" t="str">
        <f t="shared" si="352"/>
        <v>Notifications</v>
      </c>
      <c r="F7547" s="93" t="str">
        <f t="shared" si="353"/>
        <v>N</v>
      </c>
      <c r="G7547" s="104">
        <v>5375013.2083990881</v>
      </c>
      <c r="H7547" s="99">
        <v>10855.834608155545</v>
      </c>
      <c r="I7547" s="99">
        <v>94.42865093211752</v>
      </c>
      <c r="J7547" s="96"/>
      <c r="K7547" s="96"/>
      <c r="L7547" s="96"/>
      <c r="M7547" s="96"/>
      <c r="N7547" s="96"/>
      <c r="O7547" s="96"/>
      <c r="P7547" s="96"/>
    </row>
    <row r="7548" spans="1:16" x14ac:dyDescent="0.25">
      <c r="A7548" s="97">
        <v>43791</v>
      </c>
      <c r="B7548" s="101">
        <v>0</v>
      </c>
      <c r="C7548" s="92" t="str">
        <f t="shared" si="351"/>
        <v>OIDC endpoints for token IDs</v>
      </c>
      <c r="D7548" s="94" t="s">
        <v>207</v>
      </c>
      <c r="E7548" s="93" t="str">
        <f t="shared" si="352"/>
        <v>OIDC</v>
      </c>
      <c r="F7548" s="93" t="str">
        <f t="shared" si="353"/>
        <v>N</v>
      </c>
      <c r="G7548" s="111">
        <v>856491921.96888947</v>
      </c>
      <c r="H7548" s="103">
        <v>1636849.2449815648</v>
      </c>
      <c r="I7548" s="103">
        <v>631.0413123161112</v>
      </c>
      <c r="J7548" s="96"/>
      <c r="K7548" s="96"/>
      <c r="L7548" s="96"/>
      <c r="M7548" s="96"/>
      <c r="N7548" s="96"/>
      <c r="O7548" s="96"/>
      <c r="P7548" s="96"/>
    </row>
    <row r="7549" spans="1:16" x14ac:dyDescent="0.25">
      <c r="A7549" s="100">
        <v>43791</v>
      </c>
      <c r="B7549" s="101">
        <v>1</v>
      </c>
      <c r="C7549" s="92" t="str">
        <f t="shared" si="351"/>
        <v>POST /account-access-consents</v>
      </c>
      <c r="D7549" s="94" t="s">
        <v>207</v>
      </c>
      <c r="E7549" s="93" t="str">
        <f t="shared" si="352"/>
        <v>AISP</v>
      </c>
      <c r="F7549" s="93" t="str">
        <f t="shared" si="353"/>
        <v>N</v>
      </c>
      <c r="G7549" s="95">
        <v>765489.59032522491</v>
      </c>
      <c r="H7549" s="102">
        <v>28776.662512986273</v>
      </c>
      <c r="I7549" s="102">
        <v>102.81581430636955</v>
      </c>
      <c r="J7549" s="96"/>
      <c r="K7549" s="96"/>
      <c r="L7549" s="96"/>
      <c r="M7549" s="96"/>
      <c r="N7549" s="96"/>
      <c r="O7549" s="96"/>
      <c r="P7549" s="96"/>
    </row>
    <row r="7550" spans="1:16" x14ac:dyDescent="0.25">
      <c r="A7550" s="100">
        <v>43791</v>
      </c>
      <c r="B7550" s="101">
        <v>2</v>
      </c>
      <c r="C7550" s="92" t="str">
        <f t="shared" si="351"/>
        <v>GET /account-access-consents/{ConsentId}</v>
      </c>
      <c r="D7550" s="94" t="s">
        <v>207</v>
      </c>
      <c r="E7550" s="93" t="str">
        <f t="shared" si="352"/>
        <v>AISP</v>
      </c>
      <c r="F7550" s="93" t="str">
        <f t="shared" si="353"/>
        <v>N</v>
      </c>
      <c r="G7550" s="95">
        <v>1708638.523992335</v>
      </c>
      <c r="H7550" s="102">
        <v>31094.98828558722</v>
      </c>
      <c r="I7550" s="102">
        <v>34.93314012866287</v>
      </c>
      <c r="J7550" s="96"/>
      <c r="K7550" s="96"/>
      <c r="L7550" s="96"/>
      <c r="M7550" s="96"/>
      <c r="N7550" s="96"/>
      <c r="O7550" s="96"/>
      <c r="P7550" s="96"/>
    </row>
    <row r="7551" spans="1:16" x14ac:dyDescent="0.25">
      <c r="A7551" s="100">
        <v>43791</v>
      </c>
      <c r="B7551" s="101">
        <v>3</v>
      </c>
      <c r="C7551" s="92" t="str">
        <f t="shared" si="351"/>
        <v>DELETE /account-access-consents/{ConsentId}</v>
      </c>
      <c r="D7551" s="94" t="s">
        <v>207</v>
      </c>
      <c r="E7551" s="93" t="str">
        <f t="shared" si="352"/>
        <v>AISP</v>
      </c>
      <c r="F7551" s="93" t="str">
        <f t="shared" si="353"/>
        <v>N</v>
      </c>
      <c r="G7551" s="95">
        <v>749069.58168253209</v>
      </c>
      <c r="H7551" s="102">
        <v>25395.180314922109</v>
      </c>
      <c r="I7551" s="102">
        <v>292.81586462682776</v>
      </c>
      <c r="J7551" s="96"/>
      <c r="K7551" s="96"/>
      <c r="L7551" s="96"/>
      <c r="M7551" s="96"/>
      <c r="N7551" s="96"/>
      <c r="O7551" s="96"/>
      <c r="P7551" s="96"/>
    </row>
    <row r="7552" spans="1:16" x14ac:dyDescent="0.25">
      <c r="A7552" s="100">
        <v>43791</v>
      </c>
      <c r="B7552" s="101">
        <v>4</v>
      </c>
      <c r="C7552" s="92" t="str">
        <f t="shared" si="351"/>
        <v>GET /accounts</v>
      </c>
      <c r="D7552" s="94" t="s">
        <v>207</v>
      </c>
      <c r="E7552" s="93" t="str">
        <f t="shared" si="352"/>
        <v>AISP</v>
      </c>
      <c r="F7552" s="93" t="str">
        <f t="shared" si="353"/>
        <v>Y</v>
      </c>
      <c r="G7552" s="95">
        <v>1828243.497648896</v>
      </c>
      <c r="H7552" s="102">
        <v>31224.698523608953</v>
      </c>
      <c r="I7552" s="102">
        <v>70.488414316734179</v>
      </c>
      <c r="J7552" s="96"/>
      <c r="K7552" s="96"/>
      <c r="L7552" s="96"/>
      <c r="M7552" s="96"/>
      <c r="N7552" s="96"/>
      <c r="O7552" s="96"/>
      <c r="P7552" s="96"/>
    </row>
    <row r="7553" spans="1:16" x14ac:dyDescent="0.25">
      <c r="A7553" s="100">
        <v>43791</v>
      </c>
      <c r="B7553" s="101">
        <v>5</v>
      </c>
      <c r="C7553" s="92" t="str">
        <f t="shared" si="351"/>
        <v>GET /accounts/{AccountId}</v>
      </c>
      <c r="D7553" s="94" t="s">
        <v>207</v>
      </c>
      <c r="E7553" s="93" t="str">
        <f t="shared" si="352"/>
        <v>AISP</v>
      </c>
      <c r="F7553" s="93" t="str">
        <f t="shared" si="353"/>
        <v>Y</v>
      </c>
      <c r="G7553" s="95">
        <v>3185214.0235869028</v>
      </c>
      <c r="H7553" s="102">
        <v>40272.77019574531</v>
      </c>
      <c r="I7553" s="102">
        <v>88.194997719222982</v>
      </c>
      <c r="J7553" s="96"/>
      <c r="K7553" s="96"/>
      <c r="L7553" s="96"/>
      <c r="M7553" s="96"/>
      <c r="N7553" s="96"/>
      <c r="O7553" s="96"/>
      <c r="P7553" s="96"/>
    </row>
    <row r="7554" spans="1:16" x14ac:dyDescent="0.25">
      <c r="A7554" s="100">
        <v>43791</v>
      </c>
      <c r="B7554" s="101">
        <v>6</v>
      </c>
      <c r="C7554" s="92" t="str">
        <f t="shared" si="351"/>
        <v>GET /accounts/{AccountId}/balances</v>
      </c>
      <c r="D7554" s="94" t="s">
        <v>207</v>
      </c>
      <c r="E7554" s="93" t="str">
        <f t="shared" si="352"/>
        <v>AISP</v>
      </c>
      <c r="F7554" s="93" t="str">
        <f t="shared" si="353"/>
        <v>Y</v>
      </c>
      <c r="G7554" s="95">
        <v>2146564.2781910328</v>
      </c>
      <c r="H7554" s="102">
        <v>28256.632431486618</v>
      </c>
      <c r="I7554" s="102">
        <v>154.58752998571327</v>
      </c>
      <c r="J7554" s="96"/>
      <c r="K7554" s="96"/>
      <c r="L7554" s="96"/>
      <c r="M7554" s="96"/>
      <c r="N7554" s="96"/>
      <c r="O7554" s="96"/>
      <c r="P7554" s="96"/>
    </row>
    <row r="7555" spans="1:16" x14ac:dyDescent="0.25">
      <c r="A7555" s="100">
        <v>43791</v>
      </c>
      <c r="B7555" s="101">
        <v>7</v>
      </c>
      <c r="C7555" s="92" t="str">
        <f t="shared" si="351"/>
        <v>GET /balances</v>
      </c>
      <c r="D7555" s="94" t="s">
        <v>207</v>
      </c>
      <c r="E7555" s="93" t="str">
        <f t="shared" si="352"/>
        <v>AISP</v>
      </c>
      <c r="F7555" s="93" t="str">
        <f t="shared" si="353"/>
        <v>Y</v>
      </c>
      <c r="G7555" s="95">
        <v>1323998.1255300851</v>
      </c>
      <c r="H7555" s="102">
        <v>23157.156481146099</v>
      </c>
      <c r="I7555" s="102">
        <v>166.82747847124736</v>
      </c>
      <c r="J7555" s="96"/>
      <c r="K7555" s="96"/>
      <c r="L7555" s="96"/>
      <c r="M7555" s="96"/>
      <c r="N7555" s="96"/>
      <c r="O7555" s="96"/>
      <c r="P7555" s="96"/>
    </row>
    <row r="7556" spans="1:16" x14ac:dyDescent="0.25">
      <c r="A7556" s="100">
        <v>43791</v>
      </c>
      <c r="B7556" s="101">
        <v>8</v>
      </c>
      <c r="C7556" s="92" t="str">
        <f t="shared" si="351"/>
        <v>GET /accounts/{AccountId}/transactions</v>
      </c>
      <c r="D7556" s="94" t="s">
        <v>207</v>
      </c>
      <c r="E7556" s="93" t="str">
        <f t="shared" si="352"/>
        <v>AISP</v>
      </c>
      <c r="F7556" s="93" t="str">
        <f t="shared" si="353"/>
        <v>Y</v>
      </c>
      <c r="G7556" s="95">
        <v>35330348.904773183</v>
      </c>
      <c r="H7556" s="102">
        <v>20652.732144613416</v>
      </c>
      <c r="I7556" s="102">
        <v>207.4378437300706</v>
      </c>
      <c r="J7556" s="96"/>
      <c r="K7556" s="96"/>
      <c r="L7556" s="96"/>
      <c r="M7556" s="96"/>
      <c r="N7556" s="96"/>
      <c r="O7556" s="96"/>
      <c r="P7556" s="96"/>
    </row>
    <row r="7557" spans="1:16" x14ac:dyDescent="0.25">
      <c r="A7557" s="100">
        <v>43791</v>
      </c>
      <c r="B7557" s="101">
        <v>9</v>
      </c>
      <c r="C7557" s="92" t="str">
        <f t="shared" si="351"/>
        <v>GET /transactions</v>
      </c>
      <c r="D7557" s="94" t="s">
        <v>207</v>
      </c>
      <c r="E7557" s="93" t="str">
        <f t="shared" si="352"/>
        <v>AISP</v>
      </c>
      <c r="F7557" s="93" t="str">
        <f t="shared" si="353"/>
        <v>Y</v>
      </c>
      <c r="G7557" s="95">
        <v>414330938.01094687</v>
      </c>
      <c r="H7557" s="102">
        <v>46335.159737017195</v>
      </c>
      <c r="I7557" s="102">
        <v>39.076941284921141</v>
      </c>
      <c r="J7557" s="96"/>
      <c r="K7557" s="96"/>
      <c r="L7557" s="96"/>
      <c r="M7557" s="96"/>
      <c r="N7557" s="96"/>
      <c r="O7557" s="96"/>
      <c r="P7557" s="96"/>
    </row>
    <row r="7558" spans="1:16" x14ac:dyDescent="0.25">
      <c r="A7558" s="100">
        <v>43791</v>
      </c>
      <c r="B7558" s="101">
        <v>10</v>
      </c>
      <c r="C7558" s="92" t="str">
        <f t="shared" si="351"/>
        <v>GET /accounts/{AccountId}/beneficiaries</v>
      </c>
      <c r="D7558" s="94" t="s">
        <v>207</v>
      </c>
      <c r="E7558" s="93" t="str">
        <f t="shared" si="352"/>
        <v>AISP</v>
      </c>
      <c r="F7558" s="93" t="str">
        <f t="shared" si="353"/>
        <v>Y</v>
      </c>
      <c r="G7558" s="95">
        <v>2254171.8099546256</v>
      </c>
      <c r="H7558" s="102">
        <v>27097.357828016968</v>
      </c>
      <c r="I7558" s="102">
        <v>129.24759643664115</v>
      </c>
      <c r="J7558" s="96"/>
      <c r="K7558" s="96"/>
      <c r="L7558" s="96"/>
      <c r="M7558" s="96"/>
      <c r="N7558" s="96"/>
      <c r="O7558" s="96"/>
      <c r="P7558" s="96"/>
    </row>
    <row r="7559" spans="1:16" x14ac:dyDescent="0.25">
      <c r="A7559" s="100">
        <v>43791</v>
      </c>
      <c r="B7559" s="101">
        <v>11</v>
      </c>
      <c r="C7559" s="92" t="str">
        <f t="shared" si="351"/>
        <v>GET /beneficiaries</v>
      </c>
      <c r="D7559" s="94" t="s">
        <v>207</v>
      </c>
      <c r="E7559" s="93" t="str">
        <f t="shared" si="352"/>
        <v>AISP</v>
      </c>
      <c r="F7559" s="93" t="str">
        <f t="shared" si="353"/>
        <v>Y</v>
      </c>
      <c r="G7559" s="95">
        <v>3371590.3037712639</v>
      </c>
      <c r="H7559" s="102">
        <v>38310.71092178001</v>
      </c>
      <c r="I7559" s="102">
        <v>36.259959383343222</v>
      </c>
      <c r="J7559" s="96"/>
      <c r="K7559" s="96"/>
      <c r="L7559" s="96"/>
      <c r="M7559" s="96"/>
      <c r="N7559" s="96"/>
      <c r="O7559" s="96"/>
      <c r="P7559" s="96"/>
    </row>
    <row r="7560" spans="1:16" x14ac:dyDescent="0.25">
      <c r="A7560" s="100">
        <v>43791</v>
      </c>
      <c r="B7560" s="101">
        <v>12</v>
      </c>
      <c r="C7560" s="92" t="str">
        <f t="shared" ref="C7560:C7623" si="354">VLOOKUP($B7560,endpoints,3)</f>
        <v>GET /accounts/{AccountId}/direct-debits</v>
      </c>
      <c r="D7560" s="94" t="s">
        <v>207</v>
      </c>
      <c r="E7560" s="93" t="str">
        <f t="shared" ref="E7560:E7623" si="355">VLOOKUP($B7560,endpoints,4)</f>
        <v>AISP</v>
      </c>
      <c r="F7560" s="93" t="str">
        <f t="shared" ref="F7560:F7623" si="356">VLOOKUP($B7560,endpoints,5)</f>
        <v>Y</v>
      </c>
      <c r="G7560" s="95">
        <v>2257270.2006878639</v>
      </c>
      <c r="H7560" s="102">
        <v>37598.008070258482</v>
      </c>
      <c r="I7560" s="102">
        <v>214.07826760593284</v>
      </c>
      <c r="J7560" s="96"/>
      <c r="K7560" s="96"/>
      <c r="L7560" s="96"/>
      <c r="M7560" s="96"/>
      <c r="N7560" s="96"/>
      <c r="O7560" s="96"/>
      <c r="P7560" s="96"/>
    </row>
    <row r="7561" spans="1:16" x14ac:dyDescent="0.25">
      <c r="A7561" s="100">
        <v>43791</v>
      </c>
      <c r="B7561" s="101">
        <v>13</v>
      </c>
      <c r="C7561" s="92" t="str">
        <f t="shared" si="354"/>
        <v>GET /direct-debits</v>
      </c>
      <c r="D7561" s="94" t="s">
        <v>207</v>
      </c>
      <c r="E7561" s="93" t="str">
        <f t="shared" si="355"/>
        <v>AISP</v>
      </c>
      <c r="F7561" s="93" t="str">
        <f t="shared" si="356"/>
        <v>Y</v>
      </c>
      <c r="G7561" s="95">
        <v>2225995.7642830373</v>
      </c>
      <c r="H7561" s="102">
        <v>22760.42885949765</v>
      </c>
      <c r="I7561" s="102">
        <v>210.3879856516273</v>
      </c>
      <c r="J7561" s="96"/>
      <c r="K7561" s="96"/>
      <c r="L7561" s="96"/>
      <c r="M7561" s="96"/>
      <c r="N7561" s="96"/>
      <c r="O7561" s="96"/>
      <c r="P7561" s="96"/>
    </row>
    <row r="7562" spans="1:16" x14ac:dyDescent="0.25">
      <c r="A7562" s="100">
        <v>43791</v>
      </c>
      <c r="B7562" s="101">
        <v>14</v>
      </c>
      <c r="C7562" s="92" t="str">
        <f t="shared" si="354"/>
        <v>GET /accounts/{AccountId}/standing-orders</v>
      </c>
      <c r="D7562" s="94" t="s">
        <v>207</v>
      </c>
      <c r="E7562" s="93" t="str">
        <f t="shared" si="355"/>
        <v>AISP</v>
      </c>
      <c r="F7562" s="93" t="str">
        <f t="shared" si="356"/>
        <v>Y</v>
      </c>
      <c r="G7562" s="95">
        <v>1124456.8126317507</v>
      </c>
      <c r="H7562" s="102">
        <v>17831.613296496198</v>
      </c>
      <c r="I7562" s="102">
        <v>131.4852988657023</v>
      </c>
      <c r="J7562" s="96"/>
      <c r="K7562" s="96"/>
      <c r="L7562" s="96"/>
      <c r="M7562" s="96"/>
      <c r="N7562" s="96"/>
      <c r="O7562" s="96"/>
      <c r="P7562" s="96"/>
    </row>
    <row r="7563" spans="1:16" x14ac:dyDescent="0.25">
      <c r="A7563" s="100">
        <v>43791</v>
      </c>
      <c r="B7563" s="101">
        <v>15</v>
      </c>
      <c r="C7563" s="92" t="str">
        <f t="shared" si="354"/>
        <v>GET /standing-orders</v>
      </c>
      <c r="D7563" s="94" t="s">
        <v>207</v>
      </c>
      <c r="E7563" s="93" t="str">
        <f t="shared" si="355"/>
        <v>AISP</v>
      </c>
      <c r="F7563" s="93" t="str">
        <f t="shared" si="356"/>
        <v>Y</v>
      </c>
      <c r="G7563" s="95">
        <v>1703447.0511757124</v>
      </c>
      <c r="H7563" s="102">
        <v>42473.11865084849</v>
      </c>
      <c r="I7563" s="102">
        <v>166.44858070797363</v>
      </c>
      <c r="J7563" s="96"/>
      <c r="K7563" s="96"/>
      <c r="L7563" s="96"/>
      <c r="M7563" s="96"/>
      <c r="N7563" s="96"/>
      <c r="O7563" s="96"/>
      <c r="P7563" s="96"/>
    </row>
    <row r="7564" spans="1:16" x14ac:dyDescent="0.25">
      <c r="A7564" s="100">
        <v>43791</v>
      </c>
      <c r="B7564" s="101">
        <v>16</v>
      </c>
      <c r="C7564" s="92" t="str">
        <f t="shared" si="354"/>
        <v>GET /accounts/{AccountId}/product</v>
      </c>
      <c r="D7564" s="94" t="s">
        <v>207</v>
      </c>
      <c r="E7564" s="93" t="str">
        <f t="shared" si="355"/>
        <v>AISP</v>
      </c>
      <c r="F7564" s="93" t="str">
        <f t="shared" si="356"/>
        <v>Y</v>
      </c>
      <c r="G7564" s="95">
        <v>468010.143248651</v>
      </c>
      <c r="H7564" s="102">
        <v>5181.1991433483527</v>
      </c>
      <c r="I7564" s="102">
        <v>177.53810948393038</v>
      </c>
      <c r="J7564" s="96"/>
      <c r="K7564" s="96"/>
      <c r="L7564" s="96"/>
      <c r="M7564" s="96"/>
      <c r="N7564" s="96"/>
      <c r="O7564" s="96"/>
      <c r="P7564" s="96"/>
    </row>
    <row r="7565" spans="1:16" x14ac:dyDescent="0.25">
      <c r="A7565" s="100">
        <v>43791</v>
      </c>
      <c r="B7565" s="101">
        <v>17</v>
      </c>
      <c r="C7565" s="92" t="str">
        <f t="shared" si="354"/>
        <v>GET /products</v>
      </c>
      <c r="D7565" s="94" t="s">
        <v>207</v>
      </c>
      <c r="E7565" s="93" t="str">
        <f t="shared" si="355"/>
        <v>AISP</v>
      </c>
      <c r="F7565" s="93" t="str">
        <f t="shared" si="356"/>
        <v>Y</v>
      </c>
      <c r="G7565" s="95">
        <v>989390.25520239118</v>
      </c>
      <c r="H7565" s="102">
        <v>30659.806566179432</v>
      </c>
      <c r="I7565" s="102">
        <v>251.13319051776477</v>
      </c>
      <c r="J7565" s="96"/>
      <c r="K7565" s="96"/>
      <c r="L7565" s="96"/>
      <c r="M7565" s="96"/>
      <c r="N7565" s="96"/>
      <c r="O7565" s="96"/>
      <c r="P7565" s="96"/>
    </row>
    <row r="7566" spans="1:16" x14ac:dyDescent="0.25">
      <c r="A7566" s="100">
        <v>43791</v>
      </c>
      <c r="B7566" s="101">
        <v>18</v>
      </c>
      <c r="C7566" s="92" t="str">
        <f t="shared" si="354"/>
        <v>GET /accounts/{AccountId}/offers</v>
      </c>
      <c r="D7566" s="94" t="s">
        <v>207</v>
      </c>
      <c r="E7566" s="93" t="str">
        <f t="shared" si="355"/>
        <v>AISP</v>
      </c>
      <c r="F7566" s="93" t="str">
        <f t="shared" si="356"/>
        <v>Y</v>
      </c>
      <c r="G7566" s="95">
        <v>902547.1688833239</v>
      </c>
      <c r="H7566" s="102">
        <v>41671.708356626972</v>
      </c>
      <c r="I7566" s="102">
        <v>278.96285248268947</v>
      </c>
      <c r="J7566" s="96"/>
      <c r="K7566" s="96"/>
      <c r="L7566" s="96"/>
      <c r="M7566" s="96"/>
      <c r="N7566" s="96"/>
      <c r="O7566" s="96"/>
      <c r="P7566" s="96"/>
    </row>
    <row r="7567" spans="1:16" x14ac:dyDescent="0.25">
      <c r="A7567" s="100">
        <v>43791</v>
      </c>
      <c r="B7567" s="101">
        <v>19</v>
      </c>
      <c r="C7567" s="92" t="str">
        <f t="shared" si="354"/>
        <v>GET /offers</v>
      </c>
      <c r="D7567" s="94" t="s">
        <v>207</v>
      </c>
      <c r="E7567" s="93" t="str">
        <f t="shared" si="355"/>
        <v>AISP</v>
      </c>
      <c r="F7567" s="93" t="str">
        <f t="shared" si="356"/>
        <v>Y</v>
      </c>
      <c r="G7567" s="95">
        <v>3799531.4421591661</v>
      </c>
      <c r="H7567" s="102">
        <v>41857.239971517454</v>
      </c>
      <c r="I7567" s="102">
        <v>177.66286729812455</v>
      </c>
      <c r="J7567" s="96"/>
      <c r="K7567" s="96"/>
      <c r="L7567" s="96"/>
      <c r="M7567" s="96"/>
      <c r="N7567" s="96"/>
      <c r="O7567" s="96"/>
      <c r="P7567" s="96"/>
    </row>
    <row r="7568" spans="1:16" x14ac:dyDescent="0.25">
      <c r="A7568" s="100">
        <v>43791</v>
      </c>
      <c r="B7568" s="101">
        <v>20</v>
      </c>
      <c r="C7568" s="92" t="str">
        <f t="shared" si="354"/>
        <v>GET /accounts/{AccountId}/party</v>
      </c>
      <c r="D7568" s="94" t="s">
        <v>207</v>
      </c>
      <c r="E7568" s="93" t="str">
        <f t="shared" si="355"/>
        <v>AISP</v>
      </c>
      <c r="F7568" s="93" t="str">
        <f t="shared" si="356"/>
        <v>Y</v>
      </c>
      <c r="G7568" s="95">
        <v>1337494.0368588821</v>
      </c>
      <c r="H7568" s="102">
        <v>49554.353998239763</v>
      </c>
      <c r="I7568" s="102">
        <v>0</v>
      </c>
      <c r="J7568" s="96"/>
      <c r="K7568" s="96"/>
      <c r="L7568" s="96"/>
      <c r="M7568" s="96"/>
      <c r="N7568" s="96"/>
      <c r="O7568" s="96"/>
      <c r="P7568" s="96"/>
    </row>
    <row r="7569" spans="1:16" x14ac:dyDescent="0.25">
      <c r="A7569" s="100">
        <v>43791</v>
      </c>
      <c r="B7569" s="101">
        <v>21</v>
      </c>
      <c r="C7569" s="92" t="str">
        <f t="shared" si="354"/>
        <v>GET /party</v>
      </c>
      <c r="D7569" s="94" t="s">
        <v>207</v>
      </c>
      <c r="E7569" s="93" t="str">
        <f t="shared" si="355"/>
        <v>AISP</v>
      </c>
      <c r="F7569" s="93" t="str">
        <f t="shared" si="356"/>
        <v>Y</v>
      </c>
      <c r="G7569" s="95">
        <v>945212.665524062</v>
      </c>
      <c r="H7569" s="102">
        <v>11465.809678364994</v>
      </c>
      <c r="I7569" s="102">
        <v>380.76151960847307</v>
      </c>
      <c r="J7569" s="96"/>
      <c r="K7569" s="96"/>
      <c r="L7569" s="96"/>
      <c r="M7569" s="96"/>
      <c r="N7569" s="96"/>
      <c r="O7569" s="96"/>
      <c r="P7569" s="96"/>
    </row>
    <row r="7570" spans="1:16" x14ac:dyDescent="0.25">
      <c r="A7570" s="100">
        <v>43791</v>
      </c>
      <c r="B7570" s="101">
        <v>22</v>
      </c>
      <c r="C7570" s="92" t="str">
        <f t="shared" si="354"/>
        <v>GET /accounts/{AccountId}/scheduled-payments</v>
      </c>
      <c r="D7570" s="94" t="s">
        <v>207</v>
      </c>
      <c r="E7570" s="93" t="str">
        <f t="shared" si="355"/>
        <v>AISP</v>
      </c>
      <c r="F7570" s="93" t="str">
        <f t="shared" si="356"/>
        <v>Y</v>
      </c>
      <c r="G7570" s="95">
        <v>1087199.1168322931</v>
      </c>
      <c r="H7570" s="102">
        <v>34561.622505863539</v>
      </c>
      <c r="I7570" s="102">
        <v>3.4964030576866127</v>
      </c>
      <c r="J7570" s="96"/>
      <c r="K7570" s="96"/>
      <c r="L7570" s="96"/>
      <c r="M7570" s="96"/>
      <c r="N7570" s="96"/>
      <c r="O7570" s="96"/>
      <c r="P7570" s="96"/>
    </row>
    <row r="7571" spans="1:16" x14ac:dyDescent="0.25">
      <c r="A7571" s="100">
        <v>43791</v>
      </c>
      <c r="B7571" s="101">
        <v>23</v>
      </c>
      <c r="C7571" s="92" t="str">
        <f t="shared" si="354"/>
        <v>GET /scheduled-payments</v>
      </c>
      <c r="D7571" s="94" t="s">
        <v>207</v>
      </c>
      <c r="E7571" s="93" t="str">
        <f t="shared" si="355"/>
        <v>AISP</v>
      </c>
      <c r="F7571" s="93" t="str">
        <f t="shared" si="356"/>
        <v>Y</v>
      </c>
      <c r="G7571" s="95">
        <v>2392006.6338100708</v>
      </c>
      <c r="H7571" s="102">
        <v>28964.363465131522</v>
      </c>
      <c r="I7571" s="102">
        <v>94.401481372923129</v>
      </c>
      <c r="J7571" s="96"/>
      <c r="K7571" s="96"/>
      <c r="L7571" s="96"/>
      <c r="M7571" s="96"/>
      <c r="N7571" s="96"/>
      <c r="O7571" s="96"/>
      <c r="P7571" s="96"/>
    </row>
    <row r="7572" spans="1:16" x14ac:dyDescent="0.25">
      <c r="A7572" s="100">
        <v>43791</v>
      </c>
      <c r="B7572" s="101">
        <v>24</v>
      </c>
      <c r="C7572" s="92" t="str">
        <f t="shared" si="354"/>
        <v>GET /accounts/{AccountId}/statements</v>
      </c>
      <c r="D7572" s="94" t="s">
        <v>207</v>
      </c>
      <c r="E7572" s="93" t="str">
        <f t="shared" si="355"/>
        <v>AISP</v>
      </c>
      <c r="F7572" s="93" t="str">
        <f t="shared" si="356"/>
        <v>Y</v>
      </c>
      <c r="G7572" s="95">
        <v>1160814.0958348829</v>
      </c>
      <c r="H7572" s="102">
        <v>13959.084764761414</v>
      </c>
      <c r="I7572" s="102">
        <v>147.87157571229596</v>
      </c>
      <c r="J7572" s="96"/>
      <c r="K7572" s="96"/>
      <c r="L7572" s="96"/>
      <c r="M7572" s="96"/>
      <c r="N7572" s="96"/>
      <c r="O7572" s="96"/>
      <c r="P7572" s="96"/>
    </row>
    <row r="7573" spans="1:16" x14ac:dyDescent="0.25">
      <c r="A7573" s="100">
        <v>43791</v>
      </c>
      <c r="B7573" s="101">
        <v>25</v>
      </c>
      <c r="C7573" s="92" t="str">
        <f t="shared" si="354"/>
        <v>GET /accounts/{AccountId}/statements/{StatementId}</v>
      </c>
      <c r="D7573" s="94" t="s">
        <v>207</v>
      </c>
      <c r="E7573" s="93" t="str">
        <f t="shared" si="355"/>
        <v>AISP</v>
      </c>
      <c r="F7573" s="93" t="str">
        <f t="shared" si="356"/>
        <v>Y</v>
      </c>
      <c r="G7573" s="95">
        <v>1328763.4200149253</v>
      </c>
      <c r="H7573" s="102">
        <v>21949.517919843922</v>
      </c>
      <c r="I7573" s="102">
        <v>126.08818122765048</v>
      </c>
      <c r="J7573" s="96"/>
      <c r="K7573" s="96"/>
      <c r="L7573" s="96"/>
      <c r="M7573" s="96"/>
      <c r="N7573" s="96"/>
      <c r="O7573" s="96"/>
      <c r="P7573" s="96"/>
    </row>
    <row r="7574" spans="1:16" x14ac:dyDescent="0.25">
      <c r="A7574" s="100">
        <v>43791</v>
      </c>
      <c r="B7574" s="101">
        <v>26</v>
      </c>
      <c r="C7574" s="92" t="str">
        <f t="shared" si="354"/>
        <v>GET /accounts/{AccountId}/statements/{StatementId}/file</v>
      </c>
      <c r="D7574" s="94" t="s">
        <v>207</v>
      </c>
      <c r="E7574" s="93" t="str">
        <f t="shared" si="355"/>
        <v>AISP</v>
      </c>
      <c r="F7574" s="93" t="str">
        <f t="shared" si="356"/>
        <v>Y</v>
      </c>
      <c r="G7574" s="95">
        <v>2525410.6648354726</v>
      </c>
      <c r="H7574" s="102">
        <v>22436.602445511933</v>
      </c>
      <c r="I7574" s="102">
        <v>105.33453683210837</v>
      </c>
      <c r="J7574" s="96"/>
      <c r="K7574" s="96"/>
      <c r="L7574" s="96"/>
      <c r="M7574" s="96"/>
      <c r="N7574" s="96"/>
      <c r="O7574" s="96"/>
      <c r="P7574" s="96"/>
    </row>
    <row r="7575" spans="1:16" x14ac:dyDescent="0.25">
      <c r="A7575" s="100">
        <v>43791</v>
      </c>
      <c r="B7575" s="101">
        <v>27</v>
      </c>
      <c r="C7575" s="92" t="str">
        <f t="shared" si="354"/>
        <v>GET /accounts/{AccountId}/statements/{StatementId}/transactions</v>
      </c>
      <c r="D7575" s="94" t="s">
        <v>207</v>
      </c>
      <c r="E7575" s="93" t="str">
        <f t="shared" si="355"/>
        <v>AISP</v>
      </c>
      <c r="F7575" s="93" t="str">
        <f t="shared" si="356"/>
        <v>Y</v>
      </c>
      <c r="G7575" s="95">
        <v>30994273.352351785</v>
      </c>
      <c r="H7575" s="102">
        <v>6736.4754054485966</v>
      </c>
      <c r="I7575" s="102">
        <v>290.72232034974837</v>
      </c>
      <c r="J7575" s="96"/>
      <c r="K7575" s="96"/>
      <c r="L7575" s="96"/>
      <c r="M7575" s="96"/>
      <c r="N7575" s="96"/>
      <c r="O7575" s="96"/>
      <c r="P7575" s="96"/>
    </row>
    <row r="7576" spans="1:16" x14ac:dyDescent="0.25">
      <c r="A7576" s="100">
        <v>43791</v>
      </c>
      <c r="B7576" s="101">
        <v>28</v>
      </c>
      <c r="C7576" s="92" t="str">
        <f t="shared" si="354"/>
        <v>GET /statements</v>
      </c>
      <c r="D7576" s="94" t="s">
        <v>207</v>
      </c>
      <c r="E7576" s="93" t="str">
        <f t="shared" si="355"/>
        <v>AISP</v>
      </c>
      <c r="F7576" s="93" t="str">
        <f t="shared" si="356"/>
        <v>Y</v>
      </c>
      <c r="G7576" s="95">
        <v>4165665.9235790931</v>
      </c>
      <c r="H7576" s="102">
        <v>46109.338317162139</v>
      </c>
      <c r="I7576" s="102">
        <v>71.771261090501753</v>
      </c>
      <c r="J7576" s="96"/>
      <c r="K7576" s="96"/>
      <c r="L7576" s="96"/>
      <c r="M7576" s="96"/>
      <c r="N7576" s="96"/>
      <c r="O7576" s="96"/>
      <c r="P7576" s="96"/>
    </row>
    <row r="7577" spans="1:16" x14ac:dyDescent="0.25">
      <c r="A7577" s="100">
        <v>43791</v>
      </c>
      <c r="B7577" s="101">
        <v>29</v>
      </c>
      <c r="C7577" s="92" t="str">
        <f t="shared" si="354"/>
        <v>POST /domestic-payment-consents</v>
      </c>
      <c r="D7577" s="94" t="s">
        <v>207</v>
      </c>
      <c r="E7577" s="93" t="str">
        <f t="shared" si="355"/>
        <v>PISP</v>
      </c>
      <c r="F7577" s="93" t="str">
        <f t="shared" si="356"/>
        <v>N</v>
      </c>
      <c r="G7577" s="95">
        <v>4151590.3001733702</v>
      </c>
      <c r="H7577" s="101">
        <v>9276.0782551120465</v>
      </c>
      <c r="I7577" s="101">
        <v>96.892899437541885</v>
      </c>
      <c r="J7577" s="96"/>
      <c r="K7577" s="96"/>
      <c r="L7577" s="96"/>
      <c r="M7577" s="96"/>
      <c r="N7577" s="96"/>
      <c r="O7577" s="96"/>
      <c r="P7577" s="96"/>
    </row>
    <row r="7578" spans="1:16" x14ac:dyDescent="0.25">
      <c r="A7578" s="100">
        <v>43791</v>
      </c>
      <c r="B7578" s="101">
        <v>30</v>
      </c>
      <c r="C7578" s="92" t="str">
        <f t="shared" si="354"/>
        <v>GET /domestic-payment-consents/{ConsentId}</v>
      </c>
      <c r="D7578" s="94" t="s">
        <v>207</v>
      </c>
      <c r="E7578" s="93" t="str">
        <f t="shared" si="355"/>
        <v>PISP</v>
      </c>
      <c r="F7578" s="93" t="str">
        <f t="shared" si="356"/>
        <v>N</v>
      </c>
      <c r="G7578" s="95">
        <v>14445200.037923545</v>
      </c>
      <c r="H7578" s="101">
        <v>20224.7752635383</v>
      </c>
      <c r="I7578" s="101">
        <v>159.6335901927666</v>
      </c>
      <c r="J7578" s="96"/>
      <c r="K7578" s="96"/>
      <c r="L7578" s="96"/>
      <c r="M7578" s="96"/>
      <c r="N7578" s="96"/>
      <c r="O7578" s="96"/>
      <c r="P7578" s="96"/>
    </row>
    <row r="7579" spans="1:16" x14ac:dyDescent="0.25">
      <c r="A7579" s="100">
        <v>43791</v>
      </c>
      <c r="B7579" s="101">
        <v>31</v>
      </c>
      <c r="C7579" s="92" t="str">
        <f t="shared" si="354"/>
        <v>POST /domestic-payments</v>
      </c>
      <c r="D7579" s="94" t="s">
        <v>207</v>
      </c>
      <c r="E7579" s="93" t="str">
        <f t="shared" si="355"/>
        <v>PISP</v>
      </c>
      <c r="F7579" s="93" t="str">
        <f t="shared" si="356"/>
        <v>Y</v>
      </c>
      <c r="G7579" s="95">
        <v>4919051.4112533685</v>
      </c>
      <c r="H7579" s="101">
        <v>16789.246865588109</v>
      </c>
      <c r="I7579" s="101">
        <v>6.14955086829751</v>
      </c>
      <c r="J7579" s="96"/>
      <c r="K7579" s="96"/>
      <c r="L7579" s="96"/>
      <c r="M7579" s="96"/>
      <c r="N7579" s="96"/>
      <c r="O7579" s="96"/>
      <c r="P7579" s="96"/>
    </row>
    <row r="7580" spans="1:16" x14ac:dyDescent="0.25">
      <c r="A7580" s="100">
        <v>43791</v>
      </c>
      <c r="B7580" s="101">
        <v>32</v>
      </c>
      <c r="C7580" s="92" t="str">
        <f t="shared" si="354"/>
        <v>GET /domestic-payments/{DomesticPaymentId}</v>
      </c>
      <c r="D7580" s="94" t="s">
        <v>207</v>
      </c>
      <c r="E7580" s="93" t="str">
        <f t="shared" si="355"/>
        <v>PISP</v>
      </c>
      <c r="F7580" s="93" t="str">
        <f t="shared" si="356"/>
        <v>Y</v>
      </c>
      <c r="G7580" s="95">
        <v>39322975.236648813</v>
      </c>
      <c r="H7580" s="101">
        <v>40527.01532125644</v>
      </c>
      <c r="I7580" s="101">
        <v>76.16806625694872</v>
      </c>
      <c r="J7580" s="96"/>
      <c r="K7580" s="96"/>
      <c r="L7580" s="96"/>
      <c r="M7580" s="96"/>
      <c r="N7580" s="96"/>
      <c r="O7580" s="96"/>
      <c r="P7580" s="96"/>
    </row>
    <row r="7581" spans="1:16" x14ac:dyDescent="0.25">
      <c r="A7581" s="100">
        <v>43791</v>
      </c>
      <c r="B7581" s="101">
        <v>33</v>
      </c>
      <c r="C7581" s="92" t="str">
        <f t="shared" si="354"/>
        <v>POST /domestic-scheduled-payment-consents</v>
      </c>
      <c r="D7581" s="94" t="s">
        <v>207</v>
      </c>
      <c r="E7581" s="93" t="str">
        <f t="shared" si="355"/>
        <v>PISP</v>
      </c>
      <c r="F7581" s="93" t="str">
        <f t="shared" si="356"/>
        <v>N</v>
      </c>
      <c r="G7581" s="95">
        <v>20585940.784478825</v>
      </c>
      <c r="H7581" s="101">
        <v>19851.724549628176</v>
      </c>
      <c r="I7581" s="101">
        <v>116.17237494333995</v>
      </c>
      <c r="J7581" s="96"/>
      <c r="K7581" s="96"/>
      <c r="L7581" s="96"/>
      <c r="M7581" s="96"/>
      <c r="N7581" s="96"/>
      <c r="O7581" s="96"/>
      <c r="P7581" s="96"/>
    </row>
    <row r="7582" spans="1:16" x14ac:dyDescent="0.25">
      <c r="A7582" s="100">
        <v>43791</v>
      </c>
      <c r="B7582" s="101">
        <v>34</v>
      </c>
      <c r="C7582" s="92" t="str">
        <f t="shared" si="354"/>
        <v>GET /domestic-scheduled-payment-consents/{ConsentId}</v>
      </c>
      <c r="D7582" s="94" t="s">
        <v>207</v>
      </c>
      <c r="E7582" s="93" t="str">
        <f t="shared" si="355"/>
        <v>PISP</v>
      </c>
      <c r="F7582" s="93" t="str">
        <f t="shared" si="356"/>
        <v>N</v>
      </c>
      <c r="G7582" s="95">
        <v>13629077.762996914</v>
      </c>
      <c r="H7582" s="101">
        <v>12151.71375042927</v>
      </c>
      <c r="I7582" s="101">
        <v>83.066831364687488</v>
      </c>
      <c r="J7582" s="96"/>
      <c r="K7582" s="96"/>
      <c r="L7582" s="96"/>
      <c r="M7582" s="96"/>
      <c r="N7582" s="96"/>
      <c r="O7582" s="96"/>
      <c r="P7582" s="96"/>
    </row>
    <row r="7583" spans="1:16" x14ac:dyDescent="0.25">
      <c r="A7583" s="100">
        <v>43791</v>
      </c>
      <c r="B7583" s="101">
        <v>35</v>
      </c>
      <c r="C7583" s="92" t="str">
        <f t="shared" si="354"/>
        <v>POST /domestic-scheduled-payments</v>
      </c>
      <c r="D7583" s="94" t="s">
        <v>207</v>
      </c>
      <c r="E7583" s="93" t="str">
        <f t="shared" si="355"/>
        <v>PISP</v>
      </c>
      <c r="F7583" s="93" t="str">
        <f t="shared" si="356"/>
        <v>Y</v>
      </c>
      <c r="G7583" s="95">
        <v>35276163.05864723</v>
      </c>
      <c r="H7583" s="101">
        <v>47580.325144018207</v>
      </c>
      <c r="I7583" s="101">
        <v>172.3365967580439</v>
      </c>
      <c r="J7583" s="96"/>
      <c r="K7583" s="96"/>
      <c r="L7583" s="96"/>
      <c r="M7583" s="96"/>
      <c r="N7583" s="96"/>
      <c r="O7583" s="96"/>
      <c r="P7583" s="96"/>
    </row>
    <row r="7584" spans="1:16" x14ac:dyDescent="0.25">
      <c r="A7584" s="100">
        <v>43791</v>
      </c>
      <c r="B7584" s="101">
        <v>36</v>
      </c>
      <c r="C7584" s="92" t="str">
        <f t="shared" si="354"/>
        <v>GET /domestic-scheduled-payments/{DomesticScheduledPaymentId}</v>
      </c>
      <c r="D7584" s="94" t="s">
        <v>207</v>
      </c>
      <c r="E7584" s="93" t="str">
        <f t="shared" si="355"/>
        <v>PISP</v>
      </c>
      <c r="F7584" s="93" t="str">
        <f t="shared" si="356"/>
        <v>Y</v>
      </c>
      <c r="G7584" s="95">
        <v>14371813.744270155</v>
      </c>
      <c r="H7584" s="101">
        <v>32231.923159287027</v>
      </c>
      <c r="I7584" s="101">
        <v>86.112213523014518</v>
      </c>
      <c r="J7584" s="96"/>
      <c r="K7584" s="96"/>
      <c r="L7584" s="96"/>
      <c r="M7584" s="96"/>
      <c r="N7584" s="96"/>
      <c r="O7584" s="96"/>
      <c r="P7584" s="96"/>
    </row>
    <row r="7585" spans="1:16" x14ac:dyDescent="0.25">
      <c r="A7585" s="100">
        <v>43791</v>
      </c>
      <c r="B7585" s="101">
        <v>37</v>
      </c>
      <c r="C7585" s="92" t="str">
        <f t="shared" si="354"/>
        <v>POST /domestic-standing-order-consents</v>
      </c>
      <c r="D7585" s="94" t="s">
        <v>207</v>
      </c>
      <c r="E7585" s="93" t="str">
        <f t="shared" si="355"/>
        <v>PISP</v>
      </c>
      <c r="F7585" s="93" t="str">
        <f t="shared" si="356"/>
        <v>N</v>
      </c>
      <c r="G7585" s="95">
        <v>25495579.895030174</v>
      </c>
      <c r="H7585" s="101">
        <v>25463.955878056306</v>
      </c>
      <c r="I7585" s="101">
        <v>242.94076429295228</v>
      </c>
      <c r="J7585" s="96"/>
      <c r="K7585" s="96"/>
      <c r="L7585" s="96"/>
      <c r="M7585" s="96"/>
      <c r="N7585" s="96"/>
      <c r="O7585" s="96"/>
      <c r="P7585" s="96"/>
    </row>
    <row r="7586" spans="1:16" x14ac:dyDescent="0.25">
      <c r="A7586" s="100">
        <v>43791</v>
      </c>
      <c r="B7586" s="101">
        <v>38</v>
      </c>
      <c r="C7586" s="92" t="str">
        <f t="shared" si="354"/>
        <v>GET /domestic-standing-order-consents/{ConsentId}</v>
      </c>
      <c r="D7586" s="94" t="s">
        <v>207</v>
      </c>
      <c r="E7586" s="93" t="str">
        <f t="shared" si="355"/>
        <v>PISP</v>
      </c>
      <c r="F7586" s="93" t="str">
        <f t="shared" si="356"/>
        <v>N</v>
      </c>
      <c r="G7586" s="95">
        <v>27016868.744461428</v>
      </c>
      <c r="H7586" s="101">
        <v>31963.006631142653</v>
      </c>
      <c r="I7586" s="101">
        <v>232.09742754061656</v>
      </c>
      <c r="J7586" s="96"/>
      <c r="K7586" s="96"/>
      <c r="L7586" s="96"/>
      <c r="M7586" s="96"/>
      <c r="N7586" s="96"/>
      <c r="O7586" s="96"/>
      <c r="P7586" s="96"/>
    </row>
    <row r="7587" spans="1:16" x14ac:dyDescent="0.25">
      <c r="A7587" s="100">
        <v>43791</v>
      </c>
      <c r="B7587" s="101">
        <v>39</v>
      </c>
      <c r="C7587" s="92" t="str">
        <f t="shared" si="354"/>
        <v>POST /domestic-standing-orders</v>
      </c>
      <c r="D7587" s="94" t="s">
        <v>207</v>
      </c>
      <c r="E7587" s="93" t="str">
        <f t="shared" si="355"/>
        <v>PISP</v>
      </c>
      <c r="F7587" s="93" t="str">
        <f t="shared" si="356"/>
        <v>Y</v>
      </c>
      <c r="G7587" s="95">
        <v>8259353.1288183024</v>
      </c>
      <c r="H7587" s="102">
        <v>21744.032097577783</v>
      </c>
      <c r="I7587" s="102">
        <v>2.2146534338615989</v>
      </c>
      <c r="J7587" s="96"/>
      <c r="K7587" s="96"/>
      <c r="L7587" s="96"/>
      <c r="M7587" s="96"/>
      <c r="N7587" s="96"/>
      <c r="O7587" s="96"/>
      <c r="P7587" s="96"/>
    </row>
    <row r="7588" spans="1:16" x14ac:dyDescent="0.25">
      <c r="A7588" s="100">
        <v>43791</v>
      </c>
      <c r="B7588" s="101">
        <v>40</v>
      </c>
      <c r="C7588" s="92" t="str">
        <f t="shared" si="354"/>
        <v>GET /domestic-standing-orders/{DomesticStandingOrderId}</v>
      </c>
      <c r="D7588" s="94" t="s">
        <v>207</v>
      </c>
      <c r="E7588" s="93" t="str">
        <f t="shared" si="355"/>
        <v>PISP</v>
      </c>
      <c r="F7588" s="93" t="str">
        <f t="shared" si="356"/>
        <v>Y</v>
      </c>
      <c r="G7588" s="95">
        <v>6197799.8565944908</v>
      </c>
      <c r="H7588" s="102">
        <v>8578.5120980948741</v>
      </c>
      <c r="I7588" s="102">
        <v>237.79028320592619</v>
      </c>
      <c r="J7588" s="96"/>
      <c r="K7588" s="96"/>
      <c r="L7588" s="96"/>
      <c r="M7588" s="96"/>
      <c r="N7588" s="96"/>
      <c r="O7588" s="96"/>
      <c r="P7588" s="96"/>
    </row>
    <row r="7589" spans="1:16" x14ac:dyDescent="0.25">
      <c r="A7589" s="100">
        <v>43791</v>
      </c>
      <c r="B7589" s="101">
        <v>41</v>
      </c>
      <c r="C7589" s="92" t="str">
        <f t="shared" si="354"/>
        <v>POST /international-payment-consents</v>
      </c>
      <c r="D7589" s="94" t="s">
        <v>207</v>
      </c>
      <c r="E7589" s="93" t="str">
        <f t="shared" si="355"/>
        <v>PISP</v>
      </c>
      <c r="F7589" s="93" t="str">
        <f t="shared" si="356"/>
        <v>N</v>
      </c>
      <c r="G7589" s="95">
        <v>38967924.581747726</v>
      </c>
      <c r="H7589" s="102">
        <v>46358.563574545631</v>
      </c>
      <c r="I7589" s="102">
        <v>68.459630009318829</v>
      </c>
      <c r="J7589" s="96"/>
      <c r="K7589" s="96"/>
      <c r="L7589" s="96"/>
      <c r="M7589" s="96"/>
      <c r="N7589" s="96"/>
      <c r="O7589" s="96"/>
      <c r="P7589" s="96"/>
    </row>
    <row r="7590" spans="1:16" x14ac:dyDescent="0.25">
      <c r="A7590" s="100">
        <v>43791</v>
      </c>
      <c r="B7590" s="101">
        <v>42</v>
      </c>
      <c r="C7590" s="92" t="str">
        <f t="shared" si="354"/>
        <v>GET /international-payment-consents/{ConsentId}</v>
      </c>
      <c r="D7590" s="94" t="s">
        <v>207</v>
      </c>
      <c r="E7590" s="93" t="str">
        <f t="shared" si="355"/>
        <v>PISP</v>
      </c>
      <c r="F7590" s="93" t="str">
        <f t="shared" si="356"/>
        <v>N</v>
      </c>
      <c r="G7590" s="95">
        <v>35409512.467640147</v>
      </c>
      <c r="H7590" s="102">
        <v>35205.330421212246</v>
      </c>
      <c r="I7590" s="102">
        <v>273.07134637963617</v>
      </c>
      <c r="J7590" s="96"/>
      <c r="K7590" s="96"/>
      <c r="L7590" s="96"/>
      <c r="M7590" s="96"/>
      <c r="N7590" s="96"/>
      <c r="O7590" s="96"/>
      <c r="P7590" s="96"/>
    </row>
    <row r="7591" spans="1:16" x14ac:dyDescent="0.25">
      <c r="A7591" s="100">
        <v>43791</v>
      </c>
      <c r="B7591" s="101">
        <v>43</v>
      </c>
      <c r="C7591" s="92" t="str">
        <f t="shared" si="354"/>
        <v>POST /international-payments</v>
      </c>
      <c r="D7591" s="94" t="s">
        <v>207</v>
      </c>
      <c r="E7591" s="93" t="str">
        <f t="shared" si="355"/>
        <v>PISP</v>
      </c>
      <c r="F7591" s="93" t="str">
        <f t="shared" si="356"/>
        <v>Y</v>
      </c>
      <c r="G7591" s="95">
        <v>40259770.397340119</v>
      </c>
      <c r="H7591" s="102">
        <v>39322.751604127181</v>
      </c>
      <c r="I7591" s="102">
        <v>43.197724491571584</v>
      </c>
      <c r="J7591" s="96"/>
      <c r="K7591" s="96"/>
      <c r="L7591" s="96"/>
      <c r="M7591" s="96"/>
      <c r="N7591" s="96"/>
      <c r="O7591" s="96"/>
      <c r="P7591" s="96"/>
    </row>
    <row r="7592" spans="1:16" x14ac:dyDescent="0.25">
      <c r="A7592" s="100">
        <v>43791</v>
      </c>
      <c r="B7592" s="101">
        <v>44</v>
      </c>
      <c r="C7592" s="92" t="str">
        <f t="shared" si="354"/>
        <v>GET /international-payments/{InternationalPaymentId}</v>
      </c>
      <c r="D7592" s="94" t="s">
        <v>207</v>
      </c>
      <c r="E7592" s="93" t="str">
        <f t="shared" si="355"/>
        <v>PISP</v>
      </c>
      <c r="F7592" s="93" t="str">
        <f t="shared" si="356"/>
        <v>Y</v>
      </c>
      <c r="G7592" s="95">
        <v>14286923.43568329</v>
      </c>
      <c r="H7592" s="102">
        <v>18291.609719974931</v>
      </c>
      <c r="I7592" s="102">
        <v>63.768834186321904</v>
      </c>
      <c r="J7592" s="96"/>
      <c r="K7592" s="96"/>
      <c r="L7592" s="96"/>
      <c r="M7592" s="96"/>
      <c r="N7592" s="96"/>
      <c r="O7592" s="96"/>
      <c r="P7592" s="96"/>
    </row>
    <row r="7593" spans="1:16" x14ac:dyDescent="0.25">
      <c r="A7593" s="100">
        <v>43791</v>
      </c>
      <c r="B7593" s="101">
        <v>45</v>
      </c>
      <c r="C7593" s="92" t="str">
        <f t="shared" si="354"/>
        <v>POST /international-scheduled-payment-consents</v>
      </c>
      <c r="D7593" s="94" t="s">
        <v>207</v>
      </c>
      <c r="E7593" s="93" t="str">
        <f t="shared" si="355"/>
        <v>PISP</v>
      </c>
      <c r="F7593" s="93" t="str">
        <f t="shared" si="356"/>
        <v>N</v>
      </c>
      <c r="G7593" s="95">
        <v>27036797.629003454</v>
      </c>
      <c r="H7593" s="102">
        <v>32908.861737062216</v>
      </c>
      <c r="I7593" s="102">
        <v>16.094042585885454</v>
      </c>
      <c r="J7593" s="96"/>
      <c r="K7593" s="96"/>
      <c r="L7593" s="96"/>
      <c r="M7593" s="96"/>
      <c r="N7593" s="96"/>
      <c r="O7593" s="96"/>
      <c r="P7593" s="96"/>
    </row>
    <row r="7594" spans="1:16" x14ac:dyDescent="0.25">
      <c r="A7594" s="100">
        <v>43791</v>
      </c>
      <c r="B7594" s="101">
        <v>46</v>
      </c>
      <c r="C7594" s="92" t="str">
        <f t="shared" si="354"/>
        <v>GET /international-scheduled-payment-consents/{ConsentId}</v>
      </c>
      <c r="D7594" s="94" t="s">
        <v>207</v>
      </c>
      <c r="E7594" s="93" t="str">
        <f t="shared" si="355"/>
        <v>PISP</v>
      </c>
      <c r="F7594" s="93" t="str">
        <f t="shared" si="356"/>
        <v>N</v>
      </c>
      <c r="G7594" s="95">
        <v>10552905.470622929</v>
      </c>
      <c r="H7594" s="102">
        <v>29902.787057707435</v>
      </c>
      <c r="I7594" s="102">
        <v>25.768472548901642</v>
      </c>
      <c r="J7594" s="96"/>
      <c r="K7594" s="96"/>
      <c r="L7594" s="96"/>
      <c r="M7594" s="96"/>
      <c r="N7594" s="96"/>
      <c r="O7594" s="96"/>
      <c r="P7594" s="96"/>
    </row>
    <row r="7595" spans="1:16" x14ac:dyDescent="0.25">
      <c r="A7595" s="100">
        <v>43791</v>
      </c>
      <c r="B7595" s="101">
        <v>47</v>
      </c>
      <c r="C7595" s="92" t="str">
        <f t="shared" si="354"/>
        <v>POST /international-scheduled-payments</v>
      </c>
      <c r="D7595" s="94" t="s">
        <v>207</v>
      </c>
      <c r="E7595" s="93" t="str">
        <f t="shared" si="355"/>
        <v>PISP</v>
      </c>
      <c r="F7595" s="93" t="str">
        <f t="shared" si="356"/>
        <v>Y</v>
      </c>
      <c r="G7595" s="95">
        <v>13807828.713848962</v>
      </c>
      <c r="H7595" s="102">
        <v>25134.264626112974</v>
      </c>
      <c r="I7595" s="102">
        <v>82.648233260797113</v>
      </c>
      <c r="J7595" s="96"/>
      <c r="K7595" s="96"/>
      <c r="L7595" s="96"/>
      <c r="M7595" s="96"/>
      <c r="N7595" s="96"/>
      <c r="O7595" s="96"/>
      <c r="P7595" s="96"/>
    </row>
    <row r="7596" spans="1:16" x14ac:dyDescent="0.25">
      <c r="A7596" s="100">
        <v>43791</v>
      </c>
      <c r="B7596" s="101">
        <v>48</v>
      </c>
      <c r="C7596" s="92" t="str">
        <f t="shared" si="354"/>
        <v>GET /international-scheduled-payments/{InternationalScheduledPaymentId}</v>
      </c>
      <c r="D7596" s="94" t="s">
        <v>207</v>
      </c>
      <c r="E7596" s="93" t="str">
        <f t="shared" si="355"/>
        <v>PISP</v>
      </c>
      <c r="F7596" s="93" t="str">
        <f t="shared" si="356"/>
        <v>Y</v>
      </c>
      <c r="G7596" s="95">
        <v>25590200.090512879</v>
      </c>
      <c r="H7596" s="102">
        <v>35994.316271827003</v>
      </c>
      <c r="I7596" s="102">
        <v>57.28977697785497</v>
      </c>
      <c r="J7596" s="96"/>
      <c r="K7596" s="96"/>
      <c r="L7596" s="96"/>
      <c r="M7596" s="96"/>
      <c r="N7596" s="96"/>
      <c r="O7596" s="96"/>
      <c r="P7596" s="96"/>
    </row>
    <row r="7597" spans="1:16" x14ac:dyDescent="0.25">
      <c r="A7597" s="100">
        <v>43791</v>
      </c>
      <c r="B7597" s="101">
        <v>49</v>
      </c>
      <c r="C7597" s="92" t="str">
        <f t="shared" si="354"/>
        <v>POST /international-standing-order-consents</v>
      </c>
      <c r="D7597" s="94" t="s">
        <v>207</v>
      </c>
      <c r="E7597" s="93" t="str">
        <f t="shared" si="355"/>
        <v>PISP</v>
      </c>
      <c r="F7597" s="93" t="str">
        <f t="shared" si="356"/>
        <v>N</v>
      </c>
      <c r="G7597" s="95">
        <v>4129777.3814655701</v>
      </c>
      <c r="H7597" s="102">
        <v>11887.472908748365</v>
      </c>
      <c r="I7597" s="102">
        <v>6.936381026327572</v>
      </c>
      <c r="J7597" s="96"/>
      <c r="K7597" s="96"/>
      <c r="L7597" s="96"/>
      <c r="M7597" s="96"/>
      <c r="N7597" s="96"/>
      <c r="O7597" s="96"/>
      <c r="P7597" s="96"/>
    </row>
    <row r="7598" spans="1:16" x14ac:dyDescent="0.25">
      <c r="A7598" s="100">
        <v>43791</v>
      </c>
      <c r="B7598" s="101">
        <v>50</v>
      </c>
      <c r="C7598" s="92" t="str">
        <f t="shared" si="354"/>
        <v>GET /international-standing-order-consents/{ConsentId}</v>
      </c>
      <c r="D7598" s="94" t="s">
        <v>207</v>
      </c>
      <c r="E7598" s="93" t="str">
        <f t="shared" si="355"/>
        <v>PISP</v>
      </c>
      <c r="F7598" s="93" t="str">
        <f t="shared" si="356"/>
        <v>N</v>
      </c>
      <c r="G7598" s="95">
        <v>18871899.290008441</v>
      </c>
      <c r="H7598" s="102">
        <v>34566.441359891127</v>
      </c>
      <c r="I7598" s="102">
        <v>284.42532605301631</v>
      </c>
      <c r="J7598" s="96"/>
      <c r="K7598" s="96"/>
      <c r="L7598" s="96"/>
      <c r="M7598" s="96"/>
      <c r="N7598" s="96"/>
      <c r="O7598" s="96"/>
      <c r="P7598" s="96"/>
    </row>
    <row r="7599" spans="1:16" x14ac:dyDescent="0.25">
      <c r="A7599" s="100">
        <v>43791</v>
      </c>
      <c r="B7599" s="101">
        <v>51</v>
      </c>
      <c r="C7599" s="92" t="str">
        <f t="shared" si="354"/>
        <v>POST /international-standing-orders</v>
      </c>
      <c r="D7599" s="94" t="s">
        <v>207</v>
      </c>
      <c r="E7599" s="93" t="str">
        <f t="shared" si="355"/>
        <v>PISP</v>
      </c>
      <c r="F7599" s="93" t="str">
        <f t="shared" si="356"/>
        <v>Y</v>
      </c>
      <c r="G7599" s="95">
        <v>16147834.619415533</v>
      </c>
      <c r="H7599" s="102">
        <v>27666.752037311879</v>
      </c>
      <c r="I7599" s="102">
        <v>264.56529239147477</v>
      </c>
      <c r="J7599" s="96"/>
      <c r="K7599" s="96"/>
      <c r="L7599" s="96"/>
      <c r="M7599" s="96"/>
      <c r="N7599" s="96"/>
      <c r="O7599" s="96"/>
      <c r="P7599" s="96"/>
    </row>
    <row r="7600" spans="1:16" x14ac:dyDescent="0.25">
      <c r="A7600" s="100">
        <v>43791</v>
      </c>
      <c r="B7600" s="101">
        <v>52</v>
      </c>
      <c r="C7600" s="92" t="str">
        <f t="shared" si="354"/>
        <v>GET /international-standing-orders/{InternationalStandingOrderPaymentId}</v>
      </c>
      <c r="D7600" s="94" t="s">
        <v>207</v>
      </c>
      <c r="E7600" s="93" t="str">
        <f t="shared" si="355"/>
        <v>PISP</v>
      </c>
      <c r="F7600" s="93" t="str">
        <f t="shared" si="356"/>
        <v>Y</v>
      </c>
      <c r="G7600" s="95">
        <v>6817700.5876713162</v>
      </c>
      <c r="H7600" s="102">
        <v>15786.039844111767</v>
      </c>
      <c r="I7600" s="102">
        <v>79.492763280138348</v>
      </c>
      <c r="J7600" s="96"/>
      <c r="K7600" s="96"/>
      <c r="L7600" s="96"/>
      <c r="M7600" s="96"/>
      <c r="N7600" s="96"/>
      <c r="O7600" s="96"/>
      <c r="P7600" s="96"/>
    </row>
    <row r="7601" spans="1:16" x14ac:dyDescent="0.25">
      <c r="A7601" s="100">
        <v>43791</v>
      </c>
      <c r="B7601" s="101">
        <v>53</v>
      </c>
      <c r="C7601" s="92" t="str">
        <f t="shared" si="354"/>
        <v>POST /file-payment-consents</v>
      </c>
      <c r="D7601" s="94" t="s">
        <v>207</v>
      </c>
      <c r="E7601" s="93" t="str">
        <f t="shared" si="355"/>
        <v>PISP</v>
      </c>
      <c r="F7601" s="93" t="str">
        <f t="shared" si="356"/>
        <v>N</v>
      </c>
      <c r="G7601" s="95">
        <v>12251244.674481492</v>
      </c>
      <c r="H7601" s="102">
        <v>14878.588158777215</v>
      </c>
      <c r="I7601" s="102">
        <v>25.966562418540871</v>
      </c>
      <c r="J7601" s="96"/>
      <c r="K7601" s="96"/>
      <c r="L7601" s="96"/>
      <c r="M7601" s="96"/>
      <c r="N7601" s="96"/>
      <c r="O7601" s="96"/>
      <c r="P7601" s="96"/>
    </row>
    <row r="7602" spans="1:16" x14ac:dyDescent="0.25">
      <c r="A7602" s="100">
        <v>43791</v>
      </c>
      <c r="B7602" s="101">
        <v>54</v>
      </c>
      <c r="C7602" s="92" t="str">
        <f t="shared" si="354"/>
        <v>GET /file-payment-consents/{ConsentId}</v>
      </c>
      <c r="D7602" s="94" t="s">
        <v>207</v>
      </c>
      <c r="E7602" s="93" t="str">
        <f t="shared" si="355"/>
        <v>PISP</v>
      </c>
      <c r="F7602" s="93" t="str">
        <f t="shared" si="356"/>
        <v>N</v>
      </c>
      <c r="G7602" s="95">
        <v>24081438.395281266</v>
      </c>
      <c r="H7602" s="102">
        <v>26230.116510194646</v>
      </c>
      <c r="I7602" s="102">
        <v>204.74978709632614</v>
      </c>
      <c r="J7602" s="96"/>
      <c r="K7602" s="96"/>
      <c r="L7602" s="96"/>
      <c r="M7602" s="96"/>
      <c r="N7602" s="96"/>
      <c r="O7602" s="96"/>
      <c r="P7602" s="96"/>
    </row>
    <row r="7603" spans="1:16" x14ac:dyDescent="0.25">
      <c r="A7603" s="100">
        <v>43791</v>
      </c>
      <c r="B7603" s="101">
        <v>55</v>
      </c>
      <c r="C7603" s="92" t="str">
        <f t="shared" si="354"/>
        <v>POST /file-payment-consents/{ConsentId}/file</v>
      </c>
      <c r="D7603" s="94" t="s">
        <v>207</v>
      </c>
      <c r="E7603" s="93" t="str">
        <f t="shared" si="355"/>
        <v>PISP</v>
      </c>
      <c r="F7603" s="93" t="str">
        <f t="shared" si="356"/>
        <v>N</v>
      </c>
      <c r="G7603" s="95">
        <v>23527242.081858642</v>
      </c>
      <c r="H7603" s="102">
        <v>33031.763002475476</v>
      </c>
      <c r="I7603" s="102">
        <v>80.425539765428894</v>
      </c>
      <c r="J7603" s="96"/>
      <c r="K7603" s="96"/>
      <c r="L7603" s="96"/>
      <c r="M7603" s="96"/>
      <c r="N7603" s="96"/>
      <c r="O7603" s="96"/>
      <c r="P7603" s="96"/>
    </row>
    <row r="7604" spans="1:16" x14ac:dyDescent="0.25">
      <c r="A7604" s="100">
        <v>43791</v>
      </c>
      <c r="B7604" s="101">
        <v>56</v>
      </c>
      <c r="C7604" s="92" t="str">
        <f t="shared" si="354"/>
        <v>GET /file-payment-consents/{ConsentId}/file</v>
      </c>
      <c r="D7604" s="94" t="s">
        <v>207</v>
      </c>
      <c r="E7604" s="93" t="str">
        <f t="shared" si="355"/>
        <v>PISP</v>
      </c>
      <c r="F7604" s="93" t="str">
        <f t="shared" si="356"/>
        <v>N</v>
      </c>
      <c r="G7604" s="95">
        <v>23584384.086940959</v>
      </c>
      <c r="H7604" s="102">
        <v>33999.653809930671</v>
      </c>
      <c r="I7604" s="102">
        <v>50.724907489274386</v>
      </c>
      <c r="J7604" s="96"/>
      <c r="K7604" s="96"/>
      <c r="L7604" s="96"/>
      <c r="M7604" s="96"/>
      <c r="N7604" s="96"/>
      <c r="O7604" s="96"/>
      <c r="P7604" s="96"/>
    </row>
    <row r="7605" spans="1:16" x14ac:dyDescent="0.25">
      <c r="A7605" s="100">
        <v>43791</v>
      </c>
      <c r="B7605" s="101">
        <v>57</v>
      </c>
      <c r="C7605" s="92" t="str">
        <f t="shared" si="354"/>
        <v>POST /file-payments</v>
      </c>
      <c r="D7605" s="94" t="s">
        <v>207</v>
      </c>
      <c r="E7605" s="93" t="str">
        <f t="shared" si="355"/>
        <v>PISP</v>
      </c>
      <c r="F7605" s="93" t="str">
        <f t="shared" si="356"/>
        <v>Y</v>
      </c>
      <c r="G7605" s="95">
        <v>435882866.89184654</v>
      </c>
      <c r="H7605" s="102">
        <v>4192.4551296721493</v>
      </c>
      <c r="I7605" s="102">
        <v>74.418676810694606</v>
      </c>
      <c r="J7605" s="96"/>
      <c r="K7605" s="96"/>
      <c r="L7605" s="96"/>
      <c r="M7605" s="96"/>
      <c r="N7605" s="96"/>
      <c r="O7605" s="96"/>
      <c r="P7605" s="96"/>
    </row>
    <row r="7606" spans="1:16" x14ac:dyDescent="0.25">
      <c r="A7606" s="100">
        <v>43791</v>
      </c>
      <c r="B7606" s="101">
        <v>58</v>
      </c>
      <c r="C7606" s="92" t="str">
        <f t="shared" si="354"/>
        <v>GET /file-payments/{FilePaymentId}</v>
      </c>
      <c r="D7606" s="94" t="s">
        <v>207</v>
      </c>
      <c r="E7606" s="93" t="str">
        <f t="shared" si="355"/>
        <v>PISP</v>
      </c>
      <c r="F7606" s="93" t="str">
        <f t="shared" si="356"/>
        <v>Y</v>
      </c>
      <c r="G7606" s="95">
        <v>79828755.033715084</v>
      </c>
      <c r="H7606" s="102">
        <v>911.63714628186244</v>
      </c>
      <c r="I7606" s="102">
        <v>126.02431989319751</v>
      </c>
      <c r="J7606" s="96"/>
      <c r="K7606" s="96"/>
      <c r="L7606" s="96"/>
      <c r="M7606" s="96"/>
      <c r="N7606" s="96"/>
      <c r="O7606" s="96"/>
      <c r="P7606" s="96"/>
    </row>
    <row r="7607" spans="1:16" x14ac:dyDescent="0.25">
      <c r="A7607" s="100">
        <v>43791</v>
      </c>
      <c r="B7607" s="101">
        <v>59</v>
      </c>
      <c r="C7607" s="92" t="str">
        <f t="shared" si="354"/>
        <v>GET /file-payments/{FilePaymentId}/report-file</v>
      </c>
      <c r="D7607" s="94" t="s">
        <v>207</v>
      </c>
      <c r="E7607" s="93" t="str">
        <f t="shared" si="355"/>
        <v>PISP</v>
      </c>
      <c r="F7607" s="93" t="str">
        <f t="shared" si="356"/>
        <v>Y</v>
      </c>
      <c r="G7607" s="95">
        <v>65716958.77989924</v>
      </c>
      <c r="H7607" s="102">
        <v>2381.5675539066738</v>
      </c>
      <c r="I7607" s="102">
        <v>91.743123384711595</v>
      </c>
      <c r="J7607" s="96"/>
      <c r="K7607" s="96"/>
      <c r="L7607" s="96"/>
      <c r="M7607" s="96"/>
      <c r="N7607" s="96"/>
      <c r="O7607" s="96"/>
      <c r="P7607" s="96"/>
    </row>
    <row r="7608" spans="1:16" x14ac:dyDescent="0.25">
      <c r="A7608" s="100">
        <v>43791</v>
      </c>
      <c r="B7608" s="101">
        <v>60</v>
      </c>
      <c r="C7608" s="92" t="str">
        <f t="shared" si="354"/>
        <v>POST /funds-confirmation-consents</v>
      </c>
      <c r="D7608" s="94" t="s">
        <v>207</v>
      </c>
      <c r="E7608" s="93" t="str">
        <f t="shared" si="355"/>
        <v>CoF</v>
      </c>
      <c r="F7608" s="93" t="str">
        <f t="shared" si="356"/>
        <v>N</v>
      </c>
      <c r="G7608" s="95">
        <v>14217561.430544345</v>
      </c>
      <c r="H7608" s="102">
        <v>14680.821394460036</v>
      </c>
      <c r="I7608" s="102">
        <v>13.160221919794921</v>
      </c>
      <c r="J7608" s="96"/>
      <c r="K7608" s="96"/>
      <c r="L7608" s="96"/>
      <c r="M7608" s="96"/>
      <c r="N7608" s="96"/>
      <c r="O7608" s="96"/>
      <c r="P7608" s="96"/>
    </row>
    <row r="7609" spans="1:16" x14ac:dyDescent="0.25">
      <c r="A7609" s="100">
        <v>43791</v>
      </c>
      <c r="B7609" s="101">
        <v>61</v>
      </c>
      <c r="C7609" s="92" t="str">
        <f t="shared" si="354"/>
        <v>GET /funds-confirmation-consents/{ConsentId}</v>
      </c>
      <c r="D7609" s="94" t="s">
        <v>207</v>
      </c>
      <c r="E7609" s="93" t="str">
        <f t="shared" si="355"/>
        <v>CoF</v>
      </c>
      <c r="F7609" s="93" t="str">
        <f t="shared" si="356"/>
        <v>N</v>
      </c>
      <c r="G7609" s="95">
        <v>22713087.544465479</v>
      </c>
      <c r="H7609" s="102">
        <v>41095.198694975923</v>
      </c>
      <c r="I7609" s="102">
        <v>201.6679880566868</v>
      </c>
      <c r="J7609" s="96"/>
      <c r="K7609" s="96"/>
      <c r="L7609" s="96"/>
      <c r="M7609" s="96"/>
      <c r="N7609" s="96"/>
      <c r="O7609" s="96"/>
      <c r="P7609" s="96"/>
    </row>
    <row r="7610" spans="1:16" x14ac:dyDescent="0.25">
      <c r="A7610" s="100">
        <v>43791</v>
      </c>
      <c r="B7610" s="101">
        <v>62</v>
      </c>
      <c r="C7610" s="92" t="str">
        <f t="shared" si="354"/>
        <v>DELETE /funds-confirmation-consents/{ConsentId}</v>
      </c>
      <c r="D7610" s="94" t="s">
        <v>207</v>
      </c>
      <c r="E7610" s="93" t="str">
        <f t="shared" si="355"/>
        <v>CoF</v>
      </c>
      <c r="F7610" s="93" t="str">
        <f t="shared" si="356"/>
        <v>N</v>
      </c>
      <c r="G7610" s="95">
        <v>7217634.5915851882</v>
      </c>
      <c r="H7610" s="102">
        <v>13379.369674754451</v>
      </c>
      <c r="I7610" s="102">
        <v>124.54336524845057</v>
      </c>
      <c r="J7610" s="96"/>
      <c r="K7610" s="96"/>
      <c r="L7610" s="96"/>
      <c r="M7610" s="96"/>
      <c r="N7610" s="96"/>
      <c r="O7610" s="96"/>
      <c r="P7610" s="96"/>
    </row>
    <row r="7611" spans="1:16" x14ac:dyDescent="0.25">
      <c r="A7611" s="100">
        <v>43791</v>
      </c>
      <c r="B7611" s="101">
        <v>63</v>
      </c>
      <c r="C7611" s="92" t="str">
        <f t="shared" si="354"/>
        <v>POST /funds-confirmations</v>
      </c>
      <c r="D7611" s="94" t="s">
        <v>207</v>
      </c>
      <c r="E7611" s="93" t="str">
        <f t="shared" si="355"/>
        <v>CoF</v>
      </c>
      <c r="F7611" s="93" t="str">
        <f t="shared" si="356"/>
        <v>Y</v>
      </c>
      <c r="G7611" s="95">
        <v>9951763.6787517518</v>
      </c>
      <c r="H7611" s="102">
        <v>18068.821995846836</v>
      </c>
      <c r="I7611" s="102">
        <v>266.12462194680444</v>
      </c>
      <c r="J7611" s="96"/>
      <c r="K7611" s="96"/>
      <c r="L7611" s="96"/>
      <c r="M7611" s="96"/>
      <c r="N7611" s="96"/>
      <c r="O7611" s="96"/>
      <c r="P7611" s="96"/>
    </row>
    <row r="7612" spans="1:16" x14ac:dyDescent="0.25">
      <c r="A7612" s="46">
        <v>43791</v>
      </c>
      <c r="B7612" s="101">
        <v>0</v>
      </c>
      <c r="C7612" s="92" t="str">
        <f t="shared" si="354"/>
        <v>OIDC endpoints for token IDs</v>
      </c>
      <c r="D7612" s="94" t="s">
        <v>208</v>
      </c>
      <c r="E7612" s="93" t="str">
        <f t="shared" si="355"/>
        <v>OIDC</v>
      </c>
      <c r="F7612" s="93" t="str">
        <f t="shared" si="356"/>
        <v>N</v>
      </c>
      <c r="G7612" s="112">
        <v>770842729.77200055</v>
      </c>
      <c r="H7612" s="68">
        <v>1473164.3204834084</v>
      </c>
      <c r="I7612" s="68">
        <v>567.93718108450014</v>
      </c>
      <c r="J7612" s="96"/>
      <c r="K7612" s="96"/>
      <c r="L7612" s="96"/>
      <c r="M7612" s="96"/>
      <c r="N7612" s="96"/>
      <c r="O7612" s="96"/>
      <c r="P7612" s="96"/>
    </row>
    <row r="7613" spans="1:16" x14ac:dyDescent="0.25">
      <c r="A7613" s="97">
        <v>43791</v>
      </c>
      <c r="B7613" s="101">
        <v>1</v>
      </c>
      <c r="C7613" s="92" t="str">
        <f t="shared" si="354"/>
        <v>POST /account-access-consents</v>
      </c>
      <c r="D7613" s="94" t="s">
        <v>208</v>
      </c>
      <c r="E7613" s="93" t="str">
        <f t="shared" si="355"/>
        <v>AISP</v>
      </c>
      <c r="F7613" s="93" t="str">
        <f t="shared" si="356"/>
        <v>N</v>
      </c>
      <c r="G7613" s="95">
        <v>626309.66481154761</v>
      </c>
      <c r="H7613" s="99">
        <v>28212.414228417914</v>
      </c>
      <c r="I7613" s="99">
        <v>93.468922096699586</v>
      </c>
      <c r="J7613" s="96"/>
      <c r="K7613" s="96"/>
      <c r="L7613" s="96"/>
      <c r="M7613" s="96"/>
      <c r="N7613" s="96"/>
      <c r="O7613" s="96"/>
      <c r="P7613" s="96"/>
    </row>
    <row r="7614" spans="1:16" x14ac:dyDescent="0.25">
      <c r="A7614" s="97">
        <v>43791</v>
      </c>
      <c r="B7614" s="101">
        <v>2</v>
      </c>
      <c r="C7614" s="92" t="str">
        <f t="shared" si="354"/>
        <v>GET /account-access-consents/{ConsentId}</v>
      </c>
      <c r="D7614" s="94" t="s">
        <v>208</v>
      </c>
      <c r="E7614" s="93" t="str">
        <f t="shared" si="355"/>
        <v>AISP</v>
      </c>
      <c r="F7614" s="93" t="str">
        <f t="shared" si="356"/>
        <v>N</v>
      </c>
      <c r="G7614" s="95">
        <v>1397976.9741755468</v>
      </c>
      <c r="H7614" s="99">
        <v>30485.282632928647</v>
      </c>
      <c r="I7614" s="99">
        <v>31.757400116966242</v>
      </c>
      <c r="J7614" s="96"/>
      <c r="K7614" s="96"/>
      <c r="L7614" s="96"/>
      <c r="M7614" s="96"/>
      <c r="N7614" s="96"/>
      <c r="O7614" s="96"/>
      <c r="P7614" s="96"/>
    </row>
    <row r="7615" spans="1:16" x14ac:dyDescent="0.25">
      <c r="A7615" s="97">
        <v>43791</v>
      </c>
      <c r="B7615" s="101">
        <v>3</v>
      </c>
      <c r="C7615" s="92" t="str">
        <f t="shared" si="354"/>
        <v>DELETE /account-access-consents/{ConsentId}</v>
      </c>
      <c r="D7615" s="94" t="s">
        <v>208</v>
      </c>
      <c r="E7615" s="93" t="str">
        <f t="shared" si="355"/>
        <v>AISP</v>
      </c>
      <c r="F7615" s="93" t="str">
        <f t="shared" si="356"/>
        <v>N</v>
      </c>
      <c r="G7615" s="95">
        <v>612875.11228570796</v>
      </c>
      <c r="H7615" s="99">
        <v>24897.235602864814</v>
      </c>
      <c r="I7615" s="99">
        <v>266.19624056984338</v>
      </c>
      <c r="J7615" s="96"/>
      <c r="K7615" s="96"/>
      <c r="L7615" s="96"/>
      <c r="M7615" s="96"/>
      <c r="N7615" s="96"/>
      <c r="O7615" s="96"/>
      <c r="P7615" s="96"/>
    </row>
    <row r="7616" spans="1:16" x14ac:dyDescent="0.25">
      <c r="A7616" s="97">
        <v>43791</v>
      </c>
      <c r="B7616" s="101">
        <v>4</v>
      </c>
      <c r="C7616" s="92" t="str">
        <f t="shared" si="354"/>
        <v>GET /accounts</v>
      </c>
      <c r="D7616" s="94" t="s">
        <v>208</v>
      </c>
      <c r="E7616" s="93" t="str">
        <f t="shared" si="355"/>
        <v>AISP</v>
      </c>
      <c r="F7616" s="93" t="str">
        <f t="shared" si="356"/>
        <v>Y</v>
      </c>
      <c r="G7616" s="95">
        <v>1495835.5889854603</v>
      </c>
      <c r="H7616" s="99">
        <v>30612.449532949955</v>
      </c>
      <c r="I7616" s="99">
        <v>64.080376651576515</v>
      </c>
      <c r="J7616" s="96"/>
      <c r="K7616" s="96"/>
      <c r="L7616" s="96"/>
      <c r="M7616" s="96"/>
      <c r="N7616" s="96"/>
      <c r="O7616" s="96"/>
      <c r="P7616" s="96"/>
    </row>
    <row r="7617" spans="1:16" x14ac:dyDescent="0.25">
      <c r="A7617" s="97">
        <v>43791</v>
      </c>
      <c r="B7617" s="101">
        <v>5</v>
      </c>
      <c r="C7617" s="92" t="str">
        <f t="shared" si="354"/>
        <v>GET /accounts/{AccountId}</v>
      </c>
      <c r="D7617" s="94" t="s">
        <v>208</v>
      </c>
      <c r="E7617" s="93" t="str">
        <f t="shared" si="355"/>
        <v>AISP</v>
      </c>
      <c r="F7617" s="93" t="str">
        <f t="shared" si="356"/>
        <v>Y</v>
      </c>
      <c r="G7617" s="95">
        <v>2606084.2011165568</v>
      </c>
      <c r="H7617" s="99">
        <v>39483.108035044424</v>
      </c>
      <c r="I7617" s="99">
        <v>80.177270653839074</v>
      </c>
      <c r="J7617" s="96"/>
      <c r="K7617" s="96"/>
      <c r="L7617" s="96"/>
      <c r="M7617" s="96"/>
      <c r="N7617" s="96"/>
      <c r="O7617" s="96"/>
      <c r="P7617" s="96"/>
    </row>
    <row r="7618" spans="1:16" x14ac:dyDescent="0.25">
      <c r="A7618" s="97">
        <v>43791</v>
      </c>
      <c r="B7618" s="101">
        <v>6</v>
      </c>
      <c r="C7618" s="92" t="str">
        <f t="shared" si="354"/>
        <v>GET /accounts/{AccountId}/balances</v>
      </c>
      <c r="D7618" s="94" t="s">
        <v>208</v>
      </c>
      <c r="E7618" s="93" t="str">
        <f t="shared" si="355"/>
        <v>AISP</v>
      </c>
      <c r="F7618" s="93" t="str">
        <f t="shared" si="356"/>
        <v>Y</v>
      </c>
      <c r="G7618" s="95">
        <v>1756279.8639744814</v>
      </c>
      <c r="H7618" s="99">
        <v>27702.580815182959</v>
      </c>
      <c r="I7618" s="99">
        <v>140.53411816883025</v>
      </c>
      <c r="J7618" s="96"/>
      <c r="K7618" s="96"/>
      <c r="L7618" s="96"/>
      <c r="M7618" s="96"/>
      <c r="N7618" s="96"/>
      <c r="O7618" s="96"/>
      <c r="P7618" s="96"/>
    </row>
    <row r="7619" spans="1:16" x14ac:dyDescent="0.25">
      <c r="A7619" s="97">
        <v>43791</v>
      </c>
      <c r="B7619" s="101">
        <v>7</v>
      </c>
      <c r="C7619" s="92" t="str">
        <f t="shared" si="354"/>
        <v>GET /balances</v>
      </c>
      <c r="D7619" s="94" t="s">
        <v>208</v>
      </c>
      <c r="E7619" s="93" t="str">
        <f t="shared" si="355"/>
        <v>AISP</v>
      </c>
      <c r="F7619" s="93" t="str">
        <f t="shared" si="356"/>
        <v>Y</v>
      </c>
      <c r="G7619" s="95">
        <v>1083271.1936155239</v>
      </c>
      <c r="H7619" s="99">
        <v>22703.09458935892</v>
      </c>
      <c r="I7619" s="99">
        <v>151.6613440647703</v>
      </c>
      <c r="J7619" s="96"/>
      <c r="K7619" s="96"/>
      <c r="L7619" s="96"/>
      <c r="M7619" s="96"/>
      <c r="N7619" s="96"/>
      <c r="O7619" s="96"/>
      <c r="P7619" s="96"/>
    </row>
    <row r="7620" spans="1:16" x14ac:dyDescent="0.25">
      <c r="A7620" s="97">
        <v>43791</v>
      </c>
      <c r="B7620" s="101">
        <v>8</v>
      </c>
      <c r="C7620" s="92" t="str">
        <f t="shared" si="354"/>
        <v>GET /accounts/{AccountId}/transactions</v>
      </c>
      <c r="D7620" s="94" t="s">
        <v>208</v>
      </c>
      <c r="E7620" s="93" t="str">
        <f t="shared" si="355"/>
        <v>AISP</v>
      </c>
      <c r="F7620" s="93" t="str">
        <f t="shared" si="356"/>
        <v>Y</v>
      </c>
      <c r="G7620" s="95">
        <v>28906649.103905331</v>
      </c>
      <c r="H7620" s="99">
        <v>20247.776612366095</v>
      </c>
      <c r="I7620" s="99">
        <v>188.5798579364278</v>
      </c>
      <c r="J7620" s="96"/>
      <c r="K7620" s="96"/>
      <c r="L7620" s="96"/>
      <c r="M7620" s="96"/>
      <c r="N7620" s="96"/>
      <c r="O7620" s="96"/>
      <c r="P7620" s="96"/>
    </row>
    <row r="7621" spans="1:16" x14ac:dyDescent="0.25">
      <c r="A7621" s="97">
        <v>43791</v>
      </c>
      <c r="B7621" s="101">
        <v>9</v>
      </c>
      <c r="C7621" s="92" t="str">
        <f t="shared" si="354"/>
        <v>GET /transactions</v>
      </c>
      <c r="D7621" s="94" t="s">
        <v>208</v>
      </c>
      <c r="E7621" s="93" t="str">
        <f t="shared" si="355"/>
        <v>AISP</v>
      </c>
      <c r="F7621" s="93" t="str">
        <f t="shared" si="356"/>
        <v>Y</v>
      </c>
      <c r="G7621" s="95">
        <v>338998040.19077468</v>
      </c>
      <c r="H7621" s="99">
        <v>45426.627193154112</v>
      </c>
      <c r="I7621" s="99">
        <v>35.524492077201032</v>
      </c>
      <c r="J7621" s="96"/>
      <c r="K7621" s="96"/>
      <c r="L7621" s="96"/>
      <c r="M7621" s="96"/>
      <c r="N7621" s="96"/>
      <c r="O7621" s="96"/>
      <c r="P7621" s="96"/>
    </row>
    <row r="7622" spans="1:16" x14ac:dyDescent="0.25">
      <c r="A7622" s="97">
        <v>43791</v>
      </c>
      <c r="B7622" s="101">
        <v>10</v>
      </c>
      <c r="C7622" s="92" t="str">
        <f t="shared" si="354"/>
        <v>GET /accounts/{AccountId}/beneficiaries</v>
      </c>
      <c r="D7622" s="94" t="s">
        <v>208</v>
      </c>
      <c r="E7622" s="93" t="str">
        <f t="shared" si="355"/>
        <v>AISP</v>
      </c>
      <c r="F7622" s="93" t="str">
        <f t="shared" si="356"/>
        <v>Y</v>
      </c>
      <c r="G7622" s="95">
        <v>1844322.3899628753</v>
      </c>
      <c r="H7622" s="99">
        <v>26566.037086291144</v>
      </c>
      <c r="I7622" s="99">
        <v>117.49781494240102</v>
      </c>
      <c r="J7622" s="96"/>
      <c r="K7622" s="96"/>
      <c r="L7622" s="96"/>
      <c r="M7622" s="96"/>
      <c r="N7622" s="96"/>
      <c r="O7622" s="96"/>
      <c r="P7622" s="96"/>
    </row>
    <row r="7623" spans="1:16" x14ac:dyDescent="0.25">
      <c r="A7623" s="97">
        <v>43791</v>
      </c>
      <c r="B7623" s="101">
        <v>11</v>
      </c>
      <c r="C7623" s="92" t="str">
        <f t="shared" si="354"/>
        <v>GET /beneficiaries</v>
      </c>
      <c r="D7623" s="94" t="s">
        <v>208</v>
      </c>
      <c r="E7623" s="93" t="str">
        <f t="shared" si="355"/>
        <v>AISP</v>
      </c>
      <c r="F7623" s="93" t="str">
        <f t="shared" si="356"/>
        <v>Y</v>
      </c>
      <c r="G7623" s="95">
        <v>2758573.8849037616</v>
      </c>
      <c r="H7623" s="99">
        <v>37559.520511549032</v>
      </c>
      <c r="I7623" s="99">
        <v>32.963599439402927</v>
      </c>
      <c r="J7623" s="96"/>
      <c r="K7623" s="96"/>
      <c r="L7623" s="96"/>
      <c r="M7623" s="96"/>
      <c r="N7623" s="96"/>
      <c r="O7623" s="96"/>
      <c r="P7623" s="96"/>
    </row>
    <row r="7624" spans="1:16" x14ac:dyDescent="0.25">
      <c r="A7624" s="97">
        <v>43791</v>
      </c>
      <c r="B7624" s="101">
        <v>12</v>
      </c>
      <c r="C7624" s="92" t="str">
        <f t="shared" ref="C7624:C7687" si="357">VLOOKUP($B7624,endpoints,3)</f>
        <v>GET /accounts/{AccountId}/direct-debits</v>
      </c>
      <c r="D7624" s="94" t="s">
        <v>208</v>
      </c>
      <c r="E7624" s="93" t="str">
        <f t="shared" ref="E7624:E7687" si="358">VLOOKUP($B7624,endpoints,4)</f>
        <v>AISP</v>
      </c>
      <c r="F7624" s="93" t="str">
        <f t="shared" ref="F7624:F7687" si="359">VLOOKUP($B7624,endpoints,5)</f>
        <v>Y</v>
      </c>
      <c r="G7624" s="95">
        <v>1846857.436926434</v>
      </c>
      <c r="H7624" s="99">
        <v>36860.792225743608</v>
      </c>
      <c r="I7624" s="99">
        <v>194.61660691448438</v>
      </c>
      <c r="J7624" s="96"/>
      <c r="K7624" s="96"/>
      <c r="L7624" s="96"/>
      <c r="M7624" s="96"/>
      <c r="N7624" s="96"/>
      <c r="O7624" s="96"/>
      <c r="P7624" s="96"/>
    </row>
    <row r="7625" spans="1:16" x14ac:dyDescent="0.25">
      <c r="A7625" s="97">
        <v>43791</v>
      </c>
      <c r="B7625" s="101">
        <v>13</v>
      </c>
      <c r="C7625" s="92" t="str">
        <f t="shared" si="357"/>
        <v>GET /direct-debits</v>
      </c>
      <c r="D7625" s="94" t="s">
        <v>208</v>
      </c>
      <c r="E7625" s="93" t="str">
        <f t="shared" si="358"/>
        <v>AISP</v>
      </c>
      <c r="F7625" s="93" t="str">
        <f t="shared" si="359"/>
        <v>Y</v>
      </c>
      <c r="G7625" s="95">
        <v>1821269.2616861211</v>
      </c>
      <c r="H7625" s="99">
        <v>22314.145940683971</v>
      </c>
      <c r="I7625" s="99">
        <v>191.261805137843</v>
      </c>
      <c r="J7625" s="96"/>
      <c r="K7625" s="96"/>
      <c r="L7625" s="96"/>
      <c r="M7625" s="96"/>
      <c r="N7625" s="96"/>
      <c r="O7625" s="96"/>
      <c r="P7625" s="96"/>
    </row>
    <row r="7626" spans="1:16" x14ac:dyDescent="0.25">
      <c r="A7626" s="97">
        <v>43791</v>
      </c>
      <c r="B7626" s="101">
        <v>14</v>
      </c>
      <c r="C7626" s="92" t="str">
        <f t="shared" si="357"/>
        <v>GET /accounts/{AccountId}/standing-orders</v>
      </c>
      <c r="D7626" s="94" t="s">
        <v>208</v>
      </c>
      <c r="E7626" s="93" t="str">
        <f t="shared" si="358"/>
        <v>AISP</v>
      </c>
      <c r="F7626" s="93" t="str">
        <f t="shared" si="359"/>
        <v>Y</v>
      </c>
      <c r="G7626" s="95">
        <v>920010.1194259777</v>
      </c>
      <c r="H7626" s="99">
        <v>17481.97382009431</v>
      </c>
      <c r="I7626" s="99">
        <v>119.53208987791118</v>
      </c>
      <c r="J7626" s="96"/>
      <c r="K7626" s="96"/>
      <c r="L7626" s="96"/>
      <c r="M7626" s="96"/>
      <c r="N7626" s="96"/>
      <c r="O7626" s="96"/>
      <c r="P7626" s="96"/>
    </row>
    <row r="7627" spans="1:16" x14ac:dyDescent="0.25">
      <c r="A7627" s="97">
        <v>43791</v>
      </c>
      <c r="B7627" s="101">
        <v>15</v>
      </c>
      <c r="C7627" s="92" t="str">
        <f t="shared" si="357"/>
        <v>GET /standing-orders</v>
      </c>
      <c r="D7627" s="94" t="s">
        <v>208</v>
      </c>
      <c r="E7627" s="93" t="str">
        <f t="shared" si="358"/>
        <v>AISP</v>
      </c>
      <c r="F7627" s="93" t="str">
        <f t="shared" si="359"/>
        <v>Y</v>
      </c>
      <c r="G7627" s="95">
        <v>1393729.4055074011</v>
      </c>
      <c r="H7627" s="99">
        <v>41640.312402792639</v>
      </c>
      <c r="I7627" s="99">
        <v>151.31689155270328</v>
      </c>
      <c r="J7627" s="96"/>
      <c r="K7627" s="96"/>
      <c r="L7627" s="96"/>
      <c r="M7627" s="96"/>
      <c r="N7627" s="96"/>
      <c r="O7627" s="96"/>
      <c r="P7627" s="96"/>
    </row>
    <row r="7628" spans="1:16" x14ac:dyDescent="0.25">
      <c r="A7628" s="97">
        <v>43791</v>
      </c>
      <c r="B7628" s="101">
        <v>16</v>
      </c>
      <c r="C7628" s="92" t="str">
        <f t="shared" si="357"/>
        <v>GET /accounts/{AccountId}/product</v>
      </c>
      <c r="D7628" s="94" t="s">
        <v>208</v>
      </c>
      <c r="E7628" s="93" t="str">
        <f t="shared" si="358"/>
        <v>AISP</v>
      </c>
      <c r="F7628" s="93" t="str">
        <f t="shared" si="359"/>
        <v>Y</v>
      </c>
      <c r="G7628" s="95">
        <v>382917.38993071439</v>
      </c>
      <c r="H7628" s="99">
        <v>5079.6070032826983</v>
      </c>
      <c r="I7628" s="99">
        <v>161.3982813490276</v>
      </c>
      <c r="J7628" s="96"/>
      <c r="K7628" s="96"/>
      <c r="L7628" s="96"/>
      <c r="M7628" s="96"/>
      <c r="N7628" s="96"/>
      <c r="O7628" s="96"/>
      <c r="P7628" s="96"/>
    </row>
    <row r="7629" spans="1:16" x14ac:dyDescent="0.25">
      <c r="A7629" s="97">
        <v>43791</v>
      </c>
      <c r="B7629" s="101">
        <v>17</v>
      </c>
      <c r="C7629" s="92" t="str">
        <f t="shared" si="357"/>
        <v>GET /products</v>
      </c>
      <c r="D7629" s="94" t="s">
        <v>208</v>
      </c>
      <c r="E7629" s="93" t="str">
        <f t="shared" si="358"/>
        <v>AISP</v>
      </c>
      <c r="F7629" s="93" t="str">
        <f t="shared" si="359"/>
        <v>Y</v>
      </c>
      <c r="G7629" s="95">
        <v>809501.11789286544</v>
      </c>
      <c r="H7629" s="99">
        <v>30058.633888411208</v>
      </c>
      <c r="I7629" s="99">
        <v>228.30290047069522</v>
      </c>
      <c r="J7629" s="96"/>
      <c r="K7629" s="96"/>
      <c r="L7629" s="96"/>
      <c r="M7629" s="96"/>
      <c r="N7629" s="96"/>
      <c r="O7629" s="96"/>
      <c r="P7629" s="96"/>
    </row>
    <row r="7630" spans="1:16" x14ac:dyDescent="0.25">
      <c r="A7630" s="97">
        <v>43791</v>
      </c>
      <c r="B7630" s="101">
        <v>18</v>
      </c>
      <c r="C7630" s="92" t="str">
        <f t="shared" si="357"/>
        <v>GET /accounts/{AccountId}/offers</v>
      </c>
      <c r="D7630" s="94" t="s">
        <v>208</v>
      </c>
      <c r="E7630" s="93" t="str">
        <f t="shared" si="358"/>
        <v>AISP</v>
      </c>
      <c r="F7630" s="93" t="str">
        <f t="shared" si="359"/>
        <v>Y</v>
      </c>
      <c r="G7630" s="95">
        <v>738447.68363181036</v>
      </c>
      <c r="H7630" s="99">
        <v>40854.616035908795</v>
      </c>
      <c r="I7630" s="99">
        <v>253.60259316608133</v>
      </c>
      <c r="J7630" s="96"/>
      <c r="K7630" s="96"/>
      <c r="L7630" s="96"/>
      <c r="M7630" s="96"/>
      <c r="N7630" s="96"/>
      <c r="O7630" s="96"/>
      <c r="P7630" s="96"/>
    </row>
    <row r="7631" spans="1:16" x14ac:dyDescent="0.25">
      <c r="A7631" s="97">
        <v>43791</v>
      </c>
      <c r="B7631" s="101">
        <v>19</v>
      </c>
      <c r="C7631" s="92" t="str">
        <f t="shared" si="357"/>
        <v>GET /offers</v>
      </c>
      <c r="D7631" s="94" t="s">
        <v>208</v>
      </c>
      <c r="E7631" s="93" t="str">
        <f t="shared" si="358"/>
        <v>AISP</v>
      </c>
      <c r="F7631" s="93" t="str">
        <f t="shared" si="359"/>
        <v>Y</v>
      </c>
      <c r="G7631" s="95">
        <v>3108707.5435847724</v>
      </c>
      <c r="H7631" s="99">
        <v>41036.509775997503</v>
      </c>
      <c r="I7631" s="99">
        <v>161.51169754374959</v>
      </c>
      <c r="J7631" s="96"/>
      <c r="K7631" s="96"/>
      <c r="L7631" s="96"/>
      <c r="M7631" s="96"/>
      <c r="N7631" s="96"/>
      <c r="O7631" s="96"/>
      <c r="P7631" s="96"/>
    </row>
    <row r="7632" spans="1:16" x14ac:dyDescent="0.25">
      <c r="A7632" s="97">
        <v>43791</v>
      </c>
      <c r="B7632" s="101">
        <v>20</v>
      </c>
      <c r="C7632" s="92" t="str">
        <f t="shared" si="357"/>
        <v>GET /accounts/{AccountId}/party</v>
      </c>
      <c r="D7632" s="94" t="s">
        <v>208</v>
      </c>
      <c r="E7632" s="93" t="str">
        <f t="shared" si="358"/>
        <v>AISP</v>
      </c>
      <c r="F7632" s="93" t="str">
        <f t="shared" si="359"/>
        <v>Y</v>
      </c>
      <c r="G7632" s="95">
        <v>1094313.3028845396</v>
      </c>
      <c r="H7632" s="99">
        <v>48582.699998274278</v>
      </c>
      <c r="I7632" s="99">
        <v>0</v>
      </c>
      <c r="J7632" s="96"/>
      <c r="K7632" s="96"/>
      <c r="L7632" s="96"/>
      <c r="M7632" s="96"/>
      <c r="N7632" s="96"/>
      <c r="O7632" s="96"/>
      <c r="P7632" s="96"/>
    </row>
    <row r="7633" spans="1:16" x14ac:dyDescent="0.25">
      <c r="A7633" s="97">
        <v>43791</v>
      </c>
      <c r="B7633" s="101">
        <v>21</v>
      </c>
      <c r="C7633" s="92" t="str">
        <f t="shared" si="357"/>
        <v>GET /party</v>
      </c>
      <c r="D7633" s="94" t="s">
        <v>208</v>
      </c>
      <c r="E7633" s="93" t="str">
        <f t="shared" si="358"/>
        <v>AISP</v>
      </c>
      <c r="F7633" s="93" t="str">
        <f t="shared" si="359"/>
        <v>Y</v>
      </c>
      <c r="G7633" s="95">
        <v>773355.81724695966</v>
      </c>
      <c r="H7633" s="99">
        <v>11240.989880749994</v>
      </c>
      <c r="I7633" s="99">
        <v>346.14683600770275</v>
      </c>
      <c r="J7633" s="96"/>
      <c r="K7633" s="96"/>
      <c r="L7633" s="96"/>
      <c r="M7633" s="96"/>
      <c r="N7633" s="96"/>
      <c r="O7633" s="96"/>
      <c r="P7633" s="96"/>
    </row>
    <row r="7634" spans="1:16" x14ac:dyDescent="0.25">
      <c r="A7634" s="97">
        <v>43791</v>
      </c>
      <c r="B7634" s="101">
        <v>22</v>
      </c>
      <c r="C7634" s="92" t="str">
        <f t="shared" si="357"/>
        <v>GET /accounts/{AccountId}/scheduled-payments</v>
      </c>
      <c r="D7634" s="94" t="s">
        <v>208</v>
      </c>
      <c r="E7634" s="93" t="str">
        <f t="shared" si="358"/>
        <v>AISP</v>
      </c>
      <c r="F7634" s="93" t="str">
        <f t="shared" si="359"/>
        <v>Y</v>
      </c>
      <c r="G7634" s="95">
        <v>889526.55013551249</v>
      </c>
      <c r="H7634" s="99">
        <v>33883.943633199546</v>
      </c>
      <c r="I7634" s="99">
        <v>3.1785482342605569</v>
      </c>
      <c r="J7634" s="96"/>
      <c r="K7634" s="96"/>
      <c r="L7634" s="96"/>
      <c r="M7634" s="96"/>
      <c r="N7634" s="96"/>
      <c r="O7634" s="96"/>
      <c r="P7634" s="96"/>
    </row>
    <row r="7635" spans="1:16" x14ac:dyDescent="0.25">
      <c r="A7635" s="97">
        <v>43791</v>
      </c>
      <c r="B7635" s="101">
        <v>23</v>
      </c>
      <c r="C7635" s="92" t="str">
        <f t="shared" si="357"/>
        <v>GET /scheduled-payments</v>
      </c>
      <c r="D7635" s="94" t="s">
        <v>208</v>
      </c>
      <c r="E7635" s="93" t="str">
        <f t="shared" si="358"/>
        <v>AISP</v>
      </c>
      <c r="F7635" s="93" t="str">
        <f t="shared" si="359"/>
        <v>Y</v>
      </c>
      <c r="G7635" s="95">
        <v>1957096.3367536941</v>
      </c>
      <c r="H7635" s="99">
        <v>28396.434769736785</v>
      </c>
      <c r="I7635" s="99">
        <v>85.819528520839199</v>
      </c>
      <c r="J7635" s="96"/>
      <c r="K7635" s="96"/>
      <c r="L7635" s="96"/>
      <c r="M7635" s="96"/>
      <c r="N7635" s="96"/>
      <c r="O7635" s="96"/>
      <c r="P7635" s="96"/>
    </row>
    <row r="7636" spans="1:16" x14ac:dyDescent="0.25">
      <c r="A7636" s="97">
        <v>43791</v>
      </c>
      <c r="B7636" s="101">
        <v>24</v>
      </c>
      <c r="C7636" s="92" t="str">
        <f t="shared" si="357"/>
        <v>GET /accounts/{AccountId}/statements</v>
      </c>
      <c r="D7636" s="94" t="s">
        <v>208</v>
      </c>
      <c r="E7636" s="93" t="str">
        <f t="shared" si="358"/>
        <v>AISP</v>
      </c>
      <c r="F7636" s="93" t="str">
        <f t="shared" si="359"/>
        <v>Y</v>
      </c>
      <c r="G7636" s="95">
        <v>949756.98750126781</v>
      </c>
      <c r="H7636" s="99">
        <v>13685.377220354327</v>
      </c>
      <c r="I7636" s="99">
        <v>134.42870519299632</v>
      </c>
      <c r="J7636" s="96"/>
      <c r="K7636" s="96"/>
      <c r="L7636" s="96"/>
      <c r="M7636" s="96"/>
      <c r="N7636" s="96"/>
      <c r="O7636" s="96"/>
      <c r="P7636" s="96"/>
    </row>
    <row r="7637" spans="1:16" x14ac:dyDescent="0.25">
      <c r="A7637" s="97">
        <v>43791</v>
      </c>
      <c r="B7637" s="101">
        <v>25</v>
      </c>
      <c r="C7637" s="92" t="str">
        <f t="shared" si="357"/>
        <v>GET /accounts/{AccountId}/statements/{StatementId}</v>
      </c>
      <c r="D7637" s="94" t="s">
        <v>208</v>
      </c>
      <c r="E7637" s="93" t="str">
        <f t="shared" si="358"/>
        <v>AISP</v>
      </c>
      <c r="F7637" s="93" t="str">
        <f t="shared" si="359"/>
        <v>Y</v>
      </c>
      <c r="G7637" s="95">
        <v>1087170.0709213025</v>
      </c>
      <c r="H7637" s="99">
        <v>21519.135215533257</v>
      </c>
      <c r="I7637" s="99">
        <v>114.62561929786406</v>
      </c>
      <c r="J7637" s="96"/>
      <c r="K7637" s="96"/>
      <c r="L7637" s="96"/>
      <c r="M7637" s="96"/>
      <c r="N7637" s="96"/>
      <c r="O7637" s="96"/>
      <c r="P7637" s="96"/>
    </row>
    <row r="7638" spans="1:16" x14ac:dyDescent="0.25">
      <c r="A7638" s="97">
        <v>43791</v>
      </c>
      <c r="B7638" s="101">
        <v>26</v>
      </c>
      <c r="C7638" s="92" t="str">
        <f t="shared" si="357"/>
        <v>GET /accounts/{AccountId}/statements/{StatementId}/file</v>
      </c>
      <c r="D7638" s="94" t="s">
        <v>208</v>
      </c>
      <c r="E7638" s="93" t="str">
        <f t="shared" si="358"/>
        <v>AISP</v>
      </c>
      <c r="F7638" s="93" t="str">
        <f t="shared" si="359"/>
        <v>Y</v>
      </c>
      <c r="G7638" s="95">
        <v>2066245.0894108415</v>
      </c>
      <c r="H7638" s="99">
        <v>21996.669064227386</v>
      </c>
      <c r="I7638" s="99">
        <v>95.758669847371237</v>
      </c>
      <c r="J7638" s="96"/>
      <c r="K7638" s="96"/>
      <c r="L7638" s="96"/>
      <c r="M7638" s="96"/>
      <c r="N7638" s="96"/>
      <c r="O7638" s="96"/>
      <c r="P7638" s="96"/>
    </row>
    <row r="7639" spans="1:16" x14ac:dyDescent="0.25">
      <c r="A7639" s="97">
        <v>43791</v>
      </c>
      <c r="B7639" s="101">
        <v>27</v>
      </c>
      <c r="C7639" s="92" t="str">
        <f t="shared" si="357"/>
        <v>GET /accounts/{AccountId}/statements/{StatementId}/transactions</v>
      </c>
      <c r="D7639" s="94" t="s">
        <v>208</v>
      </c>
      <c r="E7639" s="93" t="str">
        <f t="shared" si="358"/>
        <v>AISP</v>
      </c>
      <c r="F7639" s="93" t="str">
        <f t="shared" si="359"/>
        <v>Y</v>
      </c>
      <c r="G7639" s="95">
        <v>25358950.924651459</v>
      </c>
      <c r="H7639" s="99">
        <v>6604.3876524005846</v>
      </c>
      <c r="I7639" s="99">
        <v>264.29301849977122</v>
      </c>
      <c r="J7639" s="96"/>
      <c r="K7639" s="96"/>
      <c r="L7639" s="96"/>
      <c r="M7639" s="96"/>
      <c r="N7639" s="96"/>
      <c r="O7639" s="96"/>
      <c r="P7639" s="96"/>
    </row>
    <row r="7640" spans="1:16" x14ac:dyDescent="0.25">
      <c r="A7640" s="97">
        <v>43791</v>
      </c>
      <c r="B7640" s="101">
        <v>28</v>
      </c>
      <c r="C7640" s="92" t="str">
        <f t="shared" si="357"/>
        <v>GET /statements</v>
      </c>
      <c r="D7640" s="94" t="s">
        <v>208</v>
      </c>
      <c r="E7640" s="93" t="str">
        <f t="shared" si="358"/>
        <v>AISP</v>
      </c>
      <c r="F7640" s="93" t="str">
        <f t="shared" si="359"/>
        <v>Y</v>
      </c>
      <c r="G7640" s="95">
        <v>3408272.1192919849</v>
      </c>
      <c r="H7640" s="99">
        <v>45205.233644276603</v>
      </c>
      <c r="I7640" s="99">
        <v>65.246600991365227</v>
      </c>
      <c r="J7640" s="96"/>
      <c r="K7640" s="96"/>
      <c r="L7640" s="96"/>
      <c r="M7640" s="96"/>
      <c r="N7640" s="96"/>
      <c r="O7640" s="96"/>
      <c r="P7640" s="96"/>
    </row>
    <row r="7641" spans="1:16" x14ac:dyDescent="0.25">
      <c r="A7641" s="97">
        <v>43791</v>
      </c>
      <c r="B7641" s="101">
        <v>29</v>
      </c>
      <c r="C7641" s="92" t="str">
        <f t="shared" si="357"/>
        <v>POST /domestic-payment-consents</v>
      </c>
      <c r="D7641" s="94" t="s">
        <v>208</v>
      </c>
      <c r="E7641" s="93" t="str">
        <f t="shared" si="358"/>
        <v>PISP</v>
      </c>
      <c r="F7641" s="93" t="str">
        <f t="shared" si="359"/>
        <v>N</v>
      </c>
      <c r="G7641" s="95">
        <v>3774173.0001576091</v>
      </c>
      <c r="H7641" s="103">
        <v>9094.1943677569088</v>
      </c>
      <c r="I7641" s="103">
        <v>88.084454034128981</v>
      </c>
      <c r="J7641" s="96"/>
      <c r="K7641" s="96"/>
      <c r="L7641" s="96"/>
      <c r="M7641" s="96"/>
      <c r="N7641" s="96"/>
      <c r="O7641" s="96"/>
      <c r="P7641" s="96"/>
    </row>
    <row r="7642" spans="1:16" x14ac:dyDescent="0.25">
      <c r="A7642" s="97">
        <v>43791</v>
      </c>
      <c r="B7642" s="101">
        <v>30</v>
      </c>
      <c r="C7642" s="92" t="str">
        <f t="shared" si="357"/>
        <v>GET /domestic-payment-consents/{ConsentId}</v>
      </c>
      <c r="D7642" s="94" t="s">
        <v>208</v>
      </c>
      <c r="E7642" s="93" t="str">
        <f t="shared" si="358"/>
        <v>PISP</v>
      </c>
      <c r="F7642" s="93" t="str">
        <f t="shared" si="359"/>
        <v>N</v>
      </c>
      <c r="G7642" s="95">
        <v>13132000.034475949</v>
      </c>
      <c r="H7642" s="103">
        <v>19828.211042684608</v>
      </c>
      <c r="I7642" s="103">
        <v>145.12144562978781</v>
      </c>
      <c r="J7642" s="96"/>
      <c r="K7642" s="96"/>
      <c r="L7642" s="96"/>
      <c r="M7642" s="96"/>
      <c r="N7642" s="96"/>
      <c r="O7642" s="96"/>
      <c r="P7642" s="96"/>
    </row>
    <row r="7643" spans="1:16" x14ac:dyDescent="0.25">
      <c r="A7643" s="97">
        <v>43791</v>
      </c>
      <c r="B7643" s="101">
        <v>31</v>
      </c>
      <c r="C7643" s="92" t="str">
        <f t="shared" si="357"/>
        <v>POST /domestic-payments</v>
      </c>
      <c r="D7643" s="94" t="s">
        <v>208</v>
      </c>
      <c r="E7643" s="93" t="str">
        <f t="shared" si="358"/>
        <v>PISP</v>
      </c>
      <c r="F7643" s="93" t="str">
        <f t="shared" si="359"/>
        <v>Y</v>
      </c>
      <c r="G7643" s="95">
        <v>4471864.9193212437</v>
      </c>
      <c r="H7643" s="103">
        <v>16460.045946655009</v>
      </c>
      <c r="I7643" s="103">
        <v>5.5905007893613723</v>
      </c>
      <c r="J7643" s="96"/>
      <c r="K7643" s="96"/>
      <c r="L7643" s="96"/>
      <c r="M7643" s="96"/>
      <c r="N7643" s="96"/>
      <c r="O7643" s="96"/>
      <c r="P7643" s="96"/>
    </row>
    <row r="7644" spans="1:16" x14ac:dyDescent="0.25">
      <c r="A7644" s="97">
        <v>43791</v>
      </c>
      <c r="B7644" s="101">
        <v>32</v>
      </c>
      <c r="C7644" s="92" t="str">
        <f t="shared" si="357"/>
        <v>GET /domestic-payments/{DomesticPaymentId}</v>
      </c>
      <c r="D7644" s="94" t="s">
        <v>208</v>
      </c>
      <c r="E7644" s="93" t="str">
        <f t="shared" si="358"/>
        <v>PISP</v>
      </c>
      <c r="F7644" s="93" t="str">
        <f t="shared" si="359"/>
        <v>Y</v>
      </c>
      <c r="G7644" s="95">
        <v>35748159.30604437</v>
      </c>
      <c r="H7644" s="103">
        <v>39732.36796201612</v>
      </c>
      <c r="I7644" s="103">
        <v>69.243696597226105</v>
      </c>
      <c r="J7644" s="96"/>
      <c r="K7644" s="96"/>
      <c r="L7644" s="96"/>
      <c r="M7644" s="96"/>
      <c r="N7644" s="96"/>
      <c r="O7644" s="96"/>
      <c r="P7644" s="96"/>
    </row>
    <row r="7645" spans="1:16" x14ac:dyDescent="0.25">
      <c r="A7645" s="97">
        <v>43791</v>
      </c>
      <c r="B7645" s="101">
        <v>33</v>
      </c>
      <c r="C7645" s="92" t="str">
        <f t="shared" si="357"/>
        <v>POST /domestic-scheduled-payment-consents</v>
      </c>
      <c r="D7645" s="94" t="s">
        <v>208</v>
      </c>
      <c r="E7645" s="93" t="str">
        <f t="shared" si="358"/>
        <v>PISP</v>
      </c>
      <c r="F7645" s="93" t="str">
        <f t="shared" si="359"/>
        <v>N</v>
      </c>
      <c r="G7645" s="95">
        <v>18714491.622253474</v>
      </c>
      <c r="H7645" s="103">
        <v>19462.475048655073</v>
      </c>
      <c r="I7645" s="103">
        <v>105.61124994849085</v>
      </c>
      <c r="J7645" s="96"/>
      <c r="K7645" s="96"/>
      <c r="L7645" s="96"/>
      <c r="M7645" s="96"/>
      <c r="N7645" s="96"/>
      <c r="O7645" s="96"/>
      <c r="P7645" s="96"/>
    </row>
    <row r="7646" spans="1:16" x14ac:dyDescent="0.25">
      <c r="A7646" s="97">
        <v>43791</v>
      </c>
      <c r="B7646" s="101">
        <v>34</v>
      </c>
      <c r="C7646" s="92" t="str">
        <f t="shared" si="357"/>
        <v>GET /domestic-scheduled-payment-consents/{ConsentId}</v>
      </c>
      <c r="D7646" s="94" t="s">
        <v>208</v>
      </c>
      <c r="E7646" s="93" t="str">
        <f t="shared" si="358"/>
        <v>PISP</v>
      </c>
      <c r="F7646" s="93" t="str">
        <f t="shared" si="359"/>
        <v>N</v>
      </c>
      <c r="G7646" s="95">
        <v>12390070.693633556</v>
      </c>
      <c r="H7646" s="103">
        <v>11913.444853362029</v>
      </c>
      <c r="I7646" s="103">
        <v>75.515301240624979</v>
      </c>
      <c r="J7646" s="96"/>
      <c r="K7646" s="96"/>
      <c r="L7646" s="96"/>
      <c r="M7646" s="96"/>
      <c r="N7646" s="96"/>
      <c r="O7646" s="96"/>
      <c r="P7646" s="96"/>
    </row>
    <row r="7647" spans="1:16" x14ac:dyDescent="0.25">
      <c r="A7647" s="97">
        <v>43791</v>
      </c>
      <c r="B7647" s="101">
        <v>35</v>
      </c>
      <c r="C7647" s="92" t="str">
        <f t="shared" si="357"/>
        <v>POST /domestic-scheduled-payments</v>
      </c>
      <c r="D7647" s="94" t="s">
        <v>208</v>
      </c>
      <c r="E7647" s="93" t="str">
        <f t="shared" si="358"/>
        <v>PISP</v>
      </c>
      <c r="F7647" s="93" t="str">
        <f t="shared" si="359"/>
        <v>Y</v>
      </c>
      <c r="G7647" s="95">
        <v>32069239.144224755</v>
      </c>
      <c r="H7647" s="103">
        <v>46647.377592174715</v>
      </c>
      <c r="I7647" s="103">
        <v>156.66963341640354</v>
      </c>
      <c r="J7647" s="96"/>
      <c r="K7647" s="96"/>
      <c r="L7647" s="96"/>
      <c r="M7647" s="96"/>
      <c r="N7647" s="96"/>
      <c r="O7647" s="96"/>
      <c r="P7647" s="96"/>
    </row>
    <row r="7648" spans="1:16" x14ac:dyDescent="0.25">
      <c r="A7648" s="97">
        <v>43791</v>
      </c>
      <c r="B7648" s="101">
        <v>36</v>
      </c>
      <c r="C7648" s="92" t="str">
        <f t="shared" si="357"/>
        <v>GET /domestic-scheduled-payments/{DomesticScheduledPaymentId}</v>
      </c>
      <c r="D7648" s="94" t="s">
        <v>208</v>
      </c>
      <c r="E7648" s="93" t="str">
        <f t="shared" si="358"/>
        <v>PISP</v>
      </c>
      <c r="F7648" s="93" t="str">
        <f t="shared" si="359"/>
        <v>Y</v>
      </c>
      <c r="G7648" s="95">
        <v>13065285.222063776</v>
      </c>
      <c r="H7648" s="103">
        <v>31599.924665967672</v>
      </c>
      <c r="I7648" s="103">
        <v>78.283830475467738</v>
      </c>
      <c r="J7648" s="96"/>
      <c r="K7648" s="96"/>
      <c r="L7648" s="96"/>
      <c r="M7648" s="96"/>
      <c r="N7648" s="96"/>
      <c r="O7648" s="96"/>
      <c r="P7648" s="96"/>
    </row>
    <row r="7649" spans="1:16" x14ac:dyDescent="0.25">
      <c r="A7649" s="97">
        <v>43791</v>
      </c>
      <c r="B7649" s="101">
        <v>37</v>
      </c>
      <c r="C7649" s="92" t="str">
        <f t="shared" si="357"/>
        <v>POST /domestic-standing-order-consents</v>
      </c>
      <c r="D7649" s="94" t="s">
        <v>208</v>
      </c>
      <c r="E7649" s="93" t="str">
        <f t="shared" si="358"/>
        <v>PISP</v>
      </c>
      <c r="F7649" s="93" t="str">
        <f t="shared" si="359"/>
        <v>N</v>
      </c>
      <c r="G7649" s="95">
        <v>23177799.904572885</v>
      </c>
      <c r="H7649" s="103">
        <v>24964.662625545396</v>
      </c>
      <c r="I7649" s="103">
        <v>220.85524026632024</v>
      </c>
      <c r="J7649" s="96"/>
      <c r="K7649" s="96"/>
      <c r="L7649" s="96"/>
      <c r="M7649" s="96"/>
      <c r="N7649" s="96"/>
      <c r="O7649" s="96"/>
      <c r="P7649" s="96"/>
    </row>
    <row r="7650" spans="1:16" x14ac:dyDescent="0.25">
      <c r="A7650" s="97">
        <v>43791</v>
      </c>
      <c r="B7650" s="101">
        <v>38</v>
      </c>
      <c r="C7650" s="92" t="str">
        <f t="shared" si="357"/>
        <v>GET /domestic-standing-order-consents/{ConsentId}</v>
      </c>
      <c r="D7650" s="94" t="s">
        <v>208</v>
      </c>
      <c r="E7650" s="93" t="str">
        <f t="shared" si="358"/>
        <v>PISP</v>
      </c>
      <c r="F7650" s="93" t="str">
        <f t="shared" si="359"/>
        <v>N</v>
      </c>
      <c r="G7650" s="95">
        <v>24560789.767692205</v>
      </c>
      <c r="H7650" s="103">
        <v>31336.281010924169</v>
      </c>
      <c r="I7650" s="103">
        <v>210.9976614005605</v>
      </c>
      <c r="J7650" s="96"/>
      <c r="K7650" s="96"/>
      <c r="L7650" s="96"/>
      <c r="M7650" s="96"/>
      <c r="N7650" s="96"/>
      <c r="O7650" s="96"/>
      <c r="P7650" s="96"/>
    </row>
    <row r="7651" spans="1:16" x14ac:dyDescent="0.25">
      <c r="A7651" s="97">
        <v>43791</v>
      </c>
      <c r="B7651" s="101">
        <v>39</v>
      </c>
      <c r="C7651" s="92" t="str">
        <f t="shared" si="357"/>
        <v>POST /domestic-standing-orders</v>
      </c>
      <c r="D7651" s="94" t="s">
        <v>208</v>
      </c>
      <c r="E7651" s="93" t="str">
        <f t="shared" si="358"/>
        <v>PISP</v>
      </c>
      <c r="F7651" s="93" t="str">
        <f t="shared" si="359"/>
        <v>Y</v>
      </c>
      <c r="G7651" s="95">
        <v>7508502.8443802744</v>
      </c>
      <c r="H7651" s="99">
        <v>21317.678527037042</v>
      </c>
      <c r="I7651" s="99">
        <v>2.0133213035105442</v>
      </c>
      <c r="J7651" s="96"/>
      <c r="K7651" s="96"/>
      <c r="L7651" s="96"/>
      <c r="M7651" s="96"/>
      <c r="N7651" s="96"/>
      <c r="O7651" s="96"/>
      <c r="P7651" s="96"/>
    </row>
    <row r="7652" spans="1:16" x14ac:dyDescent="0.25">
      <c r="A7652" s="97">
        <v>43791</v>
      </c>
      <c r="B7652" s="101">
        <v>40</v>
      </c>
      <c r="C7652" s="92" t="str">
        <f t="shared" si="357"/>
        <v>GET /domestic-standing-orders/{DomesticStandingOrderId}</v>
      </c>
      <c r="D7652" s="94" t="s">
        <v>208</v>
      </c>
      <c r="E7652" s="93" t="str">
        <f t="shared" si="358"/>
        <v>PISP</v>
      </c>
      <c r="F7652" s="93" t="str">
        <f t="shared" si="359"/>
        <v>Y</v>
      </c>
      <c r="G7652" s="95">
        <v>5634363.5059949914</v>
      </c>
      <c r="H7652" s="99">
        <v>8410.3059785243859</v>
      </c>
      <c r="I7652" s="99">
        <v>216.17298473266015</v>
      </c>
      <c r="J7652" s="96"/>
      <c r="K7652" s="96"/>
      <c r="L7652" s="96"/>
      <c r="M7652" s="96"/>
      <c r="N7652" s="96"/>
      <c r="O7652" s="96"/>
      <c r="P7652" s="96"/>
    </row>
    <row r="7653" spans="1:16" x14ac:dyDescent="0.25">
      <c r="A7653" s="97">
        <v>43791</v>
      </c>
      <c r="B7653" s="101">
        <v>41</v>
      </c>
      <c r="C7653" s="92" t="str">
        <f t="shared" si="357"/>
        <v>POST /international-payment-consents</v>
      </c>
      <c r="D7653" s="94" t="s">
        <v>208</v>
      </c>
      <c r="E7653" s="93" t="str">
        <f t="shared" si="358"/>
        <v>PISP</v>
      </c>
      <c r="F7653" s="93" t="str">
        <f t="shared" si="359"/>
        <v>N</v>
      </c>
      <c r="G7653" s="95">
        <v>35425385.983407021</v>
      </c>
      <c r="H7653" s="99">
        <v>45449.57213190748</v>
      </c>
      <c r="I7653" s="99">
        <v>62.236027281198936</v>
      </c>
      <c r="J7653" s="96"/>
      <c r="K7653" s="96"/>
      <c r="L7653" s="96"/>
      <c r="M7653" s="96"/>
      <c r="N7653" s="96"/>
      <c r="O7653" s="96"/>
      <c r="P7653" s="96"/>
    </row>
    <row r="7654" spans="1:16" x14ac:dyDescent="0.25">
      <c r="A7654" s="97">
        <v>43791</v>
      </c>
      <c r="B7654" s="101">
        <v>42</v>
      </c>
      <c r="C7654" s="92" t="str">
        <f t="shared" si="357"/>
        <v>GET /international-payment-consents/{ConsentId}</v>
      </c>
      <c r="D7654" s="94" t="s">
        <v>208</v>
      </c>
      <c r="E7654" s="93" t="str">
        <f t="shared" si="358"/>
        <v>PISP</v>
      </c>
      <c r="F7654" s="93" t="str">
        <f t="shared" si="359"/>
        <v>N</v>
      </c>
      <c r="G7654" s="95">
        <v>32190465.879672855</v>
      </c>
      <c r="H7654" s="99">
        <v>34515.029824717887</v>
      </c>
      <c r="I7654" s="99">
        <v>248.24667852694196</v>
      </c>
      <c r="J7654" s="96"/>
      <c r="K7654" s="96"/>
      <c r="L7654" s="96"/>
      <c r="M7654" s="96"/>
      <c r="N7654" s="96"/>
      <c r="O7654" s="96"/>
      <c r="P7654" s="96"/>
    </row>
    <row r="7655" spans="1:16" x14ac:dyDescent="0.25">
      <c r="A7655" s="97">
        <v>43791</v>
      </c>
      <c r="B7655" s="101">
        <v>43</v>
      </c>
      <c r="C7655" s="92" t="str">
        <f t="shared" si="357"/>
        <v>POST /international-payments</v>
      </c>
      <c r="D7655" s="94" t="s">
        <v>208</v>
      </c>
      <c r="E7655" s="93" t="str">
        <f t="shared" si="358"/>
        <v>PISP</v>
      </c>
      <c r="F7655" s="93" t="str">
        <f t="shared" si="359"/>
        <v>Y</v>
      </c>
      <c r="G7655" s="95">
        <v>36599791.270309195</v>
      </c>
      <c r="H7655" s="99">
        <v>38551.717258948214</v>
      </c>
      <c r="I7655" s="99">
        <v>39.27065862870144</v>
      </c>
      <c r="J7655" s="96"/>
      <c r="K7655" s="96"/>
      <c r="L7655" s="96"/>
      <c r="M7655" s="96"/>
      <c r="N7655" s="96"/>
      <c r="O7655" s="96"/>
      <c r="P7655" s="96"/>
    </row>
    <row r="7656" spans="1:16" x14ac:dyDescent="0.25">
      <c r="A7656" s="97">
        <v>43791</v>
      </c>
      <c r="B7656" s="101">
        <v>44</v>
      </c>
      <c r="C7656" s="92" t="str">
        <f t="shared" si="357"/>
        <v>GET /international-payments/{InternationalPaymentId}</v>
      </c>
      <c r="D7656" s="94" t="s">
        <v>208</v>
      </c>
      <c r="E7656" s="93" t="str">
        <f t="shared" si="358"/>
        <v>PISP</v>
      </c>
      <c r="F7656" s="93" t="str">
        <f t="shared" si="359"/>
        <v>Y</v>
      </c>
      <c r="G7656" s="95">
        <v>12988112.214257535</v>
      </c>
      <c r="H7656" s="99">
        <v>17932.950705857776</v>
      </c>
      <c r="I7656" s="99">
        <v>57.971667442110814</v>
      </c>
      <c r="J7656" s="96"/>
      <c r="K7656" s="96"/>
      <c r="L7656" s="96"/>
      <c r="M7656" s="96"/>
      <c r="N7656" s="96"/>
      <c r="O7656" s="96"/>
      <c r="P7656" s="96"/>
    </row>
    <row r="7657" spans="1:16" x14ac:dyDescent="0.25">
      <c r="A7657" s="97">
        <v>43791</v>
      </c>
      <c r="B7657" s="101">
        <v>45</v>
      </c>
      <c r="C7657" s="92" t="str">
        <f t="shared" si="357"/>
        <v>POST /international-scheduled-payment-consents</v>
      </c>
      <c r="D7657" s="94" t="s">
        <v>208</v>
      </c>
      <c r="E7657" s="93" t="str">
        <f t="shared" si="358"/>
        <v>PISP</v>
      </c>
      <c r="F7657" s="93" t="str">
        <f t="shared" si="359"/>
        <v>N</v>
      </c>
      <c r="G7657" s="95">
        <v>24578906.935457684</v>
      </c>
      <c r="H7657" s="99">
        <v>32263.589938296293</v>
      </c>
      <c r="I7657" s="99">
        <v>14.630947805350413</v>
      </c>
      <c r="J7657" s="96"/>
      <c r="K7657" s="96"/>
      <c r="L7657" s="96"/>
      <c r="M7657" s="96"/>
      <c r="N7657" s="96"/>
      <c r="O7657" s="96"/>
      <c r="P7657" s="96"/>
    </row>
    <row r="7658" spans="1:16" x14ac:dyDescent="0.25">
      <c r="A7658" s="97">
        <v>43791</v>
      </c>
      <c r="B7658" s="101">
        <v>46</v>
      </c>
      <c r="C7658" s="92" t="str">
        <f t="shared" si="357"/>
        <v>GET /international-scheduled-payment-consents/{ConsentId}</v>
      </c>
      <c r="D7658" s="94" t="s">
        <v>208</v>
      </c>
      <c r="E7658" s="93" t="str">
        <f t="shared" si="358"/>
        <v>PISP</v>
      </c>
      <c r="F7658" s="93" t="str">
        <f t="shared" si="359"/>
        <v>N</v>
      </c>
      <c r="G7658" s="95">
        <v>9593550.4278390259</v>
      </c>
      <c r="H7658" s="99">
        <v>29316.457899713172</v>
      </c>
      <c r="I7658" s="99">
        <v>23.425884135365127</v>
      </c>
      <c r="J7658" s="96"/>
      <c r="K7658" s="96"/>
      <c r="L7658" s="96"/>
      <c r="M7658" s="96"/>
      <c r="N7658" s="96"/>
      <c r="O7658" s="96"/>
      <c r="P7658" s="96"/>
    </row>
    <row r="7659" spans="1:16" x14ac:dyDescent="0.25">
      <c r="A7659" s="97">
        <v>43791</v>
      </c>
      <c r="B7659" s="101">
        <v>47</v>
      </c>
      <c r="C7659" s="92" t="str">
        <f t="shared" si="357"/>
        <v>POST /international-scheduled-payments</v>
      </c>
      <c r="D7659" s="94" t="s">
        <v>208</v>
      </c>
      <c r="E7659" s="93" t="str">
        <f t="shared" si="358"/>
        <v>PISP</v>
      </c>
      <c r="F7659" s="93" t="str">
        <f t="shared" si="359"/>
        <v>Y</v>
      </c>
      <c r="G7659" s="95">
        <v>12552571.55804451</v>
      </c>
      <c r="H7659" s="99">
        <v>24641.435907953895</v>
      </c>
      <c r="I7659" s="99">
        <v>75.134757509815557</v>
      </c>
      <c r="J7659" s="96"/>
      <c r="K7659" s="96"/>
      <c r="L7659" s="96"/>
      <c r="M7659" s="96"/>
      <c r="N7659" s="96"/>
      <c r="O7659" s="96"/>
      <c r="P7659" s="96"/>
    </row>
    <row r="7660" spans="1:16" x14ac:dyDescent="0.25">
      <c r="A7660" s="97">
        <v>43791</v>
      </c>
      <c r="B7660" s="101">
        <v>48</v>
      </c>
      <c r="C7660" s="92" t="str">
        <f t="shared" si="357"/>
        <v>GET /international-scheduled-payments/{InternationalScheduledPaymentId}</v>
      </c>
      <c r="D7660" s="94" t="s">
        <v>208</v>
      </c>
      <c r="E7660" s="93" t="str">
        <f t="shared" si="358"/>
        <v>PISP</v>
      </c>
      <c r="F7660" s="93" t="str">
        <f t="shared" si="359"/>
        <v>Y</v>
      </c>
      <c r="G7660" s="95">
        <v>23263818.264102615</v>
      </c>
      <c r="H7660" s="99">
        <v>35288.54536453628</v>
      </c>
      <c r="I7660" s="99">
        <v>52.081615434413607</v>
      </c>
      <c r="J7660" s="96"/>
      <c r="K7660" s="96"/>
      <c r="L7660" s="96"/>
      <c r="M7660" s="96"/>
      <c r="N7660" s="96"/>
      <c r="O7660" s="96"/>
      <c r="P7660" s="96"/>
    </row>
    <row r="7661" spans="1:16" x14ac:dyDescent="0.25">
      <c r="A7661" s="97">
        <v>43791</v>
      </c>
      <c r="B7661" s="101">
        <v>49</v>
      </c>
      <c r="C7661" s="92" t="str">
        <f t="shared" si="357"/>
        <v>POST /international-standing-order-consents</v>
      </c>
      <c r="D7661" s="94" t="s">
        <v>208</v>
      </c>
      <c r="E7661" s="93" t="str">
        <f t="shared" si="358"/>
        <v>PISP</v>
      </c>
      <c r="F7661" s="93" t="str">
        <f t="shared" si="359"/>
        <v>N</v>
      </c>
      <c r="G7661" s="95">
        <v>3754343.0740596089</v>
      </c>
      <c r="H7661" s="99">
        <v>11654.38520465526</v>
      </c>
      <c r="I7661" s="99">
        <v>6.3058009330250648</v>
      </c>
      <c r="J7661" s="96"/>
      <c r="K7661" s="96"/>
      <c r="L7661" s="96"/>
      <c r="M7661" s="96"/>
      <c r="N7661" s="96"/>
      <c r="O7661" s="96"/>
      <c r="P7661" s="96"/>
    </row>
    <row r="7662" spans="1:16" x14ac:dyDescent="0.25">
      <c r="A7662" s="97">
        <v>43791</v>
      </c>
      <c r="B7662" s="101">
        <v>50</v>
      </c>
      <c r="C7662" s="92" t="str">
        <f t="shared" si="357"/>
        <v>GET /international-standing-order-consents/{ConsentId}</v>
      </c>
      <c r="D7662" s="94" t="s">
        <v>208</v>
      </c>
      <c r="E7662" s="93" t="str">
        <f t="shared" si="358"/>
        <v>PISP</v>
      </c>
      <c r="F7662" s="93" t="str">
        <f t="shared" si="359"/>
        <v>N</v>
      </c>
      <c r="G7662" s="95">
        <v>17156272.081825852</v>
      </c>
      <c r="H7662" s="99">
        <v>33888.66799989326</v>
      </c>
      <c r="I7662" s="99">
        <v>258.56847823001482</v>
      </c>
      <c r="J7662" s="96"/>
      <c r="K7662" s="96"/>
      <c r="L7662" s="96"/>
      <c r="M7662" s="96"/>
      <c r="N7662" s="96"/>
      <c r="O7662" s="96"/>
      <c r="P7662" s="96"/>
    </row>
    <row r="7663" spans="1:16" x14ac:dyDescent="0.25">
      <c r="A7663" s="97">
        <v>43791</v>
      </c>
      <c r="B7663" s="101">
        <v>51</v>
      </c>
      <c r="C7663" s="92" t="str">
        <f t="shared" si="357"/>
        <v>POST /international-standing-orders</v>
      </c>
      <c r="D7663" s="94" t="s">
        <v>208</v>
      </c>
      <c r="E7663" s="93" t="str">
        <f t="shared" si="358"/>
        <v>PISP</v>
      </c>
      <c r="F7663" s="93" t="str">
        <f t="shared" si="359"/>
        <v>Y</v>
      </c>
      <c r="G7663" s="95">
        <v>14679849.65401412</v>
      </c>
      <c r="H7663" s="99">
        <v>27124.26670324694</v>
      </c>
      <c r="I7663" s="99">
        <v>240.51390217406797</v>
      </c>
      <c r="J7663" s="96"/>
      <c r="K7663" s="96"/>
      <c r="L7663" s="96"/>
      <c r="M7663" s="96"/>
      <c r="N7663" s="96"/>
      <c r="O7663" s="96"/>
      <c r="P7663" s="96"/>
    </row>
    <row r="7664" spans="1:16" x14ac:dyDescent="0.25">
      <c r="A7664" s="97">
        <v>43791</v>
      </c>
      <c r="B7664" s="101">
        <v>52</v>
      </c>
      <c r="C7664" s="92" t="str">
        <f t="shared" si="357"/>
        <v>GET /international-standing-orders/{InternationalStandingOrderPaymentId}</v>
      </c>
      <c r="D7664" s="94" t="s">
        <v>208</v>
      </c>
      <c r="E7664" s="93" t="str">
        <f t="shared" si="358"/>
        <v>PISP</v>
      </c>
      <c r="F7664" s="93" t="str">
        <f t="shared" si="359"/>
        <v>Y</v>
      </c>
      <c r="G7664" s="95">
        <v>6197909.6251557413</v>
      </c>
      <c r="H7664" s="99">
        <v>15476.509651089968</v>
      </c>
      <c r="I7664" s="99">
        <v>72.266148436489402</v>
      </c>
      <c r="J7664" s="96"/>
      <c r="K7664" s="96"/>
      <c r="L7664" s="96"/>
      <c r="M7664" s="96"/>
      <c r="N7664" s="96"/>
      <c r="O7664" s="96"/>
      <c r="P7664" s="96"/>
    </row>
    <row r="7665" spans="1:16" x14ac:dyDescent="0.25">
      <c r="A7665" s="97">
        <v>43791</v>
      </c>
      <c r="B7665" s="101">
        <v>53</v>
      </c>
      <c r="C7665" s="92" t="str">
        <f t="shared" si="357"/>
        <v>POST /file-payment-consents</v>
      </c>
      <c r="D7665" s="94" t="s">
        <v>208</v>
      </c>
      <c r="E7665" s="93" t="str">
        <f t="shared" si="358"/>
        <v>PISP</v>
      </c>
      <c r="F7665" s="93" t="str">
        <f t="shared" si="359"/>
        <v>N</v>
      </c>
      <c r="G7665" s="95">
        <v>11137495.158619538</v>
      </c>
      <c r="H7665" s="99">
        <v>14586.851136056093</v>
      </c>
      <c r="I7665" s="99">
        <v>23.605965835037154</v>
      </c>
      <c r="J7665" s="96"/>
      <c r="K7665" s="96"/>
      <c r="L7665" s="96"/>
      <c r="M7665" s="96"/>
      <c r="N7665" s="96"/>
      <c r="O7665" s="96"/>
      <c r="P7665" s="96"/>
    </row>
    <row r="7666" spans="1:16" x14ac:dyDescent="0.25">
      <c r="A7666" s="97">
        <v>43791</v>
      </c>
      <c r="B7666" s="101">
        <v>54</v>
      </c>
      <c r="C7666" s="92" t="str">
        <f t="shared" si="357"/>
        <v>GET /file-payment-consents/{ConsentId}</v>
      </c>
      <c r="D7666" s="94" t="s">
        <v>208</v>
      </c>
      <c r="E7666" s="93" t="str">
        <f t="shared" si="358"/>
        <v>PISP</v>
      </c>
      <c r="F7666" s="93" t="str">
        <f t="shared" si="359"/>
        <v>N</v>
      </c>
      <c r="G7666" s="95">
        <v>21892216.722982969</v>
      </c>
      <c r="H7666" s="99">
        <v>25715.800500190828</v>
      </c>
      <c r="I7666" s="99">
        <v>186.13617008756921</v>
      </c>
      <c r="J7666" s="96"/>
      <c r="K7666" s="96"/>
      <c r="L7666" s="96"/>
      <c r="M7666" s="96"/>
      <c r="N7666" s="96"/>
      <c r="O7666" s="96"/>
      <c r="P7666" s="96"/>
    </row>
    <row r="7667" spans="1:16" x14ac:dyDescent="0.25">
      <c r="A7667" s="97">
        <v>43791</v>
      </c>
      <c r="B7667" s="101">
        <v>55</v>
      </c>
      <c r="C7667" s="92" t="str">
        <f t="shared" si="357"/>
        <v>POST /file-payment-consents/{ConsentId}/file</v>
      </c>
      <c r="D7667" s="94" t="s">
        <v>208</v>
      </c>
      <c r="E7667" s="93" t="str">
        <f t="shared" si="358"/>
        <v>PISP</v>
      </c>
      <c r="F7667" s="93" t="str">
        <f t="shared" si="359"/>
        <v>N</v>
      </c>
      <c r="G7667" s="95">
        <v>21388401.892598763</v>
      </c>
      <c r="H7667" s="99">
        <v>32384.081374975955</v>
      </c>
      <c r="I7667" s="99">
        <v>73.114127059480808</v>
      </c>
      <c r="J7667" s="96"/>
      <c r="K7667" s="96"/>
      <c r="L7667" s="96"/>
      <c r="M7667" s="96"/>
      <c r="N7667" s="96"/>
      <c r="O7667" s="96"/>
      <c r="P7667" s="96"/>
    </row>
    <row r="7668" spans="1:16" x14ac:dyDescent="0.25">
      <c r="A7668" s="97">
        <v>43791</v>
      </c>
      <c r="B7668" s="101">
        <v>56</v>
      </c>
      <c r="C7668" s="92" t="str">
        <f t="shared" si="357"/>
        <v>GET /file-payment-consents/{ConsentId}/file</v>
      </c>
      <c r="D7668" s="94" t="s">
        <v>208</v>
      </c>
      <c r="E7668" s="93" t="str">
        <f t="shared" si="358"/>
        <v>PISP</v>
      </c>
      <c r="F7668" s="93" t="str">
        <f t="shared" si="359"/>
        <v>N</v>
      </c>
      <c r="G7668" s="95">
        <v>21440349.169946324</v>
      </c>
      <c r="H7668" s="99">
        <v>33332.993931304576</v>
      </c>
      <c r="I7668" s="99">
        <v>46.113552262976711</v>
      </c>
      <c r="J7668" s="96"/>
      <c r="K7668" s="96"/>
      <c r="L7668" s="96"/>
      <c r="M7668" s="96"/>
      <c r="N7668" s="96"/>
      <c r="O7668" s="96"/>
      <c r="P7668" s="96"/>
    </row>
    <row r="7669" spans="1:16" x14ac:dyDescent="0.25">
      <c r="A7669" s="97">
        <v>43791</v>
      </c>
      <c r="B7669" s="101">
        <v>57</v>
      </c>
      <c r="C7669" s="92" t="str">
        <f t="shared" si="357"/>
        <v>POST /file-payments</v>
      </c>
      <c r="D7669" s="94" t="s">
        <v>208</v>
      </c>
      <c r="E7669" s="93" t="str">
        <f t="shared" si="358"/>
        <v>PISP</v>
      </c>
      <c r="F7669" s="93" t="str">
        <f t="shared" si="359"/>
        <v>Y</v>
      </c>
      <c r="G7669" s="95">
        <v>396257151.71986043</v>
      </c>
      <c r="H7669" s="99">
        <v>4110.2501271295587</v>
      </c>
      <c r="I7669" s="99">
        <v>67.653342555176906</v>
      </c>
      <c r="J7669" s="96"/>
      <c r="K7669" s="96"/>
      <c r="L7669" s="96"/>
      <c r="M7669" s="96"/>
      <c r="N7669" s="96"/>
      <c r="O7669" s="96"/>
      <c r="P7669" s="96"/>
    </row>
    <row r="7670" spans="1:16" x14ac:dyDescent="0.25">
      <c r="A7670" s="97">
        <v>43791</v>
      </c>
      <c r="B7670" s="101">
        <v>58</v>
      </c>
      <c r="C7670" s="92" t="str">
        <f t="shared" si="357"/>
        <v>GET /file-payments/{FilePaymentId}</v>
      </c>
      <c r="D7670" s="94" t="s">
        <v>208</v>
      </c>
      <c r="E7670" s="93" t="str">
        <f t="shared" si="358"/>
        <v>PISP</v>
      </c>
      <c r="F7670" s="93" t="str">
        <f t="shared" si="359"/>
        <v>Y</v>
      </c>
      <c r="G7670" s="95">
        <v>72571595.485195518</v>
      </c>
      <c r="H7670" s="99">
        <v>893.76190811947288</v>
      </c>
      <c r="I7670" s="99">
        <v>114.56756353927045</v>
      </c>
      <c r="J7670" s="96"/>
      <c r="K7670" s="96"/>
      <c r="L7670" s="96"/>
      <c r="M7670" s="96"/>
      <c r="N7670" s="96"/>
      <c r="O7670" s="96"/>
      <c r="P7670" s="96"/>
    </row>
    <row r="7671" spans="1:16" x14ac:dyDescent="0.25">
      <c r="A7671" s="97">
        <v>43791</v>
      </c>
      <c r="B7671" s="101">
        <v>59</v>
      </c>
      <c r="C7671" s="92" t="str">
        <f t="shared" si="357"/>
        <v>GET /file-payments/{FilePaymentId}/report-file</v>
      </c>
      <c r="D7671" s="94" t="s">
        <v>208</v>
      </c>
      <c r="E7671" s="93" t="str">
        <f t="shared" si="358"/>
        <v>PISP</v>
      </c>
      <c r="F7671" s="93" t="str">
        <f t="shared" si="359"/>
        <v>Y</v>
      </c>
      <c r="G7671" s="95">
        <v>59742689.7999084</v>
      </c>
      <c r="H7671" s="99">
        <v>2334.8701508888962</v>
      </c>
      <c r="I7671" s="99">
        <v>83.4028394406469</v>
      </c>
      <c r="J7671" s="96"/>
      <c r="K7671" s="96"/>
      <c r="L7671" s="96"/>
      <c r="M7671" s="96"/>
      <c r="N7671" s="96"/>
      <c r="O7671" s="96"/>
      <c r="P7671" s="96"/>
    </row>
    <row r="7672" spans="1:16" x14ac:dyDescent="0.25">
      <c r="A7672" s="97">
        <v>43791</v>
      </c>
      <c r="B7672" s="101">
        <v>60</v>
      </c>
      <c r="C7672" s="92" t="str">
        <f t="shared" si="357"/>
        <v>POST /funds-confirmation-consents</v>
      </c>
      <c r="D7672" s="94" t="s">
        <v>208</v>
      </c>
      <c r="E7672" s="93" t="str">
        <f t="shared" si="358"/>
        <v>CoF</v>
      </c>
      <c r="F7672" s="93" t="str">
        <f t="shared" si="359"/>
        <v>N</v>
      </c>
      <c r="G7672" s="95">
        <v>12925055.845949404</v>
      </c>
      <c r="H7672" s="99">
        <v>14392.962151431408</v>
      </c>
      <c r="I7672" s="99">
        <v>11.963838108904472</v>
      </c>
      <c r="J7672" s="96"/>
      <c r="K7672" s="96"/>
      <c r="L7672" s="96"/>
      <c r="M7672" s="96"/>
      <c r="N7672" s="96"/>
      <c r="O7672" s="96"/>
      <c r="P7672" s="96"/>
    </row>
    <row r="7673" spans="1:16" x14ac:dyDescent="0.25">
      <c r="A7673" s="97">
        <v>43791</v>
      </c>
      <c r="B7673" s="101">
        <v>61</v>
      </c>
      <c r="C7673" s="92" t="str">
        <f t="shared" si="357"/>
        <v>GET /funds-confirmation-consents/{ConsentId}</v>
      </c>
      <c r="D7673" s="94" t="s">
        <v>208</v>
      </c>
      <c r="E7673" s="93" t="str">
        <f t="shared" si="358"/>
        <v>CoF</v>
      </c>
      <c r="F7673" s="93" t="str">
        <f t="shared" si="359"/>
        <v>N</v>
      </c>
      <c r="G7673" s="95">
        <v>20648261.404059526</v>
      </c>
      <c r="H7673" s="99">
        <v>40289.410485270513</v>
      </c>
      <c r="I7673" s="99">
        <v>183.33453459698799</v>
      </c>
      <c r="J7673" s="96"/>
      <c r="K7673" s="96"/>
      <c r="L7673" s="96"/>
      <c r="M7673" s="96"/>
      <c r="N7673" s="96"/>
      <c r="O7673" s="96"/>
      <c r="P7673" s="96"/>
    </row>
    <row r="7674" spans="1:16" x14ac:dyDescent="0.25">
      <c r="A7674" s="97">
        <v>43791</v>
      </c>
      <c r="B7674" s="101">
        <v>62</v>
      </c>
      <c r="C7674" s="92" t="str">
        <f t="shared" si="357"/>
        <v>DELETE /funds-confirmation-consents/{ConsentId}</v>
      </c>
      <c r="D7674" s="94" t="s">
        <v>208</v>
      </c>
      <c r="E7674" s="93" t="str">
        <f t="shared" si="358"/>
        <v>CoF</v>
      </c>
      <c r="F7674" s="93" t="str">
        <f t="shared" si="359"/>
        <v>N</v>
      </c>
      <c r="G7674" s="95">
        <v>6561485.9923501704</v>
      </c>
      <c r="H7674" s="99">
        <v>13117.029092896521</v>
      </c>
      <c r="I7674" s="99">
        <v>113.22124113495505</v>
      </c>
      <c r="J7674" s="96"/>
      <c r="K7674" s="96"/>
      <c r="L7674" s="96"/>
      <c r="M7674" s="96"/>
      <c r="N7674" s="96"/>
      <c r="O7674" s="96"/>
      <c r="P7674" s="96"/>
    </row>
    <row r="7675" spans="1:16" x14ac:dyDescent="0.25">
      <c r="A7675" s="97">
        <v>43791</v>
      </c>
      <c r="B7675" s="101">
        <v>63</v>
      </c>
      <c r="C7675" s="92" t="str">
        <f t="shared" si="357"/>
        <v>POST /funds-confirmations</v>
      </c>
      <c r="D7675" s="94" t="s">
        <v>208</v>
      </c>
      <c r="E7675" s="93" t="str">
        <f t="shared" si="358"/>
        <v>CoF</v>
      </c>
      <c r="F7675" s="93" t="str">
        <f t="shared" si="359"/>
        <v>Y</v>
      </c>
      <c r="G7675" s="95">
        <v>9047057.8897743188</v>
      </c>
      <c r="H7675" s="99">
        <v>17714.531368477292</v>
      </c>
      <c r="I7675" s="99">
        <v>241.93147449709491</v>
      </c>
      <c r="J7675" s="96"/>
      <c r="K7675" s="96"/>
      <c r="L7675" s="96"/>
      <c r="M7675" s="96"/>
      <c r="N7675" s="96"/>
      <c r="O7675" s="96"/>
      <c r="P7675" s="96"/>
    </row>
    <row r="7676" spans="1:16" x14ac:dyDescent="0.25">
      <c r="A7676" s="97">
        <v>43791</v>
      </c>
      <c r="B7676" s="101">
        <v>75</v>
      </c>
      <c r="C7676" s="92" t="str">
        <f t="shared" si="357"/>
        <v>GET /domestic-payment-consents/{ConsentId}/funds-confirmation</v>
      </c>
      <c r="D7676" s="94" t="s">
        <v>208</v>
      </c>
      <c r="E7676" s="93" t="str">
        <f t="shared" si="358"/>
        <v>CoF</v>
      </c>
      <c r="F7676" s="93" t="str">
        <f t="shared" si="359"/>
        <v>Y</v>
      </c>
      <c r="G7676" s="95">
        <v>4190478.5675815637</v>
      </c>
      <c r="H7676" s="103">
        <v>6792.0228358066142</v>
      </c>
      <c r="I7676" s="103">
        <v>213.37999011978292</v>
      </c>
      <c r="J7676" s="96"/>
      <c r="K7676" s="96"/>
      <c r="L7676" s="96"/>
      <c r="M7676" s="96"/>
      <c r="N7676" s="96"/>
      <c r="O7676" s="96"/>
      <c r="P7676" s="96"/>
    </row>
    <row r="7677" spans="1:16" x14ac:dyDescent="0.25">
      <c r="A7677" s="97">
        <v>43791</v>
      </c>
      <c r="B7677" s="101">
        <v>76</v>
      </c>
      <c r="C7677" s="92" t="str">
        <f t="shared" si="357"/>
        <v>GET /international-payment-consents/{ConsentId}/funds-confirmation</v>
      </c>
      <c r="D7677" s="94" t="s">
        <v>208</v>
      </c>
      <c r="E7677" s="93" t="str">
        <f t="shared" si="358"/>
        <v>CoF</v>
      </c>
      <c r="F7677" s="93" t="str">
        <f t="shared" si="359"/>
        <v>Y</v>
      </c>
      <c r="G7677" s="95">
        <v>17136071.118737284</v>
      </c>
      <c r="H7677" s="99">
        <v>38563.219315509661</v>
      </c>
      <c r="I7677" s="99">
        <v>99.430465361436504</v>
      </c>
      <c r="J7677" s="96"/>
      <c r="K7677" s="96"/>
      <c r="L7677" s="96"/>
      <c r="M7677" s="96"/>
      <c r="N7677" s="96"/>
      <c r="O7677" s="96"/>
      <c r="P7677" s="96"/>
    </row>
    <row r="7678" spans="1:16" x14ac:dyDescent="0.25">
      <c r="A7678" s="97">
        <v>43791</v>
      </c>
      <c r="B7678" s="101">
        <v>77</v>
      </c>
      <c r="C7678" s="92" t="str">
        <f t="shared" si="357"/>
        <v>GET /international-scheduled-payment-consents/{ConsentId}/funds-confirmation</v>
      </c>
      <c r="D7678" s="94" t="s">
        <v>208</v>
      </c>
      <c r="E7678" s="93" t="str">
        <f t="shared" si="358"/>
        <v>CoF</v>
      </c>
      <c r="F7678" s="93" t="str">
        <f t="shared" si="359"/>
        <v>Y</v>
      </c>
      <c r="G7678" s="95">
        <v>29852840.054717477</v>
      </c>
      <c r="H7678" s="99">
        <v>45342.511613538838</v>
      </c>
      <c r="I7678" s="99">
        <v>8.3546866627797751</v>
      </c>
      <c r="J7678" s="96"/>
      <c r="K7678" s="96"/>
      <c r="L7678" s="96"/>
      <c r="M7678" s="96"/>
      <c r="N7678" s="96"/>
      <c r="O7678" s="96"/>
      <c r="P7678" s="96"/>
    </row>
    <row r="7679" spans="1:16" x14ac:dyDescent="0.25">
      <c r="A7679" s="97">
        <v>43791</v>
      </c>
      <c r="B7679" s="101">
        <v>78</v>
      </c>
      <c r="C7679" s="92" t="str">
        <f t="shared" si="357"/>
        <v>GET /accounts/{AccountId}/parties</v>
      </c>
      <c r="D7679" s="94" t="s">
        <v>208</v>
      </c>
      <c r="E7679" s="93" t="str">
        <f t="shared" si="358"/>
        <v>AISP</v>
      </c>
      <c r="F7679" s="93" t="str">
        <f t="shared" si="359"/>
        <v>Y</v>
      </c>
      <c r="G7679" s="104">
        <v>1149028.9680287666</v>
      </c>
      <c r="H7679" s="99">
        <v>51011.834998187995</v>
      </c>
      <c r="I7679" s="99">
        <v>0</v>
      </c>
      <c r="J7679" s="96"/>
      <c r="K7679" s="96"/>
      <c r="L7679" s="96"/>
      <c r="M7679" s="96"/>
      <c r="N7679" s="96"/>
      <c r="O7679" s="96"/>
      <c r="P7679" s="96"/>
    </row>
    <row r="7680" spans="1:16" x14ac:dyDescent="0.25">
      <c r="A7680" s="97">
        <v>43791</v>
      </c>
      <c r="B7680" s="101">
        <v>79</v>
      </c>
      <c r="C7680" s="92" t="str">
        <f t="shared" si="357"/>
        <v>GET /domestic-payments/{DomesticPaymentId}/payment-details</v>
      </c>
      <c r="D7680" s="94" t="s">
        <v>208</v>
      </c>
      <c r="E7680" s="93" t="str">
        <f t="shared" si="358"/>
        <v>PISP</v>
      </c>
      <c r="F7680" s="93" t="str">
        <f t="shared" si="359"/>
        <v>Y</v>
      </c>
      <c r="G7680" s="104">
        <v>39322975.236648813</v>
      </c>
      <c r="H7680" s="99">
        <v>43705.604758217734</v>
      </c>
      <c r="I7680" s="99">
        <v>76.16806625694872</v>
      </c>
      <c r="J7680" s="96"/>
      <c r="K7680" s="96"/>
      <c r="L7680" s="96"/>
      <c r="M7680" s="96"/>
      <c r="N7680" s="96"/>
      <c r="O7680" s="96"/>
      <c r="P7680" s="96"/>
    </row>
    <row r="7681" spans="1:16" x14ac:dyDescent="0.25">
      <c r="A7681" s="97">
        <v>43791</v>
      </c>
      <c r="B7681" s="101">
        <v>80</v>
      </c>
      <c r="C7681" s="92" t="str">
        <f t="shared" si="357"/>
        <v>GET /domestic-scheduled-payments/{DomesticScheduledPaymentId}/payment-details</v>
      </c>
      <c r="D7681" s="94" t="s">
        <v>208</v>
      </c>
      <c r="E7681" s="93" t="str">
        <f t="shared" si="358"/>
        <v>PISP</v>
      </c>
      <c r="F7681" s="93" t="str">
        <f t="shared" si="359"/>
        <v>Y</v>
      </c>
      <c r="G7681" s="104">
        <v>14371813.744270155</v>
      </c>
      <c r="H7681" s="99">
        <v>34759.917132564442</v>
      </c>
      <c r="I7681" s="99">
        <v>86.112213523014518</v>
      </c>
      <c r="J7681" s="96"/>
      <c r="K7681" s="96"/>
      <c r="L7681" s="96"/>
      <c r="M7681" s="96"/>
      <c r="N7681" s="96"/>
      <c r="O7681" s="96"/>
      <c r="P7681" s="96"/>
    </row>
    <row r="7682" spans="1:16" x14ac:dyDescent="0.25">
      <c r="A7682" s="97">
        <v>43791</v>
      </c>
      <c r="B7682" s="101">
        <v>81</v>
      </c>
      <c r="C7682" s="92" t="str">
        <f t="shared" si="357"/>
        <v>GET /domestic-standing-orders/{DomesticStandingOrderId}/payment-details</v>
      </c>
      <c r="D7682" s="94" t="s">
        <v>208</v>
      </c>
      <c r="E7682" s="93" t="str">
        <f t="shared" si="358"/>
        <v>PISP</v>
      </c>
      <c r="F7682" s="93" t="str">
        <f t="shared" si="359"/>
        <v>Y</v>
      </c>
      <c r="G7682" s="104">
        <v>6197799.8565944908</v>
      </c>
      <c r="H7682" s="99">
        <v>9251.3365763768252</v>
      </c>
      <c r="I7682" s="99">
        <v>237.79028320592619</v>
      </c>
      <c r="J7682" s="96"/>
      <c r="K7682" s="96"/>
      <c r="L7682" s="96"/>
      <c r="M7682" s="96"/>
      <c r="N7682" s="96"/>
      <c r="O7682" s="96"/>
      <c r="P7682" s="96"/>
    </row>
    <row r="7683" spans="1:16" x14ac:dyDescent="0.25">
      <c r="A7683" s="97">
        <v>43791</v>
      </c>
      <c r="B7683" s="101">
        <v>82</v>
      </c>
      <c r="C7683" s="92" t="str">
        <f t="shared" si="357"/>
        <v>GET /international-payments/{InternationalPaymentId}/payment-details</v>
      </c>
      <c r="D7683" s="94" t="s">
        <v>208</v>
      </c>
      <c r="E7683" s="93" t="str">
        <f t="shared" si="358"/>
        <v>PISP</v>
      </c>
      <c r="F7683" s="93" t="str">
        <f t="shared" si="359"/>
        <v>Y</v>
      </c>
      <c r="G7683" s="104">
        <v>14286923.43568329</v>
      </c>
      <c r="H7683" s="99">
        <v>19726.245776443557</v>
      </c>
      <c r="I7683" s="99">
        <v>63.768834186321904</v>
      </c>
      <c r="J7683" s="96"/>
      <c r="K7683" s="96"/>
      <c r="L7683" s="96"/>
      <c r="M7683" s="96"/>
      <c r="N7683" s="96"/>
      <c r="O7683" s="96"/>
      <c r="P7683" s="96"/>
    </row>
    <row r="7684" spans="1:16" x14ac:dyDescent="0.25">
      <c r="A7684" s="97">
        <v>43791</v>
      </c>
      <c r="B7684" s="101">
        <v>83</v>
      </c>
      <c r="C7684" s="92" t="str">
        <f t="shared" si="357"/>
        <v>GET /international-scheduled-payments/{InternationalScheduledPaymentId}/payment-details</v>
      </c>
      <c r="D7684" s="94" t="s">
        <v>208</v>
      </c>
      <c r="E7684" s="93" t="str">
        <f t="shared" si="358"/>
        <v>PISP</v>
      </c>
      <c r="F7684" s="93" t="str">
        <f t="shared" si="359"/>
        <v>Y</v>
      </c>
      <c r="G7684" s="104">
        <v>25590200.090512879</v>
      </c>
      <c r="H7684" s="99">
        <v>38817.399900989913</v>
      </c>
      <c r="I7684" s="99">
        <v>57.28977697785497</v>
      </c>
      <c r="J7684" s="96"/>
      <c r="K7684" s="96"/>
      <c r="L7684" s="96"/>
      <c r="M7684" s="96"/>
      <c r="N7684" s="96"/>
      <c r="O7684" s="96"/>
      <c r="P7684" s="96"/>
    </row>
    <row r="7685" spans="1:16" x14ac:dyDescent="0.25">
      <c r="A7685" s="97">
        <v>43791</v>
      </c>
      <c r="B7685" s="101">
        <v>84</v>
      </c>
      <c r="C7685" s="92" t="str">
        <f t="shared" si="357"/>
        <v>GET /international-standing-orders/{InternationalStandingOrderPaymentId}/payment-details</v>
      </c>
      <c r="D7685" s="94" t="s">
        <v>208</v>
      </c>
      <c r="E7685" s="93" t="str">
        <f t="shared" si="358"/>
        <v>PISP</v>
      </c>
      <c r="F7685" s="93" t="str">
        <f t="shared" si="359"/>
        <v>Y</v>
      </c>
      <c r="G7685" s="104">
        <v>6817700.5876713162</v>
      </c>
      <c r="H7685" s="99">
        <v>17024.160616198966</v>
      </c>
      <c r="I7685" s="99">
        <v>79.492763280138348</v>
      </c>
      <c r="J7685" s="96"/>
      <c r="K7685" s="96"/>
      <c r="L7685" s="96"/>
      <c r="M7685" s="96"/>
      <c r="N7685" s="96"/>
      <c r="O7685" s="96"/>
      <c r="P7685" s="96"/>
    </row>
    <row r="7686" spans="1:16" x14ac:dyDescent="0.25">
      <c r="A7686" s="97">
        <v>43791</v>
      </c>
      <c r="B7686" s="101">
        <v>85</v>
      </c>
      <c r="C7686" s="92" t="str">
        <f t="shared" si="357"/>
        <v>GET /file-payments/{FilePaymentId}/payment-details</v>
      </c>
      <c r="D7686" s="94" t="s">
        <v>208</v>
      </c>
      <c r="E7686" s="93" t="str">
        <f t="shared" si="358"/>
        <v>PISP</v>
      </c>
      <c r="F7686" s="93" t="str">
        <f t="shared" si="359"/>
        <v>Y</v>
      </c>
      <c r="G7686" s="104">
        <v>65716958.77989924</v>
      </c>
      <c r="H7686" s="99">
        <v>2568.3571659777858</v>
      </c>
      <c r="I7686" s="99">
        <v>91.743123384711595</v>
      </c>
      <c r="J7686" s="96"/>
      <c r="K7686" s="96"/>
      <c r="L7686" s="96"/>
      <c r="M7686" s="96"/>
      <c r="N7686" s="96"/>
      <c r="O7686" s="96"/>
      <c r="P7686" s="96"/>
    </row>
    <row r="7687" spans="1:16" x14ac:dyDescent="0.25">
      <c r="A7687" s="97">
        <v>43791</v>
      </c>
      <c r="B7687" s="101">
        <v>86</v>
      </c>
      <c r="C7687" s="92" t="str">
        <f t="shared" si="357"/>
        <v>POST /event-subscriptions</v>
      </c>
      <c r="D7687" s="94" t="s">
        <v>208</v>
      </c>
      <c r="E7687" s="93" t="str">
        <f t="shared" si="358"/>
        <v>Notifications</v>
      </c>
      <c r="F7687" s="93" t="str">
        <f t="shared" si="359"/>
        <v>N</v>
      </c>
      <c r="G7687" s="104">
        <v>11632550.261354463</v>
      </c>
      <c r="H7687" s="99">
        <v>12953.665936288267</v>
      </c>
      <c r="I7687" s="99">
        <v>10.767454298014025</v>
      </c>
      <c r="J7687" s="96"/>
      <c r="K7687" s="96"/>
      <c r="L7687" s="96"/>
      <c r="M7687" s="96"/>
      <c r="N7687" s="96"/>
      <c r="O7687" s="96"/>
      <c r="P7687" s="96"/>
    </row>
    <row r="7688" spans="1:16" x14ac:dyDescent="0.25">
      <c r="A7688" s="97">
        <v>43791</v>
      </c>
      <c r="B7688" s="101">
        <v>87</v>
      </c>
      <c r="C7688" s="92" t="str">
        <f t="shared" ref="C7688:C7751" si="360">VLOOKUP($B7688,endpoints,3)</f>
        <v>GET /event-subscriptions</v>
      </c>
      <c r="D7688" s="94" t="s">
        <v>208</v>
      </c>
      <c r="E7688" s="93" t="str">
        <f t="shared" ref="E7688:E7751" si="361">VLOOKUP($B7688,endpoints,4)</f>
        <v>Notifications</v>
      </c>
      <c r="F7688" s="93" t="str">
        <f t="shared" ref="F7688:F7751" si="362">VLOOKUP($B7688,endpoints,5)</f>
        <v>N</v>
      </c>
      <c r="G7688" s="104">
        <v>18583435.263653573</v>
      </c>
      <c r="H7688" s="99">
        <v>36260.469436743464</v>
      </c>
      <c r="I7688" s="99">
        <v>165.00108113728919</v>
      </c>
      <c r="J7688" s="96"/>
      <c r="K7688" s="96"/>
      <c r="L7688" s="96"/>
      <c r="M7688" s="96"/>
      <c r="N7688" s="96"/>
      <c r="O7688" s="96"/>
      <c r="P7688" s="96"/>
    </row>
    <row r="7689" spans="1:16" x14ac:dyDescent="0.25">
      <c r="A7689" s="97">
        <v>43791</v>
      </c>
      <c r="B7689" s="101">
        <v>88</v>
      </c>
      <c r="C7689" s="92" t="str">
        <f t="shared" si="360"/>
        <v>PUT /event-subscriptions/{EventSubscriptionId}</v>
      </c>
      <c r="D7689" s="94" t="s">
        <v>208</v>
      </c>
      <c r="E7689" s="93" t="str">
        <f t="shared" si="361"/>
        <v>Notifications</v>
      </c>
      <c r="F7689" s="93" t="str">
        <f t="shared" si="362"/>
        <v>N</v>
      </c>
      <c r="G7689" s="104">
        <v>12214177.774422187</v>
      </c>
      <c r="H7689" s="99">
        <v>13601.349233102681</v>
      </c>
      <c r="I7689" s="99">
        <v>11.305827012914726</v>
      </c>
      <c r="J7689" s="96"/>
      <c r="K7689" s="96"/>
      <c r="L7689" s="96"/>
      <c r="M7689" s="96"/>
      <c r="N7689" s="96"/>
      <c r="O7689" s="96"/>
      <c r="P7689" s="96"/>
    </row>
    <row r="7690" spans="1:16" x14ac:dyDescent="0.25">
      <c r="A7690" s="97">
        <v>43791</v>
      </c>
      <c r="B7690" s="101">
        <v>89</v>
      </c>
      <c r="C7690" s="92" t="str">
        <f t="shared" si="360"/>
        <v>DELETE /event-subscriptions/{EventSubscriptionId}</v>
      </c>
      <c r="D7690" s="94" t="s">
        <v>208</v>
      </c>
      <c r="E7690" s="93" t="str">
        <f t="shared" si="361"/>
        <v>Notifications</v>
      </c>
      <c r="F7690" s="93" t="str">
        <f t="shared" si="362"/>
        <v>N</v>
      </c>
      <c r="G7690" s="104">
        <v>7217634.5915851882</v>
      </c>
      <c r="H7690" s="99">
        <v>14428.732002186174</v>
      </c>
      <c r="I7690" s="99">
        <v>124.54336524845057</v>
      </c>
      <c r="J7690" s="96"/>
      <c r="K7690" s="96"/>
      <c r="L7690" s="96"/>
      <c r="M7690" s="96"/>
      <c r="N7690" s="96"/>
      <c r="O7690" s="96"/>
      <c r="P7690" s="96"/>
    </row>
    <row r="7691" spans="1:16" x14ac:dyDescent="0.25">
      <c r="A7691" s="97">
        <v>43791</v>
      </c>
      <c r="B7691" s="101">
        <v>90</v>
      </c>
      <c r="C7691" s="92" t="str">
        <f t="shared" si="360"/>
        <v>POST /event-notifications</v>
      </c>
      <c r="D7691" s="94" t="s">
        <v>208</v>
      </c>
      <c r="E7691" s="93" t="str">
        <f t="shared" si="361"/>
        <v>Notifications</v>
      </c>
      <c r="F7691" s="93" t="str">
        <f t="shared" si="362"/>
        <v>N</v>
      </c>
      <c r="G7691" s="104">
        <v>8594704.9952856023</v>
      </c>
      <c r="H7691" s="99">
        <v>16828.804800053425</v>
      </c>
      <c r="I7691" s="99">
        <v>229.83490077224016</v>
      </c>
      <c r="J7691" s="96"/>
      <c r="K7691" s="96"/>
      <c r="L7691" s="96"/>
      <c r="M7691" s="96"/>
      <c r="N7691" s="96"/>
      <c r="O7691" s="96"/>
      <c r="P7691" s="96"/>
    </row>
    <row r="7692" spans="1:16" x14ac:dyDescent="0.25">
      <c r="A7692" s="97">
        <v>43791</v>
      </c>
      <c r="B7692" s="101">
        <v>91</v>
      </c>
      <c r="C7692" s="92" t="str">
        <f t="shared" si="360"/>
        <v>POST /events</v>
      </c>
      <c r="D7692" s="94" t="s">
        <v>208</v>
      </c>
      <c r="E7692" s="93" t="str">
        <f t="shared" si="361"/>
        <v>Notifications</v>
      </c>
      <c r="F7692" s="93" t="str">
        <f t="shared" si="362"/>
        <v>N</v>
      </c>
      <c r="G7692" s="104">
        <v>5905337.3931151535</v>
      </c>
      <c r="H7692" s="99">
        <v>11805.326183606869</v>
      </c>
      <c r="I7692" s="99">
        <v>101.89911702145955</v>
      </c>
      <c r="J7692" s="96"/>
      <c r="K7692" s="96"/>
      <c r="L7692" s="96"/>
      <c r="M7692" s="96"/>
      <c r="N7692" s="96"/>
      <c r="O7692" s="96"/>
      <c r="P7692" s="96"/>
    </row>
    <row r="7693" spans="1:16" x14ac:dyDescent="0.25">
      <c r="A7693" s="97">
        <v>43792</v>
      </c>
      <c r="B7693" s="101">
        <v>0</v>
      </c>
      <c r="C7693" s="92" t="str">
        <f t="shared" si="360"/>
        <v>OIDC endpoints for token IDs</v>
      </c>
      <c r="D7693" s="94" t="s">
        <v>207</v>
      </c>
      <c r="E7693" s="93" t="str">
        <f t="shared" si="361"/>
        <v>OIDC</v>
      </c>
      <c r="F7693" s="93" t="str">
        <f t="shared" si="362"/>
        <v>N</v>
      </c>
      <c r="G7693" s="111">
        <v>772882510.48709536</v>
      </c>
      <c r="H7693" s="99">
        <v>1943595.5358790576</v>
      </c>
      <c r="I7693" s="99">
        <v>657.02544099771023</v>
      </c>
      <c r="J7693" s="96"/>
      <c r="K7693" s="96"/>
      <c r="L7693" s="96"/>
      <c r="M7693" s="96"/>
      <c r="N7693" s="96"/>
      <c r="O7693" s="96"/>
      <c r="P7693" s="96"/>
    </row>
    <row r="7694" spans="1:16" x14ac:dyDescent="0.25">
      <c r="A7694" s="100">
        <v>43792</v>
      </c>
      <c r="B7694" s="101">
        <v>1</v>
      </c>
      <c r="C7694" s="92" t="str">
        <f t="shared" si="360"/>
        <v>POST /account-access-consents</v>
      </c>
      <c r="D7694" s="94" t="s">
        <v>207</v>
      </c>
      <c r="E7694" s="93" t="str">
        <f t="shared" si="361"/>
        <v>AISP</v>
      </c>
      <c r="F7694" s="93" t="str">
        <f t="shared" si="362"/>
        <v>N</v>
      </c>
      <c r="G7694" s="95">
        <v>705897.84334194369</v>
      </c>
      <c r="H7694" s="102">
        <v>26542.486619805302</v>
      </c>
      <c r="I7694" s="102">
        <v>95.674696348668348</v>
      </c>
      <c r="J7694" s="96"/>
      <c r="K7694" s="96"/>
      <c r="L7694" s="96"/>
      <c r="M7694" s="96"/>
      <c r="N7694" s="96"/>
      <c r="O7694" s="96"/>
      <c r="P7694" s="96"/>
    </row>
    <row r="7695" spans="1:16" x14ac:dyDescent="0.25">
      <c r="A7695" s="100">
        <v>43792</v>
      </c>
      <c r="B7695" s="101">
        <v>2</v>
      </c>
      <c r="C7695" s="92" t="str">
        <f t="shared" si="360"/>
        <v>GET /account-access-consents/{ConsentId}</v>
      </c>
      <c r="D7695" s="94" t="s">
        <v>207</v>
      </c>
      <c r="E7695" s="93" t="str">
        <f t="shared" si="361"/>
        <v>AISP</v>
      </c>
      <c r="F7695" s="93" t="str">
        <f t="shared" si="362"/>
        <v>N</v>
      </c>
      <c r="G7695" s="95">
        <v>1659736.6759790117</v>
      </c>
      <c r="H7695" s="102">
        <v>32686.608905821646</v>
      </c>
      <c r="I7695" s="102">
        <v>34.22767897683628</v>
      </c>
      <c r="J7695" s="96"/>
      <c r="K7695" s="96"/>
      <c r="L7695" s="96"/>
      <c r="M7695" s="96"/>
      <c r="N7695" s="96"/>
      <c r="O7695" s="96"/>
      <c r="P7695" s="96"/>
    </row>
    <row r="7696" spans="1:16" x14ac:dyDescent="0.25">
      <c r="A7696" s="100">
        <v>43792</v>
      </c>
      <c r="B7696" s="101">
        <v>3</v>
      </c>
      <c r="C7696" s="92" t="str">
        <f t="shared" si="360"/>
        <v>DELETE /account-access-consents/{ConsentId}</v>
      </c>
      <c r="D7696" s="94" t="s">
        <v>207</v>
      </c>
      <c r="E7696" s="93" t="str">
        <f t="shared" si="361"/>
        <v>AISP</v>
      </c>
      <c r="F7696" s="93" t="str">
        <f t="shared" si="362"/>
        <v>N</v>
      </c>
      <c r="G7696" s="95">
        <v>757380.17499989911</v>
      </c>
      <c r="H7696" s="102">
        <v>25155.011018945144</v>
      </c>
      <c r="I7696" s="102">
        <v>325.82099069841865</v>
      </c>
      <c r="J7696" s="96"/>
      <c r="K7696" s="96"/>
      <c r="L7696" s="96"/>
      <c r="M7696" s="96"/>
      <c r="N7696" s="96"/>
      <c r="O7696" s="96"/>
      <c r="P7696" s="96"/>
    </row>
    <row r="7697" spans="1:16" x14ac:dyDescent="0.25">
      <c r="A7697" s="100">
        <v>43792</v>
      </c>
      <c r="B7697" s="101">
        <v>4</v>
      </c>
      <c r="C7697" s="92" t="str">
        <f t="shared" si="360"/>
        <v>GET /accounts</v>
      </c>
      <c r="D7697" s="94" t="s">
        <v>207</v>
      </c>
      <c r="E7697" s="93" t="str">
        <f t="shared" si="361"/>
        <v>AISP</v>
      </c>
      <c r="F7697" s="93" t="str">
        <f t="shared" si="362"/>
        <v>Y</v>
      </c>
      <c r="G7697" s="95">
        <v>1853777.2893358632</v>
      </c>
      <c r="H7697" s="102">
        <v>29813.075793310691</v>
      </c>
      <c r="I7697" s="102">
        <v>74.024745131720664</v>
      </c>
      <c r="J7697" s="96"/>
      <c r="K7697" s="96"/>
      <c r="L7697" s="96"/>
      <c r="M7697" s="96"/>
      <c r="N7697" s="96"/>
      <c r="O7697" s="96"/>
      <c r="P7697" s="96"/>
    </row>
    <row r="7698" spans="1:16" x14ac:dyDescent="0.25">
      <c r="A7698" s="100">
        <v>43792</v>
      </c>
      <c r="B7698" s="101">
        <v>5</v>
      </c>
      <c r="C7698" s="92" t="str">
        <f t="shared" si="360"/>
        <v>GET /accounts/{AccountId}</v>
      </c>
      <c r="D7698" s="94" t="s">
        <v>207</v>
      </c>
      <c r="E7698" s="93" t="str">
        <f t="shared" si="361"/>
        <v>AISP</v>
      </c>
      <c r="F7698" s="93" t="str">
        <f t="shared" si="362"/>
        <v>Y</v>
      </c>
      <c r="G7698" s="95">
        <v>2983417.198598227</v>
      </c>
      <c r="H7698" s="102">
        <v>46165.020028347433</v>
      </c>
      <c r="I7698" s="102">
        <v>87.231196351335683</v>
      </c>
      <c r="J7698" s="96"/>
      <c r="K7698" s="96"/>
      <c r="L7698" s="96"/>
      <c r="M7698" s="96"/>
      <c r="N7698" s="96"/>
      <c r="O7698" s="96"/>
      <c r="P7698" s="96"/>
    </row>
    <row r="7699" spans="1:16" x14ac:dyDescent="0.25">
      <c r="A7699" s="100">
        <v>43792</v>
      </c>
      <c r="B7699" s="101">
        <v>6</v>
      </c>
      <c r="C7699" s="92" t="str">
        <f t="shared" si="360"/>
        <v>GET /accounts/{AccountId}/balances</v>
      </c>
      <c r="D7699" s="94" t="s">
        <v>207</v>
      </c>
      <c r="E7699" s="93" t="str">
        <f t="shared" si="361"/>
        <v>AISP</v>
      </c>
      <c r="F7699" s="93" t="str">
        <f t="shared" si="362"/>
        <v>Y</v>
      </c>
      <c r="G7699" s="95">
        <v>2378683.8014627183</v>
      </c>
      <c r="H7699" s="102">
        <v>27460.877494682802</v>
      </c>
      <c r="I7699" s="102">
        <v>157.87548464362524</v>
      </c>
      <c r="J7699" s="96"/>
      <c r="K7699" s="96"/>
      <c r="L7699" s="96"/>
      <c r="M7699" s="96"/>
      <c r="N7699" s="96"/>
      <c r="O7699" s="96"/>
      <c r="P7699" s="96"/>
    </row>
    <row r="7700" spans="1:16" x14ac:dyDescent="0.25">
      <c r="A7700" s="100">
        <v>43792</v>
      </c>
      <c r="B7700" s="101">
        <v>7</v>
      </c>
      <c r="C7700" s="92" t="str">
        <f t="shared" si="360"/>
        <v>GET /balances</v>
      </c>
      <c r="D7700" s="94" t="s">
        <v>207</v>
      </c>
      <c r="E7700" s="93" t="str">
        <f t="shared" si="361"/>
        <v>AISP</v>
      </c>
      <c r="F7700" s="93" t="str">
        <f t="shared" si="362"/>
        <v>Y</v>
      </c>
      <c r="G7700" s="95">
        <v>1434500.0671320087</v>
      </c>
      <c r="H7700" s="102">
        <v>23622.379785257912</v>
      </c>
      <c r="I7700" s="102">
        <v>150.93075601702901</v>
      </c>
      <c r="J7700" s="96"/>
      <c r="K7700" s="96"/>
      <c r="L7700" s="96"/>
      <c r="M7700" s="96"/>
      <c r="N7700" s="96"/>
      <c r="O7700" s="96"/>
      <c r="P7700" s="96"/>
    </row>
    <row r="7701" spans="1:16" x14ac:dyDescent="0.25">
      <c r="A7701" s="100">
        <v>43792</v>
      </c>
      <c r="B7701" s="101">
        <v>8</v>
      </c>
      <c r="C7701" s="92" t="str">
        <f t="shared" si="360"/>
        <v>GET /accounts/{AccountId}/transactions</v>
      </c>
      <c r="D7701" s="94" t="s">
        <v>207</v>
      </c>
      <c r="E7701" s="93" t="str">
        <f t="shared" si="361"/>
        <v>AISP</v>
      </c>
      <c r="F7701" s="93" t="str">
        <f t="shared" si="362"/>
        <v>Y</v>
      </c>
      <c r="G7701" s="95">
        <v>38150130.938124403</v>
      </c>
      <c r="H7701" s="102">
        <v>19633.517585350961</v>
      </c>
      <c r="I7701" s="102">
        <v>186.7159646290873</v>
      </c>
      <c r="J7701" s="96"/>
      <c r="K7701" s="96"/>
      <c r="L7701" s="96"/>
      <c r="M7701" s="96"/>
      <c r="N7701" s="96"/>
      <c r="O7701" s="96"/>
      <c r="P7701" s="96"/>
    </row>
    <row r="7702" spans="1:16" x14ac:dyDescent="0.25">
      <c r="A7702" s="100">
        <v>43792</v>
      </c>
      <c r="B7702" s="101">
        <v>9</v>
      </c>
      <c r="C7702" s="92" t="str">
        <f t="shared" si="360"/>
        <v>GET /transactions</v>
      </c>
      <c r="D7702" s="94" t="s">
        <v>207</v>
      </c>
      <c r="E7702" s="93" t="str">
        <f t="shared" si="361"/>
        <v>AISP</v>
      </c>
      <c r="F7702" s="93" t="str">
        <f t="shared" si="362"/>
        <v>Y</v>
      </c>
      <c r="G7702" s="95">
        <v>396365116.52471763</v>
      </c>
      <c r="H7702" s="102">
        <v>46085.973006719643</v>
      </c>
      <c r="I7702" s="102">
        <v>36.356952310067172</v>
      </c>
      <c r="J7702" s="96"/>
      <c r="K7702" s="96"/>
      <c r="L7702" s="96"/>
      <c r="M7702" s="96"/>
      <c r="N7702" s="96"/>
      <c r="O7702" s="96"/>
      <c r="P7702" s="96"/>
    </row>
    <row r="7703" spans="1:16" x14ac:dyDescent="0.25">
      <c r="A7703" s="100">
        <v>43792</v>
      </c>
      <c r="B7703" s="101">
        <v>10</v>
      </c>
      <c r="C7703" s="92" t="str">
        <f t="shared" si="360"/>
        <v>GET /accounts/{AccountId}/beneficiaries</v>
      </c>
      <c r="D7703" s="94" t="s">
        <v>207</v>
      </c>
      <c r="E7703" s="93" t="str">
        <f t="shared" si="361"/>
        <v>AISP</v>
      </c>
      <c r="F7703" s="93" t="str">
        <f t="shared" si="362"/>
        <v>Y</v>
      </c>
      <c r="G7703" s="95">
        <v>2260967.4817080605</v>
      </c>
      <c r="H7703" s="102">
        <v>29214.096105424524</v>
      </c>
      <c r="I7703" s="102">
        <v>152.88916080905264</v>
      </c>
      <c r="J7703" s="96"/>
      <c r="K7703" s="96"/>
      <c r="L7703" s="96"/>
      <c r="M7703" s="96"/>
      <c r="N7703" s="96"/>
      <c r="O7703" s="96"/>
      <c r="P7703" s="96"/>
    </row>
    <row r="7704" spans="1:16" x14ac:dyDescent="0.25">
      <c r="A7704" s="100">
        <v>43792</v>
      </c>
      <c r="B7704" s="101">
        <v>11</v>
      </c>
      <c r="C7704" s="92" t="str">
        <f t="shared" si="360"/>
        <v>GET /beneficiaries</v>
      </c>
      <c r="D7704" s="94" t="s">
        <v>207</v>
      </c>
      <c r="E7704" s="93" t="str">
        <f t="shared" si="361"/>
        <v>AISP</v>
      </c>
      <c r="F7704" s="93" t="str">
        <f t="shared" si="362"/>
        <v>Y</v>
      </c>
      <c r="G7704" s="95">
        <v>3294731.2925781985</v>
      </c>
      <c r="H7704" s="102">
        <v>38624.248734912835</v>
      </c>
      <c r="I7704" s="102">
        <v>31.533874533236339</v>
      </c>
      <c r="J7704" s="96"/>
      <c r="K7704" s="96"/>
      <c r="L7704" s="96"/>
      <c r="M7704" s="96"/>
      <c r="N7704" s="96"/>
      <c r="O7704" s="96"/>
      <c r="P7704" s="96"/>
    </row>
    <row r="7705" spans="1:16" x14ac:dyDescent="0.25">
      <c r="A7705" s="100">
        <v>43792</v>
      </c>
      <c r="B7705" s="101">
        <v>12</v>
      </c>
      <c r="C7705" s="92" t="str">
        <f t="shared" si="360"/>
        <v>GET /accounts/{AccountId}/direct-debits</v>
      </c>
      <c r="D7705" s="94" t="s">
        <v>207</v>
      </c>
      <c r="E7705" s="93" t="str">
        <f t="shared" si="361"/>
        <v>AISP</v>
      </c>
      <c r="F7705" s="93" t="str">
        <f t="shared" si="362"/>
        <v>Y</v>
      </c>
      <c r="G7705" s="95">
        <v>2050187.0275711503</v>
      </c>
      <c r="H7705" s="102">
        <v>36206.103362144808</v>
      </c>
      <c r="I7705" s="102">
        <v>188.31620099730389</v>
      </c>
      <c r="J7705" s="96"/>
      <c r="K7705" s="96"/>
      <c r="L7705" s="96"/>
      <c r="M7705" s="96"/>
      <c r="N7705" s="96"/>
      <c r="O7705" s="96"/>
      <c r="P7705" s="96"/>
    </row>
    <row r="7706" spans="1:16" x14ac:dyDescent="0.25">
      <c r="A7706" s="100">
        <v>43792</v>
      </c>
      <c r="B7706" s="101">
        <v>13</v>
      </c>
      <c r="C7706" s="92" t="str">
        <f t="shared" si="360"/>
        <v>GET /direct-debits</v>
      </c>
      <c r="D7706" s="94" t="s">
        <v>207</v>
      </c>
      <c r="E7706" s="93" t="str">
        <f t="shared" si="361"/>
        <v>AISP</v>
      </c>
      <c r="F7706" s="93" t="str">
        <f t="shared" si="362"/>
        <v>Y</v>
      </c>
      <c r="G7706" s="95">
        <v>2231655.0658479454</v>
      </c>
      <c r="H7706" s="102">
        <v>22534.692265021491</v>
      </c>
      <c r="I7706" s="102">
        <v>231.81445550118292</v>
      </c>
      <c r="J7706" s="96"/>
      <c r="K7706" s="96"/>
      <c r="L7706" s="96"/>
      <c r="M7706" s="96"/>
      <c r="N7706" s="96"/>
      <c r="O7706" s="96"/>
      <c r="P7706" s="96"/>
    </row>
    <row r="7707" spans="1:16" x14ac:dyDescent="0.25">
      <c r="A7707" s="100">
        <v>43792</v>
      </c>
      <c r="B7707" s="101">
        <v>14</v>
      </c>
      <c r="C7707" s="92" t="str">
        <f t="shared" si="360"/>
        <v>GET /accounts/{AccountId}/standing-orders</v>
      </c>
      <c r="D7707" s="94" t="s">
        <v>207</v>
      </c>
      <c r="E7707" s="93" t="str">
        <f t="shared" si="361"/>
        <v>AISP</v>
      </c>
      <c r="F7707" s="93" t="str">
        <f t="shared" si="362"/>
        <v>Y</v>
      </c>
      <c r="G7707" s="95">
        <v>1130019.7288464925</v>
      </c>
      <c r="H7707" s="102">
        <v>17992.897738074171</v>
      </c>
      <c r="I7707" s="102">
        <v>149.31053220861688</v>
      </c>
      <c r="J7707" s="96"/>
      <c r="K7707" s="96"/>
      <c r="L7707" s="96"/>
      <c r="M7707" s="96"/>
      <c r="N7707" s="96"/>
      <c r="O7707" s="96"/>
      <c r="P7707" s="96"/>
    </row>
    <row r="7708" spans="1:16" x14ac:dyDescent="0.25">
      <c r="A7708" s="100">
        <v>43792</v>
      </c>
      <c r="B7708" s="101">
        <v>15</v>
      </c>
      <c r="C7708" s="92" t="str">
        <f t="shared" si="360"/>
        <v>GET /standing-orders</v>
      </c>
      <c r="D7708" s="94" t="s">
        <v>207</v>
      </c>
      <c r="E7708" s="93" t="str">
        <f t="shared" si="361"/>
        <v>AISP</v>
      </c>
      <c r="F7708" s="93" t="str">
        <f t="shared" si="362"/>
        <v>Y</v>
      </c>
      <c r="G7708" s="95">
        <v>1802574.0111023218</v>
      </c>
      <c r="H7708" s="102">
        <v>40039.761280157007</v>
      </c>
      <c r="I7708" s="102">
        <v>148.16120911795315</v>
      </c>
      <c r="J7708" s="96"/>
      <c r="K7708" s="96"/>
      <c r="L7708" s="96"/>
      <c r="M7708" s="96"/>
      <c r="N7708" s="96"/>
      <c r="O7708" s="96"/>
      <c r="P7708" s="96"/>
    </row>
    <row r="7709" spans="1:16" x14ac:dyDescent="0.25">
      <c r="A7709" s="100">
        <v>43792</v>
      </c>
      <c r="B7709" s="101">
        <v>16</v>
      </c>
      <c r="C7709" s="92" t="str">
        <f t="shared" si="360"/>
        <v>GET /accounts/{AccountId}/product</v>
      </c>
      <c r="D7709" s="94" t="s">
        <v>207</v>
      </c>
      <c r="E7709" s="93" t="str">
        <f t="shared" si="361"/>
        <v>AISP</v>
      </c>
      <c r="F7709" s="93" t="str">
        <f t="shared" si="362"/>
        <v>Y</v>
      </c>
      <c r="G7709" s="95">
        <v>443884.74363813072</v>
      </c>
      <c r="H7709" s="102">
        <v>4999.2754710313211</v>
      </c>
      <c r="I7709" s="102">
        <v>184.90291675700894</v>
      </c>
      <c r="J7709" s="96"/>
      <c r="K7709" s="96"/>
      <c r="L7709" s="96"/>
      <c r="M7709" s="96"/>
      <c r="N7709" s="96"/>
      <c r="O7709" s="96"/>
      <c r="P7709" s="96"/>
    </row>
    <row r="7710" spans="1:16" x14ac:dyDescent="0.25">
      <c r="A7710" s="100">
        <v>43792</v>
      </c>
      <c r="B7710" s="101">
        <v>17</v>
      </c>
      <c r="C7710" s="92" t="str">
        <f t="shared" si="360"/>
        <v>GET /products</v>
      </c>
      <c r="D7710" s="94" t="s">
        <v>207</v>
      </c>
      <c r="E7710" s="93" t="str">
        <f t="shared" si="361"/>
        <v>AISP</v>
      </c>
      <c r="F7710" s="93" t="str">
        <f t="shared" si="362"/>
        <v>Y</v>
      </c>
      <c r="G7710" s="95">
        <v>984285.60520101804</v>
      </c>
      <c r="H7710" s="102">
        <v>35993.342819803052</v>
      </c>
      <c r="I7710" s="102">
        <v>259.59047840292902</v>
      </c>
      <c r="J7710" s="96"/>
      <c r="K7710" s="96"/>
      <c r="L7710" s="96"/>
      <c r="M7710" s="96"/>
      <c r="N7710" s="96"/>
      <c r="O7710" s="96"/>
      <c r="P7710" s="96"/>
    </row>
    <row r="7711" spans="1:16" x14ac:dyDescent="0.25">
      <c r="A7711" s="100">
        <v>43792</v>
      </c>
      <c r="B7711" s="101">
        <v>18</v>
      </c>
      <c r="C7711" s="92" t="str">
        <f t="shared" si="360"/>
        <v>GET /accounts/{AccountId}/offers</v>
      </c>
      <c r="D7711" s="94" t="s">
        <v>207</v>
      </c>
      <c r="E7711" s="93" t="str">
        <f t="shared" si="361"/>
        <v>AISP</v>
      </c>
      <c r="F7711" s="93" t="str">
        <f t="shared" si="362"/>
        <v>Y</v>
      </c>
      <c r="G7711" s="95">
        <v>954101.34643315</v>
      </c>
      <c r="H7711" s="102">
        <v>42211.886340186182</v>
      </c>
      <c r="I7711" s="102">
        <v>261.11931511598135</v>
      </c>
      <c r="J7711" s="96"/>
      <c r="K7711" s="96"/>
      <c r="L7711" s="96"/>
      <c r="M7711" s="96"/>
      <c r="N7711" s="96"/>
      <c r="O7711" s="96"/>
      <c r="P7711" s="96"/>
    </row>
    <row r="7712" spans="1:16" x14ac:dyDescent="0.25">
      <c r="A7712" s="100">
        <v>43792</v>
      </c>
      <c r="B7712" s="101">
        <v>19</v>
      </c>
      <c r="C7712" s="92" t="str">
        <f t="shared" si="360"/>
        <v>GET /offers</v>
      </c>
      <c r="D7712" s="94" t="s">
        <v>207</v>
      </c>
      <c r="E7712" s="93" t="str">
        <f t="shared" si="361"/>
        <v>AISP</v>
      </c>
      <c r="F7712" s="93" t="str">
        <f t="shared" si="362"/>
        <v>Y</v>
      </c>
      <c r="G7712" s="95">
        <v>3841791.960995554</v>
      </c>
      <c r="H7712" s="102">
        <v>38957.047384889083</v>
      </c>
      <c r="I7712" s="102">
        <v>179.04697705917152</v>
      </c>
      <c r="J7712" s="96"/>
      <c r="K7712" s="96"/>
      <c r="L7712" s="96"/>
      <c r="M7712" s="96"/>
      <c r="N7712" s="96"/>
      <c r="O7712" s="96"/>
      <c r="P7712" s="96"/>
    </row>
    <row r="7713" spans="1:16" x14ac:dyDescent="0.25">
      <c r="A7713" s="100">
        <v>43792</v>
      </c>
      <c r="B7713" s="101">
        <v>20</v>
      </c>
      <c r="C7713" s="92" t="str">
        <f t="shared" si="360"/>
        <v>GET /accounts/{AccountId}/party</v>
      </c>
      <c r="D7713" s="94" t="s">
        <v>207</v>
      </c>
      <c r="E7713" s="93" t="str">
        <f t="shared" si="361"/>
        <v>AISP</v>
      </c>
      <c r="F7713" s="93" t="str">
        <f t="shared" si="362"/>
        <v>Y</v>
      </c>
      <c r="G7713" s="95">
        <v>1416304.4553877702</v>
      </c>
      <c r="H7713" s="102">
        <v>52977.444820983445</v>
      </c>
      <c r="I7713" s="102">
        <v>0</v>
      </c>
      <c r="J7713" s="96"/>
      <c r="K7713" s="96"/>
      <c r="L7713" s="96"/>
      <c r="M7713" s="96"/>
      <c r="N7713" s="96"/>
      <c r="O7713" s="96"/>
      <c r="P7713" s="96"/>
    </row>
    <row r="7714" spans="1:16" x14ac:dyDescent="0.25">
      <c r="A7714" s="100">
        <v>43792</v>
      </c>
      <c r="B7714" s="101">
        <v>21</v>
      </c>
      <c r="C7714" s="92" t="str">
        <f t="shared" si="360"/>
        <v>GET /party</v>
      </c>
      <c r="D7714" s="94" t="s">
        <v>207</v>
      </c>
      <c r="E7714" s="93" t="str">
        <f t="shared" si="361"/>
        <v>AISP</v>
      </c>
      <c r="F7714" s="93" t="str">
        <f t="shared" si="362"/>
        <v>Y</v>
      </c>
      <c r="G7714" s="95">
        <v>1061557.5937979878</v>
      </c>
      <c r="H7714" s="102">
        <v>10315.440267183769</v>
      </c>
      <c r="I7714" s="102">
        <v>358.18154179889632</v>
      </c>
      <c r="J7714" s="96"/>
      <c r="K7714" s="96"/>
      <c r="L7714" s="96"/>
      <c r="M7714" s="96"/>
      <c r="N7714" s="96"/>
      <c r="O7714" s="96"/>
      <c r="P7714" s="96"/>
    </row>
    <row r="7715" spans="1:16" x14ac:dyDescent="0.25">
      <c r="A7715" s="100">
        <v>43792</v>
      </c>
      <c r="B7715" s="101">
        <v>22</v>
      </c>
      <c r="C7715" s="92" t="str">
        <f t="shared" si="360"/>
        <v>GET /accounts/{AccountId}/scheduled-payments</v>
      </c>
      <c r="D7715" s="94" t="s">
        <v>207</v>
      </c>
      <c r="E7715" s="93" t="str">
        <f t="shared" si="361"/>
        <v>AISP</v>
      </c>
      <c r="F7715" s="93" t="str">
        <f t="shared" si="362"/>
        <v>Y</v>
      </c>
      <c r="G7715" s="95">
        <v>1152565.646473167</v>
      </c>
      <c r="H7715" s="102">
        <v>36515.416814893048</v>
      </c>
      <c r="I7715" s="102">
        <v>3.1295812510936933</v>
      </c>
      <c r="J7715" s="96"/>
      <c r="K7715" s="96"/>
      <c r="L7715" s="96"/>
      <c r="M7715" s="96"/>
      <c r="N7715" s="96"/>
      <c r="O7715" s="96"/>
      <c r="P7715" s="96"/>
    </row>
    <row r="7716" spans="1:16" x14ac:dyDescent="0.25">
      <c r="A7716" s="100">
        <v>43792</v>
      </c>
      <c r="B7716" s="101">
        <v>23</v>
      </c>
      <c r="C7716" s="92" t="str">
        <f t="shared" si="360"/>
        <v>GET /scheduled-payments</v>
      </c>
      <c r="D7716" s="94" t="s">
        <v>207</v>
      </c>
      <c r="E7716" s="93" t="str">
        <f t="shared" si="361"/>
        <v>AISP</v>
      </c>
      <c r="F7716" s="93" t="str">
        <f t="shared" si="362"/>
        <v>Y</v>
      </c>
      <c r="G7716" s="95">
        <v>2403209.7001454369</v>
      </c>
      <c r="H7716" s="102">
        <v>31388.098722413826</v>
      </c>
      <c r="I7716" s="102">
        <v>93.211739276829746</v>
      </c>
      <c r="J7716" s="96"/>
      <c r="K7716" s="96"/>
      <c r="L7716" s="96"/>
      <c r="M7716" s="96"/>
      <c r="N7716" s="96"/>
      <c r="O7716" s="96"/>
      <c r="P7716" s="96"/>
    </row>
    <row r="7717" spans="1:16" x14ac:dyDescent="0.25">
      <c r="A7717" s="100">
        <v>43792</v>
      </c>
      <c r="B7717" s="101">
        <v>24</v>
      </c>
      <c r="C7717" s="92" t="str">
        <f t="shared" si="360"/>
        <v>GET /accounts/{AccountId}/statements</v>
      </c>
      <c r="D7717" s="94" t="s">
        <v>207</v>
      </c>
      <c r="E7717" s="93" t="str">
        <f t="shared" si="361"/>
        <v>AISP</v>
      </c>
      <c r="F7717" s="93" t="str">
        <f t="shared" si="362"/>
        <v>Y</v>
      </c>
      <c r="G7717" s="95">
        <v>1064284.6789287212</v>
      </c>
      <c r="H7717" s="102">
        <v>14585.999766008707</v>
      </c>
      <c r="I7717" s="102">
        <v>159.65907830200916</v>
      </c>
      <c r="J7717" s="96"/>
      <c r="K7717" s="96"/>
      <c r="L7717" s="96"/>
      <c r="M7717" s="96"/>
      <c r="N7717" s="96"/>
      <c r="O7717" s="96"/>
      <c r="P7717" s="96"/>
    </row>
    <row r="7718" spans="1:16" x14ac:dyDescent="0.25">
      <c r="A7718" s="100">
        <v>43792</v>
      </c>
      <c r="B7718" s="101">
        <v>25</v>
      </c>
      <c r="C7718" s="92" t="str">
        <f t="shared" si="360"/>
        <v>GET /accounts/{AccountId}/statements/{StatementId}</v>
      </c>
      <c r="D7718" s="94" t="s">
        <v>207</v>
      </c>
      <c r="E7718" s="93" t="str">
        <f t="shared" si="361"/>
        <v>AISP</v>
      </c>
      <c r="F7718" s="93" t="str">
        <f t="shared" si="362"/>
        <v>Y</v>
      </c>
      <c r="G7718" s="95">
        <v>1238711.3588785254</v>
      </c>
      <c r="H7718" s="102">
        <v>23495.88568075197</v>
      </c>
      <c r="I7718" s="102">
        <v>121.40377397128103</v>
      </c>
      <c r="J7718" s="96"/>
      <c r="K7718" s="96"/>
      <c r="L7718" s="96"/>
      <c r="M7718" s="96"/>
      <c r="N7718" s="96"/>
      <c r="O7718" s="96"/>
      <c r="P7718" s="96"/>
    </row>
    <row r="7719" spans="1:16" x14ac:dyDescent="0.25">
      <c r="A7719" s="100">
        <v>43792</v>
      </c>
      <c r="B7719" s="101">
        <v>26</v>
      </c>
      <c r="C7719" s="92" t="str">
        <f t="shared" si="360"/>
        <v>GET /accounts/{AccountId}/statements/{StatementId}/file</v>
      </c>
      <c r="D7719" s="94" t="s">
        <v>207</v>
      </c>
      <c r="E7719" s="93" t="str">
        <f t="shared" si="361"/>
        <v>AISP</v>
      </c>
      <c r="F7719" s="93" t="str">
        <f t="shared" si="362"/>
        <v>Y</v>
      </c>
      <c r="G7719" s="95">
        <v>2355374.5944201234</v>
      </c>
      <c r="H7719" s="102">
        <v>25262.60476306716</v>
      </c>
      <c r="I7719" s="102">
        <v>99.618308673657836</v>
      </c>
      <c r="J7719" s="96"/>
      <c r="K7719" s="96"/>
      <c r="L7719" s="96"/>
      <c r="M7719" s="96"/>
      <c r="N7719" s="96"/>
      <c r="O7719" s="96"/>
      <c r="P7719" s="96"/>
    </row>
    <row r="7720" spans="1:16" x14ac:dyDescent="0.25">
      <c r="A7720" s="100">
        <v>43792</v>
      </c>
      <c r="B7720" s="101">
        <v>27</v>
      </c>
      <c r="C7720" s="92" t="str">
        <f t="shared" si="360"/>
        <v>GET /accounts/{AccountId}/statements/{StatementId}/transactions</v>
      </c>
      <c r="D7720" s="94" t="s">
        <v>207</v>
      </c>
      <c r="E7720" s="93" t="str">
        <f t="shared" si="361"/>
        <v>AISP</v>
      </c>
      <c r="F7720" s="93" t="str">
        <f t="shared" si="362"/>
        <v>Y</v>
      </c>
      <c r="G7720" s="95">
        <v>34637911.492816225</v>
      </c>
      <c r="H7720" s="102">
        <v>7186.6234507616873</v>
      </c>
      <c r="I7720" s="102">
        <v>321.08710164682356</v>
      </c>
      <c r="J7720" s="96"/>
      <c r="K7720" s="96"/>
      <c r="L7720" s="96"/>
      <c r="M7720" s="96"/>
      <c r="N7720" s="96"/>
      <c r="O7720" s="96"/>
      <c r="P7720" s="96"/>
    </row>
    <row r="7721" spans="1:16" x14ac:dyDescent="0.25">
      <c r="A7721" s="100">
        <v>43792</v>
      </c>
      <c r="B7721" s="101">
        <v>28</v>
      </c>
      <c r="C7721" s="92" t="str">
        <f t="shared" si="360"/>
        <v>GET /statements</v>
      </c>
      <c r="D7721" s="94" t="s">
        <v>207</v>
      </c>
      <c r="E7721" s="93" t="str">
        <f t="shared" si="361"/>
        <v>AISP</v>
      </c>
      <c r="F7721" s="93" t="str">
        <f t="shared" si="362"/>
        <v>Y</v>
      </c>
      <c r="G7721" s="95">
        <v>4190282.420580206</v>
      </c>
      <c r="H7721" s="102">
        <v>43398.674996813446</v>
      </c>
      <c r="I7721" s="102">
        <v>77.427831949420053</v>
      </c>
      <c r="J7721" s="96"/>
      <c r="K7721" s="96"/>
      <c r="L7721" s="96"/>
      <c r="M7721" s="96"/>
      <c r="N7721" s="96"/>
      <c r="O7721" s="96"/>
      <c r="P7721" s="96"/>
    </row>
    <row r="7722" spans="1:16" x14ac:dyDescent="0.25">
      <c r="A7722" s="100">
        <v>43792</v>
      </c>
      <c r="B7722" s="101">
        <v>29</v>
      </c>
      <c r="C7722" s="92" t="str">
        <f t="shared" si="360"/>
        <v>POST /domestic-payment-consents</v>
      </c>
      <c r="D7722" s="94" t="s">
        <v>207</v>
      </c>
      <c r="E7722" s="93" t="str">
        <f t="shared" si="361"/>
        <v>PISP</v>
      </c>
      <c r="F7722" s="93" t="str">
        <f t="shared" si="362"/>
        <v>N</v>
      </c>
      <c r="G7722" s="95">
        <v>4105664.610168125</v>
      </c>
      <c r="H7722" s="102">
        <v>9645.3566019805967</v>
      </c>
      <c r="I7722" s="102">
        <v>94.225006020878126</v>
      </c>
      <c r="J7722" s="96"/>
      <c r="K7722" s="96"/>
      <c r="L7722" s="96"/>
      <c r="M7722" s="96"/>
      <c r="N7722" s="96"/>
      <c r="O7722" s="96"/>
      <c r="P7722" s="96"/>
    </row>
    <row r="7723" spans="1:16" x14ac:dyDescent="0.25">
      <c r="A7723" s="100">
        <v>43792</v>
      </c>
      <c r="B7723" s="101">
        <v>30</v>
      </c>
      <c r="C7723" s="92" t="str">
        <f t="shared" si="360"/>
        <v>GET /domestic-payment-consents/{ConsentId}</v>
      </c>
      <c r="D7723" s="94" t="s">
        <v>207</v>
      </c>
      <c r="E7723" s="93" t="str">
        <f t="shared" si="361"/>
        <v>PISP</v>
      </c>
      <c r="F7723" s="93" t="str">
        <f t="shared" si="362"/>
        <v>N</v>
      </c>
      <c r="G7723" s="95">
        <v>14009232.705798607</v>
      </c>
      <c r="H7723" s="102">
        <v>20088.784870247411</v>
      </c>
      <c r="I7723" s="102">
        <v>150.00445501930085</v>
      </c>
      <c r="J7723" s="96"/>
      <c r="K7723" s="96"/>
      <c r="L7723" s="96"/>
      <c r="M7723" s="96"/>
      <c r="N7723" s="96"/>
      <c r="O7723" s="96"/>
      <c r="P7723" s="96"/>
    </row>
    <row r="7724" spans="1:16" x14ac:dyDescent="0.25">
      <c r="A7724" s="100">
        <v>43792</v>
      </c>
      <c r="B7724" s="101">
        <v>31</v>
      </c>
      <c r="C7724" s="92" t="str">
        <f t="shared" si="360"/>
        <v>POST /domestic-payments</v>
      </c>
      <c r="D7724" s="94" t="s">
        <v>207</v>
      </c>
      <c r="E7724" s="93" t="str">
        <f t="shared" si="361"/>
        <v>PISP</v>
      </c>
      <c r="F7724" s="93" t="str">
        <f t="shared" si="362"/>
        <v>Y</v>
      </c>
      <c r="G7724" s="95">
        <v>4864655.685568735</v>
      </c>
      <c r="H7724" s="102">
        <v>16283.503401882395</v>
      </c>
      <c r="I7724" s="102">
        <v>6.5858767413230419</v>
      </c>
      <c r="J7724" s="96"/>
      <c r="K7724" s="96"/>
      <c r="L7724" s="96"/>
      <c r="M7724" s="96"/>
      <c r="N7724" s="96"/>
      <c r="O7724" s="96"/>
      <c r="P7724" s="96"/>
    </row>
    <row r="7725" spans="1:16" x14ac:dyDescent="0.25">
      <c r="A7725" s="100">
        <v>43792</v>
      </c>
      <c r="B7725" s="101">
        <v>32</v>
      </c>
      <c r="C7725" s="92" t="str">
        <f t="shared" si="360"/>
        <v>GET /domestic-payments/{DomesticPaymentId}</v>
      </c>
      <c r="D7725" s="94" t="s">
        <v>207</v>
      </c>
      <c r="E7725" s="93" t="str">
        <f t="shared" si="361"/>
        <v>PISP</v>
      </c>
      <c r="F7725" s="93" t="str">
        <f t="shared" si="362"/>
        <v>Y</v>
      </c>
      <c r="G7725" s="95">
        <v>36200650.587953418</v>
      </c>
      <c r="H7725" s="102">
        <v>42219.577284257146</v>
      </c>
      <c r="I7725" s="102">
        <v>77.318866222482626</v>
      </c>
      <c r="J7725" s="96"/>
      <c r="K7725" s="96"/>
      <c r="L7725" s="96"/>
      <c r="M7725" s="96"/>
      <c r="N7725" s="96"/>
      <c r="O7725" s="96"/>
      <c r="P7725" s="96"/>
    </row>
    <row r="7726" spans="1:16" x14ac:dyDescent="0.25">
      <c r="A7726" s="100">
        <v>43792</v>
      </c>
      <c r="B7726" s="101">
        <v>33</v>
      </c>
      <c r="C7726" s="92" t="str">
        <f t="shared" si="360"/>
        <v>POST /domestic-scheduled-payment-consents</v>
      </c>
      <c r="D7726" s="94" t="s">
        <v>207</v>
      </c>
      <c r="E7726" s="93" t="str">
        <f t="shared" si="361"/>
        <v>PISP</v>
      </c>
      <c r="F7726" s="93" t="str">
        <f t="shared" si="362"/>
        <v>N</v>
      </c>
      <c r="G7726" s="95">
        <v>19073612.84755972</v>
      </c>
      <c r="H7726" s="102">
        <v>16756.375286623716</v>
      </c>
      <c r="I7726" s="102">
        <v>122.84795338950603</v>
      </c>
      <c r="J7726" s="96"/>
      <c r="K7726" s="96"/>
      <c r="L7726" s="96"/>
      <c r="M7726" s="96"/>
      <c r="N7726" s="96"/>
      <c r="O7726" s="96"/>
      <c r="P7726" s="96"/>
    </row>
    <row r="7727" spans="1:16" x14ac:dyDescent="0.25">
      <c r="A7727" s="100">
        <v>43792</v>
      </c>
      <c r="B7727" s="101">
        <v>34</v>
      </c>
      <c r="C7727" s="92" t="str">
        <f t="shared" si="360"/>
        <v>GET /domestic-scheduled-payment-consents/{ConsentId}</v>
      </c>
      <c r="D7727" s="94" t="s">
        <v>207</v>
      </c>
      <c r="E7727" s="93" t="str">
        <f t="shared" si="361"/>
        <v>PISP</v>
      </c>
      <c r="F7727" s="93" t="str">
        <f t="shared" si="362"/>
        <v>N</v>
      </c>
      <c r="G7727" s="95">
        <v>12644500.814323053</v>
      </c>
      <c r="H7727" s="102">
        <v>12440.130438681223</v>
      </c>
      <c r="I7727" s="102">
        <v>88.55647132205705</v>
      </c>
      <c r="J7727" s="96"/>
      <c r="K7727" s="96"/>
      <c r="L7727" s="96"/>
      <c r="M7727" s="96"/>
      <c r="N7727" s="96"/>
      <c r="O7727" s="96"/>
      <c r="P7727" s="96"/>
    </row>
    <row r="7728" spans="1:16" x14ac:dyDescent="0.25">
      <c r="A7728" s="100">
        <v>43792</v>
      </c>
      <c r="B7728" s="101">
        <v>35</v>
      </c>
      <c r="C7728" s="92" t="str">
        <f t="shared" si="360"/>
        <v>POST /domestic-scheduled-payments</v>
      </c>
      <c r="D7728" s="94" t="s">
        <v>207</v>
      </c>
      <c r="E7728" s="93" t="str">
        <f t="shared" si="361"/>
        <v>PISP</v>
      </c>
      <c r="F7728" s="93" t="str">
        <f t="shared" si="362"/>
        <v>Y</v>
      </c>
      <c r="G7728" s="95">
        <v>30576583.546372108</v>
      </c>
      <c r="H7728" s="102">
        <v>40699.474546724079</v>
      </c>
      <c r="I7728" s="102">
        <v>165.27902867771482</v>
      </c>
      <c r="J7728" s="96"/>
      <c r="K7728" s="96"/>
      <c r="L7728" s="96"/>
      <c r="M7728" s="96"/>
      <c r="N7728" s="96"/>
      <c r="O7728" s="96"/>
      <c r="P7728" s="96"/>
    </row>
    <row r="7729" spans="1:16" x14ac:dyDescent="0.25">
      <c r="A7729" s="100">
        <v>43792</v>
      </c>
      <c r="B7729" s="101">
        <v>36</v>
      </c>
      <c r="C7729" s="92" t="str">
        <f t="shared" si="360"/>
        <v>GET /domestic-scheduled-payments/{DomesticScheduledPaymentId}</v>
      </c>
      <c r="D7729" s="94" t="s">
        <v>207</v>
      </c>
      <c r="E7729" s="93" t="str">
        <f t="shared" si="361"/>
        <v>PISP</v>
      </c>
      <c r="F7729" s="93" t="str">
        <f t="shared" si="362"/>
        <v>Y</v>
      </c>
      <c r="G7729" s="95">
        <v>14622532.96700147</v>
      </c>
      <c r="H7729" s="102">
        <v>33794.535795583557</v>
      </c>
      <c r="I7729" s="102">
        <v>86.526661262925643</v>
      </c>
      <c r="J7729" s="96"/>
      <c r="K7729" s="96"/>
      <c r="L7729" s="96"/>
      <c r="M7729" s="96"/>
      <c r="N7729" s="96"/>
      <c r="O7729" s="96"/>
      <c r="P7729" s="96"/>
    </row>
    <row r="7730" spans="1:16" x14ac:dyDescent="0.25">
      <c r="A7730" s="100">
        <v>43792</v>
      </c>
      <c r="B7730" s="101">
        <v>37</v>
      </c>
      <c r="C7730" s="92" t="str">
        <f t="shared" si="360"/>
        <v>POST /domestic-standing-order-consents</v>
      </c>
      <c r="D7730" s="94" t="s">
        <v>207</v>
      </c>
      <c r="E7730" s="93" t="str">
        <f t="shared" si="361"/>
        <v>PISP</v>
      </c>
      <c r="F7730" s="93" t="str">
        <f t="shared" si="362"/>
        <v>N</v>
      </c>
      <c r="G7730" s="95">
        <v>27603078.811563041</v>
      </c>
      <c r="H7730" s="102">
        <v>25294.069349104047</v>
      </c>
      <c r="I7730" s="102">
        <v>212.49237594541384</v>
      </c>
      <c r="J7730" s="96"/>
      <c r="K7730" s="96"/>
      <c r="L7730" s="96"/>
      <c r="M7730" s="96"/>
      <c r="N7730" s="96"/>
      <c r="O7730" s="96"/>
      <c r="P7730" s="96"/>
    </row>
    <row r="7731" spans="1:16" x14ac:dyDescent="0.25">
      <c r="A7731" s="100">
        <v>43792</v>
      </c>
      <c r="B7731" s="101">
        <v>38</v>
      </c>
      <c r="C7731" s="92" t="str">
        <f t="shared" si="360"/>
        <v>GET /domestic-standing-order-consents/{ConsentId}</v>
      </c>
      <c r="D7731" s="94" t="s">
        <v>207</v>
      </c>
      <c r="E7731" s="93" t="str">
        <f t="shared" si="361"/>
        <v>PISP</v>
      </c>
      <c r="F7731" s="93" t="str">
        <f t="shared" si="362"/>
        <v>N</v>
      </c>
      <c r="G7731" s="95">
        <v>24396566.185264248</v>
      </c>
      <c r="H7731" s="102">
        <v>32569.633770537432</v>
      </c>
      <c r="I7731" s="102">
        <v>209.65857150869201</v>
      </c>
      <c r="J7731" s="96"/>
      <c r="K7731" s="96"/>
      <c r="L7731" s="96"/>
      <c r="M7731" s="96"/>
      <c r="N7731" s="96"/>
      <c r="O7731" s="96"/>
      <c r="P7731" s="96"/>
    </row>
    <row r="7732" spans="1:16" x14ac:dyDescent="0.25">
      <c r="A7732" s="100">
        <v>43792</v>
      </c>
      <c r="B7732" s="101">
        <v>39</v>
      </c>
      <c r="C7732" s="92" t="str">
        <f t="shared" si="360"/>
        <v>POST /domestic-standing-orders</v>
      </c>
      <c r="D7732" s="94" t="s">
        <v>207</v>
      </c>
      <c r="E7732" s="93" t="str">
        <f t="shared" si="361"/>
        <v>PISP</v>
      </c>
      <c r="F7732" s="93" t="str">
        <f t="shared" si="362"/>
        <v>Y</v>
      </c>
      <c r="G7732" s="95">
        <v>9094590.887243703</v>
      </c>
      <c r="H7732" s="101">
        <v>20655.635143683441</v>
      </c>
      <c r="I7732" s="101">
        <v>2.3817640540312457</v>
      </c>
      <c r="J7732" s="96"/>
      <c r="K7732" s="96"/>
      <c r="L7732" s="96"/>
      <c r="M7732" s="96"/>
      <c r="N7732" s="96"/>
      <c r="O7732" s="96"/>
      <c r="P7732" s="96"/>
    </row>
    <row r="7733" spans="1:16" x14ac:dyDescent="0.25">
      <c r="A7733" s="100">
        <v>43792</v>
      </c>
      <c r="B7733" s="101">
        <v>40</v>
      </c>
      <c r="C7733" s="92" t="str">
        <f t="shared" si="360"/>
        <v>GET /domestic-standing-orders/{DomesticStandingOrderId}</v>
      </c>
      <c r="D7733" s="94" t="s">
        <v>207</v>
      </c>
      <c r="E7733" s="93" t="str">
        <f t="shared" si="361"/>
        <v>PISP</v>
      </c>
      <c r="F7733" s="93" t="str">
        <f t="shared" si="362"/>
        <v>Y</v>
      </c>
      <c r="G7733" s="95">
        <v>5998088.094421858</v>
      </c>
      <c r="H7733" s="101">
        <v>7971.4473586385839</v>
      </c>
      <c r="I7733" s="101">
        <v>272.37269336192918</v>
      </c>
      <c r="J7733" s="96"/>
      <c r="K7733" s="96"/>
      <c r="L7733" s="96"/>
      <c r="M7733" s="96"/>
      <c r="N7733" s="96"/>
      <c r="O7733" s="96"/>
      <c r="P7733" s="96"/>
    </row>
    <row r="7734" spans="1:16" x14ac:dyDescent="0.25">
      <c r="A7734" s="100">
        <v>43792</v>
      </c>
      <c r="B7734" s="101">
        <v>41</v>
      </c>
      <c r="C7734" s="92" t="str">
        <f t="shared" si="360"/>
        <v>POST /international-payment-consents</v>
      </c>
      <c r="D7734" s="94" t="s">
        <v>207</v>
      </c>
      <c r="E7734" s="93" t="str">
        <f t="shared" si="361"/>
        <v>PISP</v>
      </c>
      <c r="F7734" s="93" t="str">
        <f t="shared" si="362"/>
        <v>N</v>
      </c>
      <c r="G7734" s="95">
        <v>34033768.46221976</v>
      </c>
      <c r="H7734" s="101">
        <v>46727.703751971734</v>
      </c>
      <c r="I7734" s="101">
        <v>64.181853284778612</v>
      </c>
      <c r="J7734" s="96"/>
      <c r="K7734" s="96"/>
      <c r="L7734" s="96"/>
      <c r="M7734" s="96"/>
      <c r="N7734" s="96"/>
      <c r="O7734" s="96"/>
      <c r="P7734" s="96"/>
    </row>
    <row r="7735" spans="1:16" x14ac:dyDescent="0.25">
      <c r="A7735" s="100">
        <v>43792</v>
      </c>
      <c r="B7735" s="101">
        <v>42</v>
      </c>
      <c r="C7735" s="92" t="str">
        <f t="shared" si="360"/>
        <v>GET /international-payment-consents/{ConsentId}</v>
      </c>
      <c r="D7735" s="94" t="s">
        <v>207</v>
      </c>
      <c r="E7735" s="93" t="str">
        <f t="shared" si="361"/>
        <v>PISP</v>
      </c>
      <c r="F7735" s="93" t="str">
        <f t="shared" si="362"/>
        <v>N</v>
      </c>
      <c r="G7735" s="95">
        <v>30072894.606806397</v>
      </c>
      <c r="H7735" s="101">
        <v>34779.328387427129</v>
      </c>
      <c r="I7735" s="101">
        <v>287.96011902589998</v>
      </c>
      <c r="J7735" s="96"/>
      <c r="K7735" s="96"/>
      <c r="L7735" s="96"/>
      <c r="M7735" s="96"/>
      <c r="N7735" s="96"/>
      <c r="O7735" s="96"/>
      <c r="P7735" s="96"/>
    </row>
    <row r="7736" spans="1:16" x14ac:dyDescent="0.25">
      <c r="A7736" s="100">
        <v>43792</v>
      </c>
      <c r="B7736" s="101">
        <v>43</v>
      </c>
      <c r="C7736" s="92" t="str">
        <f t="shared" si="360"/>
        <v>POST /international-payments</v>
      </c>
      <c r="D7736" s="94" t="s">
        <v>207</v>
      </c>
      <c r="E7736" s="93" t="str">
        <f t="shared" si="361"/>
        <v>PISP</v>
      </c>
      <c r="F7736" s="93" t="str">
        <f t="shared" si="362"/>
        <v>Y</v>
      </c>
      <c r="G7736" s="95">
        <v>36624489.348623611</v>
      </c>
      <c r="H7736" s="101">
        <v>38642.241328951248</v>
      </c>
      <c r="I7736" s="101">
        <v>43.249684527051024</v>
      </c>
      <c r="J7736" s="96"/>
      <c r="K7736" s="96"/>
      <c r="L7736" s="96"/>
      <c r="M7736" s="96"/>
      <c r="N7736" s="96"/>
      <c r="O7736" s="96"/>
      <c r="P7736" s="96"/>
    </row>
    <row r="7737" spans="1:16" x14ac:dyDescent="0.25">
      <c r="A7737" s="100">
        <v>43792</v>
      </c>
      <c r="B7737" s="101">
        <v>44</v>
      </c>
      <c r="C7737" s="92" t="str">
        <f t="shared" si="360"/>
        <v>GET /international-payments/{InternationalPaymentId}</v>
      </c>
      <c r="D7737" s="94" t="s">
        <v>207</v>
      </c>
      <c r="E7737" s="93" t="str">
        <f t="shared" si="361"/>
        <v>PISP</v>
      </c>
      <c r="F7737" s="93" t="str">
        <f t="shared" si="362"/>
        <v>Y</v>
      </c>
      <c r="G7737" s="95">
        <v>13694937.339463389</v>
      </c>
      <c r="H7737" s="101">
        <v>17914.638702765191</v>
      </c>
      <c r="I7737" s="101">
        <v>61.564207262322043</v>
      </c>
      <c r="J7737" s="96"/>
      <c r="K7737" s="96"/>
      <c r="L7737" s="96"/>
      <c r="M7737" s="96"/>
      <c r="N7737" s="96"/>
      <c r="O7737" s="96"/>
      <c r="P7737" s="96"/>
    </row>
    <row r="7738" spans="1:16" x14ac:dyDescent="0.25">
      <c r="A7738" s="100">
        <v>43792</v>
      </c>
      <c r="B7738" s="101">
        <v>45</v>
      </c>
      <c r="C7738" s="92" t="str">
        <f t="shared" si="360"/>
        <v>POST /international-scheduled-payment-consents</v>
      </c>
      <c r="D7738" s="94" t="s">
        <v>207</v>
      </c>
      <c r="E7738" s="93" t="str">
        <f t="shared" si="361"/>
        <v>PISP</v>
      </c>
      <c r="F7738" s="93" t="str">
        <f t="shared" si="362"/>
        <v>N</v>
      </c>
      <c r="G7738" s="95">
        <v>30486143.202704772</v>
      </c>
      <c r="H7738" s="101">
        <v>36916.324107682929</v>
      </c>
      <c r="I7738" s="101">
        <v>16.240590332862539</v>
      </c>
      <c r="J7738" s="96"/>
      <c r="K7738" s="96"/>
      <c r="L7738" s="96"/>
      <c r="M7738" s="96"/>
      <c r="N7738" s="96"/>
      <c r="O7738" s="96"/>
      <c r="P7738" s="96"/>
    </row>
    <row r="7739" spans="1:16" x14ac:dyDescent="0.25">
      <c r="A7739" s="100">
        <v>43792</v>
      </c>
      <c r="B7739" s="101">
        <v>46</v>
      </c>
      <c r="C7739" s="92" t="str">
        <f t="shared" si="360"/>
        <v>GET /international-scheduled-payment-consents/{ConsentId}</v>
      </c>
      <c r="D7739" s="94" t="s">
        <v>207</v>
      </c>
      <c r="E7739" s="93" t="str">
        <f t="shared" si="361"/>
        <v>PISP</v>
      </c>
      <c r="F7739" s="93" t="str">
        <f t="shared" si="362"/>
        <v>N</v>
      </c>
      <c r="G7739" s="95">
        <v>9127095.0401895326</v>
      </c>
      <c r="H7739" s="101">
        <v>26997.412101140308</v>
      </c>
      <c r="I7739" s="101">
        <v>27.983009961874338</v>
      </c>
      <c r="J7739" s="96"/>
      <c r="K7739" s="96"/>
      <c r="L7739" s="96"/>
      <c r="M7739" s="96"/>
      <c r="N7739" s="96"/>
      <c r="O7739" s="96"/>
      <c r="P7739" s="96"/>
    </row>
    <row r="7740" spans="1:16" x14ac:dyDescent="0.25">
      <c r="A7740" s="100">
        <v>43792</v>
      </c>
      <c r="B7740" s="101">
        <v>47</v>
      </c>
      <c r="C7740" s="92" t="str">
        <f t="shared" si="360"/>
        <v>POST /international-scheduled-payments</v>
      </c>
      <c r="D7740" s="94" t="s">
        <v>207</v>
      </c>
      <c r="E7740" s="93" t="str">
        <f t="shared" si="361"/>
        <v>PISP</v>
      </c>
      <c r="F7740" s="93" t="str">
        <f t="shared" si="362"/>
        <v>Y</v>
      </c>
      <c r="G7740" s="95">
        <v>16249645.084805306</v>
      </c>
      <c r="H7740" s="101">
        <v>22907.595484758491</v>
      </c>
      <c r="I7740" s="101">
        <v>71.138386164584759</v>
      </c>
      <c r="J7740" s="96"/>
      <c r="K7740" s="96"/>
      <c r="L7740" s="96"/>
      <c r="M7740" s="96"/>
      <c r="N7740" s="96"/>
      <c r="O7740" s="96"/>
      <c r="P7740" s="96"/>
    </row>
    <row r="7741" spans="1:16" x14ac:dyDescent="0.25">
      <c r="A7741" s="100">
        <v>43792</v>
      </c>
      <c r="B7741" s="101">
        <v>48</v>
      </c>
      <c r="C7741" s="92" t="str">
        <f t="shared" si="360"/>
        <v>GET /international-scheduled-payments/{InternationalScheduledPaymentId}</v>
      </c>
      <c r="D7741" s="94" t="s">
        <v>207</v>
      </c>
      <c r="E7741" s="93" t="str">
        <f t="shared" si="361"/>
        <v>PISP</v>
      </c>
      <c r="F7741" s="93" t="str">
        <f t="shared" si="362"/>
        <v>Y</v>
      </c>
      <c r="G7741" s="95">
        <v>22412186.600633111</v>
      </c>
      <c r="H7741" s="101">
        <v>39254.566742980736</v>
      </c>
      <c r="I7741" s="101">
        <v>61.590557574374706</v>
      </c>
      <c r="J7741" s="96"/>
      <c r="K7741" s="96"/>
      <c r="L7741" s="96"/>
      <c r="M7741" s="96"/>
      <c r="N7741" s="96"/>
      <c r="O7741" s="96"/>
      <c r="P7741" s="96"/>
    </row>
    <row r="7742" spans="1:16" x14ac:dyDescent="0.25">
      <c r="A7742" s="100">
        <v>43792</v>
      </c>
      <c r="B7742" s="101">
        <v>49</v>
      </c>
      <c r="C7742" s="92" t="str">
        <f t="shared" si="360"/>
        <v>POST /international-standing-order-consents</v>
      </c>
      <c r="D7742" s="94" t="s">
        <v>207</v>
      </c>
      <c r="E7742" s="93" t="str">
        <f t="shared" si="361"/>
        <v>PISP</v>
      </c>
      <c r="F7742" s="93" t="str">
        <f t="shared" si="362"/>
        <v>N</v>
      </c>
      <c r="G7742" s="95">
        <v>4018417.3667586013</v>
      </c>
      <c r="H7742" s="101">
        <v>12210.23409652601</v>
      </c>
      <c r="I7742" s="101">
        <v>6.6157451647284686</v>
      </c>
      <c r="J7742" s="96"/>
      <c r="K7742" s="96"/>
      <c r="L7742" s="96"/>
      <c r="M7742" s="96"/>
      <c r="N7742" s="96"/>
      <c r="O7742" s="96"/>
      <c r="P7742" s="96"/>
    </row>
    <row r="7743" spans="1:16" x14ac:dyDescent="0.25">
      <c r="A7743" s="100">
        <v>43792</v>
      </c>
      <c r="B7743" s="101">
        <v>50</v>
      </c>
      <c r="C7743" s="92" t="str">
        <f t="shared" si="360"/>
        <v>GET /international-standing-order-consents/{ConsentId}</v>
      </c>
      <c r="D7743" s="94" t="s">
        <v>207</v>
      </c>
      <c r="E7743" s="93" t="str">
        <f t="shared" si="361"/>
        <v>PISP</v>
      </c>
      <c r="F7743" s="93" t="str">
        <f t="shared" si="362"/>
        <v>N</v>
      </c>
      <c r="G7743" s="95">
        <v>21489552.839207299</v>
      </c>
      <c r="H7743" s="101">
        <v>35067.937738250868</v>
      </c>
      <c r="I7743" s="101">
        <v>301.05049923605492</v>
      </c>
      <c r="J7743" s="96"/>
      <c r="K7743" s="96"/>
      <c r="L7743" s="96"/>
      <c r="M7743" s="96"/>
      <c r="N7743" s="96"/>
      <c r="O7743" s="96"/>
      <c r="P7743" s="96"/>
    </row>
    <row r="7744" spans="1:16" x14ac:dyDescent="0.25">
      <c r="A7744" s="100">
        <v>43792</v>
      </c>
      <c r="B7744" s="101">
        <v>51</v>
      </c>
      <c r="C7744" s="92" t="str">
        <f t="shared" si="360"/>
        <v>POST /international-standing-orders</v>
      </c>
      <c r="D7744" s="94" t="s">
        <v>207</v>
      </c>
      <c r="E7744" s="93" t="str">
        <f t="shared" si="361"/>
        <v>PISP</v>
      </c>
      <c r="F7744" s="93" t="str">
        <f t="shared" si="362"/>
        <v>Y</v>
      </c>
      <c r="G7744" s="95">
        <v>16482391.359024148</v>
      </c>
      <c r="H7744" s="102">
        <v>27766.028665205278</v>
      </c>
      <c r="I7744" s="102">
        <v>236.16817980163887</v>
      </c>
      <c r="J7744" s="96"/>
      <c r="K7744" s="96"/>
      <c r="L7744" s="96"/>
      <c r="M7744" s="96"/>
      <c r="N7744" s="96"/>
      <c r="O7744" s="96"/>
      <c r="P7744" s="96"/>
    </row>
    <row r="7745" spans="1:16" x14ac:dyDescent="0.25">
      <c r="A7745" s="100">
        <v>43792</v>
      </c>
      <c r="B7745" s="101">
        <v>52</v>
      </c>
      <c r="C7745" s="92" t="str">
        <f t="shared" si="360"/>
        <v>GET /international-standing-orders/{InternationalStandingOrderPaymentId}</v>
      </c>
      <c r="D7745" s="94" t="s">
        <v>207</v>
      </c>
      <c r="E7745" s="93" t="str">
        <f t="shared" si="361"/>
        <v>PISP</v>
      </c>
      <c r="F7745" s="93" t="str">
        <f t="shared" si="362"/>
        <v>Y</v>
      </c>
      <c r="G7745" s="95">
        <v>6331585.2592673972</v>
      </c>
      <c r="H7745" s="102">
        <v>17433.054811176018</v>
      </c>
      <c r="I7745" s="102">
        <v>76.06159722339676</v>
      </c>
      <c r="J7745" s="96"/>
      <c r="K7745" s="96"/>
      <c r="L7745" s="96"/>
      <c r="M7745" s="96"/>
      <c r="N7745" s="96"/>
      <c r="O7745" s="96"/>
      <c r="P7745" s="96"/>
    </row>
    <row r="7746" spans="1:16" x14ac:dyDescent="0.25">
      <c r="A7746" s="100">
        <v>43792</v>
      </c>
      <c r="B7746" s="101">
        <v>53</v>
      </c>
      <c r="C7746" s="92" t="str">
        <f t="shared" si="360"/>
        <v>POST /file-payment-consents</v>
      </c>
      <c r="D7746" s="94" t="s">
        <v>207</v>
      </c>
      <c r="E7746" s="93" t="str">
        <f t="shared" si="361"/>
        <v>PISP</v>
      </c>
      <c r="F7746" s="93" t="str">
        <f t="shared" si="362"/>
        <v>N</v>
      </c>
      <c r="G7746" s="95">
        <v>11990091.356058938</v>
      </c>
      <c r="H7746" s="102">
        <v>13174.256205904994</v>
      </c>
      <c r="I7746" s="102">
        <v>22.191966119518632</v>
      </c>
      <c r="J7746" s="96"/>
      <c r="K7746" s="96"/>
      <c r="L7746" s="96"/>
      <c r="M7746" s="96"/>
      <c r="N7746" s="96"/>
      <c r="O7746" s="96"/>
      <c r="P7746" s="96"/>
    </row>
    <row r="7747" spans="1:16" x14ac:dyDescent="0.25">
      <c r="A7747" s="100">
        <v>43792</v>
      </c>
      <c r="B7747" s="101">
        <v>54</v>
      </c>
      <c r="C7747" s="92" t="str">
        <f t="shared" si="360"/>
        <v>GET /file-payment-consents/{ConsentId}</v>
      </c>
      <c r="D7747" s="94" t="s">
        <v>207</v>
      </c>
      <c r="E7747" s="93" t="str">
        <f t="shared" si="361"/>
        <v>PISP</v>
      </c>
      <c r="F7747" s="93" t="str">
        <f t="shared" si="362"/>
        <v>N</v>
      </c>
      <c r="G7747" s="95">
        <v>20808631.344113983</v>
      </c>
      <c r="H7747" s="102">
        <v>25547.827165194729</v>
      </c>
      <c r="I7747" s="102">
        <v>200.27955186759539</v>
      </c>
      <c r="J7747" s="96"/>
      <c r="K7747" s="96"/>
      <c r="L7747" s="96"/>
      <c r="M7747" s="96"/>
      <c r="N7747" s="96"/>
      <c r="O7747" s="96"/>
      <c r="P7747" s="96"/>
    </row>
    <row r="7748" spans="1:16" x14ac:dyDescent="0.25">
      <c r="A7748" s="100">
        <v>43792</v>
      </c>
      <c r="B7748" s="101">
        <v>55</v>
      </c>
      <c r="C7748" s="92" t="str">
        <f t="shared" si="360"/>
        <v>POST /file-payment-consents/{ConsentId}/file</v>
      </c>
      <c r="D7748" s="94" t="s">
        <v>207</v>
      </c>
      <c r="E7748" s="93" t="str">
        <f t="shared" si="361"/>
        <v>PISP</v>
      </c>
      <c r="F7748" s="93" t="str">
        <f t="shared" si="362"/>
        <v>N</v>
      </c>
      <c r="G7748" s="95">
        <v>24200558.770611215</v>
      </c>
      <c r="H7748" s="102">
        <v>36291.527748015149</v>
      </c>
      <c r="I7748" s="102">
        <v>74.564308867119408</v>
      </c>
      <c r="J7748" s="96"/>
      <c r="K7748" s="96"/>
      <c r="L7748" s="96"/>
      <c r="M7748" s="96"/>
      <c r="N7748" s="96"/>
      <c r="O7748" s="96"/>
      <c r="P7748" s="96"/>
    </row>
    <row r="7749" spans="1:16" x14ac:dyDescent="0.25">
      <c r="A7749" s="100">
        <v>43792</v>
      </c>
      <c r="B7749" s="101">
        <v>56</v>
      </c>
      <c r="C7749" s="92" t="str">
        <f t="shared" si="360"/>
        <v>GET /file-payment-consents/{ConsentId}/file</v>
      </c>
      <c r="D7749" s="94" t="s">
        <v>207</v>
      </c>
      <c r="E7749" s="93" t="str">
        <f t="shared" si="361"/>
        <v>PISP</v>
      </c>
      <c r="F7749" s="93" t="str">
        <f t="shared" si="362"/>
        <v>N</v>
      </c>
      <c r="G7749" s="95">
        <v>24030043.769441657</v>
      </c>
      <c r="H7749" s="102">
        <v>34428.214673430339</v>
      </c>
      <c r="I7749" s="102">
        <v>45.519828573847796</v>
      </c>
      <c r="J7749" s="96"/>
      <c r="K7749" s="96"/>
      <c r="L7749" s="96"/>
      <c r="M7749" s="96"/>
      <c r="N7749" s="96"/>
      <c r="O7749" s="96"/>
      <c r="P7749" s="96"/>
    </row>
    <row r="7750" spans="1:16" x14ac:dyDescent="0.25">
      <c r="A7750" s="100">
        <v>43792</v>
      </c>
      <c r="B7750" s="101">
        <v>57</v>
      </c>
      <c r="C7750" s="92" t="str">
        <f t="shared" si="360"/>
        <v>POST /file-payments</v>
      </c>
      <c r="D7750" s="94" t="s">
        <v>207</v>
      </c>
      <c r="E7750" s="93" t="str">
        <f t="shared" si="361"/>
        <v>PISP</v>
      </c>
      <c r="F7750" s="93" t="str">
        <f t="shared" si="362"/>
        <v>Y</v>
      </c>
      <c r="G7750" s="95">
        <v>362106089.57109797</v>
      </c>
      <c r="H7750" s="102">
        <v>4433.0670595229149</v>
      </c>
      <c r="I7750" s="102">
        <v>72.770149051025555</v>
      </c>
      <c r="J7750" s="96"/>
      <c r="K7750" s="96"/>
      <c r="L7750" s="96"/>
      <c r="M7750" s="96"/>
      <c r="N7750" s="96"/>
      <c r="O7750" s="96"/>
      <c r="P7750" s="96"/>
    </row>
    <row r="7751" spans="1:16" x14ac:dyDescent="0.25">
      <c r="A7751" s="100">
        <v>43792</v>
      </c>
      <c r="B7751" s="101">
        <v>58</v>
      </c>
      <c r="C7751" s="92" t="str">
        <f t="shared" si="360"/>
        <v>GET /file-payments/{FilePaymentId}</v>
      </c>
      <c r="D7751" s="94" t="s">
        <v>207</v>
      </c>
      <c r="E7751" s="93" t="str">
        <f t="shared" si="361"/>
        <v>PISP</v>
      </c>
      <c r="F7751" s="93" t="str">
        <f t="shared" si="362"/>
        <v>Y</v>
      </c>
      <c r="G7751" s="95">
        <v>72385075.035986751</v>
      </c>
      <c r="H7751" s="102">
        <v>842.81298291900634</v>
      </c>
      <c r="I7751" s="102">
        <v>133.60125213918292</v>
      </c>
      <c r="J7751" s="96"/>
      <c r="K7751" s="96"/>
      <c r="L7751" s="96"/>
      <c r="M7751" s="96"/>
      <c r="N7751" s="96"/>
      <c r="O7751" s="96"/>
      <c r="P7751" s="96"/>
    </row>
    <row r="7752" spans="1:16" x14ac:dyDescent="0.25">
      <c r="A7752" s="100">
        <v>43792</v>
      </c>
      <c r="B7752" s="101">
        <v>59</v>
      </c>
      <c r="C7752" s="92" t="str">
        <f t="shared" ref="C7752:C7815" si="363">VLOOKUP($B7752,endpoints,3)</f>
        <v>GET /file-payments/{FilePaymentId}/report-file</v>
      </c>
      <c r="D7752" s="94" t="s">
        <v>207</v>
      </c>
      <c r="E7752" s="93" t="str">
        <f t="shared" ref="E7752:E7815" si="364">VLOOKUP($B7752,endpoints,4)</f>
        <v>PISP</v>
      </c>
      <c r="F7752" s="93" t="str">
        <f t="shared" ref="F7752:F7815" si="365">VLOOKUP($B7752,endpoints,5)</f>
        <v>Y</v>
      </c>
      <c r="G7752" s="95">
        <v>60019116.141783223</v>
      </c>
      <c r="H7752" s="102">
        <v>2631.9567095803714</v>
      </c>
      <c r="I7752" s="102">
        <v>92.777346791272564</v>
      </c>
      <c r="J7752" s="96"/>
      <c r="K7752" s="96"/>
      <c r="L7752" s="96"/>
      <c r="M7752" s="96"/>
      <c r="N7752" s="96"/>
      <c r="O7752" s="96"/>
      <c r="P7752" s="96"/>
    </row>
    <row r="7753" spans="1:16" x14ac:dyDescent="0.25">
      <c r="A7753" s="100">
        <v>43792</v>
      </c>
      <c r="B7753" s="101">
        <v>60</v>
      </c>
      <c r="C7753" s="92" t="str">
        <f t="shared" si="363"/>
        <v>POST /funds-confirmation-consents</v>
      </c>
      <c r="D7753" s="94" t="s">
        <v>207</v>
      </c>
      <c r="E7753" s="93" t="str">
        <f t="shared" si="364"/>
        <v>CoF</v>
      </c>
      <c r="F7753" s="93" t="str">
        <f t="shared" si="365"/>
        <v>N</v>
      </c>
      <c r="G7753" s="95">
        <v>14626713.046631349</v>
      </c>
      <c r="H7753" s="102">
        <v>16110.26855602236</v>
      </c>
      <c r="I7753" s="102">
        <v>13.499006194849306</v>
      </c>
      <c r="J7753" s="96"/>
      <c r="K7753" s="96"/>
      <c r="L7753" s="96"/>
      <c r="M7753" s="96"/>
      <c r="N7753" s="96"/>
      <c r="O7753" s="96"/>
      <c r="P7753" s="96"/>
    </row>
    <row r="7754" spans="1:16" x14ac:dyDescent="0.25">
      <c r="A7754" s="100">
        <v>43792</v>
      </c>
      <c r="B7754" s="101">
        <v>61</v>
      </c>
      <c r="C7754" s="92" t="str">
        <f t="shared" si="363"/>
        <v>GET /funds-confirmation-consents/{ConsentId}</v>
      </c>
      <c r="D7754" s="94" t="s">
        <v>207</v>
      </c>
      <c r="E7754" s="93" t="str">
        <f t="shared" si="364"/>
        <v>CoF</v>
      </c>
      <c r="F7754" s="93" t="str">
        <f t="shared" si="365"/>
        <v>N</v>
      </c>
      <c r="G7754" s="95">
        <v>20605228.417644348</v>
      </c>
      <c r="H7754" s="102">
        <v>41526.114481991179</v>
      </c>
      <c r="I7754" s="102">
        <v>227.15082127005857</v>
      </c>
      <c r="J7754" s="96"/>
      <c r="K7754" s="96"/>
      <c r="L7754" s="96"/>
      <c r="M7754" s="96"/>
      <c r="N7754" s="96"/>
      <c r="O7754" s="96"/>
      <c r="P7754" s="96"/>
    </row>
    <row r="7755" spans="1:16" x14ac:dyDescent="0.25">
      <c r="A7755" s="100">
        <v>43792</v>
      </c>
      <c r="B7755" s="101">
        <v>62</v>
      </c>
      <c r="C7755" s="92" t="str">
        <f t="shared" si="363"/>
        <v>DELETE /funds-confirmation-consents/{ConsentId}</v>
      </c>
      <c r="D7755" s="94" t="s">
        <v>207</v>
      </c>
      <c r="E7755" s="93" t="str">
        <f t="shared" si="364"/>
        <v>CoF</v>
      </c>
      <c r="F7755" s="93" t="str">
        <f t="shared" si="365"/>
        <v>N</v>
      </c>
      <c r="G7755" s="95">
        <v>7379174.3759676414</v>
      </c>
      <c r="H7755" s="102">
        <v>12507.830634741773</v>
      </c>
      <c r="I7755" s="102">
        <v>120.65304629235972</v>
      </c>
      <c r="J7755" s="96"/>
      <c r="K7755" s="96"/>
      <c r="L7755" s="96"/>
      <c r="M7755" s="96"/>
      <c r="N7755" s="96"/>
      <c r="O7755" s="96"/>
      <c r="P7755" s="96"/>
    </row>
    <row r="7756" spans="1:16" x14ac:dyDescent="0.25">
      <c r="A7756" s="100">
        <v>43792</v>
      </c>
      <c r="B7756" s="101">
        <v>63</v>
      </c>
      <c r="C7756" s="92" t="str">
        <f t="shared" si="363"/>
        <v>POST /funds-confirmations</v>
      </c>
      <c r="D7756" s="94" t="s">
        <v>207</v>
      </c>
      <c r="E7756" s="93" t="str">
        <f t="shared" si="364"/>
        <v>CoF</v>
      </c>
      <c r="F7756" s="93" t="str">
        <f t="shared" si="365"/>
        <v>Y</v>
      </c>
      <c r="G7756" s="95">
        <v>9396882.6637838129</v>
      </c>
      <c r="H7756" s="102">
        <v>17319.95600072958</v>
      </c>
      <c r="I7756" s="102">
        <v>253.3831407567327</v>
      </c>
      <c r="J7756" s="96"/>
      <c r="K7756" s="96"/>
      <c r="L7756" s="96"/>
      <c r="M7756" s="96"/>
      <c r="N7756" s="96"/>
      <c r="O7756" s="96"/>
      <c r="P7756" s="96"/>
    </row>
    <row r="7757" spans="1:16" x14ac:dyDescent="0.25">
      <c r="A7757" s="46">
        <v>43792</v>
      </c>
      <c r="B7757" s="101">
        <v>0</v>
      </c>
      <c r="C7757" s="92" t="str">
        <f t="shared" si="363"/>
        <v>OIDC endpoints for token IDs</v>
      </c>
      <c r="D7757" s="94" t="s">
        <v>208</v>
      </c>
      <c r="E7757" s="93" t="str">
        <f t="shared" si="364"/>
        <v>OIDC</v>
      </c>
      <c r="F7757" s="93" t="str">
        <f t="shared" si="365"/>
        <v>N</v>
      </c>
      <c r="G7757" s="112">
        <v>695594259.43838584</v>
      </c>
      <c r="H7757" s="68">
        <v>1749235.9822911518</v>
      </c>
      <c r="I7757" s="68">
        <v>591.32289689793924</v>
      </c>
      <c r="J7757" s="96"/>
      <c r="K7757" s="96"/>
      <c r="L7757" s="96"/>
      <c r="M7757" s="96"/>
      <c r="N7757" s="96"/>
      <c r="O7757" s="96"/>
      <c r="P7757" s="96"/>
    </row>
    <row r="7758" spans="1:16" x14ac:dyDescent="0.25">
      <c r="A7758" s="97">
        <v>43792</v>
      </c>
      <c r="B7758" s="101">
        <v>1</v>
      </c>
      <c r="C7758" s="92" t="str">
        <f t="shared" si="363"/>
        <v>POST /account-access-consents</v>
      </c>
      <c r="D7758" s="94" t="s">
        <v>208</v>
      </c>
      <c r="E7758" s="93" t="str">
        <f t="shared" si="364"/>
        <v>AISP</v>
      </c>
      <c r="F7758" s="93" t="str">
        <f t="shared" si="365"/>
        <v>N</v>
      </c>
      <c r="G7758" s="95">
        <v>577552.78091613576</v>
      </c>
      <c r="H7758" s="99">
        <v>26022.045705691471</v>
      </c>
      <c r="I7758" s="99">
        <v>86.976996680607584</v>
      </c>
      <c r="J7758" s="96"/>
      <c r="K7758" s="96"/>
      <c r="L7758" s="96"/>
      <c r="M7758" s="96"/>
      <c r="N7758" s="96"/>
      <c r="O7758" s="96"/>
      <c r="P7758" s="96"/>
    </row>
    <row r="7759" spans="1:16" x14ac:dyDescent="0.25">
      <c r="A7759" s="97">
        <v>43792</v>
      </c>
      <c r="B7759" s="101">
        <v>2</v>
      </c>
      <c r="C7759" s="92" t="str">
        <f t="shared" si="363"/>
        <v>GET /account-access-consents/{ConsentId}</v>
      </c>
      <c r="D7759" s="94" t="s">
        <v>208</v>
      </c>
      <c r="E7759" s="93" t="str">
        <f t="shared" si="364"/>
        <v>AISP</v>
      </c>
      <c r="F7759" s="93" t="str">
        <f t="shared" si="365"/>
        <v>N</v>
      </c>
      <c r="G7759" s="95">
        <v>1357966.371255555</v>
      </c>
      <c r="H7759" s="99">
        <v>32045.695005707494</v>
      </c>
      <c r="I7759" s="99">
        <v>31.116071797123887</v>
      </c>
      <c r="J7759" s="96"/>
      <c r="K7759" s="96"/>
      <c r="L7759" s="96"/>
      <c r="M7759" s="96"/>
      <c r="N7759" s="96"/>
      <c r="O7759" s="96"/>
      <c r="P7759" s="96"/>
    </row>
    <row r="7760" spans="1:16" x14ac:dyDescent="0.25">
      <c r="A7760" s="97">
        <v>43792</v>
      </c>
      <c r="B7760" s="101">
        <v>3</v>
      </c>
      <c r="C7760" s="92" t="str">
        <f t="shared" si="363"/>
        <v>DELETE /account-access-consents/{ConsentId}</v>
      </c>
      <c r="D7760" s="94" t="s">
        <v>208</v>
      </c>
      <c r="E7760" s="93" t="str">
        <f t="shared" si="364"/>
        <v>AISP</v>
      </c>
      <c r="F7760" s="93" t="str">
        <f t="shared" si="365"/>
        <v>N</v>
      </c>
      <c r="G7760" s="95">
        <v>619674.68863628118</v>
      </c>
      <c r="H7760" s="99">
        <v>24661.775508769748</v>
      </c>
      <c r="I7760" s="99">
        <v>296.20090063492603</v>
      </c>
      <c r="J7760" s="96"/>
      <c r="K7760" s="96"/>
      <c r="L7760" s="96"/>
      <c r="M7760" s="96"/>
      <c r="N7760" s="96"/>
      <c r="O7760" s="96"/>
      <c r="P7760" s="96"/>
    </row>
    <row r="7761" spans="1:16" x14ac:dyDescent="0.25">
      <c r="A7761" s="97">
        <v>43792</v>
      </c>
      <c r="B7761" s="101">
        <v>4</v>
      </c>
      <c r="C7761" s="92" t="str">
        <f t="shared" si="363"/>
        <v>GET /accounts</v>
      </c>
      <c r="D7761" s="94" t="s">
        <v>208</v>
      </c>
      <c r="E7761" s="93" t="str">
        <f t="shared" si="364"/>
        <v>AISP</v>
      </c>
      <c r="F7761" s="93" t="str">
        <f t="shared" si="365"/>
        <v>Y</v>
      </c>
      <c r="G7761" s="95">
        <v>1516726.873092979</v>
      </c>
      <c r="H7761" s="99">
        <v>29228.505679716363</v>
      </c>
      <c r="I7761" s="99">
        <v>67.295222847018778</v>
      </c>
      <c r="J7761" s="96"/>
      <c r="K7761" s="96"/>
      <c r="L7761" s="96"/>
      <c r="M7761" s="96"/>
      <c r="N7761" s="96"/>
      <c r="O7761" s="96"/>
      <c r="P7761" s="96"/>
    </row>
    <row r="7762" spans="1:16" x14ac:dyDescent="0.25">
      <c r="A7762" s="97">
        <v>43792</v>
      </c>
      <c r="B7762" s="101">
        <v>5</v>
      </c>
      <c r="C7762" s="92" t="str">
        <f t="shared" si="363"/>
        <v>GET /accounts/{AccountId}</v>
      </c>
      <c r="D7762" s="94" t="s">
        <v>208</v>
      </c>
      <c r="E7762" s="93" t="str">
        <f t="shared" si="364"/>
        <v>AISP</v>
      </c>
      <c r="F7762" s="93" t="str">
        <f t="shared" si="365"/>
        <v>Y</v>
      </c>
      <c r="G7762" s="95">
        <v>2440977.7079440039</v>
      </c>
      <c r="H7762" s="99">
        <v>45259.823557203366</v>
      </c>
      <c r="I7762" s="99">
        <v>79.301087592123338</v>
      </c>
      <c r="J7762" s="96"/>
      <c r="K7762" s="96"/>
      <c r="L7762" s="96"/>
      <c r="M7762" s="96"/>
      <c r="N7762" s="96"/>
      <c r="O7762" s="96"/>
      <c r="P7762" s="96"/>
    </row>
    <row r="7763" spans="1:16" x14ac:dyDescent="0.25">
      <c r="A7763" s="97">
        <v>43792</v>
      </c>
      <c r="B7763" s="101">
        <v>6</v>
      </c>
      <c r="C7763" s="92" t="str">
        <f t="shared" si="363"/>
        <v>GET /accounts/{AccountId}/balances</v>
      </c>
      <c r="D7763" s="94" t="s">
        <v>208</v>
      </c>
      <c r="E7763" s="93" t="str">
        <f t="shared" si="364"/>
        <v>AISP</v>
      </c>
      <c r="F7763" s="93" t="str">
        <f t="shared" si="365"/>
        <v>Y</v>
      </c>
      <c r="G7763" s="95">
        <v>1946195.8375604055</v>
      </c>
      <c r="H7763" s="99">
        <v>26922.428916355686</v>
      </c>
      <c r="I7763" s="99">
        <v>143.52316785784112</v>
      </c>
      <c r="J7763" s="96"/>
      <c r="K7763" s="96"/>
      <c r="L7763" s="96"/>
      <c r="M7763" s="96"/>
      <c r="N7763" s="96"/>
      <c r="O7763" s="96"/>
      <c r="P7763" s="96"/>
    </row>
    <row r="7764" spans="1:16" x14ac:dyDescent="0.25">
      <c r="A7764" s="97">
        <v>43792</v>
      </c>
      <c r="B7764" s="101">
        <v>7</v>
      </c>
      <c r="C7764" s="92" t="str">
        <f t="shared" si="363"/>
        <v>GET /balances</v>
      </c>
      <c r="D7764" s="94" t="s">
        <v>208</v>
      </c>
      <c r="E7764" s="93" t="str">
        <f t="shared" si="364"/>
        <v>AISP</v>
      </c>
      <c r="F7764" s="93" t="str">
        <f t="shared" si="365"/>
        <v>Y</v>
      </c>
      <c r="G7764" s="95">
        <v>1173681.873108007</v>
      </c>
      <c r="H7764" s="99">
        <v>23159.195867899914</v>
      </c>
      <c r="I7764" s="99">
        <v>137.2097781972991</v>
      </c>
      <c r="J7764" s="96"/>
      <c r="K7764" s="96"/>
      <c r="L7764" s="96"/>
      <c r="M7764" s="96"/>
      <c r="N7764" s="96"/>
      <c r="O7764" s="96"/>
      <c r="P7764" s="96"/>
    </row>
    <row r="7765" spans="1:16" x14ac:dyDescent="0.25">
      <c r="A7765" s="97">
        <v>43792</v>
      </c>
      <c r="B7765" s="101">
        <v>8</v>
      </c>
      <c r="C7765" s="92" t="str">
        <f t="shared" si="363"/>
        <v>GET /accounts/{AccountId}/transactions</v>
      </c>
      <c r="D7765" s="94" t="s">
        <v>208</v>
      </c>
      <c r="E7765" s="93" t="str">
        <f t="shared" si="364"/>
        <v>AISP</v>
      </c>
      <c r="F7765" s="93" t="str">
        <f t="shared" si="365"/>
        <v>Y</v>
      </c>
      <c r="G7765" s="95">
        <v>31213743.494829051</v>
      </c>
      <c r="H7765" s="99">
        <v>19248.546652304864</v>
      </c>
      <c r="I7765" s="99">
        <v>169.74178602644298</v>
      </c>
      <c r="J7765" s="96"/>
      <c r="K7765" s="96"/>
      <c r="L7765" s="96"/>
      <c r="M7765" s="96"/>
      <c r="N7765" s="96"/>
      <c r="O7765" s="96"/>
      <c r="P7765" s="96"/>
    </row>
    <row r="7766" spans="1:16" x14ac:dyDescent="0.25">
      <c r="A7766" s="97">
        <v>43792</v>
      </c>
      <c r="B7766" s="101">
        <v>9</v>
      </c>
      <c r="C7766" s="92" t="str">
        <f t="shared" si="363"/>
        <v>GET /transactions</v>
      </c>
      <c r="D7766" s="94" t="s">
        <v>208</v>
      </c>
      <c r="E7766" s="93" t="str">
        <f t="shared" si="364"/>
        <v>AISP</v>
      </c>
      <c r="F7766" s="93" t="str">
        <f t="shared" si="365"/>
        <v>Y</v>
      </c>
      <c r="G7766" s="95">
        <v>324298731.70204163</v>
      </c>
      <c r="H7766" s="99">
        <v>45182.326477176117</v>
      </c>
      <c r="I7766" s="99">
        <v>33.051774827333787</v>
      </c>
      <c r="J7766" s="96"/>
      <c r="K7766" s="96"/>
      <c r="L7766" s="96"/>
      <c r="M7766" s="96"/>
      <c r="N7766" s="96"/>
      <c r="O7766" s="96"/>
      <c r="P7766" s="96"/>
    </row>
    <row r="7767" spans="1:16" x14ac:dyDescent="0.25">
      <c r="A7767" s="97">
        <v>43792</v>
      </c>
      <c r="B7767" s="101">
        <v>10</v>
      </c>
      <c r="C7767" s="92" t="str">
        <f t="shared" si="363"/>
        <v>GET /accounts/{AccountId}/beneficiaries</v>
      </c>
      <c r="D7767" s="94" t="s">
        <v>208</v>
      </c>
      <c r="E7767" s="93" t="str">
        <f t="shared" si="364"/>
        <v>AISP</v>
      </c>
      <c r="F7767" s="93" t="str">
        <f t="shared" si="365"/>
        <v>Y</v>
      </c>
      <c r="G7767" s="95">
        <v>1849882.4850338676</v>
      </c>
      <c r="H7767" s="99">
        <v>28641.270691592668</v>
      </c>
      <c r="I7767" s="99">
        <v>138.99014619004785</v>
      </c>
      <c r="J7767" s="96"/>
      <c r="K7767" s="96"/>
      <c r="L7767" s="96"/>
      <c r="M7767" s="96"/>
      <c r="N7767" s="96"/>
      <c r="O7767" s="96"/>
      <c r="P7767" s="96"/>
    </row>
    <row r="7768" spans="1:16" x14ac:dyDescent="0.25">
      <c r="A7768" s="97">
        <v>43792</v>
      </c>
      <c r="B7768" s="101">
        <v>11</v>
      </c>
      <c r="C7768" s="92" t="str">
        <f t="shared" si="363"/>
        <v>GET /beneficiaries</v>
      </c>
      <c r="D7768" s="94" t="s">
        <v>208</v>
      </c>
      <c r="E7768" s="93" t="str">
        <f t="shared" si="364"/>
        <v>AISP</v>
      </c>
      <c r="F7768" s="93" t="str">
        <f t="shared" si="365"/>
        <v>Y</v>
      </c>
      <c r="G7768" s="95">
        <v>2695689.2393821618</v>
      </c>
      <c r="H7768" s="99">
        <v>37866.910524424347</v>
      </c>
      <c r="I7768" s="99">
        <v>28.667158666578487</v>
      </c>
      <c r="J7768" s="96"/>
      <c r="K7768" s="96"/>
      <c r="L7768" s="96"/>
      <c r="M7768" s="96"/>
      <c r="N7768" s="96"/>
      <c r="O7768" s="96"/>
      <c r="P7768" s="96"/>
    </row>
    <row r="7769" spans="1:16" x14ac:dyDescent="0.25">
      <c r="A7769" s="97">
        <v>43792</v>
      </c>
      <c r="B7769" s="101">
        <v>12</v>
      </c>
      <c r="C7769" s="92" t="str">
        <f t="shared" si="363"/>
        <v>GET /accounts/{AccountId}/direct-debits</v>
      </c>
      <c r="D7769" s="94" t="s">
        <v>208</v>
      </c>
      <c r="E7769" s="93" t="str">
        <f t="shared" si="364"/>
        <v>AISP</v>
      </c>
      <c r="F7769" s="93" t="str">
        <f t="shared" si="365"/>
        <v>Y</v>
      </c>
      <c r="G7769" s="95">
        <v>1677425.749830941</v>
      </c>
      <c r="H7769" s="99">
        <v>35496.179766808636</v>
      </c>
      <c r="I7769" s="99">
        <v>171.19654636118534</v>
      </c>
      <c r="J7769" s="96"/>
      <c r="K7769" s="96"/>
      <c r="L7769" s="96"/>
      <c r="M7769" s="96"/>
      <c r="N7769" s="96"/>
      <c r="O7769" s="96"/>
      <c r="P7769" s="96"/>
    </row>
    <row r="7770" spans="1:16" x14ac:dyDescent="0.25">
      <c r="A7770" s="97">
        <v>43792</v>
      </c>
      <c r="B7770" s="101">
        <v>13</v>
      </c>
      <c r="C7770" s="92" t="str">
        <f t="shared" si="363"/>
        <v>GET /direct-debits</v>
      </c>
      <c r="D7770" s="94" t="s">
        <v>208</v>
      </c>
      <c r="E7770" s="93" t="str">
        <f t="shared" si="364"/>
        <v>AISP</v>
      </c>
      <c r="F7770" s="93" t="str">
        <f t="shared" si="365"/>
        <v>Y</v>
      </c>
      <c r="G7770" s="95">
        <v>1825899.599330137</v>
      </c>
      <c r="H7770" s="99">
        <v>22092.835553942637</v>
      </c>
      <c r="I7770" s="99">
        <v>210.74041409198446</v>
      </c>
      <c r="J7770" s="96"/>
      <c r="K7770" s="96"/>
      <c r="L7770" s="96"/>
      <c r="M7770" s="96"/>
      <c r="N7770" s="96"/>
      <c r="O7770" s="96"/>
      <c r="P7770" s="96"/>
    </row>
    <row r="7771" spans="1:16" x14ac:dyDescent="0.25">
      <c r="A7771" s="97">
        <v>43792</v>
      </c>
      <c r="B7771" s="101">
        <v>14</v>
      </c>
      <c r="C7771" s="92" t="str">
        <f t="shared" si="363"/>
        <v>GET /accounts/{AccountId}/standing-orders</v>
      </c>
      <c r="D7771" s="94" t="s">
        <v>208</v>
      </c>
      <c r="E7771" s="93" t="str">
        <f t="shared" si="364"/>
        <v>AISP</v>
      </c>
      <c r="F7771" s="93" t="str">
        <f t="shared" si="365"/>
        <v>Y</v>
      </c>
      <c r="G7771" s="95">
        <v>924561.59632894828</v>
      </c>
      <c r="H7771" s="99">
        <v>17640.095821641342</v>
      </c>
      <c r="I7771" s="99">
        <v>135.73684746237896</v>
      </c>
      <c r="J7771" s="96"/>
      <c r="K7771" s="96"/>
      <c r="L7771" s="96"/>
      <c r="M7771" s="96"/>
      <c r="N7771" s="96"/>
      <c r="O7771" s="96"/>
      <c r="P7771" s="96"/>
    </row>
    <row r="7772" spans="1:16" x14ac:dyDescent="0.25">
      <c r="A7772" s="97">
        <v>43792</v>
      </c>
      <c r="B7772" s="101">
        <v>15</v>
      </c>
      <c r="C7772" s="92" t="str">
        <f t="shared" si="363"/>
        <v>GET /standing-orders</v>
      </c>
      <c r="D7772" s="94" t="s">
        <v>208</v>
      </c>
      <c r="E7772" s="93" t="str">
        <f t="shared" si="364"/>
        <v>AISP</v>
      </c>
      <c r="F7772" s="93" t="str">
        <f t="shared" si="365"/>
        <v>Y</v>
      </c>
      <c r="G7772" s="95">
        <v>1474833.2818109903</v>
      </c>
      <c r="H7772" s="99">
        <v>39254.667921722554</v>
      </c>
      <c r="I7772" s="99">
        <v>134.69200828904832</v>
      </c>
      <c r="J7772" s="96"/>
      <c r="K7772" s="96"/>
      <c r="L7772" s="96"/>
      <c r="M7772" s="96"/>
      <c r="N7772" s="96"/>
      <c r="O7772" s="96"/>
      <c r="P7772" s="96"/>
    </row>
    <row r="7773" spans="1:16" x14ac:dyDescent="0.25">
      <c r="A7773" s="97">
        <v>43792</v>
      </c>
      <c r="B7773" s="101">
        <v>16</v>
      </c>
      <c r="C7773" s="92" t="str">
        <f t="shared" si="363"/>
        <v>GET /accounts/{AccountId}/product</v>
      </c>
      <c r="D7773" s="94" t="s">
        <v>208</v>
      </c>
      <c r="E7773" s="93" t="str">
        <f t="shared" si="364"/>
        <v>AISP</v>
      </c>
      <c r="F7773" s="93" t="str">
        <f t="shared" si="365"/>
        <v>Y</v>
      </c>
      <c r="G7773" s="95">
        <v>363178.42661301605</v>
      </c>
      <c r="H7773" s="99">
        <v>4901.2504617954128</v>
      </c>
      <c r="I7773" s="99">
        <v>168.09356068818994</v>
      </c>
      <c r="J7773" s="96"/>
      <c r="K7773" s="96"/>
      <c r="L7773" s="96"/>
      <c r="M7773" s="96"/>
      <c r="N7773" s="96"/>
      <c r="O7773" s="96"/>
      <c r="P7773" s="96"/>
    </row>
    <row r="7774" spans="1:16" x14ac:dyDescent="0.25">
      <c r="A7774" s="97">
        <v>43792</v>
      </c>
      <c r="B7774" s="101">
        <v>17</v>
      </c>
      <c r="C7774" s="92" t="str">
        <f t="shared" si="363"/>
        <v>GET /products</v>
      </c>
      <c r="D7774" s="94" t="s">
        <v>208</v>
      </c>
      <c r="E7774" s="93" t="str">
        <f t="shared" si="364"/>
        <v>AISP</v>
      </c>
      <c r="F7774" s="93" t="str">
        <f t="shared" si="365"/>
        <v>Y</v>
      </c>
      <c r="G7774" s="95">
        <v>805324.58607356017</v>
      </c>
      <c r="H7774" s="99">
        <v>35287.590999806911</v>
      </c>
      <c r="I7774" s="99">
        <v>235.99134400266274</v>
      </c>
      <c r="J7774" s="96"/>
      <c r="K7774" s="96"/>
      <c r="L7774" s="96"/>
      <c r="M7774" s="96"/>
      <c r="N7774" s="96"/>
      <c r="O7774" s="96"/>
      <c r="P7774" s="96"/>
    </row>
    <row r="7775" spans="1:16" x14ac:dyDescent="0.25">
      <c r="A7775" s="97">
        <v>43792</v>
      </c>
      <c r="B7775" s="101">
        <v>18</v>
      </c>
      <c r="C7775" s="92" t="str">
        <f t="shared" si="363"/>
        <v>GET /accounts/{AccountId}/offers</v>
      </c>
      <c r="D7775" s="94" t="s">
        <v>208</v>
      </c>
      <c r="E7775" s="93" t="str">
        <f t="shared" si="364"/>
        <v>AISP</v>
      </c>
      <c r="F7775" s="93" t="str">
        <f t="shared" si="365"/>
        <v>Y</v>
      </c>
      <c r="G7775" s="95">
        <v>780628.37435439532</v>
      </c>
      <c r="H7775" s="99">
        <v>41384.202294300179</v>
      </c>
      <c r="I7775" s="99">
        <v>237.38119555998301</v>
      </c>
      <c r="J7775" s="96"/>
      <c r="K7775" s="96"/>
      <c r="L7775" s="96"/>
      <c r="M7775" s="96"/>
      <c r="N7775" s="96"/>
      <c r="O7775" s="96"/>
      <c r="P7775" s="96"/>
    </row>
    <row r="7776" spans="1:16" x14ac:dyDescent="0.25">
      <c r="A7776" s="97">
        <v>43792</v>
      </c>
      <c r="B7776" s="101">
        <v>19</v>
      </c>
      <c r="C7776" s="92" t="str">
        <f t="shared" si="363"/>
        <v>GET /offers</v>
      </c>
      <c r="D7776" s="94" t="s">
        <v>208</v>
      </c>
      <c r="E7776" s="93" t="str">
        <f t="shared" si="364"/>
        <v>AISP</v>
      </c>
      <c r="F7776" s="93" t="str">
        <f t="shared" si="365"/>
        <v>Y</v>
      </c>
      <c r="G7776" s="95">
        <v>3143284.3317236346</v>
      </c>
      <c r="H7776" s="99">
        <v>38193.18371067557</v>
      </c>
      <c r="I7776" s="99">
        <v>162.76997914470138</v>
      </c>
      <c r="J7776" s="96"/>
      <c r="K7776" s="96"/>
      <c r="L7776" s="96"/>
      <c r="M7776" s="96"/>
      <c r="N7776" s="96"/>
      <c r="O7776" s="96"/>
      <c r="P7776" s="96"/>
    </row>
    <row r="7777" spans="1:16" x14ac:dyDescent="0.25">
      <c r="A7777" s="97">
        <v>43792</v>
      </c>
      <c r="B7777" s="101">
        <v>20</v>
      </c>
      <c r="C7777" s="92" t="str">
        <f t="shared" si="363"/>
        <v>GET /accounts/{AccountId}/party</v>
      </c>
      <c r="D7777" s="94" t="s">
        <v>208</v>
      </c>
      <c r="E7777" s="93" t="str">
        <f t="shared" si="364"/>
        <v>AISP</v>
      </c>
      <c r="F7777" s="93" t="str">
        <f t="shared" si="365"/>
        <v>Y</v>
      </c>
      <c r="G7777" s="95">
        <v>1158794.5544081756</v>
      </c>
      <c r="H7777" s="99">
        <v>51938.671393121025</v>
      </c>
      <c r="I7777" s="99">
        <v>0</v>
      </c>
      <c r="J7777" s="96"/>
      <c r="K7777" s="96"/>
      <c r="L7777" s="96"/>
      <c r="M7777" s="96"/>
      <c r="N7777" s="96"/>
      <c r="O7777" s="96"/>
      <c r="P7777" s="96"/>
    </row>
    <row r="7778" spans="1:16" x14ac:dyDescent="0.25">
      <c r="A7778" s="97">
        <v>43792</v>
      </c>
      <c r="B7778" s="101">
        <v>21</v>
      </c>
      <c r="C7778" s="92" t="str">
        <f t="shared" si="363"/>
        <v>GET /party</v>
      </c>
      <c r="D7778" s="94" t="s">
        <v>208</v>
      </c>
      <c r="E7778" s="93" t="str">
        <f t="shared" si="364"/>
        <v>AISP</v>
      </c>
      <c r="F7778" s="93" t="str">
        <f t="shared" si="365"/>
        <v>Y</v>
      </c>
      <c r="G7778" s="95">
        <v>868547.12219835352</v>
      </c>
      <c r="H7778" s="99">
        <v>10113.176732533106</v>
      </c>
      <c r="I7778" s="99">
        <v>325.61958345354208</v>
      </c>
      <c r="J7778" s="96"/>
      <c r="K7778" s="96"/>
      <c r="L7778" s="96"/>
      <c r="M7778" s="96"/>
      <c r="N7778" s="96"/>
      <c r="O7778" s="96"/>
      <c r="P7778" s="96"/>
    </row>
    <row r="7779" spans="1:16" x14ac:dyDescent="0.25">
      <c r="A7779" s="97">
        <v>43792</v>
      </c>
      <c r="B7779" s="101">
        <v>22</v>
      </c>
      <c r="C7779" s="92" t="str">
        <f t="shared" si="363"/>
        <v>GET /accounts/{AccountId}/scheduled-payments</v>
      </c>
      <c r="D7779" s="94" t="s">
        <v>208</v>
      </c>
      <c r="E7779" s="93" t="str">
        <f t="shared" si="364"/>
        <v>AISP</v>
      </c>
      <c r="F7779" s="93" t="str">
        <f t="shared" si="365"/>
        <v>Y</v>
      </c>
      <c r="G7779" s="95">
        <v>943008.25620531838</v>
      </c>
      <c r="H7779" s="99">
        <v>35799.428249895143</v>
      </c>
      <c r="I7779" s="99">
        <v>2.8450738646306299</v>
      </c>
      <c r="J7779" s="96"/>
      <c r="K7779" s="96"/>
      <c r="L7779" s="96"/>
      <c r="M7779" s="96"/>
      <c r="N7779" s="96"/>
      <c r="O7779" s="96"/>
      <c r="P7779" s="96"/>
    </row>
    <row r="7780" spans="1:16" x14ac:dyDescent="0.25">
      <c r="A7780" s="97">
        <v>43792</v>
      </c>
      <c r="B7780" s="101">
        <v>23</v>
      </c>
      <c r="C7780" s="92" t="str">
        <f t="shared" si="363"/>
        <v>GET /scheduled-payments</v>
      </c>
      <c r="D7780" s="94" t="s">
        <v>208</v>
      </c>
      <c r="E7780" s="93" t="str">
        <f t="shared" si="364"/>
        <v>AISP</v>
      </c>
      <c r="F7780" s="93" t="str">
        <f t="shared" si="365"/>
        <v>Y</v>
      </c>
      <c r="G7780" s="95">
        <v>1966262.4819371754</v>
      </c>
      <c r="H7780" s="99">
        <v>30772.645806288063</v>
      </c>
      <c r="I7780" s="99">
        <v>84.737944797117947</v>
      </c>
      <c r="J7780" s="96"/>
      <c r="K7780" s="96"/>
      <c r="L7780" s="96"/>
      <c r="M7780" s="96"/>
      <c r="N7780" s="96"/>
      <c r="O7780" s="96"/>
      <c r="P7780" s="96"/>
    </row>
    <row r="7781" spans="1:16" x14ac:dyDescent="0.25">
      <c r="A7781" s="97">
        <v>43792</v>
      </c>
      <c r="B7781" s="101">
        <v>24</v>
      </c>
      <c r="C7781" s="92" t="str">
        <f t="shared" si="363"/>
        <v>GET /accounts/{AccountId}/statements</v>
      </c>
      <c r="D7781" s="94" t="s">
        <v>208</v>
      </c>
      <c r="E7781" s="93" t="str">
        <f t="shared" si="364"/>
        <v>AISP</v>
      </c>
      <c r="F7781" s="93" t="str">
        <f t="shared" si="365"/>
        <v>Y</v>
      </c>
      <c r="G7781" s="95">
        <v>870778.37366895378</v>
      </c>
      <c r="H7781" s="99">
        <v>14299.999770596771</v>
      </c>
      <c r="I7781" s="99">
        <v>145.14461663819014</v>
      </c>
      <c r="J7781" s="96"/>
      <c r="K7781" s="96"/>
      <c r="L7781" s="96"/>
      <c r="M7781" s="96"/>
      <c r="N7781" s="96"/>
      <c r="O7781" s="96"/>
      <c r="P7781" s="96"/>
    </row>
    <row r="7782" spans="1:16" x14ac:dyDescent="0.25">
      <c r="A7782" s="97">
        <v>43792</v>
      </c>
      <c r="B7782" s="101">
        <v>25</v>
      </c>
      <c r="C7782" s="92" t="str">
        <f t="shared" si="363"/>
        <v>GET /accounts/{AccountId}/statements/{StatementId}</v>
      </c>
      <c r="D7782" s="94" t="s">
        <v>208</v>
      </c>
      <c r="E7782" s="93" t="str">
        <f t="shared" si="364"/>
        <v>AISP</v>
      </c>
      <c r="F7782" s="93" t="str">
        <f t="shared" si="365"/>
        <v>Y</v>
      </c>
      <c r="G7782" s="95">
        <v>1013491.1118097025</v>
      </c>
      <c r="H7782" s="99">
        <v>23035.18203995291</v>
      </c>
      <c r="I7782" s="99">
        <v>110.3670672466191</v>
      </c>
      <c r="J7782" s="96"/>
      <c r="K7782" s="96"/>
      <c r="L7782" s="96"/>
      <c r="M7782" s="96"/>
      <c r="N7782" s="96"/>
      <c r="O7782" s="96"/>
      <c r="P7782" s="96"/>
    </row>
    <row r="7783" spans="1:16" x14ac:dyDescent="0.25">
      <c r="A7783" s="97">
        <v>43792</v>
      </c>
      <c r="B7783" s="101">
        <v>26</v>
      </c>
      <c r="C7783" s="92" t="str">
        <f t="shared" si="363"/>
        <v>GET /accounts/{AccountId}/statements/{StatementId}/file</v>
      </c>
      <c r="D7783" s="94" t="s">
        <v>208</v>
      </c>
      <c r="E7783" s="93" t="str">
        <f t="shared" si="364"/>
        <v>AISP</v>
      </c>
      <c r="F7783" s="93" t="str">
        <f t="shared" si="365"/>
        <v>Y</v>
      </c>
      <c r="G7783" s="95">
        <v>1927124.6681619191</v>
      </c>
      <c r="H7783" s="99">
        <v>24767.259571634469</v>
      </c>
      <c r="I7783" s="99">
        <v>90.562098794234387</v>
      </c>
      <c r="J7783" s="96"/>
      <c r="K7783" s="96"/>
      <c r="L7783" s="96"/>
      <c r="M7783" s="96"/>
      <c r="N7783" s="96"/>
      <c r="O7783" s="96"/>
      <c r="P7783" s="96"/>
    </row>
    <row r="7784" spans="1:16" x14ac:dyDescent="0.25">
      <c r="A7784" s="97">
        <v>43792</v>
      </c>
      <c r="B7784" s="101">
        <v>27</v>
      </c>
      <c r="C7784" s="92" t="str">
        <f t="shared" si="363"/>
        <v>GET /accounts/{AccountId}/statements/{StatementId}/transactions</v>
      </c>
      <c r="D7784" s="94" t="s">
        <v>208</v>
      </c>
      <c r="E7784" s="93" t="str">
        <f t="shared" si="364"/>
        <v>AISP</v>
      </c>
      <c r="F7784" s="93" t="str">
        <f t="shared" si="365"/>
        <v>Y</v>
      </c>
      <c r="G7784" s="95">
        <v>28340109.403213274</v>
      </c>
      <c r="H7784" s="99">
        <v>7045.7092654526341</v>
      </c>
      <c r="I7784" s="99">
        <v>291.89736513347594</v>
      </c>
      <c r="J7784" s="96"/>
      <c r="K7784" s="96"/>
      <c r="L7784" s="96"/>
      <c r="M7784" s="96"/>
      <c r="N7784" s="96"/>
      <c r="O7784" s="96"/>
      <c r="P7784" s="96"/>
    </row>
    <row r="7785" spans="1:16" x14ac:dyDescent="0.25">
      <c r="A7785" s="97">
        <v>43792</v>
      </c>
      <c r="B7785" s="101">
        <v>28</v>
      </c>
      <c r="C7785" s="92" t="str">
        <f t="shared" si="363"/>
        <v>GET /statements</v>
      </c>
      <c r="D7785" s="94" t="s">
        <v>208</v>
      </c>
      <c r="E7785" s="93" t="str">
        <f t="shared" si="364"/>
        <v>AISP</v>
      </c>
      <c r="F7785" s="93" t="str">
        <f t="shared" si="365"/>
        <v>Y</v>
      </c>
      <c r="G7785" s="95">
        <v>3428412.8895656224</v>
      </c>
      <c r="H7785" s="99">
        <v>42547.720585111223</v>
      </c>
      <c r="I7785" s="99">
        <v>70.388938135836412</v>
      </c>
      <c r="J7785" s="96"/>
      <c r="K7785" s="96"/>
      <c r="L7785" s="96"/>
      <c r="M7785" s="96"/>
      <c r="N7785" s="96"/>
      <c r="O7785" s="96"/>
      <c r="P7785" s="96"/>
    </row>
    <row r="7786" spans="1:16" x14ac:dyDescent="0.25">
      <c r="A7786" s="97">
        <v>43792</v>
      </c>
      <c r="B7786" s="101">
        <v>29</v>
      </c>
      <c r="C7786" s="92" t="str">
        <f t="shared" si="363"/>
        <v>POST /domestic-payment-consents</v>
      </c>
      <c r="D7786" s="94" t="s">
        <v>208</v>
      </c>
      <c r="E7786" s="93" t="str">
        <f t="shared" si="364"/>
        <v>PISP</v>
      </c>
      <c r="F7786" s="93" t="str">
        <f t="shared" si="365"/>
        <v>N</v>
      </c>
      <c r="G7786" s="95">
        <v>3732422.3728801133</v>
      </c>
      <c r="H7786" s="99">
        <v>9456.2319627260749</v>
      </c>
      <c r="I7786" s="99">
        <v>85.659096382616468</v>
      </c>
      <c r="J7786" s="96"/>
      <c r="K7786" s="96"/>
      <c r="L7786" s="96"/>
      <c r="M7786" s="96"/>
      <c r="N7786" s="96"/>
      <c r="O7786" s="96"/>
      <c r="P7786" s="96"/>
    </row>
    <row r="7787" spans="1:16" x14ac:dyDescent="0.25">
      <c r="A7787" s="97">
        <v>43792</v>
      </c>
      <c r="B7787" s="101">
        <v>30</v>
      </c>
      <c r="C7787" s="92" t="str">
        <f t="shared" si="363"/>
        <v>GET /domestic-payment-consents/{ConsentId}</v>
      </c>
      <c r="D7787" s="94" t="s">
        <v>208</v>
      </c>
      <c r="E7787" s="93" t="str">
        <f t="shared" si="364"/>
        <v>PISP</v>
      </c>
      <c r="F7787" s="93" t="str">
        <f t="shared" si="365"/>
        <v>N</v>
      </c>
      <c r="G7787" s="95">
        <v>12735666.096180551</v>
      </c>
      <c r="H7787" s="99">
        <v>19694.887127693539</v>
      </c>
      <c r="I7787" s="99">
        <v>136.36768638118258</v>
      </c>
      <c r="J7787" s="96"/>
      <c r="K7787" s="96"/>
      <c r="L7787" s="96"/>
      <c r="M7787" s="96"/>
      <c r="N7787" s="96"/>
      <c r="O7787" s="96"/>
      <c r="P7787" s="96"/>
    </row>
    <row r="7788" spans="1:16" x14ac:dyDescent="0.25">
      <c r="A7788" s="97">
        <v>43792</v>
      </c>
      <c r="B7788" s="101">
        <v>31</v>
      </c>
      <c r="C7788" s="92" t="str">
        <f t="shared" si="363"/>
        <v>POST /domestic-payments</v>
      </c>
      <c r="D7788" s="94" t="s">
        <v>208</v>
      </c>
      <c r="E7788" s="93" t="str">
        <f t="shared" si="364"/>
        <v>PISP</v>
      </c>
      <c r="F7788" s="93" t="str">
        <f t="shared" si="365"/>
        <v>Y</v>
      </c>
      <c r="G7788" s="95">
        <v>4422414.2596079409</v>
      </c>
      <c r="H7788" s="99">
        <v>15964.219021453329</v>
      </c>
      <c r="I7788" s="99">
        <v>5.9871606739300374</v>
      </c>
      <c r="J7788" s="96"/>
      <c r="K7788" s="96"/>
      <c r="L7788" s="96"/>
      <c r="M7788" s="96"/>
      <c r="N7788" s="96"/>
      <c r="O7788" s="96"/>
      <c r="P7788" s="96"/>
    </row>
    <row r="7789" spans="1:16" x14ac:dyDescent="0.25">
      <c r="A7789" s="97">
        <v>43792</v>
      </c>
      <c r="B7789" s="101">
        <v>32</v>
      </c>
      <c r="C7789" s="92" t="str">
        <f t="shared" si="363"/>
        <v>GET /domestic-payments/{DomesticPaymentId}</v>
      </c>
      <c r="D7789" s="94" t="s">
        <v>208</v>
      </c>
      <c r="E7789" s="93" t="str">
        <f t="shared" si="364"/>
        <v>PISP</v>
      </c>
      <c r="F7789" s="93" t="str">
        <f t="shared" si="365"/>
        <v>Y</v>
      </c>
      <c r="G7789" s="95">
        <v>32909682.352684926</v>
      </c>
      <c r="H7789" s="99">
        <v>41391.742435546221</v>
      </c>
      <c r="I7789" s="99">
        <v>70.289878384075109</v>
      </c>
      <c r="J7789" s="96"/>
      <c r="K7789" s="96"/>
      <c r="L7789" s="96"/>
      <c r="M7789" s="96"/>
      <c r="N7789" s="96"/>
      <c r="O7789" s="96"/>
      <c r="P7789" s="96"/>
    </row>
    <row r="7790" spans="1:16" x14ac:dyDescent="0.25">
      <c r="A7790" s="97">
        <v>43792</v>
      </c>
      <c r="B7790" s="101">
        <v>33</v>
      </c>
      <c r="C7790" s="92" t="str">
        <f t="shared" si="363"/>
        <v>POST /domestic-scheduled-payment-consents</v>
      </c>
      <c r="D7790" s="94" t="s">
        <v>208</v>
      </c>
      <c r="E7790" s="93" t="str">
        <f t="shared" si="364"/>
        <v>PISP</v>
      </c>
      <c r="F7790" s="93" t="str">
        <f t="shared" si="365"/>
        <v>N</v>
      </c>
      <c r="G7790" s="95">
        <v>17339648.043236107</v>
      </c>
      <c r="H7790" s="99">
        <v>16427.818908454621</v>
      </c>
      <c r="I7790" s="99">
        <v>111.67995762682365</v>
      </c>
      <c r="J7790" s="96"/>
      <c r="K7790" s="96"/>
      <c r="L7790" s="96"/>
      <c r="M7790" s="96"/>
      <c r="N7790" s="96"/>
      <c r="O7790" s="96"/>
      <c r="P7790" s="96"/>
    </row>
    <row r="7791" spans="1:16" x14ac:dyDescent="0.25">
      <c r="A7791" s="97">
        <v>43792</v>
      </c>
      <c r="B7791" s="101">
        <v>34</v>
      </c>
      <c r="C7791" s="92" t="str">
        <f t="shared" si="363"/>
        <v>GET /domestic-scheduled-payment-consents/{ConsentId}</v>
      </c>
      <c r="D7791" s="94" t="s">
        <v>208</v>
      </c>
      <c r="E7791" s="93" t="str">
        <f t="shared" si="364"/>
        <v>PISP</v>
      </c>
      <c r="F7791" s="93" t="str">
        <f t="shared" si="365"/>
        <v>N</v>
      </c>
      <c r="G7791" s="95">
        <v>11495000.740293683</v>
      </c>
      <c r="H7791" s="99">
        <v>12196.20631243257</v>
      </c>
      <c r="I7791" s="99">
        <v>80.505883020051854</v>
      </c>
      <c r="J7791" s="96"/>
      <c r="K7791" s="96"/>
      <c r="L7791" s="96"/>
      <c r="M7791" s="96"/>
      <c r="N7791" s="96"/>
      <c r="O7791" s="96"/>
      <c r="P7791" s="96"/>
    </row>
    <row r="7792" spans="1:16" x14ac:dyDescent="0.25">
      <c r="A7792" s="97">
        <v>43792</v>
      </c>
      <c r="B7792" s="101">
        <v>35</v>
      </c>
      <c r="C7792" s="92" t="str">
        <f t="shared" si="363"/>
        <v>POST /domestic-scheduled-payments</v>
      </c>
      <c r="D7792" s="94" t="s">
        <v>208</v>
      </c>
      <c r="E7792" s="93" t="str">
        <f t="shared" si="364"/>
        <v>PISP</v>
      </c>
      <c r="F7792" s="93" t="str">
        <f t="shared" si="365"/>
        <v>Y</v>
      </c>
      <c r="G7792" s="95">
        <v>27796894.133065552</v>
      </c>
      <c r="H7792" s="99">
        <v>39901.445634043215</v>
      </c>
      <c r="I7792" s="99">
        <v>150.25366243428618</v>
      </c>
      <c r="J7792" s="96"/>
      <c r="K7792" s="96"/>
      <c r="L7792" s="96"/>
      <c r="M7792" s="96"/>
      <c r="N7792" s="96"/>
      <c r="O7792" s="96"/>
      <c r="P7792" s="96"/>
    </row>
    <row r="7793" spans="1:16" x14ac:dyDescent="0.25">
      <c r="A7793" s="97">
        <v>43792</v>
      </c>
      <c r="B7793" s="101">
        <v>36</v>
      </c>
      <c r="C7793" s="92" t="str">
        <f t="shared" si="363"/>
        <v>GET /domestic-scheduled-payments/{DomesticScheduledPaymentId}</v>
      </c>
      <c r="D7793" s="94" t="s">
        <v>208</v>
      </c>
      <c r="E7793" s="93" t="str">
        <f t="shared" si="364"/>
        <v>PISP</v>
      </c>
      <c r="F7793" s="93" t="str">
        <f t="shared" si="365"/>
        <v>Y</v>
      </c>
      <c r="G7793" s="95">
        <v>13293211.788183153</v>
      </c>
      <c r="H7793" s="99">
        <v>33131.89783880741</v>
      </c>
      <c r="I7793" s="99">
        <v>78.66060114811421</v>
      </c>
      <c r="J7793" s="96"/>
      <c r="K7793" s="96"/>
      <c r="L7793" s="96"/>
      <c r="M7793" s="96"/>
      <c r="N7793" s="96"/>
      <c r="O7793" s="96"/>
      <c r="P7793" s="96"/>
    </row>
    <row r="7794" spans="1:16" x14ac:dyDescent="0.25">
      <c r="A7794" s="97">
        <v>43792</v>
      </c>
      <c r="B7794" s="101">
        <v>37</v>
      </c>
      <c r="C7794" s="92" t="str">
        <f t="shared" si="363"/>
        <v>POST /domestic-standing-order-consents</v>
      </c>
      <c r="D7794" s="94" t="s">
        <v>208</v>
      </c>
      <c r="E7794" s="93" t="str">
        <f t="shared" si="364"/>
        <v>PISP</v>
      </c>
      <c r="F7794" s="93" t="str">
        <f t="shared" si="365"/>
        <v>N</v>
      </c>
      <c r="G7794" s="95">
        <v>25093708.010511853</v>
      </c>
      <c r="H7794" s="99">
        <v>24798.107205003969</v>
      </c>
      <c r="I7794" s="99">
        <v>193.17488722310347</v>
      </c>
      <c r="J7794" s="96"/>
      <c r="K7794" s="96"/>
      <c r="L7794" s="96"/>
      <c r="M7794" s="96"/>
      <c r="N7794" s="96"/>
      <c r="O7794" s="96"/>
      <c r="P7794" s="96"/>
    </row>
    <row r="7795" spans="1:16" x14ac:dyDescent="0.25">
      <c r="A7795" s="97">
        <v>43792</v>
      </c>
      <c r="B7795" s="101">
        <v>38</v>
      </c>
      <c r="C7795" s="92" t="str">
        <f t="shared" si="363"/>
        <v>GET /domestic-standing-order-consents/{ConsentId}</v>
      </c>
      <c r="D7795" s="94" t="s">
        <v>208</v>
      </c>
      <c r="E7795" s="93" t="str">
        <f t="shared" si="364"/>
        <v>PISP</v>
      </c>
      <c r="F7795" s="93" t="str">
        <f t="shared" si="365"/>
        <v>N</v>
      </c>
      <c r="G7795" s="95">
        <v>22178696.532058407</v>
      </c>
      <c r="H7795" s="99">
        <v>31931.013500526893</v>
      </c>
      <c r="I7795" s="99">
        <v>190.59870137153817</v>
      </c>
      <c r="J7795" s="96"/>
      <c r="K7795" s="96"/>
      <c r="L7795" s="96"/>
      <c r="M7795" s="96"/>
      <c r="N7795" s="96"/>
      <c r="O7795" s="96"/>
      <c r="P7795" s="96"/>
    </row>
    <row r="7796" spans="1:16" x14ac:dyDescent="0.25">
      <c r="A7796" s="97">
        <v>43792</v>
      </c>
      <c r="B7796" s="101">
        <v>39</v>
      </c>
      <c r="C7796" s="92" t="str">
        <f t="shared" si="363"/>
        <v>POST /domestic-standing-orders</v>
      </c>
      <c r="D7796" s="94" t="s">
        <v>208</v>
      </c>
      <c r="E7796" s="93" t="str">
        <f t="shared" si="364"/>
        <v>PISP</v>
      </c>
      <c r="F7796" s="93" t="str">
        <f t="shared" si="365"/>
        <v>Y</v>
      </c>
      <c r="G7796" s="95">
        <v>8267809.8974942751</v>
      </c>
      <c r="H7796" s="103">
        <v>20250.622689885728</v>
      </c>
      <c r="I7796" s="103">
        <v>2.1652400491193142</v>
      </c>
      <c r="J7796" s="96"/>
      <c r="K7796" s="96"/>
      <c r="L7796" s="96"/>
      <c r="M7796" s="96"/>
      <c r="N7796" s="96"/>
      <c r="O7796" s="96"/>
      <c r="P7796" s="96"/>
    </row>
    <row r="7797" spans="1:16" x14ac:dyDescent="0.25">
      <c r="A7797" s="97">
        <v>43792</v>
      </c>
      <c r="B7797" s="101">
        <v>40</v>
      </c>
      <c r="C7797" s="92" t="str">
        <f t="shared" si="363"/>
        <v>GET /domestic-standing-orders/{DomesticStandingOrderId}</v>
      </c>
      <c r="D7797" s="94" t="s">
        <v>208</v>
      </c>
      <c r="E7797" s="93" t="str">
        <f t="shared" si="364"/>
        <v>PISP</v>
      </c>
      <c r="F7797" s="93" t="str">
        <f t="shared" si="365"/>
        <v>Y</v>
      </c>
      <c r="G7797" s="95">
        <v>5452807.3585653249</v>
      </c>
      <c r="H7797" s="103">
        <v>7815.1444692535133</v>
      </c>
      <c r="I7797" s="103">
        <v>247.61153941993558</v>
      </c>
      <c r="J7797" s="96"/>
      <c r="K7797" s="96"/>
      <c r="L7797" s="96"/>
      <c r="M7797" s="96"/>
      <c r="N7797" s="96"/>
      <c r="O7797" s="96"/>
      <c r="P7797" s="96"/>
    </row>
    <row r="7798" spans="1:16" x14ac:dyDescent="0.25">
      <c r="A7798" s="97">
        <v>43792</v>
      </c>
      <c r="B7798" s="101">
        <v>41</v>
      </c>
      <c r="C7798" s="92" t="str">
        <f t="shared" si="363"/>
        <v>POST /international-payment-consents</v>
      </c>
      <c r="D7798" s="94" t="s">
        <v>208</v>
      </c>
      <c r="E7798" s="93" t="str">
        <f t="shared" si="364"/>
        <v>PISP</v>
      </c>
      <c r="F7798" s="93" t="str">
        <f t="shared" si="365"/>
        <v>N</v>
      </c>
      <c r="G7798" s="95">
        <v>30939789.511108868</v>
      </c>
      <c r="H7798" s="103">
        <v>45811.474266638957</v>
      </c>
      <c r="I7798" s="103">
        <v>58.347139349798731</v>
      </c>
      <c r="J7798" s="96"/>
      <c r="K7798" s="96"/>
      <c r="L7798" s="96"/>
      <c r="M7798" s="96"/>
      <c r="N7798" s="96"/>
      <c r="O7798" s="96"/>
      <c r="P7798" s="96"/>
    </row>
    <row r="7799" spans="1:16" x14ac:dyDescent="0.25">
      <c r="A7799" s="97">
        <v>43792</v>
      </c>
      <c r="B7799" s="101">
        <v>42</v>
      </c>
      <c r="C7799" s="92" t="str">
        <f t="shared" si="363"/>
        <v>GET /international-payment-consents/{ConsentId}</v>
      </c>
      <c r="D7799" s="94" t="s">
        <v>208</v>
      </c>
      <c r="E7799" s="93" t="str">
        <f t="shared" si="364"/>
        <v>PISP</v>
      </c>
      <c r="F7799" s="93" t="str">
        <f t="shared" si="365"/>
        <v>N</v>
      </c>
      <c r="G7799" s="95">
        <v>27338995.097096723</v>
      </c>
      <c r="H7799" s="103">
        <v>34097.38077198738</v>
      </c>
      <c r="I7799" s="103">
        <v>261.78192638718178</v>
      </c>
      <c r="J7799" s="96"/>
      <c r="K7799" s="96"/>
      <c r="L7799" s="96"/>
      <c r="M7799" s="96"/>
      <c r="N7799" s="96"/>
      <c r="O7799" s="96"/>
      <c r="P7799" s="96"/>
    </row>
    <row r="7800" spans="1:16" x14ac:dyDescent="0.25">
      <c r="A7800" s="97">
        <v>43792</v>
      </c>
      <c r="B7800" s="101">
        <v>43</v>
      </c>
      <c r="C7800" s="92" t="str">
        <f t="shared" si="363"/>
        <v>POST /international-payments</v>
      </c>
      <c r="D7800" s="94" t="s">
        <v>208</v>
      </c>
      <c r="E7800" s="93" t="str">
        <f t="shared" si="364"/>
        <v>PISP</v>
      </c>
      <c r="F7800" s="93" t="str">
        <f t="shared" si="365"/>
        <v>Y</v>
      </c>
      <c r="G7800" s="95">
        <v>33294990.316930551</v>
      </c>
      <c r="H7800" s="103">
        <v>37884.550322501222</v>
      </c>
      <c r="I7800" s="103">
        <v>39.317895024591834</v>
      </c>
      <c r="J7800" s="96"/>
      <c r="K7800" s="96"/>
      <c r="L7800" s="96"/>
      <c r="M7800" s="96"/>
      <c r="N7800" s="96"/>
      <c r="O7800" s="96"/>
      <c r="P7800" s="96"/>
    </row>
    <row r="7801" spans="1:16" x14ac:dyDescent="0.25">
      <c r="A7801" s="97">
        <v>43792</v>
      </c>
      <c r="B7801" s="101">
        <v>44</v>
      </c>
      <c r="C7801" s="92" t="str">
        <f t="shared" si="363"/>
        <v>GET /international-payments/{InternationalPaymentId}</v>
      </c>
      <c r="D7801" s="94" t="s">
        <v>208</v>
      </c>
      <c r="E7801" s="93" t="str">
        <f t="shared" si="364"/>
        <v>PISP</v>
      </c>
      <c r="F7801" s="93" t="str">
        <f t="shared" si="365"/>
        <v>Y</v>
      </c>
      <c r="G7801" s="95">
        <v>12449943.035875807</v>
      </c>
      <c r="H7801" s="103">
        <v>17563.371277220776</v>
      </c>
      <c r="I7801" s="103">
        <v>55.967461147565487</v>
      </c>
      <c r="J7801" s="96"/>
      <c r="K7801" s="96"/>
      <c r="L7801" s="96"/>
      <c r="M7801" s="96"/>
      <c r="N7801" s="96"/>
      <c r="O7801" s="96"/>
      <c r="P7801" s="96"/>
    </row>
    <row r="7802" spans="1:16" x14ac:dyDescent="0.25">
      <c r="A7802" s="97">
        <v>43792</v>
      </c>
      <c r="B7802" s="101">
        <v>45</v>
      </c>
      <c r="C7802" s="92" t="str">
        <f t="shared" si="363"/>
        <v>POST /international-scheduled-payment-consents</v>
      </c>
      <c r="D7802" s="94" t="s">
        <v>208</v>
      </c>
      <c r="E7802" s="93" t="str">
        <f t="shared" si="364"/>
        <v>PISP</v>
      </c>
      <c r="F7802" s="93" t="str">
        <f t="shared" si="365"/>
        <v>N</v>
      </c>
      <c r="G7802" s="95">
        <v>27714675.638822518</v>
      </c>
      <c r="H7802" s="103">
        <v>36192.474615375417</v>
      </c>
      <c r="I7802" s="103">
        <v>14.764173029875035</v>
      </c>
      <c r="J7802" s="96"/>
      <c r="K7802" s="96"/>
      <c r="L7802" s="96"/>
      <c r="M7802" s="96"/>
      <c r="N7802" s="96"/>
      <c r="O7802" s="96"/>
      <c r="P7802" s="96"/>
    </row>
    <row r="7803" spans="1:16" x14ac:dyDescent="0.25">
      <c r="A7803" s="97">
        <v>43792</v>
      </c>
      <c r="B7803" s="101">
        <v>46</v>
      </c>
      <c r="C7803" s="92" t="str">
        <f t="shared" si="363"/>
        <v>GET /international-scheduled-payment-consents/{ConsentId}</v>
      </c>
      <c r="D7803" s="94" t="s">
        <v>208</v>
      </c>
      <c r="E7803" s="93" t="str">
        <f t="shared" si="364"/>
        <v>PISP</v>
      </c>
      <c r="F7803" s="93" t="str">
        <f t="shared" si="365"/>
        <v>N</v>
      </c>
      <c r="G7803" s="95">
        <v>8297359.1274450282</v>
      </c>
      <c r="H7803" s="103">
        <v>26468.051079549321</v>
      </c>
      <c r="I7803" s="103">
        <v>25.439099965340304</v>
      </c>
      <c r="J7803" s="96"/>
      <c r="K7803" s="96"/>
      <c r="L7803" s="96"/>
      <c r="M7803" s="96"/>
      <c r="N7803" s="96"/>
      <c r="O7803" s="96"/>
      <c r="P7803" s="96"/>
    </row>
    <row r="7804" spans="1:16" x14ac:dyDescent="0.25">
      <c r="A7804" s="97">
        <v>43792</v>
      </c>
      <c r="B7804" s="101">
        <v>47</v>
      </c>
      <c r="C7804" s="92" t="str">
        <f t="shared" si="363"/>
        <v>POST /international-scheduled-payments</v>
      </c>
      <c r="D7804" s="94" t="s">
        <v>208</v>
      </c>
      <c r="E7804" s="93" t="str">
        <f t="shared" si="364"/>
        <v>PISP</v>
      </c>
      <c r="F7804" s="93" t="str">
        <f t="shared" si="365"/>
        <v>Y</v>
      </c>
      <c r="G7804" s="95">
        <v>14772404.622550277</v>
      </c>
      <c r="H7804" s="103">
        <v>22458.426945841657</v>
      </c>
      <c r="I7804" s="103">
        <v>64.671260149622498</v>
      </c>
      <c r="J7804" s="96"/>
      <c r="K7804" s="96"/>
      <c r="L7804" s="96"/>
      <c r="M7804" s="96"/>
      <c r="N7804" s="96"/>
      <c r="O7804" s="96"/>
      <c r="P7804" s="96"/>
    </row>
    <row r="7805" spans="1:16" x14ac:dyDescent="0.25">
      <c r="A7805" s="97">
        <v>43792</v>
      </c>
      <c r="B7805" s="101">
        <v>48</v>
      </c>
      <c r="C7805" s="92" t="str">
        <f t="shared" si="363"/>
        <v>GET /international-scheduled-payments/{InternationalScheduledPaymentId}</v>
      </c>
      <c r="D7805" s="94" t="s">
        <v>208</v>
      </c>
      <c r="E7805" s="93" t="str">
        <f t="shared" si="364"/>
        <v>PISP</v>
      </c>
      <c r="F7805" s="93" t="str">
        <f t="shared" si="365"/>
        <v>Y</v>
      </c>
      <c r="G7805" s="95">
        <v>20374715.091484644</v>
      </c>
      <c r="H7805" s="103">
        <v>38484.86935586347</v>
      </c>
      <c r="I7805" s="103">
        <v>55.991415976704275</v>
      </c>
      <c r="J7805" s="96"/>
      <c r="K7805" s="96"/>
      <c r="L7805" s="96"/>
      <c r="M7805" s="96"/>
      <c r="N7805" s="96"/>
      <c r="O7805" s="96"/>
      <c r="P7805" s="96"/>
    </row>
    <row r="7806" spans="1:16" x14ac:dyDescent="0.25">
      <c r="A7806" s="97">
        <v>43792</v>
      </c>
      <c r="B7806" s="101">
        <v>49</v>
      </c>
      <c r="C7806" s="92" t="str">
        <f t="shared" si="363"/>
        <v>POST /international-standing-order-consents</v>
      </c>
      <c r="D7806" s="94" t="s">
        <v>208</v>
      </c>
      <c r="E7806" s="93" t="str">
        <f t="shared" si="364"/>
        <v>PISP</v>
      </c>
      <c r="F7806" s="93" t="str">
        <f t="shared" si="365"/>
        <v>N</v>
      </c>
      <c r="G7806" s="95">
        <v>3653106.6970532737</v>
      </c>
      <c r="H7806" s="103">
        <v>11970.817741692166</v>
      </c>
      <c r="I7806" s="103">
        <v>6.014313786116789</v>
      </c>
      <c r="J7806" s="96"/>
      <c r="K7806" s="96"/>
      <c r="L7806" s="96"/>
      <c r="M7806" s="96"/>
      <c r="N7806" s="96"/>
      <c r="O7806" s="96"/>
      <c r="P7806" s="96"/>
    </row>
    <row r="7807" spans="1:16" x14ac:dyDescent="0.25">
      <c r="A7807" s="97">
        <v>43792</v>
      </c>
      <c r="B7807" s="101">
        <v>50</v>
      </c>
      <c r="C7807" s="92" t="str">
        <f t="shared" si="363"/>
        <v>GET /international-standing-order-consents/{ConsentId}</v>
      </c>
      <c r="D7807" s="94" t="s">
        <v>208</v>
      </c>
      <c r="E7807" s="93" t="str">
        <f t="shared" si="364"/>
        <v>PISP</v>
      </c>
      <c r="F7807" s="93" t="str">
        <f t="shared" si="365"/>
        <v>N</v>
      </c>
      <c r="G7807" s="95">
        <v>19535957.12655209</v>
      </c>
      <c r="H7807" s="103">
        <v>34380.331115932226</v>
      </c>
      <c r="I7807" s="103">
        <v>273.68227203277718</v>
      </c>
      <c r="J7807" s="96"/>
      <c r="K7807" s="96"/>
      <c r="L7807" s="96"/>
      <c r="M7807" s="96"/>
      <c r="N7807" s="96"/>
      <c r="O7807" s="96"/>
      <c r="P7807" s="96"/>
    </row>
    <row r="7808" spans="1:16" x14ac:dyDescent="0.25">
      <c r="A7808" s="97">
        <v>43792</v>
      </c>
      <c r="B7808" s="101">
        <v>51</v>
      </c>
      <c r="C7808" s="92" t="str">
        <f t="shared" si="363"/>
        <v>POST /international-standing-orders</v>
      </c>
      <c r="D7808" s="94" t="s">
        <v>208</v>
      </c>
      <c r="E7808" s="93" t="str">
        <f t="shared" si="364"/>
        <v>PISP</v>
      </c>
      <c r="F7808" s="93" t="str">
        <f t="shared" si="365"/>
        <v>Y</v>
      </c>
      <c r="G7808" s="95">
        <v>14983992.144567406</v>
      </c>
      <c r="H7808" s="99">
        <v>27221.59673059341</v>
      </c>
      <c r="I7808" s="99">
        <v>214.69834527421713</v>
      </c>
      <c r="J7808" s="96"/>
      <c r="K7808" s="96"/>
      <c r="L7808" s="96"/>
      <c r="M7808" s="96"/>
      <c r="N7808" s="96"/>
      <c r="O7808" s="96"/>
      <c r="P7808" s="96"/>
    </row>
    <row r="7809" spans="1:16" x14ac:dyDescent="0.25">
      <c r="A7809" s="97">
        <v>43792</v>
      </c>
      <c r="B7809" s="101">
        <v>52</v>
      </c>
      <c r="C7809" s="92" t="str">
        <f t="shared" si="363"/>
        <v>GET /international-standing-orders/{InternationalStandingOrderPaymentId}</v>
      </c>
      <c r="D7809" s="94" t="s">
        <v>208</v>
      </c>
      <c r="E7809" s="93" t="str">
        <f t="shared" si="364"/>
        <v>PISP</v>
      </c>
      <c r="F7809" s="93" t="str">
        <f t="shared" si="365"/>
        <v>Y</v>
      </c>
      <c r="G7809" s="95">
        <v>5755986.5993339969</v>
      </c>
      <c r="H7809" s="99">
        <v>17091.230207035311</v>
      </c>
      <c r="I7809" s="99">
        <v>69.146906566724326</v>
      </c>
      <c r="J7809" s="96"/>
      <c r="K7809" s="96"/>
      <c r="L7809" s="96"/>
      <c r="M7809" s="96"/>
      <c r="N7809" s="96"/>
      <c r="O7809" s="96"/>
      <c r="P7809" s="96"/>
    </row>
    <row r="7810" spans="1:16" x14ac:dyDescent="0.25">
      <c r="A7810" s="97">
        <v>43792</v>
      </c>
      <c r="B7810" s="101">
        <v>53</v>
      </c>
      <c r="C7810" s="92" t="str">
        <f t="shared" si="363"/>
        <v>POST /file-payment-consents</v>
      </c>
      <c r="D7810" s="94" t="s">
        <v>208</v>
      </c>
      <c r="E7810" s="93" t="str">
        <f t="shared" si="364"/>
        <v>PISP</v>
      </c>
      <c r="F7810" s="93" t="str">
        <f t="shared" si="365"/>
        <v>N</v>
      </c>
      <c r="G7810" s="95">
        <v>10900083.05096267</v>
      </c>
      <c r="H7810" s="99">
        <v>12915.937456769601</v>
      </c>
      <c r="I7810" s="99">
        <v>20.174514654107846</v>
      </c>
      <c r="J7810" s="96"/>
      <c r="K7810" s="96"/>
      <c r="L7810" s="96"/>
      <c r="M7810" s="96"/>
      <c r="N7810" s="96"/>
      <c r="O7810" s="96"/>
      <c r="P7810" s="96"/>
    </row>
    <row r="7811" spans="1:16" x14ac:dyDescent="0.25">
      <c r="A7811" s="97">
        <v>43792</v>
      </c>
      <c r="B7811" s="101">
        <v>54</v>
      </c>
      <c r="C7811" s="92" t="str">
        <f t="shared" si="363"/>
        <v>GET /file-payment-consents/{ConsentId}</v>
      </c>
      <c r="D7811" s="94" t="s">
        <v>208</v>
      </c>
      <c r="E7811" s="93" t="str">
        <f t="shared" si="364"/>
        <v>PISP</v>
      </c>
      <c r="F7811" s="93" t="str">
        <f t="shared" si="365"/>
        <v>N</v>
      </c>
      <c r="G7811" s="95">
        <v>18916937.585558165</v>
      </c>
      <c r="H7811" s="99">
        <v>25046.889377641892</v>
      </c>
      <c r="I7811" s="99">
        <v>182.07231987963215</v>
      </c>
      <c r="J7811" s="96"/>
      <c r="K7811" s="96"/>
      <c r="L7811" s="96"/>
      <c r="M7811" s="96"/>
      <c r="N7811" s="96"/>
      <c r="O7811" s="96"/>
      <c r="P7811" s="96"/>
    </row>
    <row r="7812" spans="1:16" x14ac:dyDescent="0.25">
      <c r="A7812" s="97">
        <v>43792</v>
      </c>
      <c r="B7812" s="101">
        <v>55</v>
      </c>
      <c r="C7812" s="92" t="str">
        <f t="shared" si="363"/>
        <v>POST /file-payment-consents/{ConsentId}/file</v>
      </c>
      <c r="D7812" s="94" t="s">
        <v>208</v>
      </c>
      <c r="E7812" s="93" t="str">
        <f t="shared" si="364"/>
        <v>PISP</v>
      </c>
      <c r="F7812" s="93" t="str">
        <f t="shared" si="365"/>
        <v>N</v>
      </c>
      <c r="G7812" s="95">
        <v>22000507.973282922</v>
      </c>
      <c r="H7812" s="99">
        <v>35579.929164720736</v>
      </c>
      <c r="I7812" s="99">
        <v>67.78573533374491</v>
      </c>
      <c r="J7812" s="96"/>
      <c r="K7812" s="96"/>
      <c r="L7812" s="96"/>
      <c r="M7812" s="96"/>
      <c r="N7812" s="96"/>
      <c r="O7812" s="96"/>
      <c r="P7812" s="96"/>
    </row>
    <row r="7813" spans="1:16" x14ac:dyDescent="0.25">
      <c r="A7813" s="97">
        <v>43792</v>
      </c>
      <c r="B7813" s="101">
        <v>56</v>
      </c>
      <c r="C7813" s="92" t="str">
        <f t="shared" si="363"/>
        <v>GET /file-payment-consents/{ConsentId}/file</v>
      </c>
      <c r="D7813" s="94" t="s">
        <v>208</v>
      </c>
      <c r="E7813" s="93" t="str">
        <f t="shared" si="364"/>
        <v>PISP</v>
      </c>
      <c r="F7813" s="93" t="str">
        <f t="shared" si="365"/>
        <v>N</v>
      </c>
      <c r="G7813" s="95">
        <v>21845494.33585605</v>
      </c>
      <c r="H7813" s="99">
        <v>33753.15164061798</v>
      </c>
      <c r="I7813" s="99">
        <v>41.381662339861627</v>
      </c>
      <c r="J7813" s="96"/>
      <c r="K7813" s="96"/>
      <c r="L7813" s="96"/>
      <c r="M7813" s="96"/>
      <c r="N7813" s="96"/>
      <c r="O7813" s="96"/>
      <c r="P7813" s="96"/>
    </row>
    <row r="7814" spans="1:16" x14ac:dyDescent="0.25">
      <c r="A7814" s="97">
        <v>43792</v>
      </c>
      <c r="B7814" s="101">
        <v>57</v>
      </c>
      <c r="C7814" s="92" t="str">
        <f t="shared" si="363"/>
        <v>POST /file-payments</v>
      </c>
      <c r="D7814" s="94" t="s">
        <v>208</v>
      </c>
      <c r="E7814" s="93" t="str">
        <f t="shared" si="364"/>
        <v>PISP</v>
      </c>
      <c r="F7814" s="93" t="str">
        <f t="shared" si="365"/>
        <v>Y</v>
      </c>
      <c r="G7814" s="95">
        <v>329187354.15554357</v>
      </c>
      <c r="H7814" s="99">
        <v>4346.1441760028574</v>
      </c>
      <c r="I7814" s="99">
        <v>66.154680955477772</v>
      </c>
      <c r="J7814" s="96"/>
      <c r="K7814" s="96"/>
      <c r="L7814" s="96"/>
      <c r="M7814" s="96"/>
      <c r="N7814" s="96"/>
      <c r="O7814" s="96"/>
      <c r="P7814" s="96"/>
    </row>
    <row r="7815" spans="1:16" x14ac:dyDescent="0.25">
      <c r="A7815" s="97">
        <v>43792</v>
      </c>
      <c r="B7815" s="101">
        <v>58</v>
      </c>
      <c r="C7815" s="92" t="str">
        <f t="shared" si="363"/>
        <v>GET /file-payments/{FilePaymentId}</v>
      </c>
      <c r="D7815" s="94" t="s">
        <v>208</v>
      </c>
      <c r="E7815" s="93" t="str">
        <f t="shared" si="364"/>
        <v>PISP</v>
      </c>
      <c r="F7815" s="93" t="str">
        <f t="shared" si="365"/>
        <v>Y</v>
      </c>
      <c r="G7815" s="95">
        <v>65804613.669078849</v>
      </c>
      <c r="H7815" s="99">
        <v>826.28723815588853</v>
      </c>
      <c r="I7815" s="99">
        <v>121.45568376289356</v>
      </c>
      <c r="J7815" s="96"/>
      <c r="K7815" s="96"/>
      <c r="L7815" s="96"/>
      <c r="M7815" s="96"/>
      <c r="N7815" s="96"/>
      <c r="O7815" s="96"/>
      <c r="P7815" s="96"/>
    </row>
    <row r="7816" spans="1:16" x14ac:dyDescent="0.25">
      <c r="A7816" s="97">
        <v>43792</v>
      </c>
      <c r="B7816" s="101">
        <v>59</v>
      </c>
      <c r="C7816" s="92" t="str">
        <f t="shared" ref="C7816:C7879" si="366">VLOOKUP($B7816,endpoints,3)</f>
        <v>GET /file-payments/{FilePaymentId}/report-file</v>
      </c>
      <c r="D7816" s="94" t="s">
        <v>208</v>
      </c>
      <c r="E7816" s="93" t="str">
        <f t="shared" ref="E7816:E7879" si="367">VLOOKUP($B7816,endpoints,4)</f>
        <v>PISP</v>
      </c>
      <c r="F7816" s="93" t="str">
        <f t="shared" ref="F7816:F7879" si="368">VLOOKUP($B7816,endpoints,5)</f>
        <v>Y</v>
      </c>
      <c r="G7816" s="95">
        <v>54562832.856166564</v>
      </c>
      <c r="H7816" s="99">
        <v>2580.3497152748737</v>
      </c>
      <c r="I7816" s="99">
        <v>84.343042537520503</v>
      </c>
      <c r="J7816" s="96"/>
      <c r="K7816" s="96"/>
      <c r="L7816" s="96"/>
      <c r="M7816" s="96"/>
      <c r="N7816" s="96"/>
      <c r="O7816" s="96"/>
      <c r="P7816" s="96"/>
    </row>
    <row r="7817" spans="1:16" x14ac:dyDescent="0.25">
      <c r="A7817" s="97">
        <v>43792</v>
      </c>
      <c r="B7817" s="101">
        <v>60</v>
      </c>
      <c r="C7817" s="92" t="str">
        <f t="shared" si="366"/>
        <v>POST /funds-confirmation-consents</v>
      </c>
      <c r="D7817" s="94" t="s">
        <v>208</v>
      </c>
      <c r="E7817" s="93" t="str">
        <f t="shared" si="367"/>
        <v>CoF</v>
      </c>
      <c r="F7817" s="93" t="str">
        <f t="shared" si="368"/>
        <v>N</v>
      </c>
      <c r="G7817" s="95">
        <v>13297011.860573953</v>
      </c>
      <c r="H7817" s="99">
        <v>15794.380937276823</v>
      </c>
      <c r="I7817" s="99">
        <v>12.271823813499369</v>
      </c>
      <c r="J7817" s="96"/>
      <c r="K7817" s="96"/>
      <c r="L7817" s="96"/>
      <c r="M7817" s="96"/>
      <c r="N7817" s="96"/>
      <c r="O7817" s="96"/>
      <c r="P7817" s="96"/>
    </row>
    <row r="7818" spans="1:16" x14ac:dyDescent="0.25">
      <c r="A7818" s="97">
        <v>43792</v>
      </c>
      <c r="B7818" s="101">
        <v>61</v>
      </c>
      <c r="C7818" s="92" t="str">
        <f t="shared" si="366"/>
        <v>GET /funds-confirmation-consents/{ConsentId}</v>
      </c>
      <c r="D7818" s="94" t="s">
        <v>208</v>
      </c>
      <c r="E7818" s="93" t="str">
        <f t="shared" si="367"/>
        <v>CoF</v>
      </c>
      <c r="F7818" s="93" t="str">
        <f t="shared" si="368"/>
        <v>N</v>
      </c>
      <c r="G7818" s="95">
        <v>18732025.834222134</v>
      </c>
      <c r="H7818" s="99">
        <v>40711.876943128605</v>
      </c>
      <c r="I7818" s="99">
        <v>206.50074660914413</v>
      </c>
      <c r="J7818" s="96"/>
      <c r="K7818" s="96"/>
      <c r="L7818" s="96"/>
      <c r="M7818" s="96"/>
      <c r="N7818" s="96"/>
      <c r="O7818" s="96"/>
      <c r="P7818" s="96"/>
    </row>
    <row r="7819" spans="1:16" x14ac:dyDescent="0.25">
      <c r="A7819" s="97">
        <v>43792</v>
      </c>
      <c r="B7819" s="101">
        <v>62</v>
      </c>
      <c r="C7819" s="92" t="str">
        <f t="shared" si="366"/>
        <v>DELETE /funds-confirmation-consents/{ConsentId}</v>
      </c>
      <c r="D7819" s="94" t="s">
        <v>208</v>
      </c>
      <c r="E7819" s="93" t="str">
        <f t="shared" si="367"/>
        <v>CoF</v>
      </c>
      <c r="F7819" s="93" t="str">
        <f t="shared" si="368"/>
        <v>N</v>
      </c>
      <c r="G7819" s="95">
        <v>6708340.3417887641</v>
      </c>
      <c r="H7819" s="99">
        <v>12262.579053668405</v>
      </c>
      <c r="I7819" s="99">
        <v>109.68458753850882</v>
      </c>
      <c r="J7819" s="96"/>
      <c r="K7819" s="96"/>
      <c r="L7819" s="96"/>
      <c r="M7819" s="96"/>
      <c r="N7819" s="96"/>
      <c r="O7819" s="96"/>
      <c r="P7819" s="96"/>
    </row>
    <row r="7820" spans="1:16" x14ac:dyDescent="0.25">
      <c r="A7820" s="97">
        <v>43792</v>
      </c>
      <c r="B7820" s="101">
        <v>63</v>
      </c>
      <c r="C7820" s="92" t="str">
        <f t="shared" si="366"/>
        <v>POST /funds-confirmations</v>
      </c>
      <c r="D7820" s="94" t="s">
        <v>208</v>
      </c>
      <c r="E7820" s="93" t="str">
        <f t="shared" si="367"/>
        <v>CoF</v>
      </c>
      <c r="F7820" s="93" t="str">
        <f t="shared" si="368"/>
        <v>Y</v>
      </c>
      <c r="G7820" s="95">
        <v>8542620.6034398284</v>
      </c>
      <c r="H7820" s="99">
        <v>16980.349020323119</v>
      </c>
      <c r="I7820" s="99">
        <v>230.34830977884789</v>
      </c>
      <c r="J7820" s="96"/>
      <c r="K7820" s="96"/>
      <c r="L7820" s="96"/>
      <c r="M7820" s="96"/>
      <c r="N7820" s="96"/>
      <c r="O7820" s="96"/>
      <c r="P7820" s="96"/>
    </row>
    <row r="7821" spans="1:16" x14ac:dyDescent="0.25">
      <c r="A7821" s="97">
        <v>43792</v>
      </c>
      <c r="B7821" s="101">
        <v>75</v>
      </c>
      <c r="C7821" s="92" t="str">
        <f t="shared" si="366"/>
        <v>GET /domestic-payment-consents/{ConsentId}/funds-confirmation</v>
      </c>
      <c r="D7821" s="94" t="s">
        <v>208</v>
      </c>
      <c r="E7821" s="93" t="str">
        <f t="shared" si="367"/>
        <v>CoF</v>
      </c>
      <c r="F7821" s="93" t="str">
        <f t="shared" si="368"/>
        <v>Y</v>
      </c>
      <c r="G7821" s="95">
        <v>4009197.1712884731</v>
      </c>
      <c r="H7821" s="99">
        <v>6223.306130279555</v>
      </c>
      <c r="I7821" s="99">
        <v>190.51170511218726</v>
      </c>
      <c r="J7821" s="96"/>
      <c r="K7821" s="96"/>
      <c r="L7821" s="96"/>
      <c r="M7821" s="96"/>
      <c r="N7821" s="96"/>
      <c r="O7821" s="96"/>
      <c r="P7821" s="96"/>
    </row>
    <row r="7822" spans="1:16" x14ac:dyDescent="0.25">
      <c r="A7822" s="97">
        <v>43792</v>
      </c>
      <c r="B7822" s="101">
        <v>76</v>
      </c>
      <c r="C7822" s="92" t="str">
        <f t="shared" si="366"/>
        <v>GET /international-payment-consents/{ConsentId}/funds-confirmation</v>
      </c>
      <c r="D7822" s="94" t="s">
        <v>208</v>
      </c>
      <c r="E7822" s="93" t="str">
        <f t="shared" si="367"/>
        <v>CoF</v>
      </c>
      <c r="F7822" s="93" t="str">
        <f t="shared" si="368"/>
        <v>Y</v>
      </c>
      <c r="G7822" s="95">
        <v>16194788.414822167</v>
      </c>
      <c r="H7822" s="103">
        <v>44964.693984908597</v>
      </c>
      <c r="I7822" s="103">
        <v>96.164234487935971</v>
      </c>
      <c r="J7822" s="96"/>
      <c r="K7822" s="96"/>
      <c r="L7822" s="96"/>
      <c r="M7822" s="96"/>
      <c r="N7822" s="96"/>
      <c r="O7822" s="96"/>
      <c r="P7822" s="96"/>
    </row>
    <row r="7823" spans="1:16" x14ac:dyDescent="0.25">
      <c r="A7823" s="97">
        <v>43792</v>
      </c>
      <c r="B7823" s="101">
        <v>77</v>
      </c>
      <c r="C7823" s="92" t="str">
        <f t="shared" si="366"/>
        <v>GET /international-scheduled-payment-consents/{ConsentId}/funds-confirmation</v>
      </c>
      <c r="D7823" s="94" t="s">
        <v>208</v>
      </c>
      <c r="E7823" s="93" t="str">
        <f t="shared" si="367"/>
        <v>CoF</v>
      </c>
      <c r="F7823" s="93" t="str">
        <f t="shared" si="368"/>
        <v>Y</v>
      </c>
      <c r="G7823" s="95">
        <v>31275689.331901938</v>
      </c>
      <c r="H7823" s="103">
        <v>47061.750911311487</v>
      </c>
      <c r="I7823" s="103">
        <v>9.3672467516583229</v>
      </c>
      <c r="J7823" s="96"/>
      <c r="K7823" s="96"/>
      <c r="L7823" s="96"/>
      <c r="M7823" s="96"/>
      <c r="N7823" s="96"/>
      <c r="O7823" s="96"/>
      <c r="P7823" s="96"/>
    </row>
    <row r="7824" spans="1:16" x14ac:dyDescent="0.25">
      <c r="A7824" s="97">
        <v>43792</v>
      </c>
      <c r="B7824" s="101">
        <v>78</v>
      </c>
      <c r="C7824" s="92" t="str">
        <f t="shared" si="366"/>
        <v>GET /accounts/{AccountId}/parties</v>
      </c>
      <c r="D7824" s="94" t="s">
        <v>208</v>
      </c>
      <c r="E7824" s="93" t="str">
        <f t="shared" si="367"/>
        <v>AISP</v>
      </c>
      <c r="F7824" s="93" t="str">
        <f t="shared" si="368"/>
        <v>Y</v>
      </c>
      <c r="G7824" s="104">
        <v>1216734.2821285843</v>
      </c>
      <c r="H7824" s="99">
        <v>54535.604962777077</v>
      </c>
      <c r="I7824" s="99">
        <v>0</v>
      </c>
      <c r="J7824" s="96"/>
      <c r="K7824" s="96"/>
      <c r="L7824" s="96"/>
      <c r="M7824" s="96"/>
      <c r="N7824" s="96"/>
      <c r="O7824" s="96"/>
      <c r="P7824" s="96"/>
    </row>
    <row r="7825" spans="1:16" x14ac:dyDescent="0.25">
      <c r="A7825" s="97">
        <v>43792</v>
      </c>
      <c r="B7825" s="101">
        <v>79</v>
      </c>
      <c r="C7825" s="92" t="str">
        <f t="shared" si="366"/>
        <v>GET /domestic-payments/{DomesticPaymentId}/payment-details</v>
      </c>
      <c r="D7825" s="94" t="s">
        <v>208</v>
      </c>
      <c r="E7825" s="93" t="str">
        <f t="shared" si="367"/>
        <v>PISP</v>
      </c>
      <c r="F7825" s="93" t="str">
        <f t="shared" si="368"/>
        <v>Y</v>
      </c>
      <c r="G7825" s="104">
        <v>36200650.587953418</v>
      </c>
      <c r="H7825" s="99">
        <v>45530.916679100847</v>
      </c>
      <c r="I7825" s="99">
        <v>77.318866222482626</v>
      </c>
      <c r="J7825" s="96"/>
      <c r="K7825" s="96"/>
      <c r="L7825" s="96"/>
      <c r="M7825" s="96"/>
      <c r="N7825" s="96"/>
      <c r="O7825" s="96"/>
      <c r="P7825" s="96"/>
    </row>
    <row r="7826" spans="1:16" x14ac:dyDescent="0.25">
      <c r="A7826" s="97">
        <v>43792</v>
      </c>
      <c r="B7826" s="101">
        <v>80</v>
      </c>
      <c r="C7826" s="92" t="str">
        <f t="shared" si="366"/>
        <v>GET /domestic-scheduled-payments/{DomesticScheduledPaymentId}/payment-details</v>
      </c>
      <c r="D7826" s="94" t="s">
        <v>208</v>
      </c>
      <c r="E7826" s="93" t="str">
        <f t="shared" si="367"/>
        <v>PISP</v>
      </c>
      <c r="F7826" s="93" t="str">
        <f t="shared" si="368"/>
        <v>Y</v>
      </c>
      <c r="G7826" s="104">
        <v>14622532.96700147</v>
      </c>
      <c r="H7826" s="99">
        <v>36445.087622688152</v>
      </c>
      <c r="I7826" s="99">
        <v>86.526661262925643</v>
      </c>
      <c r="J7826" s="96"/>
      <c r="K7826" s="96"/>
      <c r="L7826" s="96"/>
      <c r="M7826" s="96"/>
      <c r="N7826" s="96"/>
      <c r="O7826" s="96"/>
      <c r="P7826" s="96"/>
    </row>
    <row r="7827" spans="1:16" x14ac:dyDescent="0.25">
      <c r="A7827" s="97">
        <v>43792</v>
      </c>
      <c r="B7827" s="101">
        <v>81</v>
      </c>
      <c r="C7827" s="92" t="str">
        <f t="shared" si="366"/>
        <v>GET /domestic-standing-orders/{DomesticStandingOrderId}/payment-details</v>
      </c>
      <c r="D7827" s="94" t="s">
        <v>208</v>
      </c>
      <c r="E7827" s="93" t="str">
        <f t="shared" si="367"/>
        <v>PISP</v>
      </c>
      <c r="F7827" s="93" t="str">
        <f t="shared" si="368"/>
        <v>Y</v>
      </c>
      <c r="G7827" s="104">
        <v>5998088.094421858</v>
      </c>
      <c r="H7827" s="99">
        <v>8596.6589161788652</v>
      </c>
      <c r="I7827" s="99">
        <v>272.37269336192918</v>
      </c>
      <c r="J7827" s="96"/>
      <c r="K7827" s="96"/>
      <c r="L7827" s="96"/>
      <c r="M7827" s="96"/>
      <c r="N7827" s="96"/>
      <c r="O7827" s="96"/>
      <c r="P7827" s="96"/>
    </row>
    <row r="7828" spans="1:16" x14ac:dyDescent="0.25">
      <c r="A7828" s="97">
        <v>43792</v>
      </c>
      <c r="B7828" s="101">
        <v>82</v>
      </c>
      <c r="C7828" s="92" t="str">
        <f t="shared" si="366"/>
        <v>GET /international-payments/{InternationalPaymentId}/payment-details</v>
      </c>
      <c r="D7828" s="94" t="s">
        <v>208</v>
      </c>
      <c r="E7828" s="93" t="str">
        <f t="shared" si="367"/>
        <v>PISP</v>
      </c>
      <c r="F7828" s="93" t="str">
        <f t="shared" si="368"/>
        <v>Y</v>
      </c>
      <c r="G7828" s="104">
        <v>13694937.339463389</v>
      </c>
      <c r="H7828" s="99">
        <v>19319.708404942856</v>
      </c>
      <c r="I7828" s="99">
        <v>61.564207262322043</v>
      </c>
      <c r="J7828" s="96"/>
      <c r="K7828" s="96"/>
      <c r="L7828" s="96"/>
      <c r="M7828" s="96"/>
      <c r="N7828" s="96"/>
      <c r="O7828" s="96"/>
      <c r="P7828" s="96"/>
    </row>
    <row r="7829" spans="1:16" x14ac:dyDescent="0.25">
      <c r="A7829" s="97">
        <v>43792</v>
      </c>
      <c r="B7829" s="101">
        <v>83</v>
      </c>
      <c r="C7829" s="92" t="str">
        <f t="shared" si="366"/>
        <v>GET /international-scheduled-payments/{InternationalScheduledPaymentId}/payment-details</v>
      </c>
      <c r="D7829" s="94" t="s">
        <v>208</v>
      </c>
      <c r="E7829" s="93" t="str">
        <f t="shared" si="367"/>
        <v>PISP</v>
      </c>
      <c r="F7829" s="93" t="str">
        <f t="shared" si="368"/>
        <v>Y</v>
      </c>
      <c r="G7829" s="104">
        <v>22412186.600633111</v>
      </c>
      <c r="H7829" s="99">
        <v>42333.356291449818</v>
      </c>
      <c r="I7829" s="99">
        <v>61.590557574374706</v>
      </c>
      <c r="J7829" s="96"/>
      <c r="K7829" s="96"/>
      <c r="L7829" s="96"/>
      <c r="M7829" s="96"/>
      <c r="N7829" s="96"/>
      <c r="O7829" s="96"/>
      <c r="P7829" s="96"/>
    </row>
    <row r="7830" spans="1:16" x14ac:dyDescent="0.25">
      <c r="A7830" s="97">
        <v>43792</v>
      </c>
      <c r="B7830" s="101">
        <v>84</v>
      </c>
      <c r="C7830" s="92" t="str">
        <f t="shared" si="366"/>
        <v>GET /international-standing-orders/{InternationalStandingOrderPaymentId}/payment-details</v>
      </c>
      <c r="D7830" s="94" t="s">
        <v>208</v>
      </c>
      <c r="E7830" s="93" t="str">
        <f t="shared" si="367"/>
        <v>PISP</v>
      </c>
      <c r="F7830" s="93" t="str">
        <f t="shared" si="368"/>
        <v>Y</v>
      </c>
      <c r="G7830" s="104">
        <v>6331585.2592673972</v>
      </c>
      <c r="H7830" s="99">
        <v>18800.353227738844</v>
      </c>
      <c r="I7830" s="99">
        <v>76.06159722339676</v>
      </c>
      <c r="J7830" s="96"/>
      <c r="K7830" s="96"/>
      <c r="L7830" s="96"/>
      <c r="M7830" s="96"/>
      <c r="N7830" s="96"/>
      <c r="O7830" s="96"/>
      <c r="P7830" s="96"/>
    </row>
    <row r="7831" spans="1:16" x14ac:dyDescent="0.25">
      <c r="A7831" s="97">
        <v>43792</v>
      </c>
      <c r="B7831" s="101">
        <v>85</v>
      </c>
      <c r="C7831" s="92" t="str">
        <f t="shared" si="366"/>
        <v>GET /file-payments/{FilePaymentId}/payment-details</v>
      </c>
      <c r="D7831" s="94" t="s">
        <v>208</v>
      </c>
      <c r="E7831" s="93" t="str">
        <f t="shared" si="367"/>
        <v>PISP</v>
      </c>
      <c r="F7831" s="93" t="str">
        <f t="shared" si="368"/>
        <v>Y</v>
      </c>
      <c r="G7831" s="104">
        <v>60019116.141783223</v>
      </c>
      <c r="H7831" s="99">
        <v>2838.3846868023611</v>
      </c>
      <c r="I7831" s="99">
        <v>92.777346791272564</v>
      </c>
      <c r="J7831" s="96"/>
      <c r="K7831" s="96"/>
      <c r="L7831" s="96"/>
      <c r="M7831" s="96"/>
      <c r="N7831" s="96"/>
      <c r="O7831" s="96"/>
      <c r="P7831" s="96"/>
    </row>
    <row r="7832" spans="1:16" x14ac:dyDescent="0.25">
      <c r="A7832" s="97">
        <v>43792</v>
      </c>
      <c r="B7832" s="101">
        <v>86</v>
      </c>
      <c r="C7832" s="92" t="str">
        <f t="shared" si="366"/>
        <v>POST /event-subscriptions</v>
      </c>
      <c r="D7832" s="94" t="s">
        <v>208</v>
      </c>
      <c r="E7832" s="93" t="str">
        <f t="shared" si="367"/>
        <v>Notifications</v>
      </c>
      <c r="F7832" s="93" t="str">
        <f t="shared" si="368"/>
        <v>N</v>
      </c>
      <c r="G7832" s="104">
        <v>11967310.674516559</v>
      </c>
      <c r="H7832" s="99">
        <v>14214.942843549141</v>
      </c>
      <c r="I7832" s="99">
        <v>11.044641432149431</v>
      </c>
      <c r="J7832" s="96"/>
      <c r="K7832" s="96"/>
      <c r="L7832" s="96"/>
      <c r="M7832" s="96"/>
      <c r="N7832" s="96"/>
      <c r="O7832" s="96"/>
      <c r="P7832" s="96"/>
    </row>
    <row r="7833" spans="1:16" x14ac:dyDescent="0.25">
      <c r="A7833" s="97">
        <v>43792</v>
      </c>
      <c r="B7833" s="101">
        <v>87</v>
      </c>
      <c r="C7833" s="92" t="str">
        <f t="shared" si="366"/>
        <v>GET /event-subscriptions</v>
      </c>
      <c r="D7833" s="94" t="s">
        <v>208</v>
      </c>
      <c r="E7833" s="93" t="str">
        <f t="shared" si="367"/>
        <v>Notifications</v>
      </c>
      <c r="F7833" s="93" t="str">
        <f t="shared" si="368"/>
        <v>N</v>
      </c>
      <c r="G7833" s="104">
        <v>16858823.25079992</v>
      </c>
      <c r="H7833" s="99">
        <v>36640.689248815746</v>
      </c>
      <c r="I7833" s="99">
        <v>185.85067194822972</v>
      </c>
      <c r="J7833" s="96"/>
      <c r="K7833" s="96"/>
      <c r="L7833" s="96"/>
      <c r="M7833" s="96"/>
      <c r="N7833" s="96"/>
      <c r="O7833" s="96"/>
      <c r="P7833" s="96"/>
    </row>
    <row r="7834" spans="1:16" x14ac:dyDescent="0.25">
      <c r="A7834" s="97">
        <v>43792</v>
      </c>
      <c r="B7834" s="101">
        <v>88</v>
      </c>
      <c r="C7834" s="92" t="str">
        <f t="shared" si="366"/>
        <v>PUT /event-subscriptions/{EventSubscriptionId}</v>
      </c>
      <c r="D7834" s="94" t="s">
        <v>208</v>
      </c>
      <c r="E7834" s="93" t="str">
        <f t="shared" si="367"/>
        <v>Notifications</v>
      </c>
      <c r="F7834" s="93" t="str">
        <f t="shared" si="368"/>
        <v>N</v>
      </c>
      <c r="G7834" s="104">
        <v>12565676.208242387</v>
      </c>
      <c r="H7834" s="99">
        <v>14925.689985726598</v>
      </c>
      <c r="I7834" s="99">
        <v>11.596873503756903</v>
      </c>
      <c r="J7834" s="96"/>
      <c r="K7834" s="96"/>
      <c r="L7834" s="96"/>
      <c r="M7834" s="96"/>
      <c r="N7834" s="96"/>
      <c r="O7834" s="96"/>
      <c r="P7834" s="96"/>
    </row>
    <row r="7835" spans="1:16" x14ac:dyDescent="0.25">
      <c r="A7835" s="97">
        <v>43792</v>
      </c>
      <c r="B7835" s="101">
        <v>89</v>
      </c>
      <c r="C7835" s="92" t="str">
        <f t="shared" si="366"/>
        <v>DELETE /event-subscriptions/{EventSubscriptionId}</v>
      </c>
      <c r="D7835" s="94" t="s">
        <v>208</v>
      </c>
      <c r="E7835" s="93" t="str">
        <f t="shared" si="367"/>
        <v>Notifications</v>
      </c>
      <c r="F7835" s="93" t="str">
        <f t="shared" si="368"/>
        <v>N</v>
      </c>
      <c r="G7835" s="104">
        <v>7379174.3759676414</v>
      </c>
      <c r="H7835" s="99">
        <v>13488.836959035247</v>
      </c>
      <c r="I7835" s="99">
        <v>120.65304629235972</v>
      </c>
      <c r="J7835" s="96"/>
      <c r="K7835" s="96"/>
      <c r="L7835" s="96"/>
      <c r="M7835" s="96"/>
      <c r="N7835" s="96"/>
      <c r="O7835" s="96"/>
      <c r="P7835" s="96"/>
    </row>
    <row r="7836" spans="1:16" x14ac:dyDescent="0.25">
      <c r="A7836" s="97">
        <v>43792</v>
      </c>
      <c r="B7836" s="101">
        <v>90</v>
      </c>
      <c r="C7836" s="92" t="str">
        <f t="shared" si="366"/>
        <v>POST /event-notifications</v>
      </c>
      <c r="D7836" s="94" t="s">
        <v>208</v>
      </c>
      <c r="E7836" s="93" t="str">
        <f t="shared" si="367"/>
        <v>Notifications</v>
      </c>
      <c r="F7836" s="93" t="str">
        <f t="shared" si="368"/>
        <v>N</v>
      </c>
      <c r="G7836" s="104">
        <v>8115489.5732678361</v>
      </c>
      <c r="H7836" s="99">
        <v>16131.331569306964</v>
      </c>
      <c r="I7836" s="99">
        <v>218.83089428990547</v>
      </c>
      <c r="J7836" s="96"/>
      <c r="K7836" s="96"/>
      <c r="L7836" s="96"/>
      <c r="M7836" s="96"/>
      <c r="N7836" s="96"/>
      <c r="O7836" s="96"/>
      <c r="P7836" s="96"/>
    </row>
    <row r="7837" spans="1:16" x14ac:dyDescent="0.25">
      <c r="A7837" s="97">
        <v>43792</v>
      </c>
      <c r="B7837" s="101">
        <v>91</v>
      </c>
      <c r="C7837" s="92" t="str">
        <f t="shared" si="366"/>
        <v>POST /events</v>
      </c>
      <c r="D7837" s="94" t="s">
        <v>208</v>
      </c>
      <c r="E7837" s="93" t="str">
        <f t="shared" si="367"/>
        <v>Notifications</v>
      </c>
      <c r="F7837" s="93" t="str">
        <f t="shared" si="368"/>
        <v>N</v>
      </c>
      <c r="G7837" s="104">
        <v>6037506.3076098878</v>
      </c>
      <c r="H7837" s="99">
        <v>11036.321148301566</v>
      </c>
      <c r="I7837" s="99">
        <v>98.71612878465794</v>
      </c>
      <c r="J7837" s="96"/>
      <c r="K7837" s="96"/>
      <c r="L7837" s="96"/>
      <c r="M7837" s="96"/>
      <c r="N7837" s="96"/>
      <c r="O7837" s="96"/>
      <c r="P7837" s="96"/>
    </row>
    <row r="7838" spans="1:16" x14ac:dyDescent="0.25">
      <c r="A7838" s="97">
        <v>43793</v>
      </c>
      <c r="B7838" s="101">
        <v>0</v>
      </c>
      <c r="C7838" s="92" t="str">
        <f t="shared" si="366"/>
        <v>OIDC endpoints for token IDs</v>
      </c>
      <c r="D7838" s="94" t="s">
        <v>207</v>
      </c>
      <c r="E7838" s="93" t="str">
        <f t="shared" si="367"/>
        <v>OIDC</v>
      </c>
      <c r="F7838" s="93" t="str">
        <f t="shared" si="368"/>
        <v>N</v>
      </c>
      <c r="G7838" s="111">
        <v>777477173.41965532</v>
      </c>
      <c r="H7838" s="99">
        <v>1650628.4014690153</v>
      </c>
      <c r="I7838" s="99">
        <v>601.3547629930265</v>
      </c>
      <c r="J7838" s="96"/>
      <c r="K7838" s="96"/>
      <c r="L7838" s="96"/>
      <c r="M7838" s="96"/>
      <c r="N7838" s="96"/>
      <c r="O7838" s="96"/>
      <c r="P7838" s="96"/>
    </row>
    <row r="7839" spans="1:16" x14ac:dyDescent="0.25">
      <c r="A7839" s="100">
        <v>43793</v>
      </c>
      <c r="B7839" s="101">
        <v>1</v>
      </c>
      <c r="C7839" s="92" t="str">
        <f t="shared" si="366"/>
        <v>POST /account-access-consents</v>
      </c>
      <c r="D7839" s="94" t="s">
        <v>207</v>
      </c>
      <c r="E7839" s="93" t="str">
        <f t="shared" si="367"/>
        <v>AISP</v>
      </c>
      <c r="F7839" s="93" t="str">
        <f t="shared" si="368"/>
        <v>N</v>
      </c>
      <c r="G7839" s="95">
        <v>755743.81328351668</v>
      </c>
      <c r="H7839" s="101">
        <v>28229.274469246076</v>
      </c>
      <c r="I7839" s="101">
        <v>101.88572720592593</v>
      </c>
      <c r="J7839" s="96"/>
      <c r="K7839" s="96"/>
      <c r="L7839" s="96"/>
      <c r="M7839" s="96"/>
      <c r="N7839" s="96"/>
      <c r="O7839" s="96"/>
      <c r="P7839" s="96"/>
    </row>
    <row r="7840" spans="1:16" x14ac:dyDescent="0.25">
      <c r="A7840" s="100">
        <v>43793</v>
      </c>
      <c r="B7840" s="101">
        <v>2</v>
      </c>
      <c r="C7840" s="92" t="str">
        <f t="shared" si="366"/>
        <v>GET /account-access-consents/{ConsentId}</v>
      </c>
      <c r="D7840" s="94" t="s">
        <v>207</v>
      </c>
      <c r="E7840" s="93" t="str">
        <f t="shared" si="367"/>
        <v>AISP</v>
      </c>
      <c r="F7840" s="93" t="str">
        <f t="shared" si="368"/>
        <v>N</v>
      </c>
      <c r="G7840" s="95">
        <v>1499550.9069980313</v>
      </c>
      <c r="H7840" s="101">
        <v>30695.889584738139</v>
      </c>
      <c r="I7840" s="101">
        <v>33.670739681384113</v>
      </c>
      <c r="J7840" s="96"/>
      <c r="K7840" s="96"/>
      <c r="L7840" s="96"/>
      <c r="M7840" s="96"/>
      <c r="N7840" s="96"/>
      <c r="O7840" s="96"/>
      <c r="P7840" s="96"/>
    </row>
    <row r="7841" spans="1:16" x14ac:dyDescent="0.25">
      <c r="A7841" s="100">
        <v>43793</v>
      </c>
      <c r="B7841" s="101">
        <v>3</v>
      </c>
      <c r="C7841" s="92" t="str">
        <f t="shared" si="366"/>
        <v>DELETE /account-access-consents/{ConsentId}</v>
      </c>
      <c r="D7841" s="94" t="s">
        <v>207</v>
      </c>
      <c r="E7841" s="93" t="str">
        <f t="shared" si="367"/>
        <v>AISP</v>
      </c>
      <c r="F7841" s="93" t="str">
        <f t="shared" si="368"/>
        <v>N</v>
      </c>
      <c r="G7841" s="95">
        <v>780016.71292460919</v>
      </c>
      <c r="H7841" s="101">
        <v>27731.665365992314</v>
      </c>
      <c r="I7841" s="101">
        <v>282.41672898346201</v>
      </c>
      <c r="J7841" s="96"/>
      <c r="K7841" s="96"/>
      <c r="L7841" s="96"/>
      <c r="M7841" s="96"/>
      <c r="N7841" s="96"/>
      <c r="O7841" s="96"/>
      <c r="P7841" s="96"/>
    </row>
    <row r="7842" spans="1:16" x14ac:dyDescent="0.25">
      <c r="A7842" s="100">
        <v>43793</v>
      </c>
      <c r="B7842" s="101">
        <v>4</v>
      </c>
      <c r="C7842" s="92" t="str">
        <f t="shared" si="366"/>
        <v>GET /accounts</v>
      </c>
      <c r="D7842" s="94" t="s">
        <v>207</v>
      </c>
      <c r="E7842" s="93" t="str">
        <f t="shared" si="367"/>
        <v>AISP</v>
      </c>
      <c r="F7842" s="93" t="str">
        <f t="shared" si="368"/>
        <v>Y</v>
      </c>
      <c r="G7842" s="95">
        <v>2059984.1780953086</v>
      </c>
      <c r="H7842" s="101">
        <v>33819.867092900968</v>
      </c>
      <c r="I7842" s="101">
        <v>78.293903396198331</v>
      </c>
      <c r="J7842" s="96"/>
      <c r="K7842" s="96"/>
      <c r="L7842" s="96"/>
      <c r="M7842" s="96"/>
      <c r="N7842" s="96"/>
      <c r="O7842" s="96"/>
      <c r="P7842" s="96"/>
    </row>
    <row r="7843" spans="1:16" x14ac:dyDescent="0.25">
      <c r="A7843" s="100">
        <v>43793</v>
      </c>
      <c r="B7843" s="101">
        <v>5</v>
      </c>
      <c r="C7843" s="92" t="str">
        <f t="shared" si="366"/>
        <v>GET /accounts/{AccountId}</v>
      </c>
      <c r="D7843" s="94" t="s">
        <v>207</v>
      </c>
      <c r="E7843" s="93" t="str">
        <f t="shared" si="367"/>
        <v>AISP</v>
      </c>
      <c r="F7843" s="93" t="str">
        <f t="shared" si="368"/>
        <v>Y</v>
      </c>
      <c r="G7843" s="95">
        <v>2993545.4480099254</v>
      </c>
      <c r="H7843" s="101">
        <v>41578.487639435974</v>
      </c>
      <c r="I7843" s="101">
        <v>92.065050755241259</v>
      </c>
      <c r="J7843" s="96"/>
      <c r="K7843" s="96"/>
      <c r="L7843" s="96"/>
      <c r="M7843" s="96"/>
      <c r="N7843" s="96"/>
      <c r="O7843" s="96"/>
      <c r="P7843" s="96"/>
    </row>
    <row r="7844" spans="1:16" x14ac:dyDescent="0.25">
      <c r="A7844" s="100">
        <v>43793</v>
      </c>
      <c r="B7844" s="101">
        <v>6</v>
      </c>
      <c r="C7844" s="92" t="str">
        <f t="shared" si="366"/>
        <v>GET /accounts/{AccountId}/balances</v>
      </c>
      <c r="D7844" s="94" t="s">
        <v>207</v>
      </c>
      <c r="E7844" s="93" t="str">
        <f t="shared" si="367"/>
        <v>AISP</v>
      </c>
      <c r="F7844" s="93" t="str">
        <f t="shared" si="368"/>
        <v>Y</v>
      </c>
      <c r="G7844" s="95">
        <v>2402189.4068836691</v>
      </c>
      <c r="H7844" s="102">
        <v>27426.894399964225</v>
      </c>
      <c r="I7844" s="102">
        <v>138.0103437066189</v>
      </c>
      <c r="J7844" s="96"/>
      <c r="K7844" s="96"/>
      <c r="L7844" s="96"/>
      <c r="M7844" s="96"/>
      <c r="N7844" s="96"/>
      <c r="O7844" s="96"/>
      <c r="P7844" s="96"/>
    </row>
    <row r="7845" spans="1:16" x14ac:dyDescent="0.25">
      <c r="A7845" s="100">
        <v>43793</v>
      </c>
      <c r="B7845" s="101">
        <v>7</v>
      </c>
      <c r="C7845" s="92" t="str">
        <f t="shared" si="366"/>
        <v>GET /balances</v>
      </c>
      <c r="D7845" s="94" t="s">
        <v>207</v>
      </c>
      <c r="E7845" s="93" t="str">
        <f t="shared" si="367"/>
        <v>AISP</v>
      </c>
      <c r="F7845" s="93" t="str">
        <f t="shared" si="368"/>
        <v>Y</v>
      </c>
      <c r="G7845" s="95">
        <v>1300318.860824656</v>
      </c>
      <c r="H7845" s="102">
        <v>24671.990244564131</v>
      </c>
      <c r="I7845" s="102">
        <v>173.30725258257502</v>
      </c>
      <c r="J7845" s="96"/>
      <c r="K7845" s="96"/>
      <c r="L7845" s="96"/>
      <c r="M7845" s="96"/>
      <c r="N7845" s="96"/>
      <c r="O7845" s="96"/>
      <c r="P7845" s="96"/>
    </row>
    <row r="7846" spans="1:16" x14ac:dyDescent="0.25">
      <c r="A7846" s="100">
        <v>43793</v>
      </c>
      <c r="B7846" s="101">
        <v>8</v>
      </c>
      <c r="C7846" s="92" t="str">
        <f t="shared" si="366"/>
        <v>GET /accounts/{AccountId}/transactions</v>
      </c>
      <c r="D7846" s="94" t="s">
        <v>207</v>
      </c>
      <c r="E7846" s="93" t="str">
        <f t="shared" si="367"/>
        <v>AISP</v>
      </c>
      <c r="F7846" s="93" t="str">
        <f t="shared" si="368"/>
        <v>Y</v>
      </c>
      <c r="G7846" s="95">
        <v>41556531.866483152</v>
      </c>
      <c r="H7846" s="102">
        <v>21401.882671796495</v>
      </c>
      <c r="I7846" s="102">
        <v>185.0771650335592</v>
      </c>
      <c r="J7846" s="96"/>
      <c r="K7846" s="96"/>
      <c r="L7846" s="96"/>
      <c r="M7846" s="96"/>
      <c r="N7846" s="96"/>
      <c r="O7846" s="96"/>
      <c r="P7846" s="96"/>
    </row>
    <row r="7847" spans="1:16" x14ac:dyDescent="0.25">
      <c r="A7847" s="100">
        <v>43793</v>
      </c>
      <c r="B7847" s="101">
        <v>9</v>
      </c>
      <c r="C7847" s="92" t="str">
        <f t="shared" si="366"/>
        <v>GET /transactions</v>
      </c>
      <c r="D7847" s="94" t="s">
        <v>207</v>
      </c>
      <c r="E7847" s="93" t="str">
        <f t="shared" si="367"/>
        <v>AISP</v>
      </c>
      <c r="F7847" s="93" t="str">
        <f t="shared" si="368"/>
        <v>Y</v>
      </c>
      <c r="G7847" s="95">
        <v>382583175.52209097</v>
      </c>
      <c r="H7847" s="102">
        <v>46317.40466120388</v>
      </c>
      <c r="I7847" s="102">
        <v>36.876575890682091</v>
      </c>
      <c r="J7847" s="96"/>
      <c r="K7847" s="96"/>
      <c r="L7847" s="96"/>
      <c r="M7847" s="96"/>
      <c r="N7847" s="96"/>
      <c r="O7847" s="96"/>
      <c r="P7847" s="96"/>
    </row>
    <row r="7848" spans="1:16" x14ac:dyDescent="0.25">
      <c r="A7848" s="100">
        <v>43793</v>
      </c>
      <c r="B7848" s="101">
        <v>10</v>
      </c>
      <c r="C7848" s="92" t="str">
        <f t="shared" si="366"/>
        <v>GET /accounts/{AccountId}/beneficiaries</v>
      </c>
      <c r="D7848" s="94" t="s">
        <v>207</v>
      </c>
      <c r="E7848" s="93" t="str">
        <f t="shared" si="367"/>
        <v>AISP</v>
      </c>
      <c r="F7848" s="93" t="str">
        <f t="shared" si="368"/>
        <v>Y</v>
      </c>
      <c r="G7848" s="95">
        <v>2291723.9941972024</v>
      </c>
      <c r="H7848" s="102">
        <v>26076.46891518246</v>
      </c>
      <c r="I7848" s="102">
        <v>137.10408686480918</v>
      </c>
      <c r="J7848" s="96"/>
      <c r="K7848" s="96"/>
      <c r="L7848" s="96"/>
      <c r="M7848" s="96"/>
      <c r="N7848" s="96"/>
      <c r="O7848" s="96"/>
      <c r="P7848" s="96"/>
    </row>
    <row r="7849" spans="1:16" x14ac:dyDescent="0.25">
      <c r="A7849" s="100">
        <v>43793</v>
      </c>
      <c r="B7849" s="101">
        <v>11</v>
      </c>
      <c r="C7849" s="92" t="str">
        <f t="shared" si="366"/>
        <v>GET /beneficiaries</v>
      </c>
      <c r="D7849" s="94" t="s">
        <v>207</v>
      </c>
      <c r="E7849" s="93" t="str">
        <f t="shared" si="367"/>
        <v>AISP</v>
      </c>
      <c r="F7849" s="93" t="str">
        <f t="shared" si="368"/>
        <v>Y</v>
      </c>
      <c r="G7849" s="95">
        <v>3223764.4047313156</v>
      </c>
      <c r="H7849" s="102">
        <v>41268.702497497048</v>
      </c>
      <c r="I7849" s="102">
        <v>31.261673009719495</v>
      </c>
      <c r="J7849" s="96"/>
      <c r="K7849" s="96"/>
      <c r="L7849" s="96"/>
      <c r="M7849" s="96"/>
      <c r="N7849" s="96"/>
      <c r="O7849" s="96"/>
      <c r="P7849" s="96"/>
    </row>
    <row r="7850" spans="1:16" x14ac:dyDescent="0.25">
      <c r="A7850" s="100">
        <v>43793</v>
      </c>
      <c r="B7850" s="101">
        <v>12</v>
      </c>
      <c r="C7850" s="92" t="str">
        <f t="shared" si="366"/>
        <v>GET /accounts/{AccountId}/direct-debits</v>
      </c>
      <c r="D7850" s="94" t="s">
        <v>207</v>
      </c>
      <c r="E7850" s="93" t="str">
        <f t="shared" si="367"/>
        <v>AISP</v>
      </c>
      <c r="F7850" s="93" t="str">
        <f t="shared" si="368"/>
        <v>Y</v>
      </c>
      <c r="G7850" s="95">
        <v>2310758.5425337246</v>
      </c>
      <c r="H7850" s="102">
        <v>37639.563138155027</v>
      </c>
      <c r="I7850" s="102">
        <v>208.52853150838689</v>
      </c>
      <c r="J7850" s="96"/>
      <c r="K7850" s="96"/>
      <c r="L7850" s="96"/>
      <c r="M7850" s="96"/>
      <c r="N7850" s="96"/>
      <c r="O7850" s="96"/>
      <c r="P7850" s="96"/>
    </row>
    <row r="7851" spans="1:16" x14ac:dyDescent="0.25">
      <c r="A7851" s="100">
        <v>43793</v>
      </c>
      <c r="B7851" s="101">
        <v>13</v>
      </c>
      <c r="C7851" s="92" t="str">
        <f t="shared" si="366"/>
        <v>GET /direct-debits</v>
      </c>
      <c r="D7851" s="94" t="s">
        <v>207</v>
      </c>
      <c r="E7851" s="93" t="str">
        <f t="shared" si="367"/>
        <v>AISP</v>
      </c>
      <c r="F7851" s="93" t="str">
        <f t="shared" si="368"/>
        <v>Y</v>
      </c>
      <c r="G7851" s="95">
        <v>2279828.9526437633</v>
      </c>
      <c r="H7851" s="102">
        <v>22320.843285802333</v>
      </c>
      <c r="I7851" s="102">
        <v>215.18787306493081</v>
      </c>
      <c r="J7851" s="96"/>
      <c r="K7851" s="96"/>
      <c r="L7851" s="96"/>
      <c r="M7851" s="96"/>
      <c r="N7851" s="96"/>
      <c r="O7851" s="96"/>
      <c r="P7851" s="96"/>
    </row>
    <row r="7852" spans="1:16" x14ac:dyDescent="0.25">
      <c r="A7852" s="100">
        <v>43793</v>
      </c>
      <c r="B7852" s="101">
        <v>14</v>
      </c>
      <c r="C7852" s="92" t="str">
        <f t="shared" si="366"/>
        <v>GET /accounts/{AccountId}/standing-orders</v>
      </c>
      <c r="D7852" s="94" t="s">
        <v>207</v>
      </c>
      <c r="E7852" s="93" t="str">
        <f t="shared" si="367"/>
        <v>AISP</v>
      </c>
      <c r="F7852" s="93" t="str">
        <f t="shared" si="368"/>
        <v>Y</v>
      </c>
      <c r="G7852" s="95">
        <v>1158704.9246450935</v>
      </c>
      <c r="H7852" s="102">
        <v>18413.781645112213</v>
      </c>
      <c r="I7852" s="102">
        <v>132.25060028037362</v>
      </c>
      <c r="J7852" s="96"/>
      <c r="K7852" s="96"/>
      <c r="L7852" s="96"/>
      <c r="M7852" s="96"/>
      <c r="N7852" s="96"/>
      <c r="O7852" s="96"/>
      <c r="P7852" s="96"/>
    </row>
    <row r="7853" spans="1:16" x14ac:dyDescent="0.25">
      <c r="A7853" s="100">
        <v>43793</v>
      </c>
      <c r="B7853" s="101">
        <v>15</v>
      </c>
      <c r="C7853" s="92" t="str">
        <f t="shared" si="366"/>
        <v>GET /standing-orders</v>
      </c>
      <c r="D7853" s="94" t="s">
        <v>207</v>
      </c>
      <c r="E7853" s="93" t="str">
        <f t="shared" si="367"/>
        <v>AISP</v>
      </c>
      <c r="F7853" s="93" t="str">
        <f t="shared" si="368"/>
        <v>Y</v>
      </c>
      <c r="G7853" s="95">
        <v>1545421.448358678</v>
      </c>
      <c r="H7853" s="102">
        <v>46186.391312815183</v>
      </c>
      <c r="I7853" s="102">
        <v>171.45871243934141</v>
      </c>
      <c r="J7853" s="96"/>
      <c r="K7853" s="96"/>
      <c r="L7853" s="96"/>
      <c r="M7853" s="96"/>
      <c r="N7853" s="96"/>
      <c r="O7853" s="96"/>
      <c r="P7853" s="96"/>
    </row>
    <row r="7854" spans="1:16" x14ac:dyDescent="0.25">
      <c r="A7854" s="100">
        <v>43793</v>
      </c>
      <c r="B7854" s="101">
        <v>16</v>
      </c>
      <c r="C7854" s="92" t="str">
        <f t="shared" si="366"/>
        <v>GET /accounts/{AccountId}/product</v>
      </c>
      <c r="D7854" s="94" t="s">
        <v>207</v>
      </c>
      <c r="E7854" s="93" t="str">
        <f t="shared" si="367"/>
        <v>AISP</v>
      </c>
      <c r="F7854" s="93" t="str">
        <f t="shared" si="368"/>
        <v>Y</v>
      </c>
      <c r="G7854" s="95">
        <v>460809.3301211737</v>
      </c>
      <c r="H7854" s="102">
        <v>5207.4339982204792</v>
      </c>
      <c r="I7854" s="102">
        <v>168.95905024391939</v>
      </c>
      <c r="J7854" s="96"/>
      <c r="K7854" s="96"/>
      <c r="L7854" s="96"/>
      <c r="M7854" s="96"/>
      <c r="N7854" s="96"/>
      <c r="O7854" s="96"/>
      <c r="P7854" s="96"/>
    </row>
    <row r="7855" spans="1:16" x14ac:dyDescent="0.25">
      <c r="A7855" s="100">
        <v>43793</v>
      </c>
      <c r="B7855" s="101">
        <v>17</v>
      </c>
      <c r="C7855" s="92" t="str">
        <f t="shared" si="366"/>
        <v>GET /products</v>
      </c>
      <c r="D7855" s="94" t="s">
        <v>207</v>
      </c>
      <c r="E7855" s="93" t="str">
        <f t="shared" si="367"/>
        <v>AISP</v>
      </c>
      <c r="F7855" s="93" t="str">
        <f t="shared" si="368"/>
        <v>Y</v>
      </c>
      <c r="G7855" s="95">
        <v>910618.90405189269</v>
      </c>
      <c r="H7855" s="102">
        <v>32072.933718682543</v>
      </c>
      <c r="I7855" s="102">
        <v>262.98976860885824</v>
      </c>
      <c r="J7855" s="96"/>
      <c r="K7855" s="96"/>
      <c r="L7855" s="96"/>
      <c r="M7855" s="96"/>
      <c r="N7855" s="96"/>
      <c r="O7855" s="96"/>
      <c r="P7855" s="96"/>
    </row>
    <row r="7856" spans="1:16" x14ac:dyDescent="0.25">
      <c r="A7856" s="100">
        <v>43793</v>
      </c>
      <c r="B7856" s="101">
        <v>18</v>
      </c>
      <c r="C7856" s="92" t="str">
        <f t="shared" si="366"/>
        <v>GET /accounts/{AccountId}/offers</v>
      </c>
      <c r="D7856" s="94" t="s">
        <v>207</v>
      </c>
      <c r="E7856" s="93" t="str">
        <f t="shared" si="367"/>
        <v>AISP</v>
      </c>
      <c r="F7856" s="93" t="str">
        <f t="shared" si="368"/>
        <v>Y</v>
      </c>
      <c r="G7856" s="95">
        <v>934640.55211004824</v>
      </c>
      <c r="H7856" s="102">
        <v>41833.058464085028</v>
      </c>
      <c r="I7856" s="102">
        <v>308.61862993242431</v>
      </c>
      <c r="J7856" s="96"/>
      <c r="K7856" s="96"/>
      <c r="L7856" s="96"/>
      <c r="M7856" s="96"/>
      <c r="N7856" s="96"/>
      <c r="O7856" s="96"/>
      <c r="P7856" s="96"/>
    </row>
    <row r="7857" spans="1:16" x14ac:dyDescent="0.25">
      <c r="A7857" s="100">
        <v>43793</v>
      </c>
      <c r="B7857" s="101">
        <v>19</v>
      </c>
      <c r="C7857" s="92" t="str">
        <f t="shared" si="366"/>
        <v>GET /offers</v>
      </c>
      <c r="D7857" s="94" t="s">
        <v>207</v>
      </c>
      <c r="E7857" s="93" t="str">
        <f t="shared" si="367"/>
        <v>AISP</v>
      </c>
      <c r="F7857" s="93" t="str">
        <f t="shared" si="368"/>
        <v>Y</v>
      </c>
      <c r="G7857" s="95">
        <v>3464780.8661074876</v>
      </c>
      <c r="H7857" s="102">
        <v>43458.513839788044</v>
      </c>
      <c r="I7857" s="102">
        <v>158.70786926684139</v>
      </c>
      <c r="J7857" s="96"/>
      <c r="K7857" s="96"/>
      <c r="L7857" s="96"/>
      <c r="M7857" s="96"/>
      <c r="N7857" s="96"/>
      <c r="O7857" s="96"/>
      <c r="P7857" s="96"/>
    </row>
    <row r="7858" spans="1:16" x14ac:dyDescent="0.25">
      <c r="A7858" s="100">
        <v>43793</v>
      </c>
      <c r="B7858" s="101">
        <v>20</v>
      </c>
      <c r="C7858" s="92" t="str">
        <f t="shared" si="366"/>
        <v>GET /accounts/{AccountId}/party</v>
      </c>
      <c r="D7858" s="94" t="s">
        <v>207</v>
      </c>
      <c r="E7858" s="93" t="str">
        <f t="shared" si="367"/>
        <v>AISP</v>
      </c>
      <c r="F7858" s="93" t="str">
        <f t="shared" si="368"/>
        <v>Y</v>
      </c>
      <c r="G7858" s="95">
        <v>1270443.2306139451</v>
      </c>
      <c r="H7858" s="102">
        <v>52283.955159418598</v>
      </c>
      <c r="I7858" s="102">
        <v>0</v>
      </c>
      <c r="J7858" s="96"/>
      <c r="K7858" s="96"/>
      <c r="L7858" s="96"/>
      <c r="M7858" s="96"/>
      <c r="N7858" s="96"/>
      <c r="O7858" s="96"/>
      <c r="P7858" s="96"/>
    </row>
    <row r="7859" spans="1:16" x14ac:dyDescent="0.25">
      <c r="A7859" s="100">
        <v>43793</v>
      </c>
      <c r="B7859" s="101">
        <v>21</v>
      </c>
      <c r="C7859" s="92" t="str">
        <f t="shared" si="366"/>
        <v>GET /party</v>
      </c>
      <c r="D7859" s="94" t="s">
        <v>207</v>
      </c>
      <c r="E7859" s="93" t="str">
        <f t="shared" si="367"/>
        <v>AISP</v>
      </c>
      <c r="F7859" s="93" t="str">
        <f t="shared" si="368"/>
        <v>Y</v>
      </c>
      <c r="G7859" s="95">
        <v>894945.55957790057</v>
      </c>
      <c r="H7859" s="102">
        <v>11454.882593687735</v>
      </c>
      <c r="I7859" s="102">
        <v>408.2898486111053</v>
      </c>
      <c r="J7859" s="96"/>
      <c r="K7859" s="96"/>
      <c r="L7859" s="96"/>
      <c r="M7859" s="96"/>
      <c r="N7859" s="96"/>
      <c r="O7859" s="96"/>
      <c r="P7859" s="96"/>
    </row>
    <row r="7860" spans="1:16" x14ac:dyDescent="0.25">
      <c r="A7860" s="100">
        <v>43793</v>
      </c>
      <c r="B7860" s="101">
        <v>22</v>
      </c>
      <c r="C7860" s="92" t="str">
        <f t="shared" si="366"/>
        <v>GET /accounts/{AccountId}/scheduled-payments</v>
      </c>
      <c r="D7860" s="94" t="s">
        <v>207</v>
      </c>
      <c r="E7860" s="93" t="str">
        <f t="shared" si="367"/>
        <v>AISP</v>
      </c>
      <c r="F7860" s="93" t="str">
        <f t="shared" si="368"/>
        <v>Y</v>
      </c>
      <c r="G7860" s="95">
        <v>1006838.2119330108</v>
      </c>
      <c r="H7860" s="102">
        <v>33532.926996254522</v>
      </c>
      <c r="I7860" s="102">
        <v>3.078732139712463</v>
      </c>
      <c r="J7860" s="96"/>
      <c r="K7860" s="96"/>
      <c r="L7860" s="96"/>
      <c r="M7860" s="96"/>
      <c r="N7860" s="96"/>
      <c r="O7860" s="96"/>
      <c r="P7860" s="96"/>
    </row>
    <row r="7861" spans="1:16" x14ac:dyDescent="0.25">
      <c r="A7861" s="100">
        <v>43793</v>
      </c>
      <c r="B7861" s="101">
        <v>23</v>
      </c>
      <c r="C7861" s="92" t="str">
        <f t="shared" si="366"/>
        <v>GET /scheduled-payments</v>
      </c>
      <c r="D7861" s="94" t="s">
        <v>207</v>
      </c>
      <c r="E7861" s="93" t="str">
        <f t="shared" si="367"/>
        <v>AISP</v>
      </c>
      <c r="F7861" s="93" t="str">
        <f t="shared" si="368"/>
        <v>Y</v>
      </c>
      <c r="G7861" s="95">
        <v>2368128.4082874414</v>
      </c>
      <c r="H7861" s="102">
        <v>31616.840173252291</v>
      </c>
      <c r="I7861" s="102">
        <v>96.715340026516074</v>
      </c>
      <c r="J7861" s="96"/>
      <c r="K7861" s="96"/>
      <c r="L7861" s="96"/>
      <c r="M7861" s="96"/>
      <c r="N7861" s="96"/>
      <c r="O7861" s="96"/>
      <c r="P7861" s="96"/>
    </row>
    <row r="7862" spans="1:16" x14ac:dyDescent="0.25">
      <c r="A7862" s="100">
        <v>43793</v>
      </c>
      <c r="B7862" s="101">
        <v>24</v>
      </c>
      <c r="C7862" s="92" t="str">
        <f t="shared" si="366"/>
        <v>GET /accounts/{AccountId}/statements</v>
      </c>
      <c r="D7862" s="94" t="s">
        <v>207</v>
      </c>
      <c r="E7862" s="93" t="str">
        <f t="shared" si="367"/>
        <v>AISP</v>
      </c>
      <c r="F7862" s="93" t="str">
        <f t="shared" si="368"/>
        <v>Y</v>
      </c>
      <c r="G7862" s="95">
        <v>1069626.557577986</v>
      </c>
      <c r="H7862" s="102">
        <v>14211.713890223271</v>
      </c>
      <c r="I7862" s="102">
        <v>154.91769102231655</v>
      </c>
      <c r="J7862" s="96"/>
      <c r="K7862" s="96"/>
      <c r="L7862" s="96"/>
      <c r="M7862" s="96"/>
      <c r="N7862" s="96"/>
      <c r="O7862" s="96"/>
      <c r="P7862" s="96"/>
    </row>
    <row r="7863" spans="1:16" x14ac:dyDescent="0.25">
      <c r="A7863" s="100">
        <v>43793</v>
      </c>
      <c r="B7863" s="101">
        <v>25</v>
      </c>
      <c r="C7863" s="92" t="str">
        <f t="shared" si="366"/>
        <v>GET /accounts/{AccountId}/statements/{StatementId}</v>
      </c>
      <c r="D7863" s="94" t="s">
        <v>207</v>
      </c>
      <c r="E7863" s="93" t="str">
        <f t="shared" si="367"/>
        <v>AISP</v>
      </c>
      <c r="F7863" s="93" t="str">
        <f t="shared" si="368"/>
        <v>Y</v>
      </c>
      <c r="G7863" s="95">
        <v>1239963.0411196705</v>
      </c>
      <c r="H7863" s="102">
        <v>23378.034206853066</v>
      </c>
      <c r="I7863" s="102">
        <v>115.91534898223541</v>
      </c>
      <c r="J7863" s="96"/>
      <c r="K7863" s="96"/>
      <c r="L7863" s="96"/>
      <c r="M7863" s="96"/>
      <c r="N7863" s="96"/>
      <c r="O7863" s="96"/>
      <c r="P7863" s="96"/>
    </row>
    <row r="7864" spans="1:16" x14ac:dyDescent="0.25">
      <c r="A7864" s="100">
        <v>43793</v>
      </c>
      <c r="B7864" s="101">
        <v>26</v>
      </c>
      <c r="C7864" s="92" t="str">
        <f t="shared" si="366"/>
        <v>GET /accounts/{AccountId}/statements/{StatementId}/file</v>
      </c>
      <c r="D7864" s="94" t="s">
        <v>207</v>
      </c>
      <c r="E7864" s="93" t="str">
        <f t="shared" si="367"/>
        <v>AISP</v>
      </c>
      <c r="F7864" s="93" t="str">
        <f t="shared" si="368"/>
        <v>Y</v>
      </c>
      <c r="G7864" s="95">
        <v>2689996.1960882428</v>
      </c>
      <c r="H7864" s="102">
        <v>24277.84937688291</v>
      </c>
      <c r="I7864" s="102">
        <v>105.65126479127622</v>
      </c>
      <c r="J7864" s="96"/>
      <c r="K7864" s="96"/>
      <c r="L7864" s="96"/>
      <c r="M7864" s="96"/>
      <c r="N7864" s="96"/>
      <c r="O7864" s="96"/>
      <c r="P7864" s="96"/>
    </row>
    <row r="7865" spans="1:16" x14ac:dyDescent="0.25">
      <c r="A7865" s="100">
        <v>43793</v>
      </c>
      <c r="B7865" s="101">
        <v>27</v>
      </c>
      <c r="C7865" s="92" t="str">
        <f t="shared" si="366"/>
        <v>GET /accounts/{AccountId}/statements/{StatementId}/transactions</v>
      </c>
      <c r="D7865" s="94" t="s">
        <v>207</v>
      </c>
      <c r="E7865" s="93" t="str">
        <f t="shared" si="367"/>
        <v>AISP</v>
      </c>
      <c r="F7865" s="93" t="str">
        <f t="shared" si="368"/>
        <v>Y</v>
      </c>
      <c r="G7865" s="95">
        <v>36658288.650744095</v>
      </c>
      <c r="H7865" s="102">
        <v>7160.8909320566709</v>
      </c>
      <c r="I7865" s="102">
        <v>269.73170733074397</v>
      </c>
      <c r="J7865" s="96"/>
      <c r="K7865" s="96"/>
      <c r="L7865" s="96"/>
      <c r="M7865" s="96"/>
      <c r="N7865" s="96"/>
      <c r="O7865" s="96"/>
      <c r="P7865" s="96"/>
    </row>
    <row r="7866" spans="1:16" x14ac:dyDescent="0.25">
      <c r="A7866" s="100">
        <v>43793</v>
      </c>
      <c r="B7866" s="101">
        <v>28</v>
      </c>
      <c r="C7866" s="92" t="str">
        <f t="shared" si="366"/>
        <v>GET /statements</v>
      </c>
      <c r="D7866" s="94" t="s">
        <v>207</v>
      </c>
      <c r="E7866" s="93" t="str">
        <f t="shared" si="367"/>
        <v>AISP</v>
      </c>
      <c r="F7866" s="93" t="str">
        <f t="shared" si="368"/>
        <v>Y</v>
      </c>
      <c r="G7866" s="95">
        <v>3785954.2819620157</v>
      </c>
      <c r="H7866" s="102">
        <v>45904.971019157732</v>
      </c>
      <c r="I7866" s="102">
        <v>68.849908318816404</v>
      </c>
      <c r="J7866" s="96"/>
      <c r="K7866" s="96"/>
      <c r="L7866" s="96"/>
      <c r="M7866" s="96"/>
      <c r="N7866" s="96"/>
      <c r="O7866" s="96"/>
      <c r="P7866" s="96"/>
    </row>
    <row r="7867" spans="1:16" x14ac:dyDescent="0.25">
      <c r="A7867" s="100">
        <v>43793</v>
      </c>
      <c r="B7867" s="101">
        <v>29</v>
      </c>
      <c r="C7867" s="92" t="str">
        <f t="shared" si="366"/>
        <v>POST /domestic-payment-consents</v>
      </c>
      <c r="D7867" s="94" t="s">
        <v>207</v>
      </c>
      <c r="E7867" s="93" t="str">
        <f t="shared" si="367"/>
        <v>PISP</v>
      </c>
      <c r="F7867" s="93" t="str">
        <f t="shared" si="368"/>
        <v>N</v>
      </c>
      <c r="G7867" s="95">
        <v>4034908.0628271978</v>
      </c>
      <c r="H7867" s="102">
        <v>9364.3221941032843</v>
      </c>
      <c r="I7867" s="102">
        <v>102.69603583589972</v>
      </c>
      <c r="J7867" s="96"/>
      <c r="K7867" s="96"/>
      <c r="L7867" s="96"/>
      <c r="M7867" s="96"/>
      <c r="N7867" s="96"/>
      <c r="O7867" s="96"/>
      <c r="P7867" s="96"/>
    </row>
    <row r="7868" spans="1:16" x14ac:dyDescent="0.25">
      <c r="A7868" s="100">
        <v>43793</v>
      </c>
      <c r="B7868" s="101">
        <v>30</v>
      </c>
      <c r="C7868" s="92" t="str">
        <f t="shared" si="366"/>
        <v>GET /domestic-payment-consents/{ConsentId}</v>
      </c>
      <c r="D7868" s="94" t="s">
        <v>207</v>
      </c>
      <c r="E7868" s="93" t="str">
        <f t="shared" si="367"/>
        <v>PISP</v>
      </c>
      <c r="F7868" s="93" t="str">
        <f t="shared" si="368"/>
        <v>N</v>
      </c>
      <c r="G7868" s="95">
        <v>15685106.016010808</v>
      </c>
      <c r="H7868" s="102">
        <v>18823.639004372246</v>
      </c>
      <c r="I7868" s="102">
        <v>164.18440275626716</v>
      </c>
      <c r="J7868" s="96"/>
      <c r="K7868" s="96"/>
      <c r="L7868" s="96"/>
      <c r="M7868" s="96"/>
      <c r="N7868" s="96"/>
      <c r="O7868" s="96"/>
      <c r="P7868" s="96"/>
    </row>
    <row r="7869" spans="1:16" x14ac:dyDescent="0.25">
      <c r="A7869" s="100">
        <v>43793</v>
      </c>
      <c r="B7869" s="101">
        <v>31</v>
      </c>
      <c r="C7869" s="92" t="str">
        <f t="shared" si="366"/>
        <v>POST /domestic-payments</v>
      </c>
      <c r="D7869" s="94" t="s">
        <v>207</v>
      </c>
      <c r="E7869" s="93" t="str">
        <f t="shared" si="367"/>
        <v>PISP</v>
      </c>
      <c r="F7869" s="93" t="str">
        <f t="shared" si="368"/>
        <v>Y</v>
      </c>
      <c r="G7869" s="95">
        <v>5216461.1994615365</v>
      </c>
      <c r="H7869" s="102">
        <v>15210.732780834698</v>
      </c>
      <c r="I7869" s="102">
        <v>7.0747113180067407</v>
      </c>
      <c r="J7869" s="96"/>
      <c r="K7869" s="96"/>
      <c r="L7869" s="96"/>
      <c r="M7869" s="96"/>
      <c r="N7869" s="96"/>
      <c r="O7869" s="96"/>
      <c r="P7869" s="96"/>
    </row>
    <row r="7870" spans="1:16" x14ac:dyDescent="0.25">
      <c r="A7870" s="100">
        <v>43793</v>
      </c>
      <c r="B7870" s="101">
        <v>32</v>
      </c>
      <c r="C7870" s="92" t="str">
        <f t="shared" si="366"/>
        <v>GET /domestic-payments/{DomesticPaymentId}</v>
      </c>
      <c r="D7870" s="94" t="s">
        <v>207</v>
      </c>
      <c r="E7870" s="93" t="str">
        <f t="shared" si="367"/>
        <v>PISP</v>
      </c>
      <c r="F7870" s="93" t="str">
        <f t="shared" si="368"/>
        <v>Y</v>
      </c>
      <c r="G7870" s="95">
        <v>39093108.694870025</v>
      </c>
      <c r="H7870" s="102">
        <v>40739.134827153706</v>
      </c>
      <c r="I7870" s="102">
        <v>80.773997044193948</v>
      </c>
      <c r="J7870" s="96"/>
      <c r="K7870" s="96"/>
      <c r="L7870" s="96"/>
      <c r="M7870" s="96"/>
      <c r="N7870" s="96"/>
      <c r="O7870" s="96"/>
      <c r="P7870" s="96"/>
    </row>
    <row r="7871" spans="1:16" x14ac:dyDescent="0.25">
      <c r="A7871" s="100">
        <v>43793</v>
      </c>
      <c r="B7871" s="101">
        <v>33</v>
      </c>
      <c r="C7871" s="92" t="str">
        <f t="shared" si="366"/>
        <v>POST /domestic-scheduled-payment-consents</v>
      </c>
      <c r="D7871" s="94" t="s">
        <v>207</v>
      </c>
      <c r="E7871" s="93" t="str">
        <f t="shared" si="367"/>
        <v>PISP</v>
      </c>
      <c r="F7871" s="93" t="str">
        <f t="shared" si="368"/>
        <v>N</v>
      </c>
      <c r="G7871" s="95">
        <v>20036081.638502251</v>
      </c>
      <c r="H7871" s="102">
        <v>18204.605205659795</v>
      </c>
      <c r="I7871" s="102">
        <v>118.36709657338096</v>
      </c>
      <c r="J7871" s="96"/>
      <c r="K7871" s="96"/>
      <c r="L7871" s="96"/>
      <c r="M7871" s="96"/>
      <c r="N7871" s="96"/>
      <c r="O7871" s="96"/>
      <c r="P7871" s="96"/>
    </row>
    <row r="7872" spans="1:16" x14ac:dyDescent="0.25">
      <c r="A7872" s="100">
        <v>43793</v>
      </c>
      <c r="B7872" s="101">
        <v>34</v>
      </c>
      <c r="C7872" s="92" t="str">
        <f t="shared" si="366"/>
        <v>GET /domestic-scheduled-payment-consents/{ConsentId}</v>
      </c>
      <c r="D7872" s="94" t="s">
        <v>207</v>
      </c>
      <c r="E7872" s="93" t="str">
        <f t="shared" si="367"/>
        <v>PISP</v>
      </c>
      <c r="F7872" s="93" t="str">
        <f t="shared" si="368"/>
        <v>N</v>
      </c>
      <c r="G7872" s="95">
        <v>12004291.972683445</v>
      </c>
      <c r="H7872" s="102">
        <v>14353.225471587602</v>
      </c>
      <c r="I7872" s="102">
        <v>77.990799953236305</v>
      </c>
      <c r="J7872" s="96"/>
      <c r="K7872" s="96"/>
      <c r="L7872" s="96"/>
      <c r="M7872" s="96"/>
      <c r="N7872" s="96"/>
      <c r="O7872" s="96"/>
      <c r="P7872" s="96"/>
    </row>
    <row r="7873" spans="1:16" x14ac:dyDescent="0.25">
      <c r="A7873" s="100">
        <v>43793</v>
      </c>
      <c r="B7873" s="101">
        <v>35</v>
      </c>
      <c r="C7873" s="92" t="str">
        <f t="shared" si="366"/>
        <v>POST /domestic-scheduled-payments</v>
      </c>
      <c r="D7873" s="94" t="s">
        <v>207</v>
      </c>
      <c r="E7873" s="93" t="str">
        <f t="shared" si="367"/>
        <v>PISP</v>
      </c>
      <c r="F7873" s="93" t="str">
        <f t="shared" si="368"/>
        <v>Y</v>
      </c>
      <c r="G7873" s="95">
        <v>34488889.350877807</v>
      </c>
      <c r="H7873" s="102">
        <v>43215.245223109545</v>
      </c>
      <c r="I7873" s="102">
        <v>160.06482954669104</v>
      </c>
      <c r="J7873" s="96"/>
      <c r="K7873" s="96"/>
      <c r="L7873" s="96"/>
      <c r="M7873" s="96"/>
      <c r="N7873" s="96"/>
      <c r="O7873" s="96"/>
      <c r="P7873" s="96"/>
    </row>
    <row r="7874" spans="1:16" x14ac:dyDescent="0.25">
      <c r="A7874" s="100">
        <v>43793</v>
      </c>
      <c r="B7874" s="101">
        <v>36</v>
      </c>
      <c r="C7874" s="92" t="str">
        <f t="shared" si="366"/>
        <v>GET /domestic-scheduled-payments/{DomesticScheduledPaymentId}</v>
      </c>
      <c r="D7874" s="94" t="s">
        <v>207</v>
      </c>
      <c r="E7874" s="93" t="str">
        <f t="shared" si="367"/>
        <v>PISP</v>
      </c>
      <c r="F7874" s="93" t="str">
        <f t="shared" si="368"/>
        <v>Y</v>
      </c>
      <c r="G7874" s="95">
        <v>15964982.617207427</v>
      </c>
      <c r="H7874" s="102">
        <v>36352.318425481222</v>
      </c>
      <c r="I7874" s="102">
        <v>93.191418250632665</v>
      </c>
      <c r="J7874" s="96"/>
      <c r="K7874" s="96"/>
      <c r="L7874" s="96"/>
      <c r="M7874" s="96"/>
      <c r="N7874" s="96"/>
      <c r="O7874" s="96"/>
      <c r="P7874" s="96"/>
    </row>
    <row r="7875" spans="1:16" x14ac:dyDescent="0.25">
      <c r="A7875" s="100">
        <v>43793</v>
      </c>
      <c r="B7875" s="101">
        <v>37</v>
      </c>
      <c r="C7875" s="92" t="str">
        <f t="shared" si="366"/>
        <v>POST /domestic-standing-order-consents</v>
      </c>
      <c r="D7875" s="94" t="s">
        <v>207</v>
      </c>
      <c r="E7875" s="93" t="str">
        <f t="shared" si="367"/>
        <v>PISP</v>
      </c>
      <c r="F7875" s="93" t="str">
        <f t="shared" si="368"/>
        <v>N</v>
      </c>
      <c r="G7875" s="95">
        <v>25789590.450283468</v>
      </c>
      <c r="H7875" s="102">
        <v>26405.967383108884</v>
      </c>
      <c r="I7875" s="102">
        <v>206.37897126516972</v>
      </c>
      <c r="J7875" s="96"/>
      <c r="K7875" s="96"/>
      <c r="L7875" s="96"/>
      <c r="M7875" s="96"/>
      <c r="N7875" s="96"/>
      <c r="O7875" s="96"/>
      <c r="P7875" s="96"/>
    </row>
    <row r="7876" spans="1:16" x14ac:dyDescent="0.25">
      <c r="A7876" s="100">
        <v>43793</v>
      </c>
      <c r="B7876" s="101">
        <v>38</v>
      </c>
      <c r="C7876" s="92" t="str">
        <f t="shared" si="366"/>
        <v>GET /domestic-standing-order-consents/{ConsentId}</v>
      </c>
      <c r="D7876" s="94" t="s">
        <v>207</v>
      </c>
      <c r="E7876" s="93" t="str">
        <f t="shared" si="367"/>
        <v>PISP</v>
      </c>
      <c r="F7876" s="93" t="str">
        <f t="shared" si="368"/>
        <v>N</v>
      </c>
      <c r="G7876" s="95">
        <v>24663238.397298977</v>
      </c>
      <c r="H7876" s="102">
        <v>31730.130567218032</v>
      </c>
      <c r="I7876" s="102">
        <v>213.92710340000215</v>
      </c>
      <c r="J7876" s="96"/>
      <c r="K7876" s="96"/>
      <c r="L7876" s="96"/>
      <c r="M7876" s="96"/>
      <c r="N7876" s="96"/>
      <c r="O7876" s="96"/>
      <c r="P7876" s="96"/>
    </row>
    <row r="7877" spans="1:16" x14ac:dyDescent="0.25">
      <c r="A7877" s="100">
        <v>43793</v>
      </c>
      <c r="B7877" s="101">
        <v>39</v>
      </c>
      <c r="C7877" s="92" t="str">
        <f t="shared" si="366"/>
        <v>POST /domestic-standing-orders</v>
      </c>
      <c r="D7877" s="94" t="s">
        <v>207</v>
      </c>
      <c r="E7877" s="93" t="str">
        <f t="shared" si="367"/>
        <v>PISP</v>
      </c>
      <c r="F7877" s="93" t="str">
        <f t="shared" si="368"/>
        <v>Y</v>
      </c>
      <c r="G7877" s="95">
        <v>8523296.7940333895</v>
      </c>
      <c r="H7877" s="102">
        <v>20718.160775427466</v>
      </c>
      <c r="I7877" s="102">
        <v>2.0916564179136641</v>
      </c>
      <c r="J7877" s="96"/>
      <c r="K7877" s="96"/>
      <c r="L7877" s="96"/>
      <c r="M7877" s="96"/>
      <c r="N7877" s="96"/>
      <c r="O7877" s="96"/>
      <c r="P7877" s="96"/>
    </row>
    <row r="7878" spans="1:16" x14ac:dyDescent="0.25">
      <c r="A7878" s="100">
        <v>43793</v>
      </c>
      <c r="B7878" s="101">
        <v>40</v>
      </c>
      <c r="C7878" s="92" t="str">
        <f t="shared" si="366"/>
        <v>GET /domestic-standing-orders/{DomesticStandingOrderId}</v>
      </c>
      <c r="D7878" s="94" t="s">
        <v>207</v>
      </c>
      <c r="E7878" s="93" t="str">
        <f t="shared" si="367"/>
        <v>PISP</v>
      </c>
      <c r="F7878" s="93" t="str">
        <f t="shared" si="368"/>
        <v>Y</v>
      </c>
      <c r="G7878" s="95">
        <v>6361105.5174088366</v>
      </c>
      <c r="H7878" s="102">
        <v>8224.8519177680628</v>
      </c>
      <c r="I7878" s="102">
        <v>254.01273116949955</v>
      </c>
      <c r="J7878" s="96"/>
      <c r="K7878" s="96"/>
      <c r="L7878" s="96"/>
      <c r="M7878" s="96"/>
      <c r="N7878" s="96"/>
      <c r="O7878" s="96"/>
      <c r="P7878" s="96"/>
    </row>
    <row r="7879" spans="1:16" x14ac:dyDescent="0.25">
      <c r="A7879" s="100">
        <v>43793</v>
      </c>
      <c r="B7879" s="101">
        <v>41</v>
      </c>
      <c r="C7879" s="92" t="str">
        <f t="shared" si="366"/>
        <v>POST /international-payment-consents</v>
      </c>
      <c r="D7879" s="94" t="s">
        <v>207</v>
      </c>
      <c r="E7879" s="93" t="str">
        <f t="shared" si="367"/>
        <v>PISP</v>
      </c>
      <c r="F7879" s="93" t="str">
        <f t="shared" si="368"/>
        <v>N</v>
      </c>
      <c r="G7879" s="95">
        <v>37743284.049078003</v>
      </c>
      <c r="H7879" s="102">
        <v>43592.814767766635</v>
      </c>
      <c r="I7879" s="102">
        <v>67.598532970873705</v>
      </c>
      <c r="J7879" s="96"/>
      <c r="K7879" s="96"/>
      <c r="L7879" s="96"/>
      <c r="M7879" s="96"/>
      <c r="N7879" s="96"/>
      <c r="O7879" s="96"/>
      <c r="P7879" s="96"/>
    </row>
    <row r="7880" spans="1:16" x14ac:dyDescent="0.25">
      <c r="A7880" s="100">
        <v>43793</v>
      </c>
      <c r="B7880" s="101">
        <v>42</v>
      </c>
      <c r="C7880" s="92" t="str">
        <f t="shared" ref="C7880:C7943" si="369">VLOOKUP($B7880,endpoints,3)</f>
        <v>GET /international-payment-consents/{ConsentId}</v>
      </c>
      <c r="D7880" s="94" t="s">
        <v>207</v>
      </c>
      <c r="E7880" s="93" t="str">
        <f t="shared" ref="E7880:E7943" si="370">VLOOKUP($B7880,endpoints,4)</f>
        <v>PISP</v>
      </c>
      <c r="F7880" s="93" t="str">
        <f t="shared" ref="F7880:F7943" si="371">VLOOKUP($B7880,endpoints,5)</f>
        <v>N</v>
      </c>
      <c r="G7880" s="95">
        <v>30534853.144722365</v>
      </c>
      <c r="H7880" s="102">
        <v>31605.298737843772</v>
      </c>
      <c r="I7880" s="102">
        <v>302.62108454947463</v>
      </c>
      <c r="J7880" s="96"/>
      <c r="K7880" s="96"/>
      <c r="L7880" s="96"/>
      <c r="M7880" s="96"/>
      <c r="N7880" s="96"/>
      <c r="O7880" s="96"/>
      <c r="P7880" s="96"/>
    </row>
    <row r="7881" spans="1:16" x14ac:dyDescent="0.25">
      <c r="A7881" s="100">
        <v>43793</v>
      </c>
      <c r="B7881" s="101">
        <v>43</v>
      </c>
      <c r="C7881" s="92" t="str">
        <f t="shared" si="369"/>
        <v>POST /international-payments</v>
      </c>
      <c r="D7881" s="94" t="s">
        <v>207</v>
      </c>
      <c r="E7881" s="93" t="str">
        <f t="shared" si="370"/>
        <v>PISP</v>
      </c>
      <c r="F7881" s="93" t="str">
        <f t="shared" si="371"/>
        <v>Y</v>
      </c>
      <c r="G7881" s="95">
        <v>41699890.001581602</v>
      </c>
      <c r="H7881" s="102">
        <v>38581.597510960848</v>
      </c>
      <c r="I7881" s="102">
        <v>45.619244322755264</v>
      </c>
      <c r="J7881" s="96"/>
      <c r="K7881" s="96"/>
      <c r="L7881" s="96"/>
      <c r="M7881" s="96"/>
      <c r="N7881" s="96"/>
      <c r="O7881" s="96"/>
      <c r="P7881" s="96"/>
    </row>
    <row r="7882" spans="1:16" x14ac:dyDescent="0.25">
      <c r="A7882" s="100">
        <v>43793</v>
      </c>
      <c r="B7882" s="101">
        <v>44</v>
      </c>
      <c r="C7882" s="92" t="str">
        <f t="shared" si="369"/>
        <v>GET /international-payments/{InternationalPaymentId}</v>
      </c>
      <c r="D7882" s="94" t="s">
        <v>207</v>
      </c>
      <c r="E7882" s="93" t="str">
        <f t="shared" si="370"/>
        <v>PISP</v>
      </c>
      <c r="F7882" s="93" t="str">
        <f t="shared" si="371"/>
        <v>Y</v>
      </c>
      <c r="G7882" s="95">
        <v>14695630.477256101</v>
      </c>
      <c r="H7882" s="102">
        <v>17815.070526601412</v>
      </c>
      <c r="I7882" s="102">
        <v>63.810337568436488</v>
      </c>
      <c r="J7882" s="96"/>
      <c r="K7882" s="96"/>
      <c r="L7882" s="96"/>
      <c r="M7882" s="96"/>
      <c r="N7882" s="96"/>
      <c r="O7882" s="96"/>
      <c r="P7882" s="96"/>
    </row>
    <row r="7883" spans="1:16" x14ac:dyDescent="0.25">
      <c r="A7883" s="100">
        <v>43793</v>
      </c>
      <c r="B7883" s="101">
        <v>45</v>
      </c>
      <c r="C7883" s="92" t="str">
        <f t="shared" si="369"/>
        <v>POST /international-scheduled-payment-consents</v>
      </c>
      <c r="D7883" s="94" t="s">
        <v>207</v>
      </c>
      <c r="E7883" s="93" t="str">
        <f t="shared" si="370"/>
        <v>PISP</v>
      </c>
      <c r="F7883" s="93" t="str">
        <f t="shared" si="371"/>
        <v>N</v>
      </c>
      <c r="G7883" s="95">
        <v>25651597.82882623</v>
      </c>
      <c r="H7883" s="102">
        <v>33229.285299613453</v>
      </c>
      <c r="I7883" s="102">
        <v>15.787182920942604</v>
      </c>
      <c r="J7883" s="96"/>
      <c r="K7883" s="96"/>
      <c r="L7883" s="96"/>
      <c r="M7883" s="96"/>
      <c r="N7883" s="96"/>
      <c r="O7883" s="96"/>
      <c r="P7883" s="96"/>
    </row>
    <row r="7884" spans="1:16" x14ac:dyDescent="0.25">
      <c r="A7884" s="100">
        <v>43793</v>
      </c>
      <c r="B7884" s="101">
        <v>46</v>
      </c>
      <c r="C7884" s="92" t="str">
        <f t="shared" si="369"/>
        <v>GET /international-scheduled-payment-consents/{ConsentId}</v>
      </c>
      <c r="D7884" s="94" t="s">
        <v>207</v>
      </c>
      <c r="E7884" s="93" t="str">
        <f t="shared" si="370"/>
        <v>PISP</v>
      </c>
      <c r="F7884" s="93" t="str">
        <f t="shared" si="371"/>
        <v>N</v>
      </c>
      <c r="G7884" s="95">
        <v>9506732.7712441385</v>
      </c>
      <c r="H7884" s="102">
        <v>27064.192931058922</v>
      </c>
      <c r="I7884" s="102">
        <v>26.16238130866606</v>
      </c>
      <c r="J7884" s="96"/>
      <c r="K7884" s="96"/>
      <c r="L7884" s="96"/>
      <c r="M7884" s="96"/>
      <c r="N7884" s="96"/>
      <c r="O7884" s="96"/>
      <c r="P7884" s="96"/>
    </row>
    <row r="7885" spans="1:16" x14ac:dyDescent="0.25">
      <c r="A7885" s="100">
        <v>43793</v>
      </c>
      <c r="B7885" s="101">
        <v>47</v>
      </c>
      <c r="C7885" s="92" t="str">
        <f t="shared" si="369"/>
        <v>POST /international-scheduled-payments</v>
      </c>
      <c r="D7885" s="94" t="s">
        <v>207</v>
      </c>
      <c r="E7885" s="93" t="str">
        <f t="shared" si="370"/>
        <v>PISP</v>
      </c>
      <c r="F7885" s="93" t="str">
        <f t="shared" si="371"/>
        <v>Y</v>
      </c>
      <c r="G7885" s="95">
        <v>14679334.059890032</v>
      </c>
      <c r="H7885" s="102">
        <v>22838.562606319771</v>
      </c>
      <c r="I7885" s="102">
        <v>82.28749579902329</v>
      </c>
      <c r="J7885" s="96"/>
      <c r="K7885" s="96"/>
      <c r="L7885" s="96"/>
      <c r="M7885" s="96"/>
      <c r="N7885" s="96"/>
      <c r="O7885" s="96"/>
      <c r="P7885" s="96"/>
    </row>
    <row r="7886" spans="1:16" x14ac:dyDescent="0.25">
      <c r="A7886" s="100">
        <v>43793</v>
      </c>
      <c r="B7886" s="101">
        <v>48</v>
      </c>
      <c r="C7886" s="92" t="str">
        <f t="shared" si="369"/>
        <v>GET /international-scheduled-payments/{InternationalScheduledPaymentId}</v>
      </c>
      <c r="D7886" s="94" t="s">
        <v>207</v>
      </c>
      <c r="E7886" s="93" t="str">
        <f t="shared" si="370"/>
        <v>PISP</v>
      </c>
      <c r="F7886" s="93" t="str">
        <f t="shared" si="371"/>
        <v>Y</v>
      </c>
      <c r="G7886" s="95">
        <v>21444281.16927344</v>
      </c>
      <c r="H7886" s="102">
        <v>35202.335989764011</v>
      </c>
      <c r="I7886" s="102">
        <v>55.897380017338648</v>
      </c>
      <c r="J7886" s="96"/>
      <c r="K7886" s="96"/>
      <c r="L7886" s="96"/>
      <c r="M7886" s="96"/>
      <c r="N7886" s="96"/>
      <c r="O7886" s="96"/>
      <c r="P7886" s="96"/>
    </row>
    <row r="7887" spans="1:16" x14ac:dyDescent="0.25">
      <c r="A7887" s="100">
        <v>43793</v>
      </c>
      <c r="B7887" s="101">
        <v>49</v>
      </c>
      <c r="C7887" s="92" t="str">
        <f t="shared" si="369"/>
        <v>POST /international-standing-order-consents</v>
      </c>
      <c r="D7887" s="94" t="s">
        <v>207</v>
      </c>
      <c r="E7887" s="93" t="str">
        <f t="shared" si="370"/>
        <v>PISP</v>
      </c>
      <c r="F7887" s="93" t="str">
        <f t="shared" si="371"/>
        <v>N</v>
      </c>
      <c r="G7887" s="95">
        <v>3750001.0556603484</v>
      </c>
      <c r="H7887" s="102">
        <v>13350.625065389853</v>
      </c>
      <c r="I7887" s="102">
        <v>6.0340202457711571</v>
      </c>
      <c r="J7887" s="96"/>
      <c r="K7887" s="96"/>
      <c r="L7887" s="96"/>
      <c r="M7887" s="96"/>
      <c r="N7887" s="96"/>
      <c r="O7887" s="96"/>
      <c r="P7887" s="96"/>
    </row>
    <row r="7888" spans="1:16" x14ac:dyDescent="0.25">
      <c r="A7888" s="100">
        <v>43793</v>
      </c>
      <c r="B7888" s="101">
        <v>50</v>
      </c>
      <c r="C7888" s="92" t="str">
        <f t="shared" si="369"/>
        <v>GET /international-standing-order-consents/{ConsentId}</v>
      </c>
      <c r="D7888" s="94" t="s">
        <v>207</v>
      </c>
      <c r="E7888" s="93" t="str">
        <f t="shared" si="370"/>
        <v>PISP</v>
      </c>
      <c r="F7888" s="93" t="str">
        <f t="shared" si="371"/>
        <v>N</v>
      </c>
      <c r="G7888" s="95">
        <v>21523782.009933893</v>
      </c>
      <c r="H7888" s="102">
        <v>32472.709226694278</v>
      </c>
      <c r="I7888" s="102">
        <v>301.71351977588751</v>
      </c>
      <c r="J7888" s="96"/>
      <c r="K7888" s="96"/>
      <c r="L7888" s="96"/>
      <c r="M7888" s="96"/>
      <c r="N7888" s="96"/>
      <c r="O7888" s="96"/>
      <c r="P7888" s="96"/>
    </row>
    <row r="7889" spans="1:16" x14ac:dyDescent="0.25">
      <c r="A7889" s="100">
        <v>43793</v>
      </c>
      <c r="B7889" s="101">
        <v>51</v>
      </c>
      <c r="C7889" s="92" t="str">
        <f t="shared" si="369"/>
        <v>POST /international-standing-orders</v>
      </c>
      <c r="D7889" s="94" t="s">
        <v>207</v>
      </c>
      <c r="E7889" s="93" t="str">
        <f t="shared" si="370"/>
        <v>PISP</v>
      </c>
      <c r="F7889" s="93" t="str">
        <f t="shared" si="371"/>
        <v>Y</v>
      </c>
      <c r="G7889" s="95">
        <v>16412531.620832264</v>
      </c>
      <c r="H7889" s="101">
        <v>26104.175969180793</v>
      </c>
      <c r="I7889" s="101">
        <v>224.85554192100079</v>
      </c>
      <c r="J7889" s="96"/>
      <c r="K7889" s="96"/>
      <c r="L7889" s="96"/>
      <c r="M7889" s="96"/>
      <c r="N7889" s="96"/>
      <c r="O7889" s="96"/>
      <c r="P7889" s="96"/>
    </row>
    <row r="7890" spans="1:16" x14ac:dyDescent="0.25">
      <c r="A7890" s="100">
        <v>43793</v>
      </c>
      <c r="B7890" s="101">
        <v>52</v>
      </c>
      <c r="C7890" s="92" t="str">
        <f t="shared" si="369"/>
        <v>GET /international-standing-orders/{InternationalStandingOrderPaymentId}</v>
      </c>
      <c r="D7890" s="94" t="s">
        <v>207</v>
      </c>
      <c r="E7890" s="93" t="str">
        <f t="shared" si="370"/>
        <v>PISP</v>
      </c>
      <c r="F7890" s="93" t="str">
        <f t="shared" si="371"/>
        <v>Y</v>
      </c>
      <c r="G7890" s="95">
        <v>6820551.7362413621</v>
      </c>
      <c r="H7890" s="101">
        <v>19108.754186525639</v>
      </c>
      <c r="I7890" s="101">
        <v>80.640887428812988</v>
      </c>
      <c r="J7890" s="96"/>
      <c r="K7890" s="96"/>
      <c r="L7890" s="96"/>
      <c r="M7890" s="96"/>
      <c r="N7890" s="96"/>
      <c r="O7890" s="96"/>
      <c r="P7890" s="96"/>
    </row>
    <row r="7891" spans="1:16" x14ac:dyDescent="0.25">
      <c r="A7891" s="100">
        <v>43793</v>
      </c>
      <c r="B7891" s="101">
        <v>53</v>
      </c>
      <c r="C7891" s="92" t="str">
        <f t="shared" si="369"/>
        <v>POST /file-payment-consents</v>
      </c>
      <c r="D7891" s="94" t="s">
        <v>207</v>
      </c>
      <c r="E7891" s="93" t="str">
        <f t="shared" si="370"/>
        <v>PISP</v>
      </c>
      <c r="F7891" s="93" t="str">
        <f t="shared" si="371"/>
        <v>N</v>
      </c>
      <c r="G7891" s="95">
        <v>11953811.521441512</v>
      </c>
      <c r="H7891" s="101">
        <v>15611.225083008956</v>
      </c>
      <c r="I7891" s="101">
        <v>21.830326559297397</v>
      </c>
      <c r="J7891" s="96"/>
      <c r="K7891" s="96"/>
      <c r="L7891" s="96"/>
      <c r="M7891" s="96"/>
      <c r="N7891" s="96"/>
      <c r="O7891" s="96"/>
      <c r="P7891" s="96"/>
    </row>
    <row r="7892" spans="1:16" x14ac:dyDescent="0.25">
      <c r="A7892" s="100">
        <v>43793</v>
      </c>
      <c r="B7892" s="101">
        <v>54</v>
      </c>
      <c r="C7892" s="92" t="str">
        <f t="shared" si="369"/>
        <v>GET /file-payment-consents/{ConsentId}</v>
      </c>
      <c r="D7892" s="94" t="s">
        <v>207</v>
      </c>
      <c r="E7892" s="93" t="str">
        <f t="shared" si="370"/>
        <v>PISP</v>
      </c>
      <c r="F7892" s="93" t="str">
        <f t="shared" si="371"/>
        <v>N</v>
      </c>
      <c r="G7892" s="95">
        <v>20566894.574249662</v>
      </c>
      <c r="H7892" s="101">
        <v>22600.828750624034</v>
      </c>
      <c r="I7892" s="101">
        <v>213.61246139744199</v>
      </c>
      <c r="J7892" s="96"/>
      <c r="K7892" s="96"/>
      <c r="L7892" s="96"/>
      <c r="M7892" s="96"/>
      <c r="N7892" s="96"/>
      <c r="O7892" s="96"/>
      <c r="P7892" s="96"/>
    </row>
    <row r="7893" spans="1:16" x14ac:dyDescent="0.25">
      <c r="A7893" s="100">
        <v>43793</v>
      </c>
      <c r="B7893" s="101">
        <v>55</v>
      </c>
      <c r="C7893" s="92" t="str">
        <f t="shared" si="369"/>
        <v>POST /file-payment-consents/{ConsentId}/file</v>
      </c>
      <c r="D7893" s="94" t="s">
        <v>207</v>
      </c>
      <c r="E7893" s="93" t="str">
        <f t="shared" si="370"/>
        <v>PISP</v>
      </c>
      <c r="F7893" s="93" t="str">
        <f t="shared" si="371"/>
        <v>N</v>
      </c>
      <c r="G7893" s="95">
        <v>22187240.561109036</v>
      </c>
      <c r="H7893" s="101">
        <v>30034.481155533984</v>
      </c>
      <c r="I7893" s="101">
        <v>70.913740591038291</v>
      </c>
      <c r="J7893" s="96"/>
      <c r="K7893" s="96"/>
      <c r="L7893" s="96"/>
      <c r="M7893" s="96"/>
      <c r="N7893" s="96"/>
      <c r="O7893" s="96"/>
      <c r="P7893" s="96"/>
    </row>
    <row r="7894" spans="1:16" x14ac:dyDescent="0.25">
      <c r="A7894" s="100">
        <v>43793</v>
      </c>
      <c r="B7894" s="101">
        <v>56</v>
      </c>
      <c r="C7894" s="92" t="str">
        <f t="shared" si="369"/>
        <v>GET /file-payment-consents/{ConsentId}/file</v>
      </c>
      <c r="D7894" s="94" t="s">
        <v>207</v>
      </c>
      <c r="E7894" s="93" t="str">
        <f t="shared" si="370"/>
        <v>PISP</v>
      </c>
      <c r="F7894" s="93" t="str">
        <f t="shared" si="371"/>
        <v>N</v>
      </c>
      <c r="G7894" s="95">
        <v>25628382.412833896</v>
      </c>
      <c r="H7894" s="101">
        <v>31208.88589099242</v>
      </c>
      <c r="I7894" s="101">
        <v>47.634286415083295</v>
      </c>
      <c r="J7894" s="96"/>
      <c r="K7894" s="96"/>
      <c r="L7894" s="96"/>
      <c r="M7894" s="96"/>
      <c r="N7894" s="96"/>
      <c r="O7894" s="96"/>
      <c r="P7894" s="96"/>
    </row>
    <row r="7895" spans="1:16" x14ac:dyDescent="0.25">
      <c r="A7895" s="100">
        <v>43793</v>
      </c>
      <c r="B7895" s="101">
        <v>57</v>
      </c>
      <c r="C7895" s="92" t="str">
        <f t="shared" si="369"/>
        <v>POST /file-payments</v>
      </c>
      <c r="D7895" s="94" t="s">
        <v>207</v>
      </c>
      <c r="E7895" s="93" t="str">
        <f t="shared" si="370"/>
        <v>PISP</v>
      </c>
      <c r="F7895" s="93" t="str">
        <f t="shared" si="371"/>
        <v>Y</v>
      </c>
      <c r="G7895" s="95">
        <v>436197769.35508329</v>
      </c>
      <c r="H7895" s="101">
        <v>3985.2370967243523</v>
      </c>
      <c r="I7895" s="101">
        <v>75.56682604975633</v>
      </c>
      <c r="J7895" s="96"/>
      <c r="K7895" s="96"/>
      <c r="L7895" s="96"/>
      <c r="M7895" s="96"/>
      <c r="N7895" s="96"/>
      <c r="O7895" s="96"/>
      <c r="P7895" s="96"/>
    </row>
    <row r="7896" spans="1:16" x14ac:dyDescent="0.25">
      <c r="A7896" s="100">
        <v>43793</v>
      </c>
      <c r="B7896" s="101">
        <v>58</v>
      </c>
      <c r="C7896" s="92" t="str">
        <f t="shared" si="369"/>
        <v>GET /file-payments/{FilePaymentId}</v>
      </c>
      <c r="D7896" s="94" t="s">
        <v>207</v>
      </c>
      <c r="E7896" s="93" t="str">
        <f t="shared" si="370"/>
        <v>PISP</v>
      </c>
      <c r="F7896" s="93" t="str">
        <f t="shared" si="371"/>
        <v>Y</v>
      </c>
      <c r="G7896" s="95">
        <v>76013812.680995375</v>
      </c>
      <c r="H7896" s="101">
        <v>848.69307969600118</v>
      </c>
      <c r="I7896" s="101">
        <v>128.24734081393049</v>
      </c>
      <c r="J7896" s="96"/>
      <c r="K7896" s="96"/>
      <c r="L7896" s="96"/>
      <c r="M7896" s="96"/>
      <c r="N7896" s="96"/>
      <c r="O7896" s="96"/>
      <c r="P7896" s="96"/>
    </row>
    <row r="7897" spans="1:16" x14ac:dyDescent="0.25">
      <c r="A7897" s="100">
        <v>43793</v>
      </c>
      <c r="B7897" s="101">
        <v>59</v>
      </c>
      <c r="C7897" s="92" t="str">
        <f t="shared" si="369"/>
        <v>GET /file-payments/{FilePaymentId}/report-file</v>
      </c>
      <c r="D7897" s="94" t="s">
        <v>207</v>
      </c>
      <c r="E7897" s="93" t="str">
        <f t="shared" si="370"/>
        <v>PISP</v>
      </c>
      <c r="F7897" s="93" t="str">
        <f t="shared" si="371"/>
        <v>Y</v>
      </c>
      <c r="G7897" s="95">
        <v>59175476.595894314</v>
      </c>
      <c r="H7897" s="101">
        <v>2805.6493414329107</v>
      </c>
      <c r="I7897" s="101">
        <v>97.327791673298321</v>
      </c>
      <c r="J7897" s="96"/>
      <c r="K7897" s="96"/>
      <c r="L7897" s="96"/>
      <c r="M7897" s="96"/>
      <c r="N7897" s="96"/>
      <c r="O7897" s="96"/>
      <c r="P7897" s="96"/>
    </row>
    <row r="7898" spans="1:16" x14ac:dyDescent="0.25">
      <c r="A7898" s="100">
        <v>43793</v>
      </c>
      <c r="B7898" s="101">
        <v>60</v>
      </c>
      <c r="C7898" s="92" t="str">
        <f t="shared" si="369"/>
        <v>POST /funds-confirmation-consents</v>
      </c>
      <c r="D7898" s="94" t="s">
        <v>207</v>
      </c>
      <c r="E7898" s="93" t="str">
        <f t="shared" si="370"/>
        <v>CoF</v>
      </c>
      <c r="F7898" s="93" t="str">
        <f t="shared" si="371"/>
        <v>N</v>
      </c>
      <c r="G7898" s="95">
        <v>15764371.93543754</v>
      </c>
      <c r="H7898" s="102">
        <v>16338.671800957509</v>
      </c>
      <c r="I7898" s="102">
        <v>14.985939079820938</v>
      </c>
      <c r="J7898" s="96"/>
      <c r="K7898" s="96"/>
      <c r="L7898" s="96"/>
      <c r="M7898" s="96"/>
      <c r="N7898" s="96"/>
      <c r="O7898" s="96"/>
      <c r="P7898" s="96"/>
    </row>
    <row r="7899" spans="1:16" x14ac:dyDescent="0.25">
      <c r="A7899" s="100">
        <v>43793</v>
      </c>
      <c r="B7899" s="101">
        <v>61</v>
      </c>
      <c r="C7899" s="92" t="str">
        <f t="shared" si="369"/>
        <v>GET /funds-confirmation-consents/{ConsentId}</v>
      </c>
      <c r="D7899" s="94" t="s">
        <v>207</v>
      </c>
      <c r="E7899" s="93" t="str">
        <f t="shared" si="370"/>
        <v>CoF</v>
      </c>
      <c r="F7899" s="93" t="str">
        <f t="shared" si="371"/>
        <v>N</v>
      </c>
      <c r="G7899" s="95">
        <v>20359439.058352165</v>
      </c>
      <c r="H7899" s="102">
        <v>45084.617665093574</v>
      </c>
      <c r="I7899" s="102">
        <v>205.17044528957575</v>
      </c>
      <c r="J7899" s="96"/>
      <c r="K7899" s="96"/>
      <c r="L7899" s="96"/>
      <c r="M7899" s="96"/>
      <c r="N7899" s="96"/>
      <c r="O7899" s="96"/>
      <c r="P7899" s="96"/>
    </row>
    <row r="7900" spans="1:16" x14ac:dyDescent="0.25">
      <c r="A7900" s="100">
        <v>43793</v>
      </c>
      <c r="B7900" s="101">
        <v>62</v>
      </c>
      <c r="C7900" s="92" t="str">
        <f t="shared" si="369"/>
        <v>DELETE /funds-confirmation-consents/{ConsentId}</v>
      </c>
      <c r="D7900" s="94" t="s">
        <v>207</v>
      </c>
      <c r="E7900" s="93" t="str">
        <f t="shared" si="370"/>
        <v>CoF</v>
      </c>
      <c r="F7900" s="93" t="str">
        <f t="shared" si="371"/>
        <v>N</v>
      </c>
      <c r="G7900" s="95">
        <v>7539212.0593341822</v>
      </c>
      <c r="H7900" s="102">
        <v>12284.19287361364</v>
      </c>
      <c r="I7900" s="102">
        <v>127.11727829599215</v>
      </c>
      <c r="J7900" s="96"/>
      <c r="K7900" s="96"/>
      <c r="L7900" s="96"/>
      <c r="M7900" s="96"/>
      <c r="N7900" s="96"/>
      <c r="O7900" s="96"/>
      <c r="P7900" s="96"/>
    </row>
    <row r="7901" spans="1:16" x14ac:dyDescent="0.25">
      <c r="A7901" s="100">
        <v>43793</v>
      </c>
      <c r="B7901" s="101">
        <v>63</v>
      </c>
      <c r="C7901" s="92" t="str">
        <f t="shared" si="369"/>
        <v>POST /funds-confirmations</v>
      </c>
      <c r="D7901" s="94" t="s">
        <v>207</v>
      </c>
      <c r="E7901" s="93" t="str">
        <f t="shared" si="370"/>
        <v>CoF</v>
      </c>
      <c r="F7901" s="93" t="str">
        <f t="shared" si="371"/>
        <v>Y</v>
      </c>
      <c r="G7901" s="95">
        <v>9387338.2476427089</v>
      </c>
      <c r="H7901" s="102">
        <v>16574.548992489072</v>
      </c>
      <c r="I7901" s="102">
        <v>238.24911484889597</v>
      </c>
      <c r="J7901" s="96"/>
      <c r="K7901" s="96"/>
      <c r="L7901" s="96"/>
      <c r="M7901" s="96"/>
      <c r="N7901" s="96"/>
      <c r="O7901" s="96"/>
      <c r="P7901" s="96"/>
    </row>
    <row r="7902" spans="1:16" x14ac:dyDescent="0.25">
      <c r="A7902" s="46">
        <v>43793</v>
      </c>
      <c r="B7902" s="101">
        <v>0</v>
      </c>
      <c r="C7902" s="92" t="str">
        <f t="shared" si="369"/>
        <v>OIDC endpoints for token IDs</v>
      </c>
      <c r="D7902" s="94" t="s">
        <v>208</v>
      </c>
      <c r="E7902" s="93" t="str">
        <f t="shared" si="370"/>
        <v>OIDC</v>
      </c>
      <c r="F7902" s="93" t="str">
        <f t="shared" si="371"/>
        <v>N</v>
      </c>
      <c r="G7902" s="112">
        <v>699729456.07768977</v>
      </c>
      <c r="H7902" s="68">
        <v>1485565.5613221137</v>
      </c>
      <c r="I7902" s="68">
        <v>541.21928669372392</v>
      </c>
      <c r="J7902" s="96"/>
      <c r="K7902" s="96"/>
      <c r="L7902" s="96"/>
      <c r="M7902" s="96"/>
      <c r="N7902" s="96"/>
      <c r="O7902" s="96"/>
      <c r="P7902" s="96"/>
    </row>
    <row r="7903" spans="1:16" x14ac:dyDescent="0.25">
      <c r="A7903" s="97">
        <v>43793</v>
      </c>
      <c r="B7903" s="101">
        <v>1</v>
      </c>
      <c r="C7903" s="92" t="str">
        <f t="shared" si="369"/>
        <v>POST /account-access-consents</v>
      </c>
      <c r="D7903" s="94" t="s">
        <v>208</v>
      </c>
      <c r="E7903" s="93" t="str">
        <f t="shared" si="370"/>
        <v>AISP</v>
      </c>
      <c r="F7903" s="93" t="str">
        <f t="shared" si="371"/>
        <v>N</v>
      </c>
      <c r="G7903" s="95">
        <v>618335.84723196819</v>
      </c>
      <c r="H7903" s="103">
        <v>27675.759283574585</v>
      </c>
      <c r="I7903" s="103">
        <v>92.623388369023573</v>
      </c>
      <c r="J7903" s="96"/>
      <c r="K7903" s="96"/>
      <c r="L7903" s="96"/>
      <c r="M7903" s="96"/>
      <c r="N7903" s="96"/>
      <c r="O7903" s="96"/>
      <c r="P7903" s="96"/>
    </row>
    <row r="7904" spans="1:16" x14ac:dyDescent="0.25">
      <c r="A7904" s="97">
        <v>43793</v>
      </c>
      <c r="B7904" s="101">
        <v>2</v>
      </c>
      <c r="C7904" s="92" t="str">
        <f t="shared" si="369"/>
        <v>GET /account-access-consents/{ConsentId}</v>
      </c>
      <c r="D7904" s="94" t="s">
        <v>208</v>
      </c>
      <c r="E7904" s="93" t="str">
        <f t="shared" si="370"/>
        <v>AISP</v>
      </c>
      <c r="F7904" s="93" t="str">
        <f t="shared" si="371"/>
        <v>N</v>
      </c>
      <c r="G7904" s="95">
        <v>1226905.2875438437</v>
      </c>
      <c r="H7904" s="103">
        <v>30094.009396802096</v>
      </c>
      <c r="I7904" s="103">
        <v>30.609763346712825</v>
      </c>
      <c r="J7904" s="96"/>
      <c r="K7904" s="96"/>
      <c r="L7904" s="96"/>
      <c r="M7904" s="96"/>
      <c r="N7904" s="96"/>
      <c r="O7904" s="96"/>
      <c r="P7904" s="96"/>
    </row>
    <row r="7905" spans="1:16" x14ac:dyDescent="0.25">
      <c r="A7905" s="97">
        <v>43793</v>
      </c>
      <c r="B7905" s="101">
        <v>3</v>
      </c>
      <c r="C7905" s="92" t="str">
        <f t="shared" si="369"/>
        <v>DELETE /account-access-consents/{ConsentId}</v>
      </c>
      <c r="D7905" s="94" t="s">
        <v>208</v>
      </c>
      <c r="E7905" s="93" t="str">
        <f t="shared" si="370"/>
        <v>AISP</v>
      </c>
      <c r="F7905" s="93" t="str">
        <f t="shared" si="371"/>
        <v>N</v>
      </c>
      <c r="G7905" s="95">
        <v>638195.49239286198</v>
      </c>
      <c r="H7905" s="103">
        <v>27187.90722156109</v>
      </c>
      <c r="I7905" s="103">
        <v>256.74248089405637</v>
      </c>
      <c r="J7905" s="96"/>
      <c r="K7905" s="96"/>
      <c r="L7905" s="96"/>
      <c r="M7905" s="96"/>
      <c r="N7905" s="96"/>
      <c r="O7905" s="96"/>
      <c r="P7905" s="96"/>
    </row>
    <row r="7906" spans="1:16" x14ac:dyDescent="0.25">
      <c r="A7906" s="97">
        <v>43793</v>
      </c>
      <c r="B7906" s="101">
        <v>4</v>
      </c>
      <c r="C7906" s="92" t="str">
        <f t="shared" si="369"/>
        <v>GET /accounts</v>
      </c>
      <c r="D7906" s="94" t="s">
        <v>208</v>
      </c>
      <c r="E7906" s="93" t="str">
        <f t="shared" si="370"/>
        <v>AISP</v>
      </c>
      <c r="F7906" s="93" t="str">
        <f t="shared" si="371"/>
        <v>Y</v>
      </c>
      <c r="G7906" s="95">
        <v>1685441.6002597981</v>
      </c>
      <c r="H7906" s="103">
        <v>33156.732444020556</v>
      </c>
      <c r="I7906" s="103">
        <v>71.176275814725756</v>
      </c>
      <c r="J7906" s="96"/>
      <c r="K7906" s="96"/>
      <c r="L7906" s="96"/>
      <c r="M7906" s="96"/>
      <c r="N7906" s="96"/>
      <c r="O7906" s="96"/>
      <c r="P7906" s="96"/>
    </row>
    <row r="7907" spans="1:16" x14ac:dyDescent="0.25">
      <c r="A7907" s="97">
        <v>43793</v>
      </c>
      <c r="B7907" s="101">
        <v>5</v>
      </c>
      <c r="C7907" s="92" t="str">
        <f t="shared" si="369"/>
        <v>GET /accounts/{AccountId}</v>
      </c>
      <c r="D7907" s="94" t="s">
        <v>208</v>
      </c>
      <c r="E7907" s="93" t="str">
        <f t="shared" si="370"/>
        <v>AISP</v>
      </c>
      <c r="F7907" s="93" t="str">
        <f t="shared" si="371"/>
        <v>Y</v>
      </c>
      <c r="G7907" s="95">
        <v>2449264.4574626656</v>
      </c>
      <c r="H7907" s="103">
        <v>40763.223175917621</v>
      </c>
      <c r="I7907" s="103">
        <v>83.69550068658296</v>
      </c>
      <c r="J7907" s="96"/>
      <c r="K7907" s="96"/>
      <c r="L7907" s="96"/>
      <c r="M7907" s="96"/>
      <c r="N7907" s="96"/>
      <c r="O7907" s="96"/>
      <c r="P7907" s="96"/>
    </row>
    <row r="7908" spans="1:16" x14ac:dyDescent="0.25">
      <c r="A7908" s="97">
        <v>43793</v>
      </c>
      <c r="B7908" s="101">
        <v>6</v>
      </c>
      <c r="C7908" s="92" t="str">
        <f t="shared" si="369"/>
        <v>GET /accounts/{AccountId}/balances</v>
      </c>
      <c r="D7908" s="94" t="s">
        <v>208</v>
      </c>
      <c r="E7908" s="93" t="str">
        <f t="shared" si="370"/>
        <v>AISP</v>
      </c>
      <c r="F7908" s="93" t="str">
        <f t="shared" si="371"/>
        <v>Y</v>
      </c>
      <c r="G7908" s="95">
        <v>1965427.6965411839</v>
      </c>
      <c r="H7908" s="99">
        <v>26889.112156827672</v>
      </c>
      <c r="I7908" s="99">
        <v>125.46394882419898</v>
      </c>
      <c r="J7908" s="96"/>
      <c r="K7908" s="96"/>
      <c r="L7908" s="96"/>
      <c r="M7908" s="96"/>
      <c r="N7908" s="96"/>
      <c r="O7908" s="96"/>
      <c r="P7908" s="96"/>
    </row>
    <row r="7909" spans="1:16" x14ac:dyDescent="0.25">
      <c r="A7909" s="97">
        <v>43793</v>
      </c>
      <c r="B7909" s="101">
        <v>7</v>
      </c>
      <c r="C7909" s="92" t="str">
        <f t="shared" si="369"/>
        <v>GET /balances</v>
      </c>
      <c r="D7909" s="94" t="s">
        <v>208</v>
      </c>
      <c r="E7909" s="93" t="str">
        <f t="shared" si="370"/>
        <v>AISP</v>
      </c>
      <c r="F7909" s="93" t="str">
        <f t="shared" si="371"/>
        <v>Y</v>
      </c>
      <c r="G7909" s="95">
        <v>1063897.2497656276</v>
      </c>
      <c r="H7909" s="99">
        <v>24188.225729964834</v>
      </c>
      <c r="I7909" s="99">
        <v>157.55204780234092</v>
      </c>
      <c r="J7909" s="96"/>
      <c r="K7909" s="96"/>
      <c r="L7909" s="96"/>
      <c r="M7909" s="96"/>
      <c r="N7909" s="96"/>
      <c r="O7909" s="96"/>
      <c r="P7909" s="96"/>
    </row>
    <row r="7910" spans="1:16" x14ac:dyDescent="0.25">
      <c r="A7910" s="97">
        <v>43793</v>
      </c>
      <c r="B7910" s="101">
        <v>8</v>
      </c>
      <c r="C7910" s="92" t="str">
        <f t="shared" si="369"/>
        <v>GET /accounts/{AccountId}/transactions</v>
      </c>
      <c r="D7910" s="94" t="s">
        <v>208</v>
      </c>
      <c r="E7910" s="93" t="str">
        <f t="shared" si="370"/>
        <v>AISP</v>
      </c>
      <c r="F7910" s="93" t="str">
        <f t="shared" si="371"/>
        <v>Y</v>
      </c>
      <c r="G7910" s="95">
        <v>34000798.799849845</v>
      </c>
      <c r="H7910" s="99">
        <v>20982.237913525976</v>
      </c>
      <c r="I7910" s="99">
        <v>168.25196821232652</v>
      </c>
      <c r="J7910" s="96"/>
      <c r="K7910" s="96"/>
      <c r="L7910" s="96"/>
      <c r="M7910" s="96"/>
      <c r="N7910" s="96"/>
      <c r="O7910" s="96"/>
      <c r="P7910" s="96"/>
    </row>
    <row r="7911" spans="1:16" x14ac:dyDescent="0.25">
      <c r="A7911" s="97">
        <v>43793</v>
      </c>
      <c r="B7911" s="101">
        <v>9</v>
      </c>
      <c r="C7911" s="92" t="str">
        <f t="shared" si="369"/>
        <v>GET /transactions</v>
      </c>
      <c r="D7911" s="94" t="s">
        <v>208</v>
      </c>
      <c r="E7911" s="93" t="str">
        <f t="shared" si="370"/>
        <v>AISP</v>
      </c>
      <c r="F7911" s="93" t="str">
        <f t="shared" si="371"/>
        <v>Y</v>
      </c>
      <c r="G7911" s="95">
        <v>313022598.15443802</v>
      </c>
      <c r="H7911" s="99">
        <v>45409.220256082233</v>
      </c>
      <c r="I7911" s="99">
        <v>33.524159900620077</v>
      </c>
      <c r="J7911" s="96"/>
      <c r="K7911" s="96"/>
      <c r="L7911" s="96"/>
      <c r="M7911" s="96"/>
      <c r="N7911" s="96"/>
      <c r="O7911" s="96"/>
      <c r="P7911" s="96"/>
    </row>
    <row r="7912" spans="1:16" x14ac:dyDescent="0.25">
      <c r="A7912" s="97">
        <v>43793</v>
      </c>
      <c r="B7912" s="101">
        <v>10</v>
      </c>
      <c r="C7912" s="92" t="str">
        <f t="shared" si="369"/>
        <v>GET /accounts/{AccountId}/beneficiaries</v>
      </c>
      <c r="D7912" s="94" t="s">
        <v>208</v>
      </c>
      <c r="E7912" s="93" t="str">
        <f t="shared" si="370"/>
        <v>AISP</v>
      </c>
      <c r="F7912" s="93" t="str">
        <f t="shared" si="371"/>
        <v>Y</v>
      </c>
      <c r="G7912" s="95">
        <v>1875046.9043431655</v>
      </c>
      <c r="H7912" s="99">
        <v>25565.165603120058</v>
      </c>
      <c r="I7912" s="99">
        <v>124.64007896800832</v>
      </c>
      <c r="J7912" s="96"/>
      <c r="K7912" s="96"/>
      <c r="L7912" s="96"/>
      <c r="M7912" s="96"/>
      <c r="N7912" s="96"/>
      <c r="O7912" s="96"/>
      <c r="P7912" s="96"/>
    </row>
    <row r="7913" spans="1:16" x14ac:dyDescent="0.25">
      <c r="A7913" s="97">
        <v>43793</v>
      </c>
      <c r="B7913" s="101">
        <v>11</v>
      </c>
      <c r="C7913" s="92" t="str">
        <f t="shared" si="369"/>
        <v>GET /beneficiaries</v>
      </c>
      <c r="D7913" s="94" t="s">
        <v>208</v>
      </c>
      <c r="E7913" s="93" t="str">
        <f t="shared" si="370"/>
        <v>AISP</v>
      </c>
      <c r="F7913" s="93" t="str">
        <f t="shared" si="371"/>
        <v>Y</v>
      </c>
      <c r="G7913" s="95">
        <v>2637625.4220528947</v>
      </c>
      <c r="H7913" s="99">
        <v>40459.512252448083</v>
      </c>
      <c r="I7913" s="99">
        <v>28.419702736108629</v>
      </c>
      <c r="J7913" s="96"/>
      <c r="K7913" s="96"/>
      <c r="L7913" s="96"/>
      <c r="M7913" s="96"/>
      <c r="N7913" s="96"/>
      <c r="O7913" s="96"/>
      <c r="P7913" s="96"/>
    </row>
    <row r="7914" spans="1:16" x14ac:dyDescent="0.25">
      <c r="A7914" s="97">
        <v>43793</v>
      </c>
      <c r="B7914" s="101">
        <v>12</v>
      </c>
      <c r="C7914" s="92" t="str">
        <f t="shared" si="369"/>
        <v>GET /accounts/{AccountId}/direct-debits</v>
      </c>
      <c r="D7914" s="94" t="s">
        <v>208</v>
      </c>
      <c r="E7914" s="93" t="str">
        <f t="shared" si="370"/>
        <v>AISP</v>
      </c>
      <c r="F7914" s="93" t="str">
        <f t="shared" si="371"/>
        <v>Y</v>
      </c>
      <c r="G7914" s="95">
        <v>1890620.625709411</v>
      </c>
      <c r="H7914" s="99">
        <v>36901.532488387282</v>
      </c>
      <c r="I7914" s="99">
        <v>189.57139228035172</v>
      </c>
      <c r="J7914" s="96"/>
      <c r="K7914" s="96"/>
      <c r="L7914" s="96"/>
      <c r="M7914" s="96"/>
      <c r="N7914" s="96"/>
      <c r="O7914" s="96"/>
      <c r="P7914" s="96"/>
    </row>
    <row r="7915" spans="1:16" x14ac:dyDescent="0.25">
      <c r="A7915" s="97">
        <v>43793</v>
      </c>
      <c r="B7915" s="101">
        <v>13</v>
      </c>
      <c r="C7915" s="92" t="str">
        <f t="shared" si="369"/>
        <v>GET /direct-debits</v>
      </c>
      <c r="D7915" s="94" t="s">
        <v>208</v>
      </c>
      <c r="E7915" s="93" t="str">
        <f t="shared" si="370"/>
        <v>AISP</v>
      </c>
      <c r="F7915" s="93" t="str">
        <f t="shared" si="371"/>
        <v>Y</v>
      </c>
      <c r="G7915" s="95">
        <v>1865314.5976176243</v>
      </c>
      <c r="H7915" s="99">
        <v>21883.179691963072</v>
      </c>
      <c r="I7915" s="99">
        <v>195.62533914993708</v>
      </c>
      <c r="J7915" s="96"/>
      <c r="K7915" s="96"/>
      <c r="L7915" s="96"/>
      <c r="M7915" s="96"/>
      <c r="N7915" s="96"/>
      <c r="O7915" s="96"/>
      <c r="P7915" s="96"/>
    </row>
    <row r="7916" spans="1:16" x14ac:dyDescent="0.25">
      <c r="A7916" s="97">
        <v>43793</v>
      </c>
      <c r="B7916" s="101">
        <v>14</v>
      </c>
      <c r="C7916" s="92" t="str">
        <f t="shared" si="369"/>
        <v>GET /accounts/{AccountId}/standing-orders</v>
      </c>
      <c r="D7916" s="94" t="s">
        <v>208</v>
      </c>
      <c r="E7916" s="93" t="str">
        <f t="shared" si="370"/>
        <v>AISP</v>
      </c>
      <c r="F7916" s="93" t="str">
        <f t="shared" si="371"/>
        <v>Y</v>
      </c>
      <c r="G7916" s="95">
        <v>948031.30198234913</v>
      </c>
      <c r="H7916" s="99">
        <v>18052.727103051187</v>
      </c>
      <c r="I7916" s="99">
        <v>120.22781843670327</v>
      </c>
      <c r="J7916" s="96"/>
      <c r="K7916" s="96"/>
      <c r="L7916" s="96"/>
      <c r="M7916" s="96"/>
      <c r="N7916" s="96"/>
      <c r="O7916" s="96"/>
      <c r="P7916" s="96"/>
    </row>
    <row r="7917" spans="1:16" x14ac:dyDescent="0.25">
      <c r="A7917" s="97">
        <v>43793</v>
      </c>
      <c r="B7917" s="101">
        <v>15</v>
      </c>
      <c r="C7917" s="92" t="str">
        <f t="shared" si="369"/>
        <v>GET /standing-orders</v>
      </c>
      <c r="D7917" s="94" t="s">
        <v>208</v>
      </c>
      <c r="E7917" s="93" t="str">
        <f t="shared" si="370"/>
        <v>AISP</v>
      </c>
      <c r="F7917" s="93" t="str">
        <f t="shared" si="371"/>
        <v>Y</v>
      </c>
      <c r="G7917" s="95">
        <v>1264435.7304752821</v>
      </c>
      <c r="H7917" s="99">
        <v>45280.775796877628</v>
      </c>
      <c r="I7917" s="99">
        <v>155.87155676303763</v>
      </c>
      <c r="J7917" s="96"/>
      <c r="K7917" s="96"/>
      <c r="L7917" s="96"/>
      <c r="M7917" s="96"/>
      <c r="N7917" s="96"/>
      <c r="O7917" s="96"/>
      <c r="P7917" s="96"/>
    </row>
    <row r="7918" spans="1:16" x14ac:dyDescent="0.25">
      <c r="A7918" s="97">
        <v>43793</v>
      </c>
      <c r="B7918" s="101">
        <v>16</v>
      </c>
      <c r="C7918" s="92" t="str">
        <f t="shared" si="369"/>
        <v>GET /accounts/{AccountId}/product</v>
      </c>
      <c r="D7918" s="94" t="s">
        <v>208</v>
      </c>
      <c r="E7918" s="93" t="str">
        <f t="shared" si="370"/>
        <v>AISP</v>
      </c>
      <c r="F7918" s="93" t="str">
        <f t="shared" si="371"/>
        <v>Y</v>
      </c>
      <c r="G7918" s="95">
        <v>377025.81555368757</v>
      </c>
      <c r="H7918" s="99">
        <v>5105.3274492357641</v>
      </c>
      <c r="I7918" s="99">
        <v>153.59913658538125</v>
      </c>
      <c r="J7918" s="96"/>
      <c r="K7918" s="96"/>
      <c r="L7918" s="96"/>
      <c r="M7918" s="96"/>
      <c r="N7918" s="96"/>
      <c r="O7918" s="96"/>
      <c r="P7918" s="96"/>
    </row>
    <row r="7919" spans="1:16" x14ac:dyDescent="0.25">
      <c r="A7919" s="97">
        <v>43793</v>
      </c>
      <c r="B7919" s="101">
        <v>17</v>
      </c>
      <c r="C7919" s="92" t="str">
        <f t="shared" si="369"/>
        <v>GET /products</v>
      </c>
      <c r="D7919" s="94" t="s">
        <v>208</v>
      </c>
      <c r="E7919" s="93" t="str">
        <f t="shared" si="370"/>
        <v>AISP</v>
      </c>
      <c r="F7919" s="93" t="str">
        <f t="shared" si="371"/>
        <v>Y</v>
      </c>
      <c r="G7919" s="95">
        <v>745051.83058791223</v>
      </c>
      <c r="H7919" s="99">
        <v>31444.052665375042</v>
      </c>
      <c r="I7919" s="99">
        <v>239.08160782623474</v>
      </c>
      <c r="J7919" s="96"/>
      <c r="K7919" s="96"/>
      <c r="L7919" s="96"/>
      <c r="M7919" s="96"/>
      <c r="N7919" s="96"/>
      <c r="O7919" s="96"/>
      <c r="P7919" s="96"/>
    </row>
    <row r="7920" spans="1:16" x14ac:dyDescent="0.25">
      <c r="A7920" s="97">
        <v>43793</v>
      </c>
      <c r="B7920" s="101">
        <v>18</v>
      </c>
      <c r="C7920" s="92" t="str">
        <f t="shared" si="369"/>
        <v>GET /accounts/{AccountId}/offers</v>
      </c>
      <c r="D7920" s="94" t="s">
        <v>208</v>
      </c>
      <c r="E7920" s="93" t="str">
        <f t="shared" si="370"/>
        <v>AISP</v>
      </c>
      <c r="F7920" s="93" t="str">
        <f t="shared" si="371"/>
        <v>Y</v>
      </c>
      <c r="G7920" s="95">
        <v>764705.90627185756</v>
      </c>
      <c r="H7920" s="99">
        <v>41012.802415769635</v>
      </c>
      <c r="I7920" s="99">
        <v>280.56239084765843</v>
      </c>
      <c r="J7920" s="96"/>
      <c r="K7920" s="96"/>
      <c r="L7920" s="96"/>
      <c r="M7920" s="96"/>
      <c r="N7920" s="96"/>
      <c r="O7920" s="96"/>
      <c r="P7920" s="96"/>
    </row>
    <row r="7921" spans="1:16" x14ac:dyDescent="0.25">
      <c r="A7921" s="97">
        <v>43793</v>
      </c>
      <c r="B7921" s="101">
        <v>19</v>
      </c>
      <c r="C7921" s="92" t="str">
        <f t="shared" si="369"/>
        <v>GET /offers</v>
      </c>
      <c r="D7921" s="94" t="s">
        <v>208</v>
      </c>
      <c r="E7921" s="93" t="str">
        <f t="shared" si="370"/>
        <v>AISP</v>
      </c>
      <c r="F7921" s="93" t="str">
        <f t="shared" si="371"/>
        <v>Y</v>
      </c>
      <c r="G7921" s="95">
        <v>2834820.7086333986</v>
      </c>
      <c r="H7921" s="99">
        <v>42606.386117439259</v>
      </c>
      <c r="I7921" s="99">
        <v>144.27988115167398</v>
      </c>
      <c r="J7921" s="96"/>
      <c r="K7921" s="96"/>
      <c r="L7921" s="96"/>
      <c r="M7921" s="96"/>
      <c r="N7921" s="96"/>
      <c r="O7921" s="96"/>
      <c r="P7921" s="96"/>
    </row>
    <row r="7922" spans="1:16" x14ac:dyDescent="0.25">
      <c r="A7922" s="97">
        <v>43793</v>
      </c>
      <c r="B7922" s="101">
        <v>20</v>
      </c>
      <c r="C7922" s="92" t="str">
        <f t="shared" si="369"/>
        <v>GET /accounts/{AccountId}/party</v>
      </c>
      <c r="D7922" s="94" t="s">
        <v>208</v>
      </c>
      <c r="E7922" s="93" t="str">
        <f t="shared" si="370"/>
        <v>AISP</v>
      </c>
      <c r="F7922" s="93" t="str">
        <f t="shared" si="371"/>
        <v>Y</v>
      </c>
      <c r="G7922" s="95">
        <v>1039453.5523205005</v>
      </c>
      <c r="H7922" s="99">
        <v>51258.779568057449</v>
      </c>
      <c r="I7922" s="99">
        <v>0</v>
      </c>
      <c r="J7922" s="96"/>
      <c r="K7922" s="96"/>
      <c r="L7922" s="96"/>
      <c r="M7922" s="96"/>
      <c r="N7922" s="96"/>
      <c r="O7922" s="96"/>
      <c r="P7922" s="96"/>
    </row>
    <row r="7923" spans="1:16" x14ac:dyDescent="0.25">
      <c r="A7923" s="97">
        <v>43793</v>
      </c>
      <c r="B7923" s="101">
        <v>21</v>
      </c>
      <c r="C7923" s="92" t="str">
        <f t="shared" si="369"/>
        <v>GET /party</v>
      </c>
      <c r="D7923" s="94" t="s">
        <v>208</v>
      </c>
      <c r="E7923" s="93" t="str">
        <f t="shared" si="370"/>
        <v>AISP</v>
      </c>
      <c r="F7923" s="93" t="str">
        <f t="shared" si="371"/>
        <v>Y</v>
      </c>
      <c r="G7923" s="95">
        <v>732228.18510919146</v>
      </c>
      <c r="H7923" s="99">
        <v>11230.277052635034</v>
      </c>
      <c r="I7923" s="99">
        <v>371.17258964645936</v>
      </c>
      <c r="J7923" s="96"/>
      <c r="K7923" s="96"/>
      <c r="L7923" s="96"/>
      <c r="M7923" s="96"/>
      <c r="N7923" s="96"/>
      <c r="O7923" s="96"/>
      <c r="P7923" s="96"/>
    </row>
    <row r="7924" spans="1:16" x14ac:dyDescent="0.25">
      <c r="A7924" s="97">
        <v>43793</v>
      </c>
      <c r="B7924" s="101">
        <v>22</v>
      </c>
      <c r="C7924" s="92" t="str">
        <f t="shared" si="369"/>
        <v>GET /accounts/{AccountId}/scheduled-payments</v>
      </c>
      <c r="D7924" s="94" t="s">
        <v>208</v>
      </c>
      <c r="E7924" s="93" t="str">
        <f t="shared" si="370"/>
        <v>AISP</v>
      </c>
      <c r="F7924" s="93" t="str">
        <f t="shared" si="371"/>
        <v>Y</v>
      </c>
      <c r="G7924" s="95">
        <v>823776.71885428147</v>
      </c>
      <c r="H7924" s="99">
        <v>32875.41862377894</v>
      </c>
      <c r="I7924" s="99">
        <v>2.7988473997386025</v>
      </c>
      <c r="J7924" s="96"/>
      <c r="K7924" s="96"/>
      <c r="L7924" s="96"/>
      <c r="M7924" s="96"/>
      <c r="N7924" s="96"/>
      <c r="O7924" s="96"/>
      <c r="P7924" s="96"/>
    </row>
    <row r="7925" spans="1:16" x14ac:dyDescent="0.25">
      <c r="A7925" s="97">
        <v>43793</v>
      </c>
      <c r="B7925" s="101">
        <v>23</v>
      </c>
      <c r="C7925" s="92" t="str">
        <f t="shared" si="369"/>
        <v>GET /scheduled-payments</v>
      </c>
      <c r="D7925" s="94" t="s">
        <v>208</v>
      </c>
      <c r="E7925" s="93" t="str">
        <f t="shared" si="370"/>
        <v>AISP</v>
      </c>
      <c r="F7925" s="93" t="str">
        <f t="shared" si="371"/>
        <v>Y</v>
      </c>
      <c r="G7925" s="95">
        <v>1937559.6067806336</v>
      </c>
      <c r="H7925" s="99">
        <v>30996.902130639501</v>
      </c>
      <c r="I7925" s="99">
        <v>87.923036387741874</v>
      </c>
      <c r="J7925" s="96"/>
      <c r="K7925" s="96"/>
      <c r="L7925" s="96"/>
      <c r="M7925" s="96"/>
      <c r="N7925" s="96"/>
      <c r="O7925" s="96"/>
      <c r="P7925" s="96"/>
    </row>
    <row r="7926" spans="1:16" x14ac:dyDescent="0.25">
      <c r="A7926" s="97">
        <v>43793</v>
      </c>
      <c r="B7926" s="101">
        <v>24</v>
      </c>
      <c r="C7926" s="92" t="str">
        <f t="shared" si="369"/>
        <v>GET /accounts/{AccountId}/statements</v>
      </c>
      <c r="D7926" s="94" t="s">
        <v>208</v>
      </c>
      <c r="E7926" s="93" t="str">
        <f t="shared" si="370"/>
        <v>AISP</v>
      </c>
      <c r="F7926" s="93" t="str">
        <f t="shared" si="371"/>
        <v>Y</v>
      </c>
      <c r="G7926" s="95">
        <v>875149.00165471586</v>
      </c>
      <c r="H7926" s="99">
        <v>13933.052833552227</v>
      </c>
      <c r="I7926" s="99">
        <v>140.8342645657423</v>
      </c>
      <c r="J7926" s="96"/>
      <c r="K7926" s="96"/>
      <c r="L7926" s="96"/>
      <c r="M7926" s="96"/>
      <c r="N7926" s="96"/>
      <c r="O7926" s="96"/>
      <c r="P7926" s="96"/>
    </row>
    <row r="7927" spans="1:16" x14ac:dyDescent="0.25">
      <c r="A7927" s="97">
        <v>43793</v>
      </c>
      <c r="B7927" s="101">
        <v>25</v>
      </c>
      <c r="C7927" s="92" t="str">
        <f t="shared" si="369"/>
        <v>GET /accounts/{AccountId}/statements/{StatementId}</v>
      </c>
      <c r="D7927" s="94" t="s">
        <v>208</v>
      </c>
      <c r="E7927" s="93" t="str">
        <f t="shared" si="370"/>
        <v>AISP</v>
      </c>
      <c r="F7927" s="93" t="str">
        <f t="shared" si="371"/>
        <v>Y</v>
      </c>
      <c r="G7927" s="95">
        <v>1014515.2154615485</v>
      </c>
      <c r="H7927" s="99">
        <v>22919.641379267712</v>
      </c>
      <c r="I7927" s="99">
        <v>105.37758998385037</v>
      </c>
      <c r="J7927" s="96"/>
      <c r="K7927" s="96"/>
      <c r="L7927" s="96"/>
      <c r="M7927" s="96"/>
      <c r="N7927" s="96"/>
      <c r="O7927" s="96"/>
      <c r="P7927" s="96"/>
    </row>
    <row r="7928" spans="1:16" x14ac:dyDescent="0.25">
      <c r="A7928" s="97">
        <v>43793</v>
      </c>
      <c r="B7928" s="101">
        <v>26</v>
      </c>
      <c r="C7928" s="92" t="str">
        <f t="shared" si="369"/>
        <v>GET /accounts/{AccountId}/statements/{StatementId}/file</v>
      </c>
      <c r="D7928" s="94" t="s">
        <v>208</v>
      </c>
      <c r="E7928" s="93" t="str">
        <f t="shared" si="370"/>
        <v>AISP</v>
      </c>
      <c r="F7928" s="93" t="str">
        <f t="shared" si="371"/>
        <v>Y</v>
      </c>
      <c r="G7928" s="95">
        <v>2200905.9786176533</v>
      </c>
      <c r="H7928" s="99">
        <v>23801.813114591088</v>
      </c>
      <c r="I7928" s="99">
        <v>96.046604355705639</v>
      </c>
      <c r="J7928" s="96"/>
      <c r="K7928" s="96"/>
      <c r="L7928" s="96"/>
      <c r="M7928" s="96"/>
      <c r="N7928" s="96"/>
      <c r="O7928" s="96"/>
      <c r="P7928" s="96"/>
    </row>
    <row r="7929" spans="1:16" x14ac:dyDescent="0.25">
      <c r="A7929" s="97">
        <v>43793</v>
      </c>
      <c r="B7929" s="101">
        <v>27</v>
      </c>
      <c r="C7929" s="92" t="str">
        <f t="shared" si="369"/>
        <v>GET /accounts/{AccountId}/statements/{StatementId}/transactions</v>
      </c>
      <c r="D7929" s="94" t="s">
        <v>208</v>
      </c>
      <c r="E7929" s="93" t="str">
        <f t="shared" si="370"/>
        <v>AISP</v>
      </c>
      <c r="F7929" s="93" t="str">
        <f t="shared" si="371"/>
        <v>Y</v>
      </c>
      <c r="G7929" s="95">
        <v>29993145.25969971</v>
      </c>
      <c r="H7929" s="99">
        <v>7020.4813059379121</v>
      </c>
      <c r="I7929" s="99">
        <v>245.21064302794906</v>
      </c>
      <c r="J7929" s="96"/>
      <c r="K7929" s="96"/>
      <c r="L7929" s="96"/>
      <c r="M7929" s="96"/>
      <c r="N7929" s="96"/>
      <c r="O7929" s="96"/>
      <c r="P7929" s="96"/>
    </row>
    <row r="7930" spans="1:16" x14ac:dyDescent="0.25">
      <c r="A7930" s="97">
        <v>43793</v>
      </c>
      <c r="B7930" s="101">
        <v>28</v>
      </c>
      <c r="C7930" s="92" t="str">
        <f t="shared" si="369"/>
        <v>GET /statements</v>
      </c>
      <c r="D7930" s="94" t="s">
        <v>208</v>
      </c>
      <c r="E7930" s="93" t="str">
        <f t="shared" si="370"/>
        <v>AISP</v>
      </c>
      <c r="F7930" s="93" t="str">
        <f t="shared" si="371"/>
        <v>Y</v>
      </c>
      <c r="G7930" s="95">
        <v>3097598.9579689219</v>
      </c>
      <c r="H7930" s="99">
        <v>45004.873548193857</v>
      </c>
      <c r="I7930" s="99">
        <v>62.590825744378549</v>
      </c>
      <c r="J7930" s="96"/>
      <c r="K7930" s="96"/>
      <c r="L7930" s="96"/>
      <c r="M7930" s="96"/>
      <c r="N7930" s="96"/>
      <c r="O7930" s="96"/>
      <c r="P7930" s="96"/>
    </row>
    <row r="7931" spans="1:16" x14ac:dyDescent="0.25">
      <c r="A7931" s="97">
        <v>43793</v>
      </c>
      <c r="B7931" s="101">
        <v>29</v>
      </c>
      <c r="C7931" s="92" t="str">
        <f t="shared" si="369"/>
        <v>POST /domestic-payment-consents</v>
      </c>
      <c r="D7931" s="94" t="s">
        <v>208</v>
      </c>
      <c r="E7931" s="93" t="str">
        <f t="shared" si="370"/>
        <v>PISP</v>
      </c>
      <c r="F7931" s="93" t="str">
        <f t="shared" si="371"/>
        <v>N</v>
      </c>
      <c r="G7931" s="95">
        <v>3668098.2389338161</v>
      </c>
      <c r="H7931" s="99">
        <v>9180.7080334345919</v>
      </c>
      <c r="I7931" s="99">
        <v>93.360032578090653</v>
      </c>
      <c r="J7931" s="96"/>
      <c r="K7931" s="96"/>
      <c r="L7931" s="96"/>
      <c r="M7931" s="96"/>
      <c r="N7931" s="96"/>
      <c r="O7931" s="96"/>
      <c r="P7931" s="96"/>
    </row>
    <row r="7932" spans="1:16" x14ac:dyDescent="0.25">
      <c r="A7932" s="97">
        <v>43793</v>
      </c>
      <c r="B7932" s="101">
        <v>30</v>
      </c>
      <c r="C7932" s="92" t="str">
        <f t="shared" si="369"/>
        <v>GET /domestic-payment-consents/{ConsentId}</v>
      </c>
      <c r="D7932" s="94" t="s">
        <v>208</v>
      </c>
      <c r="E7932" s="93" t="str">
        <f t="shared" si="370"/>
        <v>PISP</v>
      </c>
      <c r="F7932" s="93" t="str">
        <f t="shared" si="371"/>
        <v>N</v>
      </c>
      <c r="G7932" s="95">
        <v>14259187.287282551</v>
      </c>
      <c r="H7932" s="99">
        <v>18454.5480435022</v>
      </c>
      <c r="I7932" s="99">
        <v>149.25854796024285</v>
      </c>
      <c r="J7932" s="96"/>
      <c r="K7932" s="96"/>
      <c r="L7932" s="96"/>
      <c r="M7932" s="96"/>
      <c r="N7932" s="96"/>
      <c r="O7932" s="96"/>
      <c r="P7932" s="96"/>
    </row>
    <row r="7933" spans="1:16" x14ac:dyDescent="0.25">
      <c r="A7933" s="97">
        <v>43793</v>
      </c>
      <c r="B7933" s="101">
        <v>31</v>
      </c>
      <c r="C7933" s="92" t="str">
        <f t="shared" si="369"/>
        <v>POST /domestic-payments</v>
      </c>
      <c r="D7933" s="94" t="s">
        <v>208</v>
      </c>
      <c r="E7933" s="93" t="str">
        <f t="shared" si="370"/>
        <v>PISP</v>
      </c>
      <c r="F7933" s="93" t="str">
        <f t="shared" si="371"/>
        <v>Y</v>
      </c>
      <c r="G7933" s="95">
        <v>4742237.4540559417</v>
      </c>
      <c r="H7933" s="99">
        <v>14912.48311846539</v>
      </c>
      <c r="I7933" s="99">
        <v>6.4315557436424911</v>
      </c>
      <c r="J7933" s="96"/>
      <c r="K7933" s="96"/>
      <c r="L7933" s="96"/>
      <c r="M7933" s="96"/>
      <c r="N7933" s="96"/>
      <c r="O7933" s="96"/>
      <c r="P7933" s="96"/>
    </row>
    <row r="7934" spans="1:16" x14ac:dyDescent="0.25">
      <c r="A7934" s="97">
        <v>43793</v>
      </c>
      <c r="B7934" s="101">
        <v>32</v>
      </c>
      <c r="C7934" s="92" t="str">
        <f t="shared" si="369"/>
        <v>GET /domestic-payments/{DomesticPaymentId}</v>
      </c>
      <c r="D7934" s="94" t="s">
        <v>208</v>
      </c>
      <c r="E7934" s="93" t="str">
        <f t="shared" si="370"/>
        <v>PISP</v>
      </c>
      <c r="F7934" s="93" t="str">
        <f t="shared" si="371"/>
        <v>Y</v>
      </c>
      <c r="G7934" s="95">
        <v>35539189.72260911</v>
      </c>
      <c r="H7934" s="99">
        <v>39940.328261915398</v>
      </c>
      <c r="I7934" s="99">
        <v>73.430906403812671</v>
      </c>
      <c r="J7934" s="96"/>
      <c r="K7934" s="96"/>
      <c r="L7934" s="96"/>
      <c r="M7934" s="96"/>
      <c r="N7934" s="96"/>
      <c r="O7934" s="96"/>
      <c r="P7934" s="96"/>
    </row>
    <row r="7935" spans="1:16" x14ac:dyDescent="0.25">
      <c r="A7935" s="97">
        <v>43793</v>
      </c>
      <c r="B7935" s="101">
        <v>33</v>
      </c>
      <c r="C7935" s="92" t="str">
        <f t="shared" si="369"/>
        <v>POST /domestic-scheduled-payment-consents</v>
      </c>
      <c r="D7935" s="94" t="s">
        <v>208</v>
      </c>
      <c r="E7935" s="93" t="str">
        <f t="shared" si="370"/>
        <v>PISP</v>
      </c>
      <c r="F7935" s="93" t="str">
        <f t="shared" si="371"/>
        <v>N</v>
      </c>
      <c r="G7935" s="95">
        <v>18214619.671365682</v>
      </c>
      <c r="H7935" s="99">
        <v>17847.652162411563</v>
      </c>
      <c r="I7935" s="99">
        <v>107.60645143034633</v>
      </c>
      <c r="J7935" s="96"/>
      <c r="K7935" s="96"/>
      <c r="L7935" s="96"/>
      <c r="M7935" s="96"/>
      <c r="N7935" s="96"/>
      <c r="O7935" s="96"/>
      <c r="P7935" s="96"/>
    </row>
    <row r="7936" spans="1:16" x14ac:dyDescent="0.25">
      <c r="A7936" s="97">
        <v>43793</v>
      </c>
      <c r="B7936" s="101">
        <v>34</v>
      </c>
      <c r="C7936" s="92" t="str">
        <f t="shared" si="369"/>
        <v>GET /domestic-scheduled-payment-consents/{ConsentId}</v>
      </c>
      <c r="D7936" s="94" t="s">
        <v>208</v>
      </c>
      <c r="E7936" s="93" t="str">
        <f t="shared" si="370"/>
        <v>PISP</v>
      </c>
      <c r="F7936" s="93" t="str">
        <f t="shared" si="371"/>
        <v>N</v>
      </c>
      <c r="G7936" s="95">
        <v>10912992.702439494</v>
      </c>
      <c r="H7936" s="99">
        <v>14071.78967802706</v>
      </c>
      <c r="I7936" s="99">
        <v>70.900727230214812</v>
      </c>
      <c r="J7936" s="96"/>
      <c r="K7936" s="96"/>
      <c r="L7936" s="96"/>
      <c r="M7936" s="96"/>
      <c r="N7936" s="96"/>
      <c r="O7936" s="96"/>
      <c r="P7936" s="96"/>
    </row>
    <row r="7937" spans="1:16" x14ac:dyDescent="0.25">
      <c r="A7937" s="97">
        <v>43793</v>
      </c>
      <c r="B7937" s="101">
        <v>35</v>
      </c>
      <c r="C7937" s="92" t="str">
        <f t="shared" si="369"/>
        <v>POST /domestic-scheduled-payments</v>
      </c>
      <c r="D7937" s="94" t="s">
        <v>208</v>
      </c>
      <c r="E7937" s="93" t="str">
        <f t="shared" si="370"/>
        <v>PISP</v>
      </c>
      <c r="F7937" s="93" t="str">
        <f t="shared" si="371"/>
        <v>Y</v>
      </c>
      <c r="G7937" s="95">
        <v>31353535.773525279</v>
      </c>
      <c r="H7937" s="99">
        <v>42367.887473636809</v>
      </c>
      <c r="I7937" s="99">
        <v>145.51348140608275</v>
      </c>
      <c r="J7937" s="96"/>
      <c r="K7937" s="96"/>
      <c r="L7937" s="96"/>
      <c r="M7937" s="96"/>
      <c r="N7937" s="96"/>
      <c r="O7937" s="96"/>
      <c r="P7937" s="96"/>
    </row>
    <row r="7938" spans="1:16" x14ac:dyDescent="0.25">
      <c r="A7938" s="97">
        <v>43793</v>
      </c>
      <c r="B7938" s="101">
        <v>36</v>
      </c>
      <c r="C7938" s="92" t="str">
        <f t="shared" si="369"/>
        <v>GET /domestic-scheduled-payments/{DomesticScheduledPaymentId}</v>
      </c>
      <c r="D7938" s="94" t="s">
        <v>208</v>
      </c>
      <c r="E7938" s="93" t="str">
        <f t="shared" si="370"/>
        <v>PISP</v>
      </c>
      <c r="F7938" s="93" t="str">
        <f t="shared" si="371"/>
        <v>Y</v>
      </c>
      <c r="G7938" s="95">
        <v>14513620.561097659</v>
      </c>
      <c r="H7938" s="99">
        <v>35639.527868118843</v>
      </c>
      <c r="I7938" s="99">
        <v>84.719471136938779</v>
      </c>
      <c r="J7938" s="96"/>
      <c r="K7938" s="96"/>
      <c r="L7938" s="96"/>
      <c r="M7938" s="96"/>
      <c r="N7938" s="96"/>
      <c r="O7938" s="96"/>
      <c r="P7938" s="96"/>
    </row>
    <row r="7939" spans="1:16" x14ac:dyDescent="0.25">
      <c r="A7939" s="97">
        <v>43793</v>
      </c>
      <c r="B7939" s="101">
        <v>37</v>
      </c>
      <c r="C7939" s="92" t="str">
        <f t="shared" si="369"/>
        <v>POST /domestic-standing-order-consents</v>
      </c>
      <c r="D7939" s="94" t="s">
        <v>208</v>
      </c>
      <c r="E7939" s="93" t="str">
        <f t="shared" si="370"/>
        <v>PISP</v>
      </c>
      <c r="F7939" s="93" t="str">
        <f t="shared" si="371"/>
        <v>N</v>
      </c>
      <c r="G7939" s="95">
        <v>23445082.227530424</v>
      </c>
      <c r="H7939" s="99">
        <v>25888.203316773415</v>
      </c>
      <c r="I7939" s="99">
        <v>187.61724660469974</v>
      </c>
      <c r="J7939" s="96"/>
      <c r="K7939" s="96"/>
      <c r="L7939" s="96"/>
      <c r="M7939" s="96"/>
      <c r="N7939" s="96"/>
      <c r="O7939" s="96"/>
      <c r="P7939" s="96"/>
    </row>
    <row r="7940" spans="1:16" x14ac:dyDescent="0.25">
      <c r="A7940" s="97">
        <v>43793</v>
      </c>
      <c r="B7940" s="101">
        <v>38</v>
      </c>
      <c r="C7940" s="92" t="str">
        <f t="shared" si="369"/>
        <v>GET /domestic-standing-order-consents/{ConsentId}</v>
      </c>
      <c r="D7940" s="94" t="s">
        <v>208</v>
      </c>
      <c r="E7940" s="93" t="str">
        <f t="shared" si="370"/>
        <v>PISP</v>
      </c>
      <c r="F7940" s="93" t="str">
        <f t="shared" si="371"/>
        <v>N</v>
      </c>
      <c r="G7940" s="95">
        <v>22421125.81572634</v>
      </c>
      <c r="H7940" s="99">
        <v>31107.971144331405</v>
      </c>
      <c r="I7940" s="99">
        <v>194.47918490909285</v>
      </c>
      <c r="J7940" s="96"/>
      <c r="K7940" s="96"/>
      <c r="L7940" s="96"/>
      <c r="M7940" s="96"/>
      <c r="N7940" s="96"/>
      <c r="O7940" s="96"/>
      <c r="P7940" s="96"/>
    </row>
    <row r="7941" spans="1:16" x14ac:dyDescent="0.25">
      <c r="A7941" s="97">
        <v>43793</v>
      </c>
      <c r="B7941" s="101">
        <v>39</v>
      </c>
      <c r="C7941" s="92" t="str">
        <f t="shared" si="369"/>
        <v>POST /domestic-standing-orders</v>
      </c>
      <c r="D7941" s="94" t="s">
        <v>208</v>
      </c>
      <c r="E7941" s="93" t="str">
        <f t="shared" si="370"/>
        <v>PISP</v>
      </c>
      <c r="F7941" s="93" t="str">
        <f t="shared" si="371"/>
        <v>Y</v>
      </c>
      <c r="G7941" s="95">
        <v>7748451.6309394445</v>
      </c>
      <c r="H7941" s="99">
        <v>20311.922328850458</v>
      </c>
      <c r="I7941" s="99">
        <v>1.9015058344669671</v>
      </c>
      <c r="J7941" s="96"/>
      <c r="K7941" s="96"/>
      <c r="L7941" s="96"/>
      <c r="M7941" s="96"/>
      <c r="N7941" s="96"/>
      <c r="O7941" s="96"/>
      <c r="P7941" s="96"/>
    </row>
    <row r="7942" spans="1:16" x14ac:dyDescent="0.25">
      <c r="A7942" s="97">
        <v>43793</v>
      </c>
      <c r="B7942" s="101">
        <v>40</v>
      </c>
      <c r="C7942" s="92" t="str">
        <f t="shared" si="369"/>
        <v>GET /domestic-standing-orders/{DomesticStandingOrderId}</v>
      </c>
      <c r="D7942" s="94" t="s">
        <v>208</v>
      </c>
      <c r="E7942" s="93" t="str">
        <f t="shared" si="370"/>
        <v>PISP</v>
      </c>
      <c r="F7942" s="93" t="str">
        <f t="shared" si="371"/>
        <v>Y</v>
      </c>
      <c r="G7942" s="95">
        <v>5782823.1976443967</v>
      </c>
      <c r="H7942" s="99">
        <v>8063.5803115373155</v>
      </c>
      <c r="I7942" s="99">
        <v>230.92066469954503</v>
      </c>
      <c r="J7942" s="96"/>
      <c r="K7942" s="96"/>
      <c r="L7942" s="96"/>
      <c r="M7942" s="96"/>
      <c r="N7942" s="96"/>
      <c r="O7942" s="96"/>
      <c r="P7942" s="96"/>
    </row>
    <row r="7943" spans="1:16" x14ac:dyDescent="0.25">
      <c r="A7943" s="97">
        <v>43793</v>
      </c>
      <c r="B7943" s="101">
        <v>41</v>
      </c>
      <c r="C7943" s="92" t="str">
        <f t="shared" si="369"/>
        <v>POST /international-payment-consents</v>
      </c>
      <c r="D7943" s="94" t="s">
        <v>208</v>
      </c>
      <c r="E7943" s="93" t="str">
        <f t="shared" si="370"/>
        <v>PISP</v>
      </c>
      <c r="F7943" s="93" t="str">
        <f t="shared" si="371"/>
        <v>N</v>
      </c>
      <c r="G7943" s="95">
        <v>34312076.408252724</v>
      </c>
      <c r="H7943" s="99">
        <v>42738.053693888854</v>
      </c>
      <c r="I7943" s="99">
        <v>61.45321179170336</v>
      </c>
      <c r="J7943" s="96"/>
      <c r="K7943" s="96"/>
      <c r="L7943" s="96"/>
      <c r="M7943" s="96"/>
      <c r="N7943" s="96"/>
      <c r="O7943" s="96"/>
      <c r="P7943" s="96"/>
    </row>
    <row r="7944" spans="1:16" x14ac:dyDescent="0.25">
      <c r="A7944" s="97">
        <v>43793</v>
      </c>
      <c r="B7944" s="101">
        <v>42</v>
      </c>
      <c r="C7944" s="92" t="str">
        <f t="shared" ref="C7944:C8007" si="372">VLOOKUP($B7944,endpoints,3)</f>
        <v>GET /international-payment-consents/{ConsentId}</v>
      </c>
      <c r="D7944" s="94" t="s">
        <v>208</v>
      </c>
      <c r="E7944" s="93" t="str">
        <f t="shared" ref="E7944:E8007" si="373">VLOOKUP($B7944,endpoints,4)</f>
        <v>PISP</v>
      </c>
      <c r="F7944" s="93" t="str">
        <f t="shared" ref="F7944:F8007" si="374">VLOOKUP($B7944,endpoints,5)</f>
        <v>N</v>
      </c>
      <c r="G7944" s="95">
        <v>27758957.404293057</v>
      </c>
      <c r="H7944" s="99">
        <v>30985.58699788605</v>
      </c>
      <c r="I7944" s="99">
        <v>275.11007686315872</v>
      </c>
      <c r="J7944" s="96"/>
      <c r="K7944" s="96"/>
      <c r="L7944" s="96"/>
      <c r="M7944" s="96"/>
      <c r="N7944" s="96"/>
      <c r="O7944" s="96"/>
      <c r="P7944" s="96"/>
    </row>
    <row r="7945" spans="1:16" x14ac:dyDescent="0.25">
      <c r="A7945" s="97">
        <v>43793</v>
      </c>
      <c r="B7945" s="101">
        <v>43</v>
      </c>
      <c r="C7945" s="92" t="str">
        <f t="shared" si="372"/>
        <v>POST /international-payments</v>
      </c>
      <c r="D7945" s="94" t="s">
        <v>208</v>
      </c>
      <c r="E7945" s="93" t="str">
        <f t="shared" si="373"/>
        <v>PISP</v>
      </c>
      <c r="F7945" s="93" t="str">
        <f t="shared" si="374"/>
        <v>Y</v>
      </c>
      <c r="G7945" s="95">
        <v>37908990.910528727</v>
      </c>
      <c r="H7945" s="99">
        <v>37825.095598981221</v>
      </c>
      <c r="I7945" s="99">
        <v>41.472040293413876</v>
      </c>
      <c r="J7945" s="96"/>
      <c r="K7945" s="96"/>
      <c r="L7945" s="96"/>
      <c r="M7945" s="96"/>
      <c r="N7945" s="96"/>
      <c r="O7945" s="96"/>
      <c r="P7945" s="96"/>
    </row>
    <row r="7946" spans="1:16" x14ac:dyDescent="0.25">
      <c r="A7946" s="97">
        <v>43793</v>
      </c>
      <c r="B7946" s="101">
        <v>44</v>
      </c>
      <c r="C7946" s="92" t="str">
        <f t="shared" si="372"/>
        <v>GET /international-payments/{InternationalPaymentId}</v>
      </c>
      <c r="D7946" s="94" t="s">
        <v>208</v>
      </c>
      <c r="E7946" s="93" t="str">
        <f t="shared" si="373"/>
        <v>PISP</v>
      </c>
      <c r="F7946" s="93" t="str">
        <f t="shared" si="374"/>
        <v>Y</v>
      </c>
      <c r="G7946" s="95">
        <v>13359664.070232818</v>
      </c>
      <c r="H7946" s="99">
        <v>17465.755418236677</v>
      </c>
      <c r="I7946" s="99">
        <v>58.009397789487714</v>
      </c>
      <c r="J7946" s="96"/>
      <c r="K7946" s="96"/>
      <c r="L7946" s="96"/>
      <c r="M7946" s="96"/>
      <c r="N7946" s="96"/>
      <c r="O7946" s="96"/>
      <c r="P7946" s="96"/>
    </row>
    <row r="7947" spans="1:16" x14ac:dyDescent="0.25">
      <c r="A7947" s="97">
        <v>43793</v>
      </c>
      <c r="B7947" s="101">
        <v>45</v>
      </c>
      <c r="C7947" s="92" t="str">
        <f t="shared" si="372"/>
        <v>POST /international-scheduled-payment-consents</v>
      </c>
      <c r="D7947" s="94" t="s">
        <v>208</v>
      </c>
      <c r="E7947" s="93" t="str">
        <f t="shared" si="373"/>
        <v>PISP</v>
      </c>
      <c r="F7947" s="93" t="str">
        <f t="shared" si="374"/>
        <v>N</v>
      </c>
      <c r="G7947" s="95">
        <v>23319634.389842026</v>
      </c>
      <c r="H7947" s="99">
        <v>32577.730685895545</v>
      </c>
      <c r="I7947" s="99">
        <v>14.351984473584183</v>
      </c>
      <c r="J7947" s="96"/>
      <c r="K7947" s="96"/>
      <c r="L7947" s="96"/>
      <c r="M7947" s="96"/>
      <c r="N7947" s="96"/>
      <c r="O7947" s="96"/>
      <c r="P7947" s="96"/>
    </row>
    <row r="7948" spans="1:16" x14ac:dyDescent="0.25">
      <c r="A7948" s="97">
        <v>43793</v>
      </c>
      <c r="B7948" s="101">
        <v>46</v>
      </c>
      <c r="C7948" s="92" t="str">
        <f t="shared" si="372"/>
        <v>GET /international-scheduled-payment-consents/{ConsentId}</v>
      </c>
      <c r="D7948" s="94" t="s">
        <v>208</v>
      </c>
      <c r="E7948" s="93" t="str">
        <f t="shared" si="373"/>
        <v>PISP</v>
      </c>
      <c r="F7948" s="93" t="str">
        <f t="shared" si="374"/>
        <v>N</v>
      </c>
      <c r="G7948" s="95">
        <v>8642484.3374946713</v>
      </c>
      <c r="H7948" s="99">
        <v>26533.522481430315</v>
      </c>
      <c r="I7948" s="99">
        <v>23.783983007878234</v>
      </c>
      <c r="J7948" s="96"/>
      <c r="K7948" s="96"/>
      <c r="L7948" s="96"/>
      <c r="M7948" s="96"/>
      <c r="N7948" s="96"/>
      <c r="O7948" s="96"/>
      <c r="P7948" s="96"/>
    </row>
    <row r="7949" spans="1:16" x14ac:dyDescent="0.25">
      <c r="A7949" s="97">
        <v>43793</v>
      </c>
      <c r="B7949" s="101">
        <v>47</v>
      </c>
      <c r="C7949" s="92" t="str">
        <f t="shared" si="372"/>
        <v>POST /international-scheduled-payments</v>
      </c>
      <c r="D7949" s="94" t="s">
        <v>208</v>
      </c>
      <c r="E7949" s="93" t="str">
        <f t="shared" si="373"/>
        <v>PISP</v>
      </c>
      <c r="F7949" s="93" t="str">
        <f t="shared" si="374"/>
        <v>Y</v>
      </c>
      <c r="G7949" s="95">
        <v>13344849.145354573</v>
      </c>
      <c r="H7949" s="99">
        <v>22390.747653254675</v>
      </c>
      <c r="I7949" s="99">
        <v>74.80681436274844</v>
      </c>
      <c r="J7949" s="96"/>
      <c r="K7949" s="96"/>
      <c r="L7949" s="96"/>
      <c r="M7949" s="96"/>
      <c r="N7949" s="96"/>
      <c r="O7949" s="96"/>
      <c r="P7949" s="96"/>
    </row>
    <row r="7950" spans="1:16" x14ac:dyDescent="0.25">
      <c r="A7950" s="97">
        <v>43793</v>
      </c>
      <c r="B7950" s="101">
        <v>48</v>
      </c>
      <c r="C7950" s="92" t="str">
        <f t="shared" si="372"/>
        <v>GET /international-scheduled-payments/{InternationalScheduledPaymentId}</v>
      </c>
      <c r="D7950" s="94" t="s">
        <v>208</v>
      </c>
      <c r="E7950" s="93" t="str">
        <f t="shared" si="373"/>
        <v>PISP</v>
      </c>
      <c r="F7950" s="93" t="str">
        <f t="shared" si="374"/>
        <v>Y</v>
      </c>
      <c r="G7950" s="95">
        <v>19494801.062975854</v>
      </c>
      <c r="H7950" s="99">
        <v>34512.094107611774</v>
      </c>
      <c r="I7950" s="99">
        <v>50.815800015762406</v>
      </c>
      <c r="J7950" s="96"/>
      <c r="K7950" s="96"/>
      <c r="L7950" s="96"/>
      <c r="M7950" s="96"/>
      <c r="N7950" s="96"/>
      <c r="O7950" s="96"/>
      <c r="P7950" s="96"/>
    </row>
    <row r="7951" spans="1:16" x14ac:dyDescent="0.25">
      <c r="A7951" s="97">
        <v>43793</v>
      </c>
      <c r="B7951" s="101">
        <v>49</v>
      </c>
      <c r="C7951" s="92" t="str">
        <f t="shared" si="372"/>
        <v>POST /international-standing-order-consents</v>
      </c>
      <c r="D7951" s="94" t="s">
        <v>208</v>
      </c>
      <c r="E7951" s="93" t="str">
        <f t="shared" si="373"/>
        <v>PISP</v>
      </c>
      <c r="F7951" s="93" t="str">
        <f t="shared" si="374"/>
        <v>N</v>
      </c>
      <c r="G7951" s="95">
        <v>3409091.8687821347</v>
      </c>
      <c r="H7951" s="99">
        <v>13088.848103323386</v>
      </c>
      <c r="I7951" s="99">
        <v>5.4854729507010518</v>
      </c>
      <c r="J7951" s="96"/>
      <c r="K7951" s="96"/>
      <c r="L7951" s="96"/>
      <c r="M7951" s="96"/>
      <c r="N7951" s="96"/>
      <c r="O7951" s="96"/>
      <c r="P7951" s="96"/>
    </row>
    <row r="7952" spans="1:16" x14ac:dyDescent="0.25">
      <c r="A7952" s="97">
        <v>43793</v>
      </c>
      <c r="B7952" s="101">
        <v>50</v>
      </c>
      <c r="C7952" s="92" t="str">
        <f t="shared" si="372"/>
        <v>GET /international-standing-order-consents/{ConsentId}</v>
      </c>
      <c r="D7952" s="94" t="s">
        <v>208</v>
      </c>
      <c r="E7952" s="93" t="str">
        <f t="shared" si="373"/>
        <v>PISP</v>
      </c>
      <c r="F7952" s="93" t="str">
        <f t="shared" si="374"/>
        <v>N</v>
      </c>
      <c r="G7952" s="95">
        <v>19567074.554485355</v>
      </c>
      <c r="H7952" s="99">
        <v>31835.989437935565</v>
      </c>
      <c r="I7952" s="99">
        <v>274.28501797807951</v>
      </c>
      <c r="J7952" s="96"/>
      <c r="K7952" s="96"/>
      <c r="L7952" s="96"/>
      <c r="M7952" s="96"/>
      <c r="N7952" s="96"/>
      <c r="O7952" s="96"/>
      <c r="P7952" s="96"/>
    </row>
    <row r="7953" spans="1:16" x14ac:dyDescent="0.25">
      <c r="A7953" s="97">
        <v>43793</v>
      </c>
      <c r="B7953" s="101">
        <v>51</v>
      </c>
      <c r="C7953" s="92" t="str">
        <f t="shared" si="372"/>
        <v>POST /international-standing-orders</v>
      </c>
      <c r="D7953" s="94" t="s">
        <v>208</v>
      </c>
      <c r="E7953" s="93" t="str">
        <f t="shared" si="373"/>
        <v>PISP</v>
      </c>
      <c r="F7953" s="93" t="str">
        <f t="shared" si="374"/>
        <v>Y</v>
      </c>
      <c r="G7953" s="95">
        <v>14920483.291665694</v>
      </c>
      <c r="H7953" s="103">
        <v>25592.329381549796</v>
      </c>
      <c r="I7953" s="103">
        <v>204.4141290190916</v>
      </c>
      <c r="J7953" s="96"/>
      <c r="K7953" s="96"/>
      <c r="L7953" s="96"/>
      <c r="M7953" s="96"/>
      <c r="N7953" s="96"/>
      <c r="O7953" s="96"/>
      <c r="P7953" s="96"/>
    </row>
    <row r="7954" spans="1:16" x14ac:dyDescent="0.25">
      <c r="A7954" s="97">
        <v>43793</v>
      </c>
      <c r="B7954" s="101">
        <v>52</v>
      </c>
      <c r="C7954" s="92" t="str">
        <f t="shared" si="372"/>
        <v>GET /international-standing-orders/{InternationalStandingOrderPaymentId}</v>
      </c>
      <c r="D7954" s="94" t="s">
        <v>208</v>
      </c>
      <c r="E7954" s="93" t="str">
        <f t="shared" si="373"/>
        <v>PISP</v>
      </c>
      <c r="F7954" s="93" t="str">
        <f t="shared" si="374"/>
        <v>Y</v>
      </c>
      <c r="G7954" s="95">
        <v>6200501.5784012377</v>
      </c>
      <c r="H7954" s="103">
        <v>18734.072731887882</v>
      </c>
      <c r="I7954" s="103">
        <v>73.309897662557262</v>
      </c>
      <c r="J7954" s="96"/>
      <c r="K7954" s="96"/>
      <c r="L7954" s="96"/>
      <c r="M7954" s="96"/>
      <c r="N7954" s="96"/>
      <c r="O7954" s="96"/>
      <c r="P7954" s="96"/>
    </row>
    <row r="7955" spans="1:16" x14ac:dyDescent="0.25">
      <c r="A7955" s="97">
        <v>43793</v>
      </c>
      <c r="B7955" s="101">
        <v>53</v>
      </c>
      <c r="C7955" s="92" t="str">
        <f t="shared" si="372"/>
        <v>POST /file-payment-consents</v>
      </c>
      <c r="D7955" s="94" t="s">
        <v>208</v>
      </c>
      <c r="E7955" s="93" t="str">
        <f t="shared" si="373"/>
        <v>PISP</v>
      </c>
      <c r="F7955" s="93" t="str">
        <f t="shared" si="374"/>
        <v>N</v>
      </c>
      <c r="G7955" s="95">
        <v>10867101.383128647</v>
      </c>
      <c r="H7955" s="103">
        <v>15305.122630400938</v>
      </c>
      <c r="I7955" s="103">
        <v>19.845751417543088</v>
      </c>
      <c r="J7955" s="96"/>
      <c r="K7955" s="96"/>
      <c r="L7955" s="96"/>
      <c r="M7955" s="96"/>
      <c r="N7955" s="96"/>
      <c r="O7955" s="96"/>
      <c r="P7955" s="96"/>
    </row>
    <row r="7956" spans="1:16" x14ac:dyDescent="0.25">
      <c r="A7956" s="97">
        <v>43793</v>
      </c>
      <c r="B7956" s="101">
        <v>54</v>
      </c>
      <c r="C7956" s="92" t="str">
        <f t="shared" si="372"/>
        <v>GET /file-payment-consents/{ConsentId}</v>
      </c>
      <c r="D7956" s="94" t="s">
        <v>208</v>
      </c>
      <c r="E7956" s="93" t="str">
        <f t="shared" si="373"/>
        <v>PISP</v>
      </c>
      <c r="F7956" s="93" t="str">
        <f t="shared" si="374"/>
        <v>N</v>
      </c>
      <c r="G7956" s="95">
        <v>18697176.88568151</v>
      </c>
      <c r="H7956" s="103">
        <v>22157.675245709837</v>
      </c>
      <c r="I7956" s="103">
        <v>194.19314672494724</v>
      </c>
      <c r="J7956" s="96"/>
      <c r="K7956" s="96"/>
      <c r="L7956" s="96"/>
      <c r="M7956" s="96"/>
      <c r="N7956" s="96"/>
      <c r="O7956" s="96"/>
      <c r="P7956" s="96"/>
    </row>
    <row r="7957" spans="1:16" x14ac:dyDescent="0.25">
      <c r="A7957" s="97">
        <v>43793</v>
      </c>
      <c r="B7957" s="101">
        <v>55</v>
      </c>
      <c r="C7957" s="92" t="str">
        <f t="shared" si="372"/>
        <v>POST /file-payment-consents/{ConsentId}/file</v>
      </c>
      <c r="D7957" s="94" t="s">
        <v>208</v>
      </c>
      <c r="E7957" s="93" t="str">
        <f t="shared" si="373"/>
        <v>PISP</v>
      </c>
      <c r="F7957" s="93" t="str">
        <f t="shared" si="374"/>
        <v>N</v>
      </c>
      <c r="G7957" s="95">
        <v>20170218.691917304</v>
      </c>
      <c r="H7957" s="103">
        <v>29445.569760327435</v>
      </c>
      <c r="I7957" s="103">
        <v>64.467036900943896</v>
      </c>
      <c r="J7957" s="96"/>
      <c r="K7957" s="96"/>
      <c r="L7957" s="96"/>
      <c r="M7957" s="96"/>
      <c r="N7957" s="96"/>
      <c r="O7957" s="96"/>
      <c r="P7957" s="96"/>
    </row>
    <row r="7958" spans="1:16" x14ac:dyDescent="0.25">
      <c r="A7958" s="97">
        <v>43793</v>
      </c>
      <c r="B7958" s="101">
        <v>56</v>
      </c>
      <c r="C7958" s="92" t="str">
        <f t="shared" si="372"/>
        <v>GET /file-payment-consents/{ConsentId}/file</v>
      </c>
      <c r="D7958" s="94" t="s">
        <v>208</v>
      </c>
      <c r="E7958" s="93" t="str">
        <f t="shared" si="373"/>
        <v>PISP</v>
      </c>
      <c r="F7958" s="93" t="str">
        <f t="shared" si="374"/>
        <v>N</v>
      </c>
      <c r="G7958" s="95">
        <v>23298529.46621263</v>
      </c>
      <c r="H7958" s="103">
        <v>30596.946951953352</v>
      </c>
      <c r="I7958" s="103">
        <v>43.303896740984811</v>
      </c>
      <c r="J7958" s="96"/>
      <c r="K7958" s="96"/>
      <c r="L7958" s="96"/>
      <c r="M7958" s="96"/>
      <c r="N7958" s="96"/>
      <c r="O7958" s="96"/>
      <c r="P7958" s="96"/>
    </row>
    <row r="7959" spans="1:16" x14ac:dyDescent="0.25">
      <c r="A7959" s="97">
        <v>43793</v>
      </c>
      <c r="B7959" s="101">
        <v>57</v>
      </c>
      <c r="C7959" s="92" t="str">
        <f t="shared" si="372"/>
        <v>POST /file-payments</v>
      </c>
      <c r="D7959" s="94" t="s">
        <v>208</v>
      </c>
      <c r="E7959" s="93" t="str">
        <f t="shared" si="373"/>
        <v>PISP</v>
      </c>
      <c r="F7959" s="93" t="str">
        <f t="shared" si="374"/>
        <v>Y</v>
      </c>
      <c r="G7959" s="95">
        <v>396543426.68643928</v>
      </c>
      <c r="H7959" s="103">
        <v>3907.095192867012</v>
      </c>
      <c r="I7959" s="103">
        <v>68.697114590687562</v>
      </c>
      <c r="J7959" s="96"/>
      <c r="K7959" s="96"/>
      <c r="L7959" s="96"/>
      <c r="M7959" s="96"/>
      <c r="N7959" s="96"/>
      <c r="O7959" s="96"/>
      <c r="P7959" s="96"/>
    </row>
    <row r="7960" spans="1:16" x14ac:dyDescent="0.25">
      <c r="A7960" s="97">
        <v>43793</v>
      </c>
      <c r="B7960" s="101">
        <v>58</v>
      </c>
      <c r="C7960" s="92" t="str">
        <f t="shared" si="372"/>
        <v>GET /file-payments/{FilePaymentId}</v>
      </c>
      <c r="D7960" s="94" t="s">
        <v>208</v>
      </c>
      <c r="E7960" s="93" t="str">
        <f t="shared" si="373"/>
        <v>PISP</v>
      </c>
      <c r="F7960" s="93" t="str">
        <f t="shared" si="374"/>
        <v>Y</v>
      </c>
      <c r="G7960" s="95">
        <v>69103466.073632151</v>
      </c>
      <c r="H7960" s="103">
        <v>832.05203891764836</v>
      </c>
      <c r="I7960" s="103">
        <v>116.5884916490277</v>
      </c>
      <c r="J7960" s="96"/>
      <c r="K7960" s="96"/>
      <c r="L7960" s="96"/>
      <c r="M7960" s="96"/>
      <c r="N7960" s="96"/>
      <c r="O7960" s="96"/>
      <c r="P7960" s="96"/>
    </row>
    <row r="7961" spans="1:16" x14ac:dyDescent="0.25">
      <c r="A7961" s="97">
        <v>43793</v>
      </c>
      <c r="B7961" s="101">
        <v>59</v>
      </c>
      <c r="C7961" s="92" t="str">
        <f t="shared" si="372"/>
        <v>GET /file-payments/{FilePaymentId}/report-file</v>
      </c>
      <c r="D7961" s="94" t="s">
        <v>208</v>
      </c>
      <c r="E7961" s="93" t="str">
        <f t="shared" si="373"/>
        <v>PISP</v>
      </c>
      <c r="F7961" s="93" t="str">
        <f t="shared" si="374"/>
        <v>Y</v>
      </c>
      <c r="G7961" s="95">
        <v>53795887.81444937</v>
      </c>
      <c r="H7961" s="103">
        <v>2750.6366092479516</v>
      </c>
      <c r="I7961" s="103">
        <v>88.479810612089381</v>
      </c>
      <c r="J7961" s="96"/>
      <c r="K7961" s="96"/>
      <c r="L7961" s="96"/>
      <c r="M7961" s="96"/>
      <c r="N7961" s="96"/>
      <c r="O7961" s="96"/>
      <c r="P7961" s="96"/>
    </row>
    <row r="7962" spans="1:16" x14ac:dyDescent="0.25">
      <c r="A7962" s="97">
        <v>43793</v>
      </c>
      <c r="B7962" s="101">
        <v>60</v>
      </c>
      <c r="C7962" s="92" t="str">
        <f t="shared" si="372"/>
        <v>POST /funds-confirmation-consents</v>
      </c>
      <c r="D7962" s="94" t="s">
        <v>208</v>
      </c>
      <c r="E7962" s="93" t="str">
        <f t="shared" si="373"/>
        <v>CoF</v>
      </c>
      <c r="F7962" s="93" t="str">
        <f t="shared" si="374"/>
        <v>N</v>
      </c>
      <c r="G7962" s="95">
        <v>14331247.214034125</v>
      </c>
      <c r="H7962" s="99">
        <v>16018.305687213244</v>
      </c>
      <c r="I7962" s="99">
        <v>13.623580981655397</v>
      </c>
      <c r="J7962" s="96"/>
      <c r="K7962" s="96"/>
      <c r="L7962" s="96"/>
      <c r="M7962" s="96"/>
      <c r="N7962" s="96"/>
      <c r="O7962" s="96"/>
      <c r="P7962" s="96"/>
    </row>
    <row r="7963" spans="1:16" x14ac:dyDescent="0.25">
      <c r="A7963" s="97">
        <v>43793</v>
      </c>
      <c r="B7963" s="101">
        <v>61</v>
      </c>
      <c r="C7963" s="92" t="str">
        <f t="shared" si="372"/>
        <v>GET /funds-confirmation-consents/{ConsentId}</v>
      </c>
      <c r="D7963" s="94" t="s">
        <v>208</v>
      </c>
      <c r="E7963" s="93" t="str">
        <f t="shared" si="373"/>
        <v>CoF</v>
      </c>
      <c r="F7963" s="93" t="str">
        <f t="shared" si="374"/>
        <v>N</v>
      </c>
      <c r="G7963" s="95">
        <v>18508580.962138329</v>
      </c>
      <c r="H7963" s="99">
        <v>44200.605554013309</v>
      </c>
      <c r="I7963" s="99">
        <v>186.51858662688704</v>
      </c>
      <c r="J7963" s="96"/>
      <c r="K7963" s="96"/>
      <c r="L7963" s="96"/>
      <c r="M7963" s="96"/>
      <c r="N7963" s="96"/>
      <c r="O7963" s="96"/>
      <c r="P7963" s="96"/>
    </row>
    <row r="7964" spans="1:16" x14ac:dyDescent="0.25">
      <c r="A7964" s="97">
        <v>43793</v>
      </c>
      <c r="B7964" s="101">
        <v>62</v>
      </c>
      <c r="C7964" s="92" t="str">
        <f t="shared" si="372"/>
        <v>DELETE /funds-confirmation-consents/{ConsentId}</v>
      </c>
      <c r="D7964" s="94" t="s">
        <v>208</v>
      </c>
      <c r="E7964" s="93" t="str">
        <f t="shared" si="373"/>
        <v>CoF</v>
      </c>
      <c r="F7964" s="93" t="str">
        <f t="shared" si="374"/>
        <v>N</v>
      </c>
      <c r="G7964" s="95">
        <v>6853829.1448492557</v>
      </c>
      <c r="H7964" s="99">
        <v>12043.326346680038</v>
      </c>
      <c r="I7964" s="99">
        <v>115.56116208726559</v>
      </c>
      <c r="J7964" s="96"/>
      <c r="K7964" s="96"/>
      <c r="L7964" s="96"/>
      <c r="M7964" s="96"/>
      <c r="N7964" s="96"/>
      <c r="O7964" s="96"/>
      <c r="P7964" s="96"/>
    </row>
    <row r="7965" spans="1:16" x14ac:dyDescent="0.25">
      <c r="A7965" s="97">
        <v>43793</v>
      </c>
      <c r="B7965" s="101">
        <v>63</v>
      </c>
      <c r="C7965" s="92" t="str">
        <f t="shared" si="372"/>
        <v>POST /funds-confirmations</v>
      </c>
      <c r="D7965" s="94" t="s">
        <v>208</v>
      </c>
      <c r="E7965" s="93" t="str">
        <f t="shared" si="373"/>
        <v>CoF</v>
      </c>
      <c r="F7965" s="93" t="str">
        <f t="shared" si="374"/>
        <v>Y</v>
      </c>
      <c r="G7965" s="95">
        <v>8533943.8614933714</v>
      </c>
      <c r="H7965" s="99">
        <v>16249.557835773599</v>
      </c>
      <c r="I7965" s="99">
        <v>216.59010440808723</v>
      </c>
      <c r="J7965" s="96"/>
      <c r="K7965" s="96"/>
      <c r="L7965" s="96"/>
      <c r="M7965" s="96"/>
      <c r="N7965" s="96"/>
      <c r="O7965" s="96"/>
      <c r="P7965" s="96"/>
    </row>
    <row r="7966" spans="1:16" x14ac:dyDescent="0.25">
      <c r="A7966" s="97">
        <v>43793</v>
      </c>
      <c r="B7966" s="101">
        <v>75</v>
      </c>
      <c r="C7966" s="92" t="str">
        <f t="shared" si="372"/>
        <v>GET /domestic-payment-consents/{ConsentId}/funds-confirmation</v>
      </c>
      <c r="D7966" s="94" t="s">
        <v>208</v>
      </c>
      <c r="E7966" s="93" t="str">
        <f t="shared" si="373"/>
        <v>CoF</v>
      </c>
      <c r="F7966" s="93" t="str">
        <f t="shared" si="374"/>
        <v>Y</v>
      </c>
      <c r="G7966" s="95">
        <v>4213714.8457419109</v>
      </c>
      <c r="H7966" s="99">
        <v>6878.8967728843372</v>
      </c>
      <c r="I7966" s="99">
        <v>199.73870841066392</v>
      </c>
      <c r="J7966" s="96"/>
      <c r="K7966" s="96"/>
      <c r="L7966" s="96"/>
      <c r="M7966" s="96"/>
      <c r="N7966" s="96"/>
      <c r="O7966" s="96"/>
      <c r="P7966" s="96"/>
    </row>
    <row r="7967" spans="1:16" x14ac:dyDescent="0.25">
      <c r="A7967" s="97">
        <v>43793</v>
      </c>
      <c r="B7967" s="101">
        <v>76</v>
      </c>
      <c r="C7967" s="92" t="str">
        <f t="shared" si="372"/>
        <v>GET /international-payment-consents/{ConsentId}/funds-confirmation</v>
      </c>
      <c r="D7967" s="94" t="s">
        <v>208</v>
      </c>
      <c r="E7967" s="93" t="str">
        <f t="shared" si="373"/>
        <v>CoF</v>
      </c>
      <c r="F7967" s="93" t="str">
        <f t="shared" si="374"/>
        <v>Y</v>
      </c>
      <c r="G7967" s="95">
        <v>16293791.504574081</v>
      </c>
      <c r="H7967" s="99">
        <v>39112.24620304472</v>
      </c>
      <c r="I7967" s="99">
        <v>98.482314837904539</v>
      </c>
      <c r="J7967" s="96"/>
      <c r="K7967" s="96"/>
      <c r="L7967" s="96"/>
      <c r="M7967" s="96"/>
      <c r="N7967" s="96"/>
      <c r="O7967" s="96"/>
      <c r="P7967" s="96"/>
    </row>
    <row r="7968" spans="1:16" x14ac:dyDescent="0.25">
      <c r="A7968" s="97">
        <v>43793</v>
      </c>
      <c r="B7968" s="101">
        <v>77</v>
      </c>
      <c r="C7968" s="92" t="str">
        <f t="shared" si="372"/>
        <v>GET /international-scheduled-payment-consents/{ConsentId}/funds-confirmation</v>
      </c>
      <c r="D7968" s="94" t="s">
        <v>208</v>
      </c>
      <c r="E7968" s="93" t="str">
        <f t="shared" si="373"/>
        <v>CoF</v>
      </c>
      <c r="F7968" s="93" t="str">
        <f t="shared" si="374"/>
        <v>Y</v>
      </c>
      <c r="G7968" s="95">
        <v>34010512.208573572</v>
      </c>
      <c r="H7968" s="99">
        <v>48609.508143156025</v>
      </c>
      <c r="I7968" s="99">
        <v>8.5990825258361419</v>
      </c>
      <c r="J7968" s="96"/>
      <c r="K7968" s="96"/>
      <c r="L7968" s="96"/>
      <c r="M7968" s="96"/>
      <c r="N7968" s="96"/>
      <c r="O7968" s="96"/>
      <c r="P7968" s="96"/>
    </row>
    <row r="7969" spans="1:16" x14ac:dyDescent="0.25">
      <c r="A7969" s="97">
        <v>43793</v>
      </c>
      <c r="B7969" s="101">
        <v>78</v>
      </c>
      <c r="C7969" s="92" t="str">
        <f t="shared" si="372"/>
        <v>GET /accounts/{AccountId}/parties</v>
      </c>
      <c r="D7969" s="94" t="s">
        <v>208</v>
      </c>
      <c r="E7969" s="93" t="str">
        <f t="shared" si="373"/>
        <v>AISP</v>
      </c>
      <c r="F7969" s="93" t="str">
        <f t="shared" si="374"/>
        <v>Y</v>
      </c>
      <c r="G7969" s="104">
        <v>1091426.2299365257</v>
      </c>
      <c r="H7969" s="99">
        <v>53821.718546460324</v>
      </c>
      <c r="I7969" s="99">
        <v>0</v>
      </c>
      <c r="J7969" s="96"/>
      <c r="K7969" s="96"/>
      <c r="L7969" s="96"/>
      <c r="M7969" s="96"/>
      <c r="N7969" s="96"/>
      <c r="O7969" s="96"/>
      <c r="P7969" s="96"/>
    </row>
    <row r="7970" spans="1:16" x14ac:dyDescent="0.25">
      <c r="A7970" s="97">
        <v>43793</v>
      </c>
      <c r="B7970" s="101">
        <v>79</v>
      </c>
      <c r="C7970" s="92" t="str">
        <f t="shared" si="372"/>
        <v>GET /domestic-payments/{DomesticPaymentId}/payment-details</v>
      </c>
      <c r="D7970" s="94" t="s">
        <v>208</v>
      </c>
      <c r="E7970" s="93" t="str">
        <f t="shared" si="373"/>
        <v>PISP</v>
      </c>
      <c r="F7970" s="93" t="str">
        <f t="shared" si="374"/>
        <v>Y</v>
      </c>
      <c r="G7970" s="104">
        <v>39093108.694870025</v>
      </c>
      <c r="H7970" s="99">
        <v>43934.36108810694</v>
      </c>
      <c r="I7970" s="99">
        <v>80.773997044193948</v>
      </c>
      <c r="J7970" s="96"/>
      <c r="K7970" s="96"/>
      <c r="L7970" s="96"/>
      <c r="M7970" s="96"/>
      <c r="N7970" s="96"/>
      <c r="O7970" s="96"/>
      <c r="P7970" s="96"/>
    </row>
    <row r="7971" spans="1:16" x14ac:dyDescent="0.25">
      <c r="A7971" s="97">
        <v>43793</v>
      </c>
      <c r="B7971" s="101">
        <v>80</v>
      </c>
      <c r="C7971" s="92" t="str">
        <f t="shared" si="372"/>
        <v>GET /domestic-scheduled-payments/{DomesticScheduledPaymentId}/payment-details</v>
      </c>
      <c r="D7971" s="94" t="s">
        <v>208</v>
      </c>
      <c r="E7971" s="93" t="str">
        <f t="shared" si="373"/>
        <v>PISP</v>
      </c>
      <c r="F7971" s="93" t="str">
        <f t="shared" si="374"/>
        <v>Y</v>
      </c>
      <c r="G7971" s="104">
        <v>15964982.617207427</v>
      </c>
      <c r="H7971" s="99">
        <v>39203.480654930732</v>
      </c>
      <c r="I7971" s="99">
        <v>93.191418250632665</v>
      </c>
      <c r="J7971" s="96"/>
      <c r="K7971" s="96"/>
      <c r="L7971" s="96"/>
      <c r="M7971" s="96"/>
      <c r="N7971" s="96"/>
      <c r="O7971" s="96"/>
      <c r="P7971" s="96"/>
    </row>
    <row r="7972" spans="1:16" x14ac:dyDescent="0.25">
      <c r="A7972" s="97">
        <v>43793</v>
      </c>
      <c r="B7972" s="101">
        <v>81</v>
      </c>
      <c r="C7972" s="92" t="str">
        <f t="shared" si="372"/>
        <v>GET /domestic-standing-orders/{DomesticStandingOrderId}/payment-details</v>
      </c>
      <c r="D7972" s="94" t="s">
        <v>208</v>
      </c>
      <c r="E7972" s="93" t="str">
        <f t="shared" si="373"/>
        <v>PISP</v>
      </c>
      <c r="F7972" s="93" t="str">
        <f t="shared" si="374"/>
        <v>Y</v>
      </c>
      <c r="G7972" s="104">
        <v>6361105.5174088366</v>
      </c>
      <c r="H7972" s="99">
        <v>8869.9383426910481</v>
      </c>
      <c r="I7972" s="99">
        <v>254.01273116949955</v>
      </c>
      <c r="J7972" s="96"/>
      <c r="K7972" s="96"/>
      <c r="L7972" s="96"/>
      <c r="M7972" s="96"/>
      <c r="N7972" s="96"/>
      <c r="O7972" s="96"/>
      <c r="P7972" s="96"/>
    </row>
    <row r="7973" spans="1:16" x14ac:dyDescent="0.25">
      <c r="A7973" s="97">
        <v>43793</v>
      </c>
      <c r="B7973" s="101">
        <v>82</v>
      </c>
      <c r="C7973" s="92" t="str">
        <f t="shared" si="372"/>
        <v>GET /international-payments/{InternationalPaymentId}/payment-details</v>
      </c>
      <c r="D7973" s="94" t="s">
        <v>208</v>
      </c>
      <c r="E7973" s="93" t="str">
        <f t="shared" si="373"/>
        <v>PISP</v>
      </c>
      <c r="F7973" s="93" t="str">
        <f t="shared" si="374"/>
        <v>Y</v>
      </c>
      <c r="G7973" s="104">
        <v>14695630.477256101</v>
      </c>
      <c r="H7973" s="99">
        <v>19212.330960060346</v>
      </c>
      <c r="I7973" s="99">
        <v>63.810337568436488</v>
      </c>
      <c r="J7973" s="96"/>
      <c r="K7973" s="96"/>
      <c r="L7973" s="96"/>
      <c r="M7973" s="96"/>
      <c r="N7973" s="96"/>
      <c r="O7973" s="96"/>
      <c r="P7973" s="96"/>
    </row>
    <row r="7974" spans="1:16" x14ac:dyDescent="0.25">
      <c r="A7974" s="97">
        <v>43793</v>
      </c>
      <c r="B7974" s="101">
        <v>83</v>
      </c>
      <c r="C7974" s="92" t="str">
        <f t="shared" si="372"/>
        <v>GET /international-scheduled-payments/{InternationalScheduledPaymentId}/payment-details</v>
      </c>
      <c r="D7974" s="94" t="s">
        <v>208</v>
      </c>
      <c r="E7974" s="93" t="str">
        <f t="shared" si="373"/>
        <v>PISP</v>
      </c>
      <c r="F7974" s="93" t="str">
        <f t="shared" si="374"/>
        <v>Y</v>
      </c>
      <c r="G7974" s="104">
        <v>21444281.16927344</v>
      </c>
      <c r="H7974" s="99">
        <v>37963.303518372952</v>
      </c>
      <c r="I7974" s="99">
        <v>55.897380017338648</v>
      </c>
      <c r="J7974" s="96"/>
      <c r="K7974" s="96"/>
      <c r="L7974" s="96"/>
      <c r="M7974" s="96"/>
      <c r="N7974" s="96"/>
      <c r="O7974" s="96"/>
      <c r="P7974" s="96"/>
    </row>
    <row r="7975" spans="1:16" x14ac:dyDescent="0.25">
      <c r="A7975" s="97">
        <v>43793</v>
      </c>
      <c r="B7975" s="101">
        <v>84</v>
      </c>
      <c r="C7975" s="92" t="str">
        <f t="shared" si="372"/>
        <v>GET /international-standing-orders/{InternationalStandingOrderPaymentId}/payment-details</v>
      </c>
      <c r="D7975" s="94" t="s">
        <v>208</v>
      </c>
      <c r="E7975" s="93" t="str">
        <f t="shared" si="373"/>
        <v>PISP</v>
      </c>
      <c r="F7975" s="93" t="str">
        <f t="shared" si="374"/>
        <v>Y</v>
      </c>
      <c r="G7975" s="104">
        <v>6820551.7362413621</v>
      </c>
      <c r="H7975" s="99">
        <v>20607.480005076672</v>
      </c>
      <c r="I7975" s="99">
        <v>80.640887428812988</v>
      </c>
      <c r="J7975" s="96"/>
      <c r="K7975" s="96"/>
      <c r="L7975" s="96"/>
      <c r="M7975" s="96"/>
      <c r="N7975" s="96"/>
      <c r="O7975" s="96"/>
      <c r="P7975" s="96"/>
    </row>
    <row r="7976" spans="1:16" x14ac:dyDescent="0.25">
      <c r="A7976" s="97">
        <v>43793</v>
      </c>
      <c r="B7976" s="101">
        <v>85</v>
      </c>
      <c r="C7976" s="92" t="str">
        <f t="shared" si="372"/>
        <v>GET /file-payments/{FilePaymentId}/payment-details</v>
      </c>
      <c r="D7976" s="94" t="s">
        <v>208</v>
      </c>
      <c r="E7976" s="93" t="str">
        <f t="shared" si="373"/>
        <v>PISP</v>
      </c>
      <c r="F7976" s="93" t="str">
        <f t="shared" si="374"/>
        <v>Y</v>
      </c>
      <c r="G7976" s="104">
        <v>59175476.595894314</v>
      </c>
      <c r="H7976" s="99">
        <v>3025.700270172747</v>
      </c>
      <c r="I7976" s="99">
        <v>97.327791673298321</v>
      </c>
      <c r="J7976" s="96"/>
      <c r="K7976" s="96"/>
      <c r="L7976" s="96"/>
      <c r="M7976" s="96"/>
      <c r="N7976" s="96"/>
      <c r="O7976" s="96"/>
      <c r="P7976" s="96"/>
    </row>
    <row r="7977" spans="1:16" x14ac:dyDescent="0.25">
      <c r="A7977" s="97">
        <v>43793</v>
      </c>
      <c r="B7977" s="101">
        <v>86</v>
      </c>
      <c r="C7977" s="92" t="str">
        <f t="shared" si="372"/>
        <v>POST /event-subscriptions</v>
      </c>
      <c r="D7977" s="94" t="s">
        <v>208</v>
      </c>
      <c r="E7977" s="93" t="str">
        <f t="shared" si="373"/>
        <v>Notifications</v>
      </c>
      <c r="F7977" s="93" t="str">
        <f t="shared" si="374"/>
        <v>N</v>
      </c>
      <c r="G7977" s="104">
        <v>12898122.492630713</v>
      </c>
      <c r="H7977" s="99">
        <v>14416.475118491921</v>
      </c>
      <c r="I7977" s="99">
        <v>12.261222883489857</v>
      </c>
      <c r="J7977" s="96"/>
      <c r="K7977" s="96"/>
      <c r="L7977" s="96"/>
      <c r="M7977" s="96"/>
      <c r="N7977" s="96"/>
      <c r="O7977" s="96"/>
      <c r="P7977" s="96"/>
    </row>
    <row r="7978" spans="1:16" x14ac:dyDescent="0.25">
      <c r="A7978" s="97">
        <v>43793</v>
      </c>
      <c r="B7978" s="101">
        <v>87</v>
      </c>
      <c r="C7978" s="92" t="str">
        <f t="shared" si="372"/>
        <v>GET /event-subscriptions</v>
      </c>
      <c r="D7978" s="94" t="s">
        <v>208</v>
      </c>
      <c r="E7978" s="93" t="str">
        <f t="shared" si="373"/>
        <v>Notifications</v>
      </c>
      <c r="F7978" s="93" t="str">
        <f t="shared" si="374"/>
        <v>N</v>
      </c>
      <c r="G7978" s="104">
        <v>16657722.865924496</v>
      </c>
      <c r="H7978" s="99">
        <v>39780.544998611978</v>
      </c>
      <c r="I7978" s="99">
        <v>167.86672796419833</v>
      </c>
      <c r="J7978" s="96"/>
      <c r="K7978" s="96"/>
      <c r="L7978" s="96"/>
      <c r="M7978" s="96"/>
      <c r="N7978" s="96"/>
      <c r="O7978" s="96"/>
      <c r="P7978" s="96"/>
    </row>
    <row r="7979" spans="1:16" x14ac:dyDescent="0.25">
      <c r="A7979" s="97">
        <v>43793</v>
      </c>
      <c r="B7979" s="101">
        <v>88</v>
      </c>
      <c r="C7979" s="92" t="str">
        <f t="shared" si="372"/>
        <v>PUT /event-subscriptions/{EventSubscriptionId}</v>
      </c>
      <c r="D7979" s="94" t="s">
        <v>208</v>
      </c>
      <c r="E7979" s="93" t="str">
        <f t="shared" si="373"/>
        <v>Notifications</v>
      </c>
      <c r="F7979" s="93" t="str">
        <f t="shared" si="374"/>
        <v>N</v>
      </c>
      <c r="G7979" s="104">
        <v>13543028.61726225</v>
      </c>
      <c r="H7979" s="99">
        <v>15137.298874416518</v>
      </c>
      <c r="I7979" s="99">
        <v>12.87428402766435</v>
      </c>
      <c r="J7979" s="96"/>
      <c r="K7979" s="96"/>
      <c r="L7979" s="96"/>
      <c r="M7979" s="96"/>
      <c r="N7979" s="96"/>
      <c r="O7979" s="96"/>
      <c r="P7979" s="96"/>
    </row>
    <row r="7980" spans="1:16" x14ac:dyDescent="0.25">
      <c r="A7980" s="97">
        <v>43793</v>
      </c>
      <c r="B7980" s="101">
        <v>89</v>
      </c>
      <c r="C7980" s="92" t="str">
        <f t="shared" si="372"/>
        <v>DELETE /event-subscriptions/{EventSubscriptionId}</v>
      </c>
      <c r="D7980" s="94" t="s">
        <v>208</v>
      </c>
      <c r="E7980" s="93" t="str">
        <f t="shared" si="373"/>
        <v>Notifications</v>
      </c>
      <c r="F7980" s="93" t="str">
        <f t="shared" si="374"/>
        <v>N</v>
      </c>
      <c r="G7980" s="104">
        <v>7539212.0593341822</v>
      </c>
      <c r="H7980" s="99">
        <v>13247.658981348042</v>
      </c>
      <c r="I7980" s="99">
        <v>127.11727829599215</v>
      </c>
      <c r="J7980" s="96"/>
      <c r="K7980" s="96"/>
      <c r="L7980" s="96"/>
      <c r="M7980" s="96"/>
      <c r="N7980" s="96"/>
      <c r="O7980" s="96"/>
      <c r="P7980" s="96"/>
    </row>
    <row r="7981" spans="1:16" x14ac:dyDescent="0.25">
      <c r="A7981" s="97">
        <v>43793</v>
      </c>
      <c r="B7981" s="101">
        <v>90</v>
      </c>
      <c r="C7981" s="92" t="str">
        <f t="shared" si="372"/>
        <v>POST /event-notifications</v>
      </c>
      <c r="D7981" s="94" t="s">
        <v>208</v>
      </c>
      <c r="E7981" s="93" t="str">
        <f t="shared" si="373"/>
        <v>Notifications</v>
      </c>
      <c r="F7981" s="93" t="str">
        <f t="shared" si="374"/>
        <v>N</v>
      </c>
      <c r="G7981" s="104">
        <v>8107246.6684187027</v>
      </c>
      <c r="H7981" s="99">
        <v>15437.079943984918</v>
      </c>
      <c r="I7981" s="99">
        <v>205.76059918768286</v>
      </c>
      <c r="J7981" s="96"/>
      <c r="K7981" s="96"/>
      <c r="L7981" s="96"/>
      <c r="M7981" s="96"/>
      <c r="N7981" s="96"/>
      <c r="O7981" s="96"/>
      <c r="P7981" s="96"/>
    </row>
    <row r="7982" spans="1:16" x14ac:dyDescent="0.25">
      <c r="A7982" s="97">
        <v>43793</v>
      </c>
      <c r="B7982" s="101">
        <v>91</v>
      </c>
      <c r="C7982" s="92" t="str">
        <f t="shared" si="372"/>
        <v>POST /events</v>
      </c>
      <c r="D7982" s="94" t="s">
        <v>208</v>
      </c>
      <c r="E7982" s="93" t="str">
        <f t="shared" si="373"/>
        <v>Notifications</v>
      </c>
      <c r="F7982" s="93" t="str">
        <f t="shared" si="374"/>
        <v>N</v>
      </c>
      <c r="G7982" s="104">
        <v>6168446.2303643301</v>
      </c>
      <c r="H7982" s="99">
        <v>10838.993712012034</v>
      </c>
      <c r="I7982" s="99">
        <v>104.00504587853904</v>
      </c>
      <c r="J7982" s="96"/>
      <c r="K7982" s="96"/>
      <c r="L7982" s="96"/>
      <c r="M7982" s="96"/>
      <c r="N7982" s="96"/>
      <c r="O7982" s="96"/>
      <c r="P7982" s="96"/>
    </row>
    <row r="7983" spans="1:16" x14ac:dyDescent="0.25">
      <c r="A7983" s="97">
        <v>43794</v>
      </c>
      <c r="B7983" s="101">
        <v>0</v>
      </c>
      <c r="C7983" s="92" t="str">
        <f t="shared" si="372"/>
        <v>OIDC endpoints for token IDs</v>
      </c>
      <c r="D7983" s="94" t="s">
        <v>207</v>
      </c>
      <c r="E7983" s="93" t="str">
        <f t="shared" si="373"/>
        <v>OIDC</v>
      </c>
      <c r="F7983" s="93" t="str">
        <f t="shared" si="374"/>
        <v>N</v>
      </c>
      <c r="G7983" s="111">
        <v>775792682.13174462</v>
      </c>
      <c r="H7983" s="99">
        <v>1867429.6467938095</v>
      </c>
      <c r="I7983" s="99">
        <v>631.36118253345808</v>
      </c>
      <c r="J7983" s="96"/>
      <c r="K7983" s="96"/>
      <c r="L7983" s="96"/>
      <c r="M7983" s="96"/>
      <c r="N7983" s="96"/>
      <c r="O7983" s="96"/>
      <c r="P7983" s="96"/>
    </row>
    <row r="7984" spans="1:16" x14ac:dyDescent="0.25">
      <c r="A7984" s="100">
        <v>43794</v>
      </c>
      <c r="B7984" s="101">
        <v>1</v>
      </c>
      <c r="C7984" s="92" t="str">
        <f t="shared" si="372"/>
        <v>POST /account-access-consents</v>
      </c>
      <c r="D7984" s="94" t="s">
        <v>207</v>
      </c>
      <c r="E7984" s="93" t="str">
        <f t="shared" si="373"/>
        <v>AISP</v>
      </c>
      <c r="F7984" s="93" t="str">
        <f t="shared" si="374"/>
        <v>N</v>
      </c>
      <c r="G7984" s="95">
        <v>703469.62517831929</v>
      </c>
      <c r="H7984" s="102">
        <v>29923.050786558979</v>
      </c>
      <c r="I7984" s="102">
        <v>88.666586548492319</v>
      </c>
      <c r="J7984" s="96"/>
      <c r="K7984" s="96"/>
      <c r="L7984" s="96"/>
      <c r="M7984" s="96"/>
      <c r="N7984" s="96"/>
      <c r="O7984" s="96"/>
      <c r="P7984" s="96"/>
    </row>
    <row r="7985" spans="1:16" x14ac:dyDescent="0.25">
      <c r="A7985" s="100">
        <v>43794</v>
      </c>
      <c r="B7985" s="101">
        <v>2</v>
      </c>
      <c r="C7985" s="92" t="str">
        <f t="shared" si="372"/>
        <v>GET /account-access-consents/{ConsentId}</v>
      </c>
      <c r="D7985" s="94" t="s">
        <v>207</v>
      </c>
      <c r="E7985" s="93" t="str">
        <f t="shared" si="373"/>
        <v>AISP</v>
      </c>
      <c r="F7985" s="93" t="str">
        <f t="shared" si="374"/>
        <v>N</v>
      </c>
      <c r="G7985" s="95">
        <v>1687997.585994846</v>
      </c>
      <c r="H7985" s="102">
        <v>32755.968215892823</v>
      </c>
      <c r="I7985" s="102">
        <v>39.891532360334018</v>
      </c>
      <c r="J7985" s="96"/>
      <c r="K7985" s="96"/>
      <c r="L7985" s="96"/>
      <c r="M7985" s="96"/>
      <c r="N7985" s="96"/>
      <c r="O7985" s="96"/>
      <c r="P7985" s="96"/>
    </row>
    <row r="7986" spans="1:16" x14ac:dyDescent="0.25">
      <c r="A7986" s="100">
        <v>43794</v>
      </c>
      <c r="B7986" s="101">
        <v>3</v>
      </c>
      <c r="C7986" s="92" t="str">
        <f t="shared" si="372"/>
        <v>DELETE /account-access-consents/{ConsentId}</v>
      </c>
      <c r="D7986" s="94" t="s">
        <v>207</v>
      </c>
      <c r="E7986" s="93" t="str">
        <f t="shared" si="373"/>
        <v>AISP</v>
      </c>
      <c r="F7986" s="93" t="str">
        <f t="shared" si="374"/>
        <v>N</v>
      </c>
      <c r="G7986" s="95">
        <v>718322.10253298958</v>
      </c>
      <c r="H7986" s="102">
        <v>28056.114157120312</v>
      </c>
      <c r="I7986" s="102">
        <v>282.90146382739147</v>
      </c>
      <c r="J7986" s="96"/>
      <c r="K7986" s="96"/>
      <c r="L7986" s="96"/>
      <c r="M7986" s="96"/>
      <c r="N7986" s="96"/>
      <c r="O7986" s="96"/>
      <c r="P7986" s="96"/>
    </row>
    <row r="7987" spans="1:16" x14ac:dyDescent="0.25">
      <c r="A7987" s="100">
        <v>43794</v>
      </c>
      <c r="B7987" s="101">
        <v>4</v>
      </c>
      <c r="C7987" s="92" t="str">
        <f t="shared" si="372"/>
        <v>GET /accounts</v>
      </c>
      <c r="D7987" s="94" t="s">
        <v>207</v>
      </c>
      <c r="E7987" s="93" t="str">
        <f t="shared" si="373"/>
        <v>AISP</v>
      </c>
      <c r="F7987" s="93" t="str">
        <f t="shared" si="374"/>
        <v>Y</v>
      </c>
      <c r="G7987" s="95">
        <v>2040310.6004440798</v>
      </c>
      <c r="H7987" s="102">
        <v>33625.04564294796</v>
      </c>
      <c r="I7987" s="102">
        <v>73.233179499871028</v>
      </c>
      <c r="J7987" s="96"/>
      <c r="K7987" s="96"/>
      <c r="L7987" s="96"/>
      <c r="M7987" s="96"/>
      <c r="N7987" s="96"/>
      <c r="O7987" s="96"/>
      <c r="P7987" s="96"/>
    </row>
    <row r="7988" spans="1:16" x14ac:dyDescent="0.25">
      <c r="A7988" s="100">
        <v>43794</v>
      </c>
      <c r="B7988" s="101">
        <v>5</v>
      </c>
      <c r="C7988" s="92" t="str">
        <f t="shared" si="372"/>
        <v>GET /accounts/{AccountId}</v>
      </c>
      <c r="D7988" s="94" t="s">
        <v>207</v>
      </c>
      <c r="E7988" s="93" t="str">
        <f t="shared" si="373"/>
        <v>AISP</v>
      </c>
      <c r="F7988" s="93" t="str">
        <f t="shared" si="374"/>
        <v>Y</v>
      </c>
      <c r="G7988" s="95">
        <v>2974920.6324042869</v>
      </c>
      <c r="H7988" s="102">
        <v>39082.600261367224</v>
      </c>
      <c r="I7988" s="102">
        <v>99.801545891844199</v>
      </c>
      <c r="J7988" s="96"/>
      <c r="K7988" s="96"/>
      <c r="L7988" s="96"/>
      <c r="M7988" s="96"/>
      <c r="N7988" s="96"/>
      <c r="O7988" s="96"/>
      <c r="P7988" s="96"/>
    </row>
    <row r="7989" spans="1:16" x14ac:dyDescent="0.25">
      <c r="A7989" s="100">
        <v>43794</v>
      </c>
      <c r="B7989" s="101">
        <v>6</v>
      </c>
      <c r="C7989" s="92" t="str">
        <f t="shared" si="372"/>
        <v>GET /accounts/{AccountId}/balances</v>
      </c>
      <c r="D7989" s="94" t="s">
        <v>207</v>
      </c>
      <c r="E7989" s="93" t="str">
        <f t="shared" si="373"/>
        <v>AISP</v>
      </c>
      <c r="F7989" s="93" t="str">
        <f t="shared" si="374"/>
        <v>Y</v>
      </c>
      <c r="G7989" s="95">
        <v>2381789.7342189592</v>
      </c>
      <c r="H7989" s="101">
        <v>29123.752348179642</v>
      </c>
      <c r="I7989" s="101">
        <v>150.88602682338197</v>
      </c>
      <c r="J7989" s="96"/>
      <c r="K7989" s="96"/>
      <c r="L7989" s="96"/>
      <c r="M7989" s="96"/>
      <c r="N7989" s="96"/>
      <c r="O7989" s="96"/>
      <c r="P7989" s="96"/>
    </row>
    <row r="7990" spans="1:16" x14ac:dyDescent="0.25">
      <c r="A7990" s="100">
        <v>43794</v>
      </c>
      <c r="B7990" s="101">
        <v>7</v>
      </c>
      <c r="C7990" s="92" t="str">
        <f t="shared" si="372"/>
        <v>GET /balances</v>
      </c>
      <c r="D7990" s="94" t="s">
        <v>207</v>
      </c>
      <c r="E7990" s="93" t="str">
        <f t="shared" si="373"/>
        <v>AISP</v>
      </c>
      <c r="F7990" s="93" t="str">
        <f t="shared" si="374"/>
        <v>Y</v>
      </c>
      <c r="G7990" s="95">
        <v>1359425.1332053677</v>
      </c>
      <c r="H7990" s="101">
        <v>24088.862265726129</v>
      </c>
      <c r="I7990" s="101">
        <v>175.0442828912777</v>
      </c>
      <c r="J7990" s="96"/>
      <c r="K7990" s="96"/>
      <c r="L7990" s="96"/>
      <c r="M7990" s="96"/>
      <c r="N7990" s="96"/>
      <c r="O7990" s="96"/>
      <c r="P7990" s="96"/>
    </row>
    <row r="7991" spans="1:16" x14ac:dyDescent="0.25">
      <c r="A7991" s="100">
        <v>43794</v>
      </c>
      <c r="B7991" s="101">
        <v>8</v>
      </c>
      <c r="C7991" s="92" t="str">
        <f t="shared" si="372"/>
        <v>GET /accounts/{AccountId}/transactions</v>
      </c>
      <c r="D7991" s="94" t="s">
        <v>207</v>
      </c>
      <c r="E7991" s="93" t="str">
        <f t="shared" si="373"/>
        <v>AISP</v>
      </c>
      <c r="F7991" s="93" t="str">
        <f t="shared" si="374"/>
        <v>Y</v>
      </c>
      <c r="G7991" s="95">
        <v>39730968.076022722</v>
      </c>
      <c r="H7991" s="101">
        <v>20721.186027300766</v>
      </c>
      <c r="I7991" s="101">
        <v>207.16800600390997</v>
      </c>
      <c r="J7991" s="96"/>
      <c r="K7991" s="96"/>
      <c r="L7991" s="96"/>
      <c r="M7991" s="96"/>
      <c r="N7991" s="96"/>
      <c r="O7991" s="96"/>
      <c r="P7991" s="96"/>
    </row>
    <row r="7992" spans="1:16" x14ac:dyDescent="0.25">
      <c r="A7992" s="100">
        <v>43794</v>
      </c>
      <c r="B7992" s="101">
        <v>9</v>
      </c>
      <c r="C7992" s="92" t="str">
        <f t="shared" si="372"/>
        <v>GET /transactions</v>
      </c>
      <c r="D7992" s="94" t="s">
        <v>207</v>
      </c>
      <c r="E7992" s="93" t="str">
        <f t="shared" si="373"/>
        <v>AISP</v>
      </c>
      <c r="F7992" s="93" t="str">
        <f t="shared" si="374"/>
        <v>Y</v>
      </c>
      <c r="G7992" s="95">
        <v>413997493.04316694</v>
      </c>
      <c r="H7992" s="101">
        <v>47260.985275713465</v>
      </c>
      <c r="I7992" s="101">
        <v>39.60740698908895</v>
      </c>
      <c r="J7992" s="96"/>
      <c r="K7992" s="96"/>
      <c r="L7992" s="96"/>
      <c r="M7992" s="96"/>
      <c r="N7992" s="96"/>
      <c r="O7992" s="96"/>
      <c r="P7992" s="96"/>
    </row>
    <row r="7993" spans="1:16" x14ac:dyDescent="0.25">
      <c r="A7993" s="100">
        <v>43794</v>
      </c>
      <c r="B7993" s="101">
        <v>10</v>
      </c>
      <c r="C7993" s="92" t="str">
        <f t="shared" si="372"/>
        <v>GET /accounts/{AccountId}/beneficiaries</v>
      </c>
      <c r="D7993" s="94" t="s">
        <v>207</v>
      </c>
      <c r="E7993" s="93" t="str">
        <f t="shared" si="373"/>
        <v>AISP</v>
      </c>
      <c r="F7993" s="93" t="str">
        <f t="shared" si="374"/>
        <v>Y</v>
      </c>
      <c r="G7993" s="95">
        <v>2229261.1151460172</v>
      </c>
      <c r="H7993" s="101">
        <v>29799.476503799018</v>
      </c>
      <c r="I7993" s="101">
        <v>149.49767714097362</v>
      </c>
      <c r="J7993" s="96"/>
      <c r="K7993" s="96"/>
      <c r="L7993" s="96"/>
      <c r="M7993" s="96"/>
      <c r="N7993" s="96"/>
      <c r="O7993" s="96"/>
      <c r="P7993" s="96"/>
    </row>
    <row r="7994" spans="1:16" x14ac:dyDescent="0.25">
      <c r="A7994" s="100">
        <v>43794</v>
      </c>
      <c r="B7994" s="101">
        <v>11</v>
      </c>
      <c r="C7994" s="92" t="str">
        <f t="shared" si="372"/>
        <v>GET /beneficiaries</v>
      </c>
      <c r="D7994" s="94" t="s">
        <v>207</v>
      </c>
      <c r="E7994" s="93" t="str">
        <f t="shared" si="373"/>
        <v>AISP</v>
      </c>
      <c r="F7994" s="93" t="str">
        <f t="shared" si="374"/>
        <v>Y</v>
      </c>
      <c r="G7994" s="95">
        <v>3091545.5087093031</v>
      </c>
      <c r="H7994" s="101">
        <v>36837.648664910826</v>
      </c>
      <c r="I7994" s="101">
        <v>34.024161986582222</v>
      </c>
      <c r="J7994" s="96"/>
      <c r="K7994" s="96"/>
      <c r="L7994" s="96"/>
      <c r="M7994" s="96"/>
      <c r="N7994" s="96"/>
      <c r="O7994" s="96"/>
      <c r="P7994" s="96"/>
    </row>
    <row r="7995" spans="1:16" x14ac:dyDescent="0.25">
      <c r="A7995" s="100">
        <v>43794</v>
      </c>
      <c r="B7995" s="101">
        <v>12</v>
      </c>
      <c r="C7995" s="92" t="str">
        <f t="shared" si="372"/>
        <v>GET /accounts/{AccountId}/direct-debits</v>
      </c>
      <c r="D7995" s="94" t="s">
        <v>207</v>
      </c>
      <c r="E7995" s="93" t="str">
        <f t="shared" si="373"/>
        <v>AISP</v>
      </c>
      <c r="F7995" s="93" t="str">
        <f t="shared" si="374"/>
        <v>Y</v>
      </c>
      <c r="G7995" s="95">
        <v>2105628.4284213921</v>
      </c>
      <c r="H7995" s="101">
        <v>32664.417550600741</v>
      </c>
      <c r="I7995" s="101">
        <v>179.94119815121005</v>
      </c>
      <c r="J7995" s="96"/>
      <c r="K7995" s="96"/>
      <c r="L7995" s="96"/>
      <c r="M7995" s="96"/>
      <c r="N7995" s="96"/>
      <c r="O7995" s="96"/>
      <c r="P7995" s="96"/>
    </row>
    <row r="7996" spans="1:16" x14ac:dyDescent="0.25">
      <c r="A7996" s="100">
        <v>43794</v>
      </c>
      <c r="B7996" s="101">
        <v>13</v>
      </c>
      <c r="C7996" s="92" t="str">
        <f t="shared" si="372"/>
        <v>GET /direct-debits</v>
      </c>
      <c r="D7996" s="94" t="s">
        <v>207</v>
      </c>
      <c r="E7996" s="93" t="str">
        <f t="shared" si="373"/>
        <v>AISP</v>
      </c>
      <c r="F7996" s="93" t="str">
        <f t="shared" si="374"/>
        <v>Y</v>
      </c>
      <c r="G7996" s="95">
        <v>2290442.916279702</v>
      </c>
      <c r="H7996" s="101">
        <v>21502.075298883439</v>
      </c>
      <c r="I7996" s="101">
        <v>231.26486783626231</v>
      </c>
      <c r="J7996" s="96"/>
      <c r="K7996" s="96"/>
      <c r="L7996" s="96"/>
      <c r="M7996" s="96"/>
      <c r="N7996" s="96"/>
      <c r="O7996" s="96"/>
      <c r="P7996" s="96"/>
    </row>
    <row r="7997" spans="1:16" x14ac:dyDescent="0.25">
      <c r="A7997" s="100">
        <v>43794</v>
      </c>
      <c r="B7997" s="101">
        <v>14</v>
      </c>
      <c r="C7997" s="92" t="str">
        <f t="shared" si="372"/>
        <v>GET /accounts/{AccountId}/standing-orders</v>
      </c>
      <c r="D7997" s="94" t="s">
        <v>207</v>
      </c>
      <c r="E7997" s="93" t="str">
        <f t="shared" si="373"/>
        <v>AISP</v>
      </c>
      <c r="F7997" s="93" t="str">
        <f t="shared" si="374"/>
        <v>Y</v>
      </c>
      <c r="G7997" s="95">
        <v>1111175.8163617083</v>
      </c>
      <c r="H7997" s="101">
        <v>17875.787816408396</v>
      </c>
      <c r="I7997" s="101">
        <v>134.70815752323557</v>
      </c>
      <c r="J7997" s="96"/>
      <c r="K7997" s="96"/>
      <c r="L7997" s="96"/>
      <c r="M7997" s="96"/>
      <c r="N7997" s="96"/>
      <c r="O7997" s="96"/>
      <c r="P7997" s="96"/>
    </row>
    <row r="7998" spans="1:16" x14ac:dyDescent="0.25">
      <c r="A7998" s="100">
        <v>43794</v>
      </c>
      <c r="B7998" s="101">
        <v>15</v>
      </c>
      <c r="C7998" s="92" t="str">
        <f t="shared" si="372"/>
        <v>GET /standing-orders</v>
      </c>
      <c r="D7998" s="94" t="s">
        <v>207</v>
      </c>
      <c r="E7998" s="93" t="str">
        <f t="shared" si="373"/>
        <v>AISP</v>
      </c>
      <c r="F7998" s="93" t="str">
        <f t="shared" si="374"/>
        <v>Y</v>
      </c>
      <c r="G7998" s="95">
        <v>1763471.792855487</v>
      </c>
      <c r="H7998" s="101">
        <v>43925.90199988024</v>
      </c>
      <c r="I7998" s="101">
        <v>143.12647644000452</v>
      </c>
      <c r="J7998" s="96"/>
      <c r="K7998" s="96"/>
      <c r="L7998" s="96"/>
      <c r="M7998" s="96"/>
      <c r="N7998" s="96"/>
      <c r="O7998" s="96"/>
      <c r="P7998" s="96"/>
    </row>
    <row r="7999" spans="1:16" x14ac:dyDescent="0.25">
      <c r="A7999" s="100">
        <v>43794</v>
      </c>
      <c r="B7999" s="101">
        <v>16</v>
      </c>
      <c r="C7999" s="92" t="str">
        <f t="shared" si="372"/>
        <v>GET /accounts/{AccountId}/product</v>
      </c>
      <c r="D7999" s="94" t="s">
        <v>207</v>
      </c>
      <c r="E7999" s="93" t="str">
        <f t="shared" si="373"/>
        <v>AISP</v>
      </c>
      <c r="F7999" s="93" t="str">
        <f t="shared" si="374"/>
        <v>Y</v>
      </c>
      <c r="G7999" s="95">
        <v>433374.53633439698</v>
      </c>
      <c r="H7999" s="101">
        <v>5728.6939700781149</v>
      </c>
      <c r="I7999" s="101">
        <v>190.1823087288515</v>
      </c>
      <c r="J7999" s="96"/>
      <c r="K7999" s="96"/>
      <c r="L7999" s="96"/>
      <c r="M7999" s="96"/>
      <c r="N7999" s="96"/>
      <c r="O7999" s="96"/>
      <c r="P7999" s="96"/>
    </row>
    <row r="8000" spans="1:16" x14ac:dyDescent="0.25">
      <c r="A8000" s="100">
        <v>43794</v>
      </c>
      <c r="B8000" s="101">
        <v>17</v>
      </c>
      <c r="C8000" s="92" t="str">
        <f t="shared" si="372"/>
        <v>GET /products</v>
      </c>
      <c r="D8000" s="94" t="s">
        <v>207</v>
      </c>
      <c r="E8000" s="93" t="str">
        <f t="shared" si="373"/>
        <v>AISP</v>
      </c>
      <c r="F8000" s="93" t="str">
        <f t="shared" si="374"/>
        <v>Y</v>
      </c>
      <c r="G8000" s="95">
        <v>964864.99487180694</v>
      </c>
      <c r="H8000" s="101">
        <v>30934.550762680123</v>
      </c>
      <c r="I8000" s="101">
        <v>235.85202632651388</v>
      </c>
      <c r="J8000" s="96"/>
      <c r="K8000" s="96"/>
      <c r="L8000" s="96"/>
      <c r="M8000" s="96"/>
      <c r="N8000" s="96"/>
      <c r="O8000" s="96"/>
      <c r="P8000" s="96"/>
    </row>
    <row r="8001" spans="1:16" x14ac:dyDescent="0.25">
      <c r="A8001" s="100">
        <v>43794</v>
      </c>
      <c r="B8001" s="101">
        <v>18</v>
      </c>
      <c r="C8001" s="92" t="str">
        <f t="shared" si="372"/>
        <v>GET /accounts/{AccountId}/offers</v>
      </c>
      <c r="D8001" s="94" t="s">
        <v>207</v>
      </c>
      <c r="E8001" s="93" t="str">
        <f t="shared" si="373"/>
        <v>AISP</v>
      </c>
      <c r="F8001" s="93" t="str">
        <f t="shared" si="374"/>
        <v>Y</v>
      </c>
      <c r="G8001" s="95">
        <v>944269.95856140391</v>
      </c>
      <c r="H8001" s="101">
        <v>42129.379720631398</v>
      </c>
      <c r="I8001" s="101">
        <v>294.23805192790547</v>
      </c>
      <c r="J8001" s="96"/>
      <c r="K8001" s="96"/>
      <c r="L8001" s="96"/>
      <c r="M8001" s="96"/>
      <c r="N8001" s="96"/>
      <c r="O8001" s="96"/>
      <c r="P8001" s="96"/>
    </row>
    <row r="8002" spans="1:16" x14ac:dyDescent="0.25">
      <c r="A8002" s="100">
        <v>43794</v>
      </c>
      <c r="B8002" s="101">
        <v>19</v>
      </c>
      <c r="C8002" s="92" t="str">
        <f t="shared" si="372"/>
        <v>GET /offers</v>
      </c>
      <c r="D8002" s="94" t="s">
        <v>207</v>
      </c>
      <c r="E8002" s="93" t="str">
        <f t="shared" si="373"/>
        <v>AISP</v>
      </c>
      <c r="F8002" s="93" t="str">
        <f t="shared" si="374"/>
        <v>Y</v>
      </c>
      <c r="G8002" s="95">
        <v>3652328.0833704928</v>
      </c>
      <c r="H8002" s="101">
        <v>37490.731311960299</v>
      </c>
      <c r="I8002" s="101">
        <v>170.24175955323051</v>
      </c>
      <c r="J8002" s="96"/>
      <c r="K8002" s="96"/>
      <c r="L8002" s="96"/>
      <c r="M8002" s="96"/>
      <c r="N8002" s="96"/>
      <c r="O8002" s="96"/>
      <c r="P8002" s="96"/>
    </row>
    <row r="8003" spans="1:16" x14ac:dyDescent="0.25">
      <c r="A8003" s="100">
        <v>43794</v>
      </c>
      <c r="B8003" s="101">
        <v>20</v>
      </c>
      <c r="C8003" s="92" t="str">
        <f t="shared" si="372"/>
        <v>GET /accounts/{AccountId}/party</v>
      </c>
      <c r="D8003" s="94" t="s">
        <v>207</v>
      </c>
      <c r="E8003" s="93" t="str">
        <f t="shared" si="373"/>
        <v>AISP</v>
      </c>
      <c r="F8003" s="93" t="str">
        <f t="shared" si="374"/>
        <v>Y</v>
      </c>
      <c r="G8003" s="95">
        <v>1242580.6375990924</v>
      </c>
      <c r="H8003" s="102">
        <v>46138.917608078897</v>
      </c>
      <c r="I8003" s="102">
        <v>0</v>
      </c>
      <c r="J8003" s="96"/>
      <c r="K8003" s="96"/>
      <c r="L8003" s="96"/>
      <c r="M8003" s="96"/>
      <c r="N8003" s="96"/>
      <c r="O8003" s="96"/>
      <c r="P8003" s="96"/>
    </row>
    <row r="8004" spans="1:16" x14ac:dyDescent="0.25">
      <c r="A8004" s="100">
        <v>43794</v>
      </c>
      <c r="B8004" s="101">
        <v>21</v>
      </c>
      <c r="C8004" s="92" t="str">
        <f t="shared" si="372"/>
        <v>GET /party</v>
      </c>
      <c r="D8004" s="94" t="s">
        <v>207</v>
      </c>
      <c r="E8004" s="93" t="str">
        <f t="shared" si="373"/>
        <v>AISP</v>
      </c>
      <c r="F8004" s="93" t="str">
        <f t="shared" si="374"/>
        <v>Y</v>
      </c>
      <c r="G8004" s="95">
        <v>1017701.0270326488</v>
      </c>
      <c r="H8004" s="102">
        <v>11503.780509845168</v>
      </c>
      <c r="I8004" s="102">
        <v>408.39853833347894</v>
      </c>
      <c r="J8004" s="96"/>
      <c r="K8004" s="96"/>
      <c r="L8004" s="96"/>
      <c r="M8004" s="96"/>
      <c r="N8004" s="96"/>
      <c r="O8004" s="96"/>
      <c r="P8004" s="96"/>
    </row>
    <row r="8005" spans="1:16" x14ac:dyDescent="0.25">
      <c r="A8005" s="100">
        <v>43794</v>
      </c>
      <c r="B8005" s="101">
        <v>22</v>
      </c>
      <c r="C8005" s="92" t="str">
        <f t="shared" si="372"/>
        <v>GET /accounts/{AccountId}/scheduled-payments</v>
      </c>
      <c r="D8005" s="94" t="s">
        <v>207</v>
      </c>
      <c r="E8005" s="93" t="str">
        <f t="shared" si="373"/>
        <v>AISP</v>
      </c>
      <c r="F8005" s="93" t="str">
        <f t="shared" si="374"/>
        <v>Y</v>
      </c>
      <c r="G8005" s="95">
        <v>1152806.0080325513</v>
      </c>
      <c r="H8005" s="102">
        <v>38613.247150850519</v>
      </c>
      <c r="I8005" s="102">
        <v>3.5193667609810602</v>
      </c>
      <c r="J8005" s="96"/>
      <c r="K8005" s="96"/>
      <c r="L8005" s="96"/>
      <c r="M8005" s="96"/>
      <c r="N8005" s="96"/>
      <c r="O8005" s="96"/>
      <c r="P8005" s="96"/>
    </row>
    <row r="8006" spans="1:16" x14ac:dyDescent="0.25">
      <c r="A8006" s="100">
        <v>43794</v>
      </c>
      <c r="B8006" s="101">
        <v>23</v>
      </c>
      <c r="C8006" s="92" t="str">
        <f t="shared" si="372"/>
        <v>GET /scheduled-payments</v>
      </c>
      <c r="D8006" s="94" t="s">
        <v>207</v>
      </c>
      <c r="E8006" s="93" t="str">
        <f t="shared" si="373"/>
        <v>AISP</v>
      </c>
      <c r="F8006" s="93" t="str">
        <f t="shared" si="374"/>
        <v>Y</v>
      </c>
      <c r="G8006" s="95">
        <v>2229085.9197582304</v>
      </c>
      <c r="H8006" s="102">
        <v>34654.767369825095</v>
      </c>
      <c r="I8006" s="102">
        <v>85.273276052059913</v>
      </c>
      <c r="J8006" s="96"/>
      <c r="K8006" s="96"/>
      <c r="L8006" s="96"/>
      <c r="M8006" s="96"/>
      <c r="N8006" s="96"/>
      <c r="O8006" s="96"/>
      <c r="P8006" s="96"/>
    </row>
    <row r="8007" spans="1:16" x14ac:dyDescent="0.25">
      <c r="A8007" s="100">
        <v>43794</v>
      </c>
      <c r="B8007" s="101">
        <v>24</v>
      </c>
      <c r="C8007" s="92" t="str">
        <f t="shared" si="372"/>
        <v>GET /accounts/{AccountId}/statements</v>
      </c>
      <c r="D8007" s="94" t="s">
        <v>207</v>
      </c>
      <c r="E8007" s="93" t="str">
        <f t="shared" si="373"/>
        <v>AISP</v>
      </c>
      <c r="F8007" s="93" t="str">
        <f t="shared" si="374"/>
        <v>Y</v>
      </c>
      <c r="G8007" s="95">
        <v>1151852.7972059869</v>
      </c>
      <c r="H8007" s="102">
        <v>13440.02703846564</v>
      </c>
      <c r="I8007" s="102">
        <v>160.47424335957155</v>
      </c>
      <c r="J8007" s="96"/>
      <c r="K8007" s="96"/>
      <c r="L8007" s="96"/>
      <c r="M8007" s="96"/>
      <c r="N8007" s="96"/>
      <c r="O8007" s="96"/>
      <c r="P8007" s="96"/>
    </row>
    <row r="8008" spans="1:16" x14ac:dyDescent="0.25">
      <c r="A8008" s="100">
        <v>43794</v>
      </c>
      <c r="B8008" s="101">
        <v>25</v>
      </c>
      <c r="C8008" s="92" t="str">
        <f t="shared" ref="C8008:C8071" si="375">VLOOKUP($B8008,endpoints,3)</f>
        <v>GET /accounts/{AccountId}/statements/{StatementId}</v>
      </c>
      <c r="D8008" s="94" t="s">
        <v>207</v>
      </c>
      <c r="E8008" s="93" t="str">
        <f t="shared" ref="E8008:E8071" si="376">VLOOKUP($B8008,endpoints,4)</f>
        <v>AISP</v>
      </c>
      <c r="F8008" s="93" t="str">
        <f t="shared" ref="F8008:F8071" si="377">VLOOKUP($B8008,endpoints,5)</f>
        <v>Y</v>
      </c>
      <c r="G8008" s="95">
        <v>1222593.8164944907</v>
      </c>
      <c r="H8008" s="102">
        <v>24271.975924185655</v>
      </c>
      <c r="I8008" s="102">
        <v>129.72940617809599</v>
      </c>
      <c r="J8008" s="96"/>
      <c r="K8008" s="96"/>
      <c r="L8008" s="96"/>
      <c r="M8008" s="96"/>
      <c r="N8008" s="96"/>
      <c r="O8008" s="96"/>
      <c r="P8008" s="96"/>
    </row>
    <row r="8009" spans="1:16" x14ac:dyDescent="0.25">
      <c r="A8009" s="100">
        <v>43794</v>
      </c>
      <c r="B8009" s="101">
        <v>26</v>
      </c>
      <c r="C8009" s="92" t="str">
        <f t="shared" si="375"/>
        <v>GET /accounts/{AccountId}/statements/{StatementId}/file</v>
      </c>
      <c r="D8009" s="94" t="s">
        <v>207</v>
      </c>
      <c r="E8009" s="93" t="str">
        <f t="shared" si="376"/>
        <v>AISP</v>
      </c>
      <c r="F8009" s="93" t="str">
        <f t="shared" si="377"/>
        <v>Y</v>
      </c>
      <c r="G8009" s="95">
        <v>2748591.2493189345</v>
      </c>
      <c r="H8009" s="102">
        <v>23908.090222659313</v>
      </c>
      <c r="I8009" s="102">
        <v>95.042897947659981</v>
      </c>
      <c r="J8009" s="96"/>
      <c r="K8009" s="96"/>
      <c r="L8009" s="96"/>
      <c r="M8009" s="96"/>
      <c r="N8009" s="96"/>
      <c r="O8009" s="96"/>
      <c r="P8009" s="96"/>
    </row>
    <row r="8010" spans="1:16" x14ac:dyDescent="0.25">
      <c r="A8010" s="100">
        <v>43794</v>
      </c>
      <c r="B8010" s="101">
        <v>27</v>
      </c>
      <c r="C8010" s="92" t="str">
        <f t="shared" si="375"/>
        <v>GET /accounts/{AccountId}/statements/{StatementId}/transactions</v>
      </c>
      <c r="D8010" s="94" t="s">
        <v>207</v>
      </c>
      <c r="E8010" s="93" t="str">
        <f t="shared" si="376"/>
        <v>AISP</v>
      </c>
      <c r="F8010" s="93" t="str">
        <f t="shared" si="377"/>
        <v>Y</v>
      </c>
      <c r="G8010" s="95">
        <v>36100780.194920704</v>
      </c>
      <c r="H8010" s="102">
        <v>7219.2461914378218</v>
      </c>
      <c r="I8010" s="102">
        <v>293.95926337629135</v>
      </c>
      <c r="J8010" s="96"/>
      <c r="K8010" s="96"/>
      <c r="L8010" s="96"/>
      <c r="M8010" s="96"/>
      <c r="N8010" s="96"/>
      <c r="O8010" s="96"/>
      <c r="P8010" s="96"/>
    </row>
    <row r="8011" spans="1:16" x14ac:dyDescent="0.25">
      <c r="A8011" s="100">
        <v>43794</v>
      </c>
      <c r="B8011" s="101">
        <v>28</v>
      </c>
      <c r="C8011" s="92" t="str">
        <f t="shared" si="375"/>
        <v>GET /statements</v>
      </c>
      <c r="D8011" s="94" t="s">
        <v>207</v>
      </c>
      <c r="E8011" s="93" t="str">
        <f t="shared" si="376"/>
        <v>AISP</v>
      </c>
      <c r="F8011" s="93" t="str">
        <f t="shared" si="377"/>
        <v>Y</v>
      </c>
      <c r="G8011" s="95">
        <v>3986967.7275119284</v>
      </c>
      <c r="H8011" s="102">
        <v>42471.368167504348</v>
      </c>
      <c r="I8011" s="102">
        <v>76.51900809062721</v>
      </c>
      <c r="J8011" s="96"/>
      <c r="K8011" s="96"/>
      <c r="L8011" s="96"/>
      <c r="M8011" s="96"/>
      <c r="N8011" s="96"/>
      <c r="O8011" s="96"/>
      <c r="P8011" s="96"/>
    </row>
    <row r="8012" spans="1:16" x14ac:dyDescent="0.25">
      <c r="A8012" s="100">
        <v>43794</v>
      </c>
      <c r="B8012" s="101">
        <v>29</v>
      </c>
      <c r="C8012" s="92" t="str">
        <f t="shared" si="375"/>
        <v>POST /domestic-payment-consents</v>
      </c>
      <c r="D8012" s="94" t="s">
        <v>207</v>
      </c>
      <c r="E8012" s="93" t="str">
        <f t="shared" si="376"/>
        <v>PISP</v>
      </c>
      <c r="F8012" s="93" t="str">
        <f t="shared" si="377"/>
        <v>N</v>
      </c>
      <c r="G8012" s="95">
        <v>4152110.4110215656</v>
      </c>
      <c r="H8012" s="102">
        <v>8877.8952270009577</v>
      </c>
      <c r="I8012" s="102">
        <v>89.113553302618371</v>
      </c>
      <c r="J8012" s="96"/>
      <c r="K8012" s="96"/>
      <c r="L8012" s="96"/>
      <c r="M8012" s="96"/>
      <c r="N8012" s="96"/>
      <c r="O8012" s="96"/>
      <c r="P8012" s="96"/>
    </row>
    <row r="8013" spans="1:16" x14ac:dyDescent="0.25">
      <c r="A8013" s="100">
        <v>43794</v>
      </c>
      <c r="B8013" s="101">
        <v>30</v>
      </c>
      <c r="C8013" s="92" t="str">
        <f t="shared" si="375"/>
        <v>GET /domestic-payment-consents/{ConsentId}</v>
      </c>
      <c r="D8013" s="94" t="s">
        <v>207</v>
      </c>
      <c r="E8013" s="93" t="str">
        <f t="shared" si="376"/>
        <v>PISP</v>
      </c>
      <c r="F8013" s="93" t="str">
        <f t="shared" si="377"/>
        <v>N</v>
      </c>
      <c r="G8013" s="95">
        <v>14091450.50584922</v>
      </c>
      <c r="H8013" s="102">
        <v>18777.174395479367</v>
      </c>
      <c r="I8013" s="102">
        <v>171.29790619171135</v>
      </c>
      <c r="J8013" s="96"/>
      <c r="K8013" s="96"/>
      <c r="L8013" s="96"/>
      <c r="M8013" s="96"/>
      <c r="N8013" s="96"/>
      <c r="O8013" s="96"/>
      <c r="P8013" s="96"/>
    </row>
    <row r="8014" spans="1:16" x14ac:dyDescent="0.25">
      <c r="A8014" s="100">
        <v>43794</v>
      </c>
      <c r="B8014" s="101">
        <v>31</v>
      </c>
      <c r="C8014" s="92" t="str">
        <f t="shared" si="375"/>
        <v>POST /domestic-payments</v>
      </c>
      <c r="D8014" s="94" t="s">
        <v>207</v>
      </c>
      <c r="E8014" s="93" t="str">
        <f t="shared" si="376"/>
        <v>PISP</v>
      </c>
      <c r="F8014" s="93" t="str">
        <f t="shared" si="377"/>
        <v>Y</v>
      </c>
      <c r="G8014" s="95">
        <v>5369375.3019236848</v>
      </c>
      <c r="H8014" s="102">
        <v>16159.717228895923</v>
      </c>
      <c r="I8014" s="102">
        <v>6.0818083161497674</v>
      </c>
      <c r="J8014" s="96"/>
      <c r="K8014" s="96"/>
      <c r="L8014" s="96"/>
      <c r="M8014" s="96"/>
      <c r="N8014" s="96"/>
      <c r="O8014" s="96"/>
      <c r="P8014" s="96"/>
    </row>
    <row r="8015" spans="1:16" x14ac:dyDescent="0.25">
      <c r="A8015" s="100">
        <v>43794</v>
      </c>
      <c r="B8015" s="101">
        <v>32</v>
      </c>
      <c r="C8015" s="92" t="str">
        <f t="shared" si="375"/>
        <v>GET /domestic-payments/{DomesticPaymentId}</v>
      </c>
      <c r="D8015" s="94" t="s">
        <v>207</v>
      </c>
      <c r="E8015" s="93" t="str">
        <f t="shared" si="376"/>
        <v>PISP</v>
      </c>
      <c r="F8015" s="93" t="str">
        <f t="shared" si="377"/>
        <v>Y</v>
      </c>
      <c r="G8015" s="95">
        <v>35552108.997952797</v>
      </c>
      <c r="H8015" s="102">
        <v>37644.531982756511</v>
      </c>
      <c r="I8015" s="102">
        <v>79.563882263718469</v>
      </c>
      <c r="J8015" s="96"/>
      <c r="K8015" s="96"/>
      <c r="L8015" s="96"/>
      <c r="M8015" s="96"/>
      <c r="N8015" s="96"/>
      <c r="O8015" s="96"/>
      <c r="P8015" s="96"/>
    </row>
    <row r="8016" spans="1:16" x14ac:dyDescent="0.25">
      <c r="A8016" s="100">
        <v>43794</v>
      </c>
      <c r="B8016" s="101">
        <v>33</v>
      </c>
      <c r="C8016" s="92" t="str">
        <f t="shared" si="375"/>
        <v>POST /domestic-scheduled-payment-consents</v>
      </c>
      <c r="D8016" s="94" t="s">
        <v>207</v>
      </c>
      <c r="E8016" s="93" t="str">
        <f t="shared" si="376"/>
        <v>PISP</v>
      </c>
      <c r="F8016" s="93" t="str">
        <f t="shared" si="377"/>
        <v>N</v>
      </c>
      <c r="G8016" s="95">
        <v>18238168.46342174</v>
      </c>
      <c r="H8016" s="102">
        <v>16837.247264365931</v>
      </c>
      <c r="I8016" s="102">
        <v>114.6912072473271</v>
      </c>
      <c r="J8016" s="96"/>
      <c r="K8016" s="96"/>
      <c r="L8016" s="96"/>
      <c r="M8016" s="96"/>
      <c r="N8016" s="96"/>
      <c r="O8016" s="96"/>
      <c r="P8016" s="96"/>
    </row>
    <row r="8017" spans="1:16" x14ac:dyDescent="0.25">
      <c r="A8017" s="100">
        <v>43794</v>
      </c>
      <c r="B8017" s="101">
        <v>34</v>
      </c>
      <c r="C8017" s="92" t="str">
        <f t="shared" si="375"/>
        <v>GET /domestic-scheduled-payment-consents/{ConsentId}</v>
      </c>
      <c r="D8017" s="94" t="s">
        <v>207</v>
      </c>
      <c r="E8017" s="93" t="str">
        <f t="shared" si="376"/>
        <v>PISP</v>
      </c>
      <c r="F8017" s="93" t="str">
        <f t="shared" si="377"/>
        <v>N</v>
      </c>
      <c r="G8017" s="95">
        <v>11674552.20759514</v>
      </c>
      <c r="H8017" s="102">
        <v>12678.728643983637</v>
      </c>
      <c r="I8017" s="102">
        <v>86.085916657466285</v>
      </c>
      <c r="J8017" s="96"/>
      <c r="K8017" s="96"/>
      <c r="L8017" s="96"/>
      <c r="M8017" s="96"/>
      <c r="N8017" s="96"/>
      <c r="O8017" s="96"/>
      <c r="P8017" s="96"/>
    </row>
    <row r="8018" spans="1:16" x14ac:dyDescent="0.25">
      <c r="A8018" s="100">
        <v>43794</v>
      </c>
      <c r="B8018" s="101">
        <v>35</v>
      </c>
      <c r="C8018" s="92" t="str">
        <f t="shared" si="375"/>
        <v>POST /domestic-scheduled-payments</v>
      </c>
      <c r="D8018" s="94" t="s">
        <v>207</v>
      </c>
      <c r="E8018" s="93" t="str">
        <f t="shared" si="376"/>
        <v>PISP</v>
      </c>
      <c r="F8018" s="93" t="str">
        <f t="shared" si="377"/>
        <v>Y</v>
      </c>
      <c r="G8018" s="95">
        <v>31443853.645623349</v>
      </c>
      <c r="H8018" s="102">
        <v>45283.67255537345</v>
      </c>
      <c r="I8018" s="102">
        <v>156.9850402759792</v>
      </c>
      <c r="J8018" s="96"/>
      <c r="K8018" s="96"/>
      <c r="L8018" s="96"/>
      <c r="M8018" s="96"/>
      <c r="N8018" s="96"/>
      <c r="O8018" s="96"/>
      <c r="P8018" s="96"/>
    </row>
    <row r="8019" spans="1:16" x14ac:dyDescent="0.25">
      <c r="A8019" s="100">
        <v>43794</v>
      </c>
      <c r="B8019" s="101">
        <v>36</v>
      </c>
      <c r="C8019" s="92" t="str">
        <f t="shared" si="375"/>
        <v>GET /domestic-scheduled-payments/{DomesticScheduledPaymentId}</v>
      </c>
      <c r="D8019" s="94" t="s">
        <v>207</v>
      </c>
      <c r="E8019" s="93" t="str">
        <f t="shared" si="376"/>
        <v>PISP</v>
      </c>
      <c r="F8019" s="93" t="str">
        <f t="shared" si="377"/>
        <v>Y</v>
      </c>
      <c r="G8019" s="95">
        <v>16465666.205792356</v>
      </c>
      <c r="H8019" s="102">
        <v>34710.966428191234</v>
      </c>
      <c r="I8019" s="102">
        <v>89.306410866131273</v>
      </c>
      <c r="J8019" s="96"/>
      <c r="K8019" s="96"/>
      <c r="L8019" s="96"/>
      <c r="M8019" s="96"/>
      <c r="N8019" s="96"/>
      <c r="O8019" s="96"/>
      <c r="P8019" s="96"/>
    </row>
    <row r="8020" spans="1:16" x14ac:dyDescent="0.25">
      <c r="A8020" s="100">
        <v>43794</v>
      </c>
      <c r="B8020" s="101">
        <v>37</v>
      </c>
      <c r="C8020" s="92" t="str">
        <f t="shared" si="375"/>
        <v>POST /domestic-standing-order-consents</v>
      </c>
      <c r="D8020" s="94" t="s">
        <v>207</v>
      </c>
      <c r="E8020" s="93" t="str">
        <f t="shared" si="376"/>
        <v>PISP</v>
      </c>
      <c r="F8020" s="93" t="str">
        <f t="shared" si="377"/>
        <v>N</v>
      </c>
      <c r="G8020" s="95">
        <v>26055762.400150202</v>
      </c>
      <c r="H8020" s="102">
        <v>28034.194987598039</v>
      </c>
      <c r="I8020" s="102">
        <v>215.89832354939787</v>
      </c>
      <c r="J8020" s="96"/>
      <c r="K8020" s="96"/>
      <c r="L8020" s="96"/>
      <c r="M8020" s="96"/>
      <c r="N8020" s="96"/>
      <c r="O8020" s="96"/>
      <c r="P8020" s="96"/>
    </row>
    <row r="8021" spans="1:16" x14ac:dyDescent="0.25">
      <c r="A8021" s="100">
        <v>43794</v>
      </c>
      <c r="B8021" s="101">
        <v>38</v>
      </c>
      <c r="C8021" s="92" t="str">
        <f t="shared" si="375"/>
        <v>GET /domestic-standing-order-consents/{ConsentId}</v>
      </c>
      <c r="D8021" s="94" t="s">
        <v>207</v>
      </c>
      <c r="E8021" s="93" t="str">
        <f t="shared" si="376"/>
        <v>PISP</v>
      </c>
      <c r="F8021" s="93" t="str">
        <f t="shared" si="377"/>
        <v>N</v>
      </c>
      <c r="G8021" s="95">
        <v>25578253.67312571</v>
      </c>
      <c r="H8021" s="102">
        <v>33926.824635053563</v>
      </c>
      <c r="I8021" s="102">
        <v>198.44349540414876</v>
      </c>
      <c r="J8021" s="96"/>
      <c r="K8021" s="96"/>
      <c r="L8021" s="96"/>
      <c r="M8021" s="96"/>
      <c r="N8021" s="96"/>
      <c r="O8021" s="96"/>
      <c r="P8021" s="96"/>
    </row>
    <row r="8022" spans="1:16" x14ac:dyDescent="0.25">
      <c r="A8022" s="100">
        <v>43794</v>
      </c>
      <c r="B8022" s="101">
        <v>39</v>
      </c>
      <c r="C8022" s="92" t="str">
        <f t="shared" si="375"/>
        <v>POST /domestic-standing-orders</v>
      </c>
      <c r="D8022" s="94" t="s">
        <v>207</v>
      </c>
      <c r="E8022" s="93" t="str">
        <f t="shared" si="376"/>
        <v>PISP</v>
      </c>
      <c r="F8022" s="93" t="str">
        <f t="shared" si="377"/>
        <v>Y</v>
      </c>
      <c r="G8022" s="95">
        <v>9360212.893106306</v>
      </c>
      <c r="H8022" s="102">
        <v>18265.674397612271</v>
      </c>
      <c r="I8022" s="102">
        <v>2.0226474743345366</v>
      </c>
      <c r="J8022" s="96"/>
      <c r="K8022" s="96"/>
      <c r="L8022" s="96"/>
      <c r="M8022" s="96"/>
      <c r="N8022" s="96"/>
      <c r="O8022" s="96"/>
      <c r="P8022" s="96"/>
    </row>
    <row r="8023" spans="1:16" x14ac:dyDescent="0.25">
      <c r="A8023" s="100">
        <v>43794</v>
      </c>
      <c r="B8023" s="101">
        <v>40</v>
      </c>
      <c r="C8023" s="92" t="str">
        <f t="shared" si="375"/>
        <v>GET /domestic-standing-orders/{DomesticStandingOrderId}</v>
      </c>
      <c r="D8023" s="94" t="s">
        <v>207</v>
      </c>
      <c r="E8023" s="93" t="str">
        <f t="shared" si="376"/>
        <v>PISP</v>
      </c>
      <c r="F8023" s="93" t="str">
        <f t="shared" si="377"/>
        <v>Y</v>
      </c>
      <c r="G8023" s="95">
        <v>6145669.0131607242</v>
      </c>
      <c r="H8023" s="102">
        <v>7791.3038208350636</v>
      </c>
      <c r="I8023" s="102">
        <v>257.0998680180407</v>
      </c>
      <c r="J8023" s="96"/>
      <c r="K8023" s="96"/>
      <c r="L8023" s="96"/>
      <c r="M8023" s="96"/>
      <c r="N8023" s="96"/>
      <c r="O8023" s="96"/>
      <c r="P8023" s="96"/>
    </row>
    <row r="8024" spans="1:16" x14ac:dyDescent="0.25">
      <c r="A8024" s="100">
        <v>43794</v>
      </c>
      <c r="B8024" s="101">
        <v>41</v>
      </c>
      <c r="C8024" s="92" t="str">
        <f t="shared" si="375"/>
        <v>POST /international-payment-consents</v>
      </c>
      <c r="D8024" s="94" t="s">
        <v>207</v>
      </c>
      <c r="E8024" s="93" t="str">
        <f t="shared" si="376"/>
        <v>PISP</v>
      </c>
      <c r="F8024" s="93" t="str">
        <f t="shared" si="377"/>
        <v>N</v>
      </c>
      <c r="G8024" s="95">
        <v>33544781.335031573</v>
      </c>
      <c r="H8024" s="102">
        <v>48756.007445167954</v>
      </c>
      <c r="I8024" s="102">
        <v>76.960660348226384</v>
      </c>
      <c r="J8024" s="96"/>
      <c r="K8024" s="96"/>
      <c r="L8024" s="96"/>
      <c r="M8024" s="96"/>
      <c r="N8024" s="96"/>
      <c r="O8024" s="96"/>
      <c r="P8024" s="96"/>
    </row>
    <row r="8025" spans="1:16" x14ac:dyDescent="0.25">
      <c r="A8025" s="100">
        <v>43794</v>
      </c>
      <c r="B8025" s="101">
        <v>42</v>
      </c>
      <c r="C8025" s="92" t="str">
        <f t="shared" si="375"/>
        <v>GET /international-payment-consents/{ConsentId}</v>
      </c>
      <c r="D8025" s="94" t="s">
        <v>207</v>
      </c>
      <c r="E8025" s="93" t="str">
        <f t="shared" si="376"/>
        <v>PISP</v>
      </c>
      <c r="F8025" s="93" t="str">
        <f t="shared" si="377"/>
        <v>N</v>
      </c>
      <c r="G8025" s="95">
        <v>31713753.891751509</v>
      </c>
      <c r="H8025" s="102">
        <v>33087.653194941799</v>
      </c>
      <c r="I8025" s="102">
        <v>291.39093232329111</v>
      </c>
      <c r="J8025" s="96"/>
      <c r="K8025" s="96"/>
      <c r="L8025" s="96"/>
      <c r="M8025" s="96"/>
      <c r="N8025" s="96"/>
      <c r="O8025" s="96"/>
      <c r="P8025" s="96"/>
    </row>
    <row r="8026" spans="1:16" x14ac:dyDescent="0.25">
      <c r="A8026" s="100">
        <v>43794</v>
      </c>
      <c r="B8026" s="101">
        <v>43</v>
      </c>
      <c r="C8026" s="92" t="str">
        <f t="shared" si="375"/>
        <v>POST /international-payments</v>
      </c>
      <c r="D8026" s="94" t="s">
        <v>207</v>
      </c>
      <c r="E8026" s="93" t="str">
        <f t="shared" si="376"/>
        <v>PISP</v>
      </c>
      <c r="F8026" s="93" t="str">
        <f t="shared" si="377"/>
        <v>Y</v>
      </c>
      <c r="G8026" s="95">
        <v>40162668.106353663</v>
      </c>
      <c r="H8026" s="102">
        <v>36460.014640250891</v>
      </c>
      <c r="I8026" s="102">
        <v>50.835705872161604</v>
      </c>
      <c r="J8026" s="96"/>
      <c r="K8026" s="96"/>
      <c r="L8026" s="96"/>
      <c r="M8026" s="96"/>
      <c r="N8026" s="96"/>
      <c r="O8026" s="96"/>
      <c r="P8026" s="96"/>
    </row>
    <row r="8027" spans="1:16" x14ac:dyDescent="0.25">
      <c r="A8027" s="100">
        <v>43794</v>
      </c>
      <c r="B8027" s="101">
        <v>44</v>
      </c>
      <c r="C8027" s="92" t="str">
        <f t="shared" si="375"/>
        <v>GET /international-payments/{InternationalPaymentId}</v>
      </c>
      <c r="D8027" s="94" t="s">
        <v>207</v>
      </c>
      <c r="E8027" s="93" t="str">
        <f t="shared" si="376"/>
        <v>PISP</v>
      </c>
      <c r="F8027" s="93" t="str">
        <f t="shared" si="377"/>
        <v>Y</v>
      </c>
      <c r="G8027" s="95">
        <v>14404557.328520944</v>
      </c>
      <c r="H8027" s="102">
        <v>21199.804596002639</v>
      </c>
      <c r="I8027" s="102">
        <v>65.042184466558126</v>
      </c>
      <c r="J8027" s="96"/>
      <c r="K8027" s="96"/>
      <c r="L8027" s="96"/>
      <c r="M8027" s="96"/>
      <c r="N8027" s="96"/>
      <c r="O8027" s="96"/>
      <c r="P8027" s="96"/>
    </row>
    <row r="8028" spans="1:16" x14ac:dyDescent="0.25">
      <c r="A8028" s="100">
        <v>43794</v>
      </c>
      <c r="B8028" s="101">
        <v>45</v>
      </c>
      <c r="C8028" s="92" t="str">
        <f t="shared" si="375"/>
        <v>POST /international-scheduled-payment-consents</v>
      </c>
      <c r="D8028" s="94" t="s">
        <v>207</v>
      </c>
      <c r="E8028" s="93" t="str">
        <f t="shared" si="376"/>
        <v>PISP</v>
      </c>
      <c r="F8028" s="93" t="str">
        <f t="shared" si="377"/>
        <v>N</v>
      </c>
      <c r="G8028" s="95">
        <v>27879406.520023324</v>
      </c>
      <c r="H8028" s="102">
        <v>33311.001539354431</v>
      </c>
      <c r="I8028" s="102">
        <v>15.148496398349852</v>
      </c>
      <c r="J8028" s="96"/>
      <c r="K8028" s="96"/>
      <c r="L8028" s="96"/>
      <c r="M8028" s="96"/>
      <c r="N8028" s="96"/>
      <c r="O8028" s="96"/>
      <c r="P8028" s="96"/>
    </row>
    <row r="8029" spans="1:16" x14ac:dyDescent="0.25">
      <c r="A8029" s="100">
        <v>43794</v>
      </c>
      <c r="B8029" s="101">
        <v>46</v>
      </c>
      <c r="C8029" s="92" t="str">
        <f t="shared" si="375"/>
        <v>GET /international-scheduled-payment-consents/{ConsentId}</v>
      </c>
      <c r="D8029" s="94" t="s">
        <v>207</v>
      </c>
      <c r="E8029" s="93" t="str">
        <f t="shared" si="376"/>
        <v>PISP</v>
      </c>
      <c r="F8029" s="93" t="str">
        <f t="shared" si="377"/>
        <v>N</v>
      </c>
      <c r="G8029" s="95">
        <v>9126629.8369216733</v>
      </c>
      <c r="H8029" s="102">
        <v>30010.880212605072</v>
      </c>
      <c r="I8029" s="102">
        <v>29.348326862210882</v>
      </c>
      <c r="J8029" s="96"/>
      <c r="K8029" s="96"/>
      <c r="L8029" s="96"/>
      <c r="M8029" s="96"/>
      <c r="N8029" s="96"/>
      <c r="O8029" s="96"/>
      <c r="P8029" s="96"/>
    </row>
    <row r="8030" spans="1:16" x14ac:dyDescent="0.25">
      <c r="A8030" s="100">
        <v>43794</v>
      </c>
      <c r="B8030" s="101">
        <v>47</v>
      </c>
      <c r="C8030" s="92" t="str">
        <f t="shared" si="375"/>
        <v>POST /international-scheduled-payments</v>
      </c>
      <c r="D8030" s="94" t="s">
        <v>207</v>
      </c>
      <c r="E8030" s="93" t="str">
        <f t="shared" si="376"/>
        <v>PISP</v>
      </c>
      <c r="F8030" s="93" t="str">
        <f t="shared" si="377"/>
        <v>Y</v>
      </c>
      <c r="G8030" s="95">
        <v>14319428.208965372</v>
      </c>
      <c r="H8030" s="102">
        <v>21631.699930522711</v>
      </c>
      <c r="I8030" s="102">
        <v>70.656939771878868</v>
      </c>
      <c r="J8030" s="96"/>
      <c r="K8030" s="96"/>
      <c r="L8030" s="96"/>
      <c r="M8030" s="96"/>
      <c r="N8030" s="96"/>
      <c r="O8030" s="96"/>
      <c r="P8030" s="96"/>
    </row>
    <row r="8031" spans="1:16" x14ac:dyDescent="0.25">
      <c r="A8031" s="100">
        <v>43794</v>
      </c>
      <c r="B8031" s="101">
        <v>48</v>
      </c>
      <c r="C8031" s="92" t="str">
        <f t="shared" si="375"/>
        <v>GET /international-scheduled-payments/{InternationalScheduledPaymentId}</v>
      </c>
      <c r="D8031" s="94" t="s">
        <v>207</v>
      </c>
      <c r="E8031" s="93" t="str">
        <f t="shared" si="376"/>
        <v>PISP</v>
      </c>
      <c r="F8031" s="93" t="str">
        <f t="shared" si="377"/>
        <v>Y</v>
      </c>
      <c r="G8031" s="95">
        <v>24850947.569060218</v>
      </c>
      <c r="H8031" s="102">
        <v>35652.638832752396</v>
      </c>
      <c r="I8031" s="102">
        <v>60.584116219172365</v>
      </c>
      <c r="J8031" s="96"/>
      <c r="K8031" s="96"/>
      <c r="L8031" s="96"/>
      <c r="M8031" s="96"/>
      <c r="N8031" s="96"/>
      <c r="O8031" s="96"/>
      <c r="P8031" s="96"/>
    </row>
    <row r="8032" spans="1:16" x14ac:dyDescent="0.25">
      <c r="A8032" s="100">
        <v>43794</v>
      </c>
      <c r="B8032" s="101">
        <v>49</v>
      </c>
      <c r="C8032" s="92" t="str">
        <f t="shared" si="375"/>
        <v>POST /international-standing-order-consents</v>
      </c>
      <c r="D8032" s="94" t="s">
        <v>207</v>
      </c>
      <c r="E8032" s="93" t="str">
        <f t="shared" si="376"/>
        <v>PISP</v>
      </c>
      <c r="F8032" s="93" t="str">
        <f t="shared" si="377"/>
        <v>N</v>
      </c>
      <c r="G8032" s="95">
        <v>4216886.6033738116</v>
      </c>
      <c r="H8032" s="102">
        <v>11127.142443261608</v>
      </c>
      <c r="I8032" s="102">
        <v>7.1457770345240972</v>
      </c>
      <c r="J8032" s="96"/>
      <c r="K8032" s="96"/>
      <c r="L8032" s="96"/>
      <c r="M8032" s="96"/>
      <c r="N8032" s="96"/>
      <c r="O8032" s="96"/>
      <c r="P8032" s="96"/>
    </row>
    <row r="8033" spans="1:16" x14ac:dyDescent="0.25">
      <c r="A8033" s="100">
        <v>43794</v>
      </c>
      <c r="B8033" s="101">
        <v>50</v>
      </c>
      <c r="C8033" s="92" t="str">
        <f t="shared" si="375"/>
        <v>GET /international-standing-order-consents/{ConsentId}</v>
      </c>
      <c r="D8033" s="94" t="s">
        <v>207</v>
      </c>
      <c r="E8033" s="93" t="str">
        <f t="shared" si="376"/>
        <v>PISP</v>
      </c>
      <c r="F8033" s="93" t="str">
        <f t="shared" si="377"/>
        <v>N</v>
      </c>
      <c r="G8033" s="95">
        <v>21718316.39712283</v>
      </c>
      <c r="H8033" s="102">
        <v>32778.553074581025</v>
      </c>
      <c r="I8033" s="102">
        <v>258.93656227885816</v>
      </c>
      <c r="J8033" s="96"/>
      <c r="K8033" s="96"/>
      <c r="L8033" s="96"/>
      <c r="M8033" s="96"/>
      <c r="N8033" s="96"/>
      <c r="O8033" s="96"/>
      <c r="P8033" s="96"/>
    </row>
    <row r="8034" spans="1:16" x14ac:dyDescent="0.25">
      <c r="A8034" s="100">
        <v>43794</v>
      </c>
      <c r="B8034" s="101">
        <v>51</v>
      </c>
      <c r="C8034" s="92" t="str">
        <f t="shared" si="375"/>
        <v>POST /international-standing-orders</v>
      </c>
      <c r="D8034" s="94" t="s">
        <v>207</v>
      </c>
      <c r="E8034" s="93" t="str">
        <f t="shared" si="376"/>
        <v>PISP</v>
      </c>
      <c r="F8034" s="93" t="str">
        <f t="shared" si="377"/>
        <v>Y</v>
      </c>
      <c r="G8034" s="95">
        <v>17010739.648259006</v>
      </c>
      <c r="H8034" s="102">
        <v>25592.675172526415</v>
      </c>
      <c r="I8034" s="102">
        <v>267.65272875115494</v>
      </c>
      <c r="J8034" s="96"/>
      <c r="K8034" s="96"/>
      <c r="L8034" s="96"/>
      <c r="M8034" s="96"/>
      <c r="N8034" s="96"/>
      <c r="O8034" s="96"/>
      <c r="P8034" s="96"/>
    </row>
    <row r="8035" spans="1:16" x14ac:dyDescent="0.25">
      <c r="A8035" s="100">
        <v>43794</v>
      </c>
      <c r="B8035" s="101">
        <v>52</v>
      </c>
      <c r="C8035" s="92" t="str">
        <f t="shared" si="375"/>
        <v>GET /international-standing-orders/{InternationalStandingOrderPaymentId}</v>
      </c>
      <c r="D8035" s="94" t="s">
        <v>207</v>
      </c>
      <c r="E8035" s="93" t="str">
        <f t="shared" si="376"/>
        <v>PISP</v>
      </c>
      <c r="F8035" s="93" t="str">
        <f t="shared" si="377"/>
        <v>Y</v>
      </c>
      <c r="G8035" s="95">
        <v>7206152.0523375822</v>
      </c>
      <c r="H8035" s="102">
        <v>17422.285456242509</v>
      </c>
      <c r="I8035" s="102">
        <v>76.80465836967582</v>
      </c>
      <c r="J8035" s="96"/>
      <c r="K8035" s="96"/>
      <c r="L8035" s="96"/>
      <c r="M8035" s="96"/>
      <c r="N8035" s="96"/>
      <c r="O8035" s="96"/>
      <c r="P8035" s="96"/>
    </row>
    <row r="8036" spans="1:16" x14ac:dyDescent="0.25">
      <c r="A8036" s="100">
        <v>43794</v>
      </c>
      <c r="B8036" s="101">
        <v>53</v>
      </c>
      <c r="C8036" s="92" t="str">
        <f t="shared" si="375"/>
        <v>POST /file-payment-consents</v>
      </c>
      <c r="D8036" s="94" t="s">
        <v>207</v>
      </c>
      <c r="E8036" s="93" t="str">
        <f t="shared" si="376"/>
        <v>PISP</v>
      </c>
      <c r="F8036" s="93" t="str">
        <f t="shared" si="377"/>
        <v>N</v>
      </c>
      <c r="G8036" s="95">
        <v>13299401.500240682</v>
      </c>
      <c r="H8036" s="102">
        <v>14288.85266871814</v>
      </c>
      <c r="I8036" s="102">
        <v>25.283855686992581</v>
      </c>
      <c r="J8036" s="96"/>
      <c r="K8036" s="96"/>
      <c r="L8036" s="96"/>
      <c r="M8036" s="96"/>
      <c r="N8036" s="96"/>
      <c r="O8036" s="96"/>
      <c r="P8036" s="96"/>
    </row>
    <row r="8037" spans="1:16" x14ac:dyDescent="0.25">
      <c r="A8037" s="100">
        <v>43794</v>
      </c>
      <c r="B8037" s="101">
        <v>54</v>
      </c>
      <c r="C8037" s="92" t="str">
        <f t="shared" si="375"/>
        <v>GET /file-payment-consents/{ConsentId}</v>
      </c>
      <c r="D8037" s="94" t="s">
        <v>207</v>
      </c>
      <c r="E8037" s="93" t="str">
        <f t="shared" si="376"/>
        <v>PISP</v>
      </c>
      <c r="F8037" s="93" t="str">
        <f t="shared" si="377"/>
        <v>N</v>
      </c>
      <c r="G8037" s="95">
        <v>22424002.702320408</v>
      </c>
      <c r="H8037" s="102">
        <v>25914.274945728255</v>
      </c>
      <c r="I8037" s="102">
        <v>207.52460905804128</v>
      </c>
      <c r="J8037" s="96"/>
      <c r="K8037" s="96"/>
      <c r="L8037" s="96"/>
      <c r="M8037" s="96"/>
      <c r="N8037" s="96"/>
      <c r="O8037" s="96"/>
      <c r="P8037" s="96"/>
    </row>
    <row r="8038" spans="1:16" x14ac:dyDescent="0.25">
      <c r="A8038" s="100">
        <v>43794</v>
      </c>
      <c r="B8038" s="101">
        <v>55</v>
      </c>
      <c r="C8038" s="92" t="str">
        <f t="shared" si="375"/>
        <v>POST /file-payment-consents/{ConsentId}/file</v>
      </c>
      <c r="D8038" s="94" t="s">
        <v>207</v>
      </c>
      <c r="E8038" s="93" t="str">
        <f t="shared" si="376"/>
        <v>PISP</v>
      </c>
      <c r="F8038" s="93" t="str">
        <f t="shared" si="377"/>
        <v>N</v>
      </c>
      <c r="G8038" s="95">
        <v>24378698.940698054</v>
      </c>
      <c r="H8038" s="102">
        <v>34643.795268240785</v>
      </c>
      <c r="I8038" s="102">
        <v>77.065019039642223</v>
      </c>
      <c r="J8038" s="96"/>
      <c r="K8038" s="96"/>
      <c r="L8038" s="96"/>
      <c r="M8038" s="96"/>
      <c r="N8038" s="96"/>
      <c r="O8038" s="96"/>
      <c r="P8038" s="96"/>
    </row>
    <row r="8039" spans="1:16" x14ac:dyDescent="0.25">
      <c r="A8039" s="100">
        <v>43794</v>
      </c>
      <c r="B8039" s="101">
        <v>56</v>
      </c>
      <c r="C8039" s="92" t="str">
        <f t="shared" si="375"/>
        <v>GET /file-payment-consents/{ConsentId}/file</v>
      </c>
      <c r="D8039" s="94" t="s">
        <v>207</v>
      </c>
      <c r="E8039" s="93" t="str">
        <f t="shared" si="376"/>
        <v>PISP</v>
      </c>
      <c r="F8039" s="93" t="str">
        <f t="shared" si="377"/>
        <v>N</v>
      </c>
      <c r="G8039" s="95">
        <v>23850542.590471633</v>
      </c>
      <c r="H8039" s="102">
        <v>36932.513223357615</v>
      </c>
      <c r="I8039" s="102">
        <v>43.94270225262234</v>
      </c>
      <c r="J8039" s="96"/>
      <c r="K8039" s="96"/>
      <c r="L8039" s="96"/>
      <c r="M8039" s="96"/>
      <c r="N8039" s="96"/>
      <c r="O8039" s="96"/>
      <c r="P8039" s="96"/>
    </row>
    <row r="8040" spans="1:16" x14ac:dyDescent="0.25">
      <c r="A8040" s="100">
        <v>43794</v>
      </c>
      <c r="B8040" s="101">
        <v>57</v>
      </c>
      <c r="C8040" s="92" t="str">
        <f t="shared" si="375"/>
        <v>POST /file-payments</v>
      </c>
      <c r="D8040" s="94" t="s">
        <v>207</v>
      </c>
      <c r="E8040" s="93" t="str">
        <f t="shared" si="376"/>
        <v>PISP</v>
      </c>
      <c r="F8040" s="93" t="str">
        <f t="shared" si="377"/>
        <v>Y</v>
      </c>
      <c r="G8040" s="95">
        <v>377074514.79338694</v>
      </c>
      <c r="H8040" s="102">
        <v>4100.1302684265811</v>
      </c>
      <c r="I8040" s="102">
        <v>64.919090701416678</v>
      </c>
      <c r="J8040" s="96"/>
      <c r="K8040" s="96"/>
      <c r="L8040" s="96"/>
      <c r="M8040" s="96"/>
      <c r="N8040" s="96"/>
      <c r="O8040" s="96"/>
      <c r="P8040" s="96"/>
    </row>
    <row r="8041" spans="1:16" x14ac:dyDescent="0.25">
      <c r="A8041" s="100">
        <v>43794</v>
      </c>
      <c r="B8041" s="101">
        <v>58</v>
      </c>
      <c r="C8041" s="92" t="str">
        <f t="shared" si="375"/>
        <v>GET /file-payments/{FilePaymentId}</v>
      </c>
      <c r="D8041" s="94" t="s">
        <v>207</v>
      </c>
      <c r="E8041" s="93" t="str">
        <f t="shared" si="376"/>
        <v>PISP</v>
      </c>
      <c r="F8041" s="93" t="str">
        <f t="shared" si="377"/>
        <v>Y</v>
      </c>
      <c r="G8041" s="95">
        <v>82618193.534903914</v>
      </c>
      <c r="H8041" s="102">
        <v>840.51843480447803</v>
      </c>
      <c r="I8041" s="102">
        <v>125.82459487760612</v>
      </c>
      <c r="J8041" s="96"/>
      <c r="K8041" s="96"/>
      <c r="L8041" s="96"/>
      <c r="M8041" s="96"/>
      <c r="N8041" s="96"/>
      <c r="O8041" s="96"/>
      <c r="P8041" s="96"/>
    </row>
    <row r="8042" spans="1:16" x14ac:dyDescent="0.25">
      <c r="A8042" s="100">
        <v>43794</v>
      </c>
      <c r="B8042" s="101">
        <v>59</v>
      </c>
      <c r="C8042" s="92" t="str">
        <f t="shared" si="375"/>
        <v>GET /file-payments/{FilePaymentId}/report-file</v>
      </c>
      <c r="D8042" s="94" t="s">
        <v>207</v>
      </c>
      <c r="E8042" s="93" t="str">
        <f t="shared" si="376"/>
        <v>PISP</v>
      </c>
      <c r="F8042" s="93" t="str">
        <f t="shared" si="377"/>
        <v>Y</v>
      </c>
      <c r="G8042" s="95">
        <v>68483103.530841798</v>
      </c>
      <c r="H8042" s="102">
        <v>2542.6970492929918</v>
      </c>
      <c r="I8042" s="102">
        <v>97.167433050212878</v>
      </c>
      <c r="J8042" s="96"/>
      <c r="K8042" s="96"/>
      <c r="L8042" s="96"/>
      <c r="M8042" s="96"/>
      <c r="N8042" s="96"/>
      <c r="O8042" s="96"/>
      <c r="P8042" s="96"/>
    </row>
    <row r="8043" spans="1:16" x14ac:dyDescent="0.25">
      <c r="A8043" s="100">
        <v>43794</v>
      </c>
      <c r="B8043" s="101">
        <v>60</v>
      </c>
      <c r="C8043" s="92" t="str">
        <f t="shared" si="375"/>
        <v>POST /funds-confirmation-consents</v>
      </c>
      <c r="D8043" s="94" t="s">
        <v>207</v>
      </c>
      <c r="E8043" s="93" t="str">
        <f t="shared" si="376"/>
        <v>CoF</v>
      </c>
      <c r="F8043" s="93" t="str">
        <f t="shared" si="377"/>
        <v>N</v>
      </c>
      <c r="G8043" s="95">
        <v>14030917.836823648</v>
      </c>
      <c r="H8043" s="102">
        <v>15310.659271398732</v>
      </c>
      <c r="I8043" s="102">
        <v>13.976393587367111</v>
      </c>
      <c r="J8043" s="96"/>
      <c r="K8043" s="96"/>
      <c r="L8043" s="96"/>
      <c r="M8043" s="96"/>
      <c r="N8043" s="96"/>
      <c r="O8043" s="96"/>
      <c r="P8043" s="96"/>
    </row>
    <row r="8044" spans="1:16" x14ac:dyDescent="0.25">
      <c r="A8044" s="100">
        <v>43794</v>
      </c>
      <c r="B8044" s="101">
        <v>61</v>
      </c>
      <c r="C8044" s="92" t="str">
        <f t="shared" si="375"/>
        <v>GET /funds-confirmation-consents/{ConsentId}</v>
      </c>
      <c r="D8044" s="94" t="s">
        <v>207</v>
      </c>
      <c r="E8044" s="93" t="str">
        <f t="shared" si="376"/>
        <v>CoF</v>
      </c>
      <c r="F8044" s="93" t="str">
        <f t="shared" si="377"/>
        <v>N</v>
      </c>
      <c r="G8044" s="95">
        <v>21299689.429999791</v>
      </c>
      <c r="H8044" s="102">
        <v>45181.946746305744</v>
      </c>
      <c r="I8044" s="102">
        <v>228.29277309928065</v>
      </c>
      <c r="J8044" s="96"/>
      <c r="K8044" s="96"/>
      <c r="L8044" s="96"/>
      <c r="M8044" s="96"/>
      <c r="N8044" s="96"/>
      <c r="O8044" s="96"/>
      <c r="P8044" s="96"/>
    </row>
    <row r="8045" spans="1:16" x14ac:dyDescent="0.25">
      <c r="A8045" s="100">
        <v>43794</v>
      </c>
      <c r="B8045" s="101">
        <v>62</v>
      </c>
      <c r="C8045" s="92" t="str">
        <f t="shared" si="375"/>
        <v>DELETE /funds-confirmation-consents/{ConsentId}</v>
      </c>
      <c r="D8045" s="94" t="s">
        <v>207</v>
      </c>
      <c r="E8045" s="93" t="str">
        <f t="shared" si="376"/>
        <v>CoF</v>
      </c>
      <c r="F8045" s="93" t="str">
        <f t="shared" si="377"/>
        <v>N</v>
      </c>
      <c r="G8045" s="95">
        <v>6284492.3279614905</v>
      </c>
      <c r="H8045" s="102">
        <v>12152.288311399325</v>
      </c>
      <c r="I8045" s="102">
        <v>136.90310045360312</v>
      </c>
      <c r="J8045" s="96"/>
      <c r="K8045" s="96"/>
      <c r="L8045" s="96"/>
      <c r="M8045" s="96"/>
      <c r="N8045" s="96"/>
      <c r="O8045" s="96"/>
      <c r="P8045" s="96"/>
    </row>
    <row r="8046" spans="1:16" x14ac:dyDescent="0.25">
      <c r="A8046" s="100">
        <v>43794</v>
      </c>
      <c r="B8046" s="101">
        <v>63</v>
      </c>
      <c r="C8046" s="92" t="str">
        <f t="shared" si="375"/>
        <v>POST /funds-confirmations</v>
      </c>
      <c r="D8046" s="94" t="s">
        <v>207</v>
      </c>
      <c r="E8046" s="93" t="str">
        <f t="shared" si="376"/>
        <v>CoF</v>
      </c>
      <c r="F8046" s="93" t="str">
        <f t="shared" si="377"/>
        <v>Y</v>
      </c>
      <c r="G8046" s="95">
        <v>8990189.3885388393</v>
      </c>
      <c r="H8046" s="102">
        <v>16559.449035193953</v>
      </c>
      <c r="I8046" s="102">
        <v>236.39460518382813</v>
      </c>
      <c r="J8046" s="96"/>
      <c r="K8046" s="96"/>
      <c r="L8046" s="96"/>
      <c r="M8046" s="96"/>
      <c r="N8046" s="96"/>
      <c r="O8046" s="96"/>
      <c r="P8046" s="96"/>
    </row>
    <row r="8047" spans="1:16" x14ac:dyDescent="0.25">
      <c r="A8047" s="46">
        <v>43794</v>
      </c>
      <c r="B8047" s="101">
        <v>0</v>
      </c>
      <c r="C8047" s="92" t="str">
        <f t="shared" si="375"/>
        <v>OIDC endpoints for token IDs</v>
      </c>
      <c r="D8047" s="94" t="s">
        <v>208</v>
      </c>
      <c r="E8047" s="93" t="str">
        <f t="shared" si="376"/>
        <v>OIDC</v>
      </c>
      <c r="F8047" s="93" t="str">
        <f t="shared" si="377"/>
        <v>N</v>
      </c>
      <c r="G8047" s="112">
        <v>698213413.91857016</v>
      </c>
      <c r="H8047" s="68">
        <v>1680686.6821144286</v>
      </c>
      <c r="I8047" s="68">
        <v>568.22506428011229</v>
      </c>
      <c r="J8047" s="96"/>
      <c r="K8047" s="96"/>
      <c r="L8047" s="96"/>
      <c r="M8047" s="96"/>
      <c r="N8047" s="96"/>
      <c r="O8047" s="96"/>
      <c r="P8047" s="96"/>
    </row>
    <row r="8048" spans="1:16" x14ac:dyDescent="0.25">
      <c r="A8048" s="97">
        <v>43794</v>
      </c>
      <c r="B8048" s="101">
        <v>1</v>
      </c>
      <c r="C8048" s="92" t="str">
        <f t="shared" si="375"/>
        <v>POST /account-access-consents</v>
      </c>
      <c r="D8048" s="94" t="s">
        <v>208</v>
      </c>
      <c r="E8048" s="93" t="str">
        <f t="shared" si="376"/>
        <v>AISP</v>
      </c>
      <c r="F8048" s="93" t="str">
        <f t="shared" si="377"/>
        <v>N</v>
      </c>
      <c r="G8048" s="95">
        <v>575566.0569640795</v>
      </c>
      <c r="H8048" s="99">
        <v>29336.324300548018</v>
      </c>
      <c r="I8048" s="99">
        <v>80.605987771356652</v>
      </c>
      <c r="J8048" s="96"/>
      <c r="K8048" s="96"/>
      <c r="L8048" s="96"/>
      <c r="M8048" s="96"/>
      <c r="N8048" s="96"/>
      <c r="O8048" s="96"/>
      <c r="P8048" s="96"/>
    </row>
    <row r="8049" spans="1:16" x14ac:dyDescent="0.25">
      <c r="A8049" s="97">
        <v>43794</v>
      </c>
      <c r="B8049" s="101">
        <v>2</v>
      </c>
      <c r="C8049" s="92" t="str">
        <f t="shared" si="375"/>
        <v>GET /account-access-consents/{ConsentId}</v>
      </c>
      <c r="D8049" s="94" t="s">
        <v>208</v>
      </c>
      <c r="E8049" s="93" t="str">
        <f t="shared" si="376"/>
        <v>AISP</v>
      </c>
      <c r="F8049" s="93" t="str">
        <f t="shared" si="377"/>
        <v>N</v>
      </c>
      <c r="G8049" s="95">
        <v>1381088.9339957831</v>
      </c>
      <c r="H8049" s="99">
        <v>32113.694329306687</v>
      </c>
      <c r="I8049" s="99">
        <v>36.265029418485469</v>
      </c>
      <c r="J8049" s="96"/>
      <c r="K8049" s="96"/>
      <c r="L8049" s="96"/>
      <c r="M8049" s="96"/>
      <c r="N8049" s="96"/>
      <c r="O8049" s="96"/>
      <c r="P8049" s="96"/>
    </row>
    <row r="8050" spans="1:16" x14ac:dyDescent="0.25">
      <c r="A8050" s="97">
        <v>43794</v>
      </c>
      <c r="B8050" s="101">
        <v>3</v>
      </c>
      <c r="C8050" s="92" t="str">
        <f t="shared" si="375"/>
        <v>DELETE /account-access-consents/{ConsentId}</v>
      </c>
      <c r="D8050" s="94" t="s">
        <v>208</v>
      </c>
      <c r="E8050" s="93" t="str">
        <f t="shared" si="376"/>
        <v>AISP</v>
      </c>
      <c r="F8050" s="93" t="str">
        <f t="shared" si="377"/>
        <v>N</v>
      </c>
      <c r="G8050" s="95">
        <v>587718.08389062784</v>
      </c>
      <c r="H8050" s="99">
        <v>27505.994271686581</v>
      </c>
      <c r="I8050" s="99">
        <v>257.18314893399224</v>
      </c>
      <c r="J8050" s="96"/>
      <c r="K8050" s="96"/>
      <c r="L8050" s="96"/>
      <c r="M8050" s="96"/>
      <c r="N8050" s="96"/>
      <c r="O8050" s="96"/>
      <c r="P8050" s="96"/>
    </row>
    <row r="8051" spans="1:16" x14ac:dyDescent="0.25">
      <c r="A8051" s="97">
        <v>43794</v>
      </c>
      <c r="B8051" s="101">
        <v>4</v>
      </c>
      <c r="C8051" s="92" t="str">
        <f t="shared" si="375"/>
        <v>GET /accounts</v>
      </c>
      <c r="D8051" s="94" t="s">
        <v>208</v>
      </c>
      <c r="E8051" s="93" t="str">
        <f t="shared" si="376"/>
        <v>AISP</v>
      </c>
      <c r="F8051" s="93" t="str">
        <f t="shared" si="377"/>
        <v>Y</v>
      </c>
      <c r="G8051" s="95">
        <v>1669345.0367269742</v>
      </c>
      <c r="H8051" s="99">
        <v>32965.731022498003</v>
      </c>
      <c r="I8051" s="99">
        <v>66.575617727155475</v>
      </c>
      <c r="J8051" s="96"/>
      <c r="K8051" s="96"/>
      <c r="L8051" s="96"/>
      <c r="M8051" s="96"/>
      <c r="N8051" s="96"/>
      <c r="O8051" s="96"/>
      <c r="P8051" s="96"/>
    </row>
    <row r="8052" spans="1:16" x14ac:dyDescent="0.25">
      <c r="A8052" s="97">
        <v>43794</v>
      </c>
      <c r="B8052" s="101">
        <v>5</v>
      </c>
      <c r="C8052" s="92" t="str">
        <f t="shared" si="375"/>
        <v>GET /accounts/{AccountId}</v>
      </c>
      <c r="D8052" s="94" t="s">
        <v>208</v>
      </c>
      <c r="E8052" s="93" t="str">
        <f t="shared" si="376"/>
        <v>AISP</v>
      </c>
      <c r="F8052" s="93" t="str">
        <f t="shared" si="377"/>
        <v>Y</v>
      </c>
      <c r="G8052" s="95">
        <v>2434025.9719671439</v>
      </c>
      <c r="H8052" s="99">
        <v>38316.274766046299</v>
      </c>
      <c r="I8052" s="99">
        <v>90.728678083494714</v>
      </c>
      <c r="J8052" s="96"/>
      <c r="K8052" s="96"/>
      <c r="L8052" s="96"/>
      <c r="M8052" s="96"/>
      <c r="N8052" s="96"/>
      <c r="O8052" s="96"/>
      <c r="P8052" s="96"/>
    </row>
    <row r="8053" spans="1:16" x14ac:dyDescent="0.25">
      <c r="A8053" s="97">
        <v>43794</v>
      </c>
      <c r="B8053" s="101">
        <v>6</v>
      </c>
      <c r="C8053" s="92" t="str">
        <f t="shared" si="375"/>
        <v>GET /accounts/{AccountId}/balances</v>
      </c>
      <c r="D8053" s="94" t="s">
        <v>208</v>
      </c>
      <c r="E8053" s="93" t="str">
        <f t="shared" si="376"/>
        <v>AISP</v>
      </c>
      <c r="F8053" s="93" t="str">
        <f t="shared" si="377"/>
        <v>Y</v>
      </c>
      <c r="G8053" s="95">
        <v>1948737.0552700572</v>
      </c>
      <c r="H8053" s="103">
        <v>28552.698380568276</v>
      </c>
      <c r="I8053" s="103">
        <v>137.16911529398359</v>
      </c>
      <c r="J8053" s="96"/>
      <c r="K8053" s="96"/>
      <c r="L8053" s="96"/>
      <c r="M8053" s="96"/>
      <c r="N8053" s="96"/>
      <c r="O8053" s="96"/>
      <c r="P8053" s="96"/>
    </row>
    <row r="8054" spans="1:16" x14ac:dyDescent="0.25">
      <c r="A8054" s="97">
        <v>43794</v>
      </c>
      <c r="B8054" s="101">
        <v>7</v>
      </c>
      <c r="C8054" s="92" t="str">
        <f t="shared" si="375"/>
        <v>GET /balances</v>
      </c>
      <c r="D8054" s="94" t="s">
        <v>208</v>
      </c>
      <c r="E8054" s="93" t="str">
        <f t="shared" si="376"/>
        <v>AISP</v>
      </c>
      <c r="F8054" s="93" t="str">
        <f t="shared" si="377"/>
        <v>Y</v>
      </c>
      <c r="G8054" s="95">
        <v>1112256.9271680282</v>
      </c>
      <c r="H8054" s="103">
        <v>23616.531633064831</v>
      </c>
      <c r="I8054" s="103">
        <v>159.13116626479791</v>
      </c>
      <c r="J8054" s="96"/>
      <c r="K8054" s="96"/>
      <c r="L8054" s="96"/>
      <c r="M8054" s="96"/>
      <c r="N8054" s="96"/>
      <c r="O8054" s="96"/>
      <c r="P8054" s="96"/>
    </row>
    <row r="8055" spans="1:16" x14ac:dyDescent="0.25">
      <c r="A8055" s="97">
        <v>43794</v>
      </c>
      <c r="B8055" s="101">
        <v>8</v>
      </c>
      <c r="C8055" s="92" t="str">
        <f t="shared" si="375"/>
        <v>GET /accounts/{AccountId}/transactions</v>
      </c>
      <c r="D8055" s="94" t="s">
        <v>208</v>
      </c>
      <c r="E8055" s="93" t="str">
        <f t="shared" si="376"/>
        <v>AISP</v>
      </c>
      <c r="F8055" s="93" t="str">
        <f t="shared" si="377"/>
        <v>Y</v>
      </c>
      <c r="G8055" s="95">
        <v>32507155.698564045</v>
      </c>
      <c r="H8055" s="103">
        <v>20314.888262059576</v>
      </c>
      <c r="I8055" s="103">
        <v>188.3345509126454</v>
      </c>
      <c r="J8055" s="96"/>
      <c r="K8055" s="96"/>
      <c r="L8055" s="96"/>
      <c r="M8055" s="96"/>
      <c r="N8055" s="96"/>
      <c r="O8055" s="96"/>
      <c r="P8055" s="96"/>
    </row>
    <row r="8056" spans="1:16" x14ac:dyDescent="0.25">
      <c r="A8056" s="97">
        <v>43794</v>
      </c>
      <c r="B8056" s="101">
        <v>9</v>
      </c>
      <c r="C8056" s="92" t="str">
        <f t="shared" si="375"/>
        <v>GET /transactions</v>
      </c>
      <c r="D8056" s="94" t="s">
        <v>208</v>
      </c>
      <c r="E8056" s="93" t="str">
        <f t="shared" si="376"/>
        <v>AISP</v>
      </c>
      <c r="F8056" s="93" t="str">
        <f t="shared" si="377"/>
        <v>Y</v>
      </c>
      <c r="G8056" s="95">
        <v>338725221.58077288</v>
      </c>
      <c r="H8056" s="103">
        <v>46334.299289915158</v>
      </c>
      <c r="I8056" s="103">
        <v>36.0067336264445</v>
      </c>
      <c r="J8056" s="96"/>
      <c r="K8056" s="96"/>
      <c r="L8056" s="96"/>
      <c r="M8056" s="96"/>
      <c r="N8056" s="96"/>
      <c r="O8056" s="96"/>
      <c r="P8056" s="96"/>
    </row>
    <row r="8057" spans="1:16" x14ac:dyDescent="0.25">
      <c r="A8057" s="97">
        <v>43794</v>
      </c>
      <c r="B8057" s="101">
        <v>10</v>
      </c>
      <c r="C8057" s="92" t="str">
        <f t="shared" si="375"/>
        <v>GET /accounts/{AccountId}/beneficiaries</v>
      </c>
      <c r="D8057" s="94" t="s">
        <v>208</v>
      </c>
      <c r="E8057" s="93" t="str">
        <f t="shared" si="376"/>
        <v>AISP</v>
      </c>
      <c r="F8057" s="93" t="str">
        <f t="shared" si="377"/>
        <v>Y</v>
      </c>
      <c r="G8057" s="95">
        <v>1823940.9123921955</v>
      </c>
      <c r="H8057" s="103">
        <v>29215.173042940212</v>
      </c>
      <c r="I8057" s="103">
        <v>135.90697921906693</v>
      </c>
      <c r="J8057" s="96"/>
      <c r="K8057" s="96"/>
      <c r="L8057" s="96"/>
      <c r="M8057" s="96"/>
      <c r="N8057" s="96"/>
      <c r="O8057" s="96"/>
      <c r="P8057" s="96"/>
    </row>
    <row r="8058" spans="1:16" x14ac:dyDescent="0.25">
      <c r="A8058" s="97">
        <v>43794</v>
      </c>
      <c r="B8058" s="101">
        <v>11</v>
      </c>
      <c r="C8058" s="92" t="str">
        <f t="shared" si="375"/>
        <v>GET /beneficiaries</v>
      </c>
      <c r="D8058" s="94" t="s">
        <v>208</v>
      </c>
      <c r="E8058" s="93" t="str">
        <f t="shared" si="376"/>
        <v>AISP</v>
      </c>
      <c r="F8058" s="93" t="str">
        <f t="shared" si="377"/>
        <v>Y</v>
      </c>
      <c r="G8058" s="95">
        <v>2529446.3253076114</v>
      </c>
      <c r="H8058" s="103">
        <v>36115.341828343946</v>
      </c>
      <c r="I8058" s="103">
        <v>30.931056351438379</v>
      </c>
      <c r="J8058" s="96"/>
      <c r="K8058" s="96"/>
      <c r="L8058" s="96"/>
      <c r="M8058" s="96"/>
      <c r="N8058" s="96"/>
      <c r="O8058" s="96"/>
      <c r="P8058" s="96"/>
    </row>
    <row r="8059" spans="1:16" x14ac:dyDescent="0.25">
      <c r="A8059" s="97">
        <v>43794</v>
      </c>
      <c r="B8059" s="101">
        <v>12</v>
      </c>
      <c r="C8059" s="92" t="str">
        <f t="shared" si="375"/>
        <v>GET /accounts/{AccountId}/direct-debits</v>
      </c>
      <c r="D8059" s="94" t="s">
        <v>208</v>
      </c>
      <c r="E8059" s="93" t="str">
        <f t="shared" si="376"/>
        <v>AISP</v>
      </c>
      <c r="F8059" s="93" t="str">
        <f t="shared" si="377"/>
        <v>Y</v>
      </c>
      <c r="G8059" s="95">
        <v>1722786.8959811388</v>
      </c>
      <c r="H8059" s="103">
        <v>32023.938775098766</v>
      </c>
      <c r="I8059" s="103">
        <v>163.58290741019093</v>
      </c>
      <c r="J8059" s="96"/>
      <c r="K8059" s="96"/>
      <c r="L8059" s="96"/>
      <c r="M8059" s="96"/>
      <c r="N8059" s="96"/>
      <c r="O8059" s="96"/>
      <c r="P8059" s="96"/>
    </row>
    <row r="8060" spans="1:16" x14ac:dyDescent="0.25">
      <c r="A8060" s="97">
        <v>43794</v>
      </c>
      <c r="B8060" s="101">
        <v>13</v>
      </c>
      <c r="C8060" s="92" t="str">
        <f t="shared" si="375"/>
        <v>GET /direct-debits</v>
      </c>
      <c r="D8060" s="94" t="s">
        <v>208</v>
      </c>
      <c r="E8060" s="93" t="str">
        <f t="shared" si="376"/>
        <v>AISP</v>
      </c>
      <c r="F8060" s="93" t="str">
        <f t="shared" si="377"/>
        <v>Y</v>
      </c>
      <c r="G8060" s="95">
        <v>1873998.7496833922</v>
      </c>
      <c r="H8060" s="103">
        <v>21080.465979297489</v>
      </c>
      <c r="I8060" s="103">
        <v>210.24078894205664</v>
      </c>
      <c r="J8060" s="96"/>
      <c r="K8060" s="96"/>
      <c r="L8060" s="96"/>
      <c r="M8060" s="96"/>
      <c r="N8060" s="96"/>
      <c r="O8060" s="96"/>
      <c r="P8060" s="96"/>
    </row>
    <row r="8061" spans="1:16" x14ac:dyDescent="0.25">
      <c r="A8061" s="97">
        <v>43794</v>
      </c>
      <c r="B8061" s="101">
        <v>14</v>
      </c>
      <c r="C8061" s="92" t="str">
        <f t="shared" si="375"/>
        <v>GET /accounts/{AccountId}/standing-orders</v>
      </c>
      <c r="D8061" s="94" t="s">
        <v>208</v>
      </c>
      <c r="E8061" s="93" t="str">
        <f t="shared" si="376"/>
        <v>AISP</v>
      </c>
      <c r="F8061" s="93" t="str">
        <f t="shared" si="377"/>
        <v>Y</v>
      </c>
      <c r="G8061" s="95">
        <v>909143.84975048865</v>
      </c>
      <c r="H8061" s="103">
        <v>17525.282172949406</v>
      </c>
      <c r="I8061" s="103">
        <v>122.4619613847596</v>
      </c>
      <c r="J8061" s="96"/>
      <c r="K8061" s="96"/>
      <c r="L8061" s="96"/>
      <c r="M8061" s="96"/>
      <c r="N8061" s="96"/>
      <c r="O8061" s="96"/>
      <c r="P8061" s="96"/>
    </row>
    <row r="8062" spans="1:16" x14ac:dyDescent="0.25">
      <c r="A8062" s="97">
        <v>43794</v>
      </c>
      <c r="B8062" s="101">
        <v>15</v>
      </c>
      <c r="C8062" s="92" t="str">
        <f t="shared" si="375"/>
        <v>GET /standing-orders</v>
      </c>
      <c r="D8062" s="94" t="s">
        <v>208</v>
      </c>
      <c r="E8062" s="93" t="str">
        <f t="shared" si="376"/>
        <v>AISP</v>
      </c>
      <c r="F8062" s="93" t="str">
        <f t="shared" si="377"/>
        <v>Y</v>
      </c>
      <c r="G8062" s="95">
        <v>1442840.5577908531</v>
      </c>
      <c r="H8062" s="103">
        <v>43064.609803804153</v>
      </c>
      <c r="I8062" s="103">
        <v>130.11497858182227</v>
      </c>
      <c r="J8062" s="96"/>
      <c r="K8062" s="96"/>
      <c r="L8062" s="96"/>
      <c r="M8062" s="96"/>
      <c r="N8062" s="96"/>
      <c r="O8062" s="96"/>
      <c r="P8062" s="96"/>
    </row>
    <row r="8063" spans="1:16" x14ac:dyDescent="0.25">
      <c r="A8063" s="97">
        <v>43794</v>
      </c>
      <c r="B8063" s="101">
        <v>16</v>
      </c>
      <c r="C8063" s="92" t="str">
        <f t="shared" si="375"/>
        <v>GET /accounts/{AccountId}/product</v>
      </c>
      <c r="D8063" s="94" t="s">
        <v>208</v>
      </c>
      <c r="E8063" s="93" t="str">
        <f t="shared" si="376"/>
        <v>AISP</v>
      </c>
      <c r="F8063" s="93" t="str">
        <f t="shared" si="377"/>
        <v>Y</v>
      </c>
      <c r="G8063" s="95">
        <v>354579.16609177936</v>
      </c>
      <c r="H8063" s="103">
        <v>5616.3666373314854</v>
      </c>
      <c r="I8063" s="103">
        <v>172.89300793531953</v>
      </c>
      <c r="J8063" s="96"/>
      <c r="K8063" s="96"/>
      <c r="L8063" s="96"/>
      <c r="M8063" s="96"/>
      <c r="N8063" s="96"/>
      <c r="O8063" s="96"/>
      <c r="P8063" s="96"/>
    </row>
    <row r="8064" spans="1:16" x14ac:dyDescent="0.25">
      <c r="A8064" s="97">
        <v>43794</v>
      </c>
      <c r="B8064" s="101">
        <v>17</v>
      </c>
      <c r="C8064" s="92" t="str">
        <f t="shared" si="375"/>
        <v>GET /products</v>
      </c>
      <c r="D8064" s="94" t="s">
        <v>208</v>
      </c>
      <c r="E8064" s="93" t="str">
        <f t="shared" si="376"/>
        <v>AISP</v>
      </c>
      <c r="F8064" s="93" t="str">
        <f t="shared" si="377"/>
        <v>Y</v>
      </c>
      <c r="G8064" s="95">
        <v>789434.99580420554</v>
      </c>
      <c r="H8064" s="103">
        <v>30327.990943804041</v>
      </c>
      <c r="I8064" s="103">
        <v>214.41093302410351</v>
      </c>
      <c r="J8064" s="96"/>
      <c r="K8064" s="96"/>
      <c r="L8064" s="96"/>
      <c r="M8064" s="96"/>
      <c r="N8064" s="96"/>
      <c r="O8064" s="96"/>
      <c r="P8064" s="96"/>
    </row>
    <row r="8065" spans="1:16" x14ac:dyDescent="0.25">
      <c r="A8065" s="97">
        <v>43794</v>
      </c>
      <c r="B8065" s="101">
        <v>18</v>
      </c>
      <c r="C8065" s="92" t="str">
        <f t="shared" si="375"/>
        <v>GET /accounts/{AccountId}/offers</v>
      </c>
      <c r="D8065" s="94" t="s">
        <v>208</v>
      </c>
      <c r="E8065" s="93" t="str">
        <f t="shared" si="376"/>
        <v>AISP</v>
      </c>
      <c r="F8065" s="93" t="str">
        <f t="shared" si="377"/>
        <v>Y</v>
      </c>
      <c r="G8065" s="95">
        <v>772584.5115502394</v>
      </c>
      <c r="H8065" s="103">
        <v>41303.31345159941</v>
      </c>
      <c r="I8065" s="103">
        <v>267.48913811627767</v>
      </c>
      <c r="J8065" s="96"/>
      <c r="K8065" s="96"/>
      <c r="L8065" s="96"/>
      <c r="M8065" s="96"/>
      <c r="N8065" s="96"/>
      <c r="O8065" s="96"/>
      <c r="P8065" s="96"/>
    </row>
    <row r="8066" spans="1:16" x14ac:dyDescent="0.25">
      <c r="A8066" s="97">
        <v>43794</v>
      </c>
      <c r="B8066" s="101">
        <v>19</v>
      </c>
      <c r="C8066" s="92" t="str">
        <f t="shared" si="375"/>
        <v>GET /offers</v>
      </c>
      <c r="D8066" s="94" t="s">
        <v>208</v>
      </c>
      <c r="E8066" s="93" t="str">
        <f t="shared" si="376"/>
        <v>AISP</v>
      </c>
      <c r="F8066" s="93" t="str">
        <f t="shared" si="377"/>
        <v>Y</v>
      </c>
      <c r="G8066" s="95">
        <v>2988268.4318485851</v>
      </c>
      <c r="H8066" s="103">
        <v>36755.618933294412</v>
      </c>
      <c r="I8066" s="103">
        <v>154.76523595748228</v>
      </c>
      <c r="J8066" s="96"/>
      <c r="K8066" s="96"/>
      <c r="L8066" s="96"/>
      <c r="M8066" s="96"/>
      <c r="N8066" s="96"/>
      <c r="O8066" s="96"/>
      <c r="P8066" s="96"/>
    </row>
    <row r="8067" spans="1:16" x14ac:dyDescent="0.25">
      <c r="A8067" s="97">
        <v>43794</v>
      </c>
      <c r="B8067" s="101">
        <v>20</v>
      </c>
      <c r="C8067" s="92" t="str">
        <f t="shared" si="375"/>
        <v>GET /accounts/{AccountId}/party</v>
      </c>
      <c r="D8067" s="94" t="s">
        <v>208</v>
      </c>
      <c r="E8067" s="93" t="str">
        <f t="shared" si="376"/>
        <v>AISP</v>
      </c>
      <c r="F8067" s="93" t="str">
        <f t="shared" si="377"/>
        <v>Y</v>
      </c>
      <c r="G8067" s="95">
        <v>1016656.8853083482</v>
      </c>
      <c r="H8067" s="99">
        <v>45234.232949096957</v>
      </c>
      <c r="I8067" s="99">
        <v>0</v>
      </c>
      <c r="J8067" s="96"/>
      <c r="K8067" s="96"/>
      <c r="L8067" s="96"/>
      <c r="M8067" s="96"/>
      <c r="N8067" s="96"/>
      <c r="O8067" s="96"/>
      <c r="P8067" s="96"/>
    </row>
    <row r="8068" spans="1:16" x14ac:dyDescent="0.25">
      <c r="A8068" s="97">
        <v>43794</v>
      </c>
      <c r="B8068" s="101">
        <v>21</v>
      </c>
      <c r="C8068" s="92" t="str">
        <f t="shared" si="375"/>
        <v>GET /party</v>
      </c>
      <c r="D8068" s="94" t="s">
        <v>208</v>
      </c>
      <c r="E8068" s="93" t="str">
        <f t="shared" si="376"/>
        <v>AISP</v>
      </c>
      <c r="F8068" s="93" t="str">
        <f t="shared" si="377"/>
        <v>Y</v>
      </c>
      <c r="G8068" s="95">
        <v>832664.47666307632</v>
      </c>
      <c r="H8068" s="99">
        <v>11278.216186122714</v>
      </c>
      <c r="I8068" s="99">
        <v>371.27139848498081</v>
      </c>
      <c r="J8068" s="96"/>
      <c r="K8068" s="96"/>
      <c r="L8068" s="96"/>
      <c r="M8068" s="96"/>
      <c r="N8068" s="96"/>
      <c r="O8068" s="96"/>
      <c r="P8068" s="96"/>
    </row>
    <row r="8069" spans="1:16" x14ac:dyDescent="0.25">
      <c r="A8069" s="97">
        <v>43794</v>
      </c>
      <c r="B8069" s="101">
        <v>22</v>
      </c>
      <c r="C8069" s="92" t="str">
        <f t="shared" si="375"/>
        <v>GET /accounts/{AccountId}/scheduled-payments</v>
      </c>
      <c r="D8069" s="94" t="s">
        <v>208</v>
      </c>
      <c r="E8069" s="93" t="str">
        <f t="shared" si="376"/>
        <v>AISP</v>
      </c>
      <c r="F8069" s="93" t="str">
        <f t="shared" si="377"/>
        <v>Y</v>
      </c>
      <c r="G8069" s="95">
        <v>943204.91566299635</v>
      </c>
      <c r="H8069" s="99">
        <v>37856.124657696586</v>
      </c>
      <c r="I8069" s="99">
        <v>3.1994243281646</v>
      </c>
      <c r="J8069" s="96"/>
      <c r="K8069" s="96"/>
      <c r="L8069" s="96"/>
      <c r="M8069" s="96"/>
      <c r="N8069" s="96"/>
      <c r="O8069" s="96"/>
      <c r="P8069" s="96"/>
    </row>
    <row r="8070" spans="1:16" x14ac:dyDescent="0.25">
      <c r="A8070" s="97">
        <v>43794</v>
      </c>
      <c r="B8070" s="101">
        <v>23</v>
      </c>
      <c r="C8070" s="92" t="str">
        <f t="shared" si="375"/>
        <v>GET /scheduled-payments</v>
      </c>
      <c r="D8070" s="94" t="s">
        <v>208</v>
      </c>
      <c r="E8070" s="93" t="str">
        <f t="shared" si="376"/>
        <v>AISP</v>
      </c>
      <c r="F8070" s="93" t="str">
        <f t="shared" si="377"/>
        <v>Y</v>
      </c>
      <c r="G8070" s="95">
        <v>1823797.5707112793</v>
      </c>
      <c r="H8070" s="99">
        <v>33975.2621272795</v>
      </c>
      <c r="I8070" s="99">
        <v>77.521160047327186</v>
      </c>
      <c r="J8070" s="96"/>
      <c r="K8070" s="96"/>
      <c r="L8070" s="96"/>
      <c r="M8070" s="96"/>
      <c r="N8070" s="96"/>
      <c r="O8070" s="96"/>
      <c r="P8070" s="96"/>
    </row>
    <row r="8071" spans="1:16" x14ac:dyDescent="0.25">
      <c r="A8071" s="97">
        <v>43794</v>
      </c>
      <c r="B8071" s="101">
        <v>24</v>
      </c>
      <c r="C8071" s="92" t="str">
        <f t="shared" si="375"/>
        <v>GET /accounts/{AccountId}/statements</v>
      </c>
      <c r="D8071" s="94" t="s">
        <v>208</v>
      </c>
      <c r="E8071" s="93" t="str">
        <f t="shared" si="376"/>
        <v>AISP</v>
      </c>
      <c r="F8071" s="93" t="str">
        <f t="shared" si="377"/>
        <v>Y</v>
      </c>
      <c r="G8071" s="95">
        <v>942425.01589580742</v>
      </c>
      <c r="H8071" s="99">
        <v>13176.49709653494</v>
      </c>
      <c r="I8071" s="99">
        <v>145.88567578142866</v>
      </c>
      <c r="J8071" s="96"/>
      <c r="K8071" s="96"/>
      <c r="L8071" s="96"/>
      <c r="M8071" s="96"/>
      <c r="N8071" s="96"/>
      <c r="O8071" s="96"/>
      <c r="P8071" s="96"/>
    </row>
    <row r="8072" spans="1:16" x14ac:dyDescent="0.25">
      <c r="A8072" s="97">
        <v>43794</v>
      </c>
      <c r="B8072" s="101">
        <v>25</v>
      </c>
      <c r="C8072" s="92" t="str">
        <f t="shared" ref="C8072:C8135" si="378">VLOOKUP($B8072,endpoints,3)</f>
        <v>GET /accounts/{AccountId}/statements/{StatementId}</v>
      </c>
      <c r="D8072" s="94" t="s">
        <v>208</v>
      </c>
      <c r="E8072" s="93" t="str">
        <f t="shared" ref="E8072:E8135" si="379">VLOOKUP($B8072,endpoints,4)</f>
        <v>AISP</v>
      </c>
      <c r="F8072" s="93" t="str">
        <f t="shared" ref="F8072:F8135" si="380">VLOOKUP($B8072,endpoints,5)</f>
        <v>Y</v>
      </c>
      <c r="G8072" s="95">
        <v>1000304.0316773106</v>
      </c>
      <c r="H8072" s="99">
        <v>23796.054827632994</v>
      </c>
      <c r="I8072" s="99">
        <v>117.93582379826906</v>
      </c>
      <c r="J8072" s="96"/>
      <c r="K8072" s="96"/>
      <c r="L8072" s="96"/>
      <c r="M8072" s="96"/>
      <c r="N8072" s="96"/>
      <c r="O8072" s="96"/>
      <c r="P8072" s="96"/>
    </row>
    <row r="8073" spans="1:16" x14ac:dyDescent="0.25">
      <c r="A8073" s="97">
        <v>43794</v>
      </c>
      <c r="B8073" s="101">
        <v>26</v>
      </c>
      <c r="C8073" s="92" t="str">
        <f t="shared" si="378"/>
        <v>GET /accounts/{AccountId}/statements/{StatementId}/file</v>
      </c>
      <c r="D8073" s="94" t="s">
        <v>208</v>
      </c>
      <c r="E8073" s="93" t="str">
        <f t="shared" si="379"/>
        <v>AISP</v>
      </c>
      <c r="F8073" s="93" t="str">
        <f t="shared" si="380"/>
        <v>Y</v>
      </c>
      <c r="G8073" s="95">
        <v>2248847.3858064008</v>
      </c>
      <c r="H8073" s="99">
        <v>23439.30413986207</v>
      </c>
      <c r="I8073" s="99">
        <v>86.402634497872697</v>
      </c>
      <c r="J8073" s="96"/>
      <c r="K8073" s="96"/>
      <c r="L8073" s="96"/>
      <c r="M8073" s="96"/>
      <c r="N8073" s="96"/>
      <c r="O8073" s="96"/>
      <c r="P8073" s="96"/>
    </row>
    <row r="8074" spans="1:16" x14ac:dyDescent="0.25">
      <c r="A8074" s="97">
        <v>43794</v>
      </c>
      <c r="B8074" s="101">
        <v>27</v>
      </c>
      <c r="C8074" s="92" t="str">
        <f t="shared" si="378"/>
        <v>GET /accounts/{AccountId}/statements/{StatementId}/transactions</v>
      </c>
      <c r="D8074" s="94" t="s">
        <v>208</v>
      </c>
      <c r="E8074" s="93" t="str">
        <f t="shared" si="379"/>
        <v>AISP</v>
      </c>
      <c r="F8074" s="93" t="str">
        <f t="shared" si="380"/>
        <v>Y</v>
      </c>
      <c r="G8074" s="95">
        <v>29537001.977662396</v>
      </c>
      <c r="H8074" s="99">
        <v>7077.6923445468838</v>
      </c>
      <c r="I8074" s="99">
        <v>267.23569397844665</v>
      </c>
      <c r="J8074" s="96"/>
      <c r="K8074" s="96"/>
      <c r="L8074" s="96"/>
      <c r="M8074" s="96"/>
      <c r="N8074" s="96"/>
      <c r="O8074" s="96"/>
      <c r="P8074" s="96"/>
    </row>
    <row r="8075" spans="1:16" x14ac:dyDescent="0.25">
      <c r="A8075" s="97">
        <v>43794</v>
      </c>
      <c r="B8075" s="101">
        <v>28</v>
      </c>
      <c r="C8075" s="92" t="str">
        <f t="shared" si="378"/>
        <v>GET /statements</v>
      </c>
      <c r="D8075" s="94" t="s">
        <v>208</v>
      </c>
      <c r="E8075" s="93" t="str">
        <f t="shared" si="379"/>
        <v>AISP</v>
      </c>
      <c r="F8075" s="93" t="str">
        <f t="shared" si="380"/>
        <v>Y</v>
      </c>
      <c r="G8075" s="95">
        <v>3262064.5043279408</v>
      </c>
      <c r="H8075" s="99">
        <v>41638.596242651322</v>
      </c>
      <c r="I8075" s="99">
        <v>69.562734627842914</v>
      </c>
      <c r="J8075" s="96"/>
      <c r="K8075" s="96"/>
      <c r="L8075" s="96"/>
      <c r="M8075" s="96"/>
      <c r="N8075" s="96"/>
      <c r="O8075" s="96"/>
      <c r="P8075" s="96"/>
    </row>
    <row r="8076" spans="1:16" x14ac:dyDescent="0.25">
      <c r="A8076" s="97">
        <v>43794</v>
      </c>
      <c r="B8076" s="101">
        <v>29</v>
      </c>
      <c r="C8076" s="92" t="str">
        <f t="shared" si="378"/>
        <v>POST /domestic-payment-consents</v>
      </c>
      <c r="D8076" s="94" t="s">
        <v>208</v>
      </c>
      <c r="E8076" s="93" t="str">
        <f t="shared" si="379"/>
        <v>PISP</v>
      </c>
      <c r="F8076" s="93" t="str">
        <f t="shared" si="380"/>
        <v>N</v>
      </c>
      <c r="G8076" s="95">
        <v>3774645.8282014229</v>
      </c>
      <c r="H8076" s="99">
        <v>8703.8188500009383</v>
      </c>
      <c r="I8076" s="99">
        <v>81.012321184198512</v>
      </c>
      <c r="J8076" s="96"/>
      <c r="K8076" s="96"/>
      <c r="L8076" s="96"/>
      <c r="M8076" s="96"/>
      <c r="N8076" s="96"/>
      <c r="O8076" s="96"/>
      <c r="P8076" s="96"/>
    </row>
    <row r="8077" spans="1:16" x14ac:dyDescent="0.25">
      <c r="A8077" s="97">
        <v>43794</v>
      </c>
      <c r="B8077" s="101">
        <v>30</v>
      </c>
      <c r="C8077" s="92" t="str">
        <f t="shared" si="378"/>
        <v>GET /domestic-payment-consents/{ConsentId}</v>
      </c>
      <c r="D8077" s="94" t="s">
        <v>208</v>
      </c>
      <c r="E8077" s="93" t="str">
        <f t="shared" si="379"/>
        <v>PISP</v>
      </c>
      <c r="F8077" s="93" t="str">
        <f t="shared" si="380"/>
        <v>N</v>
      </c>
      <c r="G8077" s="95">
        <v>12810409.550772017</v>
      </c>
      <c r="H8077" s="99">
        <v>18408.994505371928</v>
      </c>
      <c r="I8077" s="99">
        <v>155.72536926519211</v>
      </c>
      <c r="J8077" s="96"/>
      <c r="K8077" s="96"/>
      <c r="L8077" s="96"/>
      <c r="M8077" s="96"/>
      <c r="N8077" s="96"/>
      <c r="O8077" s="96"/>
      <c r="P8077" s="96"/>
    </row>
    <row r="8078" spans="1:16" x14ac:dyDescent="0.25">
      <c r="A8078" s="97">
        <v>43794</v>
      </c>
      <c r="B8078" s="101">
        <v>31</v>
      </c>
      <c r="C8078" s="92" t="str">
        <f t="shared" si="378"/>
        <v>POST /domestic-payments</v>
      </c>
      <c r="D8078" s="94" t="s">
        <v>208</v>
      </c>
      <c r="E8078" s="93" t="str">
        <f t="shared" si="379"/>
        <v>PISP</v>
      </c>
      <c r="F8078" s="93" t="str">
        <f t="shared" si="380"/>
        <v>Y</v>
      </c>
      <c r="G8078" s="95">
        <v>4881250.2744760765</v>
      </c>
      <c r="H8078" s="99">
        <v>15842.860028329336</v>
      </c>
      <c r="I8078" s="99">
        <v>5.5289166510452423</v>
      </c>
      <c r="J8078" s="96"/>
      <c r="K8078" s="96"/>
      <c r="L8078" s="96"/>
      <c r="M8078" s="96"/>
      <c r="N8078" s="96"/>
      <c r="O8078" s="96"/>
      <c r="P8078" s="96"/>
    </row>
    <row r="8079" spans="1:16" x14ac:dyDescent="0.25">
      <c r="A8079" s="97">
        <v>43794</v>
      </c>
      <c r="B8079" s="101">
        <v>32</v>
      </c>
      <c r="C8079" s="92" t="str">
        <f t="shared" si="378"/>
        <v>GET /domestic-payments/{DomesticPaymentId}</v>
      </c>
      <c r="D8079" s="94" t="s">
        <v>208</v>
      </c>
      <c r="E8079" s="93" t="str">
        <f t="shared" si="379"/>
        <v>PISP</v>
      </c>
      <c r="F8079" s="93" t="str">
        <f t="shared" si="380"/>
        <v>Y</v>
      </c>
      <c r="G8079" s="95">
        <v>32320099.089047994</v>
      </c>
      <c r="H8079" s="99">
        <v>36906.403904663246</v>
      </c>
      <c r="I8079" s="99">
        <v>72.330802057925879</v>
      </c>
      <c r="J8079" s="96"/>
      <c r="K8079" s="96"/>
      <c r="L8079" s="96"/>
      <c r="M8079" s="96"/>
      <c r="N8079" s="96"/>
      <c r="O8079" s="96"/>
      <c r="P8079" s="96"/>
    </row>
    <row r="8080" spans="1:16" x14ac:dyDescent="0.25">
      <c r="A8080" s="97">
        <v>43794</v>
      </c>
      <c r="B8080" s="101">
        <v>33</v>
      </c>
      <c r="C8080" s="92" t="str">
        <f t="shared" si="378"/>
        <v>POST /domestic-scheduled-payment-consents</v>
      </c>
      <c r="D8080" s="94" t="s">
        <v>208</v>
      </c>
      <c r="E8080" s="93" t="str">
        <f t="shared" si="379"/>
        <v>PISP</v>
      </c>
      <c r="F8080" s="93" t="str">
        <f t="shared" si="380"/>
        <v>N</v>
      </c>
      <c r="G8080" s="95">
        <v>16580153.148565216</v>
      </c>
      <c r="H8080" s="99">
        <v>16507.10516114307</v>
      </c>
      <c r="I8080" s="99">
        <v>104.26473386120645</v>
      </c>
      <c r="J8080" s="96"/>
      <c r="K8080" s="96"/>
      <c r="L8080" s="96"/>
      <c r="M8080" s="96"/>
      <c r="N8080" s="96"/>
      <c r="O8080" s="96"/>
      <c r="P8080" s="96"/>
    </row>
    <row r="8081" spans="1:16" x14ac:dyDescent="0.25">
      <c r="A8081" s="97">
        <v>43794</v>
      </c>
      <c r="B8081" s="101">
        <v>34</v>
      </c>
      <c r="C8081" s="92" t="str">
        <f t="shared" si="378"/>
        <v>GET /domestic-scheduled-payment-consents/{ConsentId}</v>
      </c>
      <c r="D8081" s="94" t="s">
        <v>208</v>
      </c>
      <c r="E8081" s="93" t="str">
        <f t="shared" si="379"/>
        <v>PISP</v>
      </c>
      <c r="F8081" s="93" t="str">
        <f t="shared" si="380"/>
        <v>N</v>
      </c>
      <c r="G8081" s="95">
        <v>10613229.279631944</v>
      </c>
      <c r="H8081" s="99">
        <v>12430.126121552585</v>
      </c>
      <c r="I8081" s="99">
        <v>78.25992423406025</v>
      </c>
      <c r="J8081" s="96"/>
      <c r="K8081" s="96"/>
      <c r="L8081" s="96"/>
      <c r="M8081" s="96"/>
      <c r="N8081" s="96"/>
      <c r="O8081" s="96"/>
      <c r="P8081" s="96"/>
    </row>
    <row r="8082" spans="1:16" x14ac:dyDescent="0.25">
      <c r="A8082" s="97">
        <v>43794</v>
      </c>
      <c r="B8082" s="101">
        <v>35</v>
      </c>
      <c r="C8082" s="92" t="str">
        <f t="shared" si="378"/>
        <v>POST /domestic-scheduled-payments</v>
      </c>
      <c r="D8082" s="94" t="s">
        <v>208</v>
      </c>
      <c r="E8082" s="93" t="str">
        <f t="shared" si="379"/>
        <v>PISP</v>
      </c>
      <c r="F8082" s="93" t="str">
        <f t="shared" si="380"/>
        <v>Y</v>
      </c>
      <c r="G8082" s="95">
        <v>28585321.496021222</v>
      </c>
      <c r="H8082" s="99">
        <v>44395.75740722887</v>
      </c>
      <c r="I8082" s="99">
        <v>142.71367297816289</v>
      </c>
      <c r="J8082" s="96"/>
      <c r="K8082" s="96"/>
      <c r="L8082" s="96"/>
      <c r="M8082" s="96"/>
      <c r="N8082" s="96"/>
      <c r="O8082" s="96"/>
      <c r="P8082" s="96"/>
    </row>
    <row r="8083" spans="1:16" x14ac:dyDescent="0.25">
      <c r="A8083" s="97">
        <v>43794</v>
      </c>
      <c r="B8083" s="101">
        <v>36</v>
      </c>
      <c r="C8083" s="92" t="str">
        <f t="shared" si="378"/>
        <v>GET /domestic-scheduled-payments/{DomesticScheduledPaymentId}</v>
      </c>
      <c r="D8083" s="94" t="s">
        <v>208</v>
      </c>
      <c r="E8083" s="93" t="str">
        <f t="shared" si="379"/>
        <v>PISP</v>
      </c>
      <c r="F8083" s="93" t="str">
        <f t="shared" si="380"/>
        <v>Y</v>
      </c>
      <c r="G8083" s="95">
        <v>14968787.459811231</v>
      </c>
      <c r="H8083" s="99">
        <v>34030.35924332474</v>
      </c>
      <c r="I8083" s="99">
        <v>81.187646241937514</v>
      </c>
      <c r="J8083" s="96"/>
      <c r="K8083" s="96"/>
      <c r="L8083" s="96"/>
      <c r="M8083" s="96"/>
      <c r="N8083" s="96"/>
      <c r="O8083" s="96"/>
      <c r="P8083" s="96"/>
    </row>
    <row r="8084" spans="1:16" x14ac:dyDescent="0.25">
      <c r="A8084" s="97">
        <v>43794</v>
      </c>
      <c r="B8084" s="101">
        <v>37</v>
      </c>
      <c r="C8084" s="92" t="str">
        <f t="shared" si="378"/>
        <v>POST /domestic-standing-order-consents</v>
      </c>
      <c r="D8084" s="94" t="s">
        <v>208</v>
      </c>
      <c r="E8084" s="93" t="str">
        <f t="shared" si="379"/>
        <v>PISP</v>
      </c>
      <c r="F8084" s="93" t="str">
        <f t="shared" si="380"/>
        <v>N</v>
      </c>
      <c r="G8084" s="95">
        <v>23687056.727409273</v>
      </c>
      <c r="H8084" s="99">
        <v>27484.504889802</v>
      </c>
      <c r="I8084" s="99">
        <v>196.27120322672533</v>
      </c>
      <c r="J8084" s="96"/>
      <c r="K8084" s="96"/>
      <c r="L8084" s="96"/>
      <c r="M8084" s="96"/>
      <c r="N8084" s="96"/>
      <c r="O8084" s="96"/>
      <c r="P8084" s="96"/>
    </row>
    <row r="8085" spans="1:16" x14ac:dyDescent="0.25">
      <c r="A8085" s="97">
        <v>43794</v>
      </c>
      <c r="B8085" s="101">
        <v>38</v>
      </c>
      <c r="C8085" s="92" t="str">
        <f t="shared" si="378"/>
        <v>GET /domestic-standing-order-consents/{ConsentId}</v>
      </c>
      <c r="D8085" s="94" t="s">
        <v>208</v>
      </c>
      <c r="E8085" s="93" t="str">
        <f t="shared" si="379"/>
        <v>PISP</v>
      </c>
      <c r="F8085" s="93" t="str">
        <f t="shared" si="380"/>
        <v>N</v>
      </c>
      <c r="G8085" s="95">
        <v>23252957.884659734</v>
      </c>
      <c r="H8085" s="99">
        <v>33261.592779464278</v>
      </c>
      <c r="I8085" s="99">
        <v>180.40317764013523</v>
      </c>
      <c r="J8085" s="96"/>
      <c r="K8085" s="96"/>
      <c r="L8085" s="96"/>
      <c r="M8085" s="96"/>
      <c r="N8085" s="96"/>
      <c r="O8085" s="96"/>
      <c r="P8085" s="96"/>
    </row>
    <row r="8086" spans="1:16" x14ac:dyDescent="0.25">
      <c r="A8086" s="97">
        <v>43794</v>
      </c>
      <c r="B8086" s="101">
        <v>39</v>
      </c>
      <c r="C8086" s="92" t="str">
        <f t="shared" si="378"/>
        <v>POST /domestic-standing-orders</v>
      </c>
      <c r="D8086" s="94" t="s">
        <v>208</v>
      </c>
      <c r="E8086" s="93" t="str">
        <f t="shared" si="379"/>
        <v>PISP</v>
      </c>
      <c r="F8086" s="93" t="str">
        <f t="shared" si="380"/>
        <v>Y</v>
      </c>
      <c r="G8086" s="95">
        <v>8509284.4482784588</v>
      </c>
      <c r="H8086" s="99">
        <v>17907.523919227715</v>
      </c>
      <c r="I8086" s="99">
        <v>1.8387704312132149</v>
      </c>
      <c r="J8086" s="96"/>
      <c r="K8086" s="96"/>
      <c r="L8086" s="96"/>
      <c r="M8086" s="96"/>
      <c r="N8086" s="96"/>
      <c r="O8086" s="96"/>
      <c r="P8086" s="96"/>
    </row>
    <row r="8087" spans="1:16" x14ac:dyDescent="0.25">
      <c r="A8087" s="97">
        <v>43794</v>
      </c>
      <c r="B8087" s="101">
        <v>40</v>
      </c>
      <c r="C8087" s="92" t="str">
        <f t="shared" si="378"/>
        <v>GET /domestic-standing-orders/{DomesticStandingOrderId}</v>
      </c>
      <c r="D8087" s="94" t="s">
        <v>208</v>
      </c>
      <c r="E8087" s="93" t="str">
        <f t="shared" si="379"/>
        <v>PISP</v>
      </c>
      <c r="F8087" s="93" t="str">
        <f t="shared" si="380"/>
        <v>Y</v>
      </c>
      <c r="G8087" s="95">
        <v>5586971.8301461125</v>
      </c>
      <c r="H8087" s="99">
        <v>7638.5331576814351</v>
      </c>
      <c r="I8087" s="99">
        <v>233.72715274367334</v>
      </c>
      <c r="J8087" s="96"/>
      <c r="K8087" s="96"/>
      <c r="L8087" s="96"/>
      <c r="M8087" s="96"/>
      <c r="N8087" s="96"/>
      <c r="O8087" s="96"/>
      <c r="P8087" s="96"/>
    </row>
    <row r="8088" spans="1:16" x14ac:dyDescent="0.25">
      <c r="A8088" s="97">
        <v>43794</v>
      </c>
      <c r="B8088" s="101">
        <v>41</v>
      </c>
      <c r="C8088" s="92" t="str">
        <f t="shared" si="378"/>
        <v>POST /international-payment-consents</v>
      </c>
      <c r="D8088" s="94" t="s">
        <v>208</v>
      </c>
      <c r="E8088" s="93" t="str">
        <f t="shared" si="379"/>
        <v>PISP</v>
      </c>
      <c r="F8088" s="93" t="str">
        <f t="shared" si="380"/>
        <v>N</v>
      </c>
      <c r="G8088" s="95">
        <v>30495255.759119608</v>
      </c>
      <c r="H8088" s="99">
        <v>47800.007299184268</v>
      </c>
      <c r="I8088" s="99">
        <v>69.964236680205801</v>
      </c>
      <c r="J8088" s="96"/>
      <c r="K8088" s="96"/>
      <c r="L8088" s="96"/>
      <c r="M8088" s="96"/>
      <c r="N8088" s="96"/>
      <c r="O8088" s="96"/>
      <c r="P8088" s="96"/>
    </row>
    <row r="8089" spans="1:16" x14ac:dyDescent="0.25">
      <c r="A8089" s="97">
        <v>43794</v>
      </c>
      <c r="B8089" s="101">
        <v>42</v>
      </c>
      <c r="C8089" s="92" t="str">
        <f t="shared" si="378"/>
        <v>GET /international-payment-consents/{ConsentId}</v>
      </c>
      <c r="D8089" s="94" t="s">
        <v>208</v>
      </c>
      <c r="E8089" s="93" t="str">
        <f t="shared" si="379"/>
        <v>PISP</v>
      </c>
      <c r="F8089" s="93" t="str">
        <f t="shared" si="380"/>
        <v>N</v>
      </c>
      <c r="G8089" s="95">
        <v>28830685.356137734</v>
      </c>
      <c r="H8089" s="99">
        <v>32438.875681315491</v>
      </c>
      <c r="I8089" s="99">
        <v>264.90084756662827</v>
      </c>
      <c r="J8089" s="96"/>
      <c r="K8089" s="96"/>
      <c r="L8089" s="96"/>
      <c r="M8089" s="96"/>
      <c r="N8089" s="96"/>
      <c r="O8089" s="96"/>
      <c r="P8089" s="96"/>
    </row>
    <row r="8090" spans="1:16" x14ac:dyDescent="0.25">
      <c r="A8090" s="97">
        <v>43794</v>
      </c>
      <c r="B8090" s="101">
        <v>43</v>
      </c>
      <c r="C8090" s="92" t="str">
        <f t="shared" si="378"/>
        <v>POST /international-payments</v>
      </c>
      <c r="D8090" s="94" t="s">
        <v>208</v>
      </c>
      <c r="E8090" s="93" t="str">
        <f t="shared" si="379"/>
        <v>PISP</v>
      </c>
      <c r="F8090" s="93" t="str">
        <f t="shared" si="380"/>
        <v>Y</v>
      </c>
      <c r="G8090" s="95">
        <v>36511516.460321508</v>
      </c>
      <c r="H8090" s="99">
        <v>35745.112392402836</v>
      </c>
      <c r="I8090" s="99">
        <v>46.214278065601455</v>
      </c>
      <c r="J8090" s="96"/>
      <c r="K8090" s="96"/>
      <c r="L8090" s="96"/>
      <c r="M8090" s="96"/>
      <c r="N8090" s="96"/>
      <c r="O8090" s="96"/>
      <c r="P8090" s="96"/>
    </row>
    <row r="8091" spans="1:16" x14ac:dyDescent="0.25">
      <c r="A8091" s="97">
        <v>43794</v>
      </c>
      <c r="B8091" s="101">
        <v>44</v>
      </c>
      <c r="C8091" s="92" t="str">
        <f t="shared" si="378"/>
        <v>GET /international-payments/{InternationalPaymentId}</v>
      </c>
      <c r="D8091" s="94" t="s">
        <v>208</v>
      </c>
      <c r="E8091" s="93" t="str">
        <f t="shared" si="379"/>
        <v>PISP</v>
      </c>
      <c r="F8091" s="93" t="str">
        <f t="shared" si="380"/>
        <v>Y</v>
      </c>
      <c r="G8091" s="95">
        <v>13095052.11683722</v>
      </c>
      <c r="H8091" s="99">
        <v>20784.122152943764</v>
      </c>
      <c r="I8091" s="99">
        <v>59.12925860596193</v>
      </c>
      <c r="J8091" s="96"/>
      <c r="K8091" s="96"/>
      <c r="L8091" s="96"/>
      <c r="M8091" s="96"/>
      <c r="N8091" s="96"/>
      <c r="O8091" s="96"/>
      <c r="P8091" s="96"/>
    </row>
    <row r="8092" spans="1:16" x14ac:dyDescent="0.25">
      <c r="A8092" s="97">
        <v>43794</v>
      </c>
      <c r="B8092" s="101">
        <v>45</v>
      </c>
      <c r="C8092" s="92" t="str">
        <f t="shared" si="378"/>
        <v>POST /international-scheduled-payment-consents</v>
      </c>
      <c r="D8092" s="94" t="s">
        <v>208</v>
      </c>
      <c r="E8092" s="93" t="str">
        <f t="shared" si="379"/>
        <v>PISP</v>
      </c>
      <c r="F8092" s="93" t="str">
        <f t="shared" si="380"/>
        <v>N</v>
      </c>
      <c r="G8092" s="95">
        <v>25344915.01820302</v>
      </c>
      <c r="H8092" s="99">
        <v>32657.844646425914</v>
      </c>
      <c r="I8092" s="99">
        <v>13.771360362136228</v>
      </c>
      <c r="J8092" s="96"/>
      <c r="K8092" s="96"/>
      <c r="L8092" s="96"/>
      <c r="M8092" s="96"/>
      <c r="N8092" s="96"/>
      <c r="O8092" s="96"/>
      <c r="P8092" s="96"/>
    </row>
    <row r="8093" spans="1:16" x14ac:dyDescent="0.25">
      <c r="A8093" s="97">
        <v>43794</v>
      </c>
      <c r="B8093" s="101">
        <v>46</v>
      </c>
      <c r="C8093" s="92" t="str">
        <f t="shared" si="378"/>
        <v>GET /international-scheduled-payment-consents/{ConsentId}</v>
      </c>
      <c r="D8093" s="94" t="s">
        <v>208</v>
      </c>
      <c r="E8093" s="93" t="str">
        <f t="shared" si="379"/>
        <v>PISP</v>
      </c>
      <c r="F8093" s="93" t="str">
        <f t="shared" si="380"/>
        <v>N</v>
      </c>
      <c r="G8093" s="95">
        <v>8296936.2153833387</v>
      </c>
      <c r="H8093" s="99">
        <v>29422.431580985365</v>
      </c>
      <c r="I8093" s="99">
        <v>26.680297147464437</v>
      </c>
      <c r="J8093" s="96"/>
      <c r="K8093" s="96"/>
      <c r="L8093" s="96"/>
      <c r="M8093" s="96"/>
      <c r="N8093" s="96"/>
      <c r="O8093" s="96"/>
      <c r="P8093" s="96"/>
    </row>
    <row r="8094" spans="1:16" x14ac:dyDescent="0.25">
      <c r="A8094" s="97">
        <v>43794</v>
      </c>
      <c r="B8094" s="101">
        <v>47</v>
      </c>
      <c r="C8094" s="92" t="str">
        <f t="shared" si="378"/>
        <v>POST /international-scheduled-payments</v>
      </c>
      <c r="D8094" s="94" t="s">
        <v>208</v>
      </c>
      <c r="E8094" s="93" t="str">
        <f t="shared" si="379"/>
        <v>PISP</v>
      </c>
      <c r="F8094" s="93" t="str">
        <f t="shared" si="380"/>
        <v>Y</v>
      </c>
      <c r="G8094" s="95">
        <v>13017662.008150337</v>
      </c>
      <c r="H8094" s="99">
        <v>21207.548951492852</v>
      </c>
      <c r="I8094" s="99">
        <v>64.233581610798964</v>
      </c>
      <c r="J8094" s="96"/>
      <c r="K8094" s="96"/>
      <c r="L8094" s="96"/>
      <c r="M8094" s="96"/>
      <c r="N8094" s="96"/>
      <c r="O8094" s="96"/>
      <c r="P8094" s="96"/>
    </row>
    <row r="8095" spans="1:16" x14ac:dyDescent="0.25">
      <c r="A8095" s="97">
        <v>43794</v>
      </c>
      <c r="B8095" s="101">
        <v>48</v>
      </c>
      <c r="C8095" s="92" t="str">
        <f t="shared" si="378"/>
        <v>GET /international-scheduled-payments/{InternationalScheduledPaymentId}</v>
      </c>
      <c r="D8095" s="94" t="s">
        <v>208</v>
      </c>
      <c r="E8095" s="93" t="str">
        <f t="shared" si="379"/>
        <v>PISP</v>
      </c>
      <c r="F8095" s="93" t="str">
        <f t="shared" si="380"/>
        <v>Y</v>
      </c>
      <c r="G8095" s="95">
        <v>22591770.517327469</v>
      </c>
      <c r="H8095" s="99">
        <v>34953.567483090585</v>
      </c>
      <c r="I8095" s="99">
        <v>55.076469290156695</v>
      </c>
      <c r="J8095" s="96"/>
      <c r="K8095" s="96"/>
      <c r="L8095" s="96"/>
      <c r="M8095" s="96"/>
      <c r="N8095" s="96"/>
      <c r="O8095" s="96"/>
      <c r="P8095" s="96"/>
    </row>
    <row r="8096" spans="1:16" x14ac:dyDescent="0.25">
      <c r="A8096" s="97">
        <v>43794</v>
      </c>
      <c r="B8096" s="101">
        <v>49</v>
      </c>
      <c r="C8096" s="92" t="str">
        <f t="shared" si="378"/>
        <v>POST /international-standing-order-consents</v>
      </c>
      <c r="D8096" s="94" t="s">
        <v>208</v>
      </c>
      <c r="E8096" s="93" t="str">
        <f t="shared" si="379"/>
        <v>PISP</v>
      </c>
      <c r="F8096" s="93" t="str">
        <f t="shared" si="380"/>
        <v>N</v>
      </c>
      <c r="G8096" s="95">
        <v>3833533.2757943738</v>
      </c>
      <c r="H8096" s="99">
        <v>10908.963179668242</v>
      </c>
      <c r="I8096" s="99">
        <v>6.4961609404764511</v>
      </c>
      <c r="J8096" s="96"/>
      <c r="K8096" s="96"/>
      <c r="L8096" s="96"/>
      <c r="M8096" s="96"/>
      <c r="N8096" s="96"/>
      <c r="O8096" s="96"/>
      <c r="P8096" s="96"/>
    </row>
    <row r="8097" spans="1:16" x14ac:dyDescent="0.25">
      <c r="A8097" s="97">
        <v>43794</v>
      </c>
      <c r="B8097" s="101">
        <v>50</v>
      </c>
      <c r="C8097" s="92" t="str">
        <f t="shared" si="378"/>
        <v>GET /international-standing-order-consents/{ConsentId}</v>
      </c>
      <c r="D8097" s="94" t="s">
        <v>208</v>
      </c>
      <c r="E8097" s="93" t="str">
        <f t="shared" si="379"/>
        <v>PISP</v>
      </c>
      <c r="F8097" s="93" t="str">
        <f t="shared" si="380"/>
        <v>N</v>
      </c>
      <c r="G8097" s="95">
        <v>19743923.997384388</v>
      </c>
      <c r="H8097" s="99">
        <v>32135.836347628458</v>
      </c>
      <c r="I8097" s="99">
        <v>235.39687479896193</v>
      </c>
      <c r="J8097" s="96"/>
      <c r="K8097" s="96"/>
      <c r="L8097" s="96"/>
      <c r="M8097" s="96"/>
      <c r="N8097" s="96"/>
      <c r="O8097" s="96"/>
      <c r="P8097" s="96"/>
    </row>
    <row r="8098" spans="1:16" x14ac:dyDescent="0.25">
      <c r="A8098" s="97">
        <v>43794</v>
      </c>
      <c r="B8098" s="101">
        <v>51</v>
      </c>
      <c r="C8098" s="92" t="str">
        <f t="shared" si="378"/>
        <v>POST /international-standing-orders</v>
      </c>
      <c r="D8098" s="94" t="s">
        <v>208</v>
      </c>
      <c r="E8098" s="93" t="str">
        <f t="shared" si="379"/>
        <v>PISP</v>
      </c>
      <c r="F8098" s="93" t="str">
        <f t="shared" si="380"/>
        <v>Y</v>
      </c>
      <c r="G8098" s="95">
        <v>15464308.77114455</v>
      </c>
      <c r="H8098" s="99">
        <v>25090.858012280798</v>
      </c>
      <c r="I8098" s="99">
        <v>243.32066250104992</v>
      </c>
      <c r="J8098" s="96"/>
      <c r="K8098" s="96"/>
      <c r="L8098" s="96"/>
      <c r="M8098" s="96"/>
      <c r="N8098" s="96"/>
      <c r="O8098" s="96"/>
      <c r="P8098" s="96"/>
    </row>
    <row r="8099" spans="1:16" x14ac:dyDescent="0.25">
      <c r="A8099" s="97">
        <v>43794</v>
      </c>
      <c r="B8099" s="101">
        <v>52</v>
      </c>
      <c r="C8099" s="92" t="str">
        <f t="shared" si="378"/>
        <v>GET /international-standing-orders/{InternationalStandingOrderPaymentId}</v>
      </c>
      <c r="D8099" s="94" t="s">
        <v>208</v>
      </c>
      <c r="E8099" s="93" t="str">
        <f t="shared" si="379"/>
        <v>PISP</v>
      </c>
      <c r="F8099" s="93" t="str">
        <f t="shared" si="380"/>
        <v>Y</v>
      </c>
      <c r="G8099" s="95">
        <v>6551047.3203068925</v>
      </c>
      <c r="H8099" s="99">
        <v>17080.672015924029</v>
      </c>
      <c r="I8099" s="99">
        <v>69.822416699705286</v>
      </c>
      <c r="J8099" s="96"/>
      <c r="K8099" s="96"/>
      <c r="L8099" s="96"/>
      <c r="M8099" s="96"/>
      <c r="N8099" s="96"/>
      <c r="O8099" s="96"/>
      <c r="P8099" s="96"/>
    </row>
    <row r="8100" spans="1:16" x14ac:dyDescent="0.25">
      <c r="A8100" s="97">
        <v>43794</v>
      </c>
      <c r="B8100" s="101">
        <v>53</v>
      </c>
      <c r="C8100" s="92" t="str">
        <f t="shared" si="378"/>
        <v>POST /file-payment-consents</v>
      </c>
      <c r="D8100" s="94" t="s">
        <v>208</v>
      </c>
      <c r="E8100" s="93" t="str">
        <f t="shared" si="379"/>
        <v>PISP</v>
      </c>
      <c r="F8100" s="93" t="str">
        <f t="shared" si="380"/>
        <v>N</v>
      </c>
      <c r="G8100" s="95">
        <v>12090365.000218801</v>
      </c>
      <c r="H8100" s="99">
        <v>14008.679086978569</v>
      </c>
      <c r="I8100" s="99">
        <v>22.985323351811434</v>
      </c>
      <c r="J8100" s="96"/>
      <c r="K8100" s="96"/>
      <c r="L8100" s="96"/>
      <c r="M8100" s="96"/>
      <c r="N8100" s="96"/>
      <c r="O8100" s="96"/>
      <c r="P8100" s="96"/>
    </row>
    <row r="8101" spans="1:16" x14ac:dyDescent="0.25">
      <c r="A8101" s="97">
        <v>43794</v>
      </c>
      <c r="B8101" s="101">
        <v>54</v>
      </c>
      <c r="C8101" s="92" t="str">
        <f t="shared" si="378"/>
        <v>GET /file-payment-consents/{ConsentId}</v>
      </c>
      <c r="D8101" s="94" t="s">
        <v>208</v>
      </c>
      <c r="E8101" s="93" t="str">
        <f t="shared" si="379"/>
        <v>PISP</v>
      </c>
      <c r="F8101" s="93" t="str">
        <f t="shared" si="380"/>
        <v>N</v>
      </c>
      <c r="G8101" s="95">
        <v>20385457.002109461</v>
      </c>
      <c r="H8101" s="99">
        <v>25406.151907576721</v>
      </c>
      <c r="I8101" s="99">
        <v>188.65873550731024</v>
      </c>
      <c r="J8101" s="96"/>
      <c r="K8101" s="96"/>
      <c r="L8101" s="96"/>
      <c r="M8101" s="96"/>
      <c r="N8101" s="96"/>
      <c r="O8101" s="96"/>
      <c r="P8101" s="96"/>
    </row>
    <row r="8102" spans="1:16" x14ac:dyDescent="0.25">
      <c r="A8102" s="97">
        <v>43794</v>
      </c>
      <c r="B8102" s="101">
        <v>55</v>
      </c>
      <c r="C8102" s="92" t="str">
        <f t="shared" si="378"/>
        <v>POST /file-payment-consents/{ConsentId}/file</v>
      </c>
      <c r="D8102" s="94" t="s">
        <v>208</v>
      </c>
      <c r="E8102" s="93" t="str">
        <f t="shared" si="379"/>
        <v>PISP</v>
      </c>
      <c r="F8102" s="93" t="str">
        <f t="shared" si="380"/>
        <v>N</v>
      </c>
      <c r="G8102" s="95">
        <v>22162453.582452774</v>
      </c>
      <c r="H8102" s="99">
        <v>33964.505164941947</v>
      </c>
      <c r="I8102" s="99">
        <v>70.059108217856561</v>
      </c>
      <c r="J8102" s="96"/>
      <c r="K8102" s="96"/>
      <c r="L8102" s="96"/>
      <c r="M8102" s="96"/>
      <c r="N8102" s="96"/>
      <c r="O8102" s="96"/>
      <c r="P8102" s="96"/>
    </row>
    <row r="8103" spans="1:16" x14ac:dyDescent="0.25">
      <c r="A8103" s="97">
        <v>43794</v>
      </c>
      <c r="B8103" s="101">
        <v>56</v>
      </c>
      <c r="C8103" s="92" t="str">
        <f t="shared" si="378"/>
        <v>GET /file-payment-consents/{ConsentId}/file</v>
      </c>
      <c r="D8103" s="94" t="s">
        <v>208</v>
      </c>
      <c r="E8103" s="93" t="str">
        <f t="shared" si="379"/>
        <v>PISP</v>
      </c>
      <c r="F8103" s="93" t="str">
        <f t="shared" si="380"/>
        <v>N</v>
      </c>
      <c r="G8103" s="95">
        <v>21682311.4458833</v>
      </c>
      <c r="H8103" s="99">
        <v>36208.346297409429</v>
      </c>
      <c r="I8103" s="99">
        <v>39.947911138747578</v>
      </c>
      <c r="J8103" s="96"/>
      <c r="K8103" s="96"/>
      <c r="L8103" s="96"/>
      <c r="M8103" s="96"/>
      <c r="N8103" s="96"/>
      <c r="O8103" s="96"/>
      <c r="P8103" s="96"/>
    </row>
    <row r="8104" spans="1:16" x14ac:dyDescent="0.25">
      <c r="A8104" s="97">
        <v>43794</v>
      </c>
      <c r="B8104" s="101">
        <v>57</v>
      </c>
      <c r="C8104" s="92" t="str">
        <f t="shared" si="378"/>
        <v>POST /file-payments</v>
      </c>
      <c r="D8104" s="94" t="s">
        <v>208</v>
      </c>
      <c r="E8104" s="93" t="str">
        <f t="shared" si="379"/>
        <v>PISP</v>
      </c>
      <c r="F8104" s="93" t="str">
        <f t="shared" si="380"/>
        <v>Y</v>
      </c>
      <c r="G8104" s="95">
        <v>342795013.44853354</v>
      </c>
      <c r="H8104" s="99">
        <v>4019.735557280962</v>
      </c>
      <c r="I8104" s="99">
        <v>59.017355183106062</v>
      </c>
      <c r="J8104" s="96"/>
      <c r="K8104" s="96"/>
      <c r="L8104" s="96"/>
      <c r="M8104" s="96"/>
      <c r="N8104" s="96"/>
      <c r="O8104" s="96"/>
      <c r="P8104" s="96"/>
    </row>
    <row r="8105" spans="1:16" x14ac:dyDescent="0.25">
      <c r="A8105" s="97">
        <v>43794</v>
      </c>
      <c r="B8105" s="101">
        <v>58</v>
      </c>
      <c r="C8105" s="92" t="str">
        <f t="shared" si="378"/>
        <v>GET /file-payments/{FilePaymentId}</v>
      </c>
      <c r="D8105" s="94" t="s">
        <v>208</v>
      </c>
      <c r="E8105" s="93" t="str">
        <f t="shared" si="379"/>
        <v>PISP</v>
      </c>
      <c r="F8105" s="93" t="str">
        <f t="shared" si="380"/>
        <v>Y</v>
      </c>
      <c r="G8105" s="95">
        <v>75107448.668094471</v>
      </c>
      <c r="H8105" s="99">
        <v>824.03768118086077</v>
      </c>
      <c r="I8105" s="99">
        <v>114.38599534327828</v>
      </c>
      <c r="J8105" s="96"/>
      <c r="K8105" s="96"/>
      <c r="L8105" s="96"/>
      <c r="M8105" s="96"/>
      <c r="N8105" s="96"/>
      <c r="O8105" s="96"/>
      <c r="P8105" s="96"/>
    </row>
    <row r="8106" spans="1:16" x14ac:dyDescent="0.25">
      <c r="A8106" s="97">
        <v>43794</v>
      </c>
      <c r="B8106" s="101">
        <v>59</v>
      </c>
      <c r="C8106" s="92" t="str">
        <f t="shared" si="378"/>
        <v>GET /file-payments/{FilePaymentId}/report-file</v>
      </c>
      <c r="D8106" s="94" t="s">
        <v>208</v>
      </c>
      <c r="E8106" s="93" t="str">
        <f t="shared" si="379"/>
        <v>PISP</v>
      </c>
      <c r="F8106" s="93" t="str">
        <f t="shared" si="380"/>
        <v>Y</v>
      </c>
      <c r="G8106" s="95">
        <v>62257366.8462198</v>
      </c>
      <c r="H8106" s="99">
        <v>2492.8402444048943</v>
      </c>
      <c r="I8106" s="99">
        <v>88.334030045648063</v>
      </c>
      <c r="J8106" s="96"/>
      <c r="K8106" s="96"/>
      <c r="L8106" s="96"/>
      <c r="M8106" s="96"/>
      <c r="N8106" s="96"/>
      <c r="O8106" s="96"/>
      <c r="P8106" s="96"/>
    </row>
    <row r="8107" spans="1:16" x14ac:dyDescent="0.25">
      <c r="A8107" s="97">
        <v>43794</v>
      </c>
      <c r="B8107" s="101">
        <v>60</v>
      </c>
      <c r="C8107" s="92" t="str">
        <f t="shared" si="378"/>
        <v>POST /funds-confirmation-consents</v>
      </c>
      <c r="D8107" s="94" t="s">
        <v>208</v>
      </c>
      <c r="E8107" s="93" t="str">
        <f t="shared" si="379"/>
        <v>CoF</v>
      </c>
      <c r="F8107" s="93" t="str">
        <f t="shared" si="380"/>
        <v>N</v>
      </c>
      <c r="G8107" s="95">
        <v>12755379.85165786</v>
      </c>
      <c r="H8107" s="99">
        <v>15010.450266077189</v>
      </c>
      <c r="I8107" s="99">
        <v>12.705812352151918</v>
      </c>
      <c r="J8107" s="96"/>
      <c r="K8107" s="96"/>
      <c r="L8107" s="96"/>
      <c r="M8107" s="96"/>
      <c r="N8107" s="96"/>
      <c r="O8107" s="96"/>
      <c r="P8107" s="96"/>
    </row>
    <row r="8108" spans="1:16" x14ac:dyDescent="0.25">
      <c r="A8108" s="97">
        <v>43794</v>
      </c>
      <c r="B8108" s="101">
        <v>61</v>
      </c>
      <c r="C8108" s="92" t="str">
        <f t="shared" si="378"/>
        <v>GET /funds-confirmation-consents/{ConsentId}</v>
      </c>
      <c r="D8108" s="94" t="s">
        <v>208</v>
      </c>
      <c r="E8108" s="93" t="str">
        <f t="shared" si="379"/>
        <v>CoF</v>
      </c>
      <c r="F8108" s="93" t="str">
        <f t="shared" si="380"/>
        <v>N</v>
      </c>
      <c r="G8108" s="95">
        <v>19363354.027272537</v>
      </c>
      <c r="H8108" s="99">
        <v>44296.026221868378</v>
      </c>
      <c r="I8108" s="99">
        <v>207.53888463570968</v>
      </c>
      <c r="J8108" s="96"/>
      <c r="K8108" s="96"/>
      <c r="L8108" s="96"/>
      <c r="M8108" s="96"/>
      <c r="N8108" s="96"/>
      <c r="O8108" s="96"/>
      <c r="P8108" s="96"/>
    </row>
    <row r="8109" spans="1:16" x14ac:dyDescent="0.25">
      <c r="A8109" s="97">
        <v>43794</v>
      </c>
      <c r="B8109" s="101">
        <v>62</v>
      </c>
      <c r="C8109" s="92" t="str">
        <f t="shared" si="378"/>
        <v>DELETE /funds-confirmation-consents/{ConsentId}</v>
      </c>
      <c r="D8109" s="94" t="s">
        <v>208</v>
      </c>
      <c r="E8109" s="93" t="str">
        <f t="shared" si="379"/>
        <v>CoF</v>
      </c>
      <c r="F8109" s="93" t="str">
        <f t="shared" si="380"/>
        <v>N</v>
      </c>
      <c r="G8109" s="95">
        <v>5713174.8436013544</v>
      </c>
      <c r="H8109" s="99">
        <v>11914.00814843071</v>
      </c>
      <c r="I8109" s="99">
        <v>124.4573640487301</v>
      </c>
      <c r="J8109" s="96"/>
      <c r="K8109" s="96"/>
      <c r="L8109" s="96"/>
      <c r="M8109" s="96"/>
      <c r="N8109" s="96"/>
      <c r="O8109" s="96"/>
      <c r="P8109" s="96"/>
    </row>
    <row r="8110" spans="1:16" x14ac:dyDescent="0.25">
      <c r="A8110" s="97">
        <v>43794</v>
      </c>
      <c r="B8110" s="101">
        <v>63</v>
      </c>
      <c r="C8110" s="92" t="str">
        <f t="shared" si="378"/>
        <v>POST /funds-confirmations</v>
      </c>
      <c r="D8110" s="94" t="s">
        <v>208</v>
      </c>
      <c r="E8110" s="93" t="str">
        <f t="shared" si="379"/>
        <v>CoF</v>
      </c>
      <c r="F8110" s="93" t="str">
        <f t="shared" si="380"/>
        <v>Y</v>
      </c>
      <c r="G8110" s="95">
        <v>8172899.4441262167</v>
      </c>
      <c r="H8110" s="99">
        <v>16234.753956072502</v>
      </c>
      <c r="I8110" s="99">
        <v>214.90418653075284</v>
      </c>
      <c r="J8110" s="96"/>
      <c r="K8110" s="96"/>
      <c r="L8110" s="96"/>
      <c r="M8110" s="96"/>
      <c r="N8110" s="96"/>
      <c r="O8110" s="96"/>
      <c r="P8110" s="96"/>
    </row>
    <row r="8111" spans="1:16" x14ac:dyDescent="0.25">
      <c r="A8111" s="97">
        <v>43794</v>
      </c>
      <c r="B8111" s="101">
        <v>75</v>
      </c>
      <c r="C8111" s="92" t="str">
        <f t="shared" si="378"/>
        <v>GET /domestic-payment-consents/{ConsentId}/funds-confirmation</v>
      </c>
      <c r="D8111" s="94" t="s">
        <v>208</v>
      </c>
      <c r="E8111" s="93" t="str">
        <f t="shared" si="379"/>
        <v>CoF</v>
      </c>
      <c r="F8111" s="93" t="str">
        <f t="shared" si="380"/>
        <v>Y</v>
      </c>
      <c r="G8111" s="95">
        <v>4524205.8810128272</v>
      </c>
      <c r="H8111" s="99">
        <v>6587.5144161783164</v>
      </c>
      <c r="I8111" s="99">
        <v>196.02147283274363</v>
      </c>
      <c r="J8111" s="96"/>
      <c r="K8111" s="96"/>
      <c r="L8111" s="96"/>
      <c r="M8111" s="96"/>
      <c r="N8111" s="96"/>
      <c r="O8111" s="96"/>
      <c r="P8111" s="96"/>
    </row>
    <row r="8112" spans="1:16" x14ac:dyDescent="0.25">
      <c r="A8112" s="97">
        <v>43794</v>
      </c>
      <c r="B8112" s="101">
        <v>76</v>
      </c>
      <c r="C8112" s="92" t="str">
        <f t="shared" si="378"/>
        <v>GET /international-payment-consents/{ConsentId}/funds-confirmation</v>
      </c>
      <c r="D8112" s="94" t="s">
        <v>208</v>
      </c>
      <c r="E8112" s="93" t="str">
        <f t="shared" si="379"/>
        <v>CoF</v>
      </c>
      <c r="F8112" s="93" t="str">
        <f t="shared" si="380"/>
        <v>Y</v>
      </c>
      <c r="G8112" s="95">
        <v>18286752.687029283</v>
      </c>
      <c r="H8112" s="99">
        <v>42373.923967719762</v>
      </c>
      <c r="I8112" s="99">
        <v>100.72974015696354</v>
      </c>
      <c r="J8112" s="96"/>
      <c r="K8112" s="96"/>
      <c r="L8112" s="96"/>
      <c r="M8112" s="96"/>
      <c r="N8112" s="96"/>
      <c r="O8112" s="96"/>
      <c r="P8112" s="96"/>
    </row>
    <row r="8113" spans="1:16" x14ac:dyDescent="0.25">
      <c r="A8113" s="97">
        <v>43794</v>
      </c>
      <c r="B8113" s="101">
        <v>77</v>
      </c>
      <c r="C8113" s="92" t="str">
        <f t="shared" si="378"/>
        <v>GET /international-scheduled-payment-consents/{ConsentId}/funds-confirmation</v>
      </c>
      <c r="D8113" s="94" t="s">
        <v>208</v>
      </c>
      <c r="E8113" s="93" t="str">
        <f t="shared" si="379"/>
        <v>CoF</v>
      </c>
      <c r="F8113" s="93" t="str">
        <f t="shared" si="380"/>
        <v>Y</v>
      </c>
      <c r="G8113" s="95">
        <v>34495805.065762147</v>
      </c>
      <c r="H8113" s="99">
        <v>52841.123566927381</v>
      </c>
      <c r="I8113" s="99">
        <v>8.1947593429883732</v>
      </c>
      <c r="J8113" s="96"/>
      <c r="K8113" s="96"/>
      <c r="L8113" s="96"/>
      <c r="M8113" s="96"/>
      <c r="N8113" s="96"/>
      <c r="O8113" s="96"/>
      <c r="P8113" s="96"/>
    </row>
    <row r="8114" spans="1:16" x14ac:dyDescent="0.25">
      <c r="A8114" s="97">
        <v>43794</v>
      </c>
      <c r="B8114" s="101">
        <v>78</v>
      </c>
      <c r="C8114" s="92" t="str">
        <f t="shared" si="378"/>
        <v>GET /accounts/{AccountId}/parties</v>
      </c>
      <c r="D8114" s="94" t="s">
        <v>208</v>
      </c>
      <c r="E8114" s="93" t="str">
        <f t="shared" si="379"/>
        <v>AISP</v>
      </c>
      <c r="F8114" s="93" t="str">
        <f t="shared" si="380"/>
        <v>Y</v>
      </c>
      <c r="G8114" s="104">
        <v>1067489.7295737658</v>
      </c>
      <c r="H8114" s="99">
        <v>47495.94459655181</v>
      </c>
      <c r="I8114" s="99">
        <v>0</v>
      </c>
      <c r="J8114" s="96"/>
      <c r="K8114" s="96"/>
      <c r="L8114" s="96"/>
      <c r="M8114" s="96"/>
      <c r="N8114" s="96"/>
      <c r="O8114" s="96"/>
      <c r="P8114" s="96"/>
    </row>
    <row r="8115" spans="1:16" x14ac:dyDescent="0.25">
      <c r="A8115" s="97">
        <v>43794</v>
      </c>
      <c r="B8115" s="101">
        <v>79</v>
      </c>
      <c r="C8115" s="92" t="str">
        <f t="shared" si="378"/>
        <v>GET /domestic-payments/{DomesticPaymentId}/payment-details</v>
      </c>
      <c r="D8115" s="94" t="s">
        <v>208</v>
      </c>
      <c r="E8115" s="93" t="str">
        <f t="shared" si="379"/>
        <v>PISP</v>
      </c>
      <c r="F8115" s="93" t="str">
        <f t="shared" si="380"/>
        <v>Y</v>
      </c>
      <c r="G8115" s="104">
        <v>35552108.997952797</v>
      </c>
      <c r="H8115" s="99">
        <v>40597.044295129577</v>
      </c>
      <c r="I8115" s="99">
        <v>79.563882263718469</v>
      </c>
      <c r="J8115" s="96"/>
      <c r="K8115" s="96"/>
      <c r="L8115" s="96"/>
      <c r="M8115" s="96"/>
      <c r="N8115" s="96"/>
      <c r="O8115" s="96"/>
      <c r="P8115" s="96"/>
    </row>
    <row r="8116" spans="1:16" x14ac:dyDescent="0.25">
      <c r="A8116" s="97">
        <v>43794</v>
      </c>
      <c r="B8116" s="101">
        <v>80</v>
      </c>
      <c r="C8116" s="92" t="str">
        <f t="shared" si="378"/>
        <v>GET /domestic-scheduled-payments/{DomesticScheduledPaymentId}/payment-details</v>
      </c>
      <c r="D8116" s="94" t="s">
        <v>208</v>
      </c>
      <c r="E8116" s="93" t="str">
        <f t="shared" si="379"/>
        <v>PISP</v>
      </c>
      <c r="F8116" s="93" t="str">
        <f t="shared" si="380"/>
        <v>Y</v>
      </c>
      <c r="G8116" s="104">
        <v>16465666.205792356</v>
      </c>
      <c r="H8116" s="99">
        <v>37433.395167657218</v>
      </c>
      <c r="I8116" s="99">
        <v>89.306410866131273</v>
      </c>
      <c r="J8116" s="96"/>
      <c r="K8116" s="96"/>
      <c r="L8116" s="96"/>
      <c r="M8116" s="96"/>
      <c r="N8116" s="96"/>
      <c r="O8116" s="96"/>
      <c r="P8116" s="96"/>
    </row>
    <row r="8117" spans="1:16" x14ac:dyDescent="0.25">
      <c r="A8117" s="97">
        <v>43794</v>
      </c>
      <c r="B8117" s="101">
        <v>81</v>
      </c>
      <c r="C8117" s="92" t="str">
        <f t="shared" si="378"/>
        <v>GET /domestic-standing-orders/{DomesticStandingOrderId}/payment-details</v>
      </c>
      <c r="D8117" s="94" t="s">
        <v>208</v>
      </c>
      <c r="E8117" s="93" t="str">
        <f t="shared" si="379"/>
        <v>PISP</v>
      </c>
      <c r="F8117" s="93" t="str">
        <f t="shared" si="380"/>
        <v>Y</v>
      </c>
      <c r="G8117" s="104">
        <v>6145669.0131607242</v>
      </c>
      <c r="H8117" s="99">
        <v>8402.3864734495801</v>
      </c>
      <c r="I8117" s="99">
        <v>257.0998680180407</v>
      </c>
      <c r="J8117" s="96"/>
      <c r="K8117" s="96"/>
      <c r="L8117" s="96"/>
      <c r="M8117" s="96"/>
      <c r="N8117" s="96"/>
      <c r="O8117" s="96"/>
      <c r="P8117" s="96"/>
    </row>
    <row r="8118" spans="1:16" x14ac:dyDescent="0.25">
      <c r="A8118" s="97">
        <v>43794</v>
      </c>
      <c r="B8118" s="101">
        <v>82</v>
      </c>
      <c r="C8118" s="92" t="str">
        <f t="shared" si="378"/>
        <v>GET /international-payments/{InternationalPaymentId}/payment-details</v>
      </c>
      <c r="D8118" s="94" t="s">
        <v>208</v>
      </c>
      <c r="E8118" s="93" t="str">
        <f t="shared" si="379"/>
        <v>PISP</v>
      </c>
      <c r="F8118" s="93" t="str">
        <f t="shared" si="380"/>
        <v>Y</v>
      </c>
      <c r="G8118" s="104">
        <v>14404557.328520944</v>
      </c>
      <c r="H8118" s="99">
        <v>22862.534368238143</v>
      </c>
      <c r="I8118" s="99">
        <v>65.042184466558126</v>
      </c>
      <c r="J8118" s="96"/>
      <c r="K8118" s="96"/>
      <c r="L8118" s="96"/>
      <c r="M8118" s="96"/>
      <c r="N8118" s="96"/>
      <c r="O8118" s="96"/>
      <c r="P8118" s="96"/>
    </row>
    <row r="8119" spans="1:16" x14ac:dyDescent="0.25">
      <c r="A8119" s="97">
        <v>43794</v>
      </c>
      <c r="B8119" s="101">
        <v>83</v>
      </c>
      <c r="C8119" s="92" t="str">
        <f t="shared" si="378"/>
        <v>GET /international-scheduled-payments/{InternationalScheduledPaymentId}/payment-details</v>
      </c>
      <c r="D8119" s="94" t="s">
        <v>208</v>
      </c>
      <c r="E8119" s="93" t="str">
        <f t="shared" si="379"/>
        <v>PISP</v>
      </c>
      <c r="F8119" s="93" t="str">
        <f t="shared" si="380"/>
        <v>Y</v>
      </c>
      <c r="G8119" s="104">
        <v>24850947.569060218</v>
      </c>
      <c r="H8119" s="99">
        <v>38448.924231399644</v>
      </c>
      <c r="I8119" s="99">
        <v>60.584116219172365</v>
      </c>
      <c r="J8119" s="96"/>
      <c r="K8119" s="96"/>
      <c r="L8119" s="96"/>
      <c r="M8119" s="96"/>
      <c r="N8119" s="96"/>
      <c r="O8119" s="96"/>
      <c r="P8119" s="96"/>
    </row>
    <row r="8120" spans="1:16" x14ac:dyDescent="0.25">
      <c r="A8120" s="97">
        <v>43794</v>
      </c>
      <c r="B8120" s="101">
        <v>84</v>
      </c>
      <c r="C8120" s="92" t="str">
        <f t="shared" si="378"/>
        <v>GET /international-standing-orders/{InternationalStandingOrderPaymentId}/payment-details</v>
      </c>
      <c r="D8120" s="94" t="s">
        <v>208</v>
      </c>
      <c r="E8120" s="93" t="str">
        <f t="shared" si="379"/>
        <v>PISP</v>
      </c>
      <c r="F8120" s="93" t="str">
        <f t="shared" si="380"/>
        <v>Y</v>
      </c>
      <c r="G8120" s="104">
        <v>7206152.0523375822</v>
      </c>
      <c r="H8120" s="99">
        <v>18788.739217516431</v>
      </c>
      <c r="I8120" s="99">
        <v>76.80465836967582</v>
      </c>
      <c r="J8120" s="96"/>
      <c r="K8120" s="96"/>
      <c r="L8120" s="96"/>
      <c r="M8120" s="96"/>
      <c r="N8120" s="96"/>
      <c r="O8120" s="96"/>
      <c r="P8120" s="96"/>
    </row>
    <row r="8121" spans="1:16" x14ac:dyDescent="0.25">
      <c r="A8121" s="97">
        <v>43794</v>
      </c>
      <c r="B8121" s="101">
        <v>85</v>
      </c>
      <c r="C8121" s="92" t="str">
        <f t="shared" si="378"/>
        <v>GET /file-payments/{FilePaymentId}/payment-details</v>
      </c>
      <c r="D8121" s="94" t="s">
        <v>208</v>
      </c>
      <c r="E8121" s="93" t="str">
        <f t="shared" si="379"/>
        <v>PISP</v>
      </c>
      <c r="F8121" s="93" t="str">
        <f t="shared" si="380"/>
        <v>Y</v>
      </c>
      <c r="G8121" s="104">
        <v>68483103.530841798</v>
      </c>
      <c r="H8121" s="99">
        <v>2742.1242688453835</v>
      </c>
      <c r="I8121" s="99">
        <v>97.167433050212878</v>
      </c>
      <c r="J8121" s="96"/>
      <c r="K8121" s="96"/>
      <c r="L8121" s="96"/>
      <c r="M8121" s="96"/>
      <c r="N8121" s="96"/>
      <c r="O8121" s="96"/>
      <c r="P8121" s="96"/>
    </row>
    <row r="8122" spans="1:16" x14ac:dyDescent="0.25">
      <c r="A8122" s="97">
        <v>43794</v>
      </c>
      <c r="B8122" s="101">
        <v>86</v>
      </c>
      <c r="C8122" s="92" t="str">
        <f t="shared" si="378"/>
        <v>POST /event-subscriptions</v>
      </c>
      <c r="D8122" s="94" t="s">
        <v>208</v>
      </c>
      <c r="E8122" s="93" t="str">
        <f t="shared" si="379"/>
        <v>Notifications</v>
      </c>
      <c r="F8122" s="93" t="str">
        <f t="shared" si="380"/>
        <v>N</v>
      </c>
      <c r="G8122" s="104">
        <v>11479841.866492074</v>
      </c>
      <c r="H8122" s="99">
        <v>13509.40523946947</v>
      </c>
      <c r="I8122" s="99">
        <v>11.435231116936727</v>
      </c>
      <c r="J8122" s="96"/>
      <c r="K8122" s="96"/>
      <c r="L8122" s="96"/>
      <c r="M8122" s="96"/>
      <c r="N8122" s="96"/>
      <c r="O8122" s="96"/>
      <c r="P8122" s="96"/>
    </row>
    <row r="8123" spans="1:16" x14ac:dyDescent="0.25">
      <c r="A8123" s="97">
        <v>43794</v>
      </c>
      <c r="B8123" s="101">
        <v>87</v>
      </c>
      <c r="C8123" s="92" t="str">
        <f t="shared" si="378"/>
        <v>GET /event-subscriptions</v>
      </c>
      <c r="D8123" s="94" t="s">
        <v>208</v>
      </c>
      <c r="E8123" s="93" t="str">
        <f t="shared" si="379"/>
        <v>Notifications</v>
      </c>
      <c r="F8123" s="93" t="str">
        <f t="shared" si="380"/>
        <v>N</v>
      </c>
      <c r="G8123" s="104">
        <v>17427018.624545284</v>
      </c>
      <c r="H8123" s="99">
        <v>39866.423599681541</v>
      </c>
      <c r="I8123" s="99">
        <v>186.7849961721387</v>
      </c>
      <c r="J8123" s="96"/>
      <c r="K8123" s="96"/>
      <c r="L8123" s="96"/>
      <c r="M8123" s="96"/>
      <c r="N8123" s="96"/>
      <c r="O8123" s="96"/>
      <c r="P8123" s="96"/>
    </row>
    <row r="8124" spans="1:16" x14ac:dyDescent="0.25">
      <c r="A8124" s="97">
        <v>43794</v>
      </c>
      <c r="B8124" s="101">
        <v>88</v>
      </c>
      <c r="C8124" s="92" t="str">
        <f t="shared" si="378"/>
        <v>PUT /event-subscriptions/{EventSubscriptionId}</v>
      </c>
      <c r="D8124" s="94" t="s">
        <v>208</v>
      </c>
      <c r="E8124" s="93" t="str">
        <f t="shared" si="379"/>
        <v>Notifications</v>
      </c>
      <c r="F8124" s="93" t="str">
        <f t="shared" si="380"/>
        <v>N</v>
      </c>
      <c r="G8124" s="104">
        <v>12053833.959816677</v>
      </c>
      <c r="H8124" s="99">
        <v>14184.875501442944</v>
      </c>
      <c r="I8124" s="99">
        <v>12.006992672783564</v>
      </c>
      <c r="J8124" s="96"/>
      <c r="K8124" s="96"/>
      <c r="L8124" s="96"/>
      <c r="M8124" s="96"/>
      <c r="N8124" s="96"/>
      <c r="O8124" s="96"/>
      <c r="P8124" s="96"/>
    </row>
    <row r="8125" spans="1:16" x14ac:dyDescent="0.25">
      <c r="A8125" s="97">
        <v>43794</v>
      </c>
      <c r="B8125" s="101">
        <v>89</v>
      </c>
      <c r="C8125" s="92" t="str">
        <f t="shared" si="378"/>
        <v>DELETE /event-subscriptions/{EventSubscriptionId}</v>
      </c>
      <c r="D8125" s="94" t="s">
        <v>208</v>
      </c>
      <c r="E8125" s="93" t="str">
        <f t="shared" si="379"/>
        <v>Notifications</v>
      </c>
      <c r="F8125" s="93" t="str">
        <f t="shared" si="380"/>
        <v>N</v>
      </c>
      <c r="G8125" s="104">
        <v>6284492.3279614905</v>
      </c>
      <c r="H8125" s="99">
        <v>13105.408963273781</v>
      </c>
      <c r="I8125" s="99">
        <v>136.90310045360312</v>
      </c>
      <c r="J8125" s="96"/>
      <c r="K8125" s="96"/>
      <c r="L8125" s="96"/>
      <c r="M8125" s="96"/>
      <c r="N8125" s="96"/>
      <c r="O8125" s="96"/>
      <c r="P8125" s="96"/>
    </row>
    <row r="8126" spans="1:16" x14ac:dyDescent="0.25">
      <c r="A8126" s="97">
        <v>43794</v>
      </c>
      <c r="B8126" s="101">
        <v>90</v>
      </c>
      <c r="C8126" s="92" t="str">
        <f t="shared" si="378"/>
        <v>POST /event-notifications</v>
      </c>
      <c r="D8126" s="94" t="s">
        <v>208</v>
      </c>
      <c r="E8126" s="93" t="str">
        <f t="shared" si="379"/>
        <v>Notifications</v>
      </c>
      <c r="F8126" s="93" t="str">
        <f t="shared" si="380"/>
        <v>N</v>
      </c>
      <c r="G8126" s="104">
        <v>7764254.4719199054</v>
      </c>
      <c r="H8126" s="99">
        <v>15423.016258268875</v>
      </c>
      <c r="I8126" s="99">
        <v>204.15897720421518</v>
      </c>
      <c r="J8126" s="96"/>
      <c r="K8126" s="96"/>
      <c r="L8126" s="96"/>
      <c r="M8126" s="96"/>
      <c r="N8126" s="96"/>
      <c r="O8126" s="96"/>
      <c r="P8126" s="96"/>
    </row>
    <row r="8127" spans="1:16" x14ac:dyDescent="0.25">
      <c r="A8127" s="97">
        <v>43794</v>
      </c>
      <c r="B8127" s="101">
        <v>91</v>
      </c>
      <c r="C8127" s="92" t="str">
        <f t="shared" si="378"/>
        <v>POST /events</v>
      </c>
      <c r="D8127" s="94" t="s">
        <v>208</v>
      </c>
      <c r="E8127" s="93" t="str">
        <f t="shared" si="379"/>
        <v>Notifications</v>
      </c>
      <c r="F8127" s="93" t="str">
        <f t="shared" si="380"/>
        <v>N</v>
      </c>
      <c r="G8127" s="104">
        <v>5141857.3592412192</v>
      </c>
      <c r="H8127" s="99">
        <v>10722.607333587639</v>
      </c>
      <c r="I8127" s="99">
        <v>112.0116276438571</v>
      </c>
      <c r="J8127" s="96"/>
      <c r="K8127" s="96"/>
      <c r="L8127" s="96"/>
      <c r="M8127" s="96"/>
      <c r="N8127" s="96"/>
      <c r="O8127" s="96"/>
      <c r="P8127" s="96"/>
    </row>
    <row r="8128" spans="1:16" x14ac:dyDescent="0.25">
      <c r="A8128" s="97">
        <v>43795</v>
      </c>
      <c r="B8128" s="101">
        <v>0</v>
      </c>
      <c r="C8128" s="92" t="str">
        <f t="shared" si="378"/>
        <v>OIDC endpoints for token IDs</v>
      </c>
      <c r="D8128" s="94" t="s">
        <v>207</v>
      </c>
      <c r="E8128" s="93" t="str">
        <f t="shared" si="379"/>
        <v>OIDC</v>
      </c>
      <c r="F8128" s="93" t="str">
        <f t="shared" si="380"/>
        <v>N</v>
      </c>
      <c r="G8128" s="111">
        <v>755465437.38176346</v>
      </c>
      <c r="H8128" s="99">
        <v>1621766.7062177928</v>
      </c>
      <c r="I8128" s="99">
        <v>606.99616288757579</v>
      </c>
      <c r="J8128" s="96"/>
      <c r="K8128" s="96"/>
      <c r="L8128" s="96"/>
      <c r="M8128" s="96"/>
      <c r="N8128" s="96"/>
      <c r="O8128" s="96"/>
      <c r="P8128" s="96"/>
    </row>
    <row r="8129" spans="1:16" x14ac:dyDescent="0.25">
      <c r="A8129" s="100">
        <v>43795</v>
      </c>
      <c r="B8129" s="101">
        <v>1</v>
      </c>
      <c r="C8129" s="92" t="str">
        <f t="shared" si="378"/>
        <v>POST /account-access-consents</v>
      </c>
      <c r="D8129" s="94" t="s">
        <v>207</v>
      </c>
      <c r="E8129" s="93" t="str">
        <f t="shared" si="379"/>
        <v>AISP</v>
      </c>
      <c r="F8129" s="93" t="str">
        <f t="shared" si="380"/>
        <v>N</v>
      </c>
      <c r="G8129" s="95">
        <v>744372.03139363055</v>
      </c>
      <c r="H8129" s="102">
        <v>31129.881110920833</v>
      </c>
      <c r="I8129" s="102">
        <v>86.644878194240405</v>
      </c>
      <c r="J8129" s="96"/>
      <c r="K8129" s="96"/>
      <c r="L8129" s="96"/>
      <c r="M8129" s="96"/>
      <c r="N8129" s="96"/>
      <c r="O8129" s="96"/>
      <c r="P8129" s="96"/>
    </row>
    <row r="8130" spans="1:16" x14ac:dyDescent="0.25">
      <c r="A8130" s="100">
        <v>43795</v>
      </c>
      <c r="B8130" s="101">
        <v>2</v>
      </c>
      <c r="C8130" s="92" t="str">
        <f t="shared" si="378"/>
        <v>GET /account-access-consents/{ConsentId}</v>
      </c>
      <c r="D8130" s="94" t="s">
        <v>207</v>
      </c>
      <c r="E8130" s="93" t="str">
        <f t="shared" si="379"/>
        <v>AISP</v>
      </c>
      <c r="F8130" s="93" t="str">
        <f t="shared" si="380"/>
        <v>N</v>
      </c>
      <c r="G8130" s="95">
        <v>1548105.8859037345</v>
      </c>
      <c r="H8130" s="102">
        <v>30410.485680088143</v>
      </c>
      <c r="I8130" s="102">
        <v>36.088204675078458</v>
      </c>
      <c r="J8130" s="96"/>
      <c r="K8130" s="96"/>
      <c r="L8130" s="96"/>
      <c r="M8130" s="96"/>
      <c r="N8130" s="96"/>
      <c r="O8130" s="96"/>
      <c r="P8130" s="96"/>
    </row>
    <row r="8131" spans="1:16" x14ac:dyDescent="0.25">
      <c r="A8131" s="100">
        <v>43795</v>
      </c>
      <c r="B8131" s="101">
        <v>3</v>
      </c>
      <c r="C8131" s="92" t="str">
        <f t="shared" si="378"/>
        <v>DELETE /account-access-consents/{ConsentId}</v>
      </c>
      <c r="D8131" s="94" t="s">
        <v>207</v>
      </c>
      <c r="E8131" s="93" t="str">
        <f t="shared" si="379"/>
        <v>AISP</v>
      </c>
      <c r="F8131" s="93" t="str">
        <f t="shared" si="380"/>
        <v>N</v>
      </c>
      <c r="G8131" s="95">
        <v>716571.25685703463</v>
      </c>
      <c r="H8131" s="102">
        <v>26884.116286230525</v>
      </c>
      <c r="I8131" s="102">
        <v>318.52176922203944</v>
      </c>
      <c r="J8131" s="96"/>
      <c r="K8131" s="96"/>
      <c r="L8131" s="96"/>
      <c r="M8131" s="96"/>
      <c r="N8131" s="96"/>
      <c r="O8131" s="96"/>
      <c r="P8131" s="96"/>
    </row>
    <row r="8132" spans="1:16" x14ac:dyDescent="0.25">
      <c r="A8132" s="100">
        <v>43795</v>
      </c>
      <c r="B8132" s="101">
        <v>4</v>
      </c>
      <c r="C8132" s="92" t="str">
        <f t="shared" si="378"/>
        <v>GET /accounts</v>
      </c>
      <c r="D8132" s="94" t="s">
        <v>207</v>
      </c>
      <c r="E8132" s="93" t="str">
        <f t="shared" si="379"/>
        <v>AISP</v>
      </c>
      <c r="F8132" s="93" t="str">
        <f t="shared" si="380"/>
        <v>Y</v>
      </c>
      <c r="G8132" s="95">
        <v>1889062.5805643771</v>
      </c>
      <c r="H8132" s="102">
        <v>29031.204613054586</v>
      </c>
      <c r="I8132" s="102">
        <v>82.376388864038802</v>
      </c>
      <c r="J8132" s="96"/>
      <c r="K8132" s="96"/>
      <c r="L8132" s="96"/>
      <c r="M8132" s="96"/>
      <c r="N8132" s="96"/>
      <c r="O8132" s="96"/>
      <c r="P8132" s="96"/>
    </row>
    <row r="8133" spans="1:16" x14ac:dyDescent="0.25">
      <c r="A8133" s="100">
        <v>43795</v>
      </c>
      <c r="B8133" s="101">
        <v>5</v>
      </c>
      <c r="C8133" s="92" t="str">
        <f t="shared" si="378"/>
        <v>GET /accounts/{AccountId}</v>
      </c>
      <c r="D8133" s="94" t="s">
        <v>207</v>
      </c>
      <c r="E8133" s="93" t="str">
        <f t="shared" si="379"/>
        <v>AISP</v>
      </c>
      <c r="F8133" s="93" t="str">
        <f t="shared" si="380"/>
        <v>Y</v>
      </c>
      <c r="G8133" s="95">
        <v>3415865.4103816738</v>
      </c>
      <c r="H8133" s="102">
        <v>46416.216487053258</v>
      </c>
      <c r="I8133" s="102">
        <v>103.37775738042508</v>
      </c>
      <c r="J8133" s="96"/>
      <c r="K8133" s="96"/>
      <c r="L8133" s="96"/>
      <c r="M8133" s="96"/>
      <c r="N8133" s="96"/>
      <c r="O8133" s="96"/>
      <c r="P8133" s="96"/>
    </row>
    <row r="8134" spans="1:16" x14ac:dyDescent="0.25">
      <c r="A8134" s="100">
        <v>43795</v>
      </c>
      <c r="B8134" s="101">
        <v>6</v>
      </c>
      <c r="C8134" s="92" t="str">
        <f t="shared" si="378"/>
        <v>GET /accounts/{AccountId}/balances</v>
      </c>
      <c r="D8134" s="94" t="s">
        <v>207</v>
      </c>
      <c r="E8134" s="93" t="str">
        <f t="shared" si="379"/>
        <v>AISP</v>
      </c>
      <c r="F8134" s="93" t="str">
        <f t="shared" si="380"/>
        <v>Y</v>
      </c>
      <c r="G8134" s="95">
        <v>2276794.8822070393</v>
      </c>
      <c r="H8134" s="102">
        <v>27071.228075583967</v>
      </c>
      <c r="I8134" s="102">
        <v>144.06935321891993</v>
      </c>
      <c r="J8134" s="96"/>
      <c r="K8134" s="96"/>
      <c r="L8134" s="96"/>
      <c r="M8134" s="96"/>
      <c r="N8134" s="96"/>
      <c r="O8134" s="96"/>
      <c r="P8134" s="96"/>
    </row>
    <row r="8135" spans="1:16" x14ac:dyDescent="0.25">
      <c r="A8135" s="100">
        <v>43795</v>
      </c>
      <c r="B8135" s="101">
        <v>7</v>
      </c>
      <c r="C8135" s="92" t="str">
        <f t="shared" si="378"/>
        <v>GET /balances</v>
      </c>
      <c r="D8135" s="94" t="s">
        <v>207</v>
      </c>
      <c r="E8135" s="93" t="str">
        <f t="shared" si="379"/>
        <v>AISP</v>
      </c>
      <c r="F8135" s="93" t="str">
        <f t="shared" si="380"/>
        <v>Y</v>
      </c>
      <c r="G8135" s="95">
        <v>1347640.5724691532</v>
      </c>
      <c r="H8135" s="102">
        <v>21857.630872068614</v>
      </c>
      <c r="I8135" s="102">
        <v>165.47516883221354</v>
      </c>
      <c r="J8135" s="96"/>
      <c r="K8135" s="96"/>
      <c r="L8135" s="96"/>
      <c r="M8135" s="96"/>
      <c r="N8135" s="96"/>
      <c r="O8135" s="96"/>
      <c r="P8135" s="96"/>
    </row>
    <row r="8136" spans="1:16" x14ac:dyDescent="0.25">
      <c r="A8136" s="100">
        <v>43795</v>
      </c>
      <c r="B8136" s="101">
        <v>8</v>
      </c>
      <c r="C8136" s="92" t="str">
        <f t="shared" ref="C8136:C8199" si="381">VLOOKUP($B8136,endpoints,3)</f>
        <v>GET /accounts/{AccountId}/transactions</v>
      </c>
      <c r="D8136" s="94" t="s">
        <v>207</v>
      </c>
      <c r="E8136" s="93" t="str">
        <f t="shared" ref="E8136:E8199" si="382">VLOOKUP($B8136,endpoints,4)</f>
        <v>AISP</v>
      </c>
      <c r="F8136" s="93" t="str">
        <f t="shared" ref="F8136:F8199" si="383">VLOOKUP($B8136,endpoints,5)</f>
        <v>Y</v>
      </c>
      <c r="G8136" s="95">
        <v>40127039.455571964</v>
      </c>
      <c r="H8136" s="102">
        <v>19510.159024273678</v>
      </c>
      <c r="I8136" s="102">
        <v>190.72414788894648</v>
      </c>
      <c r="J8136" s="96"/>
      <c r="K8136" s="96"/>
      <c r="L8136" s="96"/>
      <c r="M8136" s="96"/>
      <c r="N8136" s="96"/>
      <c r="O8136" s="96"/>
      <c r="P8136" s="96"/>
    </row>
    <row r="8137" spans="1:16" x14ac:dyDescent="0.25">
      <c r="A8137" s="100">
        <v>43795</v>
      </c>
      <c r="B8137" s="101">
        <v>9</v>
      </c>
      <c r="C8137" s="92" t="str">
        <f t="shared" si="381"/>
        <v>GET /transactions</v>
      </c>
      <c r="D8137" s="94" t="s">
        <v>207</v>
      </c>
      <c r="E8137" s="93" t="str">
        <f t="shared" si="382"/>
        <v>AISP</v>
      </c>
      <c r="F8137" s="93" t="str">
        <f t="shared" si="383"/>
        <v>Y</v>
      </c>
      <c r="G8137" s="95">
        <v>404139097.07047433</v>
      </c>
      <c r="H8137" s="102">
        <v>45361.731669133507</v>
      </c>
      <c r="I8137" s="102">
        <v>35.736842760314289</v>
      </c>
      <c r="J8137" s="96"/>
      <c r="K8137" s="96"/>
      <c r="L8137" s="96"/>
      <c r="M8137" s="96"/>
      <c r="N8137" s="96"/>
      <c r="O8137" s="96"/>
      <c r="P8137" s="96"/>
    </row>
    <row r="8138" spans="1:16" x14ac:dyDescent="0.25">
      <c r="A8138" s="100">
        <v>43795</v>
      </c>
      <c r="B8138" s="101">
        <v>10</v>
      </c>
      <c r="C8138" s="92" t="str">
        <f t="shared" si="381"/>
        <v>GET /accounts/{AccountId}/beneficiaries</v>
      </c>
      <c r="D8138" s="94" t="s">
        <v>207</v>
      </c>
      <c r="E8138" s="93" t="str">
        <f t="shared" si="382"/>
        <v>AISP</v>
      </c>
      <c r="F8138" s="93" t="str">
        <f t="shared" si="383"/>
        <v>Y</v>
      </c>
      <c r="G8138" s="95">
        <v>2627058.778777719</v>
      </c>
      <c r="H8138" s="102">
        <v>29362.507093307631</v>
      </c>
      <c r="I8138" s="102">
        <v>130.14901242253507</v>
      </c>
      <c r="J8138" s="96"/>
      <c r="K8138" s="96"/>
      <c r="L8138" s="96"/>
      <c r="M8138" s="96"/>
      <c r="N8138" s="96"/>
      <c r="O8138" s="96"/>
      <c r="P8138" s="96"/>
    </row>
    <row r="8139" spans="1:16" x14ac:dyDescent="0.25">
      <c r="A8139" s="100">
        <v>43795</v>
      </c>
      <c r="B8139" s="101">
        <v>11</v>
      </c>
      <c r="C8139" s="92" t="str">
        <f t="shared" si="381"/>
        <v>GET /beneficiaries</v>
      </c>
      <c r="D8139" s="94" t="s">
        <v>207</v>
      </c>
      <c r="E8139" s="93" t="str">
        <f t="shared" si="382"/>
        <v>AISP</v>
      </c>
      <c r="F8139" s="93" t="str">
        <f t="shared" si="383"/>
        <v>Y</v>
      </c>
      <c r="G8139" s="95">
        <v>3173505.6552454708</v>
      </c>
      <c r="H8139" s="102">
        <v>39256.442773355062</v>
      </c>
      <c r="I8139" s="102">
        <v>35.507302673287626</v>
      </c>
      <c r="J8139" s="96"/>
      <c r="K8139" s="96"/>
      <c r="L8139" s="96"/>
      <c r="M8139" s="96"/>
      <c r="N8139" s="96"/>
      <c r="O8139" s="96"/>
      <c r="P8139" s="96"/>
    </row>
    <row r="8140" spans="1:16" x14ac:dyDescent="0.25">
      <c r="A8140" s="100">
        <v>43795</v>
      </c>
      <c r="B8140" s="101">
        <v>12</v>
      </c>
      <c r="C8140" s="92" t="str">
        <f t="shared" si="381"/>
        <v>GET /accounts/{AccountId}/direct-debits</v>
      </c>
      <c r="D8140" s="94" t="s">
        <v>207</v>
      </c>
      <c r="E8140" s="93" t="str">
        <f t="shared" si="382"/>
        <v>AISP</v>
      </c>
      <c r="F8140" s="93" t="str">
        <f t="shared" si="383"/>
        <v>Y</v>
      </c>
      <c r="G8140" s="95">
        <v>1974129.9096220646</v>
      </c>
      <c r="H8140" s="102">
        <v>33369.727810419332</v>
      </c>
      <c r="I8140" s="102">
        <v>202.76537423684741</v>
      </c>
      <c r="J8140" s="96"/>
      <c r="K8140" s="96"/>
      <c r="L8140" s="96"/>
      <c r="M8140" s="96"/>
      <c r="N8140" s="96"/>
      <c r="O8140" s="96"/>
      <c r="P8140" s="96"/>
    </row>
    <row r="8141" spans="1:16" x14ac:dyDescent="0.25">
      <c r="A8141" s="100">
        <v>43795</v>
      </c>
      <c r="B8141" s="101">
        <v>13</v>
      </c>
      <c r="C8141" s="92" t="str">
        <f t="shared" si="381"/>
        <v>GET /direct-debits</v>
      </c>
      <c r="D8141" s="94" t="s">
        <v>207</v>
      </c>
      <c r="E8141" s="93" t="str">
        <f t="shared" si="382"/>
        <v>AISP</v>
      </c>
      <c r="F8141" s="93" t="str">
        <f t="shared" si="383"/>
        <v>Y</v>
      </c>
      <c r="G8141" s="95">
        <v>2086454.6915658782</v>
      </c>
      <c r="H8141" s="102">
        <v>24005.906270656713</v>
      </c>
      <c r="I8141" s="102">
        <v>235.94899118108924</v>
      </c>
      <c r="J8141" s="96"/>
      <c r="K8141" s="96"/>
      <c r="L8141" s="96"/>
      <c r="M8141" s="96"/>
      <c r="N8141" s="96"/>
      <c r="O8141" s="96"/>
      <c r="P8141" s="96"/>
    </row>
    <row r="8142" spans="1:16" x14ac:dyDescent="0.25">
      <c r="A8142" s="100">
        <v>43795</v>
      </c>
      <c r="B8142" s="101">
        <v>14</v>
      </c>
      <c r="C8142" s="92" t="str">
        <f t="shared" si="381"/>
        <v>GET /accounts/{AccountId}/standing-orders</v>
      </c>
      <c r="D8142" s="94" t="s">
        <v>207</v>
      </c>
      <c r="E8142" s="93" t="str">
        <f t="shared" si="382"/>
        <v>AISP</v>
      </c>
      <c r="F8142" s="93" t="str">
        <f t="shared" si="383"/>
        <v>Y</v>
      </c>
      <c r="G8142" s="95">
        <v>995085.56090671825</v>
      </c>
      <c r="H8142" s="102">
        <v>17976.97276957109</v>
      </c>
      <c r="I8142" s="102">
        <v>138.89169202450879</v>
      </c>
      <c r="J8142" s="96"/>
      <c r="K8142" s="96"/>
      <c r="L8142" s="96"/>
      <c r="M8142" s="96"/>
      <c r="N8142" s="96"/>
      <c r="O8142" s="96"/>
      <c r="P8142" s="96"/>
    </row>
    <row r="8143" spans="1:16" x14ac:dyDescent="0.25">
      <c r="A8143" s="100">
        <v>43795</v>
      </c>
      <c r="B8143" s="101">
        <v>15</v>
      </c>
      <c r="C8143" s="92" t="str">
        <f t="shared" si="381"/>
        <v>GET /standing-orders</v>
      </c>
      <c r="D8143" s="94" t="s">
        <v>207</v>
      </c>
      <c r="E8143" s="93" t="str">
        <f t="shared" si="382"/>
        <v>AISP</v>
      </c>
      <c r="F8143" s="93" t="str">
        <f t="shared" si="383"/>
        <v>Y</v>
      </c>
      <c r="G8143" s="95">
        <v>1656569.0354719986</v>
      </c>
      <c r="H8143" s="102">
        <v>45880.555704785162</v>
      </c>
      <c r="I8143" s="102">
        <v>156.08321473721134</v>
      </c>
      <c r="J8143" s="96"/>
      <c r="K8143" s="96"/>
      <c r="L8143" s="96"/>
      <c r="M8143" s="96"/>
      <c r="N8143" s="96"/>
      <c r="O8143" s="96"/>
      <c r="P8143" s="96"/>
    </row>
    <row r="8144" spans="1:16" x14ac:dyDescent="0.25">
      <c r="A8144" s="100">
        <v>43795</v>
      </c>
      <c r="B8144" s="101">
        <v>16</v>
      </c>
      <c r="C8144" s="92" t="str">
        <f t="shared" si="381"/>
        <v>GET /accounts/{AccountId}/product</v>
      </c>
      <c r="D8144" s="94" t="s">
        <v>207</v>
      </c>
      <c r="E8144" s="93" t="str">
        <f t="shared" si="382"/>
        <v>AISP</v>
      </c>
      <c r="F8144" s="93" t="str">
        <f t="shared" si="383"/>
        <v>Y</v>
      </c>
      <c r="G8144" s="95">
        <v>413622.06279929244</v>
      </c>
      <c r="H8144" s="102">
        <v>4886.6097627227055</v>
      </c>
      <c r="I8144" s="102">
        <v>177.0668467676897</v>
      </c>
      <c r="J8144" s="96"/>
      <c r="K8144" s="96"/>
      <c r="L8144" s="96"/>
      <c r="M8144" s="96"/>
      <c r="N8144" s="96"/>
      <c r="O8144" s="96"/>
      <c r="P8144" s="96"/>
    </row>
    <row r="8145" spans="1:16" x14ac:dyDescent="0.25">
      <c r="A8145" s="100">
        <v>43795</v>
      </c>
      <c r="B8145" s="101">
        <v>17</v>
      </c>
      <c r="C8145" s="92" t="str">
        <f t="shared" si="381"/>
        <v>GET /products</v>
      </c>
      <c r="D8145" s="94" t="s">
        <v>207</v>
      </c>
      <c r="E8145" s="93" t="str">
        <f t="shared" si="382"/>
        <v>AISP</v>
      </c>
      <c r="F8145" s="93" t="str">
        <f t="shared" si="383"/>
        <v>Y</v>
      </c>
      <c r="G8145" s="95">
        <v>876860.48671787011</v>
      </c>
      <c r="H8145" s="102">
        <v>30587.689891597391</v>
      </c>
      <c r="I8145" s="102">
        <v>228.38609256086843</v>
      </c>
      <c r="J8145" s="96"/>
      <c r="K8145" s="96"/>
      <c r="L8145" s="96"/>
      <c r="M8145" s="96"/>
      <c r="N8145" s="96"/>
      <c r="O8145" s="96"/>
      <c r="P8145" s="96"/>
    </row>
    <row r="8146" spans="1:16" x14ac:dyDescent="0.25">
      <c r="A8146" s="100">
        <v>43795</v>
      </c>
      <c r="B8146" s="101">
        <v>18</v>
      </c>
      <c r="C8146" s="92" t="str">
        <f t="shared" si="381"/>
        <v>GET /accounts/{AccountId}/offers</v>
      </c>
      <c r="D8146" s="94" t="s">
        <v>207</v>
      </c>
      <c r="E8146" s="93" t="str">
        <f t="shared" si="382"/>
        <v>AISP</v>
      </c>
      <c r="F8146" s="93" t="str">
        <f t="shared" si="383"/>
        <v>Y</v>
      </c>
      <c r="G8146" s="95">
        <v>940752.11168275774</v>
      </c>
      <c r="H8146" s="102">
        <v>36174.131778779672</v>
      </c>
      <c r="I8146" s="102">
        <v>307.79795695425059</v>
      </c>
      <c r="J8146" s="96"/>
      <c r="K8146" s="96"/>
      <c r="L8146" s="96"/>
      <c r="M8146" s="96"/>
      <c r="N8146" s="96"/>
      <c r="O8146" s="96"/>
      <c r="P8146" s="96"/>
    </row>
    <row r="8147" spans="1:16" x14ac:dyDescent="0.25">
      <c r="A8147" s="100">
        <v>43795</v>
      </c>
      <c r="B8147" s="101">
        <v>19</v>
      </c>
      <c r="C8147" s="92" t="str">
        <f t="shared" si="381"/>
        <v>GET /offers</v>
      </c>
      <c r="D8147" s="94" t="s">
        <v>207</v>
      </c>
      <c r="E8147" s="93" t="str">
        <f t="shared" si="382"/>
        <v>AISP</v>
      </c>
      <c r="F8147" s="93" t="str">
        <f t="shared" si="383"/>
        <v>Y</v>
      </c>
      <c r="G8147" s="95">
        <v>3857268.8877054551</v>
      </c>
      <c r="H8147" s="102">
        <v>40277.847181176054</v>
      </c>
      <c r="I8147" s="102">
        <v>185.79061974846246</v>
      </c>
      <c r="J8147" s="96"/>
      <c r="K8147" s="96"/>
      <c r="L8147" s="96"/>
      <c r="M8147" s="96"/>
      <c r="N8147" s="96"/>
      <c r="O8147" s="96"/>
      <c r="P8147" s="96"/>
    </row>
    <row r="8148" spans="1:16" x14ac:dyDescent="0.25">
      <c r="A8148" s="100">
        <v>43795</v>
      </c>
      <c r="B8148" s="101">
        <v>20</v>
      </c>
      <c r="C8148" s="92" t="str">
        <f t="shared" si="381"/>
        <v>GET /accounts/{AccountId}/party</v>
      </c>
      <c r="D8148" s="94" t="s">
        <v>207</v>
      </c>
      <c r="E8148" s="93" t="str">
        <f t="shared" si="382"/>
        <v>AISP</v>
      </c>
      <c r="F8148" s="93" t="str">
        <f t="shared" si="383"/>
        <v>Y</v>
      </c>
      <c r="G8148" s="95">
        <v>1339191.3845136298</v>
      </c>
      <c r="H8148" s="101">
        <v>47340.117034790506</v>
      </c>
      <c r="I8148" s="101">
        <v>0</v>
      </c>
      <c r="J8148" s="96"/>
      <c r="K8148" s="96"/>
      <c r="L8148" s="96"/>
      <c r="M8148" s="96"/>
      <c r="N8148" s="96"/>
      <c r="O8148" s="96"/>
      <c r="P8148" s="96"/>
    </row>
    <row r="8149" spans="1:16" x14ac:dyDescent="0.25">
      <c r="A8149" s="100">
        <v>43795</v>
      </c>
      <c r="B8149" s="101">
        <v>21</v>
      </c>
      <c r="C8149" s="92" t="str">
        <f t="shared" si="381"/>
        <v>GET /party</v>
      </c>
      <c r="D8149" s="94" t="s">
        <v>207</v>
      </c>
      <c r="E8149" s="93" t="str">
        <f t="shared" si="382"/>
        <v>AISP</v>
      </c>
      <c r="F8149" s="93" t="str">
        <f t="shared" si="383"/>
        <v>Y</v>
      </c>
      <c r="G8149" s="95">
        <v>913950.01920170779</v>
      </c>
      <c r="H8149" s="101">
        <v>10910.588209713447</v>
      </c>
      <c r="I8149" s="101">
        <v>397.56012376808042</v>
      </c>
      <c r="J8149" s="96"/>
      <c r="K8149" s="96"/>
      <c r="L8149" s="96"/>
      <c r="M8149" s="96"/>
      <c r="N8149" s="96"/>
      <c r="O8149" s="96"/>
      <c r="P8149" s="96"/>
    </row>
    <row r="8150" spans="1:16" x14ac:dyDescent="0.25">
      <c r="A8150" s="100">
        <v>43795</v>
      </c>
      <c r="B8150" s="101">
        <v>22</v>
      </c>
      <c r="C8150" s="92" t="str">
        <f t="shared" si="381"/>
        <v>GET /accounts/{AccountId}/scheduled-payments</v>
      </c>
      <c r="D8150" s="94" t="s">
        <v>207</v>
      </c>
      <c r="E8150" s="93" t="str">
        <f t="shared" si="382"/>
        <v>AISP</v>
      </c>
      <c r="F8150" s="93" t="str">
        <f t="shared" si="383"/>
        <v>Y</v>
      </c>
      <c r="G8150" s="95">
        <v>1172626.3623131397</v>
      </c>
      <c r="H8150" s="101">
        <v>37173.895740942025</v>
      </c>
      <c r="I8150" s="101">
        <v>3.4766009755056411</v>
      </c>
      <c r="J8150" s="96"/>
      <c r="K8150" s="96"/>
      <c r="L8150" s="96"/>
      <c r="M8150" s="96"/>
      <c r="N8150" s="96"/>
      <c r="O8150" s="96"/>
      <c r="P8150" s="96"/>
    </row>
    <row r="8151" spans="1:16" x14ac:dyDescent="0.25">
      <c r="A8151" s="100">
        <v>43795</v>
      </c>
      <c r="B8151" s="101">
        <v>23</v>
      </c>
      <c r="C8151" s="92" t="str">
        <f t="shared" si="381"/>
        <v>GET /scheduled-payments</v>
      </c>
      <c r="D8151" s="94" t="s">
        <v>207</v>
      </c>
      <c r="E8151" s="93" t="str">
        <f t="shared" si="382"/>
        <v>AISP</v>
      </c>
      <c r="F8151" s="93" t="str">
        <f t="shared" si="383"/>
        <v>Y</v>
      </c>
      <c r="G8151" s="95">
        <v>2245970.8515220005</v>
      </c>
      <c r="H8151" s="101">
        <v>30720.303388548695</v>
      </c>
      <c r="I8151" s="101">
        <v>88.727023291358961</v>
      </c>
      <c r="J8151" s="96"/>
      <c r="K8151" s="96"/>
      <c r="L8151" s="96"/>
      <c r="M8151" s="96"/>
      <c r="N8151" s="96"/>
      <c r="O8151" s="96"/>
      <c r="P8151" s="96"/>
    </row>
    <row r="8152" spans="1:16" x14ac:dyDescent="0.25">
      <c r="A8152" s="100">
        <v>43795</v>
      </c>
      <c r="B8152" s="101">
        <v>24</v>
      </c>
      <c r="C8152" s="92" t="str">
        <f t="shared" si="381"/>
        <v>GET /accounts/{AccountId}/statements</v>
      </c>
      <c r="D8152" s="94" t="s">
        <v>207</v>
      </c>
      <c r="E8152" s="93" t="str">
        <f t="shared" si="382"/>
        <v>AISP</v>
      </c>
      <c r="F8152" s="93" t="str">
        <f t="shared" si="383"/>
        <v>Y</v>
      </c>
      <c r="G8152" s="95">
        <v>964121.40155065118</v>
      </c>
      <c r="H8152" s="101">
        <v>14527.402446427335</v>
      </c>
      <c r="I8152" s="101">
        <v>141.88904002733466</v>
      </c>
      <c r="J8152" s="96"/>
      <c r="K8152" s="96"/>
      <c r="L8152" s="96"/>
      <c r="M8152" s="96"/>
      <c r="N8152" s="96"/>
      <c r="O8152" s="96"/>
      <c r="P8152" s="96"/>
    </row>
    <row r="8153" spans="1:16" x14ac:dyDescent="0.25">
      <c r="A8153" s="100">
        <v>43795</v>
      </c>
      <c r="B8153" s="101">
        <v>25</v>
      </c>
      <c r="C8153" s="92" t="str">
        <f t="shared" si="381"/>
        <v>GET /accounts/{AccountId}/statements/{StatementId}</v>
      </c>
      <c r="D8153" s="94" t="s">
        <v>207</v>
      </c>
      <c r="E8153" s="93" t="str">
        <f t="shared" si="382"/>
        <v>AISP</v>
      </c>
      <c r="F8153" s="93" t="str">
        <f t="shared" si="383"/>
        <v>Y</v>
      </c>
      <c r="G8153" s="95">
        <v>1409513.7715842181</v>
      </c>
      <c r="H8153" s="101">
        <v>25256.013362418467</v>
      </c>
      <c r="I8153" s="101">
        <v>114.0494202076723</v>
      </c>
      <c r="J8153" s="96"/>
      <c r="K8153" s="96"/>
      <c r="L8153" s="96"/>
      <c r="M8153" s="96"/>
      <c r="N8153" s="96"/>
      <c r="O8153" s="96"/>
      <c r="P8153" s="96"/>
    </row>
    <row r="8154" spans="1:16" x14ac:dyDescent="0.25">
      <c r="A8154" s="100">
        <v>43795</v>
      </c>
      <c r="B8154" s="101">
        <v>26</v>
      </c>
      <c r="C8154" s="92" t="str">
        <f t="shared" si="381"/>
        <v>GET /accounts/{AccountId}/statements/{StatementId}/file</v>
      </c>
      <c r="D8154" s="94" t="s">
        <v>207</v>
      </c>
      <c r="E8154" s="93" t="str">
        <f t="shared" si="382"/>
        <v>AISP</v>
      </c>
      <c r="F8154" s="93" t="str">
        <f t="shared" si="383"/>
        <v>Y</v>
      </c>
      <c r="G8154" s="95">
        <v>2378296.4797768625</v>
      </c>
      <c r="H8154" s="101">
        <v>21949.506464674123</v>
      </c>
      <c r="I8154" s="101">
        <v>95.534265883007052</v>
      </c>
      <c r="J8154" s="96"/>
      <c r="K8154" s="96"/>
      <c r="L8154" s="96"/>
      <c r="M8154" s="96"/>
      <c r="N8154" s="96"/>
      <c r="O8154" s="96"/>
      <c r="P8154" s="96"/>
    </row>
    <row r="8155" spans="1:16" x14ac:dyDescent="0.25">
      <c r="A8155" s="100">
        <v>43795</v>
      </c>
      <c r="B8155" s="101">
        <v>27</v>
      </c>
      <c r="C8155" s="92" t="str">
        <f t="shared" si="381"/>
        <v>GET /accounts/{AccountId}/statements/{StatementId}/transactions</v>
      </c>
      <c r="D8155" s="94" t="s">
        <v>207</v>
      </c>
      <c r="E8155" s="93" t="str">
        <f t="shared" si="382"/>
        <v>AISP</v>
      </c>
      <c r="F8155" s="93" t="str">
        <f t="shared" si="383"/>
        <v>Y</v>
      </c>
      <c r="G8155" s="95">
        <v>36841001.67437157</v>
      </c>
      <c r="H8155" s="101">
        <v>7730.3991891308378</v>
      </c>
      <c r="I8155" s="101">
        <v>296.43288226744306</v>
      </c>
      <c r="J8155" s="96"/>
      <c r="K8155" s="96"/>
      <c r="L8155" s="96"/>
      <c r="M8155" s="96"/>
      <c r="N8155" s="96"/>
      <c r="O8155" s="96"/>
      <c r="P8155" s="96"/>
    </row>
    <row r="8156" spans="1:16" x14ac:dyDescent="0.25">
      <c r="A8156" s="100">
        <v>43795</v>
      </c>
      <c r="B8156" s="101">
        <v>28</v>
      </c>
      <c r="C8156" s="92" t="str">
        <f t="shared" si="381"/>
        <v>GET /statements</v>
      </c>
      <c r="D8156" s="94" t="s">
        <v>207</v>
      </c>
      <c r="E8156" s="93" t="str">
        <f t="shared" si="382"/>
        <v>AISP</v>
      </c>
      <c r="F8156" s="93" t="str">
        <f t="shared" si="383"/>
        <v>Y</v>
      </c>
      <c r="G8156" s="95">
        <v>4353710.7986199679</v>
      </c>
      <c r="H8156" s="101">
        <v>43879.920850000475</v>
      </c>
      <c r="I8156" s="101">
        <v>75.605966182063568</v>
      </c>
      <c r="J8156" s="96"/>
      <c r="K8156" s="96"/>
      <c r="L8156" s="96"/>
      <c r="M8156" s="96"/>
      <c r="N8156" s="96"/>
      <c r="O8156" s="96"/>
      <c r="P8156" s="96"/>
    </row>
    <row r="8157" spans="1:16" x14ac:dyDescent="0.25">
      <c r="A8157" s="100">
        <v>43795</v>
      </c>
      <c r="B8157" s="101">
        <v>29</v>
      </c>
      <c r="C8157" s="92" t="str">
        <f t="shared" si="381"/>
        <v>POST /domestic-payment-consents</v>
      </c>
      <c r="D8157" s="94" t="s">
        <v>207</v>
      </c>
      <c r="E8157" s="93" t="str">
        <f t="shared" si="382"/>
        <v>PISP</v>
      </c>
      <c r="F8157" s="93" t="str">
        <f t="shared" si="383"/>
        <v>N</v>
      </c>
      <c r="G8157" s="95">
        <v>3915772.3198445668</v>
      </c>
      <c r="H8157" s="102">
        <v>8621.158519541068</v>
      </c>
      <c r="I8157" s="102">
        <v>102.46817786617355</v>
      </c>
      <c r="J8157" s="96"/>
      <c r="K8157" s="96"/>
      <c r="L8157" s="96"/>
      <c r="M8157" s="96"/>
      <c r="N8157" s="96"/>
      <c r="O8157" s="96"/>
      <c r="P8157" s="96"/>
    </row>
    <row r="8158" spans="1:16" x14ac:dyDescent="0.25">
      <c r="A8158" s="100">
        <v>43795</v>
      </c>
      <c r="B8158" s="101">
        <v>30</v>
      </c>
      <c r="C8158" s="92" t="str">
        <f t="shared" si="381"/>
        <v>GET /domestic-payment-consents/{ConsentId}</v>
      </c>
      <c r="D8158" s="94" t="s">
        <v>207</v>
      </c>
      <c r="E8158" s="93" t="str">
        <f t="shared" si="382"/>
        <v>PISP</v>
      </c>
      <c r="F8158" s="93" t="str">
        <f t="shared" si="383"/>
        <v>N</v>
      </c>
      <c r="G8158" s="95">
        <v>14683143.087616818</v>
      </c>
      <c r="H8158" s="102">
        <v>19457.726062924005</v>
      </c>
      <c r="I8158" s="102">
        <v>161.22686822635117</v>
      </c>
      <c r="J8158" s="96"/>
      <c r="K8158" s="96"/>
      <c r="L8158" s="96"/>
      <c r="M8158" s="96"/>
      <c r="N8158" s="96"/>
      <c r="O8158" s="96"/>
      <c r="P8158" s="96"/>
    </row>
    <row r="8159" spans="1:16" x14ac:dyDescent="0.25">
      <c r="A8159" s="100">
        <v>43795</v>
      </c>
      <c r="B8159" s="101">
        <v>31</v>
      </c>
      <c r="C8159" s="92" t="str">
        <f t="shared" si="381"/>
        <v>POST /domestic-payments</v>
      </c>
      <c r="D8159" s="94" t="s">
        <v>207</v>
      </c>
      <c r="E8159" s="93" t="str">
        <f t="shared" si="382"/>
        <v>PISP</v>
      </c>
      <c r="F8159" s="93" t="str">
        <f t="shared" si="383"/>
        <v>Y</v>
      </c>
      <c r="G8159" s="95">
        <v>4889930.3249204662</v>
      </c>
      <c r="H8159" s="102">
        <v>15577.18410500853</v>
      </c>
      <c r="I8159" s="102">
        <v>6.8037585095175803</v>
      </c>
      <c r="J8159" s="96"/>
      <c r="K8159" s="96"/>
      <c r="L8159" s="96"/>
      <c r="M8159" s="96"/>
      <c r="N8159" s="96"/>
      <c r="O8159" s="96"/>
      <c r="P8159" s="96"/>
    </row>
    <row r="8160" spans="1:16" x14ac:dyDescent="0.25">
      <c r="A8160" s="100">
        <v>43795</v>
      </c>
      <c r="B8160" s="101">
        <v>32</v>
      </c>
      <c r="C8160" s="92" t="str">
        <f t="shared" si="381"/>
        <v>GET /domestic-payments/{DomesticPaymentId}</v>
      </c>
      <c r="D8160" s="94" t="s">
        <v>207</v>
      </c>
      <c r="E8160" s="93" t="str">
        <f t="shared" si="382"/>
        <v>PISP</v>
      </c>
      <c r="F8160" s="93" t="str">
        <f t="shared" si="383"/>
        <v>Y</v>
      </c>
      <c r="G8160" s="95">
        <v>35996092.625667207</v>
      </c>
      <c r="H8160" s="102">
        <v>40140.829062598736</v>
      </c>
      <c r="I8160" s="102">
        <v>78.101003775149181</v>
      </c>
      <c r="J8160" s="96"/>
      <c r="K8160" s="96"/>
      <c r="L8160" s="96"/>
      <c r="M8160" s="96"/>
      <c r="N8160" s="96"/>
      <c r="O8160" s="96"/>
      <c r="P8160" s="96"/>
    </row>
    <row r="8161" spans="1:16" x14ac:dyDescent="0.25">
      <c r="A8161" s="100">
        <v>43795</v>
      </c>
      <c r="B8161" s="101">
        <v>33</v>
      </c>
      <c r="C8161" s="92" t="str">
        <f t="shared" si="381"/>
        <v>POST /domestic-scheduled-payment-consents</v>
      </c>
      <c r="D8161" s="94" t="s">
        <v>207</v>
      </c>
      <c r="E8161" s="93" t="str">
        <f t="shared" si="382"/>
        <v>PISP</v>
      </c>
      <c r="F8161" s="93" t="str">
        <f t="shared" si="383"/>
        <v>N</v>
      </c>
      <c r="G8161" s="95">
        <v>18981495.537446231</v>
      </c>
      <c r="H8161" s="102">
        <v>17481.949544038711</v>
      </c>
      <c r="I8161" s="102">
        <v>104.86389876311428</v>
      </c>
      <c r="J8161" s="96"/>
      <c r="K8161" s="96"/>
      <c r="L8161" s="96"/>
      <c r="M8161" s="96"/>
      <c r="N8161" s="96"/>
      <c r="O8161" s="96"/>
      <c r="P8161" s="96"/>
    </row>
    <row r="8162" spans="1:16" x14ac:dyDescent="0.25">
      <c r="A8162" s="100">
        <v>43795</v>
      </c>
      <c r="B8162" s="101">
        <v>34</v>
      </c>
      <c r="C8162" s="92" t="str">
        <f t="shared" si="381"/>
        <v>GET /domestic-scheduled-payment-consents/{ConsentId}</v>
      </c>
      <c r="D8162" s="94" t="s">
        <v>207</v>
      </c>
      <c r="E8162" s="93" t="str">
        <f t="shared" si="382"/>
        <v>PISP</v>
      </c>
      <c r="F8162" s="93" t="str">
        <f t="shared" si="383"/>
        <v>N</v>
      </c>
      <c r="G8162" s="95">
        <v>12447349.375309207</v>
      </c>
      <c r="H8162" s="102">
        <v>12894.126411303358</v>
      </c>
      <c r="I8162" s="102">
        <v>81.703696746469944</v>
      </c>
      <c r="J8162" s="96"/>
      <c r="K8162" s="96"/>
      <c r="L8162" s="96"/>
      <c r="M8162" s="96"/>
      <c r="N8162" s="96"/>
      <c r="O8162" s="96"/>
      <c r="P8162" s="96"/>
    </row>
    <row r="8163" spans="1:16" x14ac:dyDescent="0.25">
      <c r="A8163" s="100">
        <v>43795</v>
      </c>
      <c r="B8163" s="101">
        <v>35</v>
      </c>
      <c r="C8163" s="92" t="str">
        <f t="shared" si="381"/>
        <v>POST /domestic-scheduled-payments</v>
      </c>
      <c r="D8163" s="94" t="s">
        <v>207</v>
      </c>
      <c r="E8163" s="93" t="str">
        <f t="shared" si="382"/>
        <v>PISP</v>
      </c>
      <c r="F8163" s="93" t="str">
        <f t="shared" si="383"/>
        <v>Y</v>
      </c>
      <c r="G8163" s="95">
        <v>35023564.255824611</v>
      </c>
      <c r="H8163" s="102">
        <v>44717.293250553397</v>
      </c>
      <c r="I8163" s="102">
        <v>172.2721334791932</v>
      </c>
      <c r="J8163" s="96"/>
      <c r="K8163" s="96"/>
      <c r="L8163" s="96"/>
      <c r="M8163" s="96"/>
      <c r="N8163" s="96"/>
      <c r="O8163" s="96"/>
      <c r="P8163" s="96"/>
    </row>
    <row r="8164" spans="1:16" x14ac:dyDescent="0.25">
      <c r="A8164" s="100">
        <v>43795</v>
      </c>
      <c r="B8164" s="101">
        <v>36</v>
      </c>
      <c r="C8164" s="92" t="str">
        <f t="shared" si="381"/>
        <v>GET /domestic-scheduled-payments/{DomesticScheduledPaymentId}</v>
      </c>
      <c r="D8164" s="94" t="s">
        <v>207</v>
      </c>
      <c r="E8164" s="93" t="str">
        <f t="shared" si="382"/>
        <v>PISP</v>
      </c>
      <c r="F8164" s="93" t="str">
        <f t="shared" si="383"/>
        <v>Y</v>
      </c>
      <c r="G8164" s="95">
        <v>16889152.249374934</v>
      </c>
      <c r="H8164" s="102">
        <v>37100.344412236496</v>
      </c>
      <c r="I8164" s="102">
        <v>99.528409644633058</v>
      </c>
      <c r="J8164" s="96"/>
      <c r="K8164" s="96"/>
      <c r="L8164" s="96"/>
      <c r="M8164" s="96"/>
      <c r="N8164" s="96"/>
      <c r="O8164" s="96"/>
      <c r="P8164" s="96"/>
    </row>
    <row r="8165" spans="1:16" x14ac:dyDescent="0.25">
      <c r="A8165" s="100">
        <v>43795</v>
      </c>
      <c r="B8165" s="101">
        <v>37</v>
      </c>
      <c r="C8165" s="92" t="str">
        <f t="shared" si="381"/>
        <v>POST /domestic-standing-order-consents</v>
      </c>
      <c r="D8165" s="94" t="s">
        <v>207</v>
      </c>
      <c r="E8165" s="93" t="str">
        <f t="shared" si="382"/>
        <v>PISP</v>
      </c>
      <c r="F8165" s="93" t="str">
        <f t="shared" si="383"/>
        <v>N</v>
      </c>
      <c r="G8165" s="95">
        <v>30049858.754601683</v>
      </c>
      <c r="H8165" s="102">
        <v>24877.769321761149</v>
      </c>
      <c r="I8165" s="102">
        <v>224.20821476819427</v>
      </c>
      <c r="J8165" s="96"/>
      <c r="K8165" s="96"/>
      <c r="L8165" s="96"/>
      <c r="M8165" s="96"/>
      <c r="N8165" s="96"/>
      <c r="O8165" s="96"/>
      <c r="P8165" s="96"/>
    </row>
    <row r="8166" spans="1:16" x14ac:dyDescent="0.25">
      <c r="A8166" s="100">
        <v>43795</v>
      </c>
      <c r="B8166" s="101">
        <v>38</v>
      </c>
      <c r="C8166" s="92" t="str">
        <f t="shared" si="381"/>
        <v>GET /domestic-standing-order-consents/{ConsentId}</v>
      </c>
      <c r="D8166" s="94" t="s">
        <v>207</v>
      </c>
      <c r="E8166" s="93" t="str">
        <f t="shared" si="382"/>
        <v>PISP</v>
      </c>
      <c r="F8166" s="93" t="str">
        <f t="shared" si="383"/>
        <v>N</v>
      </c>
      <c r="G8166" s="95">
        <v>24847274.618802104</v>
      </c>
      <c r="H8166" s="102">
        <v>29945.156140809868</v>
      </c>
      <c r="I8166" s="102">
        <v>195.13916064282876</v>
      </c>
      <c r="J8166" s="96"/>
      <c r="K8166" s="96"/>
      <c r="L8166" s="96"/>
      <c r="M8166" s="96"/>
      <c r="N8166" s="96"/>
      <c r="O8166" s="96"/>
      <c r="P8166" s="96"/>
    </row>
    <row r="8167" spans="1:16" x14ac:dyDescent="0.25">
      <c r="A8167" s="100">
        <v>43795</v>
      </c>
      <c r="B8167" s="101">
        <v>39</v>
      </c>
      <c r="C8167" s="92" t="str">
        <f t="shared" si="381"/>
        <v>POST /domestic-standing-orders</v>
      </c>
      <c r="D8167" s="94" t="s">
        <v>207</v>
      </c>
      <c r="E8167" s="93" t="str">
        <f t="shared" si="382"/>
        <v>PISP</v>
      </c>
      <c r="F8167" s="93" t="str">
        <f t="shared" si="383"/>
        <v>Y</v>
      </c>
      <c r="G8167" s="95">
        <v>8136714.0469489256</v>
      </c>
      <c r="H8167" s="102">
        <v>20347.820706669583</v>
      </c>
      <c r="I8167" s="102">
        <v>1.9986450098917654</v>
      </c>
      <c r="J8167" s="96"/>
      <c r="K8167" s="96"/>
      <c r="L8167" s="96"/>
      <c r="M8167" s="96"/>
      <c r="N8167" s="96"/>
      <c r="O8167" s="96"/>
      <c r="P8167" s="96"/>
    </row>
    <row r="8168" spans="1:16" x14ac:dyDescent="0.25">
      <c r="A8168" s="100">
        <v>43795</v>
      </c>
      <c r="B8168" s="101">
        <v>40</v>
      </c>
      <c r="C8168" s="92" t="str">
        <f t="shared" si="381"/>
        <v>GET /domestic-standing-orders/{DomesticStandingOrderId}</v>
      </c>
      <c r="D8168" s="94" t="s">
        <v>207</v>
      </c>
      <c r="E8168" s="93" t="str">
        <f t="shared" si="382"/>
        <v>PISP</v>
      </c>
      <c r="F8168" s="93" t="str">
        <f t="shared" si="383"/>
        <v>Y</v>
      </c>
      <c r="G8168" s="95">
        <v>6931767.6525035175</v>
      </c>
      <c r="H8168" s="102">
        <v>8266.0920680636227</v>
      </c>
      <c r="I8168" s="102">
        <v>265.6601125940204</v>
      </c>
      <c r="J8168" s="96"/>
      <c r="K8168" s="96"/>
      <c r="L8168" s="96"/>
      <c r="M8168" s="96"/>
      <c r="N8168" s="96"/>
      <c r="O8168" s="96"/>
      <c r="P8168" s="96"/>
    </row>
    <row r="8169" spans="1:16" x14ac:dyDescent="0.25">
      <c r="A8169" s="100">
        <v>43795</v>
      </c>
      <c r="B8169" s="101">
        <v>41</v>
      </c>
      <c r="C8169" s="92" t="str">
        <f t="shared" si="381"/>
        <v>POST /international-payment-consents</v>
      </c>
      <c r="D8169" s="94" t="s">
        <v>207</v>
      </c>
      <c r="E8169" s="93" t="str">
        <f t="shared" si="382"/>
        <v>PISP</v>
      </c>
      <c r="F8169" s="93" t="str">
        <f t="shared" si="383"/>
        <v>N</v>
      </c>
      <c r="G8169" s="95">
        <v>35604546.107578501</v>
      </c>
      <c r="H8169" s="102">
        <v>48122.644041860418</v>
      </c>
      <c r="I8169" s="102">
        <v>69.503200421976345</v>
      </c>
      <c r="J8169" s="96"/>
      <c r="K8169" s="96"/>
      <c r="L8169" s="96"/>
      <c r="M8169" s="96"/>
      <c r="N8169" s="96"/>
      <c r="O8169" s="96"/>
      <c r="P8169" s="96"/>
    </row>
    <row r="8170" spans="1:16" x14ac:dyDescent="0.25">
      <c r="A8170" s="100">
        <v>43795</v>
      </c>
      <c r="B8170" s="101">
        <v>42</v>
      </c>
      <c r="C8170" s="92" t="str">
        <f t="shared" si="381"/>
        <v>GET /international-payment-consents/{ConsentId}</v>
      </c>
      <c r="D8170" s="94" t="s">
        <v>207</v>
      </c>
      <c r="E8170" s="93" t="str">
        <f t="shared" si="382"/>
        <v>PISP</v>
      </c>
      <c r="F8170" s="93" t="str">
        <f t="shared" si="383"/>
        <v>N</v>
      </c>
      <c r="G8170" s="95">
        <v>34732447.177716196</v>
      </c>
      <c r="H8170" s="102">
        <v>33366.315353344995</v>
      </c>
      <c r="I8170" s="102">
        <v>312.11930406869749</v>
      </c>
      <c r="J8170" s="96"/>
      <c r="K8170" s="96"/>
      <c r="L8170" s="96"/>
      <c r="M8170" s="96"/>
      <c r="N8170" s="96"/>
      <c r="O8170" s="96"/>
      <c r="P8170" s="96"/>
    </row>
    <row r="8171" spans="1:16" x14ac:dyDescent="0.25">
      <c r="A8171" s="100">
        <v>43795</v>
      </c>
      <c r="B8171" s="101">
        <v>43</v>
      </c>
      <c r="C8171" s="92" t="str">
        <f t="shared" si="381"/>
        <v>POST /international-payments</v>
      </c>
      <c r="D8171" s="94" t="s">
        <v>207</v>
      </c>
      <c r="E8171" s="93" t="str">
        <f t="shared" si="382"/>
        <v>PISP</v>
      </c>
      <c r="F8171" s="93" t="str">
        <f t="shared" si="383"/>
        <v>Y</v>
      </c>
      <c r="G8171" s="95">
        <v>36597955.395619273</v>
      </c>
      <c r="H8171" s="102">
        <v>42938.694765906068</v>
      </c>
      <c r="I8171" s="102">
        <v>50.692911035527665</v>
      </c>
      <c r="J8171" s="96"/>
      <c r="K8171" s="96"/>
      <c r="L8171" s="96"/>
      <c r="M8171" s="96"/>
      <c r="N8171" s="96"/>
      <c r="O8171" s="96"/>
      <c r="P8171" s="96"/>
    </row>
    <row r="8172" spans="1:16" x14ac:dyDescent="0.25">
      <c r="A8172" s="100">
        <v>43795</v>
      </c>
      <c r="B8172" s="101">
        <v>44</v>
      </c>
      <c r="C8172" s="92" t="str">
        <f t="shared" si="381"/>
        <v>GET /international-payments/{InternationalPaymentId}</v>
      </c>
      <c r="D8172" s="94" t="s">
        <v>207</v>
      </c>
      <c r="E8172" s="93" t="str">
        <f t="shared" si="382"/>
        <v>PISP</v>
      </c>
      <c r="F8172" s="93" t="str">
        <f t="shared" si="383"/>
        <v>Y</v>
      </c>
      <c r="G8172" s="95">
        <v>15179374.932320232</v>
      </c>
      <c r="H8172" s="102">
        <v>20394.994438917118</v>
      </c>
      <c r="I8172" s="102">
        <v>69.361652746414606</v>
      </c>
      <c r="J8172" s="96"/>
      <c r="K8172" s="96"/>
      <c r="L8172" s="96"/>
      <c r="M8172" s="96"/>
      <c r="N8172" s="96"/>
      <c r="O8172" s="96"/>
      <c r="P8172" s="96"/>
    </row>
    <row r="8173" spans="1:16" x14ac:dyDescent="0.25">
      <c r="A8173" s="100">
        <v>43795</v>
      </c>
      <c r="B8173" s="101">
        <v>45</v>
      </c>
      <c r="C8173" s="92" t="str">
        <f t="shared" si="381"/>
        <v>POST /international-scheduled-payment-consents</v>
      </c>
      <c r="D8173" s="94" t="s">
        <v>207</v>
      </c>
      <c r="E8173" s="93" t="str">
        <f t="shared" si="382"/>
        <v>PISP</v>
      </c>
      <c r="F8173" s="93" t="str">
        <f t="shared" si="383"/>
        <v>N</v>
      </c>
      <c r="G8173" s="95">
        <v>30526756.100935645</v>
      </c>
      <c r="H8173" s="102">
        <v>35718.190370998171</v>
      </c>
      <c r="I8173" s="102">
        <v>17.938489554772886</v>
      </c>
      <c r="J8173" s="96"/>
      <c r="K8173" s="96"/>
      <c r="L8173" s="96"/>
      <c r="M8173" s="96"/>
      <c r="N8173" s="96"/>
      <c r="O8173" s="96"/>
      <c r="P8173" s="96"/>
    </row>
    <row r="8174" spans="1:16" x14ac:dyDescent="0.25">
      <c r="A8174" s="100">
        <v>43795</v>
      </c>
      <c r="B8174" s="101">
        <v>46</v>
      </c>
      <c r="C8174" s="92" t="str">
        <f t="shared" si="381"/>
        <v>GET /international-scheduled-payment-consents/{ConsentId}</v>
      </c>
      <c r="D8174" s="94" t="s">
        <v>207</v>
      </c>
      <c r="E8174" s="93" t="str">
        <f t="shared" si="382"/>
        <v>PISP</v>
      </c>
      <c r="F8174" s="93" t="str">
        <f t="shared" si="383"/>
        <v>N</v>
      </c>
      <c r="G8174" s="95">
        <v>9810252.6363478974</v>
      </c>
      <c r="H8174" s="102">
        <v>27939.077421520091</v>
      </c>
      <c r="I8174" s="102">
        <v>30.445144106697043</v>
      </c>
      <c r="J8174" s="96"/>
      <c r="K8174" s="96"/>
      <c r="L8174" s="96"/>
      <c r="M8174" s="96"/>
      <c r="N8174" s="96"/>
      <c r="O8174" s="96"/>
      <c r="P8174" s="96"/>
    </row>
    <row r="8175" spans="1:16" x14ac:dyDescent="0.25">
      <c r="A8175" s="100">
        <v>43795</v>
      </c>
      <c r="B8175" s="101">
        <v>47</v>
      </c>
      <c r="C8175" s="92" t="str">
        <f t="shared" si="381"/>
        <v>POST /international-scheduled-payments</v>
      </c>
      <c r="D8175" s="94" t="s">
        <v>207</v>
      </c>
      <c r="E8175" s="93" t="str">
        <f t="shared" si="382"/>
        <v>PISP</v>
      </c>
      <c r="F8175" s="93" t="str">
        <f t="shared" si="383"/>
        <v>Y</v>
      </c>
      <c r="G8175" s="95">
        <v>15147151.834320199</v>
      </c>
      <c r="H8175" s="102">
        <v>21109.294954290421</v>
      </c>
      <c r="I8175" s="102">
        <v>77.665889444993994</v>
      </c>
      <c r="J8175" s="96"/>
      <c r="K8175" s="96"/>
      <c r="L8175" s="96"/>
      <c r="M8175" s="96"/>
      <c r="N8175" s="96"/>
      <c r="O8175" s="96"/>
      <c r="P8175" s="96"/>
    </row>
    <row r="8176" spans="1:16" x14ac:dyDescent="0.25">
      <c r="A8176" s="100">
        <v>43795</v>
      </c>
      <c r="B8176" s="101">
        <v>48</v>
      </c>
      <c r="C8176" s="92" t="str">
        <f t="shared" si="381"/>
        <v>GET /international-scheduled-payments/{InternationalScheduledPaymentId}</v>
      </c>
      <c r="D8176" s="94" t="s">
        <v>207</v>
      </c>
      <c r="E8176" s="93" t="str">
        <f t="shared" si="382"/>
        <v>PISP</v>
      </c>
      <c r="F8176" s="93" t="str">
        <f t="shared" si="383"/>
        <v>Y</v>
      </c>
      <c r="G8176" s="95">
        <v>23620706.883214578</v>
      </c>
      <c r="H8176" s="102">
        <v>34990.149286551583</v>
      </c>
      <c r="I8176" s="102">
        <v>58.209899602355172</v>
      </c>
      <c r="J8176" s="96"/>
      <c r="K8176" s="96"/>
      <c r="L8176" s="96"/>
      <c r="M8176" s="96"/>
      <c r="N8176" s="96"/>
      <c r="O8176" s="96"/>
      <c r="P8176" s="96"/>
    </row>
    <row r="8177" spans="1:16" x14ac:dyDescent="0.25">
      <c r="A8177" s="100">
        <v>43795</v>
      </c>
      <c r="B8177" s="101">
        <v>49</v>
      </c>
      <c r="C8177" s="92" t="str">
        <f t="shared" si="381"/>
        <v>POST /international-standing-order-consents</v>
      </c>
      <c r="D8177" s="94" t="s">
        <v>207</v>
      </c>
      <c r="E8177" s="93" t="str">
        <f t="shared" si="382"/>
        <v>PISP</v>
      </c>
      <c r="F8177" s="93" t="str">
        <f t="shared" si="383"/>
        <v>N</v>
      </c>
      <c r="G8177" s="95">
        <v>4235624.0353954379</v>
      </c>
      <c r="H8177" s="102">
        <v>13384.510277243353</v>
      </c>
      <c r="I8177" s="102">
        <v>6.4909993306780454</v>
      </c>
      <c r="J8177" s="96"/>
      <c r="K8177" s="96"/>
      <c r="L8177" s="96"/>
      <c r="M8177" s="96"/>
      <c r="N8177" s="96"/>
      <c r="O8177" s="96"/>
      <c r="P8177" s="96"/>
    </row>
    <row r="8178" spans="1:16" x14ac:dyDescent="0.25">
      <c r="A8178" s="100">
        <v>43795</v>
      </c>
      <c r="B8178" s="101">
        <v>50</v>
      </c>
      <c r="C8178" s="92" t="str">
        <f t="shared" si="381"/>
        <v>GET /international-standing-order-consents/{ConsentId}</v>
      </c>
      <c r="D8178" s="94" t="s">
        <v>207</v>
      </c>
      <c r="E8178" s="93" t="str">
        <f t="shared" si="382"/>
        <v>PISP</v>
      </c>
      <c r="F8178" s="93" t="str">
        <f t="shared" si="383"/>
        <v>N</v>
      </c>
      <c r="G8178" s="95">
        <v>20904471.357710816</v>
      </c>
      <c r="H8178" s="102">
        <v>29062.336696757917</v>
      </c>
      <c r="I8178" s="102">
        <v>306.8349531416273</v>
      </c>
      <c r="J8178" s="96"/>
      <c r="K8178" s="96"/>
      <c r="L8178" s="96"/>
      <c r="M8178" s="96"/>
      <c r="N8178" s="96"/>
      <c r="O8178" s="96"/>
      <c r="P8178" s="96"/>
    </row>
    <row r="8179" spans="1:16" x14ac:dyDescent="0.25">
      <c r="A8179" s="100">
        <v>43795</v>
      </c>
      <c r="B8179" s="101">
        <v>51</v>
      </c>
      <c r="C8179" s="92" t="str">
        <f t="shared" si="381"/>
        <v>POST /international-standing-orders</v>
      </c>
      <c r="D8179" s="94" t="s">
        <v>207</v>
      </c>
      <c r="E8179" s="93" t="str">
        <f t="shared" si="382"/>
        <v>PISP</v>
      </c>
      <c r="F8179" s="93" t="str">
        <f t="shared" si="383"/>
        <v>Y</v>
      </c>
      <c r="G8179" s="95">
        <v>16481527.410008838</v>
      </c>
      <c r="H8179" s="102">
        <v>23615.040154780647</v>
      </c>
      <c r="I8179" s="102">
        <v>227.72547501225685</v>
      </c>
      <c r="J8179" s="96"/>
      <c r="K8179" s="96"/>
      <c r="L8179" s="96"/>
      <c r="M8179" s="96"/>
      <c r="N8179" s="96"/>
      <c r="O8179" s="96"/>
      <c r="P8179" s="96"/>
    </row>
    <row r="8180" spans="1:16" x14ac:dyDescent="0.25">
      <c r="A8180" s="100">
        <v>43795</v>
      </c>
      <c r="B8180" s="101">
        <v>52</v>
      </c>
      <c r="C8180" s="92" t="str">
        <f t="shared" si="381"/>
        <v>GET /international-standing-orders/{InternationalStandingOrderPaymentId}</v>
      </c>
      <c r="D8180" s="94" t="s">
        <v>207</v>
      </c>
      <c r="E8180" s="93" t="str">
        <f t="shared" si="382"/>
        <v>PISP</v>
      </c>
      <c r="F8180" s="93" t="str">
        <f t="shared" si="383"/>
        <v>Y</v>
      </c>
      <c r="G8180" s="95">
        <v>7368371.6002776846</v>
      </c>
      <c r="H8180" s="102">
        <v>18620.985459578715</v>
      </c>
      <c r="I8180" s="102">
        <v>74.132324269923586</v>
      </c>
      <c r="J8180" s="96"/>
      <c r="K8180" s="96"/>
      <c r="L8180" s="96"/>
      <c r="M8180" s="96"/>
      <c r="N8180" s="96"/>
      <c r="O8180" s="96"/>
      <c r="P8180" s="96"/>
    </row>
    <row r="8181" spans="1:16" x14ac:dyDescent="0.25">
      <c r="A8181" s="100">
        <v>43795</v>
      </c>
      <c r="B8181" s="101">
        <v>53</v>
      </c>
      <c r="C8181" s="92" t="str">
        <f t="shared" si="381"/>
        <v>POST /file-payment-consents</v>
      </c>
      <c r="D8181" s="94" t="s">
        <v>207</v>
      </c>
      <c r="E8181" s="93" t="str">
        <f t="shared" si="382"/>
        <v>PISP</v>
      </c>
      <c r="F8181" s="93" t="str">
        <f t="shared" si="383"/>
        <v>N</v>
      </c>
      <c r="G8181" s="95">
        <v>13045065.488306904</v>
      </c>
      <c r="H8181" s="102">
        <v>13242.746698468649</v>
      </c>
      <c r="I8181" s="102">
        <v>25.090917478409004</v>
      </c>
      <c r="J8181" s="96"/>
      <c r="K8181" s="96"/>
      <c r="L8181" s="96"/>
      <c r="M8181" s="96"/>
      <c r="N8181" s="96"/>
      <c r="O8181" s="96"/>
      <c r="P8181" s="96"/>
    </row>
    <row r="8182" spans="1:16" x14ac:dyDescent="0.25">
      <c r="A8182" s="100">
        <v>43795</v>
      </c>
      <c r="B8182" s="101">
        <v>54</v>
      </c>
      <c r="C8182" s="92" t="str">
        <f t="shared" si="381"/>
        <v>GET /file-payment-consents/{ConsentId}</v>
      </c>
      <c r="D8182" s="94" t="s">
        <v>207</v>
      </c>
      <c r="E8182" s="93" t="str">
        <f t="shared" si="382"/>
        <v>PISP</v>
      </c>
      <c r="F8182" s="93" t="str">
        <f t="shared" si="383"/>
        <v>N</v>
      </c>
      <c r="G8182" s="95">
        <v>24932910.45044262</v>
      </c>
      <c r="H8182" s="102">
        <v>22710.029030153171</v>
      </c>
      <c r="I8182" s="102">
        <v>226.29647134886272</v>
      </c>
      <c r="J8182" s="96"/>
      <c r="K8182" s="96"/>
      <c r="L8182" s="96"/>
      <c r="M8182" s="96"/>
      <c r="N8182" s="96"/>
      <c r="O8182" s="96"/>
      <c r="P8182" s="96"/>
    </row>
    <row r="8183" spans="1:16" x14ac:dyDescent="0.25">
      <c r="A8183" s="100">
        <v>43795</v>
      </c>
      <c r="B8183" s="101">
        <v>55</v>
      </c>
      <c r="C8183" s="92" t="str">
        <f t="shared" si="381"/>
        <v>POST /file-payment-consents/{ConsentId}/file</v>
      </c>
      <c r="D8183" s="94" t="s">
        <v>207</v>
      </c>
      <c r="E8183" s="93" t="str">
        <f t="shared" si="382"/>
        <v>PISP</v>
      </c>
      <c r="F8183" s="93" t="str">
        <f t="shared" si="383"/>
        <v>N</v>
      </c>
      <c r="G8183" s="95">
        <v>20952428.172001734</v>
      </c>
      <c r="H8183" s="102">
        <v>30982.048026760618</v>
      </c>
      <c r="I8183" s="102">
        <v>75.711864632900983</v>
      </c>
      <c r="J8183" s="96"/>
      <c r="K8183" s="96"/>
      <c r="L8183" s="96"/>
      <c r="M8183" s="96"/>
      <c r="N8183" s="96"/>
      <c r="O8183" s="96"/>
      <c r="P8183" s="96"/>
    </row>
    <row r="8184" spans="1:16" x14ac:dyDescent="0.25">
      <c r="A8184" s="100">
        <v>43795</v>
      </c>
      <c r="B8184" s="101">
        <v>56</v>
      </c>
      <c r="C8184" s="92" t="str">
        <f t="shared" si="381"/>
        <v>GET /file-payment-consents/{ConsentId}/file</v>
      </c>
      <c r="D8184" s="94" t="s">
        <v>207</v>
      </c>
      <c r="E8184" s="93" t="str">
        <f t="shared" si="382"/>
        <v>PISP</v>
      </c>
      <c r="F8184" s="93" t="str">
        <f t="shared" si="383"/>
        <v>N</v>
      </c>
      <c r="G8184" s="95">
        <v>24509329.482746147</v>
      </c>
      <c r="H8184" s="102">
        <v>34632.150406621957</v>
      </c>
      <c r="I8184" s="102">
        <v>43.258198009700934</v>
      </c>
      <c r="J8184" s="96"/>
      <c r="K8184" s="96"/>
      <c r="L8184" s="96"/>
      <c r="M8184" s="96"/>
      <c r="N8184" s="96"/>
      <c r="O8184" s="96"/>
      <c r="P8184" s="96"/>
    </row>
    <row r="8185" spans="1:16" x14ac:dyDescent="0.25">
      <c r="A8185" s="100">
        <v>43795</v>
      </c>
      <c r="B8185" s="101">
        <v>57</v>
      </c>
      <c r="C8185" s="92" t="str">
        <f t="shared" si="381"/>
        <v>POST /file-payments</v>
      </c>
      <c r="D8185" s="94" t="s">
        <v>207</v>
      </c>
      <c r="E8185" s="93" t="str">
        <f t="shared" si="382"/>
        <v>PISP</v>
      </c>
      <c r="F8185" s="93" t="str">
        <f t="shared" si="383"/>
        <v>Y</v>
      </c>
      <c r="G8185" s="95">
        <v>379458646.70352244</v>
      </c>
      <c r="H8185" s="102">
        <v>4453.8508303052586</v>
      </c>
      <c r="I8185" s="102">
        <v>62.986039849442882</v>
      </c>
      <c r="J8185" s="96"/>
      <c r="K8185" s="96"/>
      <c r="L8185" s="96"/>
      <c r="M8185" s="96"/>
      <c r="N8185" s="96"/>
      <c r="O8185" s="96"/>
      <c r="P8185" s="96"/>
    </row>
    <row r="8186" spans="1:16" x14ac:dyDescent="0.25">
      <c r="A8186" s="100">
        <v>43795</v>
      </c>
      <c r="B8186" s="101">
        <v>58</v>
      </c>
      <c r="C8186" s="92" t="str">
        <f t="shared" si="381"/>
        <v>GET /file-payments/{FilePaymentId}</v>
      </c>
      <c r="D8186" s="94" t="s">
        <v>207</v>
      </c>
      <c r="E8186" s="93" t="str">
        <f t="shared" si="382"/>
        <v>PISP</v>
      </c>
      <c r="F8186" s="93" t="str">
        <f t="shared" si="383"/>
        <v>Y</v>
      </c>
      <c r="G8186" s="95">
        <v>82193472.85443899</v>
      </c>
      <c r="H8186" s="102">
        <v>838.44356851132875</v>
      </c>
      <c r="I8186" s="102">
        <v>146.22435162026275</v>
      </c>
      <c r="J8186" s="96"/>
      <c r="K8186" s="96"/>
      <c r="L8186" s="96"/>
      <c r="M8186" s="96"/>
      <c r="N8186" s="96"/>
      <c r="O8186" s="96"/>
      <c r="P8186" s="96"/>
    </row>
    <row r="8187" spans="1:16" x14ac:dyDescent="0.25">
      <c r="A8187" s="100">
        <v>43795</v>
      </c>
      <c r="B8187" s="101">
        <v>59</v>
      </c>
      <c r="C8187" s="92" t="str">
        <f t="shared" si="381"/>
        <v>GET /file-payments/{FilePaymentId}/report-file</v>
      </c>
      <c r="D8187" s="94" t="s">
        <v>207</v>
      </c>
      <c r="E8187" s="93" t="str">
        <f t="shared" si="382"/>
        <v>PISP</v>
      </c>
      <c r="F8187" s="93" t="str">
        <f t="shared" si="383"/>
        <v>Y</v>
      </c>
      <c r="G8187" s="95">
        <v>64463971.612193644</v>
      </c>
      <c r="H8187" s="102">
        <v>2807.8662061161517</v>
      </c>
      <c r="I8187" s="102">
        <v>95.592367771397491</v>
      </c>
      <c r="J8187" s="96"/>
      <c r="K8187" s="96"/>
      <c r="L8187" s="96"/>
      <c r="M8187" s="96"/>
      <c r="N8187" s="96"/>
      <c r="O8187" s="96"/>
      <c r="P8187" s="96"/>
    </row>
    <row r="8188" spans="1:16" x14ac:dyDescent="0.25">
      <c r="A8188" s="100">
        <v>43795</v>
      </c>
      <c r="B8188" s="101">
        <v>60</v>
      </c>
      <c r="C8188" s="92" t="str">
        <f t="shared" si="381"/>
        <v>POST /funds-confirmation-consents</v>
      </c>
      <c r="D8188" s="94" t="s">
        <v>207</v>
      </c>
      <c r="E8188" s="93" t="str">
        <f t="shared" si="382"/>
        <v>CoF</v>
      </c>
      <c r="F8188" s="93" t="str">
        <f t="shared" si="383"/>
        <v>N</v>
      </c>
      <c r="G8188" s="95">
        <v>13350892.93353658</v>
      </c>
      <c r="H8188" s="101">
        <v>16354.020909237428</v>
      </c>
      <c r="I8188" s="101">
        <v>15.534766536253507</v>
      </c>
      <c r="J8188" s="96"/>
      <c r="K8188" s="96"/>
      <c r="L8188" s="96"/>
      <c r="M8188" s="96"/>
      <c r="N8188" s="96"/>
      <c r="O8188" s="96"/>
      <c r="P8188" s="96"/>
    </row>
    <row r="8189" spans="1:16" x14ac:dyDescent="0.25">
      <c r="A8189" s="100">
        <v>43795</v>
      </c>
      <c r="B8189" s="101">
        <v>61</v>
      </c>
      <c r="C8189" s="92" t="str">
        <f t="shared" si="381"/>
        <v>GET /funds-confirmation-consents/{ConsentId}</v>
      </c>
      <c r="D8189" s="94" t="s">
        <v>207</v>
      </c>
      <c r="E8189" s="93" t="str">
        <f t="shared" si="382"/>
        <v>CoF</v>
      </c>
      <c r="F8189" s="93" t="str">
        <f t="shared" si="383"/>
        <v>N</v>
      </c>
      <c r="G8189" s="95">
        <v>24241805.081969194</v>
      </c>
      <c r="H8189" s="101">
        <v>39939.632267424757</v>
      </c>
      <c r="I8189" s="101">
        <v>207.68367944159471</v>
      </c>
      <c r="J8189" s="96"/>
      <c r="K8189" s="96"/>
      <c r="L8189" s="96"/>
      <c r="M8189" s="96"/>
      <c r="N8189" s="96"/>
      <c r="O8189" s="96"/>
      <c r="P8189" s="96"/>
    </row>
    <row r="8190" spans="1:16" x14ac:dyDescent="0.25">
      <c r="A8190" s="100">
        <v>43795</v>
      </c>
      <c r="B8190" s="101">
        <v>62</v>
      </c>
      <c r="C8190" s="92" t="str">
        <f t="shared" si="381"/>
        <v>DELETE /funds-confirmation-consents/{ConsentId}</v>
      </c>
      <c r="D8190" s="94" t="s">
        <v>207</v>
      </c>
      <c r="E8190" s="93" t="str">
        <f t="shared" si="382"/>
        <v>CoF</v>
      </c>
      <c r="F8190" s="93" t="str">
        <f t="shared" si="383"/>
        <v>N</v>
      </c>
      <c r="G8190" s="95">
        <v>6855651.4472660171</v>
      </c>
      <c r="H8190" s="101">
        <v>12004.775234256509</v>
      </c>
      <c r="I8190" s="101">
        <v>139.05784242630818</v>
      </c>
      <c r="J8190" s="96"/>
      <c r="K8190" s="96"/>
      <c r="L8190" s="96"/>
      <c r="M8190" s="96"/>
      <c r="N8190" s="96"/>
      <c r="O8190" s="96"/>
      <c r="P8190" s="96"/>
    </row>
    <row r="8191" spans="1:16" x14ac:dyDescent="0.25">
      <c r="A8191" s="100">
        <v>43795</v>
      </c>
      <c r="B8191" s="101">
        <v>63</v>
      </c>
      <c r="C8191" s="92" t="str">
        <f t="shared" si="381"/>
        <v>POST /funds-confirmations</v>
      </c>
      <c r="D8191" s="94" t="s">
        <v>207</v>
      </c>
      <c r="E8191" s="93" t="str">
        <f t="shared" si="382"/>
        <v>CoF</v>
      </c>
      <c r="F8191" s="93" t="str">
        <f t="shared" si="383"/>
        <v>Y</v>
      </c>
      <c r="G8191" s="95">
        <v>8806192.1652838737</v>
      </c>
      <c r="H8191" s="101">
        <v>18389.054495832599</v>
      </c>
      <c r="I8191" s="101">
        <v>244.59322420315533</v>
      </c>
      <c r="J8191" s="96"/>
      <c r="K8191" s="96"/>
      <c r="L8191" s="96"/>
      <c r="M8191" s="96"/>
      <c r="N8191" s="96"/>
      <c r="O8191" s="96"/>
      <c r="P8191" s="96"/>
    </row>
    <row r="8192" spans="1:16" x14ac:dyDescent="0.25">
      <c r="A8192" s="46">
        <v>43795</v>
      </c>
      <c r="B8192" s="101">
        <v>0</v>
      </c>
      <c r="C8192" s="92" t="str">
        <f t="shared" si="381"/>
        <v>OIDC endpoints for token IDs</v>
      </c>
      <c r="D8192" s="94" t="s">
        <v>208</v>
      </c>
      <c r="E8192" s="93" t="str">
        <f t="shared" si="382"/>
        <v>OIDC</v>
      </c>
      <c r="F8192" s="93" t="str">
        <f t="shared" si="383"/>
        <v>N</v>
      </c>
      <c r="G8192" s="112">
        <v>679918893.64358711</v>
      </c>
      <c r="H8192" s="68">
        <v>1459590.0355960135</v>
      </c>
      <c r="I8192" s="68">
        <v>546.29654659881828</v>
      </c>
      <c r="J8192" s="96"/>
      <c r="K8192" s="96"/>
      <c r="L8192" s="96"/>
      <c r="M8192" s="96"/>
      <c r="N8192" s="96"/>
      <c r="O8192" s="96"/>
      <c r="P8192" s="96"/>
    </row>
    <row r="8193" spans="1:16" x14ac:dyDescent="0.25">
      <c r="A8193" s="97">
        <v>43795</v>
      </c>
      <c r="B8193" s="101">
        <v>1</v>
      </c>
      <c r="C8193" s="92" t="str">
        <f t="shared" si="381"/>
        <v>POST /account-access-consents</v>
      </c>
      <c r="D8193" s="94" t="s">
        <v>208</v>
      </c>
      <c r="E8193" s="93" t="str">
        <f t="shared" si="382"/>
        <v>AISP</v>
      </c>
      <c r="F8193" s="93" t="str">
        <f t="shared" si="383"/>
        <v>N</v>
      </c>
      <c r="G8193" s="95">
        <v>609031.66204933403</v>
      </c>
      <c r="H8193" s="99">
        <v>30519.491285216503</v>
      </c>
      <c r="I8193" s="99">
        <v>78.768071085673085</v>
      </c>
      <c r="J8193" s="96"/>
      <c r="K8193" s="96"/>
      <c r="L8193" s="96"/>
      <c r="M8193" s="96"/>
      <c r="N8193" s="96"/>
      <c r="O8193" s="96"/>
      <c r="P8193" s="96"/>
    </row>
    <row r="8194" spans="1:16" x14ac:dyDescent="0.25">
      <c r="A8194" s="97">
        <v>43795</v>
      </c>
      <c r="B8194" s="101">
        <v>2</v>
      </c>
      <c r="C8194" s="92" t="str">
        <f t="shared" si="381"/>
        <v>GET /account-access-consents/{ConsentId}</v>
      </c>
      <c r="D8194" s="94" t="s">
        <v>208</v>
      </c>
      <c r="E8194" s="93" t="str">
        <f t="shared" si="382"/>
        <v>AISP</v>
      </c>
      <c r="F8194" s="93" t="str">
        <f t="shared" si="383"/>
        <v>N</v>
      </c>
      <c r="G8194" s="95">
        <v>1266632.088466692</v>
      </c>
      <c r="H8194" s="99">
        <v>29814.201647145237</v>
      </c>
      <c r="I8194" s="99">
        <v>32.807458795525868</v>
      </c>
      <c r="J8194" s="96"/>
      <c r="K8194" s="96"/>
      <c r="L8194" s="96"/>
      <c r="M8194" s="96"/>
      <c r="N8194" s="96"/>
      <c r="O8194" s="96"/>
      <c r="P8194" s="96"/>
    </row>
    <row r="8195" spans="1:16" x14ac:dyDescent="0.25">
      <c r="A8195" s="97">
        <v>43795</v>
      </c>
      <c r="B8195" s="101">
        <v>3</v>
      </c>
      <c r="C8195" s="92" t="str">
        <f t="shared" si="381"/>
        <v>DELETE /account-access-consents/{ConsentId}</v>
      </c>
      <c r="D8195" s="94" t="s">
        <v>208</v>
      </c>
      <c r="E8195" s="93" t="str">
        <f t="shared" si="382"/>
        <v>AISP</v>
      </c>
      <c r="F8195" s="93" t="str">
        <f t="shared" si="383"/>
        <v>N</v>
      </c>
      <c r="G8195" s="95">
        <v>586285.57379211928</v>
      </c>
      <c r="H8195" s="99">
        <v>26356.976751206395</v>
      </c>
      <c r="I8195" s="99">
        <v>289.56524474730855</v>
      </c>
      <c r="J8195" s="96"/>
      <c r="K8195" s="96"/>
      <c r="L8195" s="96"/>
      <c r="M8195" s="96"/>
      <c r="N8195" s="96"/>
      <c r="O8195" s="96"/>
      <c r="P8195" s="96"/>
    </row>
    <row r="8196" spans="1:16" x14ac:dyDescent="0.25">
      <c r="A8196" s="97">
        <v>43795</v>
      </c>
      <c r="B8196" s="101">
        <v>4</v>
      </c>
      <c r="C8196" s="92" t="str">
        <f t="shared" si="381"/>
        <v>GET /accounts</v>
      </c>
      <c r="D8196" s="94" t="s">
        <v>208</v>
      </c>
      <c r="E8196" s="93" t="str">
        <f t="shared" si="382"/>
        <v>AISP</v>
      </c>
      <c r="F8196" s="93" t="str">
        <f t="shared" si="383"/>
        <v>Y</v>
      </c>
      <c r="G8196" s="95">
        <v>1545596.6568253993</v>
      </c>
      <c r="H8196" s="99">
        <v>28461.96530691626</v>
      </c>
      <c r="I8196" s="99">
        <v>74.887626240035274</v>
      </c>
      <c r="J8196" s="96"/>
      <c r="K8196" s="96"/>
      <c r="L8196" s="96"/>
      <c r="M8196" s="96"/>
      <c r="N8196" s="96"/>
      <c r="O8196" s="96"/>
      <c r="P8196" s="96"/>
    </row>
    <row r="8197" spans="1:16" x14ac:dyDescent="0.25">
      <c r="A8197" s="97">
        <v>43795</v>
      </c>
      <c r="B8197" s="101">
        <v>5</v>
      </c>
      <c r="C8197" s="92" t="str">
        <f t="shared" si="381"/>
        <v>GET /accounts/{AccountId}</v>
      </c>
      <c r="D8197" s="94" t="s">
        <v>208</v>
      </c>
      <c r="E8197" s="93" t="str">
        <f t="shared" si="382"/>
        <v>AISP</v>
      </c>
      <c r="F8197" s="93" t="str">
        <f t="shared" si="383"/>
        <v>Y</v>
      </c>
      <c r="G8197" s="95">
        <v>2794798.9721304602</v>
      </c>
      <c r="H8197" s="99">
        <v>45506.094595150251</v>
      </c>
      <c r="I8197" s="99">
        <v>93.979779436750064</v>
      </c>
      <c r="J8197" s="96"/>
      <c r="K8197" s="96"/>
      <c r="L8197" s="96"/>
      <c r="M8197" s="96"/>
      <c r="N8197" s="96"/>
      <c r="O8197" s="96"/>
      <c r="P8197" s="96"/>
    </row>
    <row r="8198" spans="1:16" x14ac:dyDescent="0.25">
      <c r="A8198" s="97">
        <v>43795</v>
      </c>
      <c r="B8198" s="101">
        <v>6</v>
      </c>
      <c r="C8198" s="92" t="str">
        <f t="shared" si="381"/>
        <v>GET /accounts/{AccountId}/balances</v>
      </c>
      <c r="D8198" s="94" t="s">
        <v>208</v>
      </c>
      <c r="E8198" s="93" t="str">
        <f t="shared" si="382"/>
        <v>AISP</v>
      </c>
      <c r="F8198" s="93" t="str">
        <f t="shared" si="383"/>
        <v>Y</v>
      </c>
      <c r="G8198" s="95">
        <v>1862832.1763512138</v>
      </c>
      <c r="H8198" s="99">
        <v>26540.419681945066</v>
      </c>
      <c r="I8198" s="99">
        <v>130.97213928992718</v>
      </c>
      <c r="J8198" s="96"/>
      <c r="K8198" s="96"/>
      <c r="L8198" s="96"/>
      <c r="M8198" s="96"/>
      <c r="N8198" s="96"/>
      <c r="O8198" s="96"/>
      <c r="P8198" s="96"/>
    </row>
    <row r="8199" spans="1:16" x14ac:dyDescent="0.25">
      <c r="A8199" s="97">
        <v>43795</v>
      </c>
      <c r="B8199" s="101">
        <v>7</v>
      </c>
      <c r="C8199" s="92" t="str">
        <f t="shared" si="381"/>
        <v>GET /balances</v>
      </c>
      <c r="D8199" s="94" t="s">
        <v>208</v>
      </c>
      <c r="E8199" s="93" t="str">
        <f t="shared" si="382"/>
        <v>AISP</v>
      </c>
      <c r="F8199" s="93" t="str">
        <f t="shared" si="383"/>
        <v>Y</v>
      </c>
      <c r="G8199" s="95">
        <v>1102615.013838398</v>
      </c>
      <c r="H8199" s="99">
        <v>21429.049874577071</v>
      </c>
      <c r="I8199" s="99">
        <v>150.43197166564866</v>
      </c>
      <c r="J8199" s="96"/>
      <c r="K8199" s="96"/>
      <c r="L8199" s="96"/>
      <c r="M8199" s="96"/>
      <c r="N8199" s="96"/>
      <c r="O8199" s="96"/>
      <c r="P8199" s="96"/>
    </row>
    <row r="8200" spans="1:16" x14ac:dyDescent="0.25">
      <c r="A8200" s="97">
        <v>43795</v>
      </c>
      <c r="B8200" s="101">
        <v>8</v>
      </c>
      <c r="C8200" s="92" t="str">
        <f t="shared" ref="C8200:C8263" si="384">VLOOKUP($B8200,endpoints,3)</f>
        <v>GET /accounts/{AccountId}/transactions</v>
      </c>
      <c r="D8200" s="94" t="s">
        <v>208</v>
      </c>
      <c r="E8200" s="93" t="str">
        <f t="shared" ref="E8200:E8263" si="385">VLOOKUP($B8200,endpoints,4)</f>
        <v>AISP</v>
      </c>
      <c r="F8200" s="93" t="str">
        <f t="shared" ref="F8200:F8263" si="386">VLOOKUP($B8200,endpoints,5)</f>
        <v>Y</v>
      </c>
      <c r="G8200" s="95">
        <v>32831214.100013424</v>
      </c>
      <c r="H8200" s="99">
        <v>19127.606886542821</v>
      </c>
      <c r="I8200" s="99">
        <v>173.38558898995132</v>
      </c>
      <c r="J8200" s="96"/>
      <c r="K8200" s="96"/>
      <c r="L8200" s="96"/>
      <c r="M8200" s="96"/>
      <c r="N8200" s="96"/>
      <c r="O8200" s="96"/>
      <c r="P8200" s="96"/>
    </row>
    <row r="8201" spans="1:16" x14ac:dyDescent="0.25">
      <c r="A8201" s="97">
        <v>43795</v>
      </c>
      <c r="B8201" s="101">
        <v>9</v>
      </c>
      <c r="C8201" s="92" t="str">
        <f t="shared" si="384"/>
        <v>GET /transactions</v>
      </c>
      <c r="D8201" s="94" t="s">
        <v>208</v>
      </c>
      <c r="E8201" s="93" t="str">
        <f t="shared" si="385"/>
        <v>AISP</v>
      </c>
      <c r="F8201" s="93" t="str">
        <f t="shared" si="386"/>
        <v>Y</v>
      </c>
      <c r="G8201" s="95">
        <v>330659261.23947901</v>
      </c>
      <c r="H8201" s="99">
        <v>44472.285950130892</v>
      </c>
      <c r="I8201" s="99">
        <v>32.488038873012989</v>
      </c>
      <c r="J8201" s="96"/>
      <c r="K8201" s="96"/>
      <c r="L8201" s="96"/>
      <c r="M8201" s="96"/>
      <c r="N8201" s="96"/>
      <c r="O8201" s="96"/>
      <c r="P8201" s="96"/>
    </row>
    <row r="8202" spans="1:16" x14ac:dyDescent="0.25">
      <c r="A8202" s="97">
        <v>43795</v>
      </c>
      <c r="B8202" s="101">
        <v>10</v>
      </c>
      <c r="C8202" s="92" t="str">
        <f t="shared" si="384"/>
        <v>GET /accounts/{AccountId}/beneficiaries</v>
      </c>
      <c r="D8202" s="94" t="s">
        <v>208</v>
      </c>
      <c r="E8202" s="93" t="str">
        <f t="shared" si="385"/>
        <v>AISP</v>
      </c>
      <c r="F8202" s="93" t="str">
        <f t="shared" si="386"/>
        <v>Y</v>
      </c>
      <c r="G8202" s="95">
        <v>2149411.7280908609</v>
      </c>
      <c r="H8202" s="99">
        <v>28786.771660105522</v>
      </c>
      <c r="I8202" s="99">
        <v>118.31728402048643</v>
      </c>
      <c r="J8202" s="96"/>
      <c r="K8202" s="96"/>
      <c r="L8202" s="96"/>
      <c r="M8202" s="96"/>
      <c r="N8202" s="96"/>
      <c r="O8202" s="96"/>
      <c r="P8202" s="96"/>
    </row>
    <row r="8203" spans="1:16" x14ac:dyDescent="0.25">
      <c r="A8203" s="97">
        <v>43795</v>
      </c>
      <c r="B8203" s="101">
        <v>11</v>
      </c>
      <c r="C8203" s="92" t="str">
        <f t="shared" si="384"/>
        <v>GET /beneficiaries</v>
      </c>
      <c r="D8203" s="94" t="s">
        <v>208</v>
      </c>
      <c r="E8203" s="93" t="str">
        <f t="shared" si="385"/>
        <v>AISP</v>
      </c>
      <c r="F8203" s="93" t="str">
        <f t="shared" si="386"/>
        <v>Y</v>
      </c>
      <c r="G8203" s="95">
        <v>2596504.6270190212</v>
      </c>
      <c r="H8203" s="99">
        <v>38486.708601328493</v>
      </c>
      <c r="I8203" s="99">
        <v>32.279366066625109</v>
      </c>
      <c r="J8203" s="96"/>
      <c r="K8203" s="96"/>
      <c r="L8203" s="96"/>
      <c r="M8203" s="96"/>
      <c r="N8203" s="96"/>
      <c r="O8203" s="96"/>
      <c r="P8203" s="96"/>
    </row>
    <row r="8204" spans="1:16" x14ac:dyDescent="0.25">
      <c r="A8204" s="97">
        <v>43795</v>
      </c>
      <c r="B8204" s="101">
        <v>12</v>
      </c>
      <c r="C8204" s="92" t="str">
        <f t="shared" si="384"/>
        <v>GET /accounts/{AccountId}/direct-debits</v>
      </c>
      <c r="D8204" s="94" t="s">
        <v>208</v>
      </c>
      <c r="E8204" s="93" t="str">
        <f t="shared" si="385"/>
        <v>AISP</v>
      </c>
      <c r="F8204" s="93" t="str">
        <f t="shared" si="386"/>
        <v>Y</v>
      </c>
      <c r="G8204" s="95">
        <v>1615197.1987816892</v>
      </c>
      <c r="H8204" s="99">
        <v>32715.419421979735</v>
      </c>
      <c r="I8204" s="99">
        <v>184.33215839713398</v>
      </c>
      <c r="J8204" s="96"/>
      <c r="K8204" s="96"/>
      <c r="L8204" s="96"/>
      <c r="M8204" s="96"/>
      <c r="N8204" s="96"/>
      <c r="O8204" s="96"/>
      <c r="P8204" s="96"/>
    </row>
    <row r="8205" spans="1:16" x14ac:dyDescent="0.25">
      <c r="A8205" s="97">
        <v>43795</v>
      </c>
      <c r="B8205" s="101">
        <v>13</v>
      </c>
      <c r="C8205" s="92" t="str">
        <f t="shared" si="384"/>
        <v>GET /direct-debits</v>
      </c>
      <c r="D8205" s="94" t="s">
        <v>208</v>
      </c>
      <c r="E8205" s="93" t="str">
        <f t="shared" si="385"/>
        <v>AISP</v>
      </c>
      <c r="F8205" s="93" t="str">
        <f t="shared" si="386"/>
        <v>Y</v>
      </c>
      <c r="G8205" s="95">
        <v>1707099.2930993547</v>
      </c>
      <c r="H8205" s="99">
        <v>23535.202226134032</v>
      </c>
      <c r="I8205" s="99">
        <v>214.49908289189929</v>
      </c>
      <c r="J8205" s="96"/>
      <c r="K8205" s="96"/>
      <c r="L8205" s="96"/>
      <c r="M8205" s="96"/>
      <c r="N8205" s="96"/>
      <c r="O8205" s="96"/>
      <c r="P8205" s="96"/>
    </row>
    <row r="8206" spans="1:16" x14ac:dyDescent="0.25">
      <c r="A8206" s="97">
        <v>43795</v>
      </c>
      <c r="B8206" s="101">
        <v>14</v>
      </c>
      <c r="C8206" s="92" t="str">
        <f t="shared" si="384"/>
        <v>GET /accounts/{AccountId}/standing-orders</v>
      </c>
      <c r="D8206" s="94" t="s">
        <v>208</v>
      </c>
      <c r="E8206" s="93" t="str">
        <f t="shared" si="385"/>
        <v>AISP</v>
      </c>
      <c r="F8206" s="93" t="str">
        <f t="shared" si="386"/>
        <v>Y</v>
      </c>
      <c r="G8206" s="95">
        <v>814160.9134691332</v>
      </c>
      <c r="H8206" s="99">
        <v>17624.483107422639</v>
      </c>
      <c r="I8206" s="99">
        <v>126.26517456773526</v>
      </c>
      <c r="J8206" s="96"/>
      <c r="K8206" s="96"/>
      <c r="L8206" s="96"/>
      <c r="M8206" s="96"/>
      <c r="N8206" s="96"/>
      <c r="O8206" s="96"/>
      <c r="P8206" s="96"/>
    </row>
    <row r="8207" spans="1:16" x14ac:dyDescent="0.25">
      <c r="A8207" s="97">
        <v>43795</v>
      </c>
      <c r="B8207" s="101">
        <v>15</v>
      </c>
      <c r="C8207" s="92" t="str">
        <f t="shared" si="384"/>
        <v>GET /standing-orders</v>
      </c>
      <c r="D8207" s="94" t="s">
        <v>208</v>
      </c>
      <c r="E8207" s="93" t="str">
        <f t="shared" si="385"/>
        <v>AISP</v>
      </c>
      <c r="F8207" s="93" t="str">
        <f t="shared" si="386"/>
        <v>Y</v>
      </c>
      <c r="G8207" s="95">
        <v>1355374.6653861804</v>
      </c>
      <c r="H8207" s="99">
        <v>44980.936965475645</v>
      </c>
      <c r="I8207" s="99">
        <v>141.89383157928302</v>
      </c>
      <c r="J8207" s="96"/>
      <c r="K8207" s="96"/>
      <c r="L8207" s="96"/>
      <c r="M8207" s="96"/>
      <c r="N8207" s="96"/>
      <c r="O8207" s="96"/>
      <c r="P8207" s="96"/>
    </row>
    <row r="8208" spans="1:16" x14ac:dyDescent="0.25">
      <c r="A8208" s="97">
        <v>43795</v>
      </c>
      <c r="B8208" s="101">
        <v>16</v>
      </c>
      <c r="C8208" s="92" t="str">
        <f t="shared" si="384"/>
        <v>GET /accounts/{AccountId}/product</v>
      </c>
      <c r="D8208" s="94" t="s">
        <v>208</v>
      </c>
      <c r="E8208" s="93" t="str">
        <f t="shared" si="385"/>
        <v>AISP</v>
      </c>
      <c r="F8208" s="93" t="str">
        <f t="shared" si="386"/>
        <v>Y</v>
      </c>
      <c r="G8208" s="95">
        <v>338418.0513812392</v>
      </c>
      <c r="H8208" s="99">
        <v>4790.7938850222599</v>
      </c>
      <c r="I8208" s="99">
        <v>160.96986069789972</v>
      </c>
      <c r="J8208" s="96"/>
      <c r="K8208" s="96"/>
      <c r="L8208" s="96"/>
      <c r="M8208" s="96"/>
      <c r="N8208" s="96"/>
      <c r="O8208" s="96"/>
      <c r="P8208" s="96"/>
    </row>
    <row r="8209" spans="1:16" x14ac:dyDescent="0.25">
      <c r="A8209" s="97">
        <v>43795</v>
      </c>
      <c r="B8209" s="101">
        <v>17</v>
      </c>
      <c r="C8209" s="92" t="str">
        <f t="shared" si="384"/>
        <v>GET /products</v>
      </c>
      <c r="D8209" s="94" t="s">
        <v>208</v>
      </c>
      <c r="E8209" s="93" t="str">
        <f t="shared" si="385"/>
        <v>AISP</v>
      </c>
      <c r="F8209" s="93" t="str">
        <f t="shared" si="386"/>
        <v>Y</v>
      </c>
      <c r="G8209" s="95">
        <v>717431.30731462094</v>
      </c>
      <c r="H8209" s="99">
        <v>29987.931266271949</v>
      </c>
      <c r="I8209" s="99">
        <v>207.62372050988037</v>
      </c>
      <c r="J8209" s="96"/>
      <c r="K8209" s="96"/>
      <c r="L8209" s="96"/>
      <c r="M8209" s="96"/>
      <c r="N8209" s="96"/>
      <c r="O8209" s="96"/>
      <c r="P8209" s="96"/>
    </row>
    <row r="8210" spans="1:16" x14ac:dyDescent="0.25">
      <c r="A8210" s="97">
        <v>43795</v>
      </c>
      <c r="B8210" s="101">
        <v>18</v>
      </c>
      <c r="C8210" s="92" t="str">
        <f t="shared" si="384"/>
        <v>GET /accounts/{AccountId}/offers</v>
      </c>
      <c r="D8210" s="94" t="s">
        <v>208</v>
      </c>
      <c r="E8210" s="93" t="str">
        <f t="shared" si="385"/>
        <v>AISP</v>
      </c>
      <c r="F8210" s="93" t="str">
        <f t="shared" si="386"/>
        <v>Y</v>
      </c>
      <c r="G8210" s="95">
        <v>769706.2731949836</v>
      </c>
      <c r="H8210" s="99">
        <v>35464.835077234973</v>
      </c>
      <c r="I8210" s="99">
        <v>279.81632450386417</v>
      </c>
      <c r="J8210" s="96"/>
      <c r="K8210" s="96"/>
      <c r="L8210" s="96"/>
      <c r="M8210" s="96"/>
      <c r="N8210" s="96"/>
      <c r="O8210" s="96"/>
      <c r="P8210" s="96"/>
    </row>
    <row r="8211" spans="1:16" x14ac:dyDescent="0.25">
      <c r="A8211" s="97">
        <v>43795</v>
      </c>
      <c r="B8211" s="101">
        <v>19</v>
      </c>
      <c r="C8211" s="92" t="str">
        <f t="shared" si="384"/>
        <v>GET /offers</v>
      </c>
      <c r="D8211" s="94" t="s">
        <v>208</v>
      </c>
      <c r="E8211" s="93" t="str">
        <f t="shared" si="385"/>
        <v>AISP</v>
      </c>
      <c r="F8211" s="93" t="str">
        <f t="shared" si="386"/>
        <v>Y</v>
      </c>
      <c r="G8211" s="95">
        <v>3155947.2717590085</v>
      </c>
      <c r="H8211" s="99">
        <v>39488.085471741229</v>
      </c>
      <c r="I8211" s="99">
        <v>168.90056340769314</v>
      </c>
      <c r="J8211" s="96"/>
      <c r="K8211" s="96"/>
      <c r="L8211" s="96"/>
      <c r="M8211" s="96"/>
      <c r="N8211" s="96"/>
      <c r="O8211" s="96"/>
      <c r="P8211" s="96"/>
    </row>
    <row r="8212" spans="1:16" x14ac:dyDescent="0.25">
      <c r="A8212" s="97">
        <v>43795</v>
      </c>
      <c r="B8212" s="101">
        <v>20</v>
      </c>
      <c r="C8212" s="92" t="str">
        <f t="shared" si="384"/>
        <v>GET /accounts/{AccountId}/party</v>
      </c>
      <c r="D8212" s="94" t="s">
        <v>208</v>
      </c>
      <c r="E8212" s="93" t="str">
        <f t="shared" si="385"/>
        <v>AISP</v>
      </c>
      <c r="F8212" s="93" t="str">
        <f t="shared" si="386"/>
        <v>Y</v>
      </c>
      <c r="G8212" s="95">
        <v>1095702.0418747878</v>
      </c>
      <c r="H8212" s="103">
        <v>46411.879445873048</v>
      </c>
      <c r="I8212" s="103">
        <v>0</v>
      </c>
      <c r="J8212" s="96"/>
      <c r="K8212" s="96"/>
      <c r="L8212" s="96"/>
      <c r="M8212" s="96"/>
      <c r="N8212" s="96"/>
      <c r="O8212" s="96"/>
      <c r="P8212" s="96"/>
    </row>
    <row r="8213" spans="1:16" x14ac:dyDescent="0.25">
      <c r="A8213" s="97">
        <v>43795</v>
      </c>
      <c r="B8213" s="101">
        <v>21</v>
      </c>
      <c r="C8213" s="92" t="str">
        <f t="shared" si="384"/>
        <v>GET /party</v>
      </c>
      <c r="D8213" s="94" t="s">
        <v>208</v>
      </c>
      <c r="E8213" s="93" t="str">
        <f t="shared" si="385"/>
        <v>AISP</v>
      </c>
      <c r="F8213" s="93" t="str">
        <f t="shared" si="386"/>
        <v>Y</v>
      </c>
      <c r="G8213" s="95">
        <v>747777.28843776102</v>
      </c>
      <c r="H8213" s="103">
        <v>10696.655107562203</v>
      </c>
      <c r="I8213" s="103">
        <v>361.41829433461851</v>
      </c>
      <c r="J8213" s="96"/>
      <c r="K8213" s="96"/>
      <c r="L8213" s="96"/>
      <c r="M8213" s="96"/>
      <c r="N8213" s="96"/>
      <c r="O8213" s="96"/>
      <c r="P8213" s="96"/>
    </row>
    <row r="8214" spans="1:16" x14ac:dyDescent="0.25">
      <c r="A8214" s="97">
        <v>43795</v>
      </c>
      <c r="B8214" s="101">
        <v>22</v>
      </c>
      <c r="C8214" s="92" t="str">
        <f t="shared" si="384"/>
        <v>GET /accounts/{AccountId}/scheduled-payments</v>
      </c>
      <c r="D8214" s="94" t="s">
        <v>208</v>
      </c>
      <c r="E8214" s="93" t="str">
        <f t="shared" si="385"/>
        <v>AISP</v>
      </c>
      <c r="F8214" s="93" t="str">
        <f t="shared" si="386"/>
        <v>Y</v>
      </c>
      <c r="G8214" s="95">
        <v>959421.56916529627</v>
      </c>
      <c r="H8214" s="103">
        <v>36444.995824452963</v>
      </c>
      <c r="I8214" s="103">
        <v>3.1605463413687644</v>
      </c>
      <c r="J8214" s="96"/>
      <c r="K8214" s="96"/>
      <c r="L8214" s="96"/>
      <c r="M8214" s="96"/>
      <c r="N8214" s="96"/>
      <c r="O8214" s="96"/>
      <c r="P8214" s="96"/>
    </row>
    <row r="8215" spans="1:16" x14ac:dyDescent="0.25">
      <c r="A8215" s="97">
        <v>43795</v>
      </c>
      <c r="B8215" s="101">
        <v>23</v>
      </c>
      <c r="C8215" s="92" t="str">
        <f t="shared" si="384"/>
        <v>GET /scheduled-payments</v>
      </c>
      <c r="D8215" s="94" t="s">
        <v>208</v>
      </c>
      <c r="E8215" s="93" t="str">
        <f t="shared" si="385"/>
        <v>AISP</v>
      </c>
      <c r="F8215" s="93" t="str">
        <f t="shared" si="386"/>
        <v>Y</v>
      </c>
      <c r="G8215" s="95">
        <v>1837612.5148816367</v>
      </c>
      <c r="H8215" s="103">
        <v>30117.944498577152</v>
      </c>
      <c r="I8215" s="103">
        <v>80.66093026487178</v>
      </c>
      <c r="J8215" s="96"/>
      <c r="K8215" s="96"/>
      <c r="L8215" s="96"/>
      <c r="M8215" s="96"/>
      <c r="N8215" s="96"/>
      <c r="O8215" s="96"/>
      <c r="P8215" s="96"/>
    </row>
    <row r="8216" spans="1:16" x14ac:dyDescent="0.25">
      <c r="A8216" s="97">
        <v>43795</v>
      </c>
      <c r="B8216" s="101">
        <v>24</v>
      </c>
      <c r="C8216" s="92" t="str">
        <f t="shared" si="384"/>
        <v>GET /accounts/{AccountId}/statements</v>
      </c>
      <c r="D8216" s="94" t="s">
        <v>208</v>
      </c>
      <c r="E8216" s="93" t="str">
        <f t="shared" si="385"/>
        <v>AISP</v>
      </c>
      <c r="F8216" s="93" t="str">
        <f t="shared" si="386"/>
        <v>Y</v>
      </c>
      <c r="G8216" s="95">
        <v>788826.60126871453</v>
      </c>
      <c r="H8216" s="103">
        <v>14242.551418066014</v>
      </c>
      <c r="I8216" s="103">
        <v>128.99003638848603</v>
      </c>
      <c r="J8216" s="96"/>
      <c r="K8216" s="96"/>
      <c r="L8216" s="96"/>
      <c r="M8216" s="96"/>
      <c r="N8216" s="96"/>
      <c r="O8216" s="96"/>
      <c r="P8216" s="96"/>
    </row>
    <row r="8217" spans="1:16" x14ac:dyDescent="0.25">
      <c r="A8217" s="97">
        <v>43795</v>
      </c>
      <c r="B8217" s="101">
        <v>25</v>
      </c>
      <c r="C8217" s="92" t="str">
        <f t="shared" si="384"/>
        <v>GET /accounts/{AccountId}/statements/{StatementId}</v>
      </c>
      <c r="D8217" s="94" t="s">
        <v>208</v>
      </c>
      <c r="E8217" s="93" t="str">
        <f t="shared" si="385"/>
        <v>AISP</v>
      </c>
      <c r="F8217" s="93" t="str">
        <f t="shared" si="386"/>
        <v>Y</v>
      </c>
      <c r="G8217" s="95">
        <v>1153238.5403870877</v>
      </c>
      <c r="H8217" s="103">
        <v>24760.797414135752</v>
      </c>
      <c r="I8217" s="103">
        <v>103.6812910978839</v>
      </c>
      <c r="J8217" s="96"/>
      <c r="K8217" s="96"/>
      <c r="L8217" s="96"/>
      <c r="M8217" s="96"/>
      <c r="N8217" s="96"/>
      <c r="O8217" s="96"/>
      <c r="P8217" s="96"/>
    </row>
    <row r="8218" spans="1:16" x14ac:dyDescent="0.25">
      <c r="A8218" s="97">
        <v>43795</v>
      </c>
      <c r="B8218" s="101">
        <v>26</v>
      </c>
      <c r="C8218" s="92" t="str">
        <f t="shared" si="384"/>
        <v>GET /accounts/{AccountId}/statements/{StatementId}/file</v>
      </c>
      <c r="D8218" s="94" t="s">
        <v>208</v>
      </c>
      <c r="E8218" s="93" t="str">
        <f t="shared" si="385"/>
        <v>AISP</v>
      </c>
      <c r="F8218" s="93" t="str">
        <f t="shared" si="386"/>
        <v>Y</v>
      </c>
      <c r="G8218" s="95">
        <v>1945878.9379992511</v>
      </c>
      <c r="H8218" s="103">
        <v>21519.123984974631</v>
      </c>
      <c r="I8218" s="103">
        <v>86.84933262091549</v>
      </c>
      <c r="J8218" s="96"/>
      <c r="K8218" s="96"/>
      <c r="L8218" s="96"/>
      <c r="M8218" s="96"/>
      <c r="N8218" s="96"/>
      <c r="O8218" s="96"/>
      <c r="P8218" s="96"/>
    </row>
    <row r="8219" spans="1:16" x14ac:dyDescent="0.25">
      <c r="A8219" s="97">
        <v>43795</v>
      </c>
      <c r="B8219" s="101">
        <v>27</v>
      </c>
      <c r="C8219" s="92" t="str">
        <f t="shared" si="384"/>
        <v>GET /accounts/{AccountId}/statements/{StatementId}/transactions</v>
      </c>
      <c r="D8219" s="94" t="s">
        <v>208</v>
      </c>
      <c r="E8219" s="93" t="str">
        <f t="shared" si="385"/>
        <v>AISP</v>
      </c>
      <c r="F8219" s="93" t="str">
        <f t="shared" si="386"/>
        <v>Y</v>
      </c>
      <c r="G8219" s="95">
        <v>30142637.733576737</v>
      </c>
      <c r="H8219" s="103">
        <v>7578.8227344419975</v>
      </c>
      <c r="I8219" s="103">
        <v>269.48443842494822</v>
      </c>
      <c r="J8219" s="96"/>
      <c r="K8219" s="96"/>
      <c r="L8219" s="96"/>
      <c r="M8219" s="96"/>
      <c r="N8219" s="96"/>
      <c r="O8219" s="96"/>
      <c r="P8219" s="96"/>
    </row>
    <row r="8220" spans="1:16" x14ac:dyDescent="0.25">
      <c r="A8220" s="97">
        <v>43795</v>
      </c>
      <c r="B8220" s="101">
        <v>28</v>
      </c>
      <c r="C8220" s="92" t="str">
        <f t="shared" si="384"/>
        <v>GET /statements</v>
      </c>
      <c r="D8220" s="94" t="s">
        <v>208</v>
      </c>
      <c r="E8220" s="93" t="str">
        <f t="shared" si="385"/>
        <v>AISP</v>
      </c>
      <c r="F8220" s="93" t="str">
        <f t="shared" si="386"/>
        <v>Y</v>
      </c>
      <c r="G8220" s="95">
        <v>3562127.0170527007</v>
      </c>
      <c r="H8220" s="103">
        <v>43019.530245098504</v>
      </c>
      <c r="I8220" s="103">
        <v>68.732696529148697</v>
      </c>
      <c r="J8220" s="96"/>
      <c r="K8220" s="96"/>
      <c r="L8220" s="96"/>
      <c r="M8220" s="96"/>
      <c r="N8220" s="96"/>
      <c r="O8220" s="96"/>
      <c r="P8220" s="96"/>
    </row>
    <row r="8221" spans="1:16" x14ac:dyDescent="0.25">
      <c r="A8221" s="97">
        <v>43795</v>
      </c>
      <c r="B8221" s="101">
        <v>29</v>
      </c>
      <c r="C8221" s="92" t="str">
        <f t="shared" si="384"/>
        <v>POST /domestic-payment-consents</v>
      </c>
      <c r="D8221" s="94" t="s">
        <v>208</v>
      </c>
      <c r="E8221" s="93" t="str">
        <f t="shared" si="385"/>
        <v>PISP</v>
      </c>
      <c r="F8221" s="93" t="str">
        <f t="shared" si="386"/>
        <v>N</v>
      </c>
      <c r="G8221" s="95">
        <v>3559793.018040515</v>
      </c>
      <c r="H8221" s="99">
        <v>8452.1161956284977</v>
      </c>
      <c r="I8221" s="99">
        <v>93.152888969248679</v>
      </c>
      <c r="J8221" s="96"/>
      <c r="K8221" s="96"/>
      <c r="L8221" s="96"/>
      <c r="M8221" s="96"/>
      <c r="N8221" s="96"/>
      <c r="O8221" s="96"/>
      <c r="P8221" s="96"/>
    </row>
    <row r="8222" spans="1:16" x14ac:dyDescent="0.25">
      <c r="A8222" s="97">
        <v>43795</v>
      </c>
      <c r="B8222" s="101">
        <v>30</v>
      </c>
      <c r="C8222" s="92" t="str">
        <f t="shared" si="384"/>
        <v>GET /domestic-payment-consents/{ConsentId}</v>
      </c>
      <c r="D8222" s="94" t="s">
        <v>208</v>
      </c>
      <c r="E8222" s="93" t="str">
        <f t="shared" si="385"/>
        <v>PISP</v>
      </c>
      <c r="F8222" s="93" t="str">
        <f t="shared" si="386"/>
        <v>N</v>
      </c>
      <c r="G8222" s="95">
        <v>13348311.89783347</v>
      </c>
      <c r="H8222" s="99">
        <v>19076.202022474514</v>
      </c>
      <c r="I8222" s="99">
        <v>146.56988020577379</v>
      </c>
      <c r="J8222" s="96"/>
      <c r="K8222" s="96"/>
      <c r="L8222" s="96"/>
      <c r="M8222" s="96"/>
      <c r="N8222" s="96"/>
      <c r="O8222" s="96"/>
      <c r="P8222" s="96"/>
    </row>
    <row r="8223" spans="1:16" x14ac:dyDescent="0.25">
      <c r="A8223" s="97">
        <v>43795</v>
      </c>
      <c r="B8223" s="101">
        <v>31</v>
      </c>
      <c r="C8223" s="92" t="str">
        <f t="shared" si="384"/>
        <v>POST /domestic-payments</v>
      </c>
      <c r="D8223" s="94" t="s">
        <v>208</v>
      </c>
      <c r="E8223" s="93" t="str">
        <f t="shared" si="385"/>
        <v>PISP</v>
      </c>
      <c r="F8223" s="93" t="str">
        <f t="shared" si="386"/>
        <v>Y</v>
      </c>
      <c r="G8223" s="95">
        <v>4445391.2044731509</v>
      </c>
      <c r="H8223" s="99">
        <v>15271.749122557381</v>
      </c>
      <c r="I8223" s="99">
        <v>6.1852350086523451</v>
      </c>
      <c r="J8223" s="96"/>
      <c r="K8223" s="96"/>
      <c r="L8223" s="96"/>
      <c r="M8223" s="96"/>
      <c r="N8223" s="96"/>
      <c r="O8223" s="96"/>
      <c r="P8223" s="96"/>
    </row>
    <row r="8224" spans="1:16" x14ac:dyDescent="0.25">
      <c r="A8224" s="97">
        <v>43795</v>
      </c>
      <c r="B8224" s="101">
        <v>32</v>
      </c>
      <c r="C8224" s="92" t="str">
        <f t="shared" si="384"/>
        <v>GET /domestic-payments/{DomesticPaymentId}</v>
      </c>
      <c r="D8224" s="94" t="s">
        <v>208</v>
      </c>
      <c r="E8224" s="93" t="str">
        <f t="shared" si="385"/>
        <v>PISP</v>
      </c>
      <c r="F8224" s="93" t="str">
        <f t="shared" si="386"/>
        <v>Y</v>
      </c>
      <c r="G8224" s="95">
        <v>32723720.568788368</v>
      </c>
      <c r="H8224" s="99">
        <v>39353.753982939939</v>
      </c>
      <c r="I8224" s="99">
        <v>71.00091252286289</v>
      </c>
      <c r="J8224" s="96"/>
      <c r="K8224" s="96"/>
      <c r="L8224" s="96"/>
      <c r="M8224" s="96"/>
      <c r="N8224" s="96"/>
      <c r="O8224" s="96"/>
      <c r="P8224" s="96"/>
    </row>
    <row r="8225" spans="1:16" x14ac:dyDescent="0.25">
      <c r="A8225" s="97">
        <v>43795</v>
      </c>
      <c r="B8225" s="101">
        <v>33</v>
      </c>
      <c r="C8225" s="92" t="str">
        <f t="shared" si="384"/>
        <v>POST /domestic-scheduled-payment-consents</v>
      </c>
      <c r="D8225" s="94" t="s">
        <v>208</v>
      </c>
      <c r="E8225" s="93" t="str">
        <f t="shared" si="385"/>
        <v>PISP</v>
      </c>
      <c r="F8225" s="93" t="str">
        <f t="shared" si="386"/>
        <v>N</v>
      </c>
      <c r="G8225" s="95">
        <v>17255905.034042027</v>
      </c>
      <c r="H8225" s="99">
        <v>17139.166219645795</v>
      </c>
      <c r="I8225" s="99">
        <v>95.330817057376606</v>
      </c>
      <c r="J8225" s="96"/>
      <c r="K8225" s="96"/>
      <c r="L8225" s="96"/>
      <c r="M8225" s="96"/>
      <c r="N8225" s="96"/>
      <c r="O8225" s="96"/>
      <c r="P8225" s="96"/>
    </row>
    <row r="8226" spans="1:16" x14ac:dyDescent="0.25">
      <c r="A8226" s="97">
        <v>43795</v>
      </c>
      <c r="B8226" s="101">
        <v>34</v>
      </c>
      <c r="C8226" s="92" t="str">
        <f t="shared" si="384"/>
        <v>GET /domestic-scheduled-payment-consents/{ConsentId}</v>
      </c>
      <c r="D8226" s="94" t="s">
        <v>208</v>
      </c>
      <c r="E8226" s="93" t="str">
        <f t="shared" si="385"/>
        <v>PISP</v>
      </c>
      <c r="F8226" s="93" t="str">
        <f t="shared" si="386"/>
        <v>N</v>
      </c>
      <c r="G8226" s="95">
        <v>11315772.159372006</v>
      </c>
      <c r="H8226" s="99">
        <v>12641.300403238585</v>
      </c>
      <c r="I8226" s="99">
        <v>74.276087951336308</v>
      </c>
      <c r="J8226" s="96"/>
      <c r="K8226" s="96"/>
      <c r="L8226" s="96"/>
      <c r="M8226" s="96"/>
      <c r="N8226" s="96"/>
      <c r="O8226" s="96"/>
      <c r="P8226" s="96"/>
    </row>
    <row r="8227" spans="1:16" x14ac:dyDescent="0.25">
      <c r="A8227" s="97">
        <v>43795</v>
      </c>
      <c r="B8227" s="101">
        <v>35</v>
      </c>
      <c r="C8227" s="92" t="str">
        <f t="shared" si="384"/>
        <v>POST /domestic-scheduled-payments</v>
      </c>
      <c r="D8227" s="94" t="s">
        <v>208</v>
      </c>
      <c r="E8227" s="93" t="str">
        <f t="shared" si="385"/>
        <v>PISP</v>
      </c>
      <c r="F8227" s="93" t="str">
        <f t="shared" si="386"/>
        <v>Y</v>
      </c>
      <c r="G8227" s="95">
        <v>31839603.868931465</v>
      </c>
      <c r="H8227" s="99">
        <v>43840.483578973915</v>
      </c>
      <c r="I8227" s="99">
        <v>156.61103043563017</v>
      </c>
      <c r="J8227" s="96"/>
      <c r="K8227" s="96"/>
      <c r="L8227" s="96"/>
      <c r="M8227" s="96"/>
      <c r="N8227" s="96"/>
      <c r="O8227" s="96"/>
      <c r="P8227" s="96"/>
    </row>
    <row r="8228" spans="1:16" x14ac:dyDescent="0.25">
      <c r="A8228" s="97">
        <v>43795</v>
      </c>
      <c r="B8228" s="101">
        <v>36</v>
      </c>
      <c r="C8228" s="92" t="str">
        <f t="shared" si="384"/>
        <v>GET /domestic-scheduled-payments/{DomesticScheduledPaymentId}</v>
      </c>
      <c r="D8228" s="94" t="s">
        <v>208</v>
      </c>
      <c r="E8228" s="93" t="str">
        <f t="shared" si="385"/>
        <v>PISP</v>
      </c>
      <c r="F8228" s="93" t="str">
        <f t="shared" si="386"/>
        <v>Y</v>
      </c>
      <c r="G8228" s="95">
        <v>15353774.772159029</v>
      </c>
      <c r="H8228" s="99">
        <v>36372.886678663228</v>
      </c>
      <c r="I8228" s="99">
        <v>90.480372404211863</v>
      </c>
      <c r="J8228" s="96"/>
      <c r="K8228" s="96"/>
      <c r="L8228" s="96"/>
      <c r="M8228" s="96"/>
      <c r="N8228" s="96"/>
      <c r="O8228" s="96"/>
      <c r="P8228" s="96"/>
    </row>
    <row r="8229" spans="1:16" x14ac:dyDescent="0.25">
      <c r="A8229" s="97">
        <v>43795</v>
      </c>
      <c r="B8229" s="101">
        <v>37</v>
      </c>
      <c r="C8229" s="92" t="str">
        <f t="shared" si="384"/>
        <v>POST /domestic-standing-order-consents</v>
      </c>
      <c r="D8229" s="94" t="s">
        <v>208</v>
      </c>
      <c r="E8229" s="93" t="str">
        <f t="shared" si="385"/>
        <v>PISP</v>
      </c>
      <c r="F8229" s="93" t="str">
        <f t="shared" si="386"/>
        <v>N</v>
      </c>
      <c r="G8229" s="95">
        <v>27318053.413274255</v>
      </c>
      <c r="H8229" s="99">
        <v>24389.969923295244</v>
      </c>
      <c r="I8229" s="99">
        <v>203.82564978926749</v>
      </c>
      <c r="J8229" s="96"/>
      <c r="K8229" s="96"/>
      <c r="L8229" s="96"/>
      <c r="M8229" s="96"/>
      <c r="N8229" s="96"/>
      <c r="O8229" s="96"/>
      <c r="P8229" s="96"/>
    </row>
    <row r="8230" spans="1:16" x14ac:dyDescent="0.25">
      <c r="A8230" s="97">
        <v>43795</v>
      </c>
      <c r="B8230" s="101">
        <v>38</v>
      </c>
      <c r="C8230" s="92" t="str">
        <f t="shared" si="384"/>
        <v>GET /domestic-standing-order-consents/{ConsentId}</v>
      </c>
      <c r="D8230" s="94" t="s">
        <v>208</v>
      </c>
      <c r="E8230" s="93" t="str">
        <f t="shared" si="385"/>
        <v>PISP</v>
      </c>
      <c r="F8230" s="93" t="str">
        <f t="shared" si="386"/>
        <v>N</v>
      </c>
      <c r="G8230" s="95">
        <v>22588431.471638273</v>
      </c>
      <c r="H8230" s="99">
        <v>29357.996216480264</v>
      </c>
      <c r="I8230" s="99">
        <v>177.39923694802613</v>
      </c>
      <c r="J8230" s="96"/>
      <c r="K8230" s="96"/>
      <c r="L8230" s="96"/>
      <c r="M8230" s="96"/>
      <c r="N8230" s="96"/>
      <c r="O8230" s="96"/>
      <c r="P8230" s="96"/>
    </row>
    <row r="8231" spans="1:16" x14ac:dyDescent="0.25">
      <c r="A8231" s="97">
        <v>43795</v>
      </c>
      <c r="B8231" s="101">
        <v>39</v>
      </c>
      <c r="C8231" s="92" t="str">
        <f t="shared" si="384"/>
        <v>POST /domestic-standing-orders</v>
      </c>
      <c r="D8231" s="94" t="s">
        <v>208</v>
      </c>
      <c r="E8231" s="93" t="str">
        <f t="shared" si="385"/>
        <v>PISP</v>
      </c>
      <c r="F8231" s="93" t="str">
        <f t="shared" si="386"/>
        <v>Y</v>
      </c>
      <c r="G8231" s="95">
        <v>7397012.7699535685</v>
      </c>
      <c r="H8231" s="99">
        <v>19948.843830068217</v>
      </c>
      <c r="I8231" s="99">
        <v>1.8169500089925139</v>
      </c>
      <c r="J8231" s="96"/>
      <c r="K8231" s="96"/>
      <c r="L8231" s="96"/>
      <c r="M8231" s="96"/>
      <c r="N8231" s="96"/>
      <c r="O8231" s="96"/>
      <c r="P8231" s="96"/>
    </row>
    <row r="8232" spans="1:16" x14ac:dyDescent="0.25">
      <c r="A8232" s="97">
        <v>43795</v>
      </c>
      <c r="B8232" s="101">
        <v>40</v>
      </c>
      <c r="C8232" s="92" t="str">
        <f t="shared" si="384"/>
        <v>GET /domestic-standing-orders/{DomesticStandingOrderId}</v>
      </c>
      <c r="D8232" s="94" t="s">
        <v>208</v>
      </c>
      <c r="E8232" s="93" t="str">
        <f t="shared" si="385"/>
        <v>PISP</v>
      </c>
      <c r="F8232" s="93" t="str">
        <f t="shared" si="386"/>
        <v>Y</v>
      </c>
      <c r="G8232" s="95">
        <v>6301606.9568213793</v>
      </c>
      <c r="H8232" s="99">
        <v>8104.0118314349247</v>
      </c>
      <c r="I8232" s="99">
        <v>241.50919326729124</v>
      </c>
      <c r="J8232" s="96"/>
      <c r="K8232" s="96"/>
      <c r="L8232" s="96"/>
      <c r="M8232" s="96"/>
      <c r="N8232" s="96"/>
      <c r="O8232" s="96"/>
      <c r="P8232" s="96"/>
    </row>
    <row r="8233" spans="1:16" x14ac:dyDescent="0.25">
      <c r="A8233" s="97">
        <v>43795</v>
      </c>
      <c r="B8233" s="101">
        <v>41</v>
      </c>
      <c r="C8233" s="92" t="str">
        <f t="shared" si="384"/>
        <v>POST /international-payment-consents</v>
      </c>
      <c r="D8233" s="94" t="s">
        <v>208</v>
      </c>
      <c r="E8233" s="93" t="str">
        <f t="shared" si="385"/>
        <v>PISP</v>
      </c>
      <c r="F8233" s="93" t="str">
        <f t="shared" si="386"/>
        <v>N</v>
      </c>
      <c r="G8233" s="95">
        <v>32367769.188707728</v>
      </c>
      <c r="H8233" s="99">
        <v>47179.062786137663</v>
      </c>
      <c r="I8233" s="99">
        <v>63.184727656342126</v>
      </c>
      <c r="J8233" s="96"/>
      <c r="K8233" s="96"/>
      <c r="L8233" s="96"/>
      <c r="M8233" s="96"/>
      <c r="N8233" s="96"/>
      <c r="O8233" s="96"/>
      <c r="P8233" s="96"/>
    </row>
    <row r="8234" spans="1:16" x14ac:dyDescent="0.25">
      <c r="A8234" s="97">
        <v>43795</v>
      </c>
      <c r="B8234" s="101">
        <v>42</v>
      </c>
      <c r="C8234" s="92" t="str">
        <f t="shared" si="384"/>
        <v>GET /international-payment-consents/{ConsentId}</v>
      </c>
      <c r="D8234" s="94" t="s">
        <v>208</v>
      </c>
      <c r="E8234" s="93" t="str">
        <f t="shared" si="385"/>
        <v>PISP</v>
      </c>
      <c r="F8234" s="93" t="str">
        <f t="shared" si="386"/>
        <v>N</v>
      </c>
      <c r="G8234" s="95">
        <v>31574951.979741991</v>
      </c>
      <c r="H8234" s="99">
        <v>32712.073875828424</v>
      </c>
      <c r="I8234" s="99">
        <v>283.74482188063405</v>
      </c>
      <c r="J8234" s="96"/>
      <c r="K8234" s="96"/>
      <c r="L8234" s="96"/>
      <c r="M8234" s="96"/>
      <c r="N8234" s="96"/>
      <c r="O8234" s="96"/>
      <c r="P8234" s="96"/>
    </row>
    <row r="8235" spans="1:16" x14ac:dyDescent="0.25">
      <c r="A8235" s="97">
        <v>43795</v>
      </c>
      <c r="B8235" s="101">
        <v>43</v>
      </c>
      <c r="C8235" s="92" t="str">
        <f t="shared" si="384"/>
        <v>POST /international-payments</v>
      </c>
      <c r="D8235" s="94" t="s">
        <v>208</v>
      </c>
      <c r="E8235" s="93" t="str">
        <f t="shared" si="385"/>
        <v>PISP</v>
      </c>
      <c r="F8235" s="93" t="str">
        <f t="shared" si="386"/>
        <v>Y</v>
      </c>
      <c r="G8235" s="95">
        <v>33270868.541472066</v>
      </c>
      <c r="H8235" s="99">
        <v>42096.759574417716</v>
      </c>
      <c r="I8235" s="99">
        <v>46.084464577752421</v>
      </c>
      <c r="J8235" s="96"/>
      <c r="K8235" s="96"/>
      <c r="L8235" s="96"/>
      <c r="M8235" s="96"/>
      <c r="N8235" s="96"/>
      <c r="O8235" s="96"/>
      <c r="P8235" s="96"/>
    </row>
    <row r="8236" spans="1:16" x14ac:dyDescent="0.25">
      <c r="A8236" s="97">
        <v>43795</v>
      </c>
      <c r="B8236" s="101">
        <v>44</v>
      </c>
      <c r="C8236" s="92" t="str">
        <f t="shared" si="384"/>
        <v>GET /international-payments/{InternationalPaymentId}</v>
      </c>
      <c r="D8236" s="94" t="s">
        <v>208</v>
      </c>
      <c r="E8236" s="93" t="str">
        <f t="shared" si="385"/>
        <v>PISP</v>
      </c>
      <c r="F8236" s="93" t="str">
        <f t="shared" si="386"/>
        <v>Y</v>
      </c>
      <c r="G8236" s="95">
        <v>13799431.756654754</v>
      </c>
      <c r="H8236" s="99">
        <v>19995.092587173644</v>
      </c>
      <c r="I8236" s="99">
        <v>63.056047951286004</v>
      </c>
      <c r="J8236" s="96"/>
      <c r="K8236" s="96"/>
      <c r="L8236" s="96"/>
      <c r="M8236" s="96"/>
      <c r="N8236" s="96"/>
      <c r="O8236" s="96"/>
      <c r="P8236" s="96"/>
    </row>
    <row r="8237" spans="1:16" x14ac:dyDescent="0.25">
      <c r="A8237" s="97">
        <v>43795</v>
      </c>
      <c r="B8237" s="101">
        <v>45</v>
      </c>
      <c r="C8237" s="92" t="str">
        <f t="shared" si="384"/>
        <v>POST /international-scheduled-payment-consents</v>
      </c>
      <c r="D8237" s="94" t="s">
        <v>208</v>
      </c>
      <c r="E8237" s="93" t="str">
        <f t="shared" si="385"/>
        <v>PISP</v>
      </c>
      <c r="F8237" s="93" t="str">
        <f t="shared" si="386"/>
        <v>N</v>
      </c>
      <c r="G8237" s="95">
        <v>27751596.455396038</v>
      </c>
      <c r="H8237" s="99">
        <v>35017.833697057031</v>
      </c>
      <c r="I8237" s="99">
        <v>16.307717777066259</v>
      </c>
      <c r="J8237" s="96"/>
      <c r="K8237" s="96"/>
      <c r="L8237" s="96"/>
      <c r="M8237" s="96"/>
      <c r="N8237" s="96"/>
      <c r="O8237" s="96"/>
      <c r="P8237" s="96"/>
    </row>
    <row r="8238" spans="1:16" x14ac:dyDescent="0.25">
      <c r="A8238" s="97">
        <v>43795</v>
      </c>
      <c r="B8238" s="101">
        <v>46</v>
      </c>
      <c r="C8238" s="92" t="str">
        <f t="shared" si="384"/>
        <v>GET /international-scheduled-payment-consents/{ConsentId}</v>
      </c>
      <c r="D8238" s="94" t="s">
        <v>208</v>
      </c>
      <c r="E8238" s="93" t="str">
        <f t="shared" si="385"/>
        <v>PISP</v>
      </c>
      <c r="F8238" s="93" t="str">
        <f t="shared" si="386"/>
        <v>N</v>
      </c>
      <c r="G8238" s="95">
        <v>8918411.4875889961</v>
      </c>
      <c r="H8238" s="99">
        <v>27391.252374039304</v>
      </c>
      <c r="I8238" s="99">
        <v>27.677403733360947</v>
      </c>
      <c r="J8238" s="96"/>
      <c r="K8238" s="96"/>
      <c r="L8238" s="96"/>
      <c r="M8238" s="96"/>
      <c r="N8238" s="96"/>
      <c r="O8238" s="96"/>
      <c r="P8238" s="96"/>
    </row>
    <row r="8239" spans="1:16" x14ac:dyDescent="0.25">
      <c r="A8239" s="97">
        <v>43795</v>
      </c>
      <c r="B8239" s="101">
        <v>47</v>
      </c>
      <c r="C8239" s="92" t="str">
        <f t="shared" si="384"/>
        <v>POST /international-scheduled-payments</v>
      </c>
      <c r="D8239" s="94" t="s">
        <v>208</v>
      </c>
      <c r="E8239" s="93" t="str">
        <f t="shared" si="385"/>
        <v>PISP</v>
      </c>
      <c r="F8239" s="93" t="str">
        <f t="shared" si="386"/>
        <v>Y</v>
      </c>
      <c r="G8239" s="95">
        <v>13770138.03120018</v>
      </c>
      <c r="H8239" s="99">
        <v>20695.387210088647</v>
      </c>
      <c r="I8239" s="99">
        <v>70.60535404090362</v>
      </c>
      <c r="J8239" s="96"/>
      <c r="K8239" s="96"/>
      <c r="L8239" s="96"/>
      <c r="M8239" s="96"/>
      <c r="N8239" s="96"/>
      <c r="O8239" s="96"/>
      <c r="P8239" s="96"/>
    </row>
    <row r="8240" spans="1:16" x14ac:dyDescent="0.25">
      <c r="A8240" s="97">
        <v>43795</v>
      </c>
      <c r="B8240" s="101">
        <v>48</v>
      </c>
      <c r="C8240" s="92" t="str">
        <f t="shared" si="384"/>
        <v>GET /international-scheduled-payments/{InternationalScheduledPaymentId}</v>
      </c>
      <c r="D8240" s="94" t="s">
        <v>208</v>
      </c>
      <c r="E8240" s="93" t="str">
        <f t="shared" si="385"/>
        <v>PISP</v>
      </c>
      <c r="F8240" s="93" t="str">
        <f t="shared" si="386"/>
        <v>Y</v>
      </c>
      <c r="G8240" s="95">
        <v>21473369.893831432</v>
      </c>
      <c r="H8240" s="99">
        <v>34304.067927991746</v>
      </c>
      <c r="I8240" s="99">
        <v>52.918090547595604</v>
      </c>
      <c r="J8240" s="96"/>
      <c r="K8240" s="96"/>
      <c r="L8240" s="96"/>
      <c r="M8240" s="96"/>
      <c r="N8240" s="96"/>
      <c r="O8240" s="96"/>
      <c r="P8240" s="96"/>
    </row>
    <row r="8241" spans="1:16" x14ac:dyDescent="0.25">
      <c r="A8241" s="97">
        <v>43795</v>
      </c>
      <c r="B8241" s="101">
        <v>49</v>
      </c>
      <c r="C8241" s="92" t="str">
        <f t="shared" si="384"/>
        <v>POST /international-standing-order-consents</v>
      </c>
      <c r="D8241" s="94" t="s">
        <v>208</v>
      </c>
      <c r="E8241" s="93" t="str">
        <f t="shared" si="385"/>
        <v>PISP</v>
      </c>
      <c r="F8241" s="93" t="str">
        <f t="shared" si="386"/>
        <v>N</v>
      </c>
      <c r="G8241" s="95">
        <v>3850567.3049049433</v>
      </c>
      <c r="H8241" s="99">
        <v>13122.068899258189</v>
      </c>
      <c r="I8241" s="99">
        <v>5.9009084824345859</v>
      </c>
      <c r="J8241" s="96"/>
      <c r="K8241" s="96"/>
      <c r="L8241" s="96"/>
      <c r="M8241" s="96"/>
      <c r="N8241" s="96"/>
      <c r="O8241" s="96"/>
      <c r="P8241" s="96"/>
    </row>
    <row r="8242" spans="1:16" x14ac:dyDescent="0.25">
      <c r="A8242" s="97">
        <v>43795</v>
      </c>
      <c r="B8242" s="101">
        <v>50</v>
      </c>
      <c r="C8242" s="92" t="str">
        <f t="shared" si="384"/>
        <v>GET /international-standing-order-consents/{ConsentId}</v>
      </c>
      <c r="D8242" s="94" t="s">
        <v>208</v>
      </c>
      <c r="E8242" s="93" t="str">
        <f t="shared" si="385"/>
        <v>PISP</v>
      </c>
      <c r="F8242" s="93" t="str">
        <f t="shared" si="386"/>
        <v>N</v>
      </c>
      <c r="G8242" s="95">
        <v>19004064.870646194</v>
      </c>
      <c r="H8242" s="99">
        <v>28492.486957605801</v>
      </c>
      <c r="I8242" s="99">
        <v>278.94086649238841</v>
      </c>
      <c r="J8242" s="96"/>
      <c r="K8242" s="96"/>
      <c r="L8242" s="96"/>
      <c r="M8242" s="96"/>
      <c r="N8242" s="96"/>
      <c r="O8242" s="96"/>
      <c r="P8242" s="96"/>
    </row>
    <row r="8243" spans="1:16" x14ac:dyDescent="0.25">
      <c r="A8243" s="97">
        <v>43795</v>
      </c>
      <c r="B8243" s="101">
        <v>51</v>
      </c>
      <c r="C8243" s="92" t="str">
        <f t="shared" si="384"/>
        <v>POST /international-standing-orders</v>
      </c>
      <c r="D8243" s="94" t="s">
        <v>208</v>
      </c>
      <c r="E8243" s="93" t="str">
        <f t="shared" si="385"/>
        <v>PISP</v>
      </c>
      <c r="F8243" s="93" t="str">
        <f t="shared" si="386"/>
        <v>Y</v>
      </c>
      <c r="G8243" s="95">
        <v>14983206.73637167</v>
      </c>
      <c r="H8243" s="99">
        <v>23152.000151745731</v>
      </c>
      <c r="I8243" s="99">
        <v>207.02315910205166</v>
      </c>
      <c r="J8243" s="96"/>
      <c r="K8243" s="96"/>
      <c r="L8243" s="96"/>
      <c r="M8243" s="96"/>
      <c r="N8243" s="96"/>
      <c r="O8243" s="96"/>
      <c r="P8243" s="96"/>
    </row>
    <row r="8244" spans="1:16" x14ac:dyDescent="0.25">
      <c r="A8244" s="97">
        <v>43795</v>
      </c>
      <c r="B8244" s="101">
        <v>52</v>
      </c>
      <c r="C8244" s="92" t="str">
        <f t="shared" si="384"/>
        <v>GET /international-standing-orders/{InternationalStandingOrderPaymentId}</v>
      </c>
      <c r="D8244" s="94" t="s">
        <v>208</v>
      </c>
      <c r="E8244" s="93" t="str">
        <f t="shared" si="385"/>
        <v>PISP</v>
      </c>
      <c r="F8244" s="93" t="str">
        <f t="shared" si="386"/>
        <v>Y</v>
      </c>
      <c r="G8244" s="95">
        <v>6698519.6366160763</v>
      </c>
      <c r="H8244" s="99">
        <v>18255.868097626189</v>
      </c>
      <c r="I8244" s="99">
        <v>67.393022063566889</v>
      </c>
      <c r="J8244" s="96"/>
      <c r="K8244" s="96"/>
      <c r="L8244" s="96"/>
      <c r="M8244" s="96"/>
      <c r="N8244" s="96"/>
      <c r="O8244" s="96"/>
      <c r="P8244" s="96"/>
    </row>
    <row r="8245" spans="1:16" x14ac:dyDescent="0.25">
      <c r="A8245" s="97">
        <v>43795</v>
      </c>
      <c r="B8245" s="101">
        <v>53</v>
      </c>
      <c r="C8245" s="92" t="str">
        <f t="shared" si="384"/>
        <v>POST /file-payment-consents</v>
      </c>
      <c r="D8245" s="94" t="s">
        <v>208</v>
      </c>
      <c r="E8245" s="93" t="str">
        <f t="shared" si="385"/>
        <v>PISP</v>
      </c>
      <c r="F8245" s="93" t="str">
        <f t="shared" si="386"/>
        <v>N</v>
      </c>
      <c r="G8245" s="95">
        <v>11859150.443915367</v>
      </c>
      <c r="H8245" s="99">
        <v>12983.084998498674</v>
      </c>
      <c r="I8245" s="99">
        <v>22.809924980371822</v>
      </c>
      <c r="J8245" s="96"/>
      <c r="K8245" s="96"/>
      <c r="L8245" s="96"/>
      <c r="M8245" s="96"/>
      <c r="N8245" s="96"/>
      <c r="O8245" s="96"/>
      <c r="P8245" s="96"/>
    </row>
    <row r="8246" spans="1:16" x14ac:dyDescent="0.25">
      <c r="A8246" s="97">
        <v>43795</v>
      </c>
      <c r="B8246" s="101">
        <v>54</v>
      </c>
      <c r="C8246" s="92" t="str">
        <f t="shared" si="384"/>
        <v>GET /file-payment-consents/{ConsentId}</v>
      </c>
      <c r="D8246" s="94" t="s">
        <v>208</v>
      </c>
      <c r="E8246" s="93" t="str">
        <f t="shared" si="385"/>
        <v>PISP</v>
      </c>
      <c r="F8246" s="93" t="str">
        <f t="shared" si="386"/>
        <v>N</v>
      </c>
      <c r="G8246" s="95">
        <v>22666282.227675106</v>
      </c>
      <c r="H8246" s="99">
        <v>22264.734343287422</v>
      </c>
      <c r="I8246" s="99">
        <v>205.72406486260246</v>
      </c>
      <c r="J8246" s="96"/>
      <c r="K8246" s="96"/>
      <c r="L8246" s="96"/>
      <c r="M8246" s="96"/>
      <c r="N8246" s="96"/>
      <c r="O8246" s="96"/>
      <c r="P8246" s="96"/>
    </row>
    <row r="8247" spans="1:16" x14ac:dyDescent="0.25">
      <c r="A8247" s="97">
        <v>43795</v>
      </c>
      <c r="B8247" s="101">
        <v>55</v>
      </c>
      <c r="C8247" s="92" t="str">
        <f t="shared" si="384"/>
        <v>POST /file-payment-consents/{ConsentId}/file</v>
      </c>
      <c r="D8247" s="94" t="s">
        <v>208</v>
      </c>
      <c r="E8247" s="93" t="str">
        <f t="shared" si="385"/>
        <v>PISP</v>
      </c>
      <c r="F8247" s="93" t="str">
        <f t="shared" si="386"/>
        <v>N</v>
      </c>
      <c r="G8247" s="95">
        <v>19047661.974547029</v>
      </c>
      <c r="H8247" s="99">
        <v>30374.556888980998</v>
      </c>
      <c r="I8247" s="99">
        <v>68.828967848091793</v>
      </c>
      <c r="J8247" s="96"/>
      <c r="K8247" s="96"/>
      <c r="L8247" s="96"/>
      <c r="M8247" s="96"/>
      <c r="N8247" s="96"/>
      <c r="O8247" s="96"/>
      <c r="P8247" s="96"/>
    </row>
    <row r="8248" spans="1:16" x14ac:dyDescent="0.25">
      <c r="A8248" s="97">
        <v>43795</v>
      </c>
      <c r="B8248" s="101">
        <v>56</v>
      </c>
      <c r="C8248" s="92" t="str">
        <f t="shared" si="384"/>
        <v>GET /file-payment-consents/{ConsentId}/file</v>
      </c>
      <c r="D8248" s="94" t="s">
        <v>208</v>
      </c>
      <c r="E8248" s="93" t="str">
        <f t="shared" si="385"/>
        <v>PISP</v>
      </c>
      <c r="F8248" s="93" t="str">
        <f t="shared" si="386"/>
        <v>N</v>
      </c>
      <c r="G8248" s="95">
        <v>22281208.620678313</v>
      </c>
      <c r="H8248" s="99">
        <v>33953.088633943094</v>
      </c>
      <c r="I8248" s="99">
        <v>39.32563455427357</v>
      </c>
      <c r="J8248" s="96"/>
      <c r="K8248" s="96"/>
      <c r="L8248" s="96"/>
      <c r="M8248" s="96"/>
      <c r="N8248" s="96"/>
      <c r="O8248" s="96"/>
      <c r="P8248" s="96"/>
    </row>
    <row r="8249" spans="1:16" x14ac:dyDescent="0.25">
      <c r="A8249" s="97">
        <v>43795</v>
      </c>
      <c r="B8249" s="101">
        <v>57</v>
      </c>
      <c r="C8249" s="92" t="str">
        <f t="shared" si="384"/>
        <v>POST /file-payments</v>
      </c>
      <c r="D8249" s="94" t="s">
        <v>208</v>
      </c>
      <c r="E8249" s="93" t="str">
        <f t="shared" si="385"/>
        <v>PISP</v>
      </c>
      <c r="F8249" s="93" t="str">
        <f t="shared" si="386"/>
        <v>Y</v>
      </c>
      <c r="G8249" s="95">
        <v>344962406.09411132</v>
      </c>
      <c r="H8249" s="99">
        <v>4366.520421867901</v>
      </c>
      <c r="I8249" s="99">
        <v>57.260036226766253</v>
      </c>
      <c r="J8249" s="96"/>
      <c r="K8249" s="96"/>
      <c r="L8249" s="96"/>
      <c r="M8249" s="96"/>
      <c r="N8249" s="96"/>
      <c r="O8249" s="96"/>
      <c r="P8249" s="96"/>
    </row>
    <row r="8250" spans="1:16" x14ac:dyDescent="0.25">
      <c r="A8250" s="97">
        <v>43795</v>
      </c>
      <c r="B8250" s="101">
        <v>58</v>
      </c>
      <c r="C8250" s="92" t="str">
        <f t="shared" si="384"/>
        <v>GET /file-payments/{FilePaymentId}</v>
      </c>
      <c r="D8250" s="94" t="s">
        <v>208</v>
      </c>
      <c r="E8250" s="93" t="str">
        <f t="shared" si="385"/>
        <v>PISP</v>
      </c>
      <c r="F8250" s="93" t="str">
        <f t="shared" si="386"/>
        <v>Y</v>
      </c>
      <c r="G8250" s="95">
        <v>74721338.958580896</v>
      </c>
      <c r="H8250" s="99">
        <v>822.00349854051842</v>
      </c>
      <c r="I8250" s="99">
        <v>132.9312287456934</v>
      </c>
      <c r="J8250" s="96"/>
      <c r="K8250" s="96"/>
      <c r="L8250" s="96"/>
      <c r="M8250" s="96"/>
      <c r="N8250" s="96"/>
      <c r="O8250" s="96"/>
      <c r="P8250" s="96"/>
    </row>
    <row r="8251" spans="1:16" x14ac:dyDescent="0.25">
      <c r="A8251" s="97">
        <v>43795</v>
      </c>
      <c r="B8251" s="101">
        <v>59</v>
      </c>
      <c r="C8251" s="92" t="str">
        <f t="shared" si="384"/>
        <v>GET /file-payments/{FilePaymentId}/report-file</v>
      </c>
      <c r="D8251" s="94" t="s">
        <v>208</v>
      </c>
      <c r="E8251" s="93" t="str">
        <f t="shared" si="385"/>
        <v>PISP</v>
      </c>
      <c r="F8251" s="93" t="str">
        <f t="shared" si="386"/>
        <v>Y</v>
      </c>
      <c r="G8251" s="95">
        <v>58603610.55653967</v>
      </c>
      <c r="H8251" s="99">
        <v>2752.8100059962271</v>
      </c>
      <c r="I8251" s="99">
        <v>86.902152519452258</v>
      </c>
      <c r="J8251" s="96"/>
      <c r="K8251" s="96"/>
      <c r="L8251" s="96"/>
      <c r="M8251" s="96"/>
      <c r="N8251" s="96"/>
      <c r="O8251" s="96"/>
      <c r="P8251" s="96"/>
    </row>
    <row r="8252" spans="1:16" x14ac:dyDescent="0.25">
      <c r="A8252" s="97">
        <v>43795</v>
      </c>
      <c r="B8252" s="101">
        <v>60</v>
      </c>
      <c r="C8252" s="92" t="str">
        <f t="shared" si="384"/>
        <v>POST /funds-confirmation-consents</v>
      </c>
      <c r="D8252" s="94" t="s">
        <v>208</v>
      </c>
      <c r="E8252" s="93" t="str">
        <f t="shared" si="385"/>
        <v>CoF</v>
      </c>
      <c r="F8252" s="93" t="str">
        <f t="shared" si="386"/>
        <v>N</v>
      </c>
      <c r="G8252" s="95">
        <v>12137175.394124163</v>
      </c>
      <c r="H8252" s="103">
        <v>16033.353832585713</v>
      </c>
      <c r="I8252" s="103">
        <v>14.122515032957732</v>
      </c>
      <c r="J8252" s="96"/>
      <c r="K8252" s="96"/>
      <c r="L8252" s="96"/>
      <c r="M8252" s="96"/>
      <c r="N8252" s="96"/>
      <c r="O8252" s="96"/>
      <c r="P8252" s="96"/>
    </row>
    <row r="8253" spans="1:16" x14ac:dyDescent="0.25">
      <c r="A8253" s="97">
        <v>43795</v>
      </c>
      <c r="B8253" s="101">
        <v>61</v>
      </c>
      <c r="C8253" s="92" t="str">
        <f t="shared" si="384"/>
        <v>GET /funds-confirmation-consents/{ConsentId}</v>
      </c>
      <c r="D8253" s="94" t="s">
        <v>208</v>
      </c>
      <c r="E8253" s="93" t="str">
        <f t="shared" si="385"/>
        <v>CoF</v>
      </c>
      <c r="F8253" s="93" t="str">
        <f t="shared" si="386"/>
        <v>N</v>
      </c>
      <c r="G8253" s="95">
        <v>22038004.619971994</v>
      </c>
      <c r="H8253" s="103">
        <v>39156.50222296545</v>
      </c>
      <c r="I8253" s="103">
        <v>188.80334494690428</v>
      </c>
      <c r="J8253" s="96"/>
      <c r="K8253" s="96"/>
      <c r="L8253" s="96"/>
      <c r="M8253" s="96"/>
      <c r="N8253" s="96"/>
      <c r="O8253" s="96"/>
      <c r="P8253" s="96"/>
    </row>
    <row r="8254" spans="1:16" x14ac:dyDescent="0.25">
      <c r="A8254" s="97">
        <v>43795</v>
      </c>
      <c r="B8254" s="101">
        <v>62</v>
      </c>
      <c r="C8254" s="92" t="str">
        <f t="shared" si="384"/>
        <v>DELETE /funds-confirmation-consents/{ConsentId}</v>
      </c>
      <c r="D8254" s="94" t="s">
        <v>208</v>
      </c>
      <c r="E8254" s="93" t="str">
        <f t="shared" si="385"/>
        <v>CoF</v>
      </c>
      <c r="F8254" s="93" t="str">
        <f t="shared" si="386"/>
        <v>N</v>
      </c>
      <c r="G8254" s="95">
        <v>6232410.40660547</v>
      </c>
      <c r="H8254" s="103">
        <v>11769.387484565204</v>
      </c>
      <c r="I8254" s="103">
        <v>126.41622038755288</v>
      </c>
      <c r="J8254" s="96"/>
      <c r="K8254" s="96"/>
      <c r="L8254" s="96"/>
      <c r="M8254" s="96"/>
      <c r="N8254" s="96"/>
      <c r="O8254" s="96"/>
      <c r="P8254" s="96"/>
    </row>
    <row r="8255" spans="1:16" x14ac:dyDescent="0.25">
      <c r="A8255" s="97">
        <v>43795</v>
      </c>
      <c r="B8255" s="101">
        <v>63</v>
      </c>
      <c r="C8255" s="92" t="str">
        <f t="shared" si="384"/>
        <v>POST /funds-confirmations</v>
      </c>
      <c r="D8255" s="94" t="s">
        <v>208</v>
      </c>
      <c r="E8255" s="93" t="str">
        <f t="shared" si="385"/>
        <v>CoF</v>
      </c>
      <c r="F8255" s="93" t="str">
        <f t="shared" si="386"/>
        <v>Y</v>
      </c>
      <c r="G8255" s="95">
        <v>8005629.2411671579</v>
      </c>
      <c r="H8255" s="103">
        <v>18028.484799835882</v>
      </c>
      <c r="I8255" s="103">
        <v>222.35747654832301</v>
      </c>
      <c r="J8255" s="96"/>
      <c r="K8255" s="96"/>
      <c r="L8255" s="96"/>
      <c r="M8255" s="96"/>
      <c r="N8255" s="96"/>
      <c r="O8255" s="96"/>
      <c r="P8255" s="96"/>
    </row>
    <row r="8256" spans="1:16" x14ac:dyDescent="0.25">
      <c r="A8256" s="97">
        <v>43795</v>
      </c>
      <c r="B8256" s="101">
        <v>75</v>
      </c>
      <c r="C8256" s="92" t="str">
        <f t="shared" si="384"/>
        <v>GET /domestic-payment-consents/{ConsentId}/funds-confirmation</v>
      </c>
      <c r="D8256" s="94" t="s">
        <v>208</v>
      </c>
      <c r="E8256" s="93" t="str">
        <f t="shared" si="385"/>
        <v>CoF</v>
      </c>
      <c r="F8256" s="93" t="str">
        <f t="shared" si="386"/>
        <v>Y</v>
      </c>
      <c r="G8256" s="95">
        <v>4023405.1554160565</v>
      </c>
      <c r="H8256" s="99">
        <v>6719.4275369540328</v>
      </c>
      <c r="I8256" s="99">
        <v>188.59655862214251</v>
      </c>
      <c r="J8256" s="96"/>
      <c r="K8256" s="96"/>
      <c r="L8256" s="96"/>
      <c r="M8256" s="96"/>
      <c r="N8256" s="96"/>
      <c r="O8256" s="96"/>
      <c r="P8256" s="96"/>
    </row>
    <row r="8257" spans="1:16" x14ac:dyDescent="0.25">
      <c r="A8257" s="97">
        <v>43795</v>
      </c>
      <c r="B8257" s="101">
        <v>76</v>
      </c>
      <c r="C8257" s="92" t="str">
        <f t="shared" si="384"/>
        <v>GET /international-payment-consents/{ConsentId}/funds-confirmation</v>
      </c>
      <c r="D8257" s="94" t="s">
        <v>208</v>
      </c>
      <c r="E8257" s="93" t="str">
        <f t="shared" si="385"/>
        <v>CoF</v>
      </c>
      <c r="F8257" s="93" t="str">
        <f t="shared" si="386"/>
        <v>Y</v>
      </c>
      <c r="G8257" s="95">
        <v>16364149.220212812</v>
      </c>
      <c r="H8257" s="99">
        <v>46262.813711335395</v>
      </c>
      <c r="I8257" s="99">
        <v>91.62607830208276</v>
      </c>
      <c r="J8257" s="96"/>
      <c r="K8257" s="96"/>
      <c r="L8257" s="96"/>
      <c r="M8257" s="96"/>
      <c r="N8257" s="96"/>
      <c r="O8257" s="96"/>
      <c r="P8257" s="96"/>
    </row>
    <row r="8258" spans="1:16" x14ac:dyDescent="0.25">
      <c r="A8258" s="97">
        <v>43795</v>
      </c>
      <c r="B8258" s="101">
        <v>77</v>
      </c>
      <c r="C8258" s="92" t="str">
        <f t="shared" si="384"/>
        <v>GET /international-scheduled-payment-consents/{ConsentId}/funds-confirmation</v>
      </c>
      <c r="D8258" s="94" t="s">
        <v>208</v>
      </c>
      <c r="E8258" s="93" t="str">
        <f t="shared" si="385"/>
        <v>CoF</v>
      </c>
      <c r="F8258" s="93" t="str">
        <f t="shared" si="386"/>
        <v>Y</v>
      </c>
      <c r="G8258" s="95">
        <v>34402146.087274745</v>
      </c>
      <c r="H8258" s="99">
        <v>45435.180662777115</v>
      </c>
      <c r="I8258" s="99">
        <v>9.8901997908508967</v>
      </c>
      <c r="J8258" s="96"/>
      <c r="K8258" s="96"/>
      <c r="L8258" s="96"/>
      <c r="M8258" s="96"/>
      <c r="N8258" s="96"/>
      <c r="O8258" s="96"/>
      <c r="P8258" s="96"/>
    </row>
    <row r="8259" spans="1:16" x14ac:dyDescent="0.25">
      <c r="A8259" s="97">
        <v>43795</v>
      </c>
      <c r="B8259" s="101">
        <v>78</v>
      </c>
      <c r="C8259" s="92" t="str">
        <f t="shared" si="384"/>
        <v>GET /accounts/{AccountId}/parties</v>
      </c>
      <c r="D8259" s="94" t="s">
        <v>208</v>
      </c>
      <c r="E8259" s="93" t="str">
        <f t="shared" si="385"/>
        <v>AISP</v>
      </c>
      <c r="F8259" s="93" t="str">
        <f t="shared" si="386"/>
        <v>Y</v>
      </c>
      <c r="G8259" s="104">
        <v>1150487.1439685274</v>
      </c>
      <c r="H8259" s="99">
        <v>48732.473418166701</v>
      </c>
      <c r="I8259" s="99">
        <v>0</v>
      </c>
      <c r="J8259" s="96"/>
      <c r="K8259" s="96"/>
      <c r="L8259" s="96"/>
      <c r="M8259" s="96"/>
      <c r="N8259" s="96"/>
      <c r="O8259" s="96"/>
      <c r="P8259" s="96"/>
    </row>
    <row r="8260" spans="1:16" x14ac:dyDescent="0.25">
      <c r="A8260" s="97">
        <v>43795</v>
      </c>
      <c r="B8260" s="101">
        <v>79</v>
      </c>
      <c r="C8260" s="92" t="str">
        <f t="shared" si="384"/>
        <v>GET /domestic-payments/{DomesticPaymentId}/payment-details</v>
      </c>
      <c r="D8260" s="94" t="s">
        <v>208</v>
      </c>
      <c r="E8260" s="93" t="str">
        <f t="shared" si="385"/>
        <v>PISP</v>
      </c>
      <c r="F8260" s="93" t="str">
        <f t="shared" si="386"/>
        <v>Y</v>
      </c>
      <c r="G8260" s="104">
        <v>35996092.625667207</v>
      </c>
      <c r="H8260" s="99">
        <v>43289.129381233935</v>
      </c>
      <c r="I8260" s="99">
        <v>78.101003775149181</v>
      </c>
      <c r="J8260" s="96"/>
      <c r="K8260" s="96"/>
      <c r="L8260" s="96"/>
      <c r="M8260" s="96"/>
      <c r="N8260" s="96"/>
      <c r="O8260" s="96"/>
      <c r="P8260" s="96"/>
    </row>
    <row r="8261" spans="1:16" x14ac:dyDescent="0.25">
      <c r="A8261" s="97">
        <v>43795</v>
      </c>
      <c r="B8261" s="101">
        <v>80</v>
      </c>
      <c r="C8261" s="92" t="str">
        <f t="shared" si="384"/>
        <v>GET /domestic-scheduled-payments/{DomesticScheduledPaymentId}/payment-details</v>
      </c>
      <c r="D8261" s="94" t="s">
        <v>208</v>
      </c>
      <c r="E8261" s="93" t="str">
        <f t="shared" si="385"/>
        <v>PISP</v>
      </c>
      <c r="F8261" s="93" t="str">
        <f t="shared" si="386"/>
        <v>Y</v>
      </c>
      <c r="G8261" s="104">
        <v>16889152.249374934</v>
      </c>
      <c r="H8261" s="99">
        <v>40010.175346529555</v>
      </c>
      <c r="I8261" s="99">
        <v>99.528409644633058</v>
      </c>
      <c r="J8261" s="96"/>
      <c r="K8261" s="96"/>
      <c r="L8261" s="96"/>
      <c r="M8261" s="96"/>
      <c r="N8261" s="96"/>
      <c r="O8261" s="96"/>
      <c r="P8261" s="96"/>
    </row>
    <row r="8262" spans="1:16" x14ac:dyDescent="0.25">
      <c r="A8262" s="97">
        <v>43795</v>
      </c>
      <c r="B8262" s="101">
        <v>81</v>
      </c>
      <c r="C8262" s="92" t="str">
        <f t="shared" si="384"/>
        <v>GET /domestic-standing-orders/{DomesticStandingOrderId}/payment-details</v>
      </c>
      <c r="D8262" s="94" t="s">
        <v>208</v>
      </c>
      <c r="E8262" s="93" t="str">
        <f t="shared" si="385"/>
        <v>PISP</v>
      </c>
      <c r="F8262" s="93" t="str">
        <f t="shared" si="386"/>
        <v>Y</v>
      </c>
      <c r="G8262" s="104">
        <v>6931767.6525035175</v>
      </c>
      <c r="H8262" s="99">
        <v>8914.4130145784184</v>
      </c>
      <c r="I8262" s="99">
        <v>265.6601125940204</v>
      </c>
      <c r="J8262" s="96"/>
      <c r="K8262" s="96"/>
      <c r="L8262" s="96"/>
      <c r="M8262" s="96"/>
      <c r="N8262" s="96"/>
      <c r="O8262" s="96"/>
      <c r="P8262" s="96"/>
    </row>
    <row r="8263" spans="1:16" x14ac:dyDescent="0.25">
      <c r="A8263" s="97">
        <v>43795</v>
      </c>
      <c r="B8263" s="101">
        <v>82</v>
      </c>
      <c r="C8263" s="92" t="str">
        <f t="shared" si="384"/>
        <v>GET /international-payments/{InternationalPaymentId}/payment-details</v>
      </c>
      <c r="D8263" s="94" t="s">
        <v>208</v>
      </c>
      <c r="E8263" s="93" t="str">
        <f t="shared" si="385"/>
        <v>PISP</v>
      </c>
      <c r="F8263" s="93" t="str">
        <f t="shared" si="386"/>
        <v>Y</v>
      </c>
      <c r="G8263" s="104">
        <v>15179374.932320232</v>
      </c>
      <c r="H8263" s="99">
        <v>21994.601845891011</v>
      </c>
      <c r="I8263" s="99">
        <v>69.361652746414606</v>
      </c>
      <c r="J8263" s="96"/>
      <c r="K8263" s="96"/>
      <c r="L8263" s="96"/>
      <c r="M8263" s="96"/>
      <c r="N8263" s="96"/>
      <c r="O8263" s="96"/>
      <c r="P8263" s="96"/>
    </row>
    <row r="8264" spans="1:16" x14ac:dyDescent="0.25">
      <c r="A8264" s="97">
        <v>43795</v>
      </c>
      <c r="B8264" s="101">
        <v>83</v>
      </c>
      <c r="C8264" s="92" t="str">
        <f t="shared" ref="C8264:C8327" si="387">VLOOKUP($B8264,endpoints,3)</f>
        <v>GET /international-scheduled-payments/{InternationalScheduledPaymentId}/payment-details</v>
      </c>
      <c r="D8264" s="94" t="s">
        <v>208</v>
      </c>
      <c r="E8264" s="93" t="str">
        <f t="shared" ref="E8264:E8327" si="388">VLOOKUP($B8264,endpoints,4)</f>
        <v>PISP</v>
      </c>
      <c r="F8264" s="93" t="str">
        <f t="shared" ref="F8264:F8327" si="389">VLOOKUP($B8264,endpoints,5)</f>
        <v>Y</v>
      </c>
      <c r="G8264" s="104">
        <v>23620706.883214578</v>
      </c>
      <c r="H8264" s="99">
        <v>37734.474720790924</v>
      </c>
      <c r="I8264" s="99">
        <v>58.209899602355172</v>
      </c>
      <c r="J8264" s="96"/>
      <c r="K8264" s="96"/>
      <c r="L8264" s="96"/>
      <c r="M8264" s="96"/>
      <c r="N8264" s="96"/>
      <c r="O8264" s="96"/>
      <c r="P8264" s="96"/>
    </row>
    <row r="8265" spans="1:16" x14ac:dyDescent="0.25">
      <c r="A8265" s="97">
        <v>43795</v>
      </c>
      <c r="B8265" s="101">
        <v>84</v>
      </c>
      <c r="C8265" s="92" t="str">
        <f t="shared" si="387"/>
        <v>GET /international-standing-orders/{InternationalStandingOrderPaymentId}/payment-details</v>
      </c>
      <c r="D8265" s="94" t="s">
        <v>208</v>
      </c>
      <c r="E8265" s="93" t="str">
        <f t="shared" si="388"/>
        <v>PISP</v>
      </c>
      <c r="F8265" s="93" t="str">
        <f t="shared" si="389"/>
        <v>Y</v>
      </c>
      <c r="G8265" s="104">
        <v>7368371.6002776846</v>
      </c>
      <c r="H8265" s="99">
        <v>20081.454907388808</v>
      </c>
      <c r="I8265" s="99">
        <v>74.132324269923586</v>
      </c>
      <c r="J8265" s="96"/>
      <c r="K8265" s="96"/>
      <c r="L8265" s="96"/>
      <c r="M8265" s="96"/>
      <c r="N8265" s="96"/>
      <c r="O8265" s="96"/>
      <c r="P8265" s="96"/>
    </row>
    <row r="8266" spans="1:16" x14ac:dyDescent="0.25">
      <c r="A8266" s="97">
        <v>43795</v>
      </c>
      <c r="B8266" s="101">
        <v>85</v>
      </c>
      <c r="C8266" s="92" t="str">
        <f t="shared" si="387"/>
        <v>GET /file-payments/{FilePaymentId}/payment-details</v>
      </c>
      <c r="D8266" s="94" t="s">
        <v>208</v>
      </c>
      <c r="E8266" s="93" t="str">
        <f t="shared" si="388"/>
        <v>PISP</v>
      </c>
      <c r="F8266" s="93" t="str">
        <f t="shared" si="389"/>
        <v>Y</v>
      </c>
      <c r="G8266" s="104">
        <v>64463971.612193644</v>
      </c>
      <c r="H8266" s="99">
        <v>3028.0910065958501</v>
      </c>
      <c r="I8266" s="99">
        <v>95.592367771397491</v>
      </c>
      <c r="J8266" s="96"/>
      <c r="K8266" s="96"/>
      <c r="L8266" s="96"/>
      <c r="M8266" s="96"/>
      <c r="N8266" s="96"/>
      <c r="O8266" s="96"/>
      <c r="P8266" s="96"/>
    </row>
    <row r="8267" spans="1:16" x14ac:dyDescent="0.25">
      <c r="A8267" s="97">
        <v>43795</v>
      </c>
      <c r="B8267" s="101">
        <v>86</v>
      </c>
      <c r="C8267" s="92" t="str">
        <f t="shared" si="387"/>
        <v>POST /event-subscriptions</v>
      </c>
      <c r="D8267" s="94" t="s">
        <v>208</v>
      </c>
      <c r="E8267" s="93" t="str">
        <f t="shared" si="388"/>
        <v>Notifications</v>
      </c>
      <c r="F8267" s="93" t="str">
        <f t="shared" si="389"/>
        <v>N</v>
      </c>
      <c r="G8267" s="104">
        <v>10923457.854711747</v>
      </c>
      <c r="H8267" s="99">
        <v>14430.018449327143</v>
      </c>
      <c r="I8267" s="99">
        <v>12.71026352966196</v>
      </c>
      <c r="J8267" s="96"/>
      <c r="K8267" s="96"/>
      <c r="L8267" s="96"/>
      <c r="M8267" s="96"/>
      <c r="N8267" s="96"/>
      <c r="O8267" s="96"/>
      <c r="P8267" s="96"/>
    </row>
    <row r="8268" spans="1:16" x14ac:dyDescent="0.25">
      <c r="A8268" s="97">
        <v>43795</v>
      </c>
      <c r="B8268" s="101">
        <v>87</v>
      </c>
      <c r="C8268" s="92" t="str">
        <f t="shared" si="387"/>
        <v>GET /event-subscriptions</v>
      </c>
      <c r="D8268" s="94" t="s">
        <v>208</v>
      </c>
      <c r="E8268" s="93" t="str">
        <f t="shared" si="388"/>
        <v>Notifications</v>
      </c>
      <c r="F8268" s="93" t="str">
        <f t="shared" si="389"/>
        <v>N</v>
      </c>
      <c r="G8268" s="104">
        <v>19834204.157974795</v>
      </c>
      <c r="H8268" s="99">
        <v>35240.852000668907</v>
      </c>
      <c r="I8268" s="99">
        <v>169.92301045221384</v>
      </c>
      <c r="J8268" s="96"/>
      <c r="K8268" s="96"/>
      <c r="L8268" s="96"/>
      <c r="M8268" s="96"/>
      <c r="N8268" s="96"/>
      <c r="O8268" s="96"/>
      <c r="P8268" s="96"/>
    </row>
    <row r="8269" spans="1:16" x14ac:dyDescent="0.25">
      <c r="A8269" s="97">
        <v>43795</v>
      </c>
      <c r="B8269" s="101">
        <v>88</v>
      </c>
      <c r="C8269" s="92" t="str">
        <f t="shared" si="387"/>
        <v>PUT /event-subscriptions/{EventSubscriptionId}</v>
      </c>
      <c r="D8269" s="94" t="s">
        <v>208</v>
      </c>
      <c r="E8269" s="93" t="str">
        <f t="shared" si="388"/>
        <v>Notifications</v>
      </c>
      <c r="F8269" s="93" t="str">
        <f t="shared" si="389"/>
        <v>N</v>
      </c>
      <c r="G8269" s="104">
        <v>11469630.747447334</v>
      </c>
      <c r="H8269" s="99">
        <v>15151.5193717935</v>
      </c>
      <c r="I8269" s="99">
        <v>13.345776706145058</v>
      </c>
      <c r="J8269" s="96"/>
      <c r="K8269" s="96"/>
      <c r="L8269" s="96"/>
      <c r="M8269" s="96"/>
      <c r="N8269" s="96"/>
      <c r="O8269" s="96"/>
      <c r="P8269" s="96"/>
    </row>
    <row r="8270" spans="1:16" x14ac:dyDescent="0.25">
      <c r="A8270" s="97">
        <v>43795</v>
      </c>
      <c r="B8270" s="101">
        <v>89</v>
      </c>
      <c r="C8270" s="92" t="str">
        <f t="shared" si="387"/>
        <v>DELETE /event-subscriptions/{EventSubscriptionId}</v>
      </c>
      <c r="D8270" s="94" t="s">
        <v>208</v>
      </c>
      <c r="E8270" s="93" t="str">
        <f t="shared" si="388"/>
        <v>Notifications</v>
      </c>
      <c r="F8270" s="93" t="str">
        <f t="shared" si="389"/>
        <v>N</v>
      </c>
      <c r="G8270" s="104">
        <v>6855651.4472660171</v>
      </c>
      <c r="H8270" s="99">
        <v>12946.326233021726</v>
      </c>
      <c r="I8270" s="99">
        <v>139.05784242630818</v>
      </c>
      <c r="J8270" s="96"/>
      <c r="K8270" s="96"/>
      <c r="L8270" s="96"/>
      <c r="M8270" s="96"/>
      <c r="N8270" s="96"/>
      <c r="O8270" s="96"/>
      <c r="P8270" s="96"/>
    </row>
    <row r="8271" spans="1:16" x14ac:dyDescent="0.25">
      <c r="A8271" s="97">
        <v>43795</v>
      </c>
      <c r="B8271" s="101">
        <v>90</v>
      </c>
      <c r="C8271" s="92" t="str">
        <f t="shared" si="387"/>
        <v>POST /event-notifications</v>
      </c>
      <c r="D8271" s="94" t="s">
        <v>208</v>
      </c>
      <c r="E8271" s="93" t="str">
        <f t="shared" si="388"/>
        <v>Notifications</v>
      </c>
      <c r="F8271" s="93" t="str">
        <f t="shared" si="389"/>
        <v>N</v>
      </c>
      <c r="G8271" s="104">
        <v>7605347.7791088</v>
      </c>
      <c r="H8271" s="99">
        <v>17127.060559844085</v>
      </c>
      <c r="I8271" s="99">
        <v>211.23960272090684</v>
      </c>
      <c r="J8271" s="96"/>
      <c r="K8271" s="96"/>
      <c r="L8271" s="96"/>
      <c r="M8271" s="96"/>
      <c r="N8271" s="96"/>
      <c r="O8271" s="96"/>
      <c r="P8271" s="96"/>
    </row>
    <row r="8272" spans="1:16" x14ac:dyDescent="0.25">
      <c r="A8272" s="97">
        <v>43795</v>
      </c>
      <c r="B8272" s="101">
        <v>91</v>
      </c>
      <c r="C8272" s="92" t="str">
        <f t="shared" si="387"/>
        <v>POST /events</v>
      </c>
      <c r="D8272" s="94" t="s">
        <v>208</v>
      </c>
      <c r="E8272" s="93" t="str">
        <f t="shared" si="388"/>
        <v>Notifications</v>
      </c>
      <c r="F8272" s="93" t="str">
        <f t="shared" si="389"/>
        <v>N</v>
      </c>
      <c r="G8272" s="104">
        <v>5609169.3659449229</v>
      </c>
      <c r="H8272" s="99">
        <v>10592.448736108685</v>
      </c>
      <c r="I8272" s="99">
        <v>113.7745983487976</v>
      </c>
      <c r="J8272" s="96"/>
      <c r="K8272" s="96"/>
      <c r="L8272" s="96"/>
      <c r="M8272" s="96"/>
      <c r="N8272" s="96"/>
      <c r="O8272" s="96"/>
      <c r="P8272" s="96"/>
    </row>
    <row r="8273" spans="1:16" x14ac:dyDescent="0.25">
      <c r="A8273" s="97">
        <v>43796</v>
      </c>
      <c r="B8273" s="101">
        <v>0</v>
      </c>
      <c r="C8273" s="92" t="str">
        <f t="shared" si="387"/>
        <v>OIDC endpoints for token IDs</v>
      </c>
      <c r="D8273" s="94" t="s">
        <v>207</v>
      </c>
      <c r="E8273" s="93" t="str">
        <f t="shared" si="388"/>
        <v>OIDC</v>
      </c>
      <c r="F8273" s="93" t="str">
        <f t="shared" si="389"/>
        <v>N</v>
      </c>
      <c r="G8273" s="111">
        <v>903660084.59202659</v>
      </c>
      <c r="H8273" s="103">
        <v>1630800.807014178</v>
      </c>
      <c r="I8273" s="103">
        <v>621.98081091633878</v>
      </c>
      <c r="J8273" s="96"/>
      <c r="K8273" s="96"/>
      <c r="L8273" s="96"/>
      <c r="M8273" s="96"/>
      <c r="N8273" s="96"/>
      <c r="O8273" s="96"/>
      <c r="P8273" s="96"/>
    </row>
    <row r="8274" spans="1:16" x14ac:dyDescent="0.25">
      <c r="A8274" s="100">
        <v>43796</v>
      </c>
      <c r="B8274" s="101">
        <v>1</v>
      </c>
      <c r="C8274" s="92" t="str">
        <f t="shared" si="387"/>
        <v>POST /account-access-consents</v>
      </c>
      <c r="D8274" s="94" t="s">
        <v>207</v>
      </c>
      <c r="E8274" s="93" t="str">
        <f t="shared" si="388"/>
        <v>AISP</v>
      </c>
      <c r="F8274" s="93" t="str">
        <f t="shared" si="389"/>
        <v>N</v>
      </c>
      <c r="G8274" s="95">
        <v>758844.16100970504</v>
      </c>
      <c r="H8274" s="102">
        <v>29094.902199163873</v>
      </c>
      <c r="I8274" s="102">
        <v>88.35501621609707</v>
      </c>
      <c r="J8274" s="96"/>
      <c r="K8274" s="96"/>
      <c r="L8274" s="96"/>
      <c r="M8274" s="96"/>
      <c r="N8274" s="96"/>
      <c r="O8274" s="96"/>
      <c r="P8274" s="96"/>
    </row>
    <row r="8275" spans="1:16" x14ac:dyDescent="0.25">
      <c r="A8275" s="100">
        <v>43796</v>
      </c>
      <c r="B8275" s="101">
        <v>2</v>
      </c>
      <c r="C8275" s="92" t="str">
        <f t="shared" si="387"/>
        <v>GET /account-access-consents/{ConsentId}</v>
      </c>
      <c r="D8275" s="94" t="s">
        <v>207</v>
      </c>
      <c r="E8275" s="93" t="str">
        <f t="shared" si="388"/>
        <v>AISP</v>
      </c>
      <c r="F8275" s="93" t="str">
        <f t="shared" si="389"/>
        <v>N</v>
      </c>
      <c r="G8275" s="95">
        <v>1677968.2163034335</v>
      </c>
      <c r="H8275" s="102">
        <v>30551.166466831288</v>
      </c>
      <c r="I8275" s="102">
        <v>38.82622063137012</v>
      </c>
      <c r="J8275" s="96"/>
      <c r="K8275" s="96"/>
      <c r="L8275" s="96"/>
      <c r="M8275" s="96"/>
      <c r="N8275" s="96"/>
      <c r="O8275" s="96"/>
      <c r="P8275" s="96"/>
    </row>
    <row r="8276" spans="1:16" x14ac:dyDescent="0.25">
      <c r="A8276" s="100">
        <v>43796</v>
      </c>
      <c r="B8276" s="101">
        <v>3</v>
      </c>
      <c r="C8276" s="92" t="str">
        <f t="shared" si="387"/>
        <v>DELETE /account-access-consents/{ConsentId}</v>
      </c>
      <c r="D8276" s="94" t="s">
        <v>207</v>
      </c>
      <c r="E8276" s="93" t="str">
        <f t="shared" si="388"/>
        <v>AISP</v>
      </c>
      <c r="F8276" s="93" t="str">
        <f t="shared" si="389"/>
        <v>N</v>
      </c>
      <c r="G8276" s="95">
        <v>751553.15884280286</v>
      </c>
      <c r="H8276" s="102">
        <v>23354.948318243656</v>
      </c>
      <c r="I8276" s="102">
        <v>299.76092837359425</v>
      </c>
      <c r="J8276" s="96"/>
      <c r="K8276" s="96"/>
      <c r="L8276" s="96"/>
      <c r="M8276" s="96"/>
      <c r="N8276" s="96"/>
      <c r="O8276" s="96"/>
      <c r="P8276" s="96"/>
    </row>
    <row r="8277" spans="1:16" x14ac:dyDescent="0.25">
      <c r="A8277" s="100">
        <v>43796</v>
      </c>
      <c r="B8277" s="101">
        <v>4</v>
      </c>
      <c r="C8277" s="92" t="str">
        <f t="shared" si="387"/>
        <v>GET /accounts</v>
      </c>
      <c r="D8277" s="94" t="s">
        <v>207</v>
      </c>
      <c r="E8277" s="93" t="str">
        <f t="shared" si="388"/>
        <v>AISP</v>
      </c>
      <c r="F8277" s="93" t="str">
        <f t="shared" si="389"/>
        <v>Y</v>
      </c>
      <c r="G8277" s="95">
        <v>1998348.5953353613</v>
      </c>
      <c r="H8277" s="102">
        <v>29382.806670359489</v>
      </c>
      <c r="I8277" s="102">
        <v>84.357517644807558</v>
      </c>
      <c r="J8277" s="96"/>
      <c r="K8277" s="96"/>
      <c r="L8277" s="96"/>
      <c r="M8277" s="96"/>
      <c r="N8277" s="96"/>
      <c r="O8277" s="96"/>
      <c r="P8277" s="96"/>
    </row>
    <row r="8278" spans="1:16" x14ac:dyDescent="0.25">
      <c r="A8278" s="100">
        <v>43796</v>
      </c>
      <c r="B8278" s="101">
        <v>5</v>
      </c>
      <c r="C8278" s="92" t="str">
        <f t="shared" si="387"/>
        <v>GET /accounts/{AccountId}</v>
      </c>
      <c r="D8278" s="94" t="s">
        <v>207</v>
      </c>
      <c r="E8278" s="93" t="str">
        <f t="shared" si="388"/>
        <v>AISP</v>
      </c>
      <c r="F8278" s="93" t="str">
        <f t="shared" si="389"/>
        <v>Y</v>
      </c>
      <c r="G8278" s="95">
        <v>3181266.2005622527</v>
      </c>
      <c r="H8278" s="102">
        <v>39064.406830472188</v>
      </c>
      <c r="I8278" s="102">
        <v>106.09124788156637</v>
      </c>
      <c r="J8278" s="96"/>
      <c r="K8278" s="96"/>
      <c r="L8278" s="96"/>
      <c r="M8278" s="96"/>
      <c r="N8278" s="96"/>
      <c r="O8278" s="96"/>
      <c r="P8278" s="96"/>
    </row>
    <row r="8279" spans="1:16" x14ac:dyDescent="0.25">
      <c r="A8279" s="100">
        <v>43796</v>
      </c>
      <c r="B8279" s="101">
        <v>6</v>
      </c>
      <c r="C8279" s="92" t="str">
        <f t="shared" si="387"/>
        <v>GET /accounts/{AccountId}/balances</v>
      </c>
      <c r="D8279" s="94" t="s">
        <v>207</v>
      </c>
      <c r="E8279" s="93" t="str">
        <f t="shared" si="388"/>
        <v>AISP</v>
      </c>
      <c r="F8279" s="93" t="str">
        <f t="shared" si="389"/>
        <v>Y</v>
      </c>
      <c r="G8279" s="95">
        <v>2063124.7920081529</v>
      </c>
      <c r="H8279" s="102">
        <v>29679.100821759977</v>
      </c>
      <c r="I8279" s="102">
        <v>155.9566080141492</v>
      </c>
      <c r="J8279" s="96"/>
      <c r="K8279" s="96"/>
      <c r="L8279" s="96"/>
      <c r="M8279" s="96"/>
      <c r="N8279" s="96"/>
      <c r="O8279" s="96"/>
      <c r="P8279" s="96"/>
    </row>
    <row r="8280" spans="1:16" x14ac:dyDescent="0.25">
      <c r="A8280" s="100">
        <v>43796</v>
      </c>
      <c r="B8280" s="101">
        <v>7</v>
      </c>
      <c r="C8280" s="92" t="str">
        <f t="shared" si="387"/>
        <v>GET /balances</v>
      </c>
      <c r="D8280" s="94" t="s">
        <v>207</v>
      </c>
      <c r="E8280" s="93" t="str">
        <f t="shared" si="388"/>
        <v>AISP</v>
      </c>
      <c r="F8280" s="93" t="str">
        <f t="shared" si="389"/>
        <v>Y</v>
      </c>
      <c r="G8280" s="95">
        <v>1409265.5361314842</v>
      </c>
      <c r="H8280" s="102">
        <v>24632.694795820073</v>
      </c>
      <c r="I8280" s="102">
        <v>168.91273833078554</v>
      </c>
      <c r="J8280" s="96"/>
      <c r="K8280" s="96"/>
      <c r="L8280" s="96"/>
      <c r="M8280" s="96"/>
      <c r="N8280" s="96"/>
      <c r="O8280" s="96"/>
      <c r="P8280" s="96"/>
    </row>
    <row r="8281" spans="1:16" x14ac:dyDescent="0.25">
      <c r="A8281" s="100">
        <v>43796</v>
      </c>
      <c r="B8281" s="101">
        <v>8</v>
      </c>
      <c r="C8281" s="92" t="str">
        <f t="shared" si="387"/>
        <v>GET /accounts/{AccountId}/transactions</v>
      </c>
      <c r="D8281" s="94" t="s">
        <v>207</v>
      </c>
      <c r="E8281" s="93" t="str">
        <f t="shared" si="388"/>
        <v>AISP</v>
      </c>
      <c r="F8281" s="93" t="str">
        <f t="shared" si="389"/>
        <v>Y</v>
      </c>
      <c r="G8281" s="95">
        <v>41202800.871703669</v>
      </c>
      <c r="H8281" s="102">
        <v>18872.935640694879</v>
      </c>
      <c r="I8281" s="102">
        <v>182.1791093970165</v>
      </c>
      <c r="J8281" s="96"/>
      <c r="K8281" s="96"/>
      <c r="L8281" s="96"/>
      <c r="M8281" s="96"/>
      <c r="N8281" s="96"/>
      <c r="O8281" s="96"/>
      <c r="P8281" s="96"/>
    </row>
    <row r="8282" spans="1:16" x14ac:dyDescent="0.25">
      <c r="A8282" s="100">
        <v>43796</v>
      </c>
      <c r="B8282" s="101">
        <v>9</v>
      </c>
      <c r="C8282" s="92" t="str">
        <f t="shared" si="387"/>
        <v>GET /transactions</v>
      </c>
      <c r="D8282" s="94" t="s">
        <v>207</v>
      </c>
      <c r="E8282" s="93" t="str">
        <f t="shared" si="388"/>
        <v>AISP</v>
      </c>
      <c r="F8282" s="93" t="str">
        <f t="shared" si="389"/>
        <v>Y</v>
      </c>
      <c r="G8282" s="95">
        <v>395697050.85280442</v>
      </c>
      <c r="H8282" s="102">
        <v>40753.608818458379</v>
      </c>
      <c r="I8282" s="102">
        <v>37.03181383646222</v>
      </c>
      <c r="J8282" s="96"/>
      <c r="K8282" s="96"/>
      <c r="L8282" s="96"/>
      <c r="M8282" s="96"/>
      <c r="N8282" s="96"/>
      <c r="O8282" s="96"/>
      <c r="P8282" s="96"/>
    </row>
    <row r="8283" spans="1:16" x14ac:dyDescent="0.25">
      <c r="A8283" s="100">
        <v>43796</v>
      </c>
      <c r="B8283" s="101">
        <v>10</v>
      </c>
      <c r="C8283" s="92" t="str">
        <f t="shared" si="387"/>
        <v>GET /accounts/{AccountId}/beneficiaries</v>
      </c>
      <c r="D8283" s="94" t="s">
        <v>207</v>
      </c>
      <c r="E8283" s="93" t="str">
        <f t="shared" si="388"/>
        <v>AISP</v>
      </c>
      <c r="F8283" s="93" t="str">
        <f t="shared" si="389"/>
        <v>Y</v>
      </c>
      <c r="G8283" s="95">
        <v>2517710.0688099973</v>
      </c>
      <c r="H8283" s="102">
        <v>28970.743216132374</v>
      </c>
      <c r="I8283" s="102">
        <v>151.6521705248492</v>
      </c>
      <c r="J8283" s="96"/>
      <c r="K8283" s="96"/>
      <c r="L8283" s="96"/>
      <c r="M8283" s="96"/>
      <c r="N8283" s="96"/>
      <c r="O8283" s="96"/>
      <c r="P8283" s="96"/>
    </row>
    <row r="8284" spans="1:16" x14ac:dyDescent="0.25">
      <c r="A8284" s="100">
        <v>43796</v>
      </c>
      <c r="B8284" s="101">
        <v>11</v>
      </c>
      <c r="C8284" s="92" t="str">
        <f t="shared" si="387"/>
        <v>GET /beneficiaries</v>
      </c>
      <c r="D8284" s="94" t="s">
        <v>207</v>
      </c>
      <c r="E8284" s="93" t="str">
        <f t="shared" si="388"/>
        <v>AISP</v>
      </c>
      <c r="F8284" s="93" t="str">
        <f t="shared" si="389"/>
        <v>Y</v>
      </c>
      <c r="G8284" s="95">
        <v>3332671.7237755349</v>
      </c>
      <c r="H8284" s="102">
        <v>35398.089186270496</v>
      </c>
      <c r="I8284" s="102">
        <v>31.137761673469971</v>
      </c>
      <c r="J8284" s="96"/>
      <c r="K8284" s="96"/>
      <c r="L8284" s="96"/>
      <c r="M8284" s="96"/>
      <c r="N8284" s="96"/>
      <c r="O8284" s="96"/>
      <c r="P8284" s="96"/>
    </row>
    <row r="8285" spans="1:16" x14ac:dyDescent="0.25">
      <c r="A8285" s="100">
        <v>43796</v>
      </c>
      <c r="B8285" s="101">
        <v>12</v>
      </c>
      <c r="C8285" s="92" t="str">
        <f t="shared" si="387"/>
        <v>GET /accounts/{AccountId}/direct-debits</v>
      </c>
      <c r="D8285" s="94" t="s">
        <v>207</v>
      </c>
      <c r="E8285" s="93" t="str">
        <f t="shared" si="388"/>
        <v>AISP</v>
      </c>
      <c r="F8285" s="93" t="str">
        <f t="shared" si="389"/>
        <v>Y</v>
      </c>
      <c r="G8285" s="95">
        <v>2003017.6419799186</v>
      </c>
      <c r="H8285" s="102">
        <v>33084.886950802706</v>
      </c>
      <c r="I8285" s="102">
        <v>187.73862102250328</v>
      </c>
      <c r="J8285" s="96"/>
      <c r="K8285" s="96"/>
      <c r="L8285" s="96"/>
      <c r="M8285" s="96"/>
      <c r="N8285" s="96"/>
      <c r="O8285" s="96"/>
      <c r="P8285" s="96"/>
    </row>
    <row r="8286" spans="1:16" x14ac:dyDescent="0.25">
      <c r="A8286" s="100">
        <v>43796</v>
      </c>
      <c r="B8286" s="101">
        <v>13</v>
      </c>
      <c r="C8286" s="92" t="str">
        <f t="shared" si="387"/>
        <v>GET /direct-debits</v>
      </c>
      <c r="D8286" s="94" t="s">
        <v>207</v>
      </c>
      <c r="E8286" s="93" t="str">
        <f t="shared" si="388"/>
        <v>AISP</v>
      </c>
      <c r="F8286" s="93" t="str">
        <f t="shared" si="389"/>
        <v>Y</v>
      </c>
      <c r="G8286" s="95">
        <v>2089433.4946504259</v>
      </c>
      <c r="H8286" s="102">
        <v>22288.157620131777</v>
      </c>
      <c r="I8286" s="102">
        <v>244.42622991471279</v>
      </c>
      <c r="J8286" s="96"/>
      <c r="K8286" s="96"/>
      <c r="L8286" s="96"/>
      <c r="M8286" s="96"/>
      <c r="N8286" s="96"/>
      <c r="O8286" s="96"/>
      <c r="P8286" s="96"/>
    </row>
    <row r="8287" spans="1:16" x14ac:dyDescent="0.25">
      <c r="A8287" s="100">
        <v>43796</v>
      </c>
      <c r="B8287" s="101">
        <v>14</v>
      </c>
      <c r="C8287" s="92" t="str">
        <f t="shared" si="387"/>
        <v>GET /accounts/{AccountId}/standing-orders</v>
      </c>
      <c r="D8287" s="94" t="s">
        <v>207</v>
      </c>
      <c r="E8287" s="93" t="str">
        <f t="shared" si="388"/>
        <v>AISP</v>
      </c>
      <c r="F8287" s="93" t="str">
        <f t="shared" si="389"/>
        <v>Y</v>
      </c>
      <c r="G8287" s="95">
        <v>1096316.9055189686</v>
      </c>
      <c r="H8287" s="102">
        <v>18901.794434726369</v>
      </c>
      <c r="I8287" s="102">
        <v>133.20605489414191</v>
      </c>
      <c r="J8287" s="96"/>
      <c r="K8287" s="96"/>
      <c r="L8287" s="96"/>
      <c r="M8287" s="96"/>
      <c r="N8287" s="96"/>
      <c r="O8287" s="96"/>
      <c r="P8287" s="96"/>
    </row>
    <row r="8288" spans="1:16" x14ac:dyDescent="0.25">
      <c r="A8288" s="100">
        <v>43796</v>
      </c>
      <c r="B8288" s="101">
        <v>15</v>
      </c>
      <c r="C8288" s="92" t="str">
        <f t="shared" si="387"/>
        <v>GET /standing-orders</v>
      </c>
      <c r="D8288" s="94" t="s">
        <v>207</v>
      </c>
      <c r="E8288" s="93" t="str">
        <f t="shared" si="388"/>
        <v>AISP</v>
      </c>
      <c r="F8288" s="93" t="str">
        <f t="shared" si="389"/>
        <v>Y</v>
      </c>
      <c r="G8288" s="95">
        <v>1603920.2026849971</v>
      </c>
      <c r="H8288" s="102">
        <v>46460.031509305925</v>
      </c>
      <c r="I8288" s="102">
        <v>166.95020817426627</v>
      </c>
      <c r="J8288" s="96"/>
      <c r="K8288" s="96"/>
      <c r="L8288" s="96"/>
      <c r="M8288" s="96"/>
      <c r="N8288" s="96"/>
      <c r="O8288" s="96"/>
      <c r="P8288" s="96"/>
    </row>
    <row r="8289" spans="1:16" x14ac:dyDescent="0.25">
      <c r="A8289" s="100">
        <v>43796</v>
      </c>
      <c r="B8289" s="101">
        <v>16</v>
      </c>
      <c r="C8289" s="92" t="str">
        <f t="shared" si="387"/>
        <v>GET /accounts/{AccountId}/product</v>
      </c>
      <c r="D8289" s="94" t="s">
        <v>207</v>
      </c>
      <c r="E8289" s="93" t="str">
        <f t="shared" si="388"/>
        <v>AISP</v>
      </c>
      <c r="F8289" s="93" t="str">
        <f t="shared" si="389"/>
        <v>Y</v>
      </c>
      <c r="G8289" s="95">
        <v>477127.52108803298</v>
      </c>
      <c r="H8289" s="102">
        <v>5216.6515870833064</v>
      </c>
      <c r="I8289" s="102">
        <v>187.17827417081506</v>
      </c>
      <c r="J8289" s="96"/>
      <c r="K8289" s="96"/>
      <c r="L8289" s="96"/>
      <c r="M8289" s="96"/>
      <c r="N8289" s="96"/>
      <c r="O8289" s="96"/>
      <c r="P8289" s="96"/>
    </row>
    <row r="8290" spans="1:16" x14ac:dyDescent="0.25">
      <c r="A8290" s="100">
        <v>43796</v>
      </c>
      <c r="B8290" s="101">
        <v>17</v>
      </c>
      <c r="C8290" s="92" t="str">
        <f t="shared" si="387"/>
        <v>GET /products</v>
      </c>
      <c r="D8290" s="94" t="s">
        <v>207</v>
      </c>
      <c r="E8290" s="93" t="str">
        <f t="shared" si="388"/>
        <v>AISP</v>
      </c>
      <c r="F8290" s="93" t="str">
        <f t="shared" si="389"/>
        <v>Y</v>
      </c>
      <c r="G8290" s="95">
        <v>868122.31602953561</v>
      </c>
      <c r="H8290" s="102">
        <v>36932.073366393211</v>
      </c>
      <c r="I8290" s="102">
        <v>256.67070817931472</v>
      </c>
      <c r="J8290" s="96"/>
      <c r="K8290" s="96"/>
      <c r="L8290" s="96"/>
      <c r="M8290" s="96"/>
      <c r="N8290" s="96"/>
      <c r="O8290" s="96"/>
      <c r="P8290" s="96"/>
    </row>
    <row r="8291" spans="1:16" x14ac:dyDescent="0.25">
      <c r="A8291" s="100">
        <v>43796</v>
      </c>
      <c r="B8291" s="101">
        <v>18</v>
      </c>
      <c r="C8291" s="92" t="str">
        <f t="shared" si="387"/>
        <v>GET /accounts/{AccountId}/offers</v>
      </c>
      <c r="D8291" s="94" t="s">
        <v>207</v>
      </c>
      <c r="E8291" s="93" t="str">
        <f t="shared" si="388"/>
        <v>AISP</v>
      </c>
      <c r="F8291" s="93" t="str">
        <f t="shared" si="389"/>
        <v>Y</v>
      </c>
      <c r="G8291" s="95">
        <v>953337.99499942851</v>
      </c>
      <c r="H8291" s="102">
        <v>36598.504327375762</v>
      </c>
      <c r="I8291" s="102">
        <v>316.13735364914101</v>
      </c>
      <c r="J8291" s="96"/>
      <c r="K8291" s="96"/>
      <c r="L8291" s="96"/>
      <c r="M8291" s="96"/>
      <c r="N8291" s="96"/>
      <c r="O8291" s="96"/>
      <c r="P8291" s="96"/>
    </row>
    <row r="8292" spans="1:16" x14ac:dyDescent="0.25">
      <c r="A8292" s="100">
        <v>43796</v>
      </c>
      <c r="B8292" s="101">
        <v>19</v>
      </c>
      <c r="C8292" s="92" t="str">
        <f t="shared" si="387"/>
        <v>GET /offers</v>
      </c>
      <c r="D8292" s="94" t="s">
        <v>207</v>
      </c>
      <c r="E8292" s="93" t="str">
        <f t="shared" si="388"/>
        <v>AISP</v>
      </c>
      <c r="F8292" s="93" t="str">
        <f t="shared" si="389"/>
        <v>Y</v>
      </c>
      <c r="G8292" s="95">
        <v>3983942.3351151086</v>
      </c>
      <c r="H8292" s="102">
        <v>41599.07614469072</v>
      </c>
      <c r="I8292" s="102">
        <v>189.12407530861194</v>
      </c>
      <c r="J8292" s="96"/>
      <c r="K8292" s="96"/>
      <c r="L8292" s="96"/>
      <c r="M8292" s="96"/>
      <c r="N8292" s="96"/>
      <c r="O8292" s="96"/>
      <c r="P8292" s="96"/>
    </row>
    <row r="8293" spans="1:16" x14ac:dyDescent="0.25">
      <c r="A8293" s="100">
        <v>43796</v>
      </c>
      <c r="B8293" s="101">
        <v>20</v>
      </c>
      <c r="C8293" s="92" t="str">
        <f t="shared" si="387"/>
        <v>GET /accounts/{AccountId}/party</v>
      </c>
      <c r="D8293" s="94" t="s">
        <v>207</v>
      </c>
      <c r="E8293" s="93" t="str">
        <f t="shared" si="388"/>
        <v>AISP</v>
      </c>
      <c r="F8293" s="93" t="str">
        <f t="shared" si="389"/>
        <v>Y</v>
      </c>
      <c r="G8293" s="95">
        <v>1327290.2764978125</v>
      </c>
      <c r="H8293" s="102">
        <v>50546.351177317316</v>
      </c>
      <c r="I8293" s="102">
        <v>0</v>
      </c>
      <c r="J8293" s="96"/>
      <c r="K8293" s="96"/>
      <c r="L8293" s="96"/>
      <c r="M8293" s="96"/>
      <c r="N8293" s="96"/>
      <c r="O8293" s="96"/>
      <c r="P8293" s="96"/>
    </row>
    <row r="8294" spans="1:16" x14ac:dyDescent="0.25">
      <c r="A8294" s="100">
        <v>43796</v>
      </c>
      <c r="B8294" s="101">
        <v>21</v>
      </c>
      <c r="C8294" s="92" t="str">
        <f t="shared" si="387"/>
        <v>GET /party</v>
      </c>
      <c r="D8294" s="94" t="s">
        <v>207</v>
      </c>
      <c r="E8294" s="93" t="str">
        <f t="shared" si="388"/>
        <v>AISP</v>
      </c>
      <c r="F8294" s="93" t="str">
        <f t="shared" si="389"/>
        <v>Y</v>
      </c>
      <c r="G8294" s="95">
        <v>941856.2657150809</v>
      </c>
      <c r="H8294" s="102">
        <v>10329.72932613714</v>
      </c>
      <c r="I8294" s="102">
        <v>427.48598242420729</v>
      </c>
      <c r="J8294" s="96"/>
      <c r="K8294" s="96"/>
      <c r="L8294" s="96"/>
      <c r="M8294" s="96"/>
      <c r="N8294" s="96"/>
      <c r="O8294" s="96"/>
      <c r="P8294" s="96"/>
    </row>
    <row r="8295" spans="1:16" x14ac:dyDescent="0.25">
      <c r="A8295" s="100">
        <v>43796</v>
      </c>
      <c r="B8295" s="101">
        <v>22</v>
      </c>
      <c r="C8295" s="92" t="str">
        <f t="shared" si="387"/>
        <v>GET /accounts/{AccountId}/scheduled-payments</v>
      </c>
      <c r="D8295" s="94" t="s">
        <v>207</v>
      </c>
      <c r="E8295" s="93" t="str">
        <f t="shared" si="388"/>
        <v>AISP</v>
      </c>
      <c r="F8295" s="93" t="str">
        <f t="shared" si="389"/>
        <v>Y</v>
      </c>
      <c r="G8295" s="95">
        <v>1124060.9251304215</v>
      </c>
      <c r="H8295" s="102">
        <v>35756.752661222439</v>
      </c>
      <c r="I8295" s="102">
        <v>3.3103402447607322</v>
      </c>
      <c r="J8295" s="96"/>
      <c r="K8295" s="96"/>
      <c r="L8295" s="96"/>
      <c r="M8295" s="96"/>
      <c r="N8295" s="96"/>
      <c r="O8295" s="96"/>
      <c r="P8295" s="96"/>
    </row>
    <row r="8296" spans="1:16" x14ac:dyDescent="0.25">
      <c r="A8296" s="100">
        <v>43796</v>
      </c>
      <c r="B8296" s="101">
        <v>23</v>
      </c>
      <c r="C8296" s="92" t="str">
        <f t="shared" si="387"/>
        <v>GET /scheduled-payments</v>
      </c>
      <c r="D8296" s="94" t="s">
        <v>207</v>
      </c>
      <c r="E8296" s="93" t="str">
        <f t="shared" si="388"/>
        <v>AISP</v>
      </c>
      <c r="F8296" s="93" t="str">
        <f t="shared" si="389"/>
        <v>Y</v>
      </c>
      <c r="G8296" s="95">
        <v>2117649.5524345231</v>
      </c>
      <c r="H8296" s="102">
        <v>29477.546585426291</v>
      </c>
      <c r="I8296" s="102">
        <v>81.441520683310429</v>
      </c>
      <c r="J8296" s="96"/>
      <c r="K8296" s="96"/>
      <c r="L8296" s="96"/>
      <c r="M8296" s="96"/>
      <c r="N8296" s="96"/>
      <c r="O8296" s="96"/>
      <c r="P8296" s="96"/>
    </row>
    <row r="8297" spans="1:16" x14ac:dyDescent="0.25">
      <c r="A8297" s="100">
        <v>43796</v>
      </c>
      <c r="B8297" s="101">
        <v>24</v>
      </c>
      <c r="C8297" s="92" t="str">
        <f t="shared" si="387"/>
        <v>GET /accounts/{AccountId}/statements</v>
      </c>
      <c r="D8297" s="94" t="s">
        <v>207</v>
      </c>
      <c r="E8297" s="93" t="str">
        <f t="shared" si="388"/>
        <v>AISP</v>
      </c>
      <c r="F8297" s="93" t="str">
        <f t="shared" si="389"/>
        <v>Y</v>
      </c>
      <c r="G8297" s="95">
        <v>1148311.1065999146</v>
      </c>
      <c r="H8297" s="102">
        <v>15033.418043488628</v>
      </c>
      <c r="I8297" s="102">
        <v>137.62819912407889</v>
      </c>
      <c r="J8297" s="96"/>
      <c r="K8297" s="96"/>
      <c r="L8297" s="96"/>
      <c r="M8297" s="96"/>
      <c r="N8297" s="96"/>
      <c r="O8297" s="96"/>
      <c r="P8297" s="96"/>
    </row>
    <row r="8298" spans="1:16" x14ac:dyDescent="0.25">
      <c r="A8298" s="100">
        <v>43796</v>
      </c>
      <c r="B8298" s="101">
        <v>25</v>
      </c>
      <c r="C8298" s="92" t="str">
        <f t="shared" si="387"/>
        <v>GET /accounts/{AccountId}/statements/{StatementId}</v>
      </c>
      <c r="D8298" s="94" t="s">
        <v>207</v>
      </c>
      <c r="E8298" s="93" t="str">
        <f t="shared" si="388"/>
        <v>AISP</v>
      </c>
      <c r="F8298" s="93" t="str">
        <f t="shared" si="389"/>
        <v>Y</v>
      </c>
      <c r="G8298" s="95">
        <v>1396011.3048632347</v>
      </c>
      <c r="H8298" s="102">
        <v>22965.797660311455</v>
      </c>
      <c r="I8298" s="102">
        <v>134.28304850729774</v>
      </c>
      <c r="J8298" s="96"/>
      <c r="K8298" s="96"/>
      <c r="L8298" s="96"/>
      <c r="M8298" s="96"/>
      <c r="N8298" s="96"/>
      <c r="O8298" s="96"/>
      <c r="P8298" s="96"/>
    </row>
    <row r="8299" spans="1:16" x14ac:dyDescent="0.25">
      <c r="A8299" s="100">
        <v>43796</v>
      </c>
      <c r="B8299" s="101">
        <v>26</v>
      </c>
      <c r="C8299" s="92" t="str">
        <f t="shared" si="387"/>
        <v>GET /accounts/{AccountId}/statements/{StatementId}/file</v>
      </c>
      <c r="D8299" s="94" t="s">
        <v>207</v>
      </c>
      <c r="E8299" s="93" t="str">
        <f t="shared" si="388"/>
        <v>AISP</v>
      </c>
      <c r="F8299" s="93" t="str">
        <f t="shared" si="389"/>
        <v>Y</v>
      </c>
      <c r="G8299" s="95">
        <v>2344067.0627581547</v>
      </c>
      <c r="H8299" s="102">
        <v>22116.574443034369</v>
      </c>
      <c r="I8299" s="102">
        <v>96.320548431409023</v>
      </c>
      <c r="J8299" s="96"/>
      <c r="K8299" s="96"/>
      <c r="L8299" s="96"/>
      <c r="M8299" s="96"/>
      <c r="N8299" s="96"/>
      <c r="O8299" s="96"/>
      <c r="P8299" s="96"/>
    </row>
    <row r="8300" spans="1:16" x14ac:dyDescent="0.25">
      <c r="A8300" s="100">
        <v>43796</v>
      </c>
      <c r="B8300" s="101">
        <v>27</v>
      </c>
      <c r="C8300" s="92" t="str">
        <f t="shared" si="387"/>
        <v>GET /accounts/{AccountId}/statements/{StatementId}/transactions</v>
      </c>
      <c r="D8300" s="94" t="s">
        <v>207</v>
      </c>
      <c r="E8300" s="93" t="str">
        <f t="shared" si="388"/>
        <v>AISP</v>
      </c>
      <c r="F8300" s="93" t="str">
        <f t="shared" si="389"/>
        <v>Y</v>
      </c>
      <c r="G8300" s="95">
        <v>34080510.221453145</v>
      </c>
      <c r="H8300" s="102">
        <v>6747.612879549848</v>
      </c>
      <c r="I8300" s="102">
        <v>319.4481262293537</v>
      </c>
      <c r="J8300" s="96"/>
      <c r="K8300" s="96"/>
      <c r="L8300" s="96"/>
      <c r="M8300" s="96"/>
      <c r="N8300" s="96"/>
      <c r="O8300" s="96"/>
      <c r="P8300" s="96"/>
    </row>
    <row r="8301" spans="1:16" x14ac:dyDescent="0.25">
      <c r="A8301" s="100">
        <v>43796</v>
      </c>
      <c r="B8301" s="101">
        <v>28</v>
      </c>
      <c r="C8301" s="92" t="str">
        <f t="shared" si="387"/>
        <v>GET /statements</v>
      </c>
      <c r="D8301" s="94" t="s">
        <v>207</v>
      </c>
      <c r="E8301" s="93" t="str">
        <f t="shared" si="388"/>
        <v>AISP</v>
      </c>
      <c r="F8301" s="93" t="str">
        <f t="shared" si="389"/>
        <v>Y</v>
      </c>
      <c r="G8301" s="95">
        <v>3925404.6123805135</v>
      </c>
      <c r="H8301" s="102">
        <v>42896.304703149501</v>
      </c>
      <c r="I8301" s="102">
        <v>75.516482036966607</v>
      </c>
      <c r="J8301" s="96"/>
      <c r="K8301" s="96"/>
      <c r="L8301" s="96"/>
      <c r="M8301" s="96"/>
      <c r="N8301" s="96"/>
      <c r="O8301" s="96"/>
      <c r="P8301" s="96"/>
    </row>
    <row r="8302" spans="1:16" x14ac:dyDescent="0.25">
      <c r="A8302" s="100">
        <v>43796</v>
      </c>
      <c r="B8302" s="101">
        <v>29</v>
      </c>
      <c r="C8302" s="92" t="str">
        <f t="shared" si="387"/>
        <v>POST /domestic-payment-consents</v>
      </c>
      <c r="D8302" s="94" t="s">
        <v>207</v>
      </c>
      <c r="E8302" s="93" t="str">
        <f t="shared" si="388"/>
        <v>PISP</v>
      </c>
      <c r="F8302" s="93" t="str">
        <f t="shared" si="389"/>
        <v>N</v>
      </c>
      <c r="G8302" s="95">
        <v>4355309.4878386715</v>
      </c>
      <c r="H8302" s="102">
        <v>9096.0119387523864</v>
      </c>
      <c r="I8302" s="102">
        <v>96.431047895016007</v>
      </c>
      <c r="J8302" s="96"/>
      <c r="K8302" s="96"/>
      <c r="L8302" s="96"/>
      <c r="M8302" s="96"/>
      <c r="N8302" s="96"/>
      <c r="O8302" s="96"/>
      <c r="P8302" s="96"/>
    </row>
    <row r="8303" spans="1:16" x14ac:dyDescent="0.25">
      <c r="A8303" s="100">
        <v>43796</v>
      </c>
      <c r="B8303" s="101">
        <v>30</v>
      </c>
      <c r="C8303" s="92" t="str">
        <f t="shared" si="387"/>
        <v>GET /domestic-payment-consents/{ConsentId}</v>
      </c>
      <c r="D8303" s="94" t="s">
        <v>207</v>
      </c>
      <c r="E8303" s="93" t="str">
        <f t="shared" si="388"/>
        <v>PISP</v>
      </c>
      <c r="F8303" s="93" t="str">
        <f t="shared" si="389"/>
        <v>N</v>
      </c>
      <c r="G8303" s="95">
        <v>15179682.01967649</v>
      </c>
      <c r="H8303" s="102">
        <v>18087.459358805845</v>
      </c>
      <c r="I8303" s="102">
        <v>164.74141724972228</v>
      </c>
      <c r="J8303" s="96"/>
      <c r="K8303" s="96"/>
      <c r="L8303" s="96"/>
      <c r="M8303" s="96"/>
      <c r="N8303" s="96"/>
      <c r="O8303" s="96"/>
      <c r="P8303" s="96"/>
    </row>
    <row r="8304" spans="1:16" x14ac:dyDescent="0.25">
      <c r="A8304" s="100">
        <v>43796</v>
      </c>
      <c r="B8304" s="101">
        <v>31</v>
      </c>
      <c r="C8304" s="92" t="str">
        <f t="shared" si="387"/>
        <v>POST /domestic-payments</v>
      </c>
      <c r="D8304" s="94" t="s">
        <v>207</v>
      </c>
      <c r="E8304" s="93" t="str">
        <f t="shared" si="388"/>
        <v>PISP</v>
      </c>
      <c r="F8304" s="93" t="str">
        <f t="shared" si="389"/>
        <v>Y</v>
      </c>
      <c r="G8304" s="95">
        <v>4952468.8154059453</v>
      </c>
      <c r="H8304" s="102">
        <v>15454.25325738008</v>
      </c>
      <c r="I8304" s="102">
        <v>7.0881210538841373</v>
      </c>
      <c r="J8304" s="96"/>
      <c r="K8304" s="96"/>
      <c r="L8304" s="96"/>
      <c r="M8304" s="96"/>
      <c r="N8304" s="96"/>
      <c r="O8304" s="96"/>
      <c r="P8304" s="96"/>
    </row>
    <row r="8305" spans="1:16" x14ac:dyDescent="0.25">
      <c r="A8305" s="100">
        <v>43796</v>
      </c>
      <c r="B8305" s="101">
        <v>32</v>
      </c>
      <c r="C8305" s="92" t="str">
        <f t="shared" si="387"/>
        <v>GET /domestic-payments/{DomesticPaymentId}</v>
      </c>
      <c r="D8305" s="94" t="s">
        <v>207</v>
      </c>
      <c r="E8305" s="93" t="str">
        <f t="shared" si="388"/>
        <v>PISP</v>
      </c>
      <c r="F8305" s="93" t="str">
        <f t="shared" si="389"/>
        <v>Y</v>
      </c>
      <c r="G8305" s="95">
        <v>36541747.279374592</v>
      </c>
      <c r="H8305" s="102">
        <v>39010.401194176608</v>
      </c>
      <c r="I8305" s="102">
        <v>79.907102577459796</v>
      </c>
      <c r="J8305" s="96"/>
      <c r="K8305" s="96"/>
      <c r="L8305" s="96"/>
      <c r="M8305" s="96"/>
      <c r="N8305" s="96"/>
      <c r="O8305" s="96"/>
      <c r="P8305" s="96"/>
    </row>
    <row r="8306" spans="1:16" x14ac:dyDescent="0.25">
      <c r="A8306" s="100">
        <v>43796</v>
      </c>
      <c r="B8306" s="101">
        <v>33</v>
      </c>
      <c r="C8306" s="92" t="str">
        <f t="shared" si="387"/>
        <v>POST /domestic-scheduled-payment-consents</v>
      </c>
      <c r="D8306" s="94" t="s">
        <v>207</v>
      </c>
      <c r="E8306" s="93" t="str">
        <f t="shared" si="388"/>
        <v>PISP</v>
      </c>
      <c r="F8306" s="93" t="str">
        <f t="shared" si="389"/>
        <v>N</v>
      </c>
      <c r="G8306" s="95">
        <v>19568446.508945134</v>
      </c>
      <c r="H8306" s="102">
        <v>17913.717050269315</v>
      </c>
      <c r="I8306" s="102">
        <v>106.14278210688344</v>
      </c>
      <c r="J8306" s="96"/>
      <c r="K8306" s="96"/>
      <c r="L8306" s="96"/>
      <c r="M8306" s="96"/>
      <c r="N8306" s="96"/>
      <c r="O8306" s="96"/>
      <c r="P8306" s="96"/>
    </row>
    <row r="8307" spans="1:16" x14ac:dyDescent="0.25">
      <c r="A8307" s="100">
        <v>43796</v>
      </c>
      <c r="B8307" s="101">
        <v>34</v>
      </c>
      <c r="C8307" s="92" t="str">
        <f t="shared" si="387"/>
        <v>GET /domestic-scheduled-payment-consents/{ConsentId}</v>
      </c>
      <c r="D8307" s="94" t="s">
        <v>207</v>
      </c>
      <c r="E8307" s="93" t="str">
        <f t="shared" si="388"/>
        <v>PISP</v>
      </c>
      <c r="F8307" s="93" t="str">
        <f t="shared" si="389"/>
        <v>N</v>
      </c>
      <c r="G8307" s="95">
        <v>12447813.547233701</v>
      </c>
      <c r="H8307" s="102">
        <v>13948.531665954944</v>
      </c>
      <c r="I8307" s="102">
        <v>84.316036523934969</v>
      </c>
      <c r="J8307" s="96"/>
      <c r="K8307" s="96"/>
      <c r="L8307" s="96"/>
      <c r="M8307" s="96"/>
      <c r="N8307" s="96"/>
      <c r="O8307" s="96"/>
      <c r="P8307" s="96"/>
    </row>
    <row r="8308" spans="1:16" x14ac:dyDescent="0.25">
      <c r="A8308" s="100">
        <v>43796</v>
      </c>
      <c r="B8308" s="101">
        <v>35</v>
      </c>
      <c r="C8308" s="92" t="str">
        <f t="shared" si="387"/>
        <v>POST /domestic-scheduled-payments</v>
      </c>
      <c r="D8308" s="94" t="s">
        <v>207</v>
      </c>
      <c r="E8308" s="93" t="str">
        <f t="shared" si="388"/>
        <v>PISP</v>
      </c>
      <c r="F8308" s="93" t="str">
        <f t="shared" si="389"/>
        <v>Y</v>
      </c>
      <c r="G8308" s="95">
        <v>29826340.196668826</v>
      </c>
      <c r="H8308" s="102">
        <v>41674.462396868563</v>
      </c>
      <c r="I8308" s="102">
        <v>189.12034108979546</v>
      </c>
      <c r="J8308" s="96"/>
      <c r="K8308" s="96"/>
      <c r="L8308" s="96"/>
      <c r="M8308" s="96"/>
      <c r="N8308" s="96"/>
      <c r="O8308" s="96"/>
      <c r="P8308" s="96"/>
    </row>
    <row r="8309" spans="1:16" x14ac:dyDescent="0.25">
      <c r="A8309" s="100">
        <v>43796</v>
      </c>
      <c r="B8309" s="101">
        <v>36</v>
      </c>
      <c r="C8309" s="92" t="str">
        <f t="shared" si="387"/>
        <v>GET /domestic-scheduled-payments/{DomesticScheduledPaymentId}</v>
      </c>
      <c r="D8309" s="94" t="s">
        <v>207</v>
      </c>
      <c r="E8309" s="93" t="str">
        <f t="shared" si="388"/>
        <v>PISP</v>
      </c>
      <c r="F8309" s="93" t="str">
        <f t="shared" si="389"/>
        <v>Y</v>
      </c>
      <c r="G8309" s="95">
        <v>14309716.467661612</v>
      </c>
      <c r="H8309" s="102">
        <v>36661.274932805893</v>
      </c>
      <c r="I8309" s="102">
        <v>83.794665362710276</v>
      </c>
      <c r="J8309" s="96"/>
      <c r="K8309" s="96"/>
      <c r="L8309" s="96"/>
      <c r="M8309" s="96"/>
      <c r="N8309" s="96"/>
      <c r="O8309" s="96"/>
      <c r="P8309" s="96"/>
    </row>
    <row r="8310" spans="1:16" x14ac:dyDescent="0.25">
      <c r="A8310" s="100">
        <v>43796</v>
      </c>
      <c r="B8310" s="101">
        <v>37</v>
      </c>
      <c r="C8310" s="92" t="str">
        <f t="shared" si="387"/>
        <v>POST /domestic-standing-order-consents</v>
      </c>
      <c r="D8310" s="94" t="s">
        <v>207</v>
      </c>
      <c r="E8310" s="93" t="str">
        <f t="shared" si="388"/>
        <v>PISP</v>
      </c>
      <c r="F8310" s="93" t="str">
        <f t="shared" si="389"/>
        <v>N</v>
      </c>
      <c r="G8310" s="95">
        <v>27900577.788239926</v>
      </c>
      <c r="H8310" s="102">
        <v>26169.918610107241</v>
      </c>
      <c r="I8310" s="102">
        <v>206.81561459419123</v>
      </c>
      <c r="J8310" s="96"/>
      <c r="K8310" s="96"/>
      <c r="L8310" s="96"/>
      <c r="M8310" s="96"/>
      <c r="N8310" s="96"/>
      <c r="O8310" s="96"/>
      <c r="P8310" s="96"/>
    </row>
    <row r="8311" spans="1:16" x14ac:dyDescent="0.25">
      <c r="A8311" s="100">
        <v>43796</v>
      </c>
      <c r="B8311" s="101">
        <v>38</v>
      </c>
      <c r="C8311" s="92" t="str">
        <f t="shared" si="387"/>
        <v>GET /domestic-standing-order-consents/{ConsentId}</v>
      </c>
      <c r="D8311" s="94" t="s">
        <v>207</v>
      </c>
      <c r="E8311" s="93" t="str">
        <f t="shared" si="388"/>
        <v>PISP</v>
      </c>
      <c r="F8311" s="93" t="str">
        <f t="shared" si="389"/>
        <v>N</v>
      </c>
      <c r="G8311" s="95">
        <v>26356994.253983792</v>
      </c>
      <c r="H8311" s="102">
        <v>32765.13240891739</v>
      </c>
      <c r="I8311" s="102">
        <v>231.20439059127492</v>
      </c>
      <c r="J8311" s="96"/>
      <c r="K8311" s="96"/>
      <c r="L8311" s="96"/>
      <c r="M8311" s="96"/>
      <c r="N8311" s="96"/>
      <c r="O8311" s="96"/>
      <c r="P8311" s="96"/>
    </row>
    <row r="8312" spans="1:16" x14ac:dyDescent="0.25">
      <c r="A8312" s="100">
        <v>43796</v>
      </c>
      <c r="B8312" s="101">
        <v>39</v>
      </c>
      <c r="C8312" s="92" t="str">
        <f t="shared" si="387"/>
        <v>POST /domestic-standing-orders</v>
      </c>
      <c r="D8312" s="94" t="s">
        <v>207</v>
      </c>
      <c r="E8312" s="93" t="str">
        <f t="shared" si="388"/>
        <v>PISP</v>
      </c>
      <c r="F8312" s="93" t="str">
        <f t="shared" si="389"/>
        <v>Y</v>
      </c>
      <c r="G8312" s="95">
        <v>8225380.9431282869</v>
      </c>
      <c r="H8312" s="102">
        <v>18232.937279462963</v>
      </c>
      <c r="I8312" s="102">
        <v>2.3281628002711372</v>
      </c>
      <c r="J8312" s="96"/>
      <c r="K8312" s="96"/>
      <c r="L8312" s="96"/>
      <c r="M8312" s="96"/>
      <c r="N8312" s="96"/>
      <c r="O8312" s="96"/>
      <c r="P8312" s="96"/>
    </row>
    <row r="8313" spans="1:16" x14ac:dyDescent="0.25">
      <c r="A8313" s="100">
        <v>43796</v>
      </c>
      <c r="B8313" s="101">
        <v>40</v>
      </c>
      <c r="C8313" s="92" t="str">
        <f t="shared" si="387"/>
        <v>GET /domestic-standing-orders/{DomesticStandingOrderId}</v>
      </c>
      <c r="D8313" s="94" t="s">
        <v>207</v>
      </c>
      <c r="E8313" s="93" t="str">
        <f t="shared" si="388"/>
        <v>PISP</v>
      </c>
      <c r="F8313" s="93" t="str">
        <f t="shared" si="389"/>
        <v>Y</v>
      </c>
      <c r="G8313" s="95">
        <v>6601525.6593024954</v>
      </c>
      <c r="H8313" s="102">
        <v>8289.1275523775257</v>
      </c>
      <c r="I8313" s="102">
        <v>263.09943805233678</v>
      </c>
      <c r="J8313" s="96"/>
      <c r="K8313" s="96"/>
      <c r="L8313" s="96"/>
      <c r="M8313" s="96"/>
      <c r="N8313" s="96"/>
      <c r="O8313" s="96"/>
      <c r="P8313" s="96"/>
    </row>
    <row r="8314" spans="1:16" x14ac:dyDescent="0.25">
      <c r="A8314" s="100">
        <v>43796</v>
      </c>
      <c r="B8314" s="101">
        <v>41</v>
      </c>
      <c r="C8314" s="92" t="str">
        <f t="shared" si="387"/>
        <v>POST /international-payment-consents</v>
      </c>
      <c r="D8314" s="94" t="s">
        <v>207</v>
      </c>
      <c r="E8314" s="93" t="str">
        <f t="shared" si="388"/>
        <v>PISP</v>
      </c>
      <c r="F8314" s="93" t="str">
        <f t="shared" si="389"/>
        <v>N</v>
      </c>
      <c r="G8314" s="95">
        <v>36055862.493482292</v>
      </c>
      <c r="H8314" s="102">
        <v>46944.860962454608</v>
      </c>
      <c r="I8314" s="102">
        <v>63.739062808621135</v>
      </c>
      <c r="J8314" s="96"/>
      <c r="K8314" s="96"/>
      <c r="L8314" s="96"/>
      <c r="M8314" s="96"/>
      <c r="N8314" s="96"/>
      <c r="O8314" s="96"/>
      <c r="P8314" s="96"/>
    </row>
    <row r="8315" spans="1:16" x14ac:dyDescent="0.25">
      <c r="A8315" s="100">
        <v>43796</v>
      </c>
      <c r="B8315" s="101">
        <v>42</v>
      </c>
      <c r="C8315" s="92" t="str">
        <f t="shared" si="387"/>
        <v>GET /international-payment-consents/{ConsentId}</v>
      </c>
      <c r="D8315" s="94" t="s">
        <v>207</v>
      </c>
      <c r="E8315" s="93" t="str">
        <f t="shared" si="388"/>
        <v>PISP</v>
      </c>
      <c r="F8315" s="93" t="str">
        <f t="shared" si="389"/>
        <v>N</v>
      </c>
      <c r="G8315" s="95">
        <v>34267336.162284791</v>
      </c>
      <c r="H8315" s="102">
        <v>29283.045145365169</v>
      </c>
      <c r="I8315" s="102">
        <v>282.07278531384048</v>
      </c>
      <c r="J8315" s="96"/>
      <c r="K8315" s="96"/>
      <c r="L8315" s="96"/>
      <c r="M8315" s="96"/>
      <c r="N8315" s="96"/>
      <c r="O8315" s="96"/>
      <c r="P8315" s="96"/>
    </row>
    <row r="8316" spans="1:16" x14ac:dyDescent="0.25">
      <c r="A8316" s="100">
        <v>43796</v>
      </c>
      <c r="B8316" s="101">
        <v>43</v>
      </c>
      <c r="C8316" s="92" t="str">
        <f t="shared" si="387"/>
        <v>POST /international-payments</v>
      </c>
      <c r="D8316" s="94" t="s">
        <v>207</v>
      </c>
      <c r="E8316" s="93" t="str">
        <f t="shared" si="388"/>
        <v>PISP</v>
      </c>
      <c r="F8316" s="93" t="str">
        <f t="shared" si="389"/>
        <v>Y</v>
      </c>
      <c r="G8316" s="95">
        <v>41642841.016906612</v>
      </c>
      <c r="H8316" s="102">
        <v>39951.264427884365</v>
      </c>
      <c r="I8316" s="102">
        <v>51.783231299381143</v>
      </c>
      <c r="J8316" s="96"/>
      <c r="K8316" s="96"/>
      <c r="L8316" s="96"/>
      <c r="M8316" s="96"/>
      <c r="N8316" s="96"/>
      <c r="O8316" s="96"/>
      <c r="P8316" s="96"/>
    </row>
    <row r="8317" spans="1:16" x14ac:dyDescent="0.25">
      <c r="A8317" s="100">
        <v>43796</v>
      </c>
      <c r="B8317" s="101">
        <v>44</v>
      </c>
      <c r="C8317" s="92" t="str">
        <f t="shared" si="387"/>
        <v>GET /international-payments/{InternationalPaymentId}</v>
      </c>
      <c r="D8317" s="94" t="s">
        <v>207</v>
      </c>
      <c r="E8317" s="93" t="str">
        <f t="shared" si="388"/>
        <v>PISP</v>
      </c>
      <c r="F8317" s="93" t="str">
        <f t="shared" si="389"/>
        <v>Y</v>
      </c>
      <c r="G8317" s="95">
        <v>13618454.445452785</v>
      </c>
      <c r="H8317" s="102">
        <v>18728.239961485397</v>
      </c>
      <c r="I8317" s="102">
        <v>71.055627220833514</v>
      </c>
      <c r="J8317" s="96"/>
      <c r="K8317" s="96"/>
      <c r="L8317" s="96"/>
      <c r="M8317" s="96"/>
      <c r="N8317" s="96"/>
      <c r="O8317" s="96"/>
      <c r="P8317" s="96"/>
    </row>
    <row r="8318" spans="1:16" x14ac:dyDescent="0.25">
      <c r="A8318" s="100">
        <v>43796</v>
      </c>
      <c r="B8318" s="101">
        <v>45</v>
      </c>
      <c r="C8318" s="92" t="str">
        <f t="shared" si="387"/>
        <v>POST /international-scheduled-payment-consents</v>
      </c>
      <c r="D8318" s="94" t="s">
        <v>207</v>
      </c>
      <c r="E8318" s="93" t="str">
        <f t="shared" si="388"/>
        <v>PISP</v>
      </c>
      <c r="F8318" s="93" t="str">
        <f t="shared" si="389"/>
        <v>N</v>
      </c>
      <c r="G8318" s="95">
        <v>27136014.337605204</v>
      </c>
      <c r="H8318" s="102">
        <v>34378.279801719145</v>
      </c>
      <c r="I8318" s="102">
        <v>18.026727142562038</v>
      </c>
      <c r="J8318" s="96"/>
      <c r="K8318" s="96"/>
      <c r="L8318" s="96"/>
      <c r="M8318" s="96"/>
      <c r="N8318" s="96"/>
      <c r="O8318" s="96"/>
      <c r="P8318" s="96"/>
    </row>
    <row r="8319" spans="1:16" x14ac:dyDescent="0.25">
      <c r="A8319" s="100">
        <v>43796</v>
      </c>
      <c r="B8319" s="101">
        <v>46</v>
      </c>
      <c r="C8319" s="92" t="str">
        <f t="shared" si="387"/>
        <v>GET /international-scheduled-payment-consents/{ConsentId}</v>
      </c>
      <c r="D8319" s="94" t="s">
        <v>207</v>
      </c>
      <c r="E8319" s="93" t="str">
        <f t="shared" si="388"/>
        <v>PISP</v>
      </c>
      <c r="F8319" s="93" t="str">
        <f t="shared" si="389"/>
        <v>N</v>
      </c>
      <c r="G8319" s="95">
        <v>11047222.255353143</v>
      </c>
      <c r="H8319" s="102">
        <v>30207.857683841234</v>
      </c>
      <c r="I8319" s="102">
        <v>29.142695826864184</v>
      </c>
      <c r="J8319" s="96"/>
      <c r="K8319" s="96"/>
      <c r="L8319" s="96"/>
      <c r="M8319" s="96"/>
      <c r="N8319" s="96"/>
      <c r="O8319" s="96"/>
      <c r="P8319" s="96"/>
    </row>
    <row r="8320" spans="1:16" x14ac:dyDescent="0.25">
      <c r="A8320" s="100">
        <v>43796</v>
      </c>
      <c r="B8320" s="101">
        <v>47</v>
      </c>
      <c r="C8320" s="92" t="str">
        <f t="shared" si="387"/>
        <v>POST /international-scheduled-payments</v>
      </c>
      <c r="D8320" s="94" t="s">
        <v>207</v>
      </c>
      <c r="E8320" s="93" t="str">
        <f t="shared" si="388"/>
        <v>PISP</v>
      </c>
      <c r="F8320" s="93" t="str">
        <f t="shared" si="389"/>
        <v>Y</v>
      </c>
      <c r="G8320" s="95">
        <v>14699027.089690009</v>
      </c>
      <c r="H8320" s="102">
        <v>24498.904825843787</v>
      </c>
      <c r="I8320" s="102">
        <v>84.804344666774838</v>
      </c>
      <c r="J8320" s="96"/>
      <c r="K8320" s="96"/>
      <c r="L8320" s="96"/>
      <c r="M8320" s="96"/>
      <c r="N8320" s="96"/>
      <c r="O8320" s="96"/>
      <c r="P8320" s="96"/>
    </row>
    <row r="8321" spans="1:16" x14ac:dyDescent="0.25">
      <c r="A8321" s="100">
        <v>43796</v>
      </c>
      <c r="B8321" s="101">
        <v>48</v>
      </c>
      <c r="C8321" s="92" t="str">
        <f t="shared" si="387"/>
        <v>GET /international-scheduled-payments/{InternationalScheduledPaymentId}</v>
      </c>
      <c r="D8321" s="94" t="s">
        <v>207</v>
      </c>
      <c r="E8321" s="93" t="str">
        <f t="shared" si="388"/>
        <v>PISP</v>
      </c>
      <c r="F8321" s="93" t="str">
        <f t="shared" si="389"/>
        <v>Y</v>
      </c>
      <c r="G8321" s="95">
        <v>24926765.184975468</v>
      </c>
      <c r="H8321" s="102">
        <v>40708.324063532775</v>
      </c>
      <c r="I8321" s="102">
        <v>54.289606212878532</v>
      </c>
      <c r="J8321" s="96"/>
      <c r="K8321" s="96"/>
      <c r="L8321" s="96"/>
      <c r="M8321" s="96"/>
      <c r="N8321" s="96"/>
      <c r="O8321" s="96"/>
      <c r="P8321" s="96"/>
    </row>
    <row r="8322" spans="1:16" x14ac:dyDescent="0.25">
      <c r="A8322" s="100">
        <v>43796</v>
      </c>
      <c r="B8322" s="101">
        <v>49</v>
      </c>
      <c r="C8322" s="92" t="str">
        <f t="shared" si="387"/>
        <v>POST /international-standing-order-consents</v>
      </c>
      <c r="D8322" s="94" t="s">
        <v>207</v>
      </c>
      <c r="E8322" s="93" t="str">
        <f t="shared" si="388"/>
        <v>PISP</v>
      </c>
      <c r="F8322" s="93" t="str">
        <f t="shared" si="389"/>
        <v>N</v>
      </c>
      <c r="G8322" s="95">
        <v>4184759.3261268637</v>
      </c>
      <c r="H8322" s="102">
        <v>12768.339199042828</v>
      </c>
      <c r="I8322" s="102">
        <v>6.7933372760646238</v>
      </c>
      <c r="J8322" s="96"/>
      <c r="K8322" s="96"/>
      <c r="L8322" s="96"/>
      <c r="M8322" s="96"/>
      <c r="N8322" s="96"/>
      <c r="O8322" s="96"/>
      <c r="P8322" s="96"/>
    </row>
    <row r="8323" spans="1:16" x14ac:dyDescent="0.25">
      <c r="A8323" s="100">
        <v>43796</v>
      </c>
      <c r="B8323" s="101">
        <v>50</v>
      </c>
      <c r="C8323" s="92" t="str">
        <f t="shared" si="387"/>
        <v>GET /international-standing-order-consents/{ConsentId}</v>
      </c>
      <c r="D8323" s="94" t="s">
        <v>207</v>
      </c>
      <c r="E8323" s="93" t="str">
        <f t="shared" si="388"/>
        <v>PISP</v>
      </c>
      <c r="F8323" s="93" t="str">
        <f t="shared" si="389"/>
        <v>N</v>
      </c>
      <c r="G8323" s="95">
        <v>21539032.918622185</v>
      </c>
      <c r="H8323" s="102">
        <v>30764.387616101492</v>
      </c>
      <c r="I8323" s="102">
        <v>283.29887366583324</v>
      </c>
      <c r="J8323" s="96"/>
      <c r="K8323" s="96"/>
      <c r="L8323" s="96"/>
      <c r="M8323" s="96"/>
      <c r="N8323" s="96"/>
      <c r="O8323" s="96"/>
      <c r="P8323" s="96"/>
    </row>
    <row r="8324" spans="1:16" x14ac:dyDescent="0.25">
      <c r="A8324" s="100">
        <v>43796</v>
      </c>
      <c r="B8324" s="101">
        <v>51</v>
      </c>
      <c r="C8324" s="92" t="str">
        <f t="shared" si="387"/>
        <v>POST /international-standing-orders</v>
      </c>
      <c r="D8324" s="94" t="s">
        <v>207</v>
      </c>
      <c r="E8324" s="93" t="str">
        <f t="shared" si="388"/>
        <v>PISP</v>
      </c>
      <c r="F8324" s="93" t="str">
        <f t="shared" si="389"/>
        <v>Y</v>
      </c>
      <c r="G8324" s="95">
        <v>15376169.560036989</v>
      </c>
      <c r="H8324" s="102">
        <v>27879.7076774247</v>
      </c>
      <c r="I8324" s="102">
        <v>266.87487004261567</v>
      </c>
      <c r="J8324" s="96"/>
      <c r="K8324" s="96"/>
      <c r="L8324" s="96"/>
      <c r="M8324" s="96"/>
      <c r="N8324" s="96"/>
      <c r="O8324" s="96"/>
      <c r="P8324" s="96"/>
    </row>
    <row r="8325" spans="1:16" x14ac:dyDescent="0.25">
      <c r="A8325" s="100">
        <v>43796</v>
      </c>
      <c r="B8325" s="101">
        <v>52</v>
      </c>
      <c r="C8325" s="92" t="str">
        <f t="shared" si="387"/>
        <v>GET /international-standing-orders/{InternationalStandingOrderPaymentId}</v>
      </c>
      <c r="D8325" s="94" t="s">
        <v>207</v>
      </c>
      <c r="E8325" s="93" t="str">
        <f t="shared" si="388"/>
        <v>PISP</v>
      </c>
      <c r="F8325" s="93" t="str">
        <f t="shared" si="389"/>
        <v>Y</v>
      </c>
      <c r="G8325" s="95">
        <v>6824566.2898131125</v>
      </c>
      <c r="H8325" s="102">
        <v>16298.788474845982</v>
      </c>
      <c r="I8325" s="102">
        <v>84.573865651631181</v>
      </c>
      <c r="J8325" s="96"/>
      <c r="K8325" s="96"/>
      <c r="L8325" s="96"/>
      <c r="M8325" s="96"/>
      <c r="N8325" s="96"/>
      <c r="O8325" s="96"/>
      <c r="P8325" s="96"/>
    </row>
    <row r="8326" spans="1:16" x14ac:dyDescent="0.25">
      <c r="A8326" s="100">
        <v>43796</v>
      </c>
      <c r="B8326" s="101">
        <v>53</v>
      </c>
      <c r="C8326" s="92" t="str">
        <f t="shared" si="387"/>
        <v>POST /file-payment-consents</v>
      </c>
      <c r="D8326" s="94" t="s">
        <v>207</v>
      </c>
      <c r="E8326" s="93" t="str">
        <f t="shared" si="388"/>
        <v>PISP</v>
      </c>
      <c r="F8326" s="93" t="str">
        <f t="shared" si="389"/>
        <v>N</v>
      </c>
      <c r="G8326" s="95">
        <v>13930043.482171852</v>
      </c>
      <c r="H8326" s="102">
        <v>14716.677756342331</v>
      </c>
      <c r="I8326" s="102">
        <v>25.327193915434218</v>
      </c>
      <c r="J8326" s="96"/>
      <c r="K8326" s="96"/>
      <c r="L8326" s="96"/>
      <c r="M8326" s="96"/>
      <c r="N8326" s="96"/>
      <c r="O8326" s="96"/>
      <c r="P8326" s="96"/>
    </row>
    <row r="8327" spans="1:16" x14ac:dyDescent="0.25">
      <c r="A8327" s="100">
        <v>43796</v>
      </c>
      <c r="B8327" s="101">
        <v>54</v>
      </c>
      <c r="C8327" s="92" t="str">
        <f t="shared" si="387"/>
        <v>GET /file-payment-consents/{ConsentId}</v>
      </c>
      <c r="D8327" s="94" t="s">
        <v>207</v>
      </c>
      <c r="E8327" s="93" t="str">
        <f t="shared" si="388"/>
        <v>PISP</v>
      </c>
      <c r="F8327" s="93" t="str">
        <f t="shared" si="389"/>
        <v>N</v>
      </c>
      <c r="G8327" s="95">
        <v>22805984.499738947</v>
      </c>
      <c r="H8327" s="102">
        <v>23659.497217882577</v>
      </c>
      <c r="I8327" s="102">
        <v>213.02595586389222</v>
      </c>
      <c r="J8327" s="96"/>
      <c r="K8327" s="96"/>
      <c r="L8327" s="96"/>
      <c r="M8327" s="96"/>
      <c r="N8327" s="96"/>
      <c r="O8327" s="96"/>
      <c r="P8327" s="96"/>
    </row>
    <row r="8328" spans="1:16" x14ac:dyDescent="0.25">
      <c r="A8328" s="100">
        <v>43796</v>
      </c>
      <c r="B8328" s="101">
        <v>55</v>
      </c>
      <c r="C8328" s="92" t="str">
        <f t="shared" ref="C8328:C8391" si="390">VLOOKUP($B8328,endpoints,3)</f>
        <v>POST /file-payment-consents/{ConsentId}/file</v>
      </c>
      <c r="D8328" s="94" t="s">
        <v>207</v>
      </c>
      <c r="E8328" s="93" t="str">
        <f t="shared" ref="E8328:E8391" si="391">VLOOKUP($B8328,endpoints,4)</f>
        <v>PISP</v>
      </c>
      <c r="F8328" s="93" t="str">
        <f t="shared" ref="F8328:F8391" si="392">VLOOKUP($B8328,endpoints,5)</f>
        <v>N</v>
      </c>
      <c r="G8328" s="95">
        <v>24219882.143523581</v>
      </c>
      <c r="H8328" s="102">
        <v>30239.808257784731</v>
      </c>
      <c r="I8328" s="102">
        <v>74.19071329261341</v>
      </c>
      <c r="J8328" s="96"/>
      <c r="K8328" s="96"/>
      <c r="L8328" s="96"/>
      <c r="M8328" s="96"/>
      <c r="N8328" s="96"/>
      <c r="O8328" s="96"/>
      <c r="P8328" s="96"/>
    </row>
    <row r="8329" spans="1:16" x14ac:dyDescent="0.25">
      <c r="A8329" s="100">
        <v>43796</v>
      </c>
      <c r="B8329" s="101">
        <v>56</v>
      </c>
      <c r="C8329" s="92" t="str">
        <f t="shared" si="390"/>
        <v>GET /file-payment-consents/{ConsentId}/file</v>
      </c>
      <c r="D8329" s="94" t="s">
        <v>207</v>
      </c>
      <c r="E8329" s="93" t="str">
        <f t="shared" si="391"/>
        <v>PISP</v>
      </c>
      <c r="F8329" s="93" t="str">
        <f t="shared" si="392"/>
        <v>N</v>
      </c>
      <c r="G8329" s="95">
        <v>23834501.145496443</v>
      </c>
      <c r="H8329" s="102">
        <v>34534.081946246988</v>
      </c>
      <c r="I8329" s="102">
        <v>51.805663957735568</v>
      </c>
      <c r="J8329" s="96"/>
      <c r="K8329" s="96"/>
      <c r="L8329" s="96"/>
      <c r="M8329" s="96"/>
      <c r="N8329" s="96"/>
      <c r="O8329" s="96"/>
      <c r="P8329" s="96"/>
    </row>
    <row r="8330" spans="1:16" x14ac:dyDescent="0.25">
      <c r="A8330" s="100">
        <v>43796</v>
      </c>
      <c r="B8330" s="101">
        <v>57</v>
      </c>
      <c r="C8330" s="92" t="str">
        <f t="shared" si="390"/>
        <v>POST /file-payments</v>
      </c>
      <c r="D8330" s="94" t="s">
        <v>207</v>
      </c>
      <c r="E8330" s="93" t="str">
        <f t="shared" si="391"/>
        <v>PISP</v>
      </c>
      <c r="F8330" s="93" t="str">
        <f t="shared" si="392"/>
        <v>Y</v>
      </c>
      <c r="G8330" s="95">
        <v>374447689.84834093</v>
      </c>
      <c r="H8330" s="102">
        <v>3788.0995342991555</v>
      </c>
      <c r="I8330" s="102">
        <v>71.01708426382524</v>
      </c>
      <c r="J8330" s="96"/>
      <c r="K8330" s="96"/>
      <c r="L8330" s="96"/>
      <c r="M8330" s="96"/>
      <c r="N8330" s="96"/>
      <c r="O8330" s="96"/>
      <c r="P8330" s="96"/>
    </row>
    <row r="8331" spans="1:16" x14ac:dyDescent="0.25">
      <c r="A8331" s="100">
        <v>43796</v>
      </c>
      <c r="B8331" s="101">
        <v>58</v>
      </c>
      <c r="C8331" s="92" t="str">
        <f t="shared" si="390"/>
        <v>GET /file-payments/{FilePaymentId}</v>
      </c>
      <c r="D8331" s="94" t="s">
        <v>207</v>
      </c>
      <c r="E8331" s="93" t="str">
        <f t="shared" si="391"/>
        <v>PISP</v>
      </c>
      <c r="F8331" s="93" t="str">
        <f t="shared" si="392"/>
        <v>Y</v>
      </c>
      <c r="G8331" s="95">
        <v>76050341.4873202</v>
      </c>
      <c r="H8331" s="102">
        <v>871.36448541168772</v>
      </c>
      <c r="I8331" s="102">
        <v>142.43416259971656</v>
      </c>
      <c r="J8331" s="96"/>
      <c r="K8331" s="96"/>
      <c r="L8331" s="96"/>
      <c r="M8331" s="96"/>
      <c r="N8331" s="96"/>
      <c r="O8331" s="96"/>
      <c r="P8331" s="96"/>
    </row>
    <row r="8332" spans="1:16" x14ac:dyDescent="0.25">
      <c r="A8332" s="100">
        <v>43796</v>
      </c>
      <c r="B8332" s="101">
        <v>59</v>
      </c>
      <c r="C8332" s="92" t="str">
        <f t="shared" si="390"/>
        <v>GET /file-payments/{FilePaymentId}/report-file</v>
      </c>
      <c r="D8332" s="94" t="s">
        <v>207</v>
      </c>
      <c r="E8332" s="93" t="str">
        <f t="shared" si="391"/>
        <v>PISP</v>
      </c>
      <c r="F8332" s="93" t="str">
        <f t="shared" si="392"/>
        <v>Y</v>
      </c>
      <c r="G8332" s="95">
        <v>71791389.815694705</v>
      </c>
      <c r="H8332" s="102">
        <v>2392.9566089611958</v>
      </c>
      <c r="I8332" s="102">
        <v>99.033724051865391</v>
      </c>
      <c r="J8332" s="96"/>
      <c r="K8332" s="96"/>
      <c r="L8332" s="96"/>
      <c r="M8332" s="96"/>
      <c r="N8332" s="96"/>
      <c r="O8332" s="96"/>
      <c r="P8332" s="96"/>
    </row>
    <row r="8333" spans="1:16" x14ac:dyDescent="0.25">
      <c r="A8333" s="100">
        <v>43796</v>
      </c>
      <c r="B8333" s="101">
        <v>60</v>
      </c>
      <c r="C8333" s="92" t="str">
        <f t="shared" si="390"/>
        <v>POST /funds-confirmation-consents</v>
      </c>
      <c r="D8333" s="94" t="s">
        <v>207</v>
      </c>
      <c r="E8333" s="93" t="str">
        <f t="shared" si="391"/>
        <v>CoF</v>
      </c>
      <c r="F8333" s="93" t="str">
        <f t="shared" si="392"/>
        <v>N</v>
      </c>
      <c r="G8333" s="95">
        <v>15148470.920821421</v>
      </c>
      <c r="H8333" s="102">
        <v>15531.438476712576</v>
      </c>
      <c r="I8333" s="102">
        <v>15.538950713994209</v>
      </c>
      <c r="J8333" s="96"/>
      <c r="K8333" s="96"/>
      <c r="L8333" s="96"/>
      <c r="M8333" s="96"/>
      <c r="N8333" s="96"/>
      <c r="O8333" s="96"/>
      <c r="P8333" s="96"/>
    </row>
    <row r="8334" spans="1:16" x14ac:dyDescent="0.25">
      <c r="A8334" s="100">
        <v>43796</v>
      </c>
      <c r="B8334" s="101">
        <v>61</v>
      </c>
      <c r="C8334" s="92" t="str">
        <f t="shared" si="390"/>
        <v>GET /funds-confirmation-consents/{ConsentId}</v>
      </c>
      <c r="D8334" s="94" t="s">
        <v>207</v>
      </c>
      <c r="E8334" s="93" t="str">
        <f t="shared" si="391"/>
        <v>CoF</v>
      </c>
      <c r="F8334" s="93" t="str">
        <f t="shared" si="392"/>
        <v>N</v>
      </c>
      <c r="G8334" s="95">
        <v>22194273.450326361</v>
      </c>
      <c r="H8334" s="102">
        <v>45426.397795269688</v>
      </c>
      <c r="I8334" s="102">
        <v>227.53038900045351</v>
      </c>
      <c r="J8334" s="96"/>
      <c r="K8334" s="96"/>
      <c r="L8334" s="96"/>
      <c r="M8334" s="96"/>
      <c r="N8334" s="96"/>
      <c r="O8334" s="96"/>
      <c r="P8334" s="96"/>
    </row>
    <row r="8335" spans="1:16" x14ac:dyDescent="0.25">
      <c r="A8335" s="100">
        <v>43796</v>
      </c>
      <c r="B8335" s="101">
        <v>62</v>
      </c>
      <c r="C8335" s="92" t="str">
        <f t="shared" si="390"/>
        <v>DELETE /funds-confirmation-consents/{ConsentId}</v>
      </c>
      <c r="D8335" s="94" t="s">
        <v>207</v>
      </c>
      <c r="E8335" s="93" t="str">
        <f t="shared" si="391"/>
        <v>CoF</v>
      </c>
      <c r="F8335" s="93" t="str">
        <f t="shared" si="392"/>
        <v>N</v>
      </c>
      <c r="G8335" s="95">
        <v>6870610.1872983556</v>
      </c>
      <c r="H8335" s="102">
        <v>13543.789554864603</v>
      </c>
      <c r="I8335" s="102">
        <v>132.64856492087523</v>
      </c>
      <c r="J8335" s="96"/>
      <c r="K8335" s="96"/>
      <c r="L8335" s="96"/>
      <c r="M8335" s="96"/>
      <c r="N8335" s="96"/>
      <c r="O8335" s="96"/>
      <c r="P8335" s="96"/>
    </row>
    <row r="8336" spans="1:16" x14ac:dyDescent="0.25">
      <c r="A8336" s="100">
        <v>43796</v>
      </c>
      <c r="B8336" s="101">
        <v>63</v>
      </c>
      <c r="C8336" s="92" t="str">
        <f t="shared" si="390"/>
        <v>POST /funds-confirmations</v>
      </c>
      <c r="D8336" s="94" t="s">
        <v>207</v>
      </c>
      <c r="E8336" s="93" t="str">
        <f t="shared" si="391"/>
        <v>CoF</v>
      </c>
      <c r="F8336" s="93" t="str">
        <f t="shared" si="392"/>
        <v>Y</v>
      </c>
      <c r="G8336" s="95">
        <v>10078088.206989797</v>
      </c>
      <c r="H8336" s="102">
        <v>16781.461691352575</v>
      </c>
      <c r="I8336" s="102">
        <v>230.46221964345685</v>
      </c>
      <c r="J8336" s="96"/>
      <c r="K8336" s="96"/>
      <c r="L8336" s="96"/>
      <c r="M8336" s="96"/>
      <c r="N8336" s="96"/>
      <c r="O8336" s="96"/>
      <c r="P8336" s="96"/>
    </row>
    <row r="8337" spans="1:16" x14ac:dyDescent="0.25">
      <c r="A8337" s="46">
        <v>43796</v>
      </c>
      <c r="B8337" s="101">
        <v>0</v>
      </c>
      <c r="C8337" s="92" t="str">
        <f t="shared" si="390"/>
        <v>OIDC endpoints for token IDs</v>
      </c>
      <c r="D8337" s="94" t="s">
        <v>208</v>
      </c>
      <c r="E8337" s="93" t="str">
        <f t="shared" si="391"/>
        <v>OIDC</v>
      </c>
      <c r="F8337" s="93" t="str">
        <f t="shared" si="392"/>
        <v>N</v>
      </c>
      <c r="G8337" s="112">
        <v>813294076.13282394</v>
      </c>
      <c r="H8337" s="68">
        <v>1467720.7263127603</v>
      </c>
      <c r="I8337" s="68">
        <v>559.78272982470492</v>
      </c>
      <c r="J8337" s="96"/>
      <c r="K8337" s="96"/>
      <c r="L8337" s="96"/>
      <c r="M8337" s="96"/>
      <c r="N8337" s="96"/>
      <c r="O8337" s="96"/>
      <c r="P8337" s="96"/>
    </row>
    <row r="8338" spans="1:16" x14ac:dyDescent="0.25">
      <c r="A8338" s="97">
        <v>43796</v>
      </c>
      <c r="B8338" s="101">
        <v>1</v>
      </c>
      <c r="C8338" s="92" t="str">
        <f t="shared" si="390"/>
        <v>POST /account-access-consents</v>
      </c>
      <c r="D8338" s="94" t="s">
        <v>208</v>
      </c>
      <c r="E8338" s="93" t="str">
        <f t="shared" si="391"/>
        <v>AISP</v>
      </c>
      <c r="F8338" s="93" t="str">
        <f t="shared" si="392"/>
        <v>N</v>
      </c>
      <c r="G8338" s="95">
        <v>620872.49537157686</v>
      </c>
      <c r="H8338" s="99">
        <v>28524.413920748895</v>
      </c>
      <c r="I8338" s="99">
        <v>80.32274201463369</v>
      </c>
      <c r="J8338" s="96"/>
      <c r="K8338" s="96"/>
      <c r="L8338" s="96"/>
      <c r="M8338" s="96"/>
      <c r="N8338" s="96"/>
      <c r="O8338" s="96"/>
      <c r="P8338" s="96"/>
    </row>
    <row r="8339" spans="1:16" x14ac:dyDescent="0.25">
      <c r="A8339" s="97">
        <v>43796</v>
      </c>
      <c r="B8339" s="101">
        <v>2</v>
      </c>
      <c r="C8339" s="92" t="str">
        <f t="shared" si="390"/>
        <v>GET /account-access-consents/{ConsentId}</v>
      </c>
      <c r="D8339" s="94" t="s">
        <v>208</v>
      </c>
      <c r="E8339" s="93" t="str">
        <f t="shared" si="391"/>
        <v>AISP</v>
      </c>
      <c r="F8339" s="93" t="str">
        <f t="shared" si="392"/>
        <v>N</v>
      </c>
      <c r="G8339" s="95">
        <v>1372883.0860664453</v>
      </c>
      <c r="H8339" s="99">
        <v>29952.123987089497</v>
      </c>
      <c r="I8339" s="99">
        <v>35.29656421033647</v>
      </c>
      <c r="J8339" s="96"/>
      <c r="K8339" s="96"/>
      <c r="L8339" s="96"/>
      <c r="M8339" s="96"/>
      <c r="N8339" s="96"/>
      <c r="O8339" s="96"/>
      <c r="P8339" s="96"/>
    </row>
    <row r="8340" spans="1:16" x14ac:dyDescent="0.25">
      <c r="A8340" s="97">
        <v>43796</v>
      </c>
      <c r="B8340" s="101">
        <v>3</v>
      </c>
      <c r="C8340" s="92" t="str">
        <f t="shared" si="390"/>
        <v>DELETE /account-access-consents/{ConsentId}</v>
      </c>
      <c r="D8340" s="94" t="s">
        <v>208</v>
      </c>
      <c r="E8340" s="93" t="str">
        <f t="shared" si="391"/>
        <v>AISP</v>
      </c>
      <c r="F8340" s="93" t="str">
        <f t="shared" si="392"/>
        <v>N</v>
      </c>
      <c r="G8340" s="95">
        <v>614907.1299622932</v>
      </c>
      <c r="H8340" s="99">
        <v>22897.00815514084</v>
      </c>
      <c r="I8340" s="99">
        <v>272.50993488508567</v>
      </c>
      <c r="J8340" s="96"/>
      <c r="K8340" s="96"/>
      <c r="L8340" s="96"/>
      <c r="M8340" s="96"/>
      <c r="N8340" s="96"/>
      <c r="O8340" s="96"/>
      <c r="P8340" s="96"/>
    </row>
    <row r="8341" spans="1:16" x14ac:dyDescent="0.25">
      <c r="A8341" s="97">
        <v>43796</v>
      </c>
      <c r="B8341" s="101">
        <v>4</v>
      </c>
      <c r="C8341" s="92" t="str">
        <f t="shared" si="390"/>
        <v>GET /accounts</v>
      </c>
      <c r="D8341" s="94" t="s">
        <v>208</v>
      </c>
      <c r="E8341" s="93" t="str">
        <f t="shared" si="391"/>
        <v>AISP</v>
      </c>
      <c r="F8341" s="93" t="str">
        <f t="shared" si="392"/>
        <v>Y</v>
      </c>
      <c r="G8341" s="95">
        <v>1635012.4870925681</v>
      </c>
      <c r="H8341" s="99">
        <v>28806.673206234791</v>
      </c>
      <c r="I8341" s="99">
        <v>76.688652404370501</v>
      </c>
      <c r="J8341" s="96"/>
      <c r="K8341" s="96"/>
      <c r="L8341" s="96"/>
      <c r="M8341" s="96"/>
      <c r="N8341" s="96"/>
      <c r="O8341" s="96"/>
      <c r="P8341" s="96"/>
    </row>
    <row r="8342" spans="1:16" x14ac:dyDescent="0.25">
      <c r="A8342" s="97">
        <v>43796</v>
      </c>
      <c r="B8342" s="101">
        <v>5</v>
      </c>
      <c r="C8342" s="92" t="str">
        <f t="shared" si="390"/>
        <v>GET /accounts/{AccountId}</v>
      </c>
      <c r="D8342" s="94" t="s">
        <v>208</v>
      </c>
      <c r="E8342" s="93" t="str">
        <f t="shared" si="391"/>
        <v>AISP</v>
      </c>
      <c r="F8342" s="93" t="str">
        <f t="shared" si="392"/>
        <v>Y</v>
      </c>
      <c r="G8342" s="95">
        <v>2602854.1640963885</v>
      </c>
      <c r="H8342" s="99">
        <v>38298.438069090378</v>
      </c>
      <c r="I8342" s="99">
        <v>96.446588983242151</v>
      </c>
      <c r="J8342" s="96"/>
      <c r="K8342" s="96"/>
      <c r="L8342" s="96"/>
      <c r="M8342" s="96"/>
      <c r="N8342" s="96"/>
      <c r="O8342" s="96"/>
      <c r="P8342" s="96"/>
    </row>
    <row r="8343" spans="1:16" x14ac:dyDescent="0.25">
      <c r="A8343" s="97">
        <v>43796</v>
      </c>
      <c r="B8343" s="101">
        <v>6</v>
      </c>
      <c r="C8343" s="92" t="str">
        <f t="shared" si="390"/>
        <v>GET /accounts/{AccountId}/balances</v>
      </c>
      <c r="D8343" s="94" t="s">
        <v>208</v>
      </c>
      <c r="E8343" s="93" t="str">
        <f t="shared" si="391"/>
        <v>AISP</v>
      </c>
      <c r="F8343" s="93" t="str">
        <f t="shared" si="392"/>
        <v>Y</v>
      </c>
      <c r="G8343" s="95">
        <v>1688011.1934612161</v>
      </c>
      <c r="H8343" s="99">
        <v>29097.157668392134</v>
      </c>
      <c r="I8343" s="99">
        <v>141.77873455831744</v>
      </c>
      <c r="J8343" s="96"/>
      <c r="K8343" s="96"/>
      <c r="L8343" s="96"/>
      <c r="M8343" s="96"/>
      <c r="N8343" s="96"/>
      <c r="O8343" s="96"/>
      <c r="P8343" s="96"/>
    </row>
    <row r="8344" spans="1:16" x14ac:dyDescent="0.25">
      <c r="A8344" s="97">
        <v>43796</v>
      </c>
      <c r="B8344" s="101">
        <v>7</v>
      </c>
      <c r="C8344" s="92" t="str">
        <f t="shared" si="390"/>
        <v>GET /balances</v>
      </c>
      <c r="D8344" s="94" t="s">
        <v>208</v>
      </c>
      <c r="E8344" s="93" t="str">
        <f t="shared" si="391"/>
        <v>AISP</v>
      </c>
      <c r="F8344" s="93" t="str">
        <f t="shared" si="392"/>
        <v>Y</v>
      </c>
      <c r="G8344" s="95">
        <v>1153035.4386530325</v>
      </c>
      <c r="H8344" s="99">
        <v>24149.700780215757</v>
      </c>
      <c r="I8344" s="99">
        <v>153.55703484616868</v>
      </c>
      <c r="J8344" s="96"/>
      <c r="K8344" s="96"/>
      <c r="L8344" s="96"/>
      <c r="M8344" s="96"/>
      <c r="N8344" s="96"/>
      <c r="O8344" s="96"/>
      <c r="P8344" s="96"/>
    </row>
    <row r="8345" spans="1:16" x14ac:dyDescent="0.25">
      <c r="A8345" s="97">
        <v>43796</v>
      </c>
      <c r="B8345" s="101">
        <v>8</v>
      </c>
      <c r="C8345" s="92" t="str">
        <f t="shared" si="390"/>
        <v>GET /accounts/{AccountId}/transactions</v>
      </c>
      <c r="D8345" s="94" t="s">
        <v>208</v>
      </c>
      <c r="E8345" s="93" t="str">
        <f t="shared" si="391"/>
        <v>AISP</v>
      </c>
      <c r="F8345" s="93" t="str">
        <f t="shared" si="392"/>
        <v>Y</v>
      </c>
      <c r="G8345" s="95">
        <v>33711382.531393908</v>
      </c>
      <c r="H8345" s="99">
        <v>18502.878079112626</v>
      </c>
      <c r="I8345" s="99">
        <v>165.6173721791059</v>
      </c>
      <c r="J8345" s="96"/>
      <c r="K8345" s="96"/>
      <c r="L8345" s="96"/>
      <c r="M8345" s="96"/>
      <c r="N8345" s="96"/>
      <c r="O8345" s="96"/>
      <c r="P8345" s="96"/>
    </row>
    <row r="8346" spans="1:16" x14ac:dyDescent="0.25">
      <c r="A8346" s="97">
        <v>43796</v>
      </c>
      <c r="B8346" s="101">
        <v>9</v>
      </c>
      <c r="C8346" s="92" t="str">
        <f t="shared" si="390"/>
        <v>GET /transactions</v>
      </c>
      <c r="D8346" s="94" t="s">
        <v>208</v>
      </c>
      <c r="E8346" s="93" t="str">
        <f t="shared" si="391"/>
        <v>AISP</v>
      </c>
      <c r="F8346" s="93" t="str">
        <f t="shared" si="392"/>
        <v>Y</v>
      </c>
      <c r="G8346" s="95">
        <v>323752132.51593083</v>
      </c>
      <c r="H8346" s="99">
        <v>39954.518449468997</v>
      </c>
      <c r="I8346" s="99">
        <v>33.66528530587474</v>
      </c>
      <c r="J8346" s="96"/>
      <c r="K8346" s="96"/>
      <c r="L8346" s="96"/>
      <c r="M8346" s="96"/>
      <c r="N8346" s="96"/>
      <c r="O8346" s="96"/>
      <c r="P8346" s="96"/>
    </row>
    <row r="8347" spans="1:16" x14ac:dyDescent="0.25">
      <c r="A8347" s="97">
        <v>43796</v>
      </c>
      <c r="B8347" s="101">
        <v>10</v>
      </c>
      <c r="C8347" s="92" t="str">
        <f t="shared" si="390"/>
        <v>GET /accounts/{AccountId}/beneficiaries</v>
      </c>
      <c r="D8347" s="94" t="s">
        <v>208</v>
      </c>
      <c r="E8347" s="93" t="str">
        <f t="shared" si="391"/>
        <v>AISP</v>
      </c>
      <c r="F8347" s="93" t="str">
        <f t="shared" si="392"/>
        <v>Y</v>
      </c>
      <c r="G8347" s="95">
        <v>2059944.6017536339</v>
      </c>
      <c r="H8347" s="99">
        <v>28402.689427580757</v>
      </c>
      <c r="I8347" s="99">
        <v>137.8656095680447</v>
      </c>
      <c r="J8347" s="96"/>
      <c r="K8347" s="96"/>
      <c r="L8347" s="96"/>
      <c r="M8347" s="96"/>
      <c r="N8347" s="96"/>
      <c r="O8347" s="96"/>
      <c r="P8347" s="96"/>
    </row>
    <row r="8348" spans="1:16" x14ac:dyDescent="0.25">
      <c r="A8348" s="97">
        <v>43796</v>
      </c>
      <c r="B8348" s="101">
        <v>11</v>
      </c>
      <c r="C8348" s="92" t="str">
        <f t="shared" si="390"/>
        <v>GET /beneficiaries</v>
      </c>
      <c r="D8348" s="94" t="s">
        <v>208</v>
      </c>
      <c r="E8348" s="93" t="str">
        <f t="shared" si="391"/>
        <v>AISP</v>
      </c>
      <c r="F8348" s="93" t="str">
        <f t="shared" si="392"/>
        <v>Y</v>
      </c>
      <c r="G8348" s="95">
        <v>2726731.4103618008</v>
      </c>
      <c r="H8348" s="99">
        <v>34704.009006147542</v>
      </c>
      <c r="I8348" s="99">
        <v>28.307056066790881</v>
      </c>
      <c r="J8348" s="96"/>
      <c r="K8348" s="96"/>
      <c r="L8348" s="96"/>
      <c r="M8348" s="96"/>
      <c r="N8348" s="96"/>
      <c r="O8348" s="96"/>
      <c r="P8348" s="96"/>
    </row>
    <row r="8349" spans="1:16" x14ac:dyDescent="0.25">
      <c r="A8349" s="97">
        <v>43796</v>
      </c>
      <c r="B8349" s="101">
        <v>12</v>
      </c>
      <c r="C8349" s="92" t="str">
        <f t="shared" si="390"/>
        <v>GET /accounts/{AccountId}/direct-debits</v>
      </c>
      <c r="D8349" s="94" t="s">
        <v>208</v>
      </c>
      <c r="E8349" s="93" t="str">
        <f t="shared" si="391"/>
        <v>AISP</v>
      </c>
      <c r="F8349" s="93" t="str">
        <f t="shared" si="392"/>
        <v>Y</v>
      </c>
      <c r="G8349" s="95">
        <v>1638832.6161653879</v>
      </c>
      <c r="H8349" s="99">
        <v>32436.163677257555</v>
      </c>
      <c r="I8349" s="99">
        <v>170.67147365682115</v>
      </c>
      <c r="J8349" s="96"/>
      <c r="K8349" s="96"/>
      <c r="L8349" s="96"/>
      <c r="M8349" s="96"/>
      <c r="N8349" s="96"/>
      <c r="O8349" s="96"/>
      <c r="P8349" s="96"/>
    </row>
    <row r="8350" spans="1:16" x14ac:dyDescent="0.25">
      <c r="A8350" s="97">
        <v>43796</v>
      </c>
      <c r="B8350" s="101">
        <v>13</v>
      </c>
      <c r="C8350" s="92" t="str">
        <f t="shared" si="390"/>
        <v>GET /direct-debits</v>
      </c>
      <c r="D8350" s="94" t="s">
        <v>208</v>
      </c>
      <c r="E8350" s="93" t="str">
        <f t="shared" si="391"/>
        <v>AISP</v>
      </c>
      <c r="F8350" s="93" t="str">
        <f t="shared" si="392"/>
        <v>Y</v>
      </c>
      <c r="G8350" s="95">
        <v>1709536.4956230754</v>
      </c>
      <c r="H8350" s="99">
        <v>21851.13492169782</v>
      </c>
      <c r="I8350" s="99">
        <v>222.2056635588298</v>
      </c>
      <c r="J8350" s="96"/>
      <c r="K8350" s="96"/>
      <c r="L8350" s="96"/>
      <c r="M8350" s="96"/>
      <c r="N8350" s="96"/>
      <c r="O8350" s="96"/>
      <c r="P8350" s="96"/>
    </row>
    <row r="8351" spans="1:16" x14ac:dyDescent="0.25">
      <c r="A8351" s="97">
        <v>43796</v>
      </c>
      <c r="B8351" s="101">
        <v>14</v>
      </c>
      <c r="C8351" s="92" t="str">
        <f t="shared" si="390"/>
        <v>GET /accounts/{AccountId}/standing-orders</v>
      </c>
      <c r="D8351" s="94" t="s">
        <v>208</v>
      </c>
      <c r="E8351" s="93" t="str">
        <f t="shared" si="391"/>
        <v>AISP</v>
      </c>
      <c r="F8351" s="93" t="str">
        <f t="shared" si="392"/>
        <v>Y</v>
      </c>
      <c r="G8351" s="95">
        <v>896986.55906097428</v>
      </c>
      <c r="H8351" s="99">
        <v>18531.171014437616</v>
      </c>
      <c r="I8351" s="99">
        <v>121.09641354012899</v>
      </c>
      <c r="J8351" s="96"/>
      <c r="K8351" s="96"/>
      <c r="L8351" s="96"/>
      <c r="M8351" s="96"/>
      <c r="N8351" s="96"/>
      <c r="O8351" s="96"/>
      <c r="P8351" s="96"/>
    </row>
    <row r="8352" spans="1:16" x14ac:dyDescent="0.25">
      <c r="A8352" s="97">
        <v>43796</v>
      </c>
      <c r="B8352" s="101">
        <v>15</v>
      </c>
      <c r="C8352" s="92" t="str">
        <f t="shared" si="390"/>
        <v>GET /standing-orders</v>
      </c>
      <c r="D8352" s="94" t="s">
        <v>208</v>
      </c>
      <c r="E8352" s="93" t="str">
        <f t="shared" si="391"/>
        <v>AISP</v>
      </c>
      <c r="F8352" s="93" t="str">
        <f t="shared" si="392"/>
        <v>Y</v>
      </c>
      <c r="G8352" s="95">
        <v>1312298.3476513613</v>
      </c>
      <c r="H8352" s="99">
        <v>45549.050499319535</v>
      </c>
      <c r="I8352" s="99">
        <v>151.77291652206023</v>
      </c>
      <c r="J8352" s="96"/>
      <c r="K8352" s="96"/>
      <c r="L8352" s="96"/>
      <c r="M8352" s="96"/>
      <c r="N8352" s="96"/>
      <c r="O8352" s="96"/>
      <c r="P8352" s="96"/>
    </row>
    <row r="8353" spans="1:16" x14ac:dyDescent="0.25">
      <c r="A8353" s="97">
        <v>43796</v>
      </c>
      <c r="B8353" s="101">
        <v>16</v>
      </c>
      <c r="C8353" s="92" t="str">
        <f t="shared" si="390"/>
        <v>GET /accounts/{AccountId}/product</v>
      </c>
      <c r="D8353" s="94" t="s">
        <v>208</v>
      </c>
      <c r="E8353" s="93" t="str">
        <f t="shared" si="391"/>
        <v>AISP</v>
      </c>
      <c r="F8353" s="93" t="str">
        <f t="shared" si="392"/>
        <v>Y</v>
      </c>
      <c r="G8353" s="95">
        <v>390377.06270839059</v>
      </c>
      <c r="H8353" s="99">
        <v>5114.3643010620654</v>
      </c>
      <c r="I8353" s="99">
        <v>170.16206742801367</v>
      </c>
      <c r="J8353" s="96"/>
      <c r="K8353" s="96"/>
      <c r="L8353" s="96"/>
      <c r="M8353" s="96"/>
      <c r="N8353" s="96"/>
      <c r="O8353" s="96"/>
      <c r="P8353" s="96"/>
    </row>
    <row r="8354" spans="1:16" x14ac:dyDescent="0.25">
      <c r="A8354" s="97">
        <v>43796</v>
      </c>
      <c r="B8354" s="101">
        <v>17</v>
      </c>
      <c r="C8354" s="92" t="str">
        <f t="shared" si="390"/>
        <v>GET /products</v>
      </c>
      <c r="D8354" s="94" t="s">
        <v>208</v>
      </c>
      <c r="E8354" s="93" t="str">
        <f t="shared" si="391"/>
        <v>AISP</v>
      </c>
      <c r="F8354" s="93" t="str">
        <f t="shared" si="392"/>
        <v>Y</v>
      </c>
      <c r="G8354" s="95">
        <v>710281.89493325632</v>
      </c>
      <c r="H8354" s="99">
        <v>36207.91506509138</v>
      </c>
      <c r="I8354" s="99">
        <v>233.33700743574065</v>
      </c>
      <c r="J8354" s="96"/>
      <c r="K8354" s="96"/>
      <c r="L8354" s="96"/>
      <c r="M8354" s="96"/>
      <c r="N8354" s="96"/>
      <c r="O8354" s="96"/>
      <c r="P8354" s="96"/>
    </row>
    <row r="8355" spans="1:16" x14ac:dyDescent="0.25">
      <c r="A8355" s="97">
        <v>43796</v>
      </c>
      <c r="B8355" s="101">
        <v>18</v>
      </c>
      <c r="C8355" s="92" t="str">
        <f t="shared" si="390"/>
        <v>GET /accounts/{AccountId}/offers</v>
      </c>
      <c r="D8355" s="94" t="s">
        <v>208</v>
      </c>
      <c r="E8355" s="93" t="str">
        <f t="shared" si="391"/>
        <v>AISP</v>
      </c>
      <c r="F8355" s="93" t="str">
        <f t="shared" si="392"/>
        <v>Y</v>
      </c>
      <c r="G8355" s="95">
        <v>780003.81409044145</v>
      </c>
      <c r="H8355" s="99">
        <v>35880.886595466436</v>
      </c>
      <c r="I8355" s="99">
        <v>287.39759422649178</v>
      </c>
      <c r="J8355" s="96"/>
      <c r="K8355" s="96"/>
      <c r="L8355" s="96"/>
      <c r="M8355" s="96"/>
      <c r="N8355" s="96"/>
      <c r="O8355" s="96"/>
      <c r="P8355" s="96"/>
    </row>
    <row r="8356" spans="1:16" x14ac:dyDescent="0.25">
      <c r="A8356" s="97">
        <v>43796</v>
      </c>
      <c r="B8356" s="101">
        <v>19</v>
      </c>
      <c r="C8356" s="92" t="str">
        <f t="shared" si="390"/>
        <v>GET /offers</v>
      </c>
      <c r="D8356" s="94" t="s">
        <v>208</v>
      </c>
      <c r="E8356" s="93" t="str">
        <f t="shared" si="391"/>
        <v>AISP</v>
      </c>
      <c r="F8356" s="93" t="str">
        <f t="shared" si="392"/>
        <v>Y</v>
      </c>
      <c r="G8356" s="95">
        <v>3259589.1832759976</v>
      </c>
      <c r="H8356" s="99">
        <v>40783.407984990903</v>
      </c>
      <c r="I8356" s="99">
        <v>171.93097755328355</v>
      </c>
      <c r="J8356" s="96"/>
      <c r="K8356" s="96"/>
      <c r="L8356" s="96"/>
      <c r="M8356" s="96"/>
      <c r="N8356" s="96"/>
      <c r="O8356" s="96"/>
      <c r="P8356" s="96"/>
    </row>
    <row r="8357" spans="1:16" x14ac:dyDescent="0.25">
      <c r="A8357" s="97">
        <v>43796</v>
      </c>
      <c r="B8357" s="101">
        <v>20</v>
      </c>
      <c r="C8357" s="92" t="str">
        <f t="shared" si="390"/>
        <v>GET /accounts/{AccountId}/party</v>
      </c>
      <c r="D8357" s="94" t="s">
        <v>208</v>
      </c>
      <c r="E8357" s="93" t="str">
        <f t="shared" si="391"/>
        <v>AISP</v>
      </c>
      <c r="F8357" s="93" t="str">
        <f t="shared" si="392"/>
        <v>Y</v>
      </c>
      <c r="G8357" s="95">
        <v>1085964.7716800284</v>
      </c>
      <c r="H8357" s="99">
        <v>49555.246252271878</v>
      </c>
      <c r="I8357" s="99">
        <v>0</v>
      </c>
      <c r="J8357" s="96"/>
      <c r="K8357" s="96"/>
      <c r="L8357" s="96"/>
      <c r="M8357" s="96"/>
      <c r="N8357" s="96"/>
      <c r="O8357" s="96"/>
      <c r="P8357" s="96"/>
    </row>
    <row r="8358" spans="1:16" x14ac:dyDescent="0.25">
      <c r="A8358" s="97">
        <v>43796</v>
      </c>
      <c r="B8358" s="101">
        <v>21</v>
      </c>
      <c r="C8358" s="92" t="str">
        <f t="shared" si="390"/>
        <v>GET /party</v>
      </c>
      <c r="D8358" s="94" t="s">
        <v>208</v>
      </c>
      <c r="E8358" s="93" t="str">
        <f t="shared" si="391"/>
        <v>AISP</v>
      </c>
      <c r="F8358" s="93" t="str">
        <f t="shared" si="392"/>
        <v>Y</v>
      </c>
      <c r="G8358" s="95">
        <v>770609.67194870242</v>
      </c>
      <c r="H8358" s="99">
        <v>10127.185613859941</v>
      </c>
      <c r="I8358" s="99">
        <v>388.62362038564294</v>
      </c>
      <c r="J8358" s="96"/>
      <c r="K8358" s="96"/>
      <c r="L8358" s="96"/>
      <c r="M8358" s="96"/>
      <c r="N8358" s="96"/>
      <c r="O8358" s="96"/>
      <c r="P8358" s="96"/>
    </row>
    <row r="8359" spans="1:16" x14ac:dyDescent="0.25">
      <c r="A8359" s="97">
        <v>43796</v>
      </c>
      <c r="B8359" s="101">
        <v>22</v>
      </c>
      <c r="C8359" s="92" t="str">
        <f t="shared" si="390"/>
        <v>GET /accounts/{AccountId}/scheduled-payments</v>
      </c>
      <c r="D8359" s="94" t="s">
        <v>208</v>
      </c>
      <c r="E8359" s="93" t="str">
        <f t="shared" si="391"/>
        <v>AISP</v>
      </c>
      <c r="F8359" s="93" t="str">
        <f t="shared" si="392"/>
        <v>Y</v>
      </c>
      <c r="G8359" s="95">
        <v>919686.21147034492</v>
      </c>
      <c r="H8359" s="99">
        <v>35055.639863943565</v>
      </c>
      <c r="I8359" s="99">
        <v>3.0094002225097563</v>
      </c>
      <c r="J8359" s="96"/>
      <c r="K8359" s="96"/>
      <c r="L8359" s="96"/>
      <c r="M8359" s="96"/>
      <c r="N8359" s="96"/>
      <c r="O8359" s="96"/>
      <c r="P8359" s="96"/>
    </row>
    <row r="8360" spans="1:16" x14ac:dyDescent="0.25">
      <c r="A8360" s="97">
        <v>43796</v>
      </c>
      <c r="B8360" s="101">
        <v>23</v>
      </c>
      <c r="C8360" s="92" t="str">
        <f t="shared" si="390"/>
        <v>GET /scheduled-payments</v>
      </c>
      <c r="D8360" s="94" t="s">
        <v>208</v>
      </c>
      <c r="E8360" s="93" t="str">
        <f t="shared" si="391"/>
        <v>AISP</v>
      </c>
      <c r="F8360" s="93" t="str">
        <f t="shared" si="392"/>
        <v>Y</v>
      </c>
      <c r="G8360" s="95">
        <v>1732622.3610827914</v>
      </c>
      <c r="H8360" s="99">
        <v>28899.555475908128</v>
      </c>
      <c r="I8360" s="99">
        <v>74.037746075736749</v>
      </c>
      <c r="J8360" s="96"/>
      <c r="K8360" s="96"/>
      <c r="L8360" s="96"/>
      <c r="M8360" s="96"/>
      <c r="N8360" s="96"/>
      <c r="O8360" s="96"/>
      <c r="P8360" s="96"/>
    </row>
    <row r="8361" spans="1:16" x14ac:dyDescent="0.25">
      <c r="A8361" s="97">
        <v>43796</v>
      </c>
      <c r="B8361" s="101">
        <v>24</v>
      </c>
      <c r="C8361" s="92" t="str">
        <f t="shared" si="390"/>
        <v>GET /accounts/{AccountId}/statements</v>
      </c>
      <c r="D8361" s="94" t="s">
        <v>208</v>
      </c>
      <c r="E8361" s="93" t="str">
        <f t="shared" si="391"/>
        <v>AISP</v>
      </c>
      <c r="F8361" s="93" t="str">
        <f t="shared" si="392"/>
        <v>Y</v>
      </c>
      <c r="G8361" s="95">
        <v>939527.26903629373</v>
      </c>
      <c r="H8361" s="99">
        <v>14738.645140675124</v>
      </c>
      <c r="I8361" s="99">
        <v>125.11654465825352</v>
      </c>
      <c r="J8361" s="96"/>
      <c r="K8361" s="96"/>
      <c r="L8361" s="96"/>
      <c r="M8361" s="96"/>
      <c r="N8361" s="96"/>
      <c r="O8361" s="96"/>
      <c r="P8361" s="96"/>
    </row>
    <row r="8362" spans="1:16" x14ac:dyDescent="0.25">
      <c r="A8362" s="97">
        <v>43796</v>
      </c>
      <c r="B8362" s="101">
        <v>25</v>
      </c>
      <c r="C8362" s="92" t="str">
        <f t="shared" si="390"/>
        <v>GET /accounts/{AccountId}/statements/{StatementId}</v>
      </c>
      <c r="D8362" s="94" t="s">
        <v>208</v>
      </c>
      <c r="E8362" s="93" t="str">
        <f t="shared" si="391"/>
        <v>AISP</v>
      </c>
      <c r="F8362" s="93" t="str">
        <f t="shared" si="392"/>
        <v>Y</v>
      </c>
      <c r="G8362" s="95">
        <v>1142191.0676153738</v>
      </c>
      <c r="H8362" s="99">
        <v>22515.487902266133</v>
      </c>
      <c r="I8362" s="99">
        <v>122.07549864299793</v>
      </c>
      <c r="J8362" s="96"/>
      <c r="K8362" s="96"/>
      <c r="L8362" s="96"/>
      <c r="M8362" s="96"/>
      <c r="N8362" s="96"/>
      <c r="O8362" s="96"/>
      <c r="P8362" s="96"/>
    </row>
    <row r="8363" spans="1:16" x14ac:dyDescent="0.25">
      <c r="A8363" s="97">
        <v>43796</v>
      </c>
      <c r="B8363" s="101">
        <v>26</v>
      </c>
      <c r="C8363" s="92" t="str">
        <f t="shared" si="390"/>
        <v>GET /accounts/{AccountId}/statements/{StatementId}/file</v>
      </c>
      <c r="D8363" s="94" t="s">
        <v>208</v>
      </c>
      <c r="E8363" s="93" t="str">
        <f t="shared" si="391"/>
        <v>AISP</v>
      </c>
      <c r="F8363" s="93" t="str">
        <f t="shared" si="392"/>
        <v>Y</v>
      </c>
      <c r="G8363" s="95">
        <v>1917873.0513475812</v>
      </c>
      <c r="H8363" s="99">
        <v>21682.916120621929</v>
      </c>
      <c r="I8363" s="99">
        <v>87.564134937644553</v>
      </c>
      <c r="J8363" s="96"/>
      <c r="K8363" s="96"/>
      <c r="L8363" s="96"/>
      <c r="M8363" s="96"/>
      <c r="N8363" s="96"/>
      <c r="O8363" s="96"/>
      <c r="P8363" s="96"/>
    </row>
    <row r="8364" spans="1:16" x14ac:dyDescent="0.25">
      <c r="A8364" s="97">
        <v>43796</v>
      </c>
      <c r="B8364" s="101">
        <v>27</v>
      </c>
      <c r="C8364" s="92" t="str">
        <f t="shared" si="390"/>
        <v>GET /accounts/{AccountId}/statements/{StatementId}/transactions</v>
      </c>
      <c r="D8364" s="94" t="s">
        <v>208</v>
      </c>
      <c r="E8364" s="93" t="str">
        <f t="shared" si="391"/>
        <v>AISP</v>
      </c>
      <c r="F8364" s="93" t="str">
        <f t="shared" si="392"/>
        <v>Y</v>
      </c>
      <c r="G8364" s="95">
        <v>27884053.81755257</v>
      </c>
      <c r="H8364" s="99">
        <v>6615.3067446567138</v>
      </c>
      <c r="I8364" s="99">
        <v>290.40738748123061</v>
      </c>
      <c r="J8364" s="96"/>
      <c r="K8364" s="96"/>
      <c r="L8364" s="96"/>
      <c r="M8364" s="96"/>
      <c r="N8364" s="96"/>
      <c r="O8364" s="96"/>
      <c r="P8364" s="96"/>
    </row>
    <row r="8365" spans="1:16" x14ac:dyDescent="0.25">
      <c r="A8365" s="97">
        <v>43796</v>
      </c>
      <c r="B8365" s="101">
        <v>28</v>
      </c>
      <c r="C8365" s="92" t="str">
        <f t="shared" si="390"/>
        <v>GET /statements</v>
      </c>
      <c r="D8365" s="94" t="s">
        <v>208</v>
      </c>
      <c r="E8365" s="93" t="str">
        <f t="shared" si="391"/>
        <v>AISP</v>
      </c>
      <c r="F8365" s="93" t="str">
        <f t="shared" si="392"/>
        <v>Y</v>
      </c>
      <c r="G8365" s="95">
        <v>3211694.6828567837</v>
      </c>
      <c r="H8365" s="99">
        <v>42055.200689362253</v>
      </c>
      <c r="I8365" s="99">
        <v>68.651347306333278</v>
      </c>
      <c r="J8365" s="96"/>
      <c r="K8365" s="96"/>
      <c r="L8365" s="96"/>
      <c r="M8365" s="96"/>
      <c r="N8365" s="96"/>
      <c r="O8365" s="96"/>
      <c r="P8365" s="96"/>
    </row>
    <row r="8366" spans="1:16" x14ac:dyDescent="0.25">
      <c r="A8366" s="97">
        <v>43796</v>
      </c>
      <c r="B8366" s="101">
        <v>29</v>
      </c>
      <c r="C8366" s="92" t="str">
        <f t="shared" si="390"/>
        <v>POST /domestic-payment-consents</v>
      </c>
      <c r="D8366" s="94" t="s">
        <v>208</v>
      </c>
      <c r="E8366" s="93" t="str">
        <f t="shared" si="391"/>
        <v>PISP</v>
      </c>
      <c r="F8366" s="93" t="str">
        <f t="shared" si="392"/>
        <v>N</v>
      </c>
      <c r="G8366" s="95">
        <v>3959372.2616715194</v>
      </c>
      <c r="H8366" s="99">
        <v>8917.658763482732</v>
      </c>
      <c r="I8366" s="99">
        <v>87.664588995469089</v>
      </c>
      <c r="J8366" s="96"/>
      <c r="K8366" s="96"/>
      <c r="L8366" s="96"/>
      <c r="M8366" s="96"/>
      <c r="N8366" s="96"/>
      <c r="O8366" s="96"/>
      <c r="P8366" s="96"/>
    </row>
    <row r="8367" spans="1:16" x14ac:dyDescent="0.25">
      <c r="A8367" s="97">
        <v>43796</v>
      </c>
      <c r="B8367" s="101">
        <v>30</v>
      </c>
      <c r="C8367" s="92" t="str">
        <f t="shared" si="390"/>
        <v>GET /domestic-payment-consents/{ConsentId}</v>
      </c>
      <c r="D8367" s="94" t="s">
        <v>208</v>
      </c>
      <c r="E8367" s="93" t="str">
        <f t="shared" si="391"/>
        <v>PISP</v>
      </c>
      <c r="F8367" s="93" t="str">
        <f t="shared" si="392"/>
        <v>N</v>
      </c>
      <c r="G8367" s="95">
        <v>13799710.926978625</v>
      </c>
      <c r="H8367" s="99">
        <v>17732.803292946908</v>
      </c>
      <c r="I8367" s="99">
        <v>149.76492477247479</v>
      </c>
      <c r="J8367" s="96"/>
      <c r="K8367" s="96"/>
      <c r="L8367" s="96"/>
      <c r="M8367" s="96"/>
      <c r="N8367" s="96"/>
      <c r="O8367" s="96"/>
      <c r="P8367" s="96"/>
    </row>
    <row r="8368" spans="1:16" x14ac:dyDescent="0.25">
      <c r="A8368" s="97">
        <v>43796</v>
      </c>
      <c r="B8368" s="101">
        <v>31</v>
      </c>
      <c r="C8368" s="92" t="str">
        <f t="shared" si="390"/>
        <v>POST /domestic-payments</v>
      </c>
      <c r="D8368" s="94" t="s">
        <v>208</v>
      </c>
      <c r="E8368" s="93" t="str">
        <f t="shared" si="391"/>
        <v>PISP</v>
      </c>
      <c r="F8368" s="93" t="str">
        <f t="shared" si="392"/>
        <v>Y</v>
      </c>
      <c r="G8368" s="95">
        <v>4502244.3776417682</v>
      </c>
      <c r="H8368" s="99">
        <v>15151.22868370596</v>
      </c>
      <c r="I8368" s="99">
        <v>6.4437464126219428</v>
      </c>
      <c r="J8368" s="96"/>
      <c r="K8368" s="96"/>
      <c r="L8368" s="96"/>
      <c r="M8368" s="96"/>
      <c r="N8368" s="96"/>
      <c r="O8368" s="96"/>
      <c r="P8368" s="96"/>
    </row>
    <row r="8369" spans="1:16" x14ac:dyDescent="0.25">
      <c r="A8369" s="97">
        <v>43796</v>
      </c>
      <c r="B8369" s="101">
        <v>32</v>
      </c>
      <c r="C8369" s="92" t="str">
        <f t="shared" si="390"/>
        <v>GET /domestic-payments/{DomesticPaymentId}</v>
      </c>
      <c r="D8369" s="94" t="s">
        <v>208</v>
      </c>
      <c r="E8369" s="93" t="str">
        <f t="shared" si="391"/>
        <v>PISP</v>
      </c>
      <c r="F8369" s="93" t="str">
        <f t="shared" si="392"/>
        <v>Y</v>
      </c>
      <c r="G8369" s="95">
        <v>33219770.253976896</v>
      </c>
      <c r="H8369" s="99">
        <v>38245.491366839808</v>
      </c>
      <c r="I8369" s="99">
        <v>72.64282052496344</v>
      </c>
      <c r="J8369" s="96"/>
      <c r="K8369" s="96"/>
      <c r="L8369" s="96"/>
      <c r="M8369" s="96"/>
      <c r="N8369" s="96"/>
      <c r="O8369" s="96"/>
      <c r="P8369" s="96"/>
    </row>
    <row r="8370" spans="1:16" x14ac:dyDescent="0.25">
      <c r="A8370" s="97">
        <v>43796</v>
      </c>
      <c r="B8370" s="101">
        <v>33</v>
      </c>
      <c r="C8370" s="92" t="str">
        <f t="shared" si="390"/>
        <v>POST /domestic-scheduled-payment-consents</v>
      </c>
      <c r="D8370" s="94" t="s">
        <v>208</v>
      </c>
      <c r="E8370" s="93" t="str">
        <f t="shared" si="391"/>
        <v>PISP</v>
      </c>
      <c r="F8370" s="93" t="str">
        <f t="shared" si="392"/>
        <v>N</v>
      </c>
      <c r="G8370" s="95">
        <v>17789496.826313756</v>
      </c>
      <c r="H8370" s="99">
        <v>17562.467696342464</v>
      </c>
      <c r="I8370" s="99">
        <v>96.493438278984939</v>
      </c>
      <c r="J8370" s="96"/>
      <c r="K8370" s="96"/>
      <c r="L8370" s="96"/>
      <c r="M8370" s="96"/>
      <c r="N8370" s="96"/>
      <c r="O8370" s="96"/>
      <c r="P8370" s="96"/>
    </row>
    <row r="8371" spans="1:16" x14ac:dyDescent="0.25">
      <c r="A8371" s="97">
        <v>43796</v>
      </c>
      <c r="B8371" s="101">
        <v>34</v>
      </c>
      <c r="C8371" s="92" t="str">
        <f t="shared" si="390"/>
        <v>GET /domestic-scheduled-payment-consents/{ConsentId}</v>
      </c>
      <c r="D8371" s="94" t="s">
        <v>208</v>
      </c>
      <c r="E8371" s="93" t="str">
        <f t="shared" si="391"/>
        <v>PISP</v>
      </c>
      <c r="F8371" s="93" t="str">
        <f t="shared" si="392"/>
        <v>N</v>
      </c>
      <c r="G8371" s="95">
        <v>11316194.133848818</v>
      </c>
      <c r="H8371" s="99">
        <v>13675.031045053867</v>
      </c>
      <c r="I8371" s="99">
        <v>76.650942294486327</v>
      </c>
      <c r="J8371" s="96"/>
      <c r="K8371" s="96"/>
      <c r="L8371" s="96"/>
      <c r="M8371" s="96"/>
      <c r="N8371" s="96"/>
      <c r="O8371" s="96"/>
      <c r="P8371" s="96"/>
    </row>
    <row r="8372" spans="1:16" x14ac:dyDescent="0.25">
      <c r="A8372" s="97">
        <v>43796</v>
      </c>
      <c r="B8372" s="101">
        <v>35</v>
      </c>
      <c r="C8372" s="92" t="str">
        <f t="shared" si="390"/>
        <v>POST /domestic-scheduled-payments</v>
      </c>
      <c r="D8372" s="94" t="s">
        <v>208</v>
      </c>
      <c r="E8372" s="93" t="str">
        <f t="shared" si="391"/>
        <v>PISP</v>
      </c>
      <c r="F8372" s="93" t="str">
        <f t="shared" si="392"/>
        <v>Y</v>
      </c>
      <c r="G8372" s="95">
        <v>27114854.724244386</v>
      </c>
      <c r="H8372" s="99">
        <v>40857.316075361334</v>
      </c>
      <c r="I8372" s="99">
        <v>171.92758280890496</v>
      </c>
      <c r="J8372" s="96"/>
      <c r="K8372" s="96"/>
      <c r="L8372" s="96"/>
      <c r="M8372" s="96"/>
      <c r="N8372" s="96"/>
      <c r="O8372" s="96"/>
      <c r="P8372" s="96"/>
    </row>
    <row r="8373" spans="1:16" x14ac:dyDescent="0.25">
      <c r="A8373" s="97">
        <v>43796</v>
      </c>
      <c r="B8373" s="101">
        <v>36</v>
      </c>
      <c r="C8373" s="92" t="str">
        <f t="shared" si="390"/>
        <v>GET /domestic-scheduled-payments/{DomesticScheduledPaymentId}</v>
      </c>
      <c r="D8373" s="94" t="s">
        <v>208</v>
      </c>
      <c r="E8373" s="93" t="str">
        <f t="shared" si="391"/>
        <v>PISP</v>
      </c>
      <c r="F8373" s="93" t="str">
        <f t="shared" si="392"/>
        <v>Y</v>
      </c>
      <c r="G8373" s="95">
        <v>13008833.152419645</v>
      </c>
      <c r="H8373" s="99">
        <v>35942.426404711659</v>
      </c>
      <c r="I8373" s="99">
        <v>76.17696851155479</v>
      </c>
      <c r="J8373" s="96"/>
      <c r="K8373" s="96"/>
      <c r="L8373" s="96"/>
      <c r="M8373" s="96"/>
      <c r="N8373" s="96"/>
      <c r="O8373" s="96"/>
      <c r="P8373" s="96"/>
    </row>
    <row r="8374" spans="1:16" x14ac:dyDescent="0.25">
      <c r="A8374" s="97">
        <v>43796</v>
      </c>
      <c r="B8374" s="101">
        <v>37</v>
      </c>
      <c r="C8374" s="92" t="str">
        <f t="shared" si="390"/>
        <v>POST /domestic-standing-order-consents</v>
      </c>
      <c r="D8374" s="94" t="s">
        <v>208</v>
      </c>
      <c r="E8374" s="93" t="str">
        <f t="shared" si="391"/>
        <v>PISP</v>
      </c>
      <c r="F8374" s="93" t="str">
        <f t="shared" si="392"/>
        <v>N</v>
      </c>
      <c r="G8374" s="95">
        <v>25364161.625672657</v>
      </c>
      <c r="H8374" s="99">
        <v>25656.78295108553</v>
      </c>
      <c r="I8374" s="99">
        <v>188.01419508562839</v>
      </c>
      <c r="J8374" s="96"/>
      <c r="K8374" s="96"/>
      <c r="L8374" s="96"/>
      <c r="M8374" s="96"/>
      <c r="N8374" s="96"/>
      <c r="O8374" s="96"/>
      <c r="P8374" s="96"/>
    </row>
    <row r="8375" spans="1:16" x14ac:dyDescent="0.25">
      <c r="A8375" s="97">
        <v>43796</v>
      </c>
      <c r="B8375" s="101">
        <v>38</v>
      </c>
      <c r="C8375" s="92" t="str">
        <f t="shared" si="390"/>
        <v>GET /domestic-standing-order-consents/{ConsentId}</v>
      </c>
      <c r="D8375" s="94" t="s">
        <v>208</v>
      </c>
      <c r="E8375" s="93" t="str">
        <f t="shared" si="391"/>
        <v>PISP</v>
      </c>
      <c r="F8375" s="93" t="str">
        <f t="shared" si="392"/>
        <v>N</v>
      </c>
      <c r="G8375" s="95">
        <v>23960903.86725799</v>
      </c>
      <c r="H8375" s="99">
        <v>32122.678832271951</v>
      </c>
      <c r="I8375" s="99">
        <v>210.18580962843171</v>
      </c>
      <c r="J8375" s="96"/>
      <c r="K8375" s="96"/>
      <c r="L8375" s="96"/>
      <c r="M8375" s="96"/>
      <c r="N8375" s="96"/>
      <c r="O8375" s="96"/>
      <c r="P8375" s="96"/>
    </row>
    <row r="8376" spans="1:16" x14ac:dyDescent="0.25">
      <c r="A8376" s="97">
        <v>43796</v>
      </c>
      <c r="B8376" s="101">
        <v>39</v>
      </c>
      <c r="C8376" s="92" t="str">
        <f t="shared" si="390"/>
        <v>POST /domestic-standing-orders</v>
      </c>
      <c r="D8376" s="94" t="s">
        <v>208</v>
      </c>
      <c r="E8376" s="93" t="str">
        <f t="shared" si="391"/>
        <v>PISP</v>
      </c>
      <c r="F8376" s="93" t="str">
        <f t="shared" si="392"/>
        <v>Y</v>
      </c>
      <c r="G8376" s="95">
        <v>7477619.039207533</v>
      </c>
      <c r="H8376" s="99">
        <v>17875.428705355847</v>
      </c>
      <c r="I8376" s="99">
        <v>2.1165116366101246</v>
      </c>
      <c r="J8376" s="96"/>
      <c r="K8376" s="96"/>
      <c r="L8376" s="96"/>
      <c r="M8376" s="96"/>
      <c r="N8376" s="96"/>
      <c r="O8376" s="96"/>
      <c r="P8376" s="96"/>
    </row>
    <row r="8377" spans="1:16" x14ac:dyDescent="0.25">
      <c r="A8377" s="97">
        <v>43796</v>
      </c>
      <c r="B8377" s="101">
        <v>40</v>
      </c>
      <c r="C8377" s="92" t="str">
        <f t="shared" si="390"/>
        <v>GET /domestic-standing-orders/{DomesticStandingOrderId}</v>
      </c>
      <c r="D8377" s="94" t="s">
        <v>208</v>
      </c>
      <c r="E8377" s="93" t="str">
        <f t="shared" si="391"/>
        <v>PISP</v>
      </c>
      <c r="F8377" s="93" t="str">
        <f t="shared" si="392"/>
        <v>Y</v>
      </c>
      <c r="G8377" s="95">
        <v>6001386.9630022682</v>
      </c>
      <c r="H8377" s="99">
        <v>8126.5956395858102</v>
      </c>
      <c r="I8377" s="99">
        <v>239.18130732030616</v>
      </c>
      <c r="J8377" s="96"/>
      <c r="K8377" s="96"/>
      <c r="L8377" s="96"/>
      <c r="M8377" s="96"/>
      <c r="N8377" s="96"/>
      <c r="O8377" s="96"/>
      <c r="P8377" s="96"/>
    </row>
    <row r="8378" spans="1:16" x14ac:dyDescent="0.25">
      <c r="A8378" s="97">
        <v>43796</v>
      </c>
      <c r="B8378" s="101">
        <v>41</v>
      </c>
      <c r="C8378" s="92" t="str">
        <f t="shared" si="390"/>
        <v>POST /international-payment-consents</v>
      </c>
      <c r="D8378" s="94" t="s">
        <v>208</v>
      </c>
      <c r="E8378" s="93" t="str">
        <f t="shared" si="391"/>
        <v>PISP</v>
      </c>
      <c r="F8378" s="93" t="str">
        <f t="shared" si="392"/>
        <v>N</v>
      </c>
      <c r="G8378" s="95">
        <v>32778056.812256627</v>
      </c>
      <c r="H8378" s="99">
        <v>46024.373492602557</v>
      </c>
      <c r="I8378" s="99">
        <v>57.944602553291936</v>
      </c>
      <c r="J8378" s="96"/>
      <c r="K8378" s="96"/>
      <c r="L8378" s="96"/>
      <c r="M8378" s="96"/>
      <c r="N8378" s="96"/>
      <c r="O8378" s="96"/>
      <c r="P8378" s="96"/>
    </row>
    <row r="8379" spans="1:16" x14ac:dyDescent="0.25">
      <c r="A8379" s="97">
        <v>43796</v>
      </c>
      <c r="B8379" s="101">
        <v>42</v>
      </c>
      <c r="C8379" s="92" t="str">
        <f t="shared" si="390"/>
        <v>GET /international-payment-consents/{ConsentId}</v>
      </c>
      <c r="D8379" s="94" t="s">
        <v>208</v>
      </c>
      <c r="E8379" s="93" t="str">
        <f t="shared" si="391"/>
        <v>PISP</v>
      </c>
      <c r="F8379" s="93" t="str">
        <f t="shared" si="392"/>
        <v>N</v>
      </c>
      <c r="G8379" s="95">
        <v>31152123.783895262</v>
      </c>
      <c r="H8379" s="99">
        <v>28708.867789573695</v>
      </c>
      <c r="I8379" s="99">
        <v>256.42980483076406</v>
      </c>
      <c r="J8379" s="96"/>
      <c r="K8379" s="96"/>
      <c r="L8379" s="96"/>
      <c r="M8379" s="96"/>
      <c r="N8379" s="96"/>
      <c r="O8379" s="96"/>
      <c r="P8379" s="96"/>
    </row>
    <row r="8380" spans="1:16" x14ac:dyDescent="0.25">
      <c r="A8380" s="97">
        <v>43796</v>
      </c>
      <c r="B8380" s="101">
        <v>43</v>
      </c>
      <c r="C8380" s="92" t="str">
        <f t="shared" si="390"/>
        <v>POST /international-payments</v>
      </c>
      <c r="D8380" s="94" t="s">
        <v>208</v>
      </c>
      <c r="E8380" s="93" t="str">
        <f t="shared" si="391"/>
        <v>PISP</v>
      </c>
      <c r="F8380" s="93" t="str">
        <f t="shared" si="392"/>
        <v>Y</v>
      </c>
      <c r="G8380" s="95">
        <v>37857128.197187826</v>
      </c>
      <c r="H8380" s="99">
        <v>39167.906301847419</v>
      </c>
      <c r="I8380" s="99">
        <v>47.07566481761922</v>
      </c>
      <c r="J8380" s="96"/>
      <c r="K8380" s="96"/>
      <c r="L8380" s="96"/>
      <c r="M8380" s="96"/>
      <c r="N8380" s="96"/>
      <c r="O8380" s="96"/>
      <c r="P8380" s="96"/>
    </row>
    <row r="8381" spans="1:16" x14ac:dyDescent="0.25">
      <c r="A8381" s="97">
        <v>43796</v>
      </c>
      <c r="B8381" s="101">
        <v>44</v>
      </c>
      <c r="C8381" s="92" t="str">
        <f t="shared" si="390"/>
        <v>GET /international-payments/{InternationalPaymentId}</v>
      </c>
      <c r="D8381" s="94" t="s">
        <v>208</v>
      </c>
      <c r="E8381" s="93" t="str">
        <f t="shared" si="391"/>
        <v>PISP</v>
      </c>
      <c r="F8381" s="93" t="str">
        <f t="shared" si="392"/>
        <v>Y</v>
      </c>
      <c r="G8381" s="95">
        <v>12380413.132229803</v>
      </c>
      <c r="H8381" s="99">
        <v>18361.019570083721</v>
      </c>
      <c r="I8381" s="99">
        <v>64.596024746212279</v>
      </c>
      <c r="J8381" s="96"/>
      <c r="K8381" s="96"/>
      <c r="L8381" s="96"/>
      <c r="M8381" s="96"/>
      <c r="N8381" s="96"/>
      <c r="O8381" s="96"/>
      <c r="P8381" s="96"/>
    </row>
    <row r="8382" spans="1:16" x14ac:dyDescent="0.25">
      <c r="A8382" s="97">
        <v>43796</v>
      </c>
      <c r="B8382" s="101">
        <v>45</v>
      </c>
      <c r="C8382" s="92" t="str">
        <f t="shared" si="390"/>
        <v>POST /international-scheduled-payment-consents</v>
      </c>
      <c r="D8382" s="94" t="s">
        <v>208</v>
      </c>
      <c r="E8382" s="93" t="str">
        <f t="shared" si="391"/>
        <v>PISP</v>
      </c>
      <c r="F8382" s="93" t="str">
        <f t="shared" si="392"/>
        <v>N</v>
      </c>
      <c r="G8382" s="95">
        <v>24669103.943277456</v>
      </c>
      <c r="H8382" s="99">
        <v>33704.195884038374</v>
      </c>
      <c r="I8382" s="99">
        <v>16.387933765965489</v>
      </c>
      <c r="J8382" s="96"/>
      <c r="K8382" s="96"/>
      <c r="L8382" s="96"/>
      <c r="M8382" s="96"/>
      <c r="N8382" s="96"/>
      <c r="O8382" s="96"/>
      <c r="P8382" s="96"/>
    </row>
    <row r="8383" spans="1:16" x14ac:dyDescent="0.25">
      <c r="A8383" s="97">
        <v>43796</v>
      </c>
      <c r="B8383" s="101">
        <v>46</v>
      </c>
      <c r="C8383" s="92" t="str">
        <f t="shared" si="390"/>
        <v>GET /international-scheduled-payment-consents/{ConsentId}</v>
      </c>
      <c r="D8383" s="94" t="s">
        <v>208</v>
      </c>
      <c r="E8383" s="93" t="str">
        <f t="shared" si="391"/>
        <v>PISP</v>
      </c>
      <c r="F8383" s="93" t="str">
        <f t="shared" si="392"/>
        <v>N</v>
      </c>
      <c r="G8383" s="95">
        <v>10042929.323048312</v>
      </c>
      <c r="H8383" s="99">
        <v>29615.546748863955</v>
      </c>
      <c r="I8383" s="99">
        <v>26.493359842603802</v>
      </c>
      <c r="J8383" s="96"/>
      <c r="K8383" s="96"/>
      <c r="L8383" s="96"/>
      <c r="M8383" s="96"/>
      <c r="N8383" s="96"/>
      <c r="O8383" s="96"/>
      <c r="P8383" s="96"/>
    </row>
    <row r="8384" spans="1:16" x14ac:dyDescent="0.25">
      <c r="A8384" s="97">
        <v>43796</v>
      </c>
      <c r="B8384" s="101">
        <v>47</v>
      </c>
      <c r="C8384" s="92" t="str">
        <f t="shared" si="390"/>
        <v>POST /international-scheduled-payments</v>
      </c>
      <c r="D8384" s="94" t="s">
        <v>208</v>
      </c>
      <c r="E8384" s="93" t="str">
        <f t="shared" si="391"/>
        <v>PISP</v>
      </c>
      <c r="F8384" s="93" t="str">
        <f t="shared" si="392"/>
        <v>Y</v>
      </c>
      <c r="G8384" s="95">
        <v>13362751.89971819</v>
      </c>
      <c r="H8384" s="99">
        <v>24018.534142984103</v>
      </c>
      <c r="I8384" s="99">
        <v>77.094858787977117</v>
      </c>
      <c r="J8384" s="96"/>
      <c r="K8384" s="96"/>
      <c r="L8384" s="96"/>
      <c r="M8384" s="96"/>
      <c r="N8384" s="96"/>
      <c r="O8384" s="96"/>
      <c r="P8384" s="96"/>
    </row>
    <row r="8385" spans="1:16" x14ac:dyDescent="0.25">
      <c r="A8385" s="97">
        <v>43796</v>
      </c>
      <c r="B8385" s="101">
        <v>48</v>
      </c>
      <c r="C8385" s="92" t="str">
        <f t="shared" si="390"/>
        <v>GET /international-scheduled-payments/{InternationalScheduledPaymentId}</v>
      </c>
      <c r="D8385" s="94" t="s">
        <v>208</v>
      </c>
      <c r="E8385" s="93" t="str">
        <f t="shared" si="391"/>
        <v>PISP</v>
      </c>
      <c r="F8385" s="93" t="str">
        <f t="shared" si="392"/>
        <v>Y</v>
      </c>
      <c r="G8385" s="95">
        <v>22660695.622704968</v>
      </c>
      <c r="H8385" s="99">
        <v>39910.121630914487</v>
      </c>
      <c r="I8385" s="99">
        <v>49.354187466253208</v>
      </c>
      <c r="J8385" s="96"/>
      <c r="K8385" s="96"/>
      <c r="L8385" s="96"/>
      <c r="M8385" s="96"/>
      <c r="N8385" s="96"/>
      <c r="O8385" s="96"/>
      <c r="P8385" s="96"/>
    </row>
    <row r="8386" spans="1:16" x14ac:dyDescent="0.25">
      <c r="A8386" s="97">
        <v>43796</v>
      </c>
      <c r="B8386" s="101">
        <v>49</v>
      </c>
      <c r="C8386" s="92" t="str">
        <f t="shared" si="390"/>
        <v>POST /international-standing-order-consents</v>
      </c>
      <c r="D8386" s="94" t="s">
        <v>208</v>
      </c>
      <c r="E8386" s="93" t="str">
        <f t="shared" si="391"/>
        <v>PISP</v>
      </c>
      <c r="F8386" s="93" t="str">
        <f t="shared" si="392"/>
        <v>N</v>
      </c>
      <c r="G8386" s="95">
        <v>3804326.6601153305</v>
      </c>
      <c r="H8386" s="99">
        <v>12517.979606904733</v>
      </c>
      <c r="I8386" s="99">
        <v>6.1757611600587481</v>
      </c>
      <c r="J8386" s="96"/>
      <c r="K8386" s="96"/>
      <c r="L8386" s="96"/>
      <c r="M8386" s="96"/>
      <c r="N8386" s="96"/>
      <c r="O8386" s="96"/>
      <c r="P8386" s="96"/>
    </row>
    <row r="8387" spans="1:16" x14ac:dyDescent="0.25">
      <c r="A8387" s="97">
        <v>43796</v>
      </c>
      <c r="B8387" s="101">
        <v>50</v>
      </c>
      <c r="C8387" s="92" t="str">
        <f t="shared" si="390"/>
        <v>GET /international-standing-order-consents/{ConsentId}</v>
      </c>
      <c r="D8387" s="94" t="s">
        <v>208</v>
      </c>
      <c r="E8387" s="93" t="str">
        <f t="shared" si="391"/>
        <v>PISP</v>
      </c>
      <c r="F8387" s="93" t="str">
        <f t="shared" si="392"/>
        <v>N</v>
      </c>
      <c r="G8387" s="95">
        <v>19580939.016929258</v>
      </c>
      <c r="H8387" s="99">
        <v>30161.164329511266</v>
      </c>
      <c r="I8387" s="99">
        <v>257.54443060530292</v>
      </c>
      <c r="J8387" s="96"/>
      <c r="K8387" s="96"/>
      <c r="L8387" s="96"/>
      <c r="M8387" s="96"/>
      <c r="N8387" s="96"/>
      <c r="O8387" s="96"/>
      <c r="P8387" s="96"/>
    </row>
    <row r="8388" spans="1:16" x14ac:dyDescent="0.25">
      <c r="A8388" s="97">
        <v>43796</v>
      </c>
      <c r="B8388" s="101">
        <v>51</v>
      </c>
      <c r="C8388" s="92" t="str">
        <f t="shared" si="390"/>
        <v>POST /international-standing-orders</v>
      </c>
      <c r="D8388" s="94" t="s">
        <v>208</v>
      </c>
      <c r="E8388" s="93" t="str">
        <f t="shared" si="391"/>
        <v>PISP</v>
      </c>
      <c r="F8388" s="93" t="str">
        <f t="shared" si="392"/>
        <v>Y</v>
      </c>
      <c r="G8388" s="95">
        <v>13978335.963669989</v>
      </c>
      <c r="H8388" s="99">
        <v>27333.046742573235</v>
      </c>
      <c r="I8388" s="99">
        <v>242.61351822055968</v>
      </c>
      <c r="J8388" s="96"/>
      <c r="K8388" s="96"/>
      <c r="L8388" s="96"/>
      <c r="M8388" s="96"/>
      <c r="N8388" s="96"/>
      <c r="O8388" s="96"/>
      <c r="P8388" s="96"/>
    </row>
    <row r="8389" spans="1:16" x14ac:dyDescent="0.25">
      <c r="A8389" s="97">
        <v>43796</v>
      </c>
      <c r="B8389" s="101">
        <v>52</v>
      </c>
      <c r="C8389" s="92" t="str">
        <f t="shared" si="390"/>
        <v>GET /international-standing-orders/{InternationalStandingOrderPaymentId}</v>
      </c>
      <c r="D8389" s="94" t="s">
        <v>208</v>
      </c>
      <c r="E8389" s="93" t="str">
        <f t="shared" si="391"/>
        <v>PISP</v>
      </c>
      <c r="F8389" s="93" t="str">
        <f t="shared" si="392"/>
        <v>Y</v>
      </c>
      <c r="G8389" s="95">
        <v>6204151.1725573745</v>
      </c>
      <c r="H8389" s="99">
        <v>15979.204387103904</v>
      </c>
      <c r="I8389" s="99">
        <v>76.885332410573795</v>
      </c>
      <c r="J8389" s="96"/>
      <c r="K8389" s="96"/>
      <c r="L8389" s="96"/>
      <c r="M8389" s="96"/>
      <c r="N8389" s="96"/>
      <c r="O8389" s="96"/>
      <c r="P8389" s="96"/>
    </row>
    <row r="8390" spans="1:16" x14ac:dyDescent="0.25">
      <c r="A8390" s="97">
        <v>43796</v>
      </c>
      <c r="B8390" s="101">
        <v>53</v>
      </c>
      <c r="C8390" s="92" t="str">
        <f t="shared" si="390"/>
        <v>POST /file-payment-consents</v>
      </c>
      <c r="D8390" s="94" t="s">
        <v>208</v>
      </c>
      <c r="E8390" s="93" t="str">
        <f t="shared" si="391"/>
        <v>PISP</v>
      </c>
      <c r="F8390" s="93" t="str">
        <f t="shared" si="392"/>
        <v>N</v>
      </c>
      <c r="G8390" s="95">
        <v>12663675.8928835</v>
      </c>
      <c r="H8390" s="99">
        <v>14428.115447394443</v>
      </c>
      <c r="I8390" s="99">
        <v>23.024721741303832</v>
      </c>
      <c r="J8390" s="96"/>
      <c r="K8390" s="96"/>
      <c r="L8390" s="96"/>
      <c r="M8390" s="96"/>
      <c r="N8390" s="96"/>
      <c r="O8390" s="96"/>
      <c r="P8390" s="96"/>
    </row>
    <row r="8391" spans="1:16" x14ac:dyDescent="0.25">
      <c r="A8391" s="97">
        <v>43796</v>
      </c>
      <c r="B8391" s="101">
        <v>54</v>
      </c>
      <c r="C8391" s="92" t="str">
        <f t="shared" si="390"/>
        <v>GET /file-payment-consents/{ConsentId}</v>
      </c>
      <c r="D8391" s="94" t="s">
        <v>208</v>
      </c>
      <c r="E8391" s="93" t="str">
        <f t="shared" si="391"/>
        <v>PISP</v>
      </c>
      <c r="F8391" s="93" t="str">
        <f t="shared" si="392"/>
        <v>N</v>
      </c>
      <c r="G8391" s="95">
        <v>20732713.18158086</v>
      </c>
      <c r="H8391" s="99">
        <v>23195.585507728018</v>
      </c>
      <c r="I8391" s="99">
        <v>193.65995987626565</v>
      </c>
      <c r="J8391" s="96"/>
      <c r="K8391" s="96"/>
      <c r="L8391" s="96"/>
      <c r="M8391" s="96"/>
      <c r="N8391" s="96"/>
      <c r="O8391" s="96"/>
      <c r="P8391" s="96"/>
    </row>
    <row r="8392" spans="1:16" x14ac:dyDescent="0.25">
      <c r="A8392" s="97">
        <v>43796</v>
      </c>
      <c r="B8392" s="101">
        <v>55</v>
      </c>
      <c r="C8392" s="92" t="str">
        <f t="shared" ref="C8392:C8455" si="393">VLOOKUP($B8392,endpoints,3)</f>
        <v>POST /file-payment-consents/{ConsentId}/file</v>
      </c>
      <c r="D8392" s="94" t="s">
        <v>208</v>
      </c>
      <c r="E8392" s="93" t="str">
        <f t="shared" ref="E8392:E8455" si="394">VLOOKUP($B8392,endpoints,4)</f>
        <v>PISP</v>
      </c>
      <c r="F8392" s="93" t="str">
        <f t="shared" ref="F8392:F8455" si="395">VLOOKUP($B8392,endpoints,5)</f>
        <v>N</v>
      </c>
      <c r="G8392" s="95">
        <v>22018074.675930526</v>
      </c>
      <c r="H8392" s="99">
        <v>29646.870840965421</v>
      </c>
      <c r="I8392" s="99">
        <v>67.44610299328491</v>
      </c>
      <c r="J8392" s="96"/>
      <c r="K8392" s="96"/>
      <c r="L8392" s="96"/>
      <c r="M8392" s="96"/>
      <c r="N8392" s="96"/>
      <c r="O8392" s="96"/>
      <c r="P8392" s="96"/>
    </row>
    <row r="8393" spans="1:16" x14ac:dyDescent="0.25">
      <c r="A8393" s="97">
        <v>43796</v>
      </c>
      <c r="B8393" s="101">
        <v>56</v>
      </c>
      <c r="C8393" s="92" t="str">
        <f t="shared" si="393"/>
        <v>GET /file-payment-consents/{ConsentId}/file</v>
      </c>
      <c r="D8393" s="94" t="s">
        <v>208</v>
      </c>
      <c r="E8393" s="93" t="str">
        <f t="shared" si="394"/>
        <v>PISP</v>
      </c>
      <c r="F8393" s="93" t="str">
        <f t="shared" si="395"/>
        <v>N</v>
      </c>
      <c r="G8393" s="95">
        <v>21667728.314087674</v>
      </c>
      <c r="H8393" s="99">
        <v>33856.943084555867</v>
      </c>
      <c r="I8393" s="99">
        <v>47.096058143395965</v>
      </c>
      <c r="J8393" s="96"/>
      <c r="K8393" s="96"/>
      <c r="L8393" s="96"/>
      <c r="M8393" s="96"/>
      <c r="N8393" s="96"/>
      <c r="O8393" s="96"/>
      <c r="P8393" s="96"/>
    </row>
    <row r="8394" spans="1:16" x14ac:dyDescent="0.25">
      <c r="A8394" s="97">
        <v>43796</v>
      </c>
      <c r="B8394" s="101">
        <v>57</v>
      </c>
      <c r="C8394" s="92" t="str">
        <f t="shared" si="393"/>
        <v>POST /file-payments</v>
      </c>
      <c r="D8394" s="94" t="s">
        <v>208</v>
      </c>
      <c r="E8394" s="93" t="str">
        <f t="shared" si="394"/>
        <v>PISP</v>
      </c>
      <c r="F8394" s="93" t="str">
        <f t="shared" si="395"/>
        <v>Y</v>
      </c>
      <c r="G8394" s="95">
        <v>340406990.77121902</v>
      </c>
      <c r="H8394" s="99">
        <v>3713.8230728423091</v>
      </c>
      <c r="I8394" s="99">
        <v>64.560985694386574</v>
      </c>
      <c r="J8394" s="96"/>
      <c r="K8394" s="96"/>
      <c r="L8394" s="96"/>
      <c r="M8394" s="96"/>
      <c r="N8394" s="96"/>
      <c r="O8394" s="96"/>
      <c r="P8394" s="96"/>
    </row>
    <row r="8395" spans="1:16" x14ac:dyDescent="0.25">
      <c r="A8395" s="97">
        <v>43796</v>
      </c>
      <c r="B8395" s="101">
        <v>58</v>
      </c>
      <c r="C8395" s="92" t="str">
        <f t="shared" si="393"/>
        <v>GET /file-payments/{FilePaymentId}</v>
      </c>
      <c r="D8395" s="94" t="s">
        <v>208</v>
      </c>
      <c r="E8395" s="93" t="str">
        <f t="shared" si="394"/>
        <v>PISP</v>
      </c>
      <c r="F8395" s="93" t="str">
        <f t="shared" si="395"/>
        <v>Y</v>
      </c>
      <c r="G8395" s="95">
        <v>69136674.079381987</v>
      </c>
      <c r="H8395" s="99">
        <v>854.27890726636053</v>
      </c>
      <c r="I8395" s="99">
        <v>129.48560236337869</v>
      </c>
      <c r="J8395" s="96"/>
      <c r="K8395" s="96"/>
      <c r="L8395" s="96"/>
      <c r="M8395" s="96"/>
      <c r="N8395" s="96"/>
      <c r="O8395" s="96"/>
      <c r="P8395" s="96"/>
    </row>
    <row r="8396" spans="1:16" x14ac:dyDescent="0.25">
      <c r="A8396" s="97">
        <v>43796</v>
      </c>
      <c r="B8396" s="101">
        <v>59</v>
      </c>
      <c r="C8396" s="92" t="str">
        <f t="shared" si="393"/>
        <v>GET /file-payments/{FilePaymentId}/report-file</v>
      </c>
      <c r="D8396" s="94" t="s">
        <v>208</v>
      </c>
      <c r="E8396" s="93" t="str">
        <f t="shared" si="394"/>
        <v>PISP</v>
      </c>
      <c r="F8396" s="93" t="str">
        <f t="shared" si="395"/>
        <v>Y</v>
      </c>
      <c r="G8396" s="95">
        <v>65264899.832449719</v>
      </c>
      <c r="H8396" s="99">
        <v>2346.0358911384274</v>
      </c>
      <c r="I8396" s="99">
        <v>90.030658228968534</v>
      </c>
      <c r="J8396" s="96"/>
      <c r="K8396" s="96"/>
      <c r="L8396" s="96"/>
      <c r="M8396" s="96"/>
      <c r="N8396" s="96"/>
      <c r="O8396" s="96"/>
      <c r="P8396" s="96"/>
    </row>
    <row r="8397" spans="1:16" x14ac:dyDescent="0.25">
      <c r="A8397" s="97">
        <v>43796</v>
      </c>
      <c r="B8397" s="101">
        <v>60</v>
      </c>
      <c r="C8397" s="92" t="str">
        <f t="shared" si="393"/>
        <v>POST /funds-confirmation-consents</v>
      </c>
      <c r="D8397" s="94" t="s">
        <v>208</v>
      </c>
      <c r="E8397" s="93" t="str">
        <f t="shared" si="394"/>
        <v>CoF</v>
      </c>
      <c r="F8397" s="93" t="str">
        <f t="shared" si="395"/>
        <v>N</v>
      </c>
      <c r="G8397" s="95">
        <v>13771337.200746745</v>
      </c>
      <c r="H8397" s="99">
        <v>15226.900467365271</v>
      </c>
      <c r="I8397" s="99">
        <v>14.126318830903825</v>
      </c>
      <c r="J8397" s="96"/>
      <c r="K8397" s="96"/>
      <c r="L8397" s="96"/>
      <c r="M8397" s="96"/>
      <c r="N8397" s="96"/>
      <c r="O8397" s="96"/>
      <c r="P8397" s="96"/>
    </row>
    <row r="8398" spans="1:16" x14ac:dyDescent="0.25">
      <c r="A8398" s="97">
        <v>43796</v>
      </c>
      <c r="B8398" s="101">
        <v>61</v>
      </c>
      <c r="C8398" s="92" t="str">
        <f t="shared" si="393"/>
        <v>GET /funds-confirmation-consents/{ConsentId}</v>
      </c>
      <c r="D8398" s="94" t="s">
        <v>208</v>
      </c>
      <c r="E8398" s="93" t="str">
        <f t="shared" si="394"/>
        <v>CoF</v>
      </c>
      <c r="F8398" s="93" t="str">
        <f t="shared" si="395"/>
        <v>N</v>
      </c>
      <c r="G8398" s="95">
        <v>20176612.227569416</v>
      </c>
      <c r="H8398" s="99">
        <v>44535.684113009498</v>
      </c>
      <c r="I8398" s="99">
        <v>206.84580818223046</v>
      </c>
      <c r="J8398" s="96"/>
      <c r="K8398" s="96"/>
      <c r="L8398" s="96"/>
      <c r="M8398" s="96"/>
      <c r="N8398" s="96"/>
      <c r="O8398" s="96"/>
      <c r="P8398" s="96"/>
    </row>
    <row r="8399" spans="1:16" x14ac:dyDescent="0.25">
      <c r="A8399" s="97">
        <v>43796</v>
      </c>
      <c r="B8399" s="101">
        <v>62</v>
      </c>
      <c r="C8399" s="92" t="str">
        <f t="shared" si="393"/>
        <v>DELETE /funds-confirmation-consents/{ConsentId}</v>
      </c>
      <c r="D8399" s="94" t="s">
        <v>208</v>
      </c>
      <c r="E8399" s="93" t="str">
        <f t="shared" si="394"/>
        <v>CoF</v>
      </c>
      <c r="F8399" s="93" t="str">
        <f t="shared" si="395"/>
        <v>N</v>
      </c>
      <c r="G8399" s="95">
        <v>6246009.2611803226</v>
      </c>
      <c r="H8399" s="99">
        <v>13278.225053788827</v>
      </c>
      <c r="I8399" s="99">
        <v>120.58960447352294</v>
      </c>
      <c r="J8399" s="96"/>
      <c r="K8399" s="96"/>
      <c r="L8399" s="96"/>
      <c r="M8399" s="96"/>
      <c r="N8399" s="96"/>
      <c r="O8399" s="96"/>
      <c r="P8399" s="96"/>
    </row>
    <row r="8400" spans="1:16" x14ac:dyDescent="0.25">
      <c r="A8400" s="97">
        <v>43796</v>
      </c>
      <c r="B8400" s="101">
        <v>63</v>
      </c>
      <c r="C8400" s="92" t="str">
        <f t="shared" si="393"/>
        <v>POST /funds-confirmations</v>
      </c>
      <c r="D8400" s="94" t="s">
        <v>208</v>
      </c>
      <c r="E8400" s="93" t="str">
        <f t="shared" si="394"/>
        <v>CoF</v>
      </c>
      <c r="F8400" s="93" t="str">
        <f t="shared" si="395"/>
        <v>Y</v>
      </c>
      <c r="G8400" s="95">
        <v>9161898.3699907232</v>
      </c>
      <c r="H8400" s="99">
        <v>16452.413422894682</v>
      </c>
      <c r="I8400" s="99">
        <v>209.51110876677893</v>
      </c>
      <c r="J8400" s="96"/>
      <c r="K8400" s="96"/>
      <c r="L8400" s="96"/>
      <c r="M8400" s="96"/>
      <c r="N8400" s="96"/>
      <c r="O8400" s="96"/>
      <c r="P8400" s="96"/>
    </row>
    <row r="8401" spans="1:16" x14ac:dyDescent="0.25">
      <c r="A8401" s="97">
        <v>43796</v>
      </c>
      <c r="B8401" s="101">
        <v>75</v>
      </c>
      <c r="C8401" s="92" t="str">
        <f t="shared" si="393"/>
        <v>GET /domestic-payment-consents/{ConsentId}/funds-confirmation</v>
      </c>
      <c r="D8401" s="94" t="s">
        <v>208</v>
      </c>
      <c r="E8401" s="93" t="str">
        <f t="shared" si="394"/>
        <v>CoF</v>
      </c>
      <c r="F8401" s="93" t="str">
        <f t="shared" si="395"/>
        <v>Y</v>
      </c>
      <c r="G8401" s="95">
        <v>4056768.6308713779</v>
      </c>
      <c r="H8401" s="99">
        <v>6127.9650167083328</v>
      </c>
      <c r="I8401" s="99">
        <v>187.79460710360914</v>
      </c>
      <c r="J8401" s="96"/>
      <c r="K8401" s="96"/>
      <c r="L8401" s="96"/>
      <c r="M8401" s="96"/>
      <c r="N8401" s="96"/>
      <c r="O8401" s="96"/>
      <c r="P8401" s="96"/>
    </row>
    <row r="8402" spans="1:16" x14ac:dyDescent="0.25">
      <c r="A8402" s="97">
        <v>43796</v>
      </c>
      <c r="B8402" s="101">
        <v>76</v>
      </c>
      <c r="C8402" s="92" t="str">
        <f t="shared" si="393"/>
        <v>GET /international-payment-consents/{ConsentId}/funds-confirmation</v>
      </c>
      <c r="D8402" s="94" t="s">
        <v>208</v>
      </c>
      <c r="E8402" s="93" t="str">
        <f t="shared" si="394"/>
        <v>CoF</v>
      </c>
      <c r="F8402" s="93" t="str">
        <f t="shared" si="395"/>
        <v>Y</v>
      </c>
      <c r="G8402" s="95">
        <v>15487488.040220687</v>
      </c>
      <c r="H8402" s="99">
        <v>44403.463522323298</v>
      </c>
      <c r="I8402" s="99">
        <v>99.644122531097693</v>
      </c>
      <c r="J8402" s="96"/>
      <c r="K8402" s="96"/>
      <c r="L8402" s="96"/>
      <c r="M8402" s="96"/>
      <c r="N8402" s="96"/>
      <c r="O8402" s="96"/>
      <c r="P8402" s="96"/>
    </row>
    <row r="8403" spans="1:16" x14ac:dyDescent="0.25">
      <c r="A8403" s="97">
        <v>43796</v>
      </c>
      <c r="B8403" s="101">
        <v>77</v>
      </c>
      <c r="C8403" s="92" t="str">
        <f t="shared" si="393"/>
        <v>GET /international-scheduled-payment-consents/{ConsentId}/funds-confirmation</v>
      </c>
      <c r="D8403" s="94" t="s">
        <v>208</v>
      </c>
      <c r="E8403" s="93" t="str">
        <f t="shared" si="394"/>
        <v>CoF</v>
      </c>
      <c r="F8403" s="93" t="str">
        <f t="shared" si="395"/>
        <v>Y</v>
      </c>
      <c r="G8403" s="95">
        <v>33076897.320808981</v>
      </c>
      <c r="H8403" s="99">
        <v>51058.277417250829</v>
      </c>
      <c r="I8403" s="99">
        <v>9.6577686433488665</v>
      </c>
      <c r="J8403" s="96"/>
      <c r="K8403" s="96"/>
      <c r="L8403" s="96"/>
      <c r="M8403" s="96"/>
      <c r="N8403" s="96"/>
      <c r="O8403" s="96"/>
      <c r="P8403" s="96"/>
    </row>
    <row r="8404" spans="1:16" x14ac:dyDescent="0.25">
      <c r="A8404" s="97">
        <v>43796</v>
      </c>
      <c r="B8404" s="101">
        <v>78</v>
      </c>
      <c r="C8404" s="92" t="str">
        <f t="shared" si="393"/>
        <v>GET /accounts/{AccountId}/parties</v>
      </c>
      <c r="D8404" s="94" t="s">
        <v>208</v>
      </c>
      <c r="E8404" s="93" t="str">
        <f t="shared" si="394"/>
        <v>AISP</v>
      </c>
      <c r="F8404" s="93" t="str">
        <f t="shared" si="395"/>
        <v>Y</v>
      </c>
      <c r="G8404" s="104">
        <v>1140263.01026403</v>
      </c>
      <c r="H8404" s="99">
        <v>52033.008564885473</v>
      </c>
      <c r="I8404" s="99">
        <v>0</v>
      </c>
      <c r="J8404" s="96"/>
      <c r="K8404" s="96"/>
      <c r="L8404" s="96"/>
      <c r="M8404" s="96"/>
      <c r="N8404" s="96"/>
      <c r="O8404" s="96"/>
      <c r="P8404" s="96"/>
    </row>
    <row r="8405" spans="1:16" x14ac:dyDescent="0.25">
      <c r="A8405" s="97">
        <v>43796</v>
      </c>
      <c r="B8405" s="101">
        <v>79</v>
      </c>
      <c r="C8405" s="92" t="str">
        <f t="shared" si="393"/>
        <v>GET /domestic-payments/{DomesticPaymentId}/payment-details</v>
      </c>
      <c r="D8405" s="94" t="s">
        <v>208</v>
      </c>
      <c r="E8405" s="93" t="str">
        <f t="shared" si="394"/>
        <v>PISP</v>
      </c>
      <c r="F8405" s="93" t="str">
        <f t="shared" si="395"/>
        <v>Y</v>
      </c>
      <c r="G8405" s="104">
        <v>36541747.279374592</v>
      </c>
      <c r="H8405" s="99">
        <v>42070.040503523793</v>
      </c>
      <c r="I8405" s="99">
        <v>79.907102577459796</v>
      </c>
      <c r="J8405" s="96"/>
      <c r="K8405" s="96"/>
      <c r="L8405" s="96"/>
      <c r="M8405" s="96"/>
      <c r="N8405" s="96"/>
      <c r="O8405" s="96"/>
      <c r="P8405" s="96"/>
    </row>
    <row r="8406" spans="1:16" x14ac:dyDescent="0.25">
      <c r="A8406" s="97">
        <v>43796</v>
      </c>
      <c r="B8406" s="101">
        <v>80</v>
      </c>
      <c r="C8406" s="92" t="str">
        <f t="shared" si="393"/>
        <v>GET /domestic-scheduled-payments/{DomesticScheduledPaymentId}/payment-details</v>
      </c>
      <c r="D8406" s="94" t="s">
        <v>208</v>
      </c>
      <c r="E8406" s="93" t="str">
        <f t="shared" si="394"/>
        <v>PISP</v>
      </c>
      <c r="F8406" s="93" t="str">
        <f t="shared" si="395"/>
        <v>Y</v>
      </c>
      <c r="G8406" s="104">
        <v>14309716.467661612</v>
      </c>
      <c r="H8406" s="99">
        <v>39536.669045182825</v>
      </c>
      <c r="I8406" s="99">
        <v>83.794665362710276</v>
      </c>
      <c r="J8406" s="96"/>
      <c r="K8406" s="96"/>
      <c r="L8406" s="96"/>
      <c r="M8406" s="96"/>
      <c r="N8406" s="96"/>
      <c r="O8406" s="96"/>
      <c r="P8406" s="96"/>
    </row>
    <row r="8407" spans="1:16" x14ac:dyDescent="0.25">
      <c r="A8407" s="97">
        <v>43796</v>
      </c>
      <c r="B8407" s="101">
        <v>81</v>
      </c>
      <c r="C8407" s="92" t="str">
        <f t="shared" si="393"/>
        <v>GET /domestic-standing-orders/{DomesticStandingOrderId}/payment-details</v>
      </c>
      <c r="D8407" s="94" t="s">
        <v>208</v>
      </c>
      <c r="E8407" s="93" t="str">
        <f t="shared" si="394"/>
        <v>PISP</v>
      </c>
      <c r="F8407" s="93" t="str">
        <f t="shared" si="395"/>
        <v>Y</v>
      </c>
      <c r="G8407" s="104">
        <v>6601525.6593024954</v>
      </c>
      <c r="H8407" s="99">
        <v>8939.2552035443914</v>
      </c>
      <c r="I8407" s="99">
        <v>263.09943805233678</v>
      </c>
      <c r="J8407" s="96"/>
      <c r="K8407" s="96"/>
      <c r="L8407" s="96"/>
      <c r="M8407" s="96"/>
      <c r="N8407" s="96"/>
      <c r="O8407" s="96"/>
      <c r="P8407" s="96"/>
    </row>
    <row r="8408" spans="1:16" x14ac:dyDescent="0.25">
      <c r="A8408" s="97">
        <v>43796</v>
      </c>
      <c r="B8408" s="101">
        <v>82</v>
      </c>
      <c r="C8408" s="92" t="str">
        <f t="shared" si="393"/>
        <v>GET /international-payments/{InternationalPaymentId}/payment-details</v>
      </c>
      <c r="D8408" s="94" t="s">
        <v>208</v>
      </c>
      <c r="E8408" s="93" t="str">
        <f t="shared" si="394"/>
        <v>PISP</v>
      </c>
      <c r="F8408" s="93" t="str">
        <f t="shared" si="395"/>
        <v>Y</v>
      </c>
      <c r="G8408" s="104">
        <v>13618454.445452785</v>
      </c>
      <c r="H8408" s="99">
        <v>20197.121527092095</v>
      </c>
      <c r="I8408" s="99">
        <v>71.055627220833514</v>
      </c>
      <c r="J8408" s="96"/>
      <c r="K8408" s="96"/>
      <c r="L8408" s="96"/>
      <c r="M8408" s="96"/>
      <c r="N8408" s="96"/>
      <c r="O8408" s="96"/>
      <c r="P8408" s="96"/>
    </row>
    <row r="8409" spans="1:16" x14ac:dyDescent="0.25">
      <c r="A8409" s="97">
        <v>43796</v>
      </c>
      <c r="B8409" s="101">
        <v>83</v>
      </c>
      <c r="C8409" s="92" t="str">
        <f t="shared" si="393"/>
        <v>GET /international-scheduled-payments/{InternationalScheduledPaymentId}/payment-details</v>
      </c>
      <c r="D8409" s="94" t="s">
        <v>208</v>
      </c>
      <c r="E8409" s="93" t="str">
        <f t="shared" si="394"/>
        <v>PISP</v>
      </c>
      <c r="F8409" s="93" t="str">
        <f t="shared" si="395"/>
        <v>Y</v>
      </c>
      <c r="G8409" s="104">
        <v>24926765.184975468</v>
      </c>
      <c r="H8409" s="99">
        <v>43901.133794005938</v>
      </c>
      <c r="I8409" s="99">
        <v>54.289606212878532</v>
      </c>
      <c r="J8409" s="96"/>
      <c r="K8409" s="96"/>
      <c r="L8409" s="96"/>
      <c r="M8409" s="96"/>
      <c r="N8409" s="96"/>
      <c r="O8409" s="96"/>
      <c r="P8409" s="96"/>
    </row>
    <row r="8410" spans="1:16" x14ac:dyDescent="0.25">
      <c r="A8410" s="97">
        <v>43796</v>
      </c>
      <c r="B8410" s="101">
        <v>84</v>
      </c>
      <c r="C8410" s="92" t="str">
        <f t="shared" si="393"/>
        <v>GET /international-standing-orders/{InternationalStandingOrderPaymentId}/payment-details</v>
      </c>
      <c r="D8410" s="94" t="s">
        <v>208</v>
      </c>
      <c r="E8410" s="93" t="str">
        <f t="shared" si="394"/>
        <v>PISP</v>
      </c>
      <c r="F8410" s="93" t="str">
        <f t="shared" si="395"/>
        <v>Y</v>
      </c>
      <c r="G8410" s="104">
        <v>6824566.2898131125</v>
      </c>
      <c r="H8410" s="99">
        <v>17577.124825814295</v>
      </c>
      <c r="I8410" s="99">
        <v>84.573865651631181</v>
      </c>
      <c r="J8410" s="96"/>
      <c r="K8410" s="96"/>
      <c r="L8410" s="96"/>
      <c r="M8410" s="96"/>
      <c r="N8410" s="96"/>
      <c r="O8410" s="96"/>
      <c r="P8410" s="96"/>
    </row>
    <row r="8411" spans="1:16" x14ac:dyDescent="0.25">
      <c r="A8411" s="97">
        <v>43796</v>
      </c>
      <c r="B8411" s="101">
        <v>85</v>
      </c>
      <c r="C8411" s="92" t="str">
        <f t="shared" si="393"/>
        <v>GET /file-payments/{FilePaymentId}/payment-details</v>
      </c>
      <c r="D8411" s="94" t="s">
        <v>208</v>
      </c>
      <c r="E8411" s="93" t="str">
        <f t="shared" si="394"/>
        <v>PISP</v>
      </c>
      <c r="F8411" s="93" t="str">
        <f t="shared" si="395"/>
        <v>Y</v>
      </c>
      <c r="G8411" s="104">
        <v>71791389.815694705</v>
      </c>
      <c r="H8411" s="99">
        <v>2580.63948025227</v>
      </c>
      <c r="I8411" s="99">
        <v>99.033724051865391</v>
      </c>
      <c r="J8411" s="96"/>
      <c r="K8411" s="96"/>
      <c r="L8411" s="96"/>
      <c r="M8411" s="96"/>
      <c r="N8411" s="96"/>
      <c r="O8411" s="96"/>
      <c r="P8411" s="96"/>
    </row>
    <row r="8412" spans="1:16" x14ac:dyDescent="0.25">
      <c r="A8412" s="97">
        <v>43796</v>
      </c>
      <c r="B8412" s="101">
        <v>86</v>
      </c>
      <c r="C8412" s="92" t="str">
        <f t="shared" si="393"/>
        <v>POST /event-subscriptions</v>
      </c>
      <c r="D8412" s="94" t="s">
        <v>208</v>
      </c>
      <c r="E8412" s="93" t="str">
        <f t="shared" si="394"/>
        <v>Notifications</v>
      </c>
      <c r="F8412" s="93" t="str">
        <f t="shared" si="395"/>
        <v>N</v>
      </c>
      <c r="G8412" s="104">
        <v>12394203.480672071</v>
      </c>
      <c r="H8412" s="99">
        <v>13704.210420628744</v>
      </c>
      <c r="I8412" s="99">
        <v>12.713686947813443</v>
      </c>
      <c r="J8412" s="96"/>
      <c r="K8412" s="96"/>
      <c r="L8412" s="96"/>
      <c r="M8412" s="96"/>
      <c r="N8412" s="96"/>
      <c r="O8412" s="96"/>
      <c r="P8412" s="96"/>
    </row>
    <row r="8413" spans="1:16" x14ac:dyDescent="0.25">
      <c r="A8413" s="97">
        <v>43796</v>
      </c>
      <c r="B8413" s="101">
        <v>87</v>
      </c>
      <c r="C8413" s="92" t="str">
        <f t="shared" si="393"/>
        <v>GET /event-subscriptions</v>
      </c>
      <c r="D8413" s="94" t="s">
        <v>208</v>
      </c>
      <c r="E8413" s="93" t="str">
        <f t="shared" si="394"/>
        <v>Notifications</v>
      </c>
      <c r="F8413" s="93" t="str">
        <f t="shared" si="395"/>
        <v>N</v>
      </c>
      <c r="G8413" s="104">
        <v>18158951.004812475</v>
      </c>
      <c r="H8413" s="99">
        <v>40082.11570170855</v>
      </c>
      <c r="I8413" s="99">
        <v>186.1612273640074</v>
      </c>
      <c r="J8413" s="96"/>
      <c r="K8413" s="96"/>
      <c r="L8413" s="96"/>
      <c r="M8413" s="96"/>
      <c r="N8413" s="96"/>
      <c r="O8413" s="96"/>
      <c r="P8413" s="96"/>
    </row>
    <row r="8414" spans="1:16" x14ac:dyDescent="0.25">
      <c r="A8414" s="97">
        <v>43796</v>
      </c>
      <c r="B8414" s="101">
        <v>88</v>
      </c>
      <c r="C8414" s="92" t="str">
        <f t="shared" si="393"/>
        <v>PUT /event-subscriptions/{EventSubscriptionId}</v>
      </c>
      <c r="D8414" s="94" t="s">
        <v>208</v>
      </c>
      <c r="E8414" s="93" t="str">
        <f t="shared" si="394"/>
        <v>Notifications</v>
      </c>
      <c r="F8414" s="93" t="str">
        <f t="shared" si="395"/>
        <v>N</v>
      </c>
      <c r="G8414" s="104">
        <v>13013913.654705675</v>
      </c>
      <c r="H8414" s="99">
        <v>14389.420941660183</v>
      </c>
      <c r="I8414" s="99">
        <v>13.349371295204115</v>
      </c>
      <c r="J8414" s="96"/>
      <c r="K8414" s="96"/>
      <c r="L8414" s="96"/>
      <c r="M8414" s="96"/>
      <c r="N8414" s="96"/>
      <c r="O8414" s="96"/>
      <c r="P8414" s="96"/>
    </row>
    <row r="8415" spans="1:16" x14ac:dyDescent="0.25">
      <c r="A8415" s="97">
        <v>43796</v>
      </c>
      <c r="B8415" s="101">
        <v>89</v>
      </c>
      <c r="C8415" s="92" t="str">
        <f t="shared" si="393"/>
        <v>DELETE /event-subscriptions/{EventSubscriptionId}</v>
      </c>
      <c r="D8415" s="94" t="s">
        <v>208</v>
      </c>
      <c r="E8415" s="93" t="str">
        <f t="shared" si="394"/>
        <v>Notifications</v>
      </c>
      <c r="F8415" s="93" t="str">
        <f t="shared" si="395"/>
        <v>N</v>
      </c>
      <c r="G8415" s="104">
        <v>6870610.1872983556</v>
      </c>
      <c r="H8415" s="99">
        <v>14606.047559167711</v>
      </c>
      <c r="I8415" s="99">
        <v>132.64856492087523</v>
      </c>
      <c r="J8415" s="96"/>
      <c r="K8415" s="96"/>
      <c r="L8415" s="96"/>
      <c r="M8415" s="96"/>
      <c r="N8415" s="96"/>
      <c r="O8415" s="96"/>
      <c r="P8415" s="96"/>
    </row>
    <row r="8416" spans="1:16" x14ac:dyDescent="0.25">
      <c r="A8416" s="97">
        <v>43796</v>
      </c>
      <c r="B8416" s="101">
        <v>90</v>
      </c>
      <c r="C8416" s="92" t="str">
        <f t="shared" si="393"/>
        <v>POST /event-notifications</v>
      </c>
      <c r="D8416" s="94" t="s">
        <v>208</v>
      </c>
      <c r="E8416" s="93" t="str">
        <f t="shared" si="394"/>
        <v>Notifications</v>
      </c>
      <c r="F8416" s="93" t="str">
        <f t="shared" si="395"/>
        <v>N</v>
      </c>
      <c r="G8416" s="104">
        <v>8703803.4514911864</v>
      </c>
      <c r="H8416" s="99">
        <v>15629.792751749947</v>
      </c>
      <c r="I8416" s="99">
        <v>199.03555332843999</v>
      </c>
      <c r="J8416" s="96"/>
      <c r="K8416" s="96"/>
      <c r="L8416" s="96"/>
      <c r="M8416" s="96"/>
      <c r="N8416" s="96"/>
      <c r="O8416" s="96"/>
      <c r="P8416" s="96"/>
    </row>
    <row r="8417" spans="1:16" x14ac:dyDescent="0.25">
      <c r="A8417" s="97">
        <v>43796</v>
      </c>
      <c r="B8417" s="101">
        <v>91</v>
      </c>
      <c r="C8417" s="92" t="str">
        <f t="shared" si="393"/>
        <v>POST /events</v>
      </c>
      <c r="D8417" s="94" t="s">
        <v>208</v>
      </c>
      <c r="E8417" s="93" t="str">
        <f t="shared" si="394"/>
        <v>Notifications</v>
      </c>
      <c r="F8417" s="93" t="str">
        <f t="shared" si="395"/>
        <v>N</v>
      </c>
      <c r="G8417" s="104">
        <v>5621408.3350622905</v>
      </c>
      <c r="H8417" s="99">
        <v>11950.402548409944</v>
      </c>
      <c r="I8417" s="99">
        <v>108.53064402617065</v>
      </c>
      <c r="J8417" s="96"/>
      <c r="K8417" s="96"/>
      <c r="L8417" s="96"/>
      <c r="M8417" s="96"/>
      <c r="N8417" s="96"/>
      <c r="O8417" s="96"/>
      <c r="P8417" s="96"/>
    </row>
    <row r="8418" spans="1:16" x14ac:dyDescent="0.25">
      <c r="A8418" s="97">
        <v>43797</v>
      </c>
      <c r="B8418" s="101">
        <v>0</v>
      </c>
      <c r="C8418" s="92" t="str">
        <f t="shared" si="393"/>
        <v>OIDC endpoints for token IDs</v>
      </c>
      <c r="D8418" s="94" t="s">
        <v>207</v>
      </c>
      <c r="E8418" s="93" t="str">
        <f t="shared" si="394"/>
        <v>OIDC</v>
      </c>
      <c r="F8418" s="93" t="str">
        <f t="shared" si="395"/>
        <v>N</v>
      </c>
      <c r="G8418" s="111">
        <v>808813276.36462355</v>
      </c>
      <c r="H8418" s="99">
        <v>1748128.497628927</v>
      </c>
      <c r="I8418" s="99">
        <v>568.83660721089052</v>
      </c>
      <c r="J8418" s="96"/>
      <c r="K8418" s="96"/>
      <c r="L8418" s="96"/>
      <c r="M8418" s="96"/>
      <c r="N8418" s="96"/>
      <c r="O8418" s="96"/>
      <c r="P8418" s="96"/>
    </row>
    <row r="8419" spans="1:16" x14ac:dyDescent="0.25">
      <c r="A8419" s="100">
        <v>43797</v>
      </c>
      <c r="B8419" s="101">
        <v>1</v>
      </c>
      <c r="C8419" s="92" t="str">
        <f t="shared" si="393"/>
        <v>POST /account-access-consents</v>
      </c>
      <c r="D8419" s="94" t="s">
        <v>207</v>
      </c>
      <c r="E8419" s="93" t="str">
        <f t="shared" si="394"/>
        <v>AISP</v>
      </c>
      <c r="F8419" s="93" t="str">
        <f t="shared" si="395"/>
        <v>N</v>
      </c>
      <c r="G8419" s="95">
        <v>746699.12982947845</v>
      </c>
      <c r="H8419" s="102">
        <v>26961.192677623159</v>
      </c>
      <c r="I8419" s="102">
        <v>101.04214852476493</v>
      </c>
      <c r="J8419" s="96"/>
      <c r="K8419" s="96"/>
      <c r="L8419" s="96"/>
      <c r="M8419" s="96"/>
      <c r="N8419" s="96"/>
      <c r="O8419" s="96"/>
      <c r="P8419" s="96"/>
    </row>
    <row r="8420" spans="1:16" x14ac:dyDescent="0.25">
      <c r="A8420" s="100">
        <v>43797</v>
      </c>
      <c r="B8420" s="101">
        <v>2</v>
      </c>
      <c r="C8420" s="92" t="str">
        <f t="shared" si="393"/>
        <v>GET /account-access-consents/{ConsentId}</v>
      </c>
      <c r="D8420" s="94" t="s">
        <v>207</v>
      </c>
      <c r="E8420" s="93" t="str">
        <f t="shared" si="394"/>
        <v>AISP</v>
      </c>
      <c r="F8420" s="93" t="str">
        <f t="shared" si="395"/>
        <v>N</v>
      </c>
      <c r="G8420" s="95">
        <v>1617569.5151374559</v>
      </c>
      <c r="H8420" s="102">
        <v>29499.415126536478</v>
      </c>
      <c r="I8420" s="102">
        <v>39.419787761545777</v>
      </c>
      <c r="J8420" s="96"/>
      <c r="K8420" s="96"/>
      <c r="L8420" s="96"/>
      <c r="M8420" s="96"/>
      <c r="N8420" s="96"/>
      <c r="O8420" s="96"/>
      <c r="P8420" s="96"/>
    </row>
    <row r="8421" spans="1:16" x14ac:dyDescent="0.25">
      <c r="A8421" s="100">
        <v>43797</v>
      </c>
      <c r="B8421" s="101">
        <v>3</v>
      </c>
      <c r="C8421" s="92" t="str">
        <f t="shared" si="393"/>
        <v>DELETE /account-access-consents/{ConsentId}</v>
      </c>
      <c r="D8421" s="94" t="s">
        <v>207</v>
      </c>
      <c r="E8421" s="93" t="str">
        <f t="shared" si="394"/>
        <v>AISP</v>
      </c>
      <c r="F8421" s="93" t="str">
        <f t="shared" si="395"/>
        <v>N</v>
      </c>
      <c r="G8421" s="95">
        <v>696832.60571235837</v>
      </c>
      <c r="H8421" s="102">
        <v>27957.73317294924</v>
      </c>
      <c r="I8421" s="102">
        <v>269.33814635100453</v>
      </c>
      <c r="J8421" s="96"/>
      <c r="K8421" s="96"/>
      <c r="L8421" s="96"/>
      <c r="M8421" s="96"/>
      <c r="N8421" s="96"/>
      <c r="O8421" s="96"/>
      <c r="P8421" s="96"/>
    </row>
    <row r="8422" spans="1:16" x14ac:dyDescent="0.25">
      <c r="A8422" s="100">
        <v>43797</v>
      </c>
      <c r="B8422" s="101">
        <v>4</v>
      </c>
      <c r="C8422" s="92" t="str">
        <f t="shared" si="393"/>
        <v>GET /accounts</v>
      </c>
      <c r="D8422" s="94" t="s">
        <v>207</v>
      </c>
      <c r="E8422" s="93" t="str">
        <f t="shared" si="394"/>
        <v>AISP</v>
      </c>
      <c r="F8422" s="93" t="str">
        <f t="shared" si="395"/>
        <v>Y</v>
      </c>
      <c r="G8422" s="95">
        <v>1928287.8840856999</v>
      </c>
      <c r="H8422" s="102">
        <v>30983.056078462847</v>
      </c>
      <c r="I8422" s="102">
        <v>75.145757534090166</v>
      </c>
      <c r="J8422" s="96"/>
      <c r="K8422" s="96"/>
      <c r="L8422" s="96"/>
      <c r="M8422" s="96"/>
      <c r="N8422" s="96"/>
      <c r="O8422" s="96"/>
      <c r="P8422" s="96"/>
    </row>
    <row r="8423" spans="1:16" x14ac:dyDescent="0.25">
      <c r="A8423" s="100">
        <v>43797</v>
      </c>
      <c r="B8423" s="101">
        <v>5</v>
      </c>
      <c r="C8423" s="92" t="str">
        <f t="shared" si="393"/>
        <v>GET /accounts/{AccountId}</v>
      </c>
      <c r="D8423" s="94" t="s">
        <v>207</v>
      </c>
      <c r="E8423" s="93" t="str">
        <f t="shared" si="394"/>
        <v>AISP</v>
      </c>
      <c r="F8423" s="93" t="str">
        <f t="shared" si="395"/>
        <v>Y</v>
      </c>
      <c r="G8423" s="95">
        <v>2935715.1442659223</v>
      </c>
      <c r="H8423" s="102">
        <v>44590.100559289516</v>
      </c>
      <c r="I8423" s="102">
        <v>104.86735612394175</v>
      </c>
      <c r="J8423" s="96"/>
      <c r="K8423" s="96"/>
      <c r="L8423" s="96"/>
      <c r="M8423" s="96"/>
      <c r="N8423" s="96"/>
      <c r="O8423" s="96"/>
      <c r="P8423" s="96"/>
    </row>
    <row r="8424" spans="1:16" x14ac:dyDescent="0.25">
      <c r="A8424" s="100">
        <v>43797</v>
      </c>
      <c r="B8424" s="101">
        <v>6</v>
      </c>
      <c r="C8424" s="92" t="str">
        <f t="shared" si="393"/>
        <v>GET /accounts/{AccountId}/balances</v>
      </c>
      <c r="D8424" s="94" t="s">
        <v>207</v>
      </c>
      <c r="E8424" s="93" t="str">
        <f t="shared" si="394"/>
        <v>AISP</v>
      </c>
      <c r="F8424" s="93" t="str">
        <f t="shared" si="395"/>
        <v>Y</v>
      </c>
      <c r="G8424" s="95">
        <v>2178564.7546670483</v>
      </c>
      <c r="H8424" s="102">
        <v>27202.01149508269</v>
      </c>
      <c r="I8424" s="102">
        <v>158.93712988685169</v>
      </c>
      <c r="J8424" s="96"/>
      <c r="K8424" s="96"/>
      <c r="L8424" s="96"/>
      <c r="M8424" s="96"/>
      <c r="N8424" s="96"/>
      <c r="O8424" s="96"/>
      <c r="P8424" s="96"/>
    </row>
    <row r="8425" spans="1:16" x14ac:dyDescent="0.25">
      <c r="A8425" s="100">
        <v>43797</v>
      </c>
      <c r="B8425" s="101">
        <v>7</v>
      </c>
      <c r="C8425" s="92" t="str">
        <f t="shared" si="393"/>
        <v>GET /balances</v>
      </c>
      <c r="D8425" s="94" t="s">
        <v>207</v>
      </c>
      <c r="E8425" s="93" t="str">
        <f t="shared" si="394"/>
        <v>AISP</v>
      </c>
      <c r="F8425" s="93" t="str">
        <f t="shared" si="395"/>
        <v>Y</v>
      </c>
      <c r="G8425" s="95">
        <v>1398043.1897784544</v>
      </c>
      <c r="H8425" s="102">
        <v>22497.155849304003</v>
      </c>
      <c r="I8425" s="102">
        <v>169.1111446332813</v>
      </c>
      <c r="J8425" s="96"/>
      <c r="K8425" s="96"/>
      <c r="L8425" s="96"/>
      <c r="M8425" s="96"/>
      <c r="N8425" s="96"/>
      <c r="O8425" s="96"/>
      <c r="P8425" s="96"/>
    </row>
    <row r="8426" spans="1:16" x14ac:dyDescent="0.25">
      <c r="A8426" s="100">
        <v>43797</v>
      </c>
      <c r="B8426" s="101">
        <v>8</v>
      </c>
      <c r="C8426" s="92" t="str">
        <f t="shared" si="393"/>
        <v>GET /accounts/{AccountId}/transactions</v>
      </c>
      <c r="D8426" s="94" t="s">
        <v>207</v>
      </c>
      <c r="E8426" s="93" t="str">
        <f t="shared" si="394"/>
        <v>AISP</v>
      </c>
      <c r="F8426" s="93" t="str">
        <f t="shared" si="395"/>
        <v>Y</v>
      </c>
      <c r="G8426" s="95">
        <v>39985701.03566011</v>
      </c>
      <c r="H8426" s="102">
        <v>21374.551599874721</v>
      </c>
      <c r="I8426" s="102">
        <v>194.21531299196775</v>
      </c>
      <c r="J8426" s="96"/>
      <c r="K8426" s="96"/>
      <c r="L8426" s="96"/>
      <c r="M8426" s="96"/>
      <c r="N8426" s="96"/>
      <c r="O8426" s="96"/>
      <c r="P8426" s="96"/>
    </row>
    <row r="8427" spans="1:16" x14ac:dyDescent="0.25">
      <c r="A8427" s="100">
        <v>43797</v>
      </c>
      <c r="B8427" s="101">
        <v>9</v>
      </c>
      <c r="C8427" s="92" t="str">
        <f t="shared" si="393"/>
        <v>GET /transactions</v>
      </c>
      <c r="D8427" s="94" t="s">
        <v>207</v>
      </c>
      <c r="E8427" s="93" t="str">
        <f t="shared" si="394"/>
        <v>AISP</v>
      </c>
      <c r="F8427" s="93" t="str">
        <f t="shared" si="395"/>
        <v>Y</v>
      </c>
      <c r="G8427" s="95">
        <v>418558477.36786157</v>
      </c>
      <c r="H8427" s="102">
        <v>45698.791030212298</v>
      </c>
      <c r="I8427" s="102">
        <v>37.794958343440918</v>
      </c>
      <c r="J8427" s="96"/>
      <c r="K8427" s="96"/>
      <c r="L8427" s="96"/>
      <c r="M8427" s="96"/>
      <c r="N8427" s="96"/>
      <c r="O8427" s="96"/>
      <c r="P8427" s="96"/>
    </row>
    <row r="8428" spans="1:16" x14ac:dyDescent="0.25">
      <c r="A8428" s="100">
        <v>43797</v>
      </c>
      <c r="B8428" s="101">
        <v>10</v>
      </c>
      <c r="C8428" s="92" t="str">
        <f t="shared" si="393"/>
        <v>GET /accounts/{AccountId}/beneficiaries</v>
      </c>
      <c r="D8428" s="94" t="s">
        <v>207</v>
      </c>
      <c r="E8428" s="93" t="str">
        <f t="shared" si="394"/>
        <v>AISP</v>
      </c>
      <c r="F8428" s="93" t="str">
        <f t="shared" si="395"/>
        <v>Y</v>
      </c>
      <c r="G8428" s="95">
        <v>2262498.0297966511</v>
      </c>
      <c r="H8428" s="102">
        <v>27382.386494783103</v>
      </c>
      <c r="I8428" s="102">
        <v>142.815548397257</v>
      </c>
      <c r="J8428" s="96"/>
      <c r="K8428" s="96"/>
      <c r="L8428" s="96"/>
      <c r="M8428" s="96"/>
      <c r="N8428" s="96"/>
      <c r="O8428" s="96"/>
      <c r="P8428" s="96"/>
    </row>
    <row r="8429" spans="1:16" x14ac:dyDescent="0.25">
      <c r="A8429" s="100">
        <v>43797</v>
      </c>
      <c r="B8429" s="101">
        <v>11</v>
      </c>
      <c r="C8429" s="92" t="str">
        <f t="shared" si="393"/>
        <v>GET /beneficiaries</v>
      </c>
      <c r="D8429" s="94" t="s">
        <v>207</v>
      </c>
      <c r="E8429" s="93" t="str">
        <f t="shared" si="394"/>
        <v>AISP</v>
      </c>
      <c r="F8429" s="93" t="str">
        <f t="shared" si="395"/>
        <v>Y</v>
      </c>
      <c r="G8429" s="95">
        <v>3068021.8312432491</v>
      </c>
      <c r="H8429" s="102">
        <v>39739.72281333241</v>
      </c>
      <c r="I8429" s="102">
        <v>32.908188135731749</v>
      </c>
      <c r="J8429" s="96"/>
      <c r="K8429" s="96"/>
      <c r="L8429" s="96"/>
      <c r="M8429" s="96"/>
      <c r="N8429" s="96"/>
      <c r="O8429" s="96"/>
      <c r="P8429" s="96"/>
    </row>
    <row r="8430" spans="1:16" x14ac:dyDescent="0.25">
      <c r="A8430" s="100">
        <v>43797</v>
      </c>
      <c r="B8430" s="101">
        <v>12</v>
      </c>
      <c r="C8430" s="92" t="str">
        <f t="shared" si="393"/>
        <v>GET /accounts/{AccountId}/direct-debits</v>
      </c>
      <c r="D8430" s="94" t="s">
        <v>207</v>
      </c>
      <c r="E8430" s="93" t="str">
        <f t="shared" si="394"/>
        <v>AISP</v>
      </c>
      <c r="F8430" s="93" t="str">
        <f t="shared" si="395"/>
        <v>Y</v>
      </c>
      <c r="G8430" s="95">
        <v>2087188.4182769265</v>
      </c>
      <c r="H8430" s="102">
        <v>36023.828967400324</v>
      </c>
      <c r="I8430" s="102">
        <v>204.75755457139994</v>
      </c>
      <c r="J8430" s="96"/>
      <c r="K8430" s="96"/>
      <c r="L8430" s="96"/>
      <c r="M8430" s="96"/>
      <c r="N8430" s="96"/>
      <c r="O8430" s="96"/>
      <c r="P8430" s="96"/>
    </row>
    <row r="8431" spans="1:16" x14ac:dyDescent="0.25">
      <c r="A8431" s="100">
        <v>43797</v>
      </c>
      <c r="B8431" s="101">
        <v>13</v>
      </c>
      <c r="C8431" s="92" t="str">
        <f t="shared" si="393"/>
        <v>GET /direct-debits</v>
      </c>
      <c r="D8431" s="94" t="s">
        <v>207</v>
      </c>
      <c r="E8431" s="93" t="str">
        <f t="shared" si="394"/>
        <v>AISP</v>
      </c>
      <c r="F8431" s="93" t="str">
        <f t="shared" si="395"/>
        <v>Y</v>
      </c>
      <c r="G8431" s="95">
        <v>2128682.6117134551</v>
      </c>
      <c r="H8431" s="102">
        <v>24081.637684956022</v>
      </c>
      <c r="I8431" s="102">
        <v>227.49905253945653</v>
      </c>
      <c r="J8431" s="96"/>
      <c r="K8431" s="96"/>
      <c r="L8431" s="96"/>
      <c r="M8431" s="96"/>
      <c r="N8431" s="96"/>
      <c r="O8431" s="96"/>
      <c r="P8431" s="96"/>
    </row>
    <row r="8432" spans="1:16" x14ac:dyDescent="0.25">
      <c r="A8432" s="100">
        <v>43797</v>
      </c>
      <c r="B8432" s="101">
        <v>14</v>
      </c>
      <c r="C8432" s="92" t="str">
        <f t="shared" si="393"/>
        <v>GET /accounts/{AccountId}/standing-orders</v>
      </c>
      <c r="D8432" s="94" t="s">
        <v>207</v>
      </c>
      <c r="E8432" s="93" t="str">
        <f t="shared" si="394"/>
        <v>AISP</v>
      </c>
      <c r="F8432" s="93" t="str">
        <f t="shared" si="395"/>
        <v>Y</v>
      </c>
      <c r="G8432" s="95">
        <v>1187046.5640730625</v>
      </c>
      <c r="H8432" s="102">
        <v>16361.402685388928</v>
      </c>
      <c r="I8432" s="102">
        <v>140.43289715070003</v>
      </c>
      <c r="J8432" s="96"/>
      <c r="K8432" s="96"/>
      <c r="L8432" s="96"/>
      <c r="M8432" s="96"/>
      <c r="N8432" s="96"/>
      <c r="O8432" s="96"/>
      <c r="P8432" s="96"/>
    </row>
    <row r="8433" spans="1:16" x14ac:dyDescent="0.25">
      <c r="A8433" s="100">
        <v>43797</v>
      </c>
      <c r="B8433" s="101">
        <v>15</v>
      </c>
      <c r="C8433" s="92" t="str">
        <f t="shared" si="393"/>
        <v>GET /standing-orders</v>
      </c>
      <c r="D8433" s="94" t="s">
        <v>207</v>
      </c>
      <c r="E8433" s="93" t="str">
        <f t="shared" si="394"/>
        <v>AISP</v>
      </c>
      <c r="F8433" s="93" t="str">
        <f t="shared" si="395"/>
        <v>Y</v>
      </c>
      <c r="G8433" s="95">
        <v>1737487.9854224704</v>
      </c>
      <c r="H8433" s="102">
        <v>46655.79272597986</v>
      </c>
      <c r="I8433" s="102">
        <v>160.83498033567349</v>
      </c>
      <c r="J8433" s="96"/>
      <c r="K8433" s="96"/>
      <c r="L8433" s="96"/>
      <c r="M8433" s="96"/>
      <c r="N8433" s="96"/>
      <c r="O8433" s="96"/>
      <c r="P8433" s="96"/>
    </row>
    <row r="8434" spans="1:16" x14ac:dyDescent="0.25">
      <c r="A8434" s="100">
        <v>43797</v>
      </c>
      <c r="B8434" s="101">
        <v>16</v>
      </c>
      <c r="C8434" s="92" t="str">
        <f t="shared" si="393"/>
        <v>GET /accounts/{AccountId}/product</v>
      </c>
      <c r="D8434" s="94" t="s">
        <v>207</v>
      </c>
      <c r="E8434" s="93" t="str">
        <f t="shared" si="394"/>
        <v>AISP</v>
      </c>
      <c r="F8434" s="93" t="str">
        <f t="shared" si="395"/>
        <v>Y</v>
      </c>
      <c r="G8434" s="95">
        <v>448329.82663270086</v>
      </c>
      <c r="H8434" s="102">
        <v>5294.8547892734932</v>
      </c>
      <c r="I8434" s="102">
        <v>168.92729352609865</v>
      </c>
      <c r="J8434" s="96"/>
      <c r="K8434" s="96"/>
      <c r="L8434" s="96"/>
      <c r="M8434" s="96"/>
      <c r="N8434" s="96"/>
      <c r="O8434" s="96"/>
      <c r="P8434" s="96"/>
    </row>
    <row r="8435" spans="1:16" x14ac:dyDescent="0.25">
      <c r="A8435" s="100">
        <v>43797</v>
      </c>
      <c r="B8435" s="101">
        <v>17</v>
      </c>
      <c r="C8435" s="92" t="str">
        <f t="shared" si="393"/>
        <v>GET /products</v>
      </c>
      <c r="D8435" s="94" t="s">
        <v>207</v>
      </c>
      <c r="E8435" s="93" t="str">
        <f t="shared" si="394"/>
        <v>AISP</v>
      </c>
      <c r="F8435" s="93" t="str">
        <f t="shared" si="395"/>
        <v>Y</v>
      </c>
      <c r="G8435" s="95">
        <v>979717.15363607672</v>
      </c>
      <c r="H8435" s="102">
        <v>35362.980083786111</v>
      </c>
      <c r="I8435" s="102">
        <v>254.5384444304953</v>
      </c>
      <c r="J8435" s="96"/>
      <c r="K8435" s="96"/>
      <c r="L8435" s="96"/>
      <c r="M8435" s="96"/>
      <c r="N8435" s="96"/>
      <c r="O8435" s="96"/>
      <c r="P8435" s="96"/>
    </row>
    <row r="8436" spans="1:16" x14ac:dyDescent="0.25">
      <c r="A8436" s="100">
        <v>43797</v>
      </c>
      <c r="B8436" s="101">
        <v>18</v>
      </c>
      <c r="C8436" s="92" t="str">
        <f t="shared" si="393"/>
        <v>GET /accounts/{AccountId}/offers</v>
      </c>
      <c r="D8436" s="94" t="s">
        <v>207</v>
      </c>
      <c r="E8436" s="93" t="str">
        <f t="shared" si="394"/>
        <v>AISP</v>
      </c>
      <c r="F8436" s="93" t="str">
        <f t="shared" si="395"/>
        <v>Y</v>
      </c>
      <c r="G8436" s="95">
        <v>929119.69329788035</v>
      </c>
      <c r="H8436" s="102">
        <v>40610.551660892474</v>
      </c>
      <c r="I8436" s="102">
        <v>304.17208529043967</v>
      </c>
      <c r="J8436" s="96"/>
      <c r="K8436" s="96"/>
      <c r="L8436" s="96"/>
      <c r="M8436" s="96"/>
      <c r="N8436" s="96"/>
      <c r="O8436" s="96"/>
      <c r="P8436" s="96"/>
    </row>
    <row r="8437" spans="1:16" x14ac:dyDescent="0.25">
      <c r="A8437" s="100">
        <v>43797</v>
      </c>
      <c r="B8437" s="101">
        <v>19</v>
      </c>
      <c r="C8437" s="92" t="str">
        <f t="shared" si="393"/>
        <v>GET /offers</v>
      </c>
      <c r="D8437" s="94" t="s">
        <v>207</v>
      </c>
      <c r="E8437" s="93" t="str">
        <f t="shared" si="394"/>
        <v>AISP</v>
      </c>
      <c r="F8437" s="93" t="str">
        <f t="shared" si="395"/>
        <v>Y</v>
      </c>
      <c r="G8437" s="95">
        <v>3541937.522523243</v>
      </c>
      <c r="H8437" s="102">
        <v>37264.403377051436</v>
      </c>
      <c r="I8437" s="102">
        <v>164.52405616489824</v>
      </c>
      <c r="J8437" s="96"/>
      <c r="K8437" s="96"/>
      <c r="L8437" s="96"/>
      <c r="M8437" s="96"/>
      <c r="N8437" s="96"/>
      <c r="O8437" s="96"/>
      <c r="P8437" s="96"/>
    </row>
    <row r="8438" spans="1:16" x14ac:dyDescent="0.25">
      <c r="A8438" s="100">
        <v>43797</v>
      </c>
      <c r="B8438" s="101">
        <v>20</v>
      </c>
      <c r="C8438" s="92" t="str">
        <f t="shared" si="393"/>
        <v>GET /accounts/{AccountId}/party</v>
      </c>
      <c r="D8438" s="94" t="s">
        <v>207</v>
      </c>
      <c r="E8438" s="93" t="str">
        <f t="shared" si="394"/>
        <v>AISP</v>
      </c>
      <c r="F8438" s="93" t="str">
        <f t="shared" si="395"/>
        <v>Y</v>
      </c>
      <c r="G8438" s="95">
        <v>1326607.3645693869</v>
      </c>
      <c r="H8438" s="102">
        <v>49041.64971731187</v>
      </c>
      <c r="I8438" s="102">
        <v>0</v>
      </c>
      <c r="J8438" s="96"/>
      <c r="K8438" s="96"/>
      <c r="L8438" s="96"/>
      <c r="M8438" s="96"/>
      <c r="N8438" s="96"/>
      <c r="O8438" s="96"/>
      <c r="P8438" s="96"/>
    </row>
    <row r="8439" spans="1:16" x14ac:dyDescent="0.25">
      <c r="A8439" s="100">
        <v>43797</v>
      </c>
      <c r="B8439" s="101">
        <v>21</v>
      </c>
      <c r="C8439" s="92" t="str">
        <f t="shared" si="393"/>
        <v>GET /party</v>
      </c>
      <c r="D8439" s="94" t="s">
        <v>207</v>
      </c>
      <c r="E8439" s="93" t="str">
        <f t="shared" si="394"/>
        <v>AISP</v>
      </c>
      <c r="F8439" s="93" t="str">
        <f t="shared" si="395"/>
        <v>Y</v>
      </c>
      <c r="G8439" s="95">
        <v>923896.28969654941</v>
      </c>
      <c r="H8439" s="102">
        <v>10983.448498113368</v>
      </c>
      <c r="I8439" s="102">
        <v>386.82336634202841</v>
      </c>
      <c r="J8439" s="96"/>
      <c r="K8439" s="96"/>
      <c r="L8439" s="96"/>
      <c r="M8439" s="96"/>
      <c r="N8439" s="96"/>
      <c r="O8439" s="96"/>
      <c r="P8439" s="96"/>
    </row>
    <row r="8440" spans="1:16" x14ac:dyDescent="0.25">
      <c r="A8440" s="100">
        <v>43797</v>
      </c>
      <c r="B8440" s="101">
        <v>22</v>
      </c>
      <c r="C8440" s="92" t="str">
        <f t="shared" si="393"/>
        <v>GET /accounts/{AccountId}/scheduled-payments</v>
      </c>
      <c r="D8440" s="94" t="s">
        <v>207</v>
      </c>
      <c r="E8440" s="93" t="str">
        <f t="shared" si="394"/>
        <v>AISP</v>
      </c>
      <c r="F8440" s="93" t="str">
        <f t="shared" si="395"/>
        <v>Y</v>
      </c>
      <c r="G8440" s="95">
        <v>1203090.149248936</v>
      </c>
      <c r="H8440" s="102">
        <v>34581.3824948412</v>
      </c>
      <c r="I8440" s="102">
        <v>3.1086656520507909</v>
      </c>
      <c r="J8440" s="96"/>
      <c r="K8440" s="96"/>
      <c r="L8440" s="96"/>
      <c r="M8440" s="96"/>
      <c r="N8440" s="96"/>
      <c r="O8440" s="96"/>
      <c r="P8440" s="96"/>
    </row>
    <row r="8441" spans="1:16" x14ac:dyDescent="0.25">
      <c r="A8441" s="100">
        <v>43797</v>
      </c>
      <c r="B8441" s="101">
        <v>23</v>
      </c>
      <c r="C8441" s="92" t="str">
        <f t="shared" si="393"/>
        <v>GET /scheduled-payments</v>
      </c>
      <c r="D8441" s="94" t="s">
        <v>207</v>
      </c>
      <c r="E8441" s="93" t="str">
        <f t="shared" si="394"/>
        <v>AISP</v>
      </c>
      <c r="F8441" s="93" t="str">
        <f t="shared" si="395"/>
        <v>Y</v>
      </c>
      <c r="G8441" s="95">
        <v>2238642.3188081039</v>
      </c>
      <c r="H8441" s="102">
        <v>29296.185586469073</v>
      </c>
      <c r="I8441" s="102">
        <v>92.040672047799475</v>
      </c>
      <c r="J8441" s="96"/>
      <c r="K8441" s="96"/>
      <c r="L8441" s="96"/>
      <c r="M8441" s="96"/>
      <c r="N8441" s="96"/>
      <c r="O8441" s="96"/>
      <c r="P8441" s="96"/>
    </row>
    <row r="8442" spans="1:16" x14ac:dyDescent="0.25">
      <c r="A8442" s="100">
        <v>43797</v>
      </c>
      <c r="B8442" s="101">
        <v>24</v>
      </c>
      <c r="C8442" s="92" t="str">
        <f t="shared" si="393"/>
        <v>GET /accounts/{AccountId}/statements</v>
      </c>
      <c r="D8442" s="94" t="s">
        <v>207</v>
      </c>
      <c r="E8442" s="93" t="str">
        <f t="shared" si="394"/>
        <v>AISP</v>
      </c>
      <c r="F8442" s="93" t="str">
        <f t="shared" si="395"/>
        <v>Y</v>
      </c>
      <c r="G8442" s="95">
        <v>1095047.7397041179</v>
      </c>
      <c r="H8442" s="102">
        <v>13997.126716136871</v>
      </c>
      <c r="I8442" s="102">
        <v>136.63744062323482</v>
      </c>
      <c r="J8442" s="96"/>
      <c r="K8442" s="96"/>
      <c r="L8442" s="96"/>
      <c r="M8442" s="96"/>
      <c r="N8442" s="96"/>
      <c r="O8442" s="96"/>
      <c r="P8442" s="96"/>
    </row>
    <row r="8443" spans="1:16" x14ac:dyDescent="0.25">
      <c r="A8443" s="100">
        <v>43797</v>
      </c>
      <c r="B8443" s="101">
        <v>25</v>
      </c>
      <c r="C8443" s="92" t="str">
        <f t="shared" si="393"/>
        <v>GET /accounts/{AccountId}/statements/{StatementId}</v>
      </c>
      <c r="D8443" s="94" t="s">
        <v>207</v>
      </c>
      <c r="E8443" s="93" t="str">
        <f t="shared" si="394"/>
        <v>AISP</v>
      </c>
      <c r="F8443" s="93" t="str">
        <f t="shared" si="395"/>
        <v>Y</v>
      </c>
      <c r="G8443" s="95">
        <v>1307080.6546497827</v>
      </c>
      <c r="H8443" s="102">
        <v>22802.915127920511</v>
      </c>
      <c r="I8443" s="102">
        <v>125.51260310556211</v>
      </c>
      <c r="J8443" s="96"/>
      <c r="K8443" s="96"/>
      <c r="L8443" s="96"/>
      <c r="M8443" s="96"/>
      <c r="N8443" s="96"/>
      <c r="O8443" s="96"/>
      <c r="P8443" s="96"/>
    </row>
    <row r="8444" spans="1:16" x14ac:dyDescent="0.25">
      <c r="A8444" s="100">
        <v>43797</v>
      </c>
      <c r="B8444" s="101">
        <v>26</v>
      </c>
      <c r="C8444" s="92" t="str">
        <f t="shared" si="393"/>
        <v>GET /accounts/{AccountId}/statements/{StatementId}/file</v>
      </c>
      <c r="D8444" s="94" t="s">
        <v>207</v>
      </c>
      <c r="E8444" s="93" t="str">
        <f t="shared" si="394"/>
        <v>AISP</v>
      </c>
      <c r="F8444" s="93" t="str">
        <f t="shared" si="395"/>
        <v>Y</v>
      </c>
      <c r="G8444" s="95">
        <v>2625116.2453012504</v>
      </c>
      <c r="H8444" s="102">
        <v>25724.712103876485</v>
      </c>
      <c r="I8444" s="102">
        <v>105.09717490104759</v>
      </c>
      <c r="J8444" s="96"/>
      <c r="K8444" s="96"/>
      <c r="L8444" s="96"/>
      <c r="M8444" s="96"/>
      <c r="N8444" s="96"/>
      <c r="O8444" s="96"/>
      <c r="P8444" s="96"/>
    </row>
    <row r="8445" spans="1:16" x14ac:dyDescent="0.25">
      <c r="A8445" s="100">
        <v>43797</v>
      </c>
      <c r="B8445" s="101">
        <v>27</v>
      </c>
      <c r="C8445" s="92" t="str">
        <f t="shared" si="393"/>
        <v>GET /accounts/{AccountId}/statements/{StatementId}/transactions</v>
      </c>
      <c r="D8445" s="94" t="s">
        <v>207</v>
      </c>
      <c r="E8445" s="93" t="str">
        <f t="shared" si="394"/>
        <v>AISP</v>
      </c>
      <c r="F8445" s="93" t="str">
        <f t="shared" si="395"/>
        <v>Y</v>
      </c>
      <c r="G8445" s="95">
        <v>31929550.642527658</v>
      </c>
      <c r="H8445" s="102">
        <v>6666.5264746879529</v>
      </c>
      <c r="I8445" s="102">
        <v>291.85378973307576</v>
      </c>
      <c r="J8445" s="96"/>
      <c r="K8445" s="96"/>
      <c r="L8445" s="96"/>
      <c r="M8445" s="96"/>
      <c r="N8445" s="96"/>
      <c r="O8445" s="96"/>
      <c r="P8445" s="96"/>
    </row>
    <row r="8446" spans="1:16" x14ac:dyDescent="0.25">
      <c r="A8446" s="100">
        <v>43797</v>
      </c>
      <c r="B8446" s="101">
        <v>28</v>
      </c>
      <c r="C8446" s="92" t="str">
        <f t="shared" si="393"/>
        <v>GET /statements</v>
      </c>
      <c r="D8446" s="94" t="s">
        <v>207</v>
      </c>
      <c r="E8446" s="93" t="str">
        <f t="shared" si="394"/>
        <v>AISP</v>
      </c>
      <c r="F8446" s="93" t="str">
        <f t="shared" si="395"/>
        <v>Y</v>
      </c>
      <c r="G8446" s="95">
        <v>3734824.1769552887</v>
      </c>
      <c r="H8446" s="102">
        <v>45490.257283448285</v>
      </c>
      <c r="I8446" s="102">
        <v>77.889084696113898</v>
      </c>
      <c r="J8446" s="96"/>
      <c r="K8446" s="96"/>
      <c r="L8446" s="96"/>
      <c r="M8446" s="96"/>
      <c r="N8446" s="96"/>
      <c r="O8446" s="96"/>
      <c r="P8446" s="96"/>
    </row>
    <row r="8447" spans="1:16" x14ac:dyDescent="0.25">
      <c r="A8447" s="100">
        <v>43797</v>
      </c>
      <c r="B8447" s="101">
        <v>29</v>
      </c>
      <c r="C8447" s="92" t="str">
        <f t="shared" si="393"/>
        <v>POST /domestic-payment-consents</v>
      </c>
      <c r="D8447" s="94" t="s">
        <v>207</v>
      </c>
      <c r="E8447" s="93" t="str">
        <f t="shared" si="394"/>
        <v>PISP</v>
      </c>
      <c r="F8447" s="93" t="str">
        <f t="shared" si="395"/>
        <v>N</v>
      </c>
      <c r="G8447" s="95">
        <v>4022834.2326156027</v>
      </c>
      <c r="H8447" s="101">
        <v>8936.9120378097577</v>
      </c>
      <c r="I8447" s="101">
        <v>93.18091407837413</v>
      </c>
      <c r="J8447" s="96"/>
      <c r="K8447" s="96"/>
      <c r="L8447" s="96"/>
      <c r="M8447" s="96"/>
      <c r="N8447" s="96"/>
      <c r="O8447" s="96"/>
      <c r="P8447" s="96"/>
    </row>
    <row r="8448" spans="1:16" x14ac:dyDescent="0.25">
      <c r="A8448" s="100">
        <v>43797</v>
      </c>
      <c r="B8448" s="101">
        <v>30</v>
      </c>
      <c r="C8448" s="92" t="str">
        <f t="shared" si="393"/>
        <v>GET /domestic-payment-consents/{ConsentId}</v>
      </c>
      <c r="D8448" s="94" t="s">
        <v>207</v>
      </c>
      <c r="E8448" s="93" t="str">
        <f t="shared" si="394"/>
        <v>PISP</v>
      </c>
      <c r="F8448" s="93" t="str">
        <f t="shared" si="395"/>
        <v>N</v>
      </c>
      <c r="G8448" s="95">
        <v>16202822.777775751</v>
      </c>
      <c r="H8448" s="101">
        <v>18926.336321009807</v>
      </c>
      <c r="I8448" s="101">
        <v>163.62610813983514</v>
      </c>
      <c r="J8448" s="96"/>
      <c r="K8448" s="96"/>
      <c r="L8448" s="96"/>
      <c r="M8448" s="96"/>
      <c r="N8448" s="96"/>
      <c r="O8448" s="96"/>
      <c r="P8448" s="96"/>
    </row>
    <row r="8449" spans="1:16" x14ac:dyDescent="0.25">
      <c r="A8449" s="100">
        <v>43797</v>
      </c>
      <c r="B8449" s="101">
        <v>31</v>
      </c>
      <c r="C8449" s="92" t="str">
        <f t="shared" si="393"/>
        <v>POST /domestic-payments</v>
      </c>
      <c r="D8449" s="94" t="s">
        <v>207</v>
      </c>
      <c r="E8449" s="93" t="str">
        <f t="shared" si="394"/>
        <v>PISP</v>
      </c>
      <c r="F8449" s="93" t="str">
        <f t="shared" si="395"/>
        <v>Y</v>
      </c>
      <c r="G8449" s="95">
        <v>5383574.7120618047</v>
      </c>
      <c r="H8449" s="101">
        <v>14956.886400890107</v>
      </c>
      <c r="I8449" s="101">
        <v>6.5229845346730873</v>
      </c>
      <c r="J8449" s="96"/>
      <c r="K8449" s="96"/>
      <c r="L8449" s="96"/>
      <c r="M8449" s="96"/>
      <c r="N8449" s="96"/>
      <c r="O8449" s="96"/>
      <c r="P8449" s="96"/>
    </row>
    <row r="8450" spans="1:16" x14ac:dyDescent="0.25">
      <c r="A8450" s="100">
        <v>43797</v>
      </c>
      <c r="B8450" s="101">
        <v>32</v>
      </c>
      <c r="C8450" s="92" t="str">
        <f t="shared" si="393"/>
        <v>GET /domestic-payments/{DomesticPaymentId}</v>
      </c>
      <c r="D8450" s="94" t="s">
        <v>207</v>
      </c>
      <c r="E8450" s="93" t="str">
        <f t="shared" si="394"/>
        <v>PISP</v>
      </c>
      <c r="F8450" s="93" t="str">
        <f t="shared" si="395"/>
        <v>Y</v>
      </c>
      <c r="G8450" s="95">
        <v>36146256.564383365</v>
      </c>
      <c r="H8450" s="101">
        <v>38035.951843124458</v>
      </c>
      <c r="I8450" s="101">
        <v>79.797448373810766</v>
      </c>
      <c r="J8450" s="96"/>
      <c r="K8450" s="96"/>
      <c r="L8450" s="96"/>
      <c r="M8450" s="96"/>
      <c r="N8450" s="96"/>
      <c r="O8450" s="96"/>
      <c r="P8450" s="96"/>
    </row>
    <row r="8451" spans="1:16" x14ac:dyDescent="0.25">
      <c r="A8451" s="100">
        <v>43797</v>
      </c>
      <c r="B8451" s="101">
        <v>33</v>
      </c>
      <c r="C8451" s="92" t="str">
        <f t="shared" si="393"/>
        <v>POST /domestic-scheduled-payment-consents</v>
      </c>
      <c r="D8451" s="94" t="s">
        <v>207</v>
      </c>
      <c r="E8451" s="93" t="str">
        <f t="shared" si="394"/>
        <v>PISP</v>
      </c>
      <c r="F8451" s="93" t="str">
        <f t="shared" si="395"/>
        <v>N</v>
      </c>
      <c r="G8451" s="95">
        <v>20669898.53739199</v>
      </c>
      <c r="H8451" s="101">
        <v>18696.571646320019</v>
      </c>
      <c r="I8451" s="101">
        <v>118.58493251387976</v>
      </c>
      <c r="J8451" s="96"/>
      <c r="K8451" s="96"/>
      <c r="L8451" s="96"/>
      <c r="M8451" s="96"/>
      <c r="N8451" s="96"/>
      <c r="O8451" s="96"/>
      <c r="P8451" s="96"/>
    </row>
    <row r="8452" spans="1:16" x14ac:dyDescent="0.25">
      <c r="A8452" s="100">
        <v>43797</v>
      </c>
      <c r="B8452" s="101">
        <v>34</v>
      </c>
      <c r="C8452" s="92" t="str">
        <f t="shared" si="393"/>
        <v>GET /domestic-scheduled-payment-consents/{ConsentId}</v>
      </c>
      <c r="D8452" s="94" t="s">
        <v>207</v>
      </c>
      <c r="E8452" s="93" t="str">
        <f t="shared" si="394"/>
        <v>PISP</v>
      </c>
      <c r="F8452" s="93" t="str">
        <f t="shared" si="395"/>
        <v>N</v>
      </c>
      <c r="G8452" s="95">
        <v>13967300.617770279</v>
      </c>
      <c r="H8452" s="101">
        <v>12758.409632377627</v>
      </c>
      <c r="I8452" s="101">
        <v>79.256271249305371</v>
      </c>
      <c r="J8452" s="96"/>
      <c r="K8452" s="96"/>
      <c r="L8452" s="96"/>
      <c r="M8452" s="96"/>
      <c r="N8452" s="96"/>
      <c r="O8452" s="96"/>
      <c r="P8452" s="96"/>
    </row>
    <row r="8453" spans="1:16" x14ac:dyDescent="0.25">
      <c r="A8453" s="100">
        <v>43797</v>
      </c>
      <c r="B8453" s="101">
        <v>35</v>
      </c>
      <c r="C8453" s="92" t="str">
        <f t="shared" si="393"/>
        <v>POST /domestic-scheduled-payments</v>
      </c>
      <c r="D8453" s="94" t="s">
        <v>207</v>
      </c>
      <c r="E8453" s="93" t="str">
        <f t="shared" si="394"/>
        <v>PISP</v>
      </c>
      <c r="F8453" s="93" t="str">
        <f t="shared" si="395"/>
        <v>Y</v>
      </c>
      <c r="G8453" s="95">
        <v>34661704.471380316</v>
      </c>
      <c r="H8453" s="101">
        <v>44638.777416952391</v>
      </c>
      <c r="I8453" s="101">
        <v>177.6600068562706</v>
      </c>
      <c r="J8453" s="96"/>
      <c r="K8453" s="96"/>
      <c r="L8453" s="96"/>
      <c r="M8453" s="96"/>
      <c r="N8453" s="96"/>
      <c r="O8453" s="96"/>
      <c r="P8453" s="96"/>
    </row>
    <row r="8454" spans="1:16" x14ac:dyDescent="0.25">
      <c r="A8454" s="100">
        <v>43797</v>
      </c>
      <c r="B8454" s="101">
        <v>36</v>
      </c>
      <c r="C8454" s="92" t="str">
        <f t="shared" si="393"/>
        <v>GET /domestic-scheduled-payments/{DomesticScheduledPaymentId}</v>
      </c>
      <c r="D8454" s="94" t="s">
        <v>207</v>
      </c>
      <c r="E8454" s="93" t="str">
        <f t="shared" si="394"/>
        <v>PISP</v>
      </c>
      <c r="F8454" s="93" t="str">
        <f t="shared" si="395"/>
        <v>Y</v>
      </c>
      <c r="G8454" s="95">
        <v>13858637.182343055</v>
      </c>
      <c r="H8454" s="101">
        <v>32863.000085302643</v>
      </c>
      <c r="I8454" s="101">
        <v>96.094251728865999</v>
      </c>
      <c r="J8454" s="96"/>
      <c r="K8454" s="96"/>
      <c r="L8454" s="96"/>
      <c r="M8454" s="96"/>
      <c r="N8454" s="96"/>
      <c r="O8454" s="96"/>
      <c r="P8454" s="96"/>
    </row>
    <row r="8455" spans="1:16" x14ac:dyDescent="0.25">
      <c r="A8455" s="100">
        <v>43797</v>
      </c>
      <c r="B8455" s="101">
        <v>37</v>
      </c>
      <c r="C8455" s="92" t="str">
        <f t="shared" si="393"/>
        <v>POST /domestic-standing-order-consents</v>
      </c>
      <c r="D8455" s="94" t="s">
        <v>207</v>
      </c>
      <c r="E8455" s="93" t="str">
        <f t="shared" si="394"/>
        <v>PISP</v>
      </c>
      <c r="F8455" s="93" t="str">
        <f t="shared" si="395"/>
        <v>N</v>
      </c>
      <c r="G8455" s="95">
        <v>25660572.223428287</v>
      </c>
      <c r="H8455" s="101">
        <v>26237.734000752549</v>
      </c>
      <c r="I8455" s="101">
        <v>217.51878491537641</v>
      </c>
      <c r="J8455" s="96"/>
      <c r="K8455" s="96"/>
      <c r="L8455" s="96"/>
      <c r="M8455" s="96"/>
      <c r="N8455" s="96"/>
      <c r="O8455" s="96"/>
      <c r="P8455" s="96"/>
    </row>
    <row r="8456" spans="1:16" x14ac:dyDescent="0.25">
      <c r="A8456" s="100">
        <v>43797</v>
      </c>
      <c r="B8456" s="101">
        <v>38</v>
      </c>
      <c r="C8456" s="92" t="str">
        <f t="shared" ref="C8456:C8519" si="396">VLOOKUP($B8456,endpoints,3)</f>
        <v>GET /domestic-standing-order-consents/{ConsentId}</v>
      </c>
      <c r="D8456" s="94" t="s">
        <v>207</v>
      </c>
      <c r="E8456" s="93" t="str">
        <f t="shared" ref="E8456:E8519" si="397">VLOOKUP($B8456,endpoints,4)</f>
        <v>PISP</v>
      </c>
      <c r="F8456" s="93" t="str">
        <f t="shared" ref="F8456:F8519" si="398">VLOOKUP($B8456,endpoints,5)</f>
        <v>N</v>
      </c>
      <c r="G8456" s="95">
        <v>28565169.188506644</v>
      </c>
      <c r="H8456" s="101">
        <v>29893.917514776196</v>
      </c>
      <c r="I8456" s="101">
        <v>201.4614206473197</v>
      </c>
      <c r="J8456" s="96"/>
      <c r="K8456" s="96"/>
      <c r="L8456" s="96"/>
      <c r="M8456" s="96"/>
      <c r="N8456" s="96"/>
      <c r="O8456" s="96"/>
      <c r="P8456" s="96"/>
    </row>
    <row r="8457" spans="1:16" x14ac:dyDescent="0.25">
      <c r="A8457" s="100">
        <v>43797</v>
      </c>
      <c r="B8457" s="101">
        <v>39</v>
      </c>
      <c r="C8457" s="92" t="str">
        <f t="shared" si="396"/>
        <v>POST /domestic-standing-orders</v>
      </c>
      <c r="D8457" s="94" t="s">
        <v>207</v>
      </c>
      <c r="E8457" s="93" t="str">
        <f t="shared" si="397"/>
        <v>PISP</v>
      </c>
      <c r="F8457" s="93" t="str">
        <f t="shared" si="398"/>
        <v>Y</v>
      </c>
      <c r="G8457" s="95">
        <v>9489072.0994426664</v>
      </c>
      <c r="H8457" s="101">
        <v>18277.565251435073</v>
      </c>
      <c r="I8457" s="101">
        <v>2.2439236182274485</v>
      </c>
      <c r="J8457" s="96"/>
      <c r="K8457" s="96"/>
      <c r="L8457" s="96"/>
      <c r="M8457" s="96"/>
      <c r="N8457" s="96"/>
      <c r="O8457" s="96"/>
      <c r="P8457" s="96"/>
    </row>
    <row r="8458" spans="1:16" x14ac:dyDescent="0.25">
      <c r="A8458" s="100">
        <v>43797</v>
      </c>
      <c r="B8458" s="101">
        <v>40</v>
      </c>
      <c r="C8458" s="92" t="str">
        <f t="shared" si="396"/>
        <v>GET /domestic-standing-orders/{DomesticStandingOrderId}</v>
      </c>
      <c r="D8458" s="94" t="s">
        <v>207</v>
      </c>
      <c r="E8458" s="93" t="str">
        <f t="shared" si="397"/>
        <v>PISP</v>
      </c>
      <c r="F8458" s="93" t="str">
        <f t="shared" si="398"/>
        <v>Y</v>
      </c>
      <c r="G8458" s="95">
        <v>6593492.5694082333</v>
      </c>
      <c r="H8458" s="101">
        <v>8292.5566007661237</v>
      </c>
      <c r="I8458" s="101">
        <v>280.57733301984888</v>
      </c>
      <c r="J8458" s="96"/>
      <c r="K8458" s="96"/>
      <c r="L8458" s="96"/>
      <c r="M8458" s="96"/>
      <c r="N8458" s="96"/>
      <c r="O8458" s="96"/>
      <c r="P8458" s="96"/>
    </row>
    <row r="8459" spans="1:16" x14ac:dyDescent="0.25">
      <c r="A8459" s="100">
        <v>43797</v>
      </c>
      <c r="B8459" s="101">
        <v>41</v>
      </c>
      <c r="C8459" s="92" t="str">
        <f t="shared" si="396"/>
        <v>POST /international-payment-consents</v>
      </c>
      <c r="D8459" s="94" t="s">
        <v>207</v>
      </c>
      <c r="E8459" s="93" t="str">
        <f t="shared" si="397"/>
        <v>PISP</v>
      </c>
      <c r="F8459" s="93" t="str">
        <f t="shared" si="398"/>
        <v>N</v>
      </c>
      <c r="G8459" s="95">
        <v>32614583.128926851</v>
      </c>
      <c r="H8459" s="101">
        <v>41828.795122614159</v>
      </c>
      <c r="I8459" s="101">
        <v>67.513647722863055</v>
      </c>
      <c r="J8459" s="96"/>
      <c r="K8459" s="96"/>
      <c r="L8459" s="96"/>
      <c r="M8459" s="96"/>
      <c r="N8459" s="96"/>
      <c r="O8459" s="96"/>
      <c r="P8459" s="96"/>
    </row>
    <row r="8460" spans="1:16" x14ac:dyDescent="0.25">
      <c r="A8460" s="100">
        <v>43797</v>
      </c>
      <c r="B8460" s="101">
        <v>42</v>
      </c>
      <c r="C8460" s="92" t="str">
        <f t="shared" si="396"/>
        <v>GET /international-payment-consents/{ConsentId}</v>
      </c>
      <c r="D8460" s="94" t="s">
        <v>207</v>
      </c>
      <c r="E8460" s="93" t="str">
        <f t="shared" si="397"/>
        <v>PISP</v>
      </c>
      <c r="F8460" s="93" t="str">
        <f t="shared" si="398"/>
        <v>N</v>
      </c>
      <c r="G8460" s="95">
        <v>31459046.122277506</v>
      </c>
      <c r="H8460" s="102">
        <v>34138.802964793394</v>
      </c>
      <c r="I8460" s="102">
        <v>280.83204296946707</v>
      </c>
      <c r="J8460" s="96"/>
      <c r="K8460" s="96"/>
      <c r="L8460" s="96"/>
      <c r="M8460" s="96"/>
      <c r="N8460" s="96"/>
      <c r="O8460" s="96"/>
      <c r="P8460" s="96"/>
    </row>
    <row r="8461" spans="1:16" x14ac:dyDescent="0.25">
      <c r="A8461" s="100">
        <v>43797</v>
      </c>
      <c r="B8461" s="101">
        <v>43</v>
      </c>
      <c r="C8461" s="92" t="str">
        <f t="shared" si="396"/>
        <v>POST /international-payments</v>
      </c>
      <c r="D8461" s="94" t="s">
        <v>207</v>
      </c>
      <c r="E8461" s="93" t="str">
        <f t="shared" si="397"/>
        <v>PISP</v>
      </c>
      <c r="F8461" s="93" t="str">
        <f t="shared" si="398"/>
        <v>Y</v>
      </c>
      <c r="G8461" s="95">
        <v>37211287.076933153</v>
      </c>
      <c r="H8461" s="102">
        <v>42819.651009908128</v>
      </c>
      <c r="I8461" s="102">
        <v>48.181149142461635</v>
      </c>
      <c r="J8461" s="96"/>
      <c r="K8461" s="96"/>
      <c r="L8461" s="96"/>
      <c r="M8461" s="96"/>
      <c r="N8461" s="96"/>
      <c r="O8461" s="96"/>
      <c r="P8461" s="96"/>
    </row>
    <row r="8462" spans="1:16" x14ac:dyDescent="0.25">
      <c r="A8462" s="100">
        <v>43797</v>
      </c>
      <c r="B8462" s="101">
        <v>44</v>
      </c>
      <c r="C8462" s="92" t="str">
        <f t="shared" si="396"/>
        <v>GET /international-payments/{InternationalPaymentId}</v>
      </c>
      <c r="D8462" s="94" t="s">
        <v>207</v>
      </c>
      <c r="E8462" s="93" t="str">
        <f t="shared" si="397"/>
        <v>PISP</v>
      </c>
      <c r="F8462" s="93" t="str">
        <f t="shared" si="398"/>
        <v>Y</v>
      </c>
      <c r="G8462" s="95">
        <v>13572157.55711115</v>
      </c>
      <c r="H8462" s="102">
        <v>21096.963131678222</v>
      </c>
      <c r="I8462" s="102">
        <v>60.281246742896812</v>
      </c>
      <c r="J8462" s="96"/>
      <c r="K8462" s="96"/>
      <c r="L8462" s="96"/>
      <c r="M8462" s="96"/>
      <c r="N8462" s="96"/>
      <c r="O8462" s="96"/>
      <c r="P8462" s="96"/>
    </row>
    <row r="8463" spans="1:16" x14ac:dyDescent="0.25">
      <c r="A8463" s="100">
        <v>43797</v>
      </c>
      <c r="B8463" s="101">
        <v>45</v>
      </c>
      <c r="C8463" s="92" t="str">
        <f t="shared" si="396"/>
        <v>POST /international-scheduled-payment-consents</v>
      </c>
      <c r="D8463" s="94" t="s">
        <v>207</v>
      </c>
      <c r="E8463" s="93" t="str">
        <f t="shared" si="397"/>
        <v>PISP</v>
      </c>
      <c r="F8463" s="93" t="str">
        <f t="shared" si="398"/>
        <v>N</v>
      </c>
      <c r="G8463" s="95">
        <v>29954271.525408231</v>
      </c>
      <c r="H8463" s="102">
        <v>33024.114365025067</v>
      </c>
      <c r="I8463" s="102">
        <v>17.026669073192497</v>
      </c>
      <c r="J8463" s="96"/>
      <c r="K8463" s="96"/>
      <c r="L8463" s="96"/>
      <c r="M8463" s="96"/>
      <c r="N8463" s="96"/>
      <c r="O8463" s="96"/>
      <c r="P8463" s="96"/>
    </row>
    <row r="8464" spans="1:16" x14ac:dyDescent="0.25">
      <c r="A8464" s="100">
        <v>43797</v>
      </c>
      <c r="B8464" s="101">
        <v>46</v>
      </c>
      <c r="C8464" s="92" t="str">
        <f t="shared" si="396"/>
        <v>GET /international-scheduled-payment-consents/{ConsentId}</v>
      </c>
      <c r="D8464" s="94" t="s">
        <v>207</v>
      </c>
      <c r="E8464" s="93" t="str">
        <f t="shared" si="397"/>
        <v>PISP</v>
      </c>
      <c r="F8464" s="93" t="str">
        <f t="shared" si="398"/>
        <v>N</v>
      </c>
      <c r="G8464" s="95">
        <v>9319454.8768925928</v>
      </c>
      <c r="H8464" s="102">
        <v>29838.520732641486</v>
      </c>
      <c r="I8464" s="102">
        <v>30.064978435440555</v>
      </c>
      <c r="J8464" s="96"/>
      <c r="K8464" s="96"/>
      <c r="L8464" s="96"/>
      <c r="M8464" s="96"/>
      <c r="N8464" s="96"/>
      <c r="O8464" s="96"/>
      <c r="P8464" s="96"/>
    </row>
    <row r="8465" spans="1:16" x14ac:dyDescent="0.25">
      <c r="A8465" s="100">
        <v>43797</v>
      </c>
      <c r="B8465" s="101">
        <v>47</v>
      </c>
      <c r="C8465" s="92" t="str">
        <f t="shared" si="396"/>
        <v>POST /international-scheduled-payments</v>
      </c>
      <c r="D8465" s="94" t="s">
        <v>207</v>
      </c>
      <c r="E8465" s="93" t="str">
        <f t="shared" si="397"/>
        <v>PISP</v>
      </c>
      <c r="F8465" s="93" t="str">
        <f t="shared" si="398"/>
        <v>Y</v>
      </c>
      <c r="G8465" s="95">
        <v>15384465.124640368</v>
      </c>
      <c r="H8465" s="102">
        <v>21880.570577129991</v>
      </c>
      <c r="I8465" s="102">
        <v>82.510507850804899</v>
      </c>
      <c r="J8465" s="96"/>
      <c r="K8465" s="96"/>
      <c r="L8465" s="96"/>
      <c r="M8465" s="96"/>
      <c r="N8465" s="96"/>
      <c r="O8465" s="96"/>
      <c r="P8465" s="96"/>
    </row>
    <row r="8466" spans="1:16" x14ac:dyDescent="0.25">
      <c r="A8466" s="100">
        <v>43797</v>
      </c>
      <c r="B8466" s="101">
        <v>48</v>
      </c>
      <c r="C8466" s="92" t="str">
        <f t="shared" si="396"/>
        <v>GET /international-scheduled-payments/{InternationalScheduledPaymentId}</v>
      </c>
      <c r="D8466" s="94" t="s">
        <v>207</v>
      </c>
      <c r="E8466" s="93" t="str">
        <f t="shared" si="397"/>
        <v>PISP</v>
      </c>
      <c r="F8466" s="93" t="str">
        <f t="shared" si="398"/>
        <v>Y</v>
      </c>
      <c r="G8466" s="95">
        <v>24133293.288922388</v>
      </c>
      <c r="H8466" s="102">
        <v>36196.848740715759</v>
      </c>
      <c r="I8466" s="102">
        <v>58.082915631481349</v>
      </c>
      <c r="J8466" s="96"/>
      <c r="K8466" s="96"/>
      <c r="L8466" s="96"/>
      <c r="M8466" s="96"/>
      <c r="N8466" s="96"/>
      <c r="O8466" s="96"/>
      <c r="P8466" s="96"/>
    </row>
    <row r="8467" spans="1:16" x14ac:dyDescent="0.25">
      <c r="A8467" s="100">
        <v>43797</v>
      </c>
      <c r="B8467" s="101">
        <v>49</v>
      </c>
      <c r="C8467" s="92" t="str">
        <f t="shared" si="396"/>
        <v>POST /international-standing-order-consents</v>
      </c>
      <c r="D8467" s="94" t="s">
        <v>207</v>
      </c>
      <c r="E8467" s="93" t="str">
        <f t="shared" si="397"/>
        <v>PISP</v>
      </c>
      <c r="F8467" s="93" t="str">
        <f t="shared" si="398"/>
        <v>N</v>
      </c>
      <c r="G8467" s="95">
        <v>3753961.1686593196</v>
      </c>
      <c r="H8467" s="102">
        <v>13387.940816357888</v>
      </c>
      <c r="I8467" s="102">
        <v>6.4580554960948664</v>
      </c>
      <c r="J8467" s="96"/>
      <c r="K8467" s="96"/>
      <c r="L8467" s="96"/>
      <c r="M8467" s="96"/>
      <c r="N8467" s="96"/>
      <c r="O8467" s="96"/>
      <c r="P8467" s="96"/>
    </row>
    <row r="8468" spans="1:16" x14ac:dyDescent="0.25">
      <c r="A8468" s="100">
        <v>43797</v>
      </c>
      <c r="B8468" s="101">
        <v>50</v>
      </c>
      <c r="C8468" s="92" t="str">
        <f t="shared" si="396"/>
        <v>GET /international-standing-order-consents/{ConsentId}</v>
      </c>
      <c r="D8468" s="94" t="s">
        <v>207</v>
      </c>
      <c r="E8468" s="93" t="str">
        <f t="shared" si="397"/>
        <v>PISP</v>
      </c>
      <c r="F8468" s="93" t="str">
        <f t="shared" si="398"/>
        <v>N</v>
      </c>
      <c r="G8468" s="95">
        <v>18604517.837322321</v>
      </c>
      <c r="H8468" s="102">
        <v>31760.388689752563</v>
      </c>
      <c r="I8468" s="102">
        <v>265.87299778160593</v>
      </c>
      <c r="J8468" s="96"/>
      <c r="K8468" s="96"/>
      <c r="L8468" s="96"/>
      <c r="M8468" s="96"/>
      <c r="N8468" s="96"/>
      <c r="O8468" s="96"/>
      <c r="P8468" s="96"/>
    </row>
    <row r="8469" spans="1:16" x14ac:dyDescent="0.25">
      <c r="A8469" s="100">
        <v>43797</v>
      </c>
      <c r="B8469" s="101">
        <v>51</v>
      </c>
      <c r="C8469" s="92" t="str">
        <f t="shared" si="396"/>
        <v>POST /international-standing-orders</v>
      </c>
      <c r="D8469" s="94" t="s">
        <v>207</v>
      </c>
      <c r="E8469" s="93" t="str">
        <f t="shared" si="397"/>
        <v>PISP</v>
      </c>
      <c r="F8469" s="93" t="str">
        <f t="shared" si="398"/>
        <v>Y</v>
      </c>
      <c r="G8469" s="95">
        <v>14537024.341110693</v>
      </c>
      <c r="H8469" s="102">
        <v>25786.93063015979</v>
      </c>
      <c r="I8469" s="102">
        <v>250.84343185188456</v>
      </c>
      <c r="J8469" s="96"/>
      <c r="K8469" s="96"/>
      <c r="L8469" s="96"/>
      <c r="M8469" s="96"/>
      <c r="N8469" s="96"/>
      <c r="O8469" s="96"/>
      <c r="P8469" s="96"/>
    </row>
    <row r="8470" spans="1:16" x14ac:dyDescent="0.25">
      <c r="A8470" s="100">
        <v>43797</v>
      </c>
      <c r="B8470" s="101">
        <v>52</v>
      </c>
      <c r="C8470" s="92" t="str">
        <f t="shared" si="396"/>
        <v>GET /international-standing-orders/{InternationalStandingOrderPaymentId}</v>
      </c>
      <c r="D8470" s="94" t="s">
        <v>207</v>
      </c>
      <c r="E8470" s="93" t="str">
        <f t="shared" si="397"/>
        <v>PISP</v>
      </c>
      <c r="F8470" s="93" t="str">
        <f t="shared" si="398"/>
        <v>Y</v>
      </c>
      <c r="G8470" s="95">
        <v>7089700.7347903885</v>
      </c>
      <c r="H8470" s="102">
        <v>16863.758569149206</v>
      </c>
      <c r="I8470" s="102">
        <v>72.046268422563415</v>
      </c>
      <c r="J8470" s="96"/>
      <c r="K8470" s="96"/>
      <c r="L8470" s="96"/>
      <c r="M8470" s="96"/>
      <c r="N8470" s="96"/>
      <c r="O8470" s="96"/>
      <c r="P8470" s="96"/>
    </row>
    <row r="8471" spans="1:16" x14ac:dyDescent="0.25">
      <c r="A8471" s="100">
        <v>43797</v>
      </c>
      <c r="B8471" s="101">
        <v>53</v>
      </c>
      <c r="C8471" s="92" t="str">
        <f t="shared" si="396"/>
        <v>POST /file-payment-consents</v>
      </c>
      <c r="D8471" s="94" t="s">
        <v>207</v>
      </c>
      <c r="E8471" s="93" t="str">
        <f t="shared" si="397"/>
        <v>PISP</v>
      </c>
      <c r="F8471" s="93" t="str">
        <f t="shared" si="398"/>
        <v>N</v>
      </c>
      <c r="G8471" s="95">
        <v>11883562.62353074</v>
      </c>
      <c r="H8471" s="102">
        <v>14676.015066156138</v>
      </c>
      <c r="I8471" s="102">
        <v>24.563361028783561</v>
      </c>
      <c r="J8471" s="96"/>
      <c r="K8471" s="96"/>
      <c r="L8471" s="96"/>
      <c r="M8471" s="96"/>
      <c r="N8471" s="96"/>
      <c r="O8471" s="96"/>
      <c r="P8471" s="96"/>
    </row>
    <row r="8472" spans="1:16" x14ac:dyDescent="0.25">
      <c r="A8472" s="100">
        <v>43797</v>
      </c>
      <c r="B8472" s="101">
        <v>54</v>
      </c>
      <c r="C8472" s="92" t="str">
        <f t="shared" si="396"/>
        <v>GET /file-payment-consents/{ConsentId}</v>
      </c>
      <c r="D8472" s="94" t="s">
        <v>207</v>
      </c>
      <c r="E8472" s="93" t="str">
        <f t="shared" si="397"/>
        <v>PISP</v>
      </c>
      <c r="F8472" s="93" t="str">
        <f t="shared" si="398"/>
        <v>N</v>
      </c>
      <c r="G8472" s="95">
        <v>22551282.849734042</v>
      </c>
      <c r="H8472" s="102">
        <v>25428.334390758369</v>
      </c>
      <c r="I8472" s="102">
        <v>215.81555568654193</v>
      </c>
      <c r="J8472" s="96"/>
      <c r="K8472" s="96"/>
      <c r="L8472" s="96"/>
      <c r="M8472" s="96"/>
      <c r="N8472" s="96"/>
      <c r="O8472" s="96"/>
      <c r="P8472" s="96"/>
    </row>
    <row r="8473" spans="1:16" x14ac:dyDescent="0.25">
      <c r="A8473" s="100">
        <v>43797</v>
      </c>
      <c r="B8473" s="101">
        <v>55</v>
      </c>
      <c r="C8473" s="92" t="str">
        <f t="shared" si="396"/>
        <v>POST /file-payment-consents/{ConsentId}/file</v>
      </c>
      <c r="D8473" s="94" t="s">
        <v>207</v>
      </c>
      <c r="E8473" s="93" t="str">
        <f t="shared" si="397"/>
        <v>PISP</v>
      </c>
      <c r="F8473" s="93" t="str">
        <f t="shared" si="398"/>
        <v>N</v>
      </c>
      <c r="G8473" s="95">
        <v>24968485.318113964</v>
      </c>
      <c r="H8473" s="102">
        <v>33564.225387675942</v>
      </c>
      <c r="I8473" s="102">
        <v>66.474808789355848</v>
      </c>
      <c r="J8473" s="96"/>
      <c r="K8473" s="96"/>
      <c r="L8473" s="96"/>
      <c r="M8473" s="96"/>
      <c r="N8473" s="96"/>
      <c r="O8473" s="96"/>
      <c r="P8473" s="96"/>
    </row>
    <row r="8474" spans="1:16" x14ac:dyDescent="0.25">
      <c r="A8474" s="100">
        <v>43797</v>
      </c>
      <c r="B8474" s="101">
        <v>56</v>
      </c>
      <c r="C8474" s="92" t="str">
        <f t="shared" si="396"/>
        <v>GET /file-payment-consents/{ConsentId}/file</v>
      </c>
      <c r="D8474" s="94" t="s">
        <v>207</v>
      </c>
      <c r="E8474" s="93" t="str">
        <f t="shared" si="397"/>
        <v>PISP</v>
      </c>
      <c r="F8474" s="93" t="str">
        <f t="shared" si="398"/>
        <v>N</v>
      </c>
      <c r="G8474" s="95">
        <v>23974001.518382311</v>
      </c>
      <c r="H8474" s="102">
        <v>32486.976877540084</v>
      </c>
      <c r="I8474" s="102">
        <v>46.685150166147906</v>
      </c>
      <c r="J8474" s="96"/>
      <c r="K8474" s="96"/>
      <c r="L8474" s="96"/>
      <c r="M8474" s="96"/>
      <c r="N8474" s="96"/>
      <c r="O8474" s="96"/>
      <c r="P8474" s="96"/>
    </row>
    <row r="8475" spans="1:16" x14ac:dyDescent="0.25">
      <c r="A8475" s="100">
        <v>43797</v>
      </c>
      <c r="B8475" s="101">
        <v>57</v>
      </c>
      <c r="C8475" s="92" t="str">
        <f t="shared" si="396"/>
        <v>POST /file-payments</v>
      </c>
      <c r="D8475" s="94" t="s">
        <v>207</v>
      </c>
      <c r="E8475" s="93" t="str">
        <f t="shared" si="397"/>
        <v>PISP</v>
      </c>
      <c r="F8475" s="93" t="str">
        <f t="shared" si="398"/>
        <v>Y</v>
      </c>
      <c r="G8475" s="95">
        <v>369958711.83786833</v>
      </c>
      <c r="H8475" s="102">
        <v>4128.3668936245986</v>
      </c>
      <c r="I8475" s="102">
        <v>74.804375710259393</v>
      </c>
      <c r="J8475" s="96"/>
      <c r="K8475" s="96"/>
      <c r="L8475" s="96"/>
      <c r="M8475" s="96"/>
      <c r="N8475" s="96"/>
      <c r="O8475" s="96"/>
      <c r="P8475" s="96"/>
    </row>
    <row r="8476" spans="1:16" x14ac:dyDescent="0.25">
      <c r="A8476" s="100">
        <v>43797</v>
      </c>
      <c r="B8476" s="101">
        <v>58</v>
      </c>
      <c r="C8476" s="92" t="str">
        <f t="shared" si="396"/>
        <v>GET /file-payments/{FilePaymentId}</v>
      </c>
      <c r="D8476" s="94" t="s">
        <v>207</v>
      </c>
      <c r="E8476" s="93" t="str">
        <f t="shared" si="397"/>
        <v>PISP</v>
      </c>
      <c r="F8476" s="93" t="str">
        <f t="shared" si="398"/>
        <v>Y</v>
      </c>
      <c r="G8476" s="95">
        <v>76626488.413050652</v>
      </c>
      <c r="H8476" s="102">
        <v>810.75030098539889</v>
      </c>
      <c r="I8476" s="102">
        <v>141.45009184483683</v>
      </c>
      <c r="J8476" s="96"/>
      <c r="K8476" s="96"/>
      <c r="L8476" s="96"/>
      <c r="M8476" s="96"/>
      <c r="N8476" s="96"/>
      <c r="O8476" s="96"/>
      <c r="P8476" s="96"/>
    </row>
    <row r="8477" spans="1:16" x14ac:dyDescent="0.25">
      <c r="A8477" s="100">
        <v>43797</v>
      </c>
      <c r="B8477" s="101">
        <v>59</v>
      </c>
      <c r="C8477" s="92" t="str">
        <f t="shared" si="396"/>
        <v>GET /file-payments/{FilePaymentId}/report-file</v>
      </c>
      <c r="D8477" s="94" t="s">
        <v>207</v>
      </c>
      <c r="E8477" s="93" t="str">
        <f t="shared" si="397"/>
        <v>PISP</v>
      </c>
      <c r="F8477" s="93" t="str">
        <f t="shared" si="398"/>
        <v>Y</v>
      </c>
      <c r="G8477" s="95">
        <v>68969922.53794542</v>
      </c>
      <c r="H8477" s="102">
        <v>2544.3266071935705</v>
      </c>
      <c r="I8477" s="102">
        <v>88.174493497604729</v>
      </c>
      <c r="J8477" s="96"/>
      <c r="K8477" s="96"/>
      <c r="L8477" s="96"/>
      <c r="M8477" s="96"/>
      <c r="N8477" s="96"/>
      <c r="O8477" s="96"/>
      <c r="P8477" s="96"/>
    </row>
    <row r="8478" spans="1:16" x14ac:dyDescent="0.25">
      <c r="A8478" s="100">
        <v>43797</v>
      </c>
      <c r="B8478" s="101">
        <v>60</v>
      </c>
      <c r="C8478" s="92" t="str">
        <f t="shared" si="396"/>
        <v>POST /funds-confirmation-consents</v>
      </c>
      <c r="D8478" s="94" t="s">
        <v>207</v>
      </c>
      <c r="E8478" s="93" t="str">
        <f t="shared" si="397"/>
        <v>CoF</v>
      </c>
      <c r="F8478" s="93" t="str">
        <f t="shared" si="398"/>
        <v>N</v>
      </c>
      <c r="G8478" s="95">
        <v>13361264.1413584</v>
      </c>
      <c r="H8478" s="102">
        <v>14947.815243924253</v>
      </c>
      <c r="I8478" s="102">
        <v>15.080607028003316</v>
      </c>
      <c r="J8478" s="96"/>
      <c r="K8478" s="96"/>
      <c r="L8478" s="96"/>
      <c r="M8478" s="96"/>
      <c r="N8478" s="96"/>
      <c r="O8478" s="96"/>
      <c r="P8478" s="96"/>
    </row>
    <row r="8479" spans="1:16" x14ac:dyDescent="0.25">
      <c r="A8479" s="100">
        <v>43797</v>
      </c>
      <c r="B8479" s="101">
        <v>61</v>
      </c>
      <c r="C8479" s="92" t="str">
        <f t="shared" si="396"/>
        <v>GET /funds-confirmation-consents/{ConsentId}</v>
      </c>
      <c r="D8479" s="94" t="s">
        <v>207</v>
      </c>
      <c r="E8479" s="93" t="str">
        <f t="shared" si="397"/>
        <v>CoF</v>
      </c>
      <c r="F8479" s="93" t="str">
        <f t="shared" si="398"/>
        <v>N</v>
      </c>
      <c r="G8479" s="95">
        <v>23592640.501774039</v>
      </c>
      <c r="H8479" s="102">
        <v>45941.756977410885</v>
      </c>
      <c r="I8479" s="102">
        <v>193.09391217370509</v>
      </c>
      <c r="J8479" s="96"/>
      <c r="K8479" s="96"/>
      <c r="L8479" s="96"/>
      <c r="M8479" s="96"/>
      <c r="N8479" s="96"/>
      <c r="O8479" s="96"/>
      <c r="P8479" s="96"/>
    </row>
    <row r="8480" spans="1:16" x14ac:dyDescent="0.25">
      <c r="A8480" s="100">
        <v>43797</v>
      </c>
      <c r="B8480" s="101">
        <v>62</v>
      </c>
      <c r="C8480" s="92" t="str">
        <f t="shared" si="396"/>
        <v>DELETE /funds-confirmation-consents/{ConsentId}</v>
      </c>
      <c r="D8480" s="94" t="s">
        <v>207</v>
      </c>
      <c r="E8480" s="93" t="str">
        <f t="shared" si="397"/>
        <v>CoF</v>
      </c>
      <c r="F8480" s="93" t="str">
        <f t="shared" si="398"/>
        <v>N</v>
      </c>
      <c r="G8480" s="95">
        <v>6772926.7666165503</v>
      </c>
      <c r="H8480" s="102">
        <v>12716.979929558136</v>
      </c>
      <c r="I8480" s="102">
        <v>129.04298240840893</v>
      </c>
      <c r="J8480" s="96"/>
      <c r="K8480" s="96"/>
      <c r="L8480" s="96"/>
      <c r="M8480" s="96"/>
      <c r="N8480" s="96"/>
      <c r="O8480" s="96"/>
      <c r="P8480" s="96"/>
    </row>
    <row r="8481" spans="1:16" x14ac:dyDescent="0.25">
      <c r="A8481" s="100">
        <v>43797</v>
      </c>
      <c r="B8481" s="101">
        <v>63</v>
      </c>
      <c r="C8481" s="92" t="str">
        <f t="shared" si="396"/>
        <v>POST /funds-confirmations</v>
      </c>
      <c r="D8481" s="94" t="s">
        <v>207</v>
      </c>
      <c r="E8481" s="93" t="str">
        <f t="shared" si="397"/>
        <v>CoF</v>
      </c>
      <c r="F8481" s="93" t="str">
        <f t="shared" si="398"/>
        <v>Y</v>
      </c>
      <c r="G8481" s="95">
        <v>8909687.8103912026</v>
      </c>
      <c r="H8481" s="102">
        <v>17712.479028170197</v>
      </c>
      <c r="I8481" s="102">
        <v>256.89074585524151</v>
      </c>
      <c r="J8481" s="96"/>
      <c r="K8481" s="96"/>
      <c r="L8481" s="96"/>
      <c r="M8481" s="96"/>
      <c r="N8481" s="96"/>
      <c r="O8481" s="96"/>
      <c r="P8481" s="96"/>
    </row>
    <row r="8482" spans="1:16" x14ac:dyDescent="0.25">
      <c r="A8482" s="46">
        <v>43797</v>
      </c>
      <c r="B8482" s="101">
        <v>0</v>
      </c>
      <c r="C8482" s="92" t="str">
        <f t="shared" si="396"/>
        <v>OIDC endpoints for token IDs</v>
      </c>
      <c r="D8482" s="94" t="s">
        <v>208</v>
      </c>
      <c r="E8482" s="93" t="str">
        <f t="shared" si="397"/>
        <v>OIDC</v>
      </c>
      <c r="F8482" s="93" t="str">
        <f t="shared" si="398"/>
        <v>N</v>
      </c>
      <c r="G8482" s="112">
        <v>727931948.72816122</v>
      </c>
      <c r="H8482" s="68">
        <v>1573315.6478660344</v>
      </c>
      <c r="I8482" s="68">
        <v>511.95294648980149</v>
      </c>
      <c r="J8482" s="96"/>
      <c r="K8482" s="96"/>
      <c r="L8482" s="96"/>
      <c r="M8482" s="96"/>
      <c r="N8482" s="96"/>
      <c r="O8482" s="96"/>
      <c r="P8482" s="96"/>
    </row>
    <row r="8483" spans="1:16" x14ac:dyDescent="0.25">
      <c r="A8483" s="97">
        <v>43797</v>
      </c>
      <c r="B8483" s="101">
        <v>1</v>
      </c>
      <c r="C8483" s="92" t="str">
        <f t="shared" si="396"/>
        <v>POST /account-access-consents</v>
      </c>
      <c r="D8483" s="94" t="s">
        <v>208</v>
      </c>
      <c r="E8483" s="93" t="str">
        <f t="shared" si="397"/>
        <v>AISP</v>
      </c>
      <c r="F8483" s="93" t="str">
        <f t="shared" si="398"/>
        <v>N</v>
      </c>
      <c r="G8483" s="95">
        <v>610935.65167866414</v>
      </c>
      <c r="H8483" s="99">
        <v>26432.541840807018</v>
      </c>
      <c r="I8483" s="99">
        <v>91.8564986588772</v>
      </c>
      <c r="J8483" s="96"/>
      <c r="K8483" s="96"/>
      <c r="L8483" s="96"/>
      <c r="M8483" s="96"/>
      <c r="N8483" s="96"/>
      <c r="O8483" s="96"/>
      <c r="P8483" s="96"/>
    </row>
    <row r="8484" spans="1:16" x14ac:dyDescent="0.25">
      <c r="A8484" s="97">
        <v>43797</v>
      </c>
      <c r="B8484" s="101">
        <v>2</v>
      </c>
      <c r="C8484" s="92" t="str">
        <f t="shared" si="396"/>
        <v>GET /account-access-consents/{ConsentId}</v>
      </c>
      <c r="D8484" s="94" t="s">
        <v>208</v>
      </c>
      <c r="E8484" s="93" t="str">
        <f t="shared" si="397"/>
        <v>AISP</v>
      </c>
      <c r="F8484" s="93" t="str">
        <f t="shared" si="398"/>
        <v>N</v>
      </c>
      <c r="G8484" s="95">
        <v>1323465.9669306458</v>
      </c>
      <c r="H8484" s="99">
        <v>28920.995222094585</v>
      </c>
      <c r="I8484" s="99">
        <v>35.83617069231434</v>
      </c>
      <c r="J8484" s="96"/>
      <c r="K8484" s="96"/>
      <c r="L8484" s="96"/>
      <c r="M8484" s="96"/>
      <c r="N8484" s="96"/>
      <c r="O8484" s="96"/>
      <c r="P8484" s="96"/>
    </row>
    <row r="8485" spans="1:16" x14ac:dyDescent="0.25">
      <c r="A8485" s="97">
        <v>43797</v>
      </c>
      <c r="B8485" s="101">
        <v>3</v>
      </c>
      <c r="C8485" s="92" t="str">
        <f t="shared" si="396"/>
        <v>DELETE /account-access-consents/{ConsentId}</v>
      </c>
      <c r="D8485" s="94" t="s">
        <v>208</v>
      </c>
      <c r="E8485" s="93" t="str">
        <f t="shared" si="397"/>
        <v>AISP</v>
      </c>
      <c r="F8485" s="93" t="str">
        <f t="shared" si="398"/>
        <v>N</v>
      </c>
      <c r="G8485" s="95">
        <v>570135.76831011137</v>
      </c>
      <c r="H8485" s="99">
        <v>27409.542326420822</v>
      </c>
      <c r="I8485" s="99">
        <v>244.85286031909502</v>
      </c>
      <c r="J8485" s="96"/>
      <c r="K8485" s="96"/>
      <c r="L8485" s="96"/>
      <c r="M8485" s="96"/>
      <c r="N8485" s="96"/>
      <c r="O8485" s="96"/>
      <c r="P8485" s="96"/>
    </row>
    <row r="8486" spans="1:16" x14ac:dyDescent="0.25">
      <c r="A8486" s="97">
        <v>43797</v>
      </c>
      <c r="B8486" s="101">
        <v>4</v>
      </c>
      <c r="C8486" s="92" t="str">
        <f t="shared" si="396"/>
        <v>GET /accounts</v>
      </c>
      <c r="D8486" s="94" t="s">
        <v>208</v>
      </c>
      <c r="E8486" s="93" t="str">
        <f t="shared" si="397"/>
        <v>AISP</v>
      </c>
      <c r="F8486" s="93" t="str">
        <f t="shared" si="398"/>
        <v>Y</v>
      </c>
      <c r="G8486" s="95">
        <v>1577690.086979209</v>
      </c>
      <c r="H8486" s="99">
        <v>30375.545174963576</v>
      </c>
      <c r="I8486" s="99">
        <v>68.314325030991057</v>
      </c>
      <c r="J8486" s="96"/>
      <c r="K8486" s="96"/>
      <c r="L8486" s="96"/>
      <c r="M8486" s="96"/>
      <c r="N8486" s="96"/>
      <c r="O8486" s="96"/>
      <c r="P8486" s="96"/>
    </row>
    <row r="8487" spans="1:16" x14ac:dyDescent="0.25">
      <c r="A8487" s="97">
        <v>43797</v>
      </c>
      <c r="B8487" s="101">
        <v>5</v>
      </c>
      <c r="C8487" s="92" t="str">
        <f t="shared" si="396"/>
        <v>GET /accounts/{AccountId}</v>
      </c>
      <c r="D8487" s="94" t="s">
        <v>208</v>
      </c>
      <c r="E8487" s="93" t="str">
        <f t="shared" si="397"/>
        <v>AISP</v>
      </c>
      <c r="F8487" s="93" t="str">
        <f t="shared" si="398"/>
        <v>Y</v>
      </c>
      <c r="G8487" s="95">
        <v>2401948.7543993909</v>
      </c>
      <c r="H8487" s="99">
        <v>43715.784862048546</v>
      </c>
      <c r="I8487" s="99">
        <v>95.333960112674305</v>
      </c>
      <c r="J8487" s="96"/>
      <c r="K8487" s="96"/>
      <c r="L8487" s="96"/>
      <c r="M8487" s="96"/>
      <c r="N8487" s="96"/>
      <c r="O8487" s="96"/>
      <c r="P8487" s="96"/>
    </row>
    <row r="8488" spans="1:16" x14ac:dyDescent="0.25">
      <c r="A8488" s="97">
        <v>43797</v>
      </c>
      <c r="B8488" s="101">
        <v>6</v>
      </c>
      <c r="C8488" s="92" t="str">
        <f t="shared" si="396"/>
        <v>GET /accounts/{AccountId}/balances</v>
      </c>
      <c r="D8488" s="94" t="s">
        <v>208</v>
      </c>
      <c r="E8488" s="93" t="str">
        <f t="shared" si="397"/>
        <v>AISP</v>
      </c>
      <c r="F8488" s="93" t="str">
        <f t="shared" si="398"/>
        <v>Y</v>
      </c>
      <c r="G8488" s="95">
        <v>1782462.0720003124</v>
      </c>
      <c r="H8488" s="99">
        <v>26668.638720669303</v>
      </c>
      <c r="I8488" s="99">
        <v>144.48829989713789</v>
      </c>
      <c r="J8488" s="96"/>
      <c r="K8488" s="96"/>
      <c r="L8488" s="96"/>
      <c r="M8488" s="96"/>
      <c r="N8488" s="96"/>
      <c r="O8488" s="96"/>
      <c r="P8488" s="96"/>
    </row>
    <row r="8489" spans="1:16" x14ac:dyDescent="0.25">
      <c r="A8489" s="97">
        <v>43797</v>
      </c>
      <c r="B8489" s="101">
        <v>7</v>
      </c>
      <c r="C8489" s="92" t="str">
        <f t="shared" si="396"/>
        <v>GET /balances</v>
      </c>
      <c r="D8489" s="94" t="s">
        <v>208</v>
      </c>
      <c r="E8489" s="93" t="str">
        <f t="shared" si="397"/>
        <v>AISP</v>
      </c>
      <c r="F8489" s="93" t="str">
        <f t="shared" si="398"/>
        <v>Y</v>
      </c>
      <c r="G8489" s="95">
        <v>1143853.5189096443</v>
      </c>
      <c r="H8489" s="99">
        <v>22056.035146376475</v>
      </c>
      <c r="I8489" s="99">
        <v>153.7374042120739</v>
      </c>
      <c r="J8489" s="96"/>
      <c r="K8489" s="96"/>
      <c r="L8489" s="96"/>
      <c r="M8489" s="96"/>
      <c r="N8489" s="96"/>
      <c r="O8489" s="96"/>
      <c r="P8489" s="96"/>
    </row>
    <row r="8490" spans="1:16" x14ac:dyDescent="0.25">
      <c r="A8490" s="97">
        <v>43797</v>
      </c>
      <c r="B8490" s="101">
        <v>8</v>
      </c>
      <c r="C8490" s="92" t="str">
        <f t="shared" si="396"/>
        <v>GET /accounts/{AccountId}/transactions</v>
      </c>
      <c r="D8490" s="94" t="s">
        <v>208</v>
      </c>
      <c r="E8490" s="93" t="str">
        <f t="shared" si="397"/>
        <v>AISP</v>
      </c>
      <c r="F8490" s="93" t="str">
        <f t="shared" si="398"/>
        <v>Y</v>
      </c>
      <c r="G8490" s="95">
        <v>32715573.574630998</v>
      </c>
      <c r="H8490" s="99">
        <v>20955.442744975218</v>
      </c>
      <c r="I8490" s="99">
        <v>176.55937544724338</v>
      </c>
      <c r="J8490" s="96"/>
      <c r="K8490" s="96"/>
      <c r="L8490" s="96"/>
      <c r="M8490" s="96"/>
      <c r="N8490" s="96"/>
      <c r="O8490" s="96"/>
      <c r="P8490" s="96"/>
    </row>
    <row r="8491" spans="1:16" x14ac:dyDescent="0.25">
      <c r="A8491" s="97">
        <v>43797</v>
      </c>
      <c r="B8491" s="101">
        <v>9</v>
      </c>
      <c r="C8491" s="92" t="str">
        <f t="shared" si="396"/>
        <v>GET /transactions</v>
      </c>
      <c r="D8491" s="94" t="s">
        <v>208</v>
      </c>
      <c r="E8491" s="93" t="str">
        <f t="shared" si="397"/>
        <v>AISP</v>
      </c>
      <c r="F8491" s="93" t="str">
        <f t="shared" si="398"/>
        <v>Y</v>
      </c>
      <c r="G8491" s="95">
        <v>342456936.02825034</v>
      </c>
      <c r="H8491" s="99">
        <v>44802.736304129707</v>
      </c>
      <c r="I8491" s="99">
        <v>34.359053039491741</v>
      </c>
      <c r="J8491" s="96"/>
      <c r="K8491" s="96"/>
      <c r="L8491" s="96"/>
      <c r="M8491" s="96"/>
      <c r="N8491" s="96"/>
      <c r="O8491" s="96"/>
      <c r="P8491" s="96"/>
    </row>
    <row r="8492" spans="1:16" x14ac:dyDescent="0.25">
      <c r="A8492" s="97">
        <v>43797</v>
      </c>
      <c r="B8492" s="101">
        <v>10</v>
      </c>
      <c r="C8492" s="92" t="str">
        <f t="shared" si="396"/>
        <v>GET /accounts/{AccountId}/beneficiaries</v>
      </c>
      <c r="D8492" s="94" t="s">
        <v>208</v>
      </c>
      <c r="E8492" s="93" t="str">
        <f t="shared" si="397"/>
        <v>AISP</v>
      </c>
      <c r="F8492" s="93" t="str">
        <f t="shared" si="398"/>
        <v>Y</v>
      </c>
      <c r="G8492" s="95">
        <v>1851134.7516518051</v>
      </c>
      <c r="H8492" s="99">
        <v>26845.476955669707</v>
      </c>
      <c r="I8492" s="99">
        <v>129.83231672477908</v>
      </c>
      <c r="J8492" s="96"/>
      <c r="K8492" s="96"/>
      <c r="L8492" s="96"/>
      <c r="M8492" s="96"/>
      <c r="N8492" s="96"/>
      <c r="O8492" s="96"/>
      <c r="P8492" s="96"/>
    </row>
    <row r="8493" spans="1:16" x14ac:dyDescent="0.25">
      <c r="A8493" s="97">
        <v>43797</v>
      </c>
      <c r="B8493" s="101">
        <v>11</v>
      </c>
      <c r="C8493" s="92" t="str">
        <f t="shared" si="396"/>
        <v>GET /beneficiaries</v>
      </c>
      <c r="D8493" s="94" t="s">
        <v>208</v>
      </c>
      <c r="E8493" s="93" t="str">
        <f t="shared" si="397"/>
        <v>AISP</v>
      </c>
      <c r="F8493" s="93" t="str">
        <f t="shared" si="398"/>
        <v>Y</v>
      </c>
      <c r="G8493" s="95">
        <v>2510199.6801081123</v>
      </c>
      <c r="H8493" s="99">
        <v>38960.512562090596</v>
      </c>
      <c r="I8493" s="99">
        <v>29.916534668847042</v>
      </c>
      <c r="J8493" s="96"/>
      <c r="K8493" s="96"/>
      <c r="L8493" s="96"/>
      <c r="M8493" s="96"/>
      <c r="N8493" s="96"/>
      <c r="O8493" s="96"/>
      <c r="P8493" s="96"/>
    </row>
    <row r="8494" spans="1:16" x14ac:dyDescent="0.25">
      <c r="A8494" s="97">
        <v>43797</v>
      </c>
      <c r="B8494" s="101">
        <v>12</v>
      </c>
      <c r="C8494" s="92" t="str">
        <f t="shared" si="396"/>
        <v>GET /accounts/{AccountId}/direct-debits</v>
      </c>
      <c r="D8494" s="94" t="s">
        <v>208</v>
      </c>
      <c r="E8494" s="93" t="str">
        <f t="shared" si="397"/>
        <v>AISP</v>
      </c>
      <c r="F8494" s="93" t="str">
        <f t="shared" si="398"/>
        <v>Y</v>
      </c>
      <c r="G8494" s="95">
        <v>1707699.6149538488</v>
      </c>
      <c r="H8494" s="99">
        <v>35317.479379804237</v>
      </c>
      <c r="I8494" s="99">
        <v>186.14323142854539</v>
      </c>
      <c r="J8494" s="96"/>
      <c r="K8494" s="96"/>
      <c r="L8494" s="96"/>
      <c r="M8494" s="96"/>
      <c r="N8494" s="96"/>
      <c r="O8494" s="96"/>
      <c r="P8494" s="96"/>
    </row>
    <row r="8495" spans="1:16" x14ac:dyDescent="0.25">
      <c r="A8495" s="97">
        <v>43797</v>
      </c>
      <c r="B8495" s="101">
        <v>13</v>
      </c>
      <c r="C8495" s="92" t="str">
        <f t="shared" si="396"/>
        <v>GET /direct-debits</v>
      </c>
      <c r="D8495" s="94" t="s">
        <v>208</v>
      </c>
      <c r="E8495" s="93" t="str">
        <f t="shared" si="397"/>
        <v>AISP</v>
      </c>
      <c r="F8495" s="93" t="str">
        <f t="shared" si="398"/>
        <v>Y</v>
      </c>
      <c r="G8495" s="95">
        <v>1741649.4095837362</v>
      </c>
      <c r="H8495" s="99">
        <v>23609.448710741199</v>
      </c>
      <c r="I8495" s="99">
        <v>206.817320490415</v>
      </c>
      <c r="J8495" s="96"/>
      <c r="K8495" s="96"/>
      <c r="L8495" s="96"/>
      <c r="M8495" s="96"/>
      <c r="N8495" s="96"/>
      <c r="O8495" s="96"/>
      <c r="P8495" s="96"/>
    </row>
    <row r="8496" spans="1:16" x14ac:dyDescent="0.25">
      <c r="A8496" s="97">
        <v>43797</v>
      </c>
      <c r="B8496" s="101">
        <v>14</v>
      </c>
      <c r="C8496" s="92" t="str">
        <f t="shared" si="396"/>
        <v>GET /accounts/{AccountId}/standing-orders</v>
      </c>
      <c r="D8496" s="94" t="s">
        <v>208</v>
      </c>
      <c r="E8496" s="93" t="str">
        <f t="shared" si="397"/>
        <v>AISP</v>
      </c>
      <c r="F8496" s="93" t="str">
        <f t="shared" si="398"/>
        <v>Y</v>
      </c>
      <c r="G8496" s="95">
        <v>971219.9160597783</v>
      </c>
      <c r="H8496" s="99">
        <v>16040.590868028361</v>
      </c>
      <c r="I8496" s="99">
        <v>127.66627013700001</v>
      </c>
      <c r="J8496" s="96"/>
      <c r="K8496" s="96"/>
      <c r="L8496" s="96"/>
      <c r="M8496" s="96"/>
      <c r="N8496" s="96"/>
      <c r="O8496" s="96"/>
      <c r="P8496" s="96"/>
    </row>
    <row r="8497" spans="1:16" x14ac:dyDescent="0.25">
      <c r="A8497" s="97">
        <v>43797</v>
      </c>
      <c r="B8497" s="101">
        <v>15</v>
      </c>
      <c r="C8497" s="92" t="str">
        <f t="shared" si="396"/>
        <v>GET /standing-orders</v>
      </c>
      <c r="D8497" s="94" t="s">
        <v>208</v>
      </c>
      <c r="E8497" s="93" t="str">
        <f t="shared" si="397"/>
        <v>AISP</v>
      </c>
      <c r="F8497" s="93" t="str">
        <f t="shared" si="398"/>
        <v>Y</v>
      </c>
      <c r="G8497" s="95">
        <v>1421581.0789820212</v>
      </c>
      <c r="H8497" s="99">
        <v>45740.973260764571</v>
      </c>
      <c r="I8497" s="99">
        <v>146.21361848697589</v>
      </c>
      <c r="J8497" s="96"/>
      <c r="K8497" s="96"/>
      <c r="L8497" s="96"/>
      <c r="M8497" s="96"/>
      <c r="N8497" s="96"/>
      <c r="O8497" s="96"/>
      <c r="P8497" s="96"/>
    </row>
    <row r="8498" spans="1:16" x14ac:dyDescent="0.25">
      <c r="A8498" s="97">
        <v>43797</v>
      </c>
      <c r="B8498" s="101">
        <v>16</v>
      </c>
      <c r="C8498" s="92" t="str">
        <f t="shared" si="396"/>
        <v>GET /accounts/{AccountId}/product</v>
      </c>
      <c r="D8498" s="94" t="s">
        <v>208</v>
      </c>
      <c r="E8498" s="93" t="str">
        <f t="shared" si="397"/>
        <v>AISP</v>
      </c>
      <c r="F8498" s="93" t="str">
        <f t="shared" si="398"/>
        <v>Y</v>
      </c>
      <c r="G8498" s="95">
        <v>366815.31269948254</v>
      </c>
      <c r="H8498" s="99">
        <v>5191.0341071308758</v>
      </c>
      <c r="I8498" s="99">
        <v>153.57026684190785</v>
      </c>
      <c r="J8498" s="96"/>
      <c r="K8498" s="96"/>
      <c r="L8498" s="96"/>
      <c r="M8498" s="96"/>
      <c r="N8498" s="96"/>
      <c r="O8498" s="96"/>
      <c r="P8498" s="96"/>
    </row>
    <row r="8499" spans="1:16" x14ac:dyDescent="0.25">
      <c r="A8499" s="97">
        <v>43797</v>
      </c>
      <c r="B8499" s="101">
        <v>17</v>
      </c>
      <c r="C8499" s="92" t="str">
        <f t="shared" si="396"/>
        <v>GET /products</v>
      </c>
      <c r="D8499" s="94" t="s">
        <v>208</v>
      </c>
      <c r="E8499" s="93" t="str">
        <f t="shared" si="397"/>
        <v>AISP</v>
      </c>
      <c r="F8499" s="93" t="str">
        <f t="shared" si="398"/>
        <v>Y</v>
      </c>
      <c r="G8499" s="95">
        <v>801586.76206588082</v>
      </c>
      <c r="H8499" s="99">
        <v>34669.588317437367</v>
      </c>
      <c r="I8499" s="99">
        <v>231.39858584590479</v>
      </c>
      <c r="J8499" s="96"/>
      <c r="K8499" s="96"/>
      <c r="L8499" s="96"/>
      <c r="M8499" s="96"/>
      <c r="N8499" s="96"/>
      <c r="O8499" s="96"/>
      <c r="P8499" s="96"/>
    </row>
    <row r="8500" spans="1:16" x14ac:dyDescent="0.25">
      <c r="A8500" s="97">
        <v>43797</v>
      </c>
      <c r="B8500" s="101">
        <v>18</v>
      </c>
      <c r="C8500" s="92" t="str">
        <f t="shared" si="396"/>
        <v>GET /accounts/{AccountId}/offers</v>
      </c>
      <c r="D8500" s="94" t="s">
        <v>208</v>
      </c>
      <c r="E8500" s="93" t="str">
        <f t="shared" si="397"/>
        <v>AISP</v>
      </c>
      <c r="F8500" s="93" t="str">
        <f t="shared" si="398"/>
        <v>Y</v>
      </c>
      <c r="G8500" s="95">
        <v>760188.83997099288</v>
      </c>
      <c r="H8500" s="99">
        <v>39814.266334208303</v>
      </c>
      <c r="I8500" s="99">
        <v>276.52007753676332</v>
      </c>
      <c r="J8500" s="96"/>
      <c r="K8500" s="96"/>
      <c r="L8500" s="96"/>
      <c r="M8500" s="96"/>
      <c r="N8500" s="96"/>
      <c r="O8500" s="96"/>
      <c r="P8500" s="96"/>
    </row>
    <row r="8501" spans="1:16" x14ac:dyDescent="0.25">
      <c r="A8501" s="97">
        <v>43797</v>
      </c>
      <c r="B8501" s="101">
        <v>19</v>
      </c>
      <c r="C8501" s="92" t="str">
        <f t="shared" si="396"/>
        <v>GET /offers</v>
      </c>
      <c r="D8501" s="94" t="s">
        <v>208</v>
      </c>
      <c r="E8501" s="93" t="str">
        <f t="shared" si="397"/>
        <v>AISP</v>
      </c>
      <c r="F8501" s="93" t="str">
        <f t="shared" si="398"/>
        <v>Y</v>
      </c>
      <c r="G8501" s="95">
        <v>2897948.8820644715</v>
      </c>
      <c r="H8501" s="99">
        <v>36533.728801030818</v>
      </c>
      <c r="I8501" s="99">
        <v>149.56732378627112</v>
      </c>
      <c r="J8501" s="96"/>
      <c r="K8501" s="96"/>
      <c r="L8501" s="96"/>
      <c r="M8501" s="96"/>
      <c r="N8501" s="96"/>
      <c r="O8501" s="96"/>
      <c r="P8501" s="96"/>
    </row>
    <row r="8502" spans="1:16" x14ac:dyDescent="0.25">
      <c r="A8502" s="97">
        <v>43797</v>
      </c>
      <c r="B8502" s="101">
        <v>20</v>
      </c>
      <c r="C8502" s="92" t="str">
        <f t="shared" si="396"/>
        <v>GET /accounts/{AccountId}/party</v>
      </c>
      <c r="D8502" s="94" t="s">
        <v>208</v>
      </c>
      <c r="E8502" s="93" t="str">
        <f t="shared" si="397"/>
        <v>AISP</v>
      </c>
      <c r="F8502" s="93" t="str">
        <f t="shared" si="398"/>
        <v>Y</v>
      </c>
      <c r="G8502" s="95">
        <v>1085406.0255567709</v>
      </c>
      <c r="H8502" s="99">
        <v>48080.048742462619</v>
      </c>
      <c r="I8502" s="99">
        <v>0</v>
      </c>
      <c r="J8502" s="96"/>
      <c r="K8502" s="96"/>
      <c r="L8502" s="96"/>
      <c r="M8502" s="96"/>
      <c r="N8502" s="96"/>
      <c r="O8502" s="96"/>
      <c r="P8502" s="96"/>
    </row>
    <row r="8503" spans="1:16" x14ac:dyDescent="0.25">
      <c r="A8503" s="97">
        <v>43797</v>
      </c>
      <c r="B8503" s="101">
        <v>21</v>
      </c>
      <c r="C8503" s="92" t="str">
        <f t="shared" si="396"/>
        <v>GET /party</v>
      </c>
      <c r="D8503" s="94" t="s">
        <v>208</v>
      </c>
      <c r="E8503" s="93" t="str">
        <f t="shared" si="397"/>
        <v>AISP</v>
      </c>
      <c r="F8503" s="93" t="str">
        <f t="shared" si="398"/>
        <v>Y</v>
      </c>
      <c r="G8503" s="95">
        <v>755915.14611535845</v>
      </c>
      <c r="H8503" s="99">
        <v>10768.086762856243</v>
      </c>
      <c r="I8503" s="99">
        <v>351.65760576548035</v>
      </c>
      <c r="J8503" s="96"/>
      <c r="K8503" s="96"/>
      <c r="L8503" s="96"/>
      <c r="M8503" s="96"/>
      <c r="N8503" s="96"/>
      <c r="O8503" s="96"/>
      <c r="P8503" s="96"/>
    </row>
    <row r="8504" spans="1:16" x14ac:dyDescent="0.25">
      <c r="A8504" s="97">
        <v>43797</v>
      </c>
      <c r="B8504" s="101">
        <v>22</v>
      </c>
      <c r="C8504" s="92" t="str">
        <f t="shared" si="396"/>
        <v>GET /accounts/{AccountId}/scheduled-payments</v>
      </c>
      <c r="D8504" s="94" t="s">
        <v>208</v>
      </c>
      <c r="E8504" s="93" t="str">
        <f t="shared" si="397"/>
        <v>AISP</v>
      </c>
      <c r="F8504" s="93" t="str">
        <f t="shared" si="398"/>
        <v>Y</v>
      </c>
      <c r="G8504" s="95">
        <v>984346.48574912944</v>
      </c>
      <c r="H8504" s="99">
        <v>33903.316171412938</v>
      </c>
      <c r="I8504" s="99">
        <v>2.8260596836825371</v>
      </c>
      <c r="J8504" s="96"/>
      <c r="K8504" s="96"/>
      <c r="L8504" s="96"/>
      <c r="M8504" s="96"/>
      <c r="N8504" s="96"/>
      <c r="O8504" s="96"/>
      <c r="P8504" s="96"/>
    </row>
    <row r="8505" spans="1:16" x14ac:dyDescent="0.25">
      <c r="A8505" s="97">
        <v>43797</v>
      </c>
      <c r="B8505" s="101">
        <v>23</v>
      </c>
      <c r="C8505" s="92" t="str">
        <f t="shared" si="396"/>
        <v>GET /scheduled-payments</v>
      </c>
      <c r="D8505" s="94" t="s">
        <v>208</v>
      </c>
      <c r="E8505" s="93" t="str">
        <f t="shared" si="397"/>
        <v>AISP</v>
      </c>
      <c r="F8505" s="93" t="str">
        <f t="shared" si="398"/>
        <v>Y</v>
      </c>
      <c r="G8505" s="95">
        <v>1831616.4426611757</v>
      </c>
      <c r="H8505" s="99">
        <v>28721.750574969679</v>
      </c>
      <c r="I8505" s="99">
        <v>83.673338225272246</v>
      </c>
      <c r="J8505" s="96"/>
      <c r="K8505" s="96"/>
      <c r="L8505" s="96"/>
      <c r="M8505" s="96"/>
      <c r="N8505" s="96"/>
      <c r="O8505" s="96"/>
      <c r="P8505" s="96"/>
    </row>
    <row r="8506" spans="1:16" x14ac:dyDescent="0.25">
      <c r="A8506" s="97">
        <v>43797</v>
      </c>
      <c r="B8506" s="101">
        <v>24</v>
      </c>
      <c r="C8506" s="92" t="str">
        <f t="shared" si="396"/>
        <v>GET /accounts/{AccountId}/statements</v>
      </c>
      <c r="D8506" s="94" t="s">
        <v>208</v>
      </c>
      <c r="E8506" s="93" t="str">
        <f t="shared" si="397"/>
        <v>AISP</v>
      </c>
      <c r="F8506" s="93" t="str">
        <f t="shared" si="398"/>
        <v>Y</v>
      </c>
      <c r="G8506" s="95">
        <v>895948.15066700557</v>
      </c>
      <c r="H8506" s="99">
        <v>13722.673251114578</v>
      </c>
      <c r="I8506" s="99">
        <v>124.21585511203165</v>
      </c>
      <c r="J8506" s="96"/>
      <c r="K8506" s="96"/>
      <c r="L8506" s="96"/>
      <c r="M8506" s="96"/>
      <c r="N8506" s="96"/>
      <c r="O8506" s="96"/>
      <c r="P8506" s="96"/>
    </row>
    <row r="8507" spans="1:16" x14ac:dyDescent="0.25">
      <c r="A8507" s="97">
        <v>43797</v>
      </c>
      <c r="B8507" s="101">
        <v>25</v>
      </c>
      <c r="C8507" s="92" t="str">
        <f t="shared" si="396"/>
        <v>GET /accounts/{AccountId}/statements/{StatementId}</v>
      </c>
      <c r="D8507" s="94" t="s">
        <v>208</v>
      </c>
      <c r="E8507" s="93" t="str">
        <f t="shared" si="397"/>
        <v>AISP</v>
      </c>
      <c r="F8507" s="93" t="str">
        <f t="shared" si="398"/>
        <v>Y</v>
      </c>
      <c r="G8507" s="95">
        <v>1069429.6265316403</v>
      </c>
      <c r="H8507" s="99">
        <v>22355.799145020108</v>
      </c>
      <c r="I8507" s="99">
        <v>114.10236645960191</v>
      </c>
      <c r="J8507" s="96"/>
      <c r="K8507" s="96"/>
      <c r="L8507" s="96"/>
      <c r="M8507" s="96"/>
      <c r="N8507" s="96"/>
      <c r="O8507" s="96"/>
      <c r="P8507" s="96"/>
    </row>
    <row r="8508" spans="1:16" x14ac:dyDescent="0.25">
      <c r="A8508" s="97">
        <v>43797</v>
      </c>
      <c r="B8508" s="101">
        <v>26</v>
      </c>
      <c r="C8508" s="92" t="str">
        <f t="shared" si="396"/>
        <v>GET /accounts/{AccountId}/statements/{StatementId}/file</v>
      </c>
      <c r="D8508" s="94" t="s">
        <v>208</v>
      </c>
      <c r="E8508" s="93" t="str">
        <f t="shared" si="397"/>
        <v>AISP</v>
      </c>
      <c r="F8508" s="93" t="str">
        <f t="shared" si="398"/>
        <v>Y</v>
      </c>
      <c r="G8508" s="95">
        <v>2147822.3825192046</v>
      </c>
      <c r="H8508" s="99">
        <v>25220.305984192633</v>
      </c>
      <c r="I8508" s="99">
        <v>95.542886273679628</v>
      </c>
      <c r="J8508" s="96"/>
      <c r="K8508" s="96"/>
      <c r="L8508" s="96"/>
      <c r="M8508" s="96"/>
      <c r="N8508" s="96"/>
      <c r="O8508" s="96"/>
      <c r="P8508" s="96"/>
    </row>
    <row r="8509" spans="1:16" x14ac:dyDescent="0.25">
      <c r="A8509" s="97">
        <v>43797</v>
      </c>
      <c r="B8509" s="101">
        <v>27</v>
      </c>
      <c r="C8509" s="92" t="str">
        <f t="shared" si="396"/>
        <v>GET /accounts/{AccountId}/statements/{StatementId}/transactions</v>
      </c>
      <c r="D8509" s="94" t="s">
        <v>208</v>
      </c>
      <c r="E8509" s="93" t="str">
        <f t="shared" si="397"/>
        <v>AISP</v>
      </c>
      <c r="F8509" s="93" t="str">
        <f t="shared" si="398"/>
        <v>Y</v>
      </c>
      <c r="G8509" s="95">
        <v>26124177.798431717</v>
      </c>
      <c r="H8509" s="99">
        <v>6535.8102693019146</v>
      </c>
      <c r="I8509" s="99">
        <v>265.32162703006884</v>
      </c>
      <c r="J8509" s="96"/>
      <c r="K8509" s="96"/>
      <c r="L8509" s="96"/>
      <c r="M8509" s="96"/>
      <c r="N8509" s="96"/>
      <c r="O8509" s="96"/>
      <c r="P8509" s="96"/>
    </row>
    <row r="8510" spans="1:16" x14ac:dyDescent="0.25">
      <c r="A8510" s="97">
        <v>43797</v>
      </c>
      <c r="B8510" s="101">
        <v>28</v>
      </c>
      <c r="C8510" s="92" t="str">
        <f t="shared" si="396"/>
        <v>GET /statements</v>
      </c>
      <c r="D8510" s="94" t="s">
        <v>208</v>
      </c>
      <c r="E8510" s="93" t="str">
        <f t="shared" si="397"/>
        <v>AISP</v>
      </c>
      <c r="F8510" s="93" t="str">
        <f t="shared" si="398"/>
        <v>Y</v>
      </c>
      <c r="G8510" s="95">
        <v>3055765.2356906906</v>
      </c>
      <c r="H8510" s="99">
        <v>44598.29145436106</v>
      </c>
      <c r="I8510" s="99">
        <v>70.808258814648994</v>
      </c>
      <c r="J8510" s="96"/>
      <c r="K8510" s="96"/>
      <c r="L8510" s="96"/>
      <c r="M8510" s="96"/>
      <c r="N8510" s="96"/>
      <c r="O8510" s="96"/>
      <c r="P8510" s="96"/>
    </row>
    <row r="8511" spans="1:16" x14ac:dyDescent="0.25">
      <c r="A8511" s="97">
        <v>43797</v>
      </c>
      <c r="B8511" s="101">
        <v>29</v>
      </c>
      <c r="C8511" s="92" t="str">
        <f t="shared" si="396"/>
        <v>POST /domestic-payment-consents</v>
      </c>
      <c r="D8511" s="94" t="s">
        <v>208</v>
      </c>
      <c r="E8511" s="93" t="str">
        <f t="shared" si="397"/>
        <v>PISP</v>
      </c>
      <c r="F8511" s="93" t="str">
        <f t="shared" si="398"/>
        <v>N</v>
      </c>
      <c r="G8511" s="95">
        <v>3657122.0296505475</v>
      </c>
      <c r="H8511" s="103">
        <v>8761.6784684409395</v>
      </c>
      <c r="I8511" s="103">
        <v>84.709921889431016</v>
      </c>
      <c r="J8511" s="96"/>
      <c r="K8511" s="96"/>
      <c r="L8511" s="96"/>
      <c r="M8511" s="96"/>
      <c r="N8511" s="96"/>
      <c r="O8511" s="96"/>
      <c r="P8511" s="96"/>
    </row>
    <row r="8512" spans="1:16" x14ac:dyDescent="0.25">
      <c r="A8512" s="97">
        <v>43797</v>
      </c>
      <c r="B8512" s="101">
        <v>30</v>
      </c>
      <c r="C8512" s="92" t="str">
        <f t="shared" si="396"/>
        <v>GET /domestic-payment-consents/{ConsentId}</v>
      </c>
      <c r="D8512" s="94" t="s">
        <v>208</v>
      </c>
      <c r="E8512" s="93" t="str">
        <f t="shared" si="397"/>
        <v>PISP</v>
      </c>
      <c r="F8512" s="93" t="str">
        <f t="shared" si="398"/>
        <v>N</v>
      </c>
      <c r="G8512" s="95">
        <v>14729838.888887046</v>
      </c>
      <c r="H8512" s="103">
        <v>18555.231687264517</v>
      </c>
      <c r="I8512" s="103">
        <v>148.75100739985012</v>
      </c>
      <c r="J8512" s="96"/>
      <c r="K8512" s="96"/>
      <c r="L8512" s="96"/>
      <c r="M8512" s="96"/>
      <c r="N8512" s="96"/>
      <c r="O8512" s="96"/>
      <c r="P8512" s="96"/>
    </row>
    <row r="8513" spans="1:16" x14ac:dyDescent="0.25">
      <c r="A8513" s="97">
        <v>43797</v>
      </c>
      <c r="B8513" s="101">
        <v>31</v>
      </c>
      <c r="C8513" s="92" t="str">
        <f t="shared" si="396"/>
        <v>POST /domestic-payments</v>
      </c>
      <c r="D8513" s="94" t="s">
        <v>208</v>
      </c>
      <c r="E8513" s="93" t="str">
        <f t="shared" si="397"/>
        <v>PISP</v>
      </c>
      <c r="F8513" s="93" t="str">
        <f t="shared" si="398"/>
        <v>Y</v>
      </c>
      <c r="G8513" s="95">
        <v>4894158.8291470949</v>
      </c>
      <c r="H8513" s="103">
        <v>14663.614118519712</v>
      </c>
      <c r="I8513" s="103">
        <v>5.9299859406118971</v>
      </c>
      <c r="J8513" s="96"/>
      <c r="K8513" s="96"/>
      <c r="L8513" s="96"/>
      <c r="M8513" s="96"/>
      <c r="N8513" s="96"/>
      <c r="O8513" s="96"/>
      <c r="P8513" s="96"/>
    </row>
    <row r="8514" spans="1:16" x14ac:dyDescent="0.25">
      <c r="A8514" s="97">
        <v>43797</v>
      </c>
      <c r="B8514" s="101">
        <v>32</v>
      </c>
      <c r="C8514" s="92" t="str">
        <f t="shared" si="396"/>
        <v>GET /domestic-payments/{DomesticPaymentId}</v>
      </c>
      <c r="D8514" s="94" t="s">
        <v>208</v>
      </c>
      <c r="E8514" s="93" t="str">
        <f t="shared" si="397"/>
        <v>PISP</v>
      </c>
      <c r="F8514" s="93" t="str">
        <f t="shared" si="398"/>
        <v>Y</v>
      </c>
      <c r="G8514" s="95">
        <v>32860233.24034851</v>
      </c>
      <c r="H8514" s="103">
        <v>37290.148865808289</v>
      </c>
      <c r="I8514" s="103">
        <v>72.543134885282512</v>
      </c>
      <c r="J8514" s="96"/>
      <c r="K8514" s="96"/>
      <c r="L8514" s="96"/>
      <c r="M8514" s="96"/>
      <c r="N8514" s="96"/>
      <c r="O8514" s="96"/>
      <c r="P8514" s="96"/>
    </row>
    <row r="8515" spans="1:16" x14ac:dyDescent="0.25">
      <c r="A8515" s="97">
        <v>43797</v>
      </c>
      <c r="B8515" s="101">
        <v>33</v>
      </c>
      <c r="C8515" s="92" t="str">
        <f t="shared" si="396"/>
        <v>POST /domestic-scheduled-payment-consents</v>
      </c>
      <c r="D8515" s="94" t="s">
        <v>208</v>
      </c>
      <c r="E8515" s="93" t="str">
        <f t="shared" si="397"/>
        <v>PISP</v>
      </c>
      <c r="F8515" s="93" t="str">
        <f t="shared" si="398"/>
        <v>N</v>
      </c>
      <c r="G8515" s="95">
        <v>18790816.852174535</v>
      </c>
      <c r="H8515" s="103">
        <v>18329.972202274526</v>
      </c>
      <c r="I8515" s="103">
        <v>107.80448410352705</v>
      </c>
      <c r="J8515" s="96"/>
      <c r="K8515" s="96"/>
      <c r="L8515" s="96"/>
      <c r="M8515" s="96"/>
      <c r="N8515" s="96"/>
      <c r="O8515" s="96"/>
      <c r="P8515" s="96"/>
    </row>
    <row r="8516" spans="1:16" x14ac:dyDescent="0.25">
      <c r="A8516" s="97">
        <v>43797</v>
      </c>
      <c r="B8516" s="101">
        <v>34</v>
      </c>
      <c r="C8516" s="92" t="str">
        <f t="shared" si="396"/>
        <v>GET /domestic-scheduled-payment-consents/{ConsentId}</v>
      </c>
      <c r="D8516" s="94" t="s">
        <v>208</v>
      </c>
      <c r="E8516" s="93" t="str">
        <f t="shared" si="397"/>
        <v>PISP</v>
      </c>
      <c r="F8516" s="93" t="str">
        <f t="shared" si="398"/>
        <v>N</v>
      </c>
      <c r="G8516" s="95">
        <v>12697546.016154798</v>
      </c>
      <c r="H8516" s="103">
        <v>12508.244737625124</v>
      </c>
      <c r="I8516" s="103">
        <v>72.0511556811867</v>
      </c>
      <c r="J8516" s="96"/>
      <c r="K8516" s="96"/>
      <c r="L8516" s="96"/>
      <c r="M8516" s="96"/>
      <c r="N8516" s="96"/>
      <c r="O8516" s="96"/>
      <c r="P8516" s="96"/>
    </row>
    <row r="8517" spans="1:16" x14ac:dyDescent="0.25">
      <c r="A8517" s="97">
        <v>43797</v>
      </c>
      <c r="B8517" s="101">
        <v>35</v>
      </c>
      <c r="C8517" s="92" t="str">
        <f t="shared" si="396"/>
        <v>POST /domestic-scheduled-payments</v>
      </c>
      <c r="D8517" s="94" t="s">
        <v>208</v>
      </c>
      <c r="E8517" s="93" t="str">
        <f t="shared" si="397"/>
        <v>PISP</v>
      </c>
      <c r="F8517" s="93" t="str">
        <f t="shared" si="398"/>
        <v>Y</v>
      </c>
      <c r="G8517" s="95">
        <v>31510640.428527556</v>
      </c>
      <c r="H8517" s="103">
        <v>43763.50727152195</v>
      </c>
      <c r="I8517" s="103">
        <v>161.50909714206418</v>
      </c>
      <c r="J8517" s="96"/>
      <c r="K8517" s="96"/>
      <c r="L8517" s="96"/>
      <c r="M8517" s="96"/>
      <c r="N8517" s="96"/>
      <c r="O8517" s="96"/>
      <c r="P8517" s="96"/>
    </row>
    <row r="8518" spans="1:16" x14ac:dyDescent="0.25">
      <c r="A8518" s="97">
        <v>43797</v>
      </c>
      <c r="B8518" s="101">
        <v>36</v>
      </c>
      <c r="C8518" s="92" t="str">
        <f t="shared" si="396"/>
        <v>GET /domestic-scheduled-payments/{DomesticScheduledPaymentId}</v>
      </c>
      <c r="D8518" s="94" t="s">
        <v>208</v>
      </c>
      <c r="E8518" s="93" t="str">
        <f t="shared" si="397"/>
        <v>PISP</v>
      </c>
      <c r="F8518" s="93" t="str">
        <f t="shared" si="398"/>
        <v>Y</v>
      </c>
      <c r="G8518" s="95">
        <v>12598761.074857321</v>
      </c>
      <c r="H8518" s="103">
        <v>32218.627534610434</v>
      </c>
      <c r="I8518" s="103">
        <v>87.358410662605451</v>
      </c>
      <c r="J8518" s="96"/>
      <c r="K8518" s="96"/>
      <c r="L8518" s="96"/>
      <c r="M8518" s="96"/>
      <c r="N8518" s="96"/>
      <c r="O8518" s="96"/>
      <c r="P8518" s="96"/>
    </row>
    <row r="8519" spans="1:16" x14ac:dyDescent="0.25">
      <c r="A8519" s="97">
        <v>43797</v>
      </c>
      <c r="B8519" s="101">
        <v>37</v>
      </c>
      <c r="C8519" s="92" t="str">
        <f t="shared" si="396"/>
        <v>POST /domestic-standing-order-consents</v>
      </c>
      <c r="D8519" s="94" t="s">
        <v>208</v>
      </c>
      <c r="E8519" s="93" t="str">
        <f t="shared" si="397"/>
        <v>PISP</v>
      </c>
      <c r="F8519" s="93" t="str">
        <f t="shared" si="398"/>
        <v>N</v>
      </c>
      <c r="G8519" s="95">
        <v>23327792.930389348</v>
      </c>
      <c r="H8519" s="103">
        <v>25723.268628188773</v>
      </c>
      <c r="I8519" s="103">
        <v>197.74434992306945</v>
      </c>
      <c r="J8519" s="96"/>
      <c r="K8519" s="96"/>
      <c r="L8519" s="96"/>
      <c r="M8519" s="96"/>
      <c r="N8519" s="96"/>
      <c r="O8519" s="96"/>
      <c r="P8519" s="96"/>
    </row>
    <row r="8520" spans="1:16" x14ac:dyDescent="0.25">
      <c r="A8520" s="97">
        <v>43797</v>
      </c>
      <c r="B8520" s="101">
        <v>38</v>
      </c>
      <c r="C8520" s="92" t="str">
        <f t="shared" ref="C8520:C8583" si="399">VLOOKUP($B8520,endpoints,3)</f>
        <v>GET /domestic-standing-order-consents/{ConsentId}</v>
      </c>
      <c r="D8520" s="94" t="s">
        <v>208</v>
      </c>
      <c r="E8520" s="93" t="str">
        <f t="shared" ref="E8520:E8583" si="400">VLOOKUP($B8520,endpoints,4)</f>
        <v>PISP</v>
      </c>
      <c r="F8520" s="93" t="str">
        <f t="shared" ref="F8520:F8583" si="401">VLOOKUP($B8520,endpoints,5)</f>
        <v>N</v>
      </c>
      <c r="G8520" s="95">
        <v>25968335.625915129</v>
      </c>
      <c r="H8520" s="103">
        <v>29307.762269388426</v>
      </c>
      <c r="I8520" s="103">
        <v>183.14674604301788</v>
      </c>
      <c r="J8520" s="96"/>
      <c r="K8520" s="96"/>
      <c r="L8520" s="96"/>
      <c r="M8520" s="96"/>
      <c r="N8520" s="96"/>
      <c r="O8520" s="96"/>
      <c r="P8520" s="96"/>
    </row>
    <row r="8521" spans="1:16" x14ac:dyDescent="0.25">
      <c r="A8521" s="97">
        <v>43797</v>
      </c>
      <c r="B8521" s="101">
        <v>39</v>
      </c>
      <c r="C8521" s="92" t="str">
        <f t="shared" si="399"/>
        <v>POST /domestic-standing-orders</v>
      </c>
      <c r="D8521" s="94" t="s">
        <v>208</v>
      </c>
      <c r="E8521" s="93" t="str">
        <f t="shared" si="400"/>
        <v>PISP</v>
      </c>
      <c r="F8521" s="93" t="str">
        <f t="shared" si="401"/>
        <v>Y</v>
      </c>
      <c r="G8521" s="95">
        <v>8626429.1813115142</v>
      </c>
      <c r="H8521" s="103">
        <v>17919.181619053994</v>
      </c>
      <c r="I8521" s="103">
        <v>2.0399305620249528</v>
      </c>
      <c r="J8521" s="96"/>
      <c r="K8521" s="96"/>
      <c r="L8521" s="96"/>
      <c r="M8521" s="96"/>
      <c r="N8521" s="96"/>
      <c r="O8521" s="96"/>
      <c r="P8521" s="96"/>
    </row>
    <row r="8522" spans="1:16" x14ac:dyDescent="0.25">
      <c r="A8522" s="97">
        <v>43797</v>
      </c>
      <c r="B8522" s="101">
        <v>40</v>
      </c>
      <c r="C8522" s="92" t="str">
        <f t="shared" si="399"/>
        <v>GET /domestic-standing-orders/{DomesticStandingOrderId}</v>
      </c>
      <c r="D8522" s="94" t="s">
        <v>208</v>
      </c>
      <c r="E8522" s="93" t="str">
        <f t="shared" si="400"/>
        <v>PISP</v>
      </c>
      <c r="F8522" s="93" t="str">
        <f t="shared" si="401"/>
        <v>Y</v>
      </c>
      <c r="G8522" s="95">
        <v>5994084.1540074842</v>
      </c>
      <c r="H8522" s="103">
        <v>8129.9574517314932</v>
      </c>
      <c r="I8522" s="103">
        <v>255.07030274531715</v>
      </c>
      <c r="J8522" s="96"/>
      <c r="K8522" s="96"/>
      <c r="L8522" s="96"/>
      <c r="M8522" s="96"/>
      <c r="N8522" s="96"/>
      <c r="O8522" s="96"/>
      <c r="P8522" s="96"/>
    </row>
    <row r="8523" spans="1:16" x14ac:dyDescent="0.25">
      <c r="A8523" s="97">
        <v>43797</v>
      </c>
      <c r="B8523" s="101">
        <v>41</v>
      </c>
      <c r="C8523" s="92" t="str">
        <f t="shared" si="399"/>
        <v>POST /international-payment-consents</v>
      </c>
      <c r="D8523" s="94" t="s">
        <v>208</v>
      </c>
      <c r="E8523" s="93" t="str">
        <f t="shared" si="400"/>
        <v>PISP</v>
      </c>
      <c r="F8523" s="93" t="str">
        <f t="shared" si="401"/>
        <v>N</v>
      </c>
      <c r="G8523" s="95">
        <v>29649621.026297133</v>
      </c>
      <c r="H8523" s="103">
        <v>41008.622669229568</v>
      </c>
      <c r="I8523" s="103">
        <v>61.37604338442096</v>
      </c>
      <c r="J8523" s="96"/>
      <c r="K8523" s="96"/>
      <c r="L8523" s="96"/>
      <c r="M8523" s="96"/>
      <c r="N8523" s="96"/>
      <c r="O8523" s="96"/>
      <c r="P8523" s="96"/>
    </row>
    <row r="8524" spans="1:16" x14ac:dyDescent="0.25">
      <c r="A8524" s="97">
        <v>43797</v>
      </c>
      <c r="B8524" s="101">
        <v>42</v>
      </c>
      <c r="C8524" s="92" t="str">
        <f t="shared" si="399"/>
        <v>GET /international-payment-consents/{ConsentId}</v>
      </c>
      <c r="D8524" s="94" t="s">
        <v>208</v>
      </c>
      <c r="E8524" s="93" t="str">
        <f t="shared" si="400"/>
        <v>PISP</v>
      </c>
      <c r="F8524" s="93" t="str">
        <f t="shared" si="401"/>
        <v>N</v>
      </c>
      <c r="G8524" s="95">
        <v>28599132.838434093</v>
      </c>
      <c r="H8524" s="99">
        <v>33469.414671366074</v>
      </c>
      <c r="I8524" s="99">
        <v>255.30185724497005</v>
      </c>
      <c r="J8524" s="96"/>
      <c r="K8524" s="96"/>
      <c r="L8524" s="96"/>
      <c r="M8524" s="96"/>
      <c r="N8524" s="96"/>
      <c r="O8524" s="96"/>
      <c r="P8524" s="96"/>
    </row>
    <row r="8525" spans="1:16" x14ac:dyDescent="0.25">
      <c r="A8525" s="97">
        <v>43797</v>
      </c>
      <c r="B8525" s="101">
        <v>43</v>
      </c>
      <c r="C8525" s="92" t="str">
        <f t="shared" si="399"/>
        <v>POST /international-payments</v>
      </c>
      <c r="D8525" s="94" t="s">
        <v>208</v>
      </c>
      <c r="E8525" s="93" t="str">
        <f t="shared" si="400"/>
        <v>PISP</v>
      </c>
      <c r="F8525" s="93" t="str">
        <f t="shared" si="401"/>
        <v>Y</v>
      </c>
      <c r="G8525" s="95">
        <v>33828442.797211953</v>
      </c>
      <c r="H8525" s="99">
        <v>41980.05000971385</v>
      </c>
      <c r="I8525" s="99">
        <v>43.801044674965119</v>
      </c>
      <c r="J8525" s="96"/>
      <c r="K8525" s="96"/>
      <c r="L8525" s="96"/>
      <c r="M8525" s="96"/>
      <c r="N8525" s="96"/>
      <c r="O8525" s="96"/>
      <c r="P8525" s="96"/>
    </row>
    <row r="8526" spans="1:16" x14ac:dyDescent="0.25">
      <c r="A8526" s="97">
        <v>43797</v>
      </c>
      <c r="B8526" s="101">
        <v>44</v>
      </c>
      <c r="C8526" s="92" t="str">
        <f t="shared" si="399"/>
        <v>GET /international-payments/{InternationalPaymentId}</v>
      </c>
      <c r="D8526" s="94" t="s">
        <v>208</v>
      </c>
      <c r="E8526" s="93" t="str">
        <f t="shared" si="400"/>
        <v>PISP</v>
      </c>
      <c r="F8526" s="93" t="str">
        <f t="shared" si="401"/>
        <v>Y</v>
      </c>
      <c r="G8526" s="95">
        <v>12338325.051919226</v>
      </c>
      <c r="H8526" s="99">
        <v>20683.297187919823</v>
      </c>
      <c r="I8526" s="99">
        <v>54.801133402633461</v>
      </c>
      <c r="J8526" s="96"/>
      <c r="K8526" s="96"/>
      <c r="L8526" s="96"/>
      <c r="M8526" s="96"/>
      <c r="N8526" s="96"/>
      <c r="O8526" s="96"/>
      <c r="P8526" s="96"/>
    </row>
    <row r="8527" spans="1:16" x14ac:dyDescent="0.25">
      <c r="A8527" s="97">
        <v>43797</v>
      </c>
      <c r="B8527" s="101">
        <v>45</v>
      </c>
      <c r="C8527" s="92" t="str">
        <f t="shared" si="399"/>
        <v>POST /international-scheduled-payment-consents</v>
      </c>
      <c r="D8527" s="94" t="s">
        <v>208</v>
      </c>
      <c r="E8527" s="93" t="str">
        <f t="shared" si="400"/>
        <v>PISP</v>
      </c>
      <c r="F8527" s="93" t="str">
        <f t="shared" si="401"/>
        <v>N</v>
      </c>
      <c r="G8527" s="95">
        <v>27231155.932189297</v>
      </c>
      <c r="H8527" s="99">
        <v>32376.582710808889</v>
      </c>
      <c r="I8527" s="99">
        <v>15.478790066538632</v>
      </c>
      <c r="J8527" s="96"/>
      <c r="K8527" s="96"/>
      <c r="L8527" s="96"/>
      <c r="M8527" s="96"/>
      <c r="N8527" s="96"/>
      <c r="O8527" s="96"/>
      <c r="P8527" s="96"/>
    </row>
    <row r="8528" spans="1:16" x14ac:dyDescent="0.25">
      <c r="A8528" s="97">
        <v>43797</v>
      </c>
      <c r="B8528" s="101">
        <v>46</v>
      </c>
      <c r="C8528" s="92" t="str">
        <f t="shared" si="399"/>
        <v>GET /international-scheduled-payment-consents/{ConsentId}</v>
      </c>
      <c r="D8528" s="94" t="s">
        <v>208</v>
      </c>
      <c r="E8528" s="93" t="str">
        <f t="shared" si="400"/>
        <v>PISP</v>
      </c>
      <c r="F8528" s="93" t="str">
        <f t="shared" si="401"/>
        <v>N</v>
      </c>
      <c r="G8528" s="95">
        <v>8472231.7062659934</v>
      </c>
      <c r="H8528" s="99">
        <v>29253.451698668123</v>
      </c>
      <c r="I8528" s="99">
        <v>27.331798577673229</v>
      </c>
      <c r="J8528" s="96"/>
      <c r="K8528" s="96"/>
      <c r="L8528" s="96"/>
      <c r="M8528" s="96"/>
      <c r="N8528" s="96"/>
      <c r="O8528" s="96"/>
      <c r="P8528" s="96"/>
    </row>
    <row r="8529" spans="1:16" x14ac:dyDescent="0.25">
      <c r="A8529" s="97">
        <v>43797</v>
      </c>
      <c r="B8529" s="101">
        <v>47</v>
      </c>
      <c r="C8529" s="92" t="str">
        <f t="shared" si="399"/>
        <v>POST /international-scheduled-payments</v>
      </c>
      <c r="D8529" s="94" t="s">
        <v>208</v>
      </c>
      <c r="E8529" s="93" t="str">
        <f t="shared" si="400"/>
        <v>PISP</v>
      </c>
      <c r="F8529" s="93" t="str">
        <f t="shared" si="401"/>
        <v>Y</v>
      </c>
      <c r="G8529" s="95">
        <v>13985877.386036698</v>
      </c>
      <c r="H8529" s="99">
        <v>21451.539781499992</v>
      </c>
      <c r="I8529" s="99">
        <v>75.009552591640812</v>
      </c>
      <c r="J8529" s="96"/>
      <c r="K8529" s="96"/>
      <c r="L8529" s="96"/>
      <c r="M8529" s="96"/>
      <c r="N8529" s="96"/>
      <c r="O8529" s="96"/>
      <c r="P8529" s="96"/>
    </row>
    <row r="8530" spans="1:16" x14ac:dyDescent="0.25">
      <c r="A8530" s="97">
        <v>43797</v>
      </c>
      <c r="B8530" s="101">
        <v>48</v>
      </c>
      <c r="C8530" s="92" t="str">
        <f t="shared" si="399"/>
        <v>GET /international-scheduled-payments/{InternationalScheduledPaymentId}</v>
      </c>
      <c r="D8530" s="94" t="s">
        <v>208</v>
      </c>
      <c r="E8530" s="93" t="str">
        <f t="shared" si="400"/>
        <v>PISP</v>
      </c>
      <c r="F8530" s="93" t="str">
        <f t="shared" si="401"/>
        <v>Y</v>
      </c>
      <c r="G8530" s="95">
        <v>21939357.535383988</v>
      </c>
      <c r="H8530" s="99">
        <v>35487.106608544862</v>
      </c>
      <c r="I8530" s="99">
        <v>52.802650574073951</v>
      </c>
      <c r="J8530" s="96"/>
      <c r="K8530" s="96"/>
      <c r="L8530" s="96"/>
      <c r="M8530" s="96"/>
      <c r="N8530" s="96"/>
      <c r="O8530" s="96"/>
      <c r="P8530" s="96"/>
    </row>
    <row r="8531" spans="1:16" x14ac:dyDescent="0.25">
      <c r="A8531" s="97">
        <v>43797</v>
      </c>
      <c r="B8531" s="101">
        <v>49</v>
      </c>
      <c r="C8531" s="92" t="str">
        <f t="shared" si="399"/>
        <v>POST /international-standing-order-consents</v>
      </c>
      <c r="D8531" s="94" t="s">
        <v>208</v>
      </c>
      <c r="E8531" s="93" t="str">
        <f t="shared" si="400"/>
        <v>PISP</v>
      </c>
      <c r="F8531" s="93" t="str">
        <f t="shared" si="401"/>
        <v>N</v>
      </c>
      <c r="G8531" s="95">
        <v>3412691.9715084722</v>
      </c>
      <c r="H8531" s="99">
        <v>13125.432172899889</v>
      </c>
      <c r="I8531" s="99">
        <v>5.8709595419044236</v>
      </c>
      <c r="J8531" s="96"/>
      <c r="K8531" s="96"/>
      <c r="L8531" s="96"/>
      <c r="M8531" s="96"/>
      <c r="N8531" s="96"/>
      <c r="O8531" s="96"/>
      <c r="P8531" s="96"/>
    </row>
    <row r="8532" spans="1:16" x14ac:dyDescent="0.25">
      <c r="A8532" s="97">
        <v>43797</v>
      </c>
      <c r="B8532" s="101">
        <v>50</v>
      </c>
      <c r="C8532" s="92" t="str">
        <f t="shared" si="399"/>
        <v>GET /international-standing-order-consents/{ConsentId}</v>
      </c>
      <c r="D8532" s="94" t="s">
        <v>208</v>
      </c>
      <c r="E8532" s="93" t="str">
        <f t="shared" si="400"/>
        <v>PISP</v>
      </c>
      <c r="F8532" s="93" t="str">
        <f t="shared" si="401"/>
        <v>N</v>
      </c>
      <c r="G8532" s="95">
        <v>16913198.033929382</v>
      </c>
      <c r="H8532" s="99">
        <v>31137.635970345647</v>
      </c>
      <c r="I8532" s="99">
        <v>241.70272525600538</v>
      </c>
      <c r="J8532" s="96"/>
      <c r="K8532" s="96"/>
      <c r="L8532" s="96"/>
      <c r="M8532" s="96"/>
      <c r="N8532" s="96"/>
      <c r="O8532" s="96"/>
      <c r="P8532" s="96"/>
    </row>
    <row r="8533" spans="1:16" x14ac:dyDescent="0.25">
      <c r="A8533" s="97">
        <v>43797</v>
      </c>
      <c r="B8533" s="101">
        <v>51</v>
      </c>
      <c r="C8533" s="92" t="str">
        <f t="shared" si="399"/>
        <v>POST /international-standing-orders</v>
      </c>
      <c r="D8533" s="94" t="s">
        <v>208</v>
      </c>
      <c r="E8533" s="93" t="str">
        <f t="shared" si="400"/>
        <v>PISP</v>
      </c>
      <c r="F8533" s="93" t="str">
        <f t="shared" si="401"/>
        <v>Y</v>
      </c>
      <c r="G8533" s="95">
        <v>13215476.673736993</v>
      </c>
      <c r="H8533" s="99">
        <v>25281.304539372344</v>
      </c>
      <c r="I8533" s="99">
        <v>228.03948350171322</v>
      </c>
      <c r="J8533" s="96"/>
      <c r="K8533" s="96"/>
      <c r="L8533" s="96"/>
      <c r="M8533" s="96"/>
      <c r="N8533" s="96"/>
      <c r="O8533" s="96"/>
      <c r="P8533" s="96"/>
    </row>
    <row r="8534" spans="1:16" x14ac:dyDescent="0.25">
      <c r="A8534" s="97">
        <v>43797</v>
      </c>
      <c r="B8534" s="101">
        <v>52</v>
      </c>
      <c r="C8534" s="92" t="str">
        <f t="shared" si="399"/>
        <v>GET /international-standing-orders/{InternationalStandingOrderPaymentId}</v>
      </c>
      <c r="D8534" s="94" t="s">
        <v>208</v>
      </c>
      <c r="E8534" s="93" t="str">
        <f t="shared" si="400"/>
        <v>PISP</v>
      </c>
      <c r="F8534" s="93" t="str">
        <f t="shared" si="401"/>
        <v>Y</v>
      </c>
      <c r="G8534" s="95">
        <v>6445182.4861730803</v>
      </c>
      <c r="H8534" s="99">
        <v>16533.096636420789</v>
      </c>
      <c r="I8534" s="99">
        <v>65.496607656875824</v>
      </c>
      <c r="J8534" s="96"/>
      <c r="K8534" s="96"/>
      <c r="L8534" s="96"/>
      <c r="M8534" s="96"/>
      <c r="N8534" s="96"/>
      <c r="O8534" s="96"/>
      <c r="P8534" s="96"/>
    </row>
    <row r="8535" spans="1:16" x14ac:dyDescent="0.25">
      <c r="A8535" s="97">
        <v>43797</v>
      </c>
      <c r="B8535" s="101">
        <v>53</v>
      </c>
      <c r="C8535" s="92" t="str">
        <f t="shared" si="399"/>
        <v>POST /file-payment-consents</v>
      </c>
      <c r="D8535" s="94" t="s">
        <v>208</v>
      </c>
      <c r="E8535" s="93" t="str">
        <f t="shared" si="400"/>
        <v>PISP</v>
      </c>
      <c r="F8535" s="93" t="str">
        <f t="shared" si="401"/>
        <v>N</v>
      </c>
      <c r="G8535" s="95">
        <v>10803238.748664308</v>
      </c>
      <c r="H8535" s="99">
        <v>14388.250064858959</v>
      </c>
      <c r="I8535" s="99">
        <v>22.330328207985055</v>
      </c>
      <c r="J8535" s="96"/>
      <c r="K8535" s="96"/>
      <c r="L8535" s="96"/>
      <c r="M8535" s="96"/>
      <c r="N8535" s="96"/>
      <c r="O8535" s="96"/>
      <c r="P8535" s="96"/>
    </row>
    <row r="8536" spans="1:16" x14ac:dyDescent="0.25">
      <c r="A8536" s="97">
        <v>43797</v>
      </c>
      <c r="B8536" s="101">
        <v>54</v>
      </c>
      <c r="C8536" s="92" t="str">
        <f t="shared" si="399"/>
        <v>GET /file-payment-consents/{ConsentId}</v>
      </c>
      <c r="D8536" s="94" t="s">
        <v>208</v>
      </c>
      <c r="E8536" s="93" t="str">
        <f t="shared" si="400"/>
        <v>PISP</v>
      </c>
      <c r="F8536" s="93" t="str">
        <f t="shared" si="401"/>
        <v>N</v>
      </c>
      <c r="G8536" s="95">
        <v>20501166.227030944</v>
      </c>
      <c r="H8536" s="99">
        <v>24929.739598782715</v>
      </c>
      <c r="I8536" s="99">
        <v>196.1959597150381</v>
      </c>
      <c r="J8536" s="96"/>
      <c r="K8536" s="96"/>
      <c r="L8536" s="96"/>
      <c r="M8536" s="96"/>
      <c r="N8536" s="96"/>
      <c r="O8536" s="96"/>
      <c r="P8536" s="96"/>
    </row>
    <row r="8537" spans="1:16" x14ac:dyDescent="0.25">
      <c r="A8537" s="97">
        <v>43797</v>
      </c>
      <c r="B8537" s="101">
        <v>55</v>
      </c>
      <c r="C8537" s="92" t="str">
        <f t="shared" si="399"/>
        <v>POST /file-payment-consents/{ConsentId}/file</v>
      </c>
      <c r="D8537" s="94" t="s">
        <v>208</v>
      </c>
      <c r="E8537" s="93" t="str">
        <f t="shared" si="400"/>
        <v>PISP</v>
      </c>
      <c r="F8537" s="93" t="str">
        <f t="shared" si="401"/>
        <v>N</v>
      </c>
      <c r="G8537" s="95">
        <v>22698623.01646724</v>
      </c>
      <c r="H8537" s="99">
        <v>32906.103321250921</v>
      </c>
      <c r="I8537" s="99">
        <v>60.431644353959854</v>
      </c>
      <c r="J8537" s="96"/>
      <c r="K8537" s="96"/>
      <c r="L8537" s="96"/>
      <c r="M8537" s="96"/>
      <c r="N8537" s="96"/>
      <c r="O8537" s="96"/>
      <c r="P8537" s="96"/>
    </row>
    <row r="8538" spans="1:16" x14ac:dyDescent="0.25">
      <c r="A8538" s="97">
        <v>43797</v>
      </c>
      <c r="B8538" s="101">
        <v>56</v>
      </c>
      <c r="C8538" s="92" t="str">
        <f t="shared" si="399"/>
        <v>GET /file-payment-consents/{ConsentId}/file</v>
      </c>
      <c r="D8538" s="94" t="s">
        <v>208</v>
      </c>
      <c r="E8538" s="93" t="str">
        <f t="shared" si="400"/>
        <v>PISP</v>
      </c>
      <c r="F8538" s="93" t="str">
        <f t="shared" si="401"/>
        <v>N</v>
      </c>
      <c r="G8538" s="95">
        <v>21794546.834893007</v>
      </c>
      <c r="H8538" s="99">
        <v>31849.977330921651</v>
      </c>
      <c r="I8538" s="99">
        <v>42.441045605589004</v>
      </c>
      <c r="J8538" s="96"/>
      <c r="K8538" s="96"/>
      <c r="L8538" s="96"/>
      <c r="M8538" s="96"/>
      <c r="N8538" s="96"/>
      <c r="O8538" s="96"/>
      <c r="P8538" s="96"/>
    </row>
    <row r="8539" spans="1:16" x14ac:dyDescent="0.25">
      <c r="A8539" s="97">
        <v>43797</v>
      </c>
      <c r="B8539" s="101">
        <v>57</v>
      </c>
      <c r="C8539" s="92" t="str">
        <f t="shared" si="399"/>
        <v>POST /file-payments</v>
      </c>
      <c r="D8539" s="94" t="s">
        <v>208</v>
      </c>
      <c r="E8539" s="93" t="str">
        <f t="shared" si="400"/>
        <v>PISP</v>
      </c>
      <c r="F8539" s="93" t="str">
        <f t="shared" si="401"/>
        <v>Y</v>
      </c>
      <c r="G8539" s="95">
        <v>336326101.67078936</v>
      </c>
      <c r="H8539" s="99">
        <v>4047.4185231613715</v>
      </c>
      <c r="I8539" s="99">
        <v>68.003977918417618</v>
      </c>
      <c r="J8539" s="96"/>
      <c r="K8539" s="96"/>
      <c r="L8539" s="96"/>
      <c r="M8539" s="96"/>
      <c r="N8539" s="96"/>
      <c r="O8539" s="96"/>
      <c r="P8539" s="96"/>
    </row>
    <row r="8540" spans="1:16" x14ac:dyDescent="0.25">
      <c r="A8540" s="97">
        <v>43797</v>
      </c>
      <c r="B8540" s="101">
        <v>58</v>
      </c>
      <c r="C8540" s="92" t="str">
        <f t="shared" si="399"/>
        <v>GET /file-payments/{FilePaymentId}</v>
      </c>
      <c r="D8540" s="94" t="s">
        <v>208</v>
      </c>
      <c r="E8540" s="93" t="str">
        <f t="shared" si="400"/>
        <v>PISP</v>
      </c>
      <c r="F8540" s="93" t="str">
        <f t="shared" si="401"/>
        <v>Y</v>
      </c>
      <c r="G8540" s="95">
        <v>69660444.011864215</v>
      </c>
      <c r="H8540" s="99">
        <v>794.85323626019499</v>
      </c>
      <c r="I8540" s="99">
        <v>128.59099258621529</v>
      </c>
      <c r="J8540" s="96"/>
      <c r="K8540" s="96"/>
      <c r="L8540" s="96"/>
      <c r="M8540" s="96"/>
      <c r="N8540" s="96"/>
      <c r="O8540" s="96"/>
      <c r="P8540" s="96"/>
    </row>
    <row r="8541" spans="1:16" x14ac:dyDescent="0.25">
      <c r="A8541" s="97">
        <v>43797</v>
      </c>
      <c r="B8541" s="101">
        <v>59</v>
      </c>
      <c r="C8541" s="92" t="str">
        <f t="shared" si="399"/>
        <v>GET /file-payments/{FilePaymentId}/report-file</v>
      </c>
      <c r="D8541" s="94" t="s">
        <v>208</v>
      </c>
      <c r="E8541" s="93" t="str">
        <f t="shared" si="400"/>
        <v>PISP</v>
      </c>
      <c r="F8541" s="93" t="str">
        <f t="shared" si="401"/>
        <v>Y</v>
      </c>
      <c r="G8541" s="95">
        <v>62699929.579950377</v>
      </c>
      <c r="H8541" s="99">
        <v>2494.437850189775</v>
      </c>
      <c r="I8541" s="99">
        <v>80.15863045236793</v>
      </c>
      <c r="J8541" s="96"/>
      <c r="K8541" s="96"/>
      <c r="L8541" s="96"/>
      <c r="M8541" s="96"/>
      <c r="N8541" s="96"/>
      <c r="O8541" s="96"/>
      <c r="P8541" s="96"/>
    </row>
    <row r="8542" spans="1:16" x14ac:dyDescent="0.25">
      <c r="A8542" s="97">
        <v>43797</v>
      </c>
      <c r="B8542" s="101">
        <v>60</v>
      </c>
      <c r="C8542" s="92" t="str">
        <f t="shared" si="399"/>
        <v>POST /funds-confirmation-consents</v>
      </c>
      <c r="D8542" s="94" t="s">
        <v>208</v>
      </c>
      <c r="E8542" s="93" t="str">
        <f t="shared" si="400"/>
        <v>CoF</v>
      </c>
      <c r="F8542" s="93" t="str">
        <f t="shared" si="401"/>
        <v>N</v>
      </c>
      <c r="G8542" s="95">
        <v>12146603.764871271</v>
      </c>
      <c r="H8542" s="99">
        <v>14654.720827376719</v>
      </c>
      <c r="I8542" s="99">
        <v>13.709642752730286</v>
      </c>
      <c r="J8542" s="96"/>
      <c r="K8542" s="96"/>
      <c r="L8542" s="96"/>
      <c r="M8542" s="96"/>
      <c r="N8542" s="96"/>
      <c r="O8542" s="96"/>
      <c r="P8542" s="96"/>
    </row>
    <row r="8543" spans="1:16" x14ac:dyDescent="0.25">
      <c r="A8543" s="97">
        <v>43797</v>
      </c>
      <c r="B8543" s="101">
        <v>61</v>
      </c>
      <c r="C8543" s="92" t="str">
        <f t="shared" si="399"/>
        <v>GET /funds-confirmation-consents/{ConsentId}</v>
      </c>
      <c r="D8543" s="94" t="s">
        <v>208</v>
      </c>
      <c r="E8543" s="93" t="str">
        <f t="shared" si="400"/>
        <v>CoF</v>
      </c>
      <c r="F8543" s="93" t="str">
        <f t="shared" si="401"/>
        <v>N</v>
      </c>
      <c r="G8543" s="95">
        <v>21447855.00161276</v>
      </c>
      <c r="H8543" s="99">
        <v>45040.938213147929</v>
      </c>
      <c r="I8543" s="99">
        <v>175.53992015791371</v>
      </c>
      <c r="J8543" s="96"/>
      <c r="K8543" s="96"/>
      <c r="L8543" s="96"/>
      <c r="M8543" s="96"/>
      <c r="N8543" s="96"/>
      <c r="O8543" s="96"/>
      <c r="P8543" s="96"/>
    </row>
    <row r="8544" spans="1:16" x14ac:dyDescent="0.25">
      <c r="A8544" s="97">
        <v>43797</v>
      </c>
      <c r="B8544" s="101">
        <v>62</v>
      </c>
      <c r="C8544" s="92" t="str">
        <f t="shared" si="399"/>
        <v>DELETE /funds-confirmation-consents/{ConsentId}</v>
      </c>
      <c r="D8544" s="94" t="s">
        <v>208</v>
      </c>
      <c r="E8544" s="93" t="str">
        <f t="shared" si="400"/>
        <v>CoF</v>
      </c>
      <c r="F8544" s="93" t="str">
        <f t="shared" si="401"/>
        <v>N</v>
      </c>
      <c r="G8544" s="95">
        <v>6157206.1514695911</v>
      </c>
      <c r="H8544" s="99">
        <v>12467.627381919741</v>
      </c>
      <c r="I8544" s="99">
        <v>117.31180218946267</v>
      </c>
      <c r="J8544" s="96"/>
      <c r="K8544" s="96"/>
      <c r="L8544" s="96"/>
      <c r="M8544" s="96"/>
      <c r="N8544" s="96"/>
      <c r="O8544" s="96"/>
      <c r="P8544" s="96"/>
    </row>
    <row r="8545" spans="1:16" x14ac:dyDescent="0.25">
      <c r="A8545" s="97">
        <v>43797</v>
      </c>
      <c r="B8545" s="101">
        <v>63</v>
      </c>
      <c r="C8545" s="92" t="str">
        <f t="shared" si="399"/>
        <v>POST /funds-confirmations</v>
      </c>
      <c r="D8545" s="94" t="s">
        <v>208</v>
      </c>
      <c r="E8545" s="93" t="str">
        <f t="shared" si="400"/>
        <v>CoF</v>
      </c>
      <c r="F8545" s="93" t="str">
        <f t="shared" si="401"/>
        <v>Y</v>
      </c>
      <c r="G8545" s="95">
        <v>8099716.191264729</v>
      </c>
      <c r="H8545" s="99">
        <v>17365.175517813917</v>
      </c>
      <c r="I8545" s="99">
        <v>233.53704168658317</v>
      </c>
      <c r="J8545" s="96"/>
      <c r="K8545" s="96"/>
      <c r="L8545" s="96"/>
      <c r="M8545" s="96"/>
      <c r="N8545" s="96"/>
      <c r="O8545" s="96"/>
      <c r="P8545" s="96"/>
    </row>
    <row r="8546" spans="1:16" x14ac:dyDescent="0.25">
      <c r="A8546" s="97">
        <v>43797</v>
      </c>
      <c r="B8546" s="101">
        <v>75</v>
      </c>
      <c r="C8546" s="92" t="str">
        <f t="shared" si="399"/>
        <v>GET /domestic-payment-consents/{ConsentId}/funds-confirmation</v>
      </c>
      <c r="D8546" s="94" t="s">
        <v>208</v>
      </c>
      <c r="E8546" s="93" t="str">
        <f t="shared" si="400"/>
        <v>CoF</v>
      </c>
      <c r="F8546" s="93" t="str">
        <f t="shared" si="401"/>
        <v>Y</v>
      </c>
      <c r="G8546" s="95">
        <v>4312944.1589126568</v>
      </c>
      <c r="H8546" s="103">
        <v>7124.44932335872</v>
      </c>
      <c r="I8546" s="103">
        <v>205.85961670714653</v>
      </c>
      <c r="J8546" s="96"/>
      <c r="K8546" s="96"/>
      <c r="L8546" s="96"/>
      <c r="M8546" s="96"/>
      <c r="N8546" s="96"/>
      <c r="O8546" s="96"/>
      <c r="P8546" s="96"/>
    </row>
    <row r="8547" spans="1:16" x14ac:dyDescent="0.25">
      <c r="A8547" s="97">
        <v>43797</v>
      </c>
      <c r="B8547" s="101">
        <v>76</v>
      </c>
      <c r="C8547" s="92" t="str">
        <f t="shared" si="399"/>
        <v>GET /international-payment-consents/{ConsentId}/funds-confirmation</v>
      </c>
      <c r="D8547" s="94" t="s">
        <v>208</v>
      </c>
      <c r="E8547" s="93" t="str">
        <f t="shared" si="400"/>
        <v>CoF</v>
      </c>
      <c r="F8547" s="93" t="str">
        <f t="shared" si="401"/>
        <v>Y</v>
      </c>
      <c r="G8547" s="95">
        <v>15318057.42221668</v>
      </c>
      <c r="H8547" s="99">
        <v>44228.001797831974</v>
      </c>
      <c r="I8547" s="99">
        <v>101.34148635412713</v>
      </c>
      <c r="J8547" s="96"/>
      <c r="K8547" s="96"/>
      <c r="L8547" s="96"/>
      <c r="M8547" s="96"/>
      <c r="N8547" s="96"/>
      <c r="O8547" s="96"/>
      <c r="P8547" s="96"/>
    </row>
    <row r="8548" spans="1:16" x14ac:dyDescent="0.25">
      <c r="A8548" s="97">
        <v>43797</v>
      </c>
      <c r="B8548" s="101">
        <v>77</v>
      </c>
      <c r="C8548" s="92" t="str">
        <f t="shared" si="399"/>
        <v>GET /international-scheduled-payment-consents/{ConsentId}/funds-confirmation</v>
      </c>
      <c r="D8548" s="94" t="s">
        <v>208</v>
      </c>
      <c r="E8548" s="93" t="str">
        <f t="shared" si="400"/>
        <v>CoF</v>
      </c>
      <c r="F8548" s="93" t="str">
        <f t="shared" si="401"/>
        <v>Y</v>
      </c>
      <c r="G8548" s="95">
        <v>33926741.299547344</v>
      </c>
      <c r="H8548" s="99">
        <v>51100.669706502129</v>
      </c>
      <c r="I8548" s="99">
        <v>9.3535816238311327</v>
      </c>
      <c r="J8548" s="96"/>
      <c r="K8548" s="96"/>
      <c r="L8548" s="96"/>
      <c r="M8548" s="96"/>
      <c r="N8548" s="96"/>
      <c r="O8548" s="96"/>
      <c r="P8548" s="96"/>
    </row>
    <row r="8549" spans="1:16" x14ac:dyDescent="0.25">
      <c r="A8549" s="97">
        <v>43797</v>
      </c>
      <c r="B8549" s="101">
        <v>78</v>
      </c>
      <c r="C8549" s="92" t="str">
        <f t="shared" si="399"/>
        <v>GET /accounts/{AccountId}/parties</v>
      </c>
      <c r="D8549" s="94" t="s">
        <v>208</v>
      </c>
      <c r="E8549" s="93" t="str">
        <f t="shared" si="400"/>
        <v>AISP</v>
      </c>
      <c r="F8549" s="93" t="str">
        <f t="shared" si="401"/>
        <v>Y</v>
      </c>
      <c r="G8549" s="104">
        <v>1139676.3268346095</v>
      </c>
      <c r="H8549" s="99">
        <v>50484.051179585753</v>
      </c>
      <c r="I8549" s="99">
        <v>0</v>
      </c>
      <c r="J8549" s="96"/>
      <c r="K8549" s="96"/>
      <c r="L8549" s="96"/>
      <c r="M8549" s="96"/>
      <c r="N8549" s="96"/>
      <c r="O8549" s="96"/>
      <c r="P8549" s="96"/>
    </row>
    <row r="8550" spans="1:16" x14ac:dyDescent="0.25">
      <c r="A8550" s="97">
        <v>43797</v>
      </c>
      <c r="B8550" s="101">
        <v>79</v>
      </c>
      <c r="C8550" s="92" t="str">
        <f t="shared" si="399"/>
        <v>GET /domestic-payments/{DomesticPaymentId}/payment-details</v>
      </c>
      <c r="D8550" s="94" t="s">
        <v>208</v>
      </c>
      <c r="E8550" s="93" t="str">
        <f t="shared" si="400"/>
        <v>PISP</v>
      </c>
      <c r="F8550" s="93" t="str">
        <f t="shared" si="401"/>
        <v>Y</v>
      </c>
      <c r="G8550" s="104">
        <v>36146256.564383365</v>
      </c>
      <c r="H8550" s="99">
        <v>41019.163752389119</v>
      </c>
      <c r="I8550" s="99">
        <v>79.797448373810766</v>
      </c>
      <c r="J8550" s="96"/>
      <c r="K8550" s="96"/>
      <c r="L8550" s="96"/>
      <c r="M8550" s="96"/>
      <c r="N8550" s="96"/>
      <c r="O8550" s="96"/>
      <c r="P8550" s="96"/>
    </row>
    <row r="8551" spans="1:16" x14ac:dyDescent="0.25">
      <c r="A8551" s="97">
        <v>43797</v>
      </c>
      <c r="B8551" s="101">
        <v>80</v>
      </c>
      <c r="C8551" s="92" t="str">
        <f t="shared" si="399"/>
        <v>GET /domestic-scheduled-payments/{DomesticScheduledPaymentId}/payment-details</v>
      </c>
      <c r="D8551" s="94" t="s">
        <v>208</v>
      </c>
      <c r="E8551" s="93" t="str">
        <f t="shared" si="400"/>
        <v>PISP</v>
      </c>
      <c r="F8551" s="93" t="str">
        <f t="shared" si="401"/>
        <v>Y</v>
      </c>
      <c r="G8551" s="104">
        <v>13858637.182343055</v>
      </c>
      <c r="H8551" s="99">
        <v>35440.49028807148</v>
      </c>
      <c r="I8551" s="99">
        <v>96.094251728865999</v>
      </c>
      <c r="J8551" s="96"/>
      <c r="K8551" s="96"/>
      <c r="L8551" s="96"/>
      <c r="M8551" s="96"/>
      <c r="N8551" s="96"/>
      <c r="O8551" s="96"/>
      <c r="P8551" s="96"/>
    </row>
    <row r="8552" spans="1:16" x14ac:dyDescent="0.25">
      <c r="A8552" s="97">
        <v>43797</v>
      </c>
      <c r="B8552" s="101">
        <v>81</v>
      </c>
      <c r="C8552" s="92" t="str">
        <f t="shared" si="399"/>
        <v>GET /domestic-standing-orders/{DomesticStandingOrderId}/payment-details</v>
      </c>
      <c r="D8552" s="94" t="s">
        <v>208</v>
      </c>
      <c r="E8552" s="93" t="str">
        <f t="shared" si="400"/>
        <v>PISP</v>
      </c>
      <c r="F8552" s="93" t="str">
        <f t="shared" si="401"/>
        <v>Y</v>
      </c>
      <c r="G8552" s="104">
        <v>6593492.5694082333</v>
      </c>
      <c r="H8552" s="99">
        <v>8942.9531969046438</v>
      </c>
      <c r="I8552" s="99">
        <v>280.57733301984888</v>
      </c>
      <c r="J8552" s="96"/>
      <c r="K8552" s="96"/>
      <c r="L8552" s="96"/>
      <c r="M8552" s="96"/>
      <c r="N8552" s="96"/>
      <c r="O8552" s="96"/>
      <c r="P8552" s="96"/>
    </row>
    <row r="8553" spans="1:16" x14ac:dyDescent="0.25">
      <c r="A8553" s="97">
        <v>43797</v>
      </c>
      <c r="B8553" s="101">
        <v>82</v>
      </c>
      <c r="C8553" s="92" t="str">
        <f t="shared" si="399"/>
        <v>GET /international-payments/{InternationalPaymentId}/payment-details</v>
      </c>
      <c r="D8553" s="94" t="s">
        <v>208</v>
      </c>
      <c r="E8553" s="93" t="str">
        <f t="shared" si="400"/>
        <v>PISP</v>
      </c>
      <c r="F8553" s="93" t="str">
        <f t="shared" si="401"/>
        <v>Y</v>
      </c>
      <c r="G8553" s="104">
        <v>13572157.55711115</v>
      </c>
      <c r="H8553" s="99">
        <v>22751.626906711808</v>
      </c>
      <c r="I8553" s="99">
        <v>60.281246742896812</v>
      </c>
      <c r="J8553" s="96"/>
      <c r="K8553" s="96"/>
      <c r="L8553" s="96"/>
      <c r="M8553" s="96"/>
      <c r="N8553" s="96"/>
      <c r="O8553" s="96"/>
      <c r="P8553" s="96"/>
    </row>
    <row r="8554" spans="1:16" x14ac:dyDescent="0.25">
      <c r="A8554" s="97">
        <v>43797</v>
      </c>
      <c r="B8554" s="101">
        <v>83</v>
      </c>
      <c r="C8554" s="92" t="str">
        <f t="shared" si="399"/>
        <v>GET /international-scheduled-payments/{InternationalScheduledPaymentId}/payment-details</v>
      </c>
      <c r="D8554" s="94" t="s">
        <v>208</v>
      </c>
      <c r="E8554" s="93" t="str">
        <f t="shared" si="400"/>
        <v>PISP</v>
      </c>
      <c r="F8554" s="93" t="str">
        <f t="shared" si="401"/>
        <v>Y</v>
      </c>
      <c r="G8554" s="104">
        <v>24133293.288922388</v>
      </c>
      <c r="H8554" s="99">
        <v>39035.817269399355</v>
      </c>
      <c r="I8554" s="99">
        <v>58.082915631481349</v>
      </c>
      <c r="J8554" s="96"/>
      <c r="K8554" s="96"/>
      <c r="L8554" s="96"/>
      <c r="M8554" s="96"/>
      <c r="N8554" s="96"/>
      <c r="O8554" s="96"/>
      <c r="P8554" s="96"/>
    </row>
    <row r="8555" spans="1:16" x14ac:dyDescent="0.25">
      <c r="A8555" s="97">
        <v>43797</v>
      </c>
      <c r="B8555" s="101">
        <v>84</v>
      </c>
      <c r="C8555" s="92" t="str">
        <f t="shared" si="399"/>
        <v>GET /international-standing-orders/{InternationalStandingOrderPaymentId}/payment-details</v>
      </c>
      <c r="D8555" s="94" t="s">
        <v>208</v>
      </c>
      <c r="E8555" s="93" t="str">
        <f t="shared" si="400"/>
        <v>PISP</v>
      </c>
      <c r="F8555" s="93" t="str">
        <f t="shared" si="401"/>
        <v>Y</v>
      </c>
      <c r="G8555" s="104">
        <v>7089700.7347903885</v>
      </c>
      <c r="H8555" s="99">
        <v>18186.40630006287</v>
      </c>
      <c r="I8555" s="99">
        <v>72.046268422563415</v>
      </c>
      <c r="J8555" s="96"/>
      <c r="K8555" s="96"/>
      <c r="L8555" s="96"/>
      <c r="M8555" s="96"/>
      <c r="N8555" s="96"/>
      <c r="O8555" s="96"/>
      <c r="P8555" s="96"/>
    </row>
    <row r="8556" spans="1:16" x14ac:dyDescent="0.25">
      <c r="A8556" s="97">
        <v>43797</v>
      </c>
      <c r="B8556" s="101">
        <v>85</v>
      </c>
      <c r="C8556" s="92" t="str">
        <f t="shared" si="399"/>
        <v>GET /file-payments/{FilePaymentId}/payment-details</v>
      </c>
      <c r="D8556" s="94" t="s">
        <v>208</v>
      </c>
      <c r="E8556" s="93" t="str">
        <f t="shared" si="400"/>
        <v>PISP</v>
      </c>
      <c r="F8556" s="93" t="str">
        <f t="shared" si="401"/>
        <v>Y</v>
      </c>
      <c r="G8556" s="104">
        <v>68969922.53794542</v>
      </c>
      <c r="H8556" s="99">
        <v>2743.8816352087529</v>
      </c>
      <c r="I8556" s="99">
        <v>88.174493497604729</v>
      </c>
      <c r="J8556" s="96"/>
      <c r="K8556" s="96"/>
      <c r="L8556" s="96"/>
      <c r="M8556" s="96"/>
      <c r="N8556" s="96"/>
      <c r="O8556" s="96"/>
      <c r="P8556" s="96"/>
    </row>
    <row r="8557" spans="1:16" x14ac:dyDescent="0.25">
      <c r="A8557" s="97">
        <v>43797</v>
      </c>
      <c r="B8557" s="101">
        <v>86</v>
      </c>
      <c r="C8557" s="92" t="str">
        <f t="shared" si="399"/>
        <v>POST /event-subscriptions</v>
      </c>
      <c r="D8557" s="94" t="s">
        <v>208</v>
      </c>
      <c r="E8557" s="93" t="str">
        <f t="shared" si="400"/>
        <v>Notifications</v>
      </c>
      <c r="F8557" s="93" t="str">
        <f t="shared" si="401"/>
        <v>N</v>
      </c>
      <c r="G8557" s="104">
        <v>10931943.388384145</v>
      </c>
      <c r="H8557" s="99">
        <v>13189.248744639048</v>
      </c>
      <c r="I8557" s="99">
        <v>12.338678477457258</v>
      </c>
      <c r="J8557" s="96"/>
      <c r="K8557" s="96"/>
      <c r="L8557" s="96"/>
      <c r="M8557" s="96"/>
      <c r="N8557" s="96"/>
      <c r="O8557" s="96"/>
      <c r="P8557" s="96"/>
    </row>
    <row r="8558" spans="1:16" x14ac:dyDescent="0.25">
      <c r="A8558" s="97">
        <v>43797</v>
      </c>
      <c r="B8558" s="101">
        <v>87</v>
      </c>
      <c r="C8558" s="92" t="str">
        <f t="shared" si="399"/>
        <v>GET /event-subscriptions</v>
      </c>
      <c r="D8558" s="94" t="s">
        <v>208</v>
      </c>
      <c r="E8558" s="93" t="str">
        <f t="shared" si="400"/>
        <v>Notifications</v>
      </c>
      <c r="F8558" s="93" t="str">
        <f t="shared" si="401"/>
        <v>N</v>
      </c>
      <c r="G8558" s="104">
        <v>19303069.501451485</v>
      </c>
      <c r="H8558" s="99">
        <v>40536.84439183314</v>
      </c>
      <c r="I8558" s="99">
        <v>157.98592814212233</v>
      </c>
      <c r="J8558" s="96"/>
      <c r="K8558" s="96"/>
      <c r="L8558" s="96"/>
      <c r="M8558" s="96"/>
      <c r="N8558" s="96"/>
      <c r="O8558" s="96"/>
      <c r="P8558" s="96"/>
    </row>
    <row r="8559" spans="1:16" x14ac:dyDescent="0.25">
      <c r="A8559" s="97">
        <v>43797</v>
      </c>
      <c r="B8559" s="101">
        <v>88</v>
      </c>
      <c r="C8559" s="92" t="str">
        <f t="shared" si="399"/>
        <v>PUT /event-subscriptions/{EventSubscriptionId}</v>
      </c>
      <c r="D8559" s="94" t="s">
        <v>208</v>
      </c>
      <c r="E8559" s="93" t="str">
        <f t="shared" si="400"/>
        <v>Notifications</v>
      </c>
      <c r="F8559" s="93" t="str">
        <f t="shared" si="401"/>
        <v>N</v>
      </c>
      <c r="G8559" s="104">
        <v>11478540.557803353</v>
      </c>
      <c r="H8559" s="99">
        <v>13848.711181871</v>
      </c>
      <c r="I8559" s="99">
        <v>12.955612401330121</v>
      </c>
      <c r="J8559" s="96"/>
      <c r="K8559" s="96"/>
      <c r="L8559" s="96"/>
      <c r="M8559" s="96"/>
      <c r="N8559" s="96"/>
      <c r="O8559" s="96"/>
      <c r="P8559" s="96"/>
    </row>
    <row r="8560" spans="1:16" x14ac:dyDescent="0.25">
      <c r="A8560" s="97">
        <v>43797</v>
      </c>
      <c r="B8560" s="101">
        <v>89</v>
      </c>
      <c r="C8560" s="92" t="str">
        <f t="shared" si="399"/>
        <v>DELETE /event-subscriptions/{EventSubscriptionId}</v>
      </c>
      <c r="D8560" s="94" t="s">
        <v>208</v>
      </c>
      <c r="E8560" s="93" t="str">
        <f t="shared" si="400"/>
        <v>Notifications</v>
      </c>
      <c r="F8560" s="93" t="str">
        <f t="shared" si="401"/>
        <v>N</v>
      </c>
      <c r="G8560" s="104">
        <v>6772926.7666165503</v>
      </c>
      <c r="H8560" s="99">
        <v>13714.390120111717</v>
      </c>
      <c r="I8560" s="99">
        <v>129.04298240840893</v>
      </c>
      <c r="J8560" s="96"/>
      <c r="K8560" s="96"/>
      <c r="L8560" s="96"/>
      <c r="M8560" s="96"/>
      <c r="N8560" s="96"/>
      <c r="O8560" s="96"/>
      <c r="P8560" s="96"/>
    </row>
    <row r="8561" spans="1:16" x14ac:dyDescent="0.25">
      <c r="A8561" s="97">
        <v>43797</v>
      </c>
      <c r="B8561" s="101">
        <v>90</v>
      </c>
      <c r="C8561" s="92" t="str">
        <f t="shared" si="399"/>
        <v>POST /event-notifications</v>
      </c>
      <c r="D8561" s="94" t="s">
        <v>208</v>
      </c>
      <c r="E8561" s="93" t="str">
        <f t="shared" si="400"/>
        <v>Notifications</v>
      </c>
      <c r="F8561" s="93" t="str">
        <f t="shared" si="401"/>
        <v>N</v>
      </c>
      <c r="G8561" s="104">
        <v>7694730.3817014918</v>
      </c>
      <c r="H8561" s="99">
        <v>16496.916741923222</v>
      </c>
      <c r="I8561" s="99">
        <v>221.860189602254</v>
      </c>
      <c r="J8561" s="96"/>
      <c r="K8561" s="96"/>
      <c r="L8561" s="96"/>
      <c r="M8561" s="96"/>
      <c r="N8561" s="96"/>
      <c r="O8561" s="96"/>
      <c r="P8561" s="96"/>
    </row>
    <row r="8562" spans="1:16" x14ac:dyDescent="0.25">
      <c r="A8562" s="97">
        <v>43797</v>
      </c>
      <c r="B8562" s="101">
        <v>91</v>
      </c>
      <c r="C8562" s="92" t="str">
        <f t="shared" si="399"/>
        <v>POST /events</v>
      </c>
      <c r="D8562" s="94" t="s">
        <v>208</v>
      </c>
      <c r="E8562" s="93" t="str">
        <f t="shared" si="400"/>
        <v>Notifications</v>
      </c>
      <c r="F8562" s="93" t="str">
        <f t="shared" si="401"/>
        <v>N</v>
      </c>
      <c r="G8562" s="104">
        <v>5541485.5363226319</v>
      </c>
      <c r="H8562" s="99">
        <v>11220.864643727768</v>
      </c>
      <c r="I8562" s="99">
        <v>105.5806219705164</v>
      </c>
      <c r="J8562" s="96"/>
      <c r="K8562" s="96"/>
      <c r="L8562" s="96"/>
      <c r="M8562" s="96"/>
      <c r="N8562" s="96"/>
      <c r="O8562" s="96"/>
      <c r="P8562" s="96"/>
    </row>
    <row r="8563" spans="1:16" x14ac:dyDescent="0.25">
      <c r="A8563" s="97">
        <v>43798</v>
      </c>
      <c r="B8563" s="101">
        <v>0</v>
      </c>
      <c r="C8563" s="92" t="str">
        <f t="shared" si="399"/>
        <v>OIDC endpoints for token IDs</v>
      </c>
      <c r="D8563" s="94" t="s">
        <v>207</v>
      </c>
      <c r="E8563" s="93" t="str">
        <f t="shared" si="400"/>
        <v>OIDC</v>
      </c>
      <c r="F8563" s="93" t="str">
        <f t="shared" si="401"/>
        <v>N</v>
      </c>
      <c r="G8563" s="111">
        <v>870700856.33598685</v>
      </c>
      <c r="H8563" s="99">
        <v>1910390.250647377</v>
      </c>
      <c r="I8563" s="99">
        <v>541.11580005492021</v>
      </c>
      <c r="J8563" s="96"/>
      <c r="K8563" s="96"/>
      <c r="L8563" s="96"/>
      <c r="M8563" s="96"/>
      <c r="N8563" s="96"/>
      <c r="O8563" s="96"/>
      <c r="P8563" s="96"/>
    </row>
    <row r="8564" spans="1:16" x14ac:dyDescent="0.25">
      <c r="A8564" s="100">
        <v>43798</v>
      </c>
      <c r="B8564" s="101">
        <v>1</v>
      </c>
      <c r="C8564" s="92" t="str">
        <f t="shared" si="399"/>
        <v>POST /account-access-consents</v>
      </c>
      <c r="D8564" s="94" t="s">
        <v>207</v>
      </c>
      <c r="E8564" s="93" t="str">
        <f t="shared" si="400"/>
        <v>AISP</v>
      </c>
      <c r="F8564" s="93" t="str">
        <f t="shared" si="401"/>
        <v>N</v>
      </c>
      <c r="G8564" s="95">
        <v>792227.20807134104</v>
      </c>
      <c r="H8564" s="102">
        <v>31223.053108564254</v>
      </c>
      <c r="I8564" s="102">
        <v>95.162833545240346</v>
      </c>
      <c r="J8564" s="96"/>
      <c r="K8564" s="96"/>
      <c r="L8564" s="96"/>
      <c r="M8564" s="96"/>
      <c r="N8564" s="96"/>
      <c r="O8564" s="96"/>
      <c r="P8564" s="96"/>
    </row>
    <row r="8565" spans="1:16" x14ac:dyDescent="0.25">
      <c r="A8565" s="100">
        <v>43798</v>
      </c>
      <c r="B8565" s="101">
        <v>2</v>
      </c>
      <c r="C8565" s="92" t="str">
        <f t="shared" si="399"/>
        <v>GET /account-access-consents/{ConsentId}</v>
      </c>
      <c r="D8565" s="94" t="s">
        <v>207</v>
      </c>
      <c r="E8565" s="93" t="str">
        <f t="shared" si="400"/>
        <v>AISP</v>
      </c>
      <c r="F8565" s="93" t="str">
        <f t="shared" si="401"/>
        <v>N</v>
      </c>
      <c r="G8565" s="95">
        <v>1738024.9259446145</v>
      </c>
      <c r="H8565" s="102">
        <v>30655.084546437949</v>
      </c>
      <c r="I8565" s="102">
        <v>37.489466939928484</v>
      </c>
      <c r="J8565" s="96"/>
      <c r="K8565" s="96"/>
      <c r="L8565" s="96"/>
      <c r="M8565" s="96"/>
      <c r="N8565" s="96"/>
      <c r="O8565" s="96"/>
      <c r="P8565" s="96"/>
    </row>
    <row r="8566" spans="1:16" x14ac:dyDescent="0.25">
      <c r="A8566" s="100">
        <v>43798</v>
      </c>
      <c r="B8566" s="101">
        <v>3</v>
      </c>
      <c r="C8566" s="92" t="str">
        <f t="shared" si="399"/>
        <v>DELETE /account-access-consents/{ConsentId}</v>
      </c>
      <c r="D8566" s="94" t="s">
        <v>207</v>
      </c>
      <c r="E8566" s="93" t="str">
        <f t="shared" si="400"/>
        <v>AISP</v>
      </c>
      <c r="F8566" s="93" t="str">
        <f t="shared" si="401"/>
        <v>N</v>
      </c>
      <c r="G8566" s="95">
        <v>811398.09907819831</v>
      </c>
      <c r="H8566" s="102">
        <v>24289.246830645265</v>
      </c>
      <c r="I8566" s="102">
        <v>283.31568998000779</v>
      </c>
      <c r="J8566" s="96"/>
      <c r="K8566" s="96"/>
      <c r="L8566" s="96"/>
      <c r="M8566" s="96"/>
      <c r="N8566" s="96"/>
      <c r="O8566" s="96"/>
      <c r="P8566" s="96"/>
    </row>
    <row r="8567" spans="1:16" x14ac:dyDescent="0.25">
      <c r="A8567" s="100">
        <v>43798</v>
      </c>
      <c r="B8567" s="101">
        <v>4</v>
      </c>
      <c r="C8567" s="92" t="str">
        <f t="shared" si="399"/>
        <v>GET /accounts</v>
      </c>
      <c r="D8567" s="94" t="s">
        <v>207</v>
      </c>
      <c r="E8567" s="93" t="str">
        <f t="shared" si="400"/>
        <v>AISP</v>
      </c>
      <c r="F8567" s="93" t="str">
        <f t="shared" si="401"/>
        <v>Y</v>
      </c>
      <c r="G8567" s="95">
        <v>1786406.3332620016</v>
      </c>
      <c r="H8567" s="102">
        <v>32501.80323236492</v>
      </c>
      <c r="I8567" s="102">
        <v>77.078183541422078</v>
      </c>
      <c r="J8567" s="96"/>
      <c r="K8567" s="96"/>
      <c r="L8567" s="96"/>
      <c r="M8567" s="96"/>
      <c r="N8567" s="96"/>
      <c r="O8567" s="96"/>
      <c r="P8567" s="96"/>
    </row>
    <row r="8568" spans="1:16" x14ac:dyDescent="0.25">
      <c r="A8568" s="100">
        <v>43798</v>
      </c>
      <c r="B8568" s="101">
        <v>5</v>
      </c>
      <c r="C8568" s="92" t="str">
        <f t="shared" si="399"/>
        <v>GET /accounts/{AccountId}</v>
      </c>
      <c r="D8568" s="94" t="s">
        <v>207</v>
      </c>
      <c r="E8568" s="93" t="str">
        <f t="shared" si="400"/>
        <v>AISP</v>
      </c>
      <c r="F8568" s="93" t="str">
        <f t="shared" si="401"/>
        <v>Y</v>
      </c>
      <c r="G8568" s="95">
        <v>3145570.8255652781</v>
      </c>
      <c r="H8568" s="102">
        <v>42444.490787225252</v>
      </c>
      <c r="I8568" s="102">
        <v>97.963327719478755</v>
      </c>
      <c r="J8568" s="96"/>
      <c r="K8568" s="96"/>
      <c r="L8568" s="96"/>
      <c r="M8568" s="96"/>
      <c r="N8568" s="96"/>
      <c r="O8568" s="96"/>
      <c r="P8568" s="96"/>
    </row>
    <row r="8569" spans="1:16" x14ac:dyDescent="0.25">
      <c r="A8569" s="100">
        <v>43798</v>
      </c>
      <c r="B8569" s="101">
        <v>6</v>
      </c>
      <c r="C8569" s="92" t="str">
        <f t="shared" si="399"/>
        <v>GET /accounts/{AccountId}/balances</v>
      </c>
      <c r="D8569" s="94" t="s">
        <v>207</v>
      </c>
      <c r="E8569" s="93" t="str">
        <f t="shared" si="400"/>
        <v>AISP</v>
      </c>
      <c r="F8569" s="93" t="str">
        <f t="shared" si="401"/>
        <v>Y</v>
      </c>
      <c r="G8569" s="95">
        <v>2234529.1237893049</v>
      </c>
      <c r="H8569" s="102">
        <v>29226.671689302129</v>
      </c>
      <c r="I8569" s="102">
        <v>157.49250920165491</v>
      </c>
      <c r="J8569" s="96"/>
      <c r="K8569" s="96"/>
      <c r="L8569" s="96"/>
      <c r="M8569" s="96"/>
      <c r="N8569" s="96"/>
      <c r="O8569" s="96"/>
      <c r="P8569" s="96"/>
    </row>
    <row r="8570" spans="1:16" x14ac:dyDescent="0.25">
      <c r="A8570" s="100">
        <v>43798</v>
      </c>
      <c r="B8570" s="101">
        <v>7</v>
      </c>
      <c r="C8570" s="92" t="str">
        <f t="shared" si="399"/>
        <v>GET /balances</v>
      </c>
      <c r="D8570" s="94" t="s">
        <v>207</v>
      </c>
      <c r="E8570" s="93" t="str">
        <f t="shared" si="400"/>
        <v>AISP</v>
      </c>
      <c r="F8570" s="93" t="str">
        <f t="shared" si="401"/>
        <v>Y</v>
      </c>
      <c r="G8570" s="95">
        <v>1421160.1853530065</v>
      </c>
      <c r="H8570" s="102">
        <v>20563.454375066285</v>
      </c>
      <c r="I8570" s="102">
        <v>163.75121402470194</v>
      </c>
      <c r="J8570" s="96"/>
      <c r="K8570" s="96"/>
      <c r="L8570" s="96"/>
      <c r="M8570" s="96"/>
      <c r="N8570" s="96"/>
      <c r="O8570" s="96"/>
      <c r="P8570" s="96"/>
    </row>
    <row r="8571" spans="1:16" x14ac:dyDescent="0.25">
      <c r="A8571" s="100">
        <v>43798</v>
      </c>
      <c r="B8571" s="101">
        <v>8</v>
      </c>
      <c r="C8571" s="92" t="str">
        <f t="shared" si="399"/>
        <v>GET /accounts/{AccountId}/transactions</v>
      </c>
      <c r="D8571" s="94" t="s">
        <v>207</v>
      </c>
      <c r="E8571" s="93" t="str">
        <f t="shared" si="400"/>
        <v>AISP</v>
      </c>
      <c r="F8571" s="93" t="str">
        <f t="shared" si="401"/>
        <v>Y</v>
      </c>
      <c r="G8571" s="95">
        <v>40041587.204535335</v>
      </c>
      <c r="H8571" s="102">
        <v>19514.959780007484</v>
      </c>
      <c r="I8571" s="102">
        <v>171.8401823088268</v>
      </c>
      <c r="J8571" s="96"/>
      <c r="K8571" s="96"/>
      <c r="L8571" s="96"/>
      <c r="M8571" s="96"/>
      <c r="N8571" s="96"/>
      <c r="O8571" s="96"/>
      <c r="P8571" s="96"/>
    </row>
    <row r="8572" spans="1:16" x14ac:dyDescent="0.25">
      <c r="A8572" s="100">
        <v>43798</v>
      </c>
      <c r="B8572" s="101">
        <v>9</v>
      </c>
      <c r="C8572" s="92" t="str">
        <f t="shared" si="399"/>
        <v>GET /transactions</v>
      </c>
      <c r="D8572" s="94" t="s">
        <v>207</v>
      </c>
      <c r="E8572" s="93" t="str">
        <f t="shared" si="400"/>
        <v>AISP</v>
      </c>
      <c r="F8572" s="93" t="str">
        <f t="shared" si="401"/>
        <v>Y</v>
      </c>
      <c r="G8572" s="95">
        <v>385380195.27759516</v>
      </c>
      <c r="H8572" s="102">
        <v>44682.41717739078</v>
      </c>
      <c r="I8572" s="102">
        <v>39.560751568744074</v>
      </c>
      <c r="J8572" s="96"/>
      <c r="K8572" s="96"/>
      <c r="L8572" s="96"/>
      <c r="M8572" s="96"/>
      <c r="N8572" s="96"/>
      <c r="O8572" s="96"/>
      <c r="P8572" s="96"/>
    </row>
    <row r="8573" spans="1:16" x14ac:dyDescent="0.25">
      <c r="A8573" s="100">
        <v>43798</v>
      </c>
      <c r="B8573" s="101">
        <v>10</v>
      </c>
      <c r="C8573" s="92" t="str">
        <f t="shared" si="399"/>
        <v>GET /accounts/{AccountId}/beneficiaries</v>
      </c>
      <c r="D8573" s="94" t="s">
        <v>207</v>
      </c>
      <c r="E8573" s="93" t="str">
        <f t="shared" si="400"/>
        <v>AISP</v>
      </c>
      <c r="F8573" s="93" t="str">
        <f t="shared" si="401"/>
        <v>Y</v>
      </c>
      <c r="G8573" s="95">
        <v>2461399.7907811878</v>
      </c>
      <c r="H8573" s="102">
        <v>27215.232023548637</v>
      </c>
      <c r="I8573" s="102">
        <v>151.80400411193691</v>
      </c>
      <c r="J8573" s="96"/>
      <c r="K8573" s="96"/>
      <c r="L8573" s="96"/>
      <c r="M8573" s="96"/>
      <c r="N8573" s="96"/>
      <c r="O8573" s="96"/>
      <c r="P8573" s="96"/>
    </row>
    <row r="8574" spans="1:16" x14ac:dyDescent="0.25">
      <c r="A8574" s="100">
        <v>43798</v>
      </c>
      <c r="B8574" s="101">
        <v>11</v>
      </c>
      <c r="C8574" s="92" t="str">
        <f t="shared" si="399"/>
        <v>GET /beneficiaries</v>
      </c>
      <c r="D8574" s="94" t="s">
        <v>207</v>
      </c>
      <c r="E8574" s="93" t="str">
        <f t="shared" si="400"/>
        <v>AISP</v>
      </c>
      <c r="F8574" s="93" t="str">
        <f t="shared" si="401"/>
        <v>Y</v>
      </c>
      <c r="G8574" s="95">
        <v>3390522.9397915034</v>
      </c>
      <c r="H8574" s="102">
        <v>35998.819013944725</v>
      </c>
      <c r="I8574" s="102">
        <v>31.256191988629428</v>
      </c>
      <c r="J8574" s="96"/>
      <c r="K8574" s="96"/>
      <c r="L8574" s="96"/>
      <c r="M8574" s="96"/>
      <c r="N8574" s="96"/>
      <c r="O8574" s="96"/>
      <c r="P8574" s="96"/>
    </row>
    <row r="8575" spans="1:16" x14ac:dyDescent="0.25">
      <c r="A8575" s="100">
        <v>43798</v>
      </c>
      <c r="B8575" s="101">
        <v>12</v>
      </c>
      <c r="C8575" s="92" t="str">
        <f t="shared" si="399"/>
        <v>GET /accounts/{AccountId}/direct-debits</v>
      </c>
      <c r="D8575" s="94" t="s">
        <v>207</v>
      </c>
      <c r="E8575" s="93" t="str">
        <f t="shared" si="400"/>
        <v>AISP</v>
      </c>
      <c r="F8575" s="93" t="str">
        <f t="shared" si="401"/>
        <v>Y</v>
      </c>
      <c r="G8575" s="95">
        <v>2073146.0484337495</v>
      </c>
      <c r="H8575" s="102">
        <v>37155.247346273485</v>
      </c>
      <c r="I8575" s="102">
        <v>192.23447237412515</v>
      </c>
      <c r="J8575" s="96"/>
      <c r="K8575" s="96"/>
      <c r="L8575" s="96"/>
      <c r="M8575" s="96"/>
      <c r="N8575" s="96"/>
      <c r="O8575" s="96"/>
      <c r="P8575" s="96"/>
    </row>
    <row r="8576" spans="1:16" x14ac:dyDescent="0.25">
      <c r="A8576" s="100">
        <v>43798</v>
      </c>
      <c r="B8576" s="101">
        <v>13</v>
      </c>
      <c r="C8576" s="92" t="str">
        <f t="shared" si="399"/>
        <v>GET /direct-debits</v>
      </c>
      <c r="D8576" s="94" t="s">
        <v>207</v>
      </c>
      <c r="E8576" s="93" t="str">
        <f t="shared" si="400"/>
        <v>AISP</v>
      </c>
      <c r="F8576" s="93" t="str">
        <f t="shared" si="401"/>
        <v>Y</v>
      </c>
      <c r="G8576" s="95">
        <v>2183249.0709817153</v>
      </c>
      <c r="H8576" s="102">
        <v>21819.361330496671</v>
      </c>
      <c r="I8576" s="102">
        <v>248.82350345503167</v>
      </c>
      <c r="J8576" s="96"/>
      <c r="K8576" s="96"/>
      <c r="L8576" s="96"/>
      <c r="M8576" s="96"/>
      <c r="N8576" s="96"/>
      <c r="O8576" s="96"/>
      <c r="P8576" s="96"/>
    </row>
    <row r="8577" spans="1:16" x14ac:dyDescent="0.25">
      <c r="A8577" s="100">
        <v>43798</v>
      </c>
      <c r="B8577" s="101">
        <v>14</v>
      </c>
      <c r="C8577" s="92" t="str">
        <f t="shared" si="399"/>
        <v>GET /accounts/{AccountId}/standing-orders</v>
      </c>
      <c r="D8577" s="94" t="s">
        <v>207</v>
      </c>
      <c r="E8577" s="93" t="str">
        <f t="shared" si="400"/>
        <v>AISP</v>
      </c>
      <c r="F8577" s="93" t="str">
        <f t="shared" si="401"/>
        <v>Y</v>
      </c>
      <c r="G8577" s="95">
        <v>1108004.8021826565</v>
      </c>
      <c r="H8577" s="102">
        <v>17492.23405149156</v>
      </c>
      <c r="I8577" s="102">
        <v>138.66311284964183</v>
      </c>
      <c r="J8577" s="96"/>
      <c r="K8577" s="96"/>
      <c r="L8577" s="96"/>
      <c r="M8577" s="96"/>
      <c r="N8577" s="96"/>
      <c r="O8577" s="96"/>
      <c r="P8577" s="96"/>
    </row>
    <row r="8578" spans="1:16" x14ac:dyDescent="0.25">
      <c r="A8578" s="100">
        <v>43798</v>
      </c>
      <c r="B8578" s="101">
        <v>15</v>
      </c>
      <c r="C8578" s="92" t="str">
        <f t="shared" si="399"/>
        <v>GET /standing-orders</v>
      </c>
      <c r="D8578" s="94" t="s">
        <v>207</v>
      </c>
      <c r="E8578" s="93" t="str">
        <f t="shared" si="400"/>
        <v>AISP</v>
      </c>
      <c r="F8578" s="93" t="str">
        <f t="shared" si="401"/>
        <v>Y</v>
      </c>
      <c r="G8578" s="95">
        <v>1658527.840265617</v>
      </c>
      <c r="H8578" s="102">
        <v>40953.319294542343</v>
      </c>
      <c r="I8578" s="102">
        <v>142.56046888013202</v>
      </c>
      <c r="J8578" s="96"/>
      <c r="K8578" s="96"/>
      <c r="L8578" s="96"/>
      <c r="M8578" s="96"/>
      <c r="N8578" s="96"/>
      <c r="O8578" s="96"/>
      <c r="P8578" s="96"/>
    </row>
    <row r="8579" spans="1:16" x14ac:dyDescent="0.25">
      <c r="A8579" s="100">
        <v>43798</v>
      </c>
      <c r="B8579" s="101">
        <v>16</v>
      </c>
      <c r="C8579" s="92" t="str">
        <f t="shared" si="399"/>
        <v>GET /accounts/{AccountId}/product</v>
      </c>
      <c r="D8579" s="94" t="s">
        <v>207</v>
      </c>
      <c r="E8579" s="93" t="str">
        <f t="shared" si="400"/>
        <v>AISP</v>
      </c>
      <c r="F8579" s="93" t="str">
        <f t="shared" si="401"/>
        <v>Y</v>
      </c>
      <c r="G8579" s="95">
        <v>396464.86764368415</v>
      </c>
      <c r="H8579" s="102">
        <v>5278.1069974065031</v>
      </c>
      <c r="I8579" s="102">
        <v>189.84218668386379</v>
      </c>
      <c r="J8579" s="96"/>
      <c r="K8579" s="96"/>
      <c r="L8579" s="96"/>
      <c r="M8579" s="96"/>
      <c r="N8579" s="96"/>
      <c r="O8579" s="96"/>
      <c r="P8579" s="96"/>
    </row>
    <row r="8580" spans="1:16" x14ac:dyDescent="0.25">
      <c r="A8580" s="100">
        <v>43798</v>
      </c>
      <c r="B8580" s="101">
        <v>17</v>
      </c>
      <c r="C8580" s="92" t="str">
        <f t="shared" si="399"/>
        <v>GET /products</v>
      </c>
      <c r="D8580" s="94" t="s">
        <v>207</v>
      </c>
      <c r="E8580" s="93" t="str">
        <f t="shared" si="400"/>
        <v>AISP</v>
      </c>
      <c r="F8580" s="93" t="str">
        <f t="shared" si="401"/>
        <v>Y</v>
      </c>
      <c r="G8580" s="95">
        <v>1010041.6634878768</v>
      </c>
      <c r="H8580" s="102">
        <v>35156.913315524791</v>
      </c>
      <c r="I8580" s="102">
        <v>252.06575115312046</v>
      </c>
      <c r="J8580" s="96"/>
      <c r="K8580" s="96"/>
      <c r="L8580" s="96"/>
      <c r="M8580" s="96"/>
      <c r="N8580" s="96"/>
      <c r="O8580" s="96"/>
      <c r="P8580" s="96"/>
    </row>
    <row r="8581" spans="1:16" x14ac:dyDescent="0.25">
      <c r="A8581" s="100">
        <v>43798</v>
      </c>
      <c r="B8581" s="101">
        <v>18</v>
      </c>
      <c r="C8581" s="92" t="str">
        <f t="shared" si="399"/>
        <v>GET /accounts/{AccountId}/offers</v>
      </c>
      <c r="D8581" s="94" t="s">
        <v>207</v>
      </c>
      <c r="E8581" s="93" t="str">
        <f t="shared" si="400"/>
        <v>AISP</v>
      </c>
      <c r="F8581" s="93" t="str">
        <f t="shared" si="401"/>
        <v>Y</v>
      </c>
      <c r="G8581" s="95">
        <v>923882.86491114681</v>
      </c>
      <c r="H8581" s="102">
        <v>40935.594697353583</v>
      </c>
      <c r="I8581" s="102">
        <v>280.74486536232428</v>
      </c>
      <c r="J8581" s="96"/>
      <c r="K8581" s="96"/>
      <c r="L8581" s="96"/>
      <c r="M8581" s="96"/>
      <c r="N8581" s="96"/>
      <c r="O8581" s="96"/>
      <c r="P8581" s="96"/>
    </row>
    <row r="8582" spans="1:16" x14ac:dyDescent="0.25">
      <c r="A8582" s="100">
        <v>43798</v>
      </c>
      <c r="B8582" s="101">
        <v>19</v>
      </c>
      <c r="C8582" s="92" t="str">
        <f t="shared" si="399"/>
        <v>GET /offers</v>
      </c>
      <c r="D8582" s="94" t="s">
        <v>207</v>
      </c>
      <c r="E8582" s="93" t="str">
        <f t="shared" si="400"/>
        <v>AISP</v>
      </c>
      <c r="F8582" s="93" t="str">
        <f t="shared" si="401"/>
        <v>Y</v>
      </c>
      <c r="G8582" s="95">
        <v>3693367.6483986601</v>
      </c>
      <c r="H8582" s="102">
        <v>36834.600578488556</v>
      </c>
      <c r="I8582" s="102">
        <v>179.90378766117962</v>
      </c>
      <c r="J8582" s="96"/>
      <c r="K8582" s="96"/>
      <c r="L8582" s="96"/>
      <c r="M8582" s="96"/>
      <c r="N8582" s="96"/>
      <c r="O8582" s="96"/>
      <c r="P8582" s="96"/>
    </row>
    <row r="8583" spans="1:16" x14ac:dyDescent="0.25">
      <c r="A8583" s="100">
        <v>43798</v>
      </c>
      <c r="B8583" s="101">
        <v>20</v>
      </c>
      <c r="C8583" s="92" t="str">
        <f t="shared" si="399"/>
        <v>GET /accounts/{AccountId}/party</v>
      </c>
      <c r="D8583" s="94" t="s">
        <v>207</v>
      </c>
      <c r="E8583" s="93" t="str">
        <f t="shared" si="400"/>
        <v>AISP</v>
      </c>
      <c r="F8583" s="93" t="str">
        <f t="shared" si="401"/>
        <v>Y</v>
      </c>
      <c r="G8583" s="95">
        <v>1273202.2359662384</v>
      </c>
      <c r="H8583" s="102">
        <v>51041.463423402332</v>
      </c>
      <c r="I8583" s="102">
        <v>0</v>
      </c>
      <c r="J8583" s="96"/>
      <c r="K8583" s="96"/>
      <c r="L8583" s="96"/>
      <c r="M8583" s="96"/>
      <c r="N8583" s="96"/>
      <c r="O8583" s="96"/>
      <c r="P8583" s="96"/>
    </row>
    <row r="8584" spans="1:16" x14ac:dyDescent="0.25">
      <c r="A8584" s="100">
        <v>43798</v>
      </c>
      <c r="B8584" s="101">
        <v>21</v>
      </c>
      <c r="C8584" s="92" t="str">
        <f t="shared" ref="C8584:C8647" si="402">VLOOKUP($B8584,endpoints,3)</f>
        <v>GET /party</v>
      </c>
      <c r="D8584" s="94" t="s">
        <v>207</v>
      </c>
      <c r="E8584" s="93" t="str">
        <f t="shared" ref="E8584:E8647" si="403">VLOOKUP($B8584,endpoints,4)</f>
        <v>AISP</v>
      </c>
      <c r="F8584" s="93" t="str">
        <f t="shared" ref="F8584:F8647" si="404">VLOOKUP($B8584,endpoints,5)</f>
        <v>Y</v>
      </c>
      <c r="G8584" s="95">
        <v>922451.40329185524</v>
      </c>
      <c r="H8584" s="102">
        <v>10160.846249101054</v>
      </c>
      <c r="I8584" s="102">
        <v>414.92264857100326</v>
      </c>
      <c r="J8584" s="96"/>
      <c r="K8584" s="96"/>
      <c r="L8584" s="96"/>
      <c r="M8584" s="96"/>
      <c r="N8584" s="96"/>
      <c r="O8584" s="96"/>
      <c r="P8584" s="96"/>
    </row>
    <row r="8585" spans="1:16" x14ac:dyDescent="0.25">
      <c r="A8585" s="100">
        <v>43798</v>
      </c>
      <c r="B8585" s="101">
        <v>22</v>
      </c>
      <c r="C8585" s="92" t="str">
        <f t="shared" si="402"/>
        <v>GET /accounts/{AccountId}/scheduled-payments</v>
      </c>
      <c r="D8585" s="94" t="s">
        <v>207</v>
      </c>
      <c r="E8585" s="93" t="str">
        <f t="shared" si="403"/>
        <v>AISP</v>
      </c>
      <c r="F8585" s="93" t="str">
        <f t="shared" si="404"/>
        <v>Y</v>
      </c>
      <c r="G8585" s="95">
        <v>1154401.2364004895</v>
      </c>
      <c r="H8585" s="102">
        <v>34108.632826126959</v>
      </c>
      <c r="I8585" s="102">
        <v>3.170701330119627</v>
      </c>
      <c r="J8585" s="96"/>
      <c r="K8585" s="96"/>
      <c r="L8585" s="96"/>
      <c r="M8585" s="96"/>
      <c r="N8585" s="96"/>
      <c r="O8585" s="96"/>
      <c r="P8585" s="96"/>
    </row>
    <row r="8586" spans="1:16" x14ac:dyDescent="0.25">
      <c r="A8586" s="100">
        <v>43798</v>
      </c>
      <c r="B8586" s="101">
        <v>23</v>
      </c>
      <c r="C8586" s="92" t="str">
        <f t="shared" si="402"/>
        <v>GET /scheduled-payments</v>
      </c>
      <c r="D8586" s="94" t="s">
        <v>207</v>
      </c>
      <c r="E8586" s="93" t="str">
        <f t="shared" si="403"/>
        <v>AISP</v>
      </c>
      <c r="F8586" s="93" t="str">
        <f t="shared" si="404"/>
        <v>Y</v>
      </c>
      <c r="G8586" s="95">
        <v>2014272.6503173404</v>
      </c>
      <c r="H8586" s="102">
        <v>30938.795283095104</v>
      </c>
      <c r="I8586" s="102">
        <v>93.928740581187057</v>
      </c>
      <c r="J8586" s="96"/>
      <c r="K8586" s="96"/>
      <c r="L8586" s="96"/>
      <c r="M8586" s="96"/>
      <c r="N8586" s="96"/>
      <c r="O8586" s="96"/>
      <c r="P8586" s="96"/>
    </row>
    <row r="8587" spans="1:16" x14ac:dyDescent="0.25">
      <c r="A8587" s="100">
        <v>43798</v>
      </c>
      <c r="B8587" s="101">
        <v>24</v>
      </c>
      <c r="C8587" s="92" t="str">
        <f t="shared" si="402"/>
        <v>GET /accounts/{AccountId}/statements</v>
      </c>
      <c r="D8587" s="94" t="s">
        <v>207</v>
      </c>
      <c r="E8587" s="93" t="str">
        <f t="shared" si="403"/>
        <v>AISP</v>
      </c>
      <c r="F8587" s="93" t="str">
        <f t="shared" si="404"/>
        <v>Y</v>
      </c>
      <c r="G8587" s="95">
        <v>966332.90848513076</v>
      </c>
      <c r="H8587" s="102">
        <v>14991.768429754507</v>
      </c>
      <c r="I8587" s="102">
        <v>158.51005939508465</v>
      </c>
      <c r="J8587" s="96"/>
      <c r="K8587" s="96"/>
      <c r="L8587" s="96"/>
      <c r="M8587" s="96"/>
      <c r="N8587" s="96"/>
      <c r="O8587" s="96"/>
      <c r="P8587" s="96"/>
    </row>
    <row r="8588" spans="1:16" x14ac:dyDescent="0.25">
      <c r="A8588" s="100">
        <v>43798</v>
      </c>
      <c r="B8588" s="101">
        <v>25</v>
      </c>
      <c r="C8588" s="92" t="str">
        <f t="shared" si="402"/>
        <v>GET /accounts/{AccountId}/statements/{StatementId}</v>
      </c>
      <c r="D8588" s="94" t="s">
        <v>207</v>
      </c>
      <c r="E8588" s="93" t="str">
        <f t="shared" si="403"/>
        <v>AISP</v>
      </c>
      <c r="F8588" s="93" t="str">
        <f t="shared" si="404"/>
        <v>Y</v>
      </c>
      <c r="G8588" s="95">
        <v>1393277.6252898937</v>
      </c>
      <c r="H8588" s="102">
        <v>22636.882058275325</v>
      </c>
      <c r="I8588" s="102">
        <v>119.41937053877665</v>
      </c>
      <c r="J8588" s="96"/>
      <c r="K8588" s="96"/>
      <c r="L8588" s="96"/>
      <c r="M8588" s="96"/>
      <c r="N8588" s="96"/>
      <c r="O8588" s="96"/>
      <c r="P8588" s="96"/>
    </row>
    <row r="8589" spans="1:16" x14ac:dyDescent="0.25">
      <c r="A8589" s="100">
        <v>43798</v>
      </c>
      <c r="B8589" s="101">
        <v>26</v>
      </c>
      <c r="C8589" s="92" t="str">
        <f t="shared" si="402"/>
        <v>GET /accounts/{AccountId}/statements/{StatementId}/file</v>
      </c>
      <c r="D8589" s="94" t="s">
        <v>207</v>
      </c>
      <c r="E8589" s="93" t="str">
        <f t="shared" si="403"/>
        <v>AISP</v>
      </c>
      <c r="F8589" s="93" t="str">
        <f t="shared" si="404"/>
        <v>Y</v>
      </c>
      <c r="G8589" s="95">
        <v>2539706.4774869964</v>
      </c>
      <c r="H8589" s="102">
        <v>23553.536784808803</v>
      </c>
      <c r="I8589" s="102">
        <v>106.45678583165727</v>
      </c>
      <c r="J8589" s="96"/>
      <c r="K8589" s="96"/>
      <c r="L8589" s="96"/>
      <c r="M8589" s="96"/>
      <c r="N8589" s="96"/>
      <c r="O8589" s="96"/>
      <c r="P8589" s="96"/>
    </row>
    <row r="8590" spans="1:16" x14ac:dyDescent="0.25">
      <c r="A8590" s="100">
        <v>43798</v>
      </c>
      <c r="B8590" s="101">
        <v>27</v>
      </c>
      <c r="C8590" s="92" t="str">
        <f t="shared" si="402"/>
        <v>GET /accounts/{AccountId}/statements/{StatementId}/transactions</v>
      </c>
      <c r="D8590" s="94" t="s">
        <v>207</v>
      </c>
      <c r="E8590" s="93" t="str">
        <f t="shared" si="403"/>
        <v>AISP</v>
      </c>
      <c r="F8590" s="93" t="str">
        <f t="shared" si="404"/>
        <v>Y</v>
      </c>
      <c r="G8590" s="95">
        <v>32128772.901426684</v>
      </c>
      <c r="H8590" s="102">
        <v>7750.3098997408633</v>
      </c>
      <c r="I8590" s="102">
        <v>325.85438896796711</v>
      </c>
      <c r="J8590" s="96"/>
      <c r="K8590" s="96"/>
      <c r="L8590" s="96"/>
      <c r="M8590" s="96"/>
      <c r="N8590" s="96"/>
      <c r="O8590" s="96"/>
      <c r="P8590" s="96"/>
    </row>
    <row r="8591" spans="1:16" x14ac:dyDescent="0.25">
      <c r="A8591" s="100">
        <v>43798</v>
      </c>
      <c r="B8591" s="101">
        <v>28</v>
      </c>
      <c r="C8591" s="92" t="str">
        <f t="shared" si="402"/>
        <v>GET /statements</v>
      </c>
      <c r="D8591" s="94" t="s">
        <v>207</v>
      </c>
      <c r="E8591" s="93" t="str">
        <f t="shared" si="403"/>
        <v>AISP</v>
      </c>
      <c r="F8591" s="93" t="str">
        <f t="shared" si="404"/>
        <v>Y</v>
      </c>
      <c r="G8591" s="95">
        <v>4208615.5146826571</v>
      </c>
      <c r="H8591" s="102">
        <v>38273.072292743469</v>
      </c>
      <c r="I8591" s="102">
        <v>81.332249369620683</v>
      </c>
      <c r="J8591" s="96"/>
      <c r="K8591" s="96"/>
      <c r="L8591" s="96"/>
      <c r="M8591" s="96"/>
      <c r="N8591" s="96"/>
      <c r="O8591" s="96"/>
      <c r="P8591" s="96"/>
    </row>
    <row r="8592" spans="1:16" x14ac:dyDescent="0.25">
      <c r="A8592" s="100">
        <v>43798</v>
      </c>
      <c r="B8592" s="101">
        <v>29</v>
      </c>
      <c r="C8592" s="92" t="str">
        <f t="shared" si="402"/>
        <v>POST /domestic-payment-consents</v>
      </c>
      <c r="D8592" s="94" t="s">
        <v>207</v>
      </c>
      <c r="E8592" s="93" t="str">
        <f t="shared" si="403"/>
        <v>PISP</v>
      </c>
      <c r="F8592" s="93" t="str">
        <f t="shared" si="404"/>
        <v>N</v>
      </c>
      <c r="G8592" s="95">
        <v>3941295.1150898547</v>
      </c>
      <c r="H8592" s="102">
        <v>9764.3617712133328</v>
      </c>
      <c r="I8592" s="102">
        <v>90.96483959205915</v>
      </c>
      <c r="J8592" s="96"/>
      <c r="K8592" s="96"/>
      <c r="L8592" s="96"/>
      <c r="M8592" s="96"/>
      <c r="N8592" s="96"/>
      <c r="O8592" s="96"/>
      <c r="P8592" s="96"/>
    </row>
    <row r="8593" spans="1:16" x14ac:dyDescent="0.25">
      <c r="A8593" s="100">
        <v>43798</v>
      </c>
      <c r="B8593" s="101">
        <v>30</v>
      </c>
      <c r="C8593" s="92" t="str">
        <f t="shared" si="402"/>
        <v>GET /domestic-payment-consents/{ConsentId}</v>
      </c>
      <c r="D8593" s="94" t="s">
        <v>207</v>
      </c>
      <c r="E8593" s="93" t="str">
        <f t="shared" si="403"/>
        <v>PISP</v>
      </c>
      <c r="F8593" s="93" t="str">
        <f t="shared" si="404"/>
        <v>N</v>
      </c>
      <c r="G8593" s="95">
        <v>14895039.476784153</v>
      </c>
      <c r="H8593" s="102">
        <v>19425.835685649894</v>
      </c>
      <c r="I8593" s="102">
        <v>164.34433132454768</v>
      </c>
      <c r="J8593" s="96"/>
      <c r="K8593" s="96"/>
      <c r="L8593" s="96"/>
      <c r="M8593" s="96"/>
      <c r="N8593" s="96"/>
      <c r="O8593" s="96"/>
      <c r="P8593" s="96"/>
    </row>
    <row r="8594" spans="1:16" x14ac:dyDescent="0.25">
      <c r="A8594" s="100">
        <v>43798</v>
      </c>
      <c r="B8594" s="101">
        <v>31</v>
      </c>
      <c r="C8594" s="92" t="str">
        <f t="shared" si="402"/>
        <v>POST /domestic-payments</v>
      </c>
      <c r="D8594" s="94" t="s">
        <v>207</v>
      </c>
      <c r="E8594" s="93" t="str">
        <f t="shared" si="403"/>
        <v>PISP</v>
      </c>
      <c r="F8594" s="93" t="str">
        <f t="shared" si="404"/>
        <v>Y</v>
      </c>
      <c r="G8594" s="95">
        <v>5328295.8284597378</v>
      </c>
      <c r="H8594" s="102">
        <v>17614.316093977635</v>
      </c>
      <c r="I8594" s="102">
        <v>6.9430458303036744</v>
      </c>
      <c r="J8594" s="96"/>
      <c r="K8594" s="96"/>
      <c r="L8594" s="96"/>
      <c r="M8594" s="96"/>
      <c r="N8594" s="96"/>
      <c r="O8594" s="96"/>
      <c r="P8594" s="96"/>
    </row>
    <row r="8595" spans="1:16" x14ac:dyDescent="0.25">
      <c r="A8595" s="100">
        <v>43798</v>
      </c>
      <c r="B8595" s="101">
        <v>32</v>
      </c>
      <c r="C8595" s="92" t="str">
        <f t="shared" si="402"/>
        <v>GET /domestic-payments/{DomesticPaymentId}</v>
      </c>
      <c r="D8595" s="94" t="s">
        <v>207</v>
      </c>
      <c r="E8595" s="93" t="str">
        <f t="shared" si="403"/>
        <v>PISP</v>
      </c>
      <c r="F8595" s="93" t="str">
        <f t="shared" si="404"/>
        <v>Y</v>
      </c>
      <c r="G8595" s="95">
        <v>35482506.850464314</v>
      </c>
      <c r="H8595" s="102">
        <v>43587.656123998728</v>
      </c>
      <c r="I8595" s="102">
        <v>81.982988702597552</v>
      </c>
      <c r="J8595" s="96"/>
      <c r="K8595" s="96"/>
      <c r="L8595" s="96"/>
      <c r="M8595" s="96"/>
      <c r="N8595" s="96"/>
      <c r="O8595" s="96"/>
      <c r="P8595" s="96"/>
    </row>
    <row r="8596" spans="1:16" x14ac:dyDescent="0.25">
      <c r="A8596" s="100">
        <v>43798</v>
      </c>
      <c r="B8596" s="101">
        <v>33</v>
      </c>
      <c r="C8596" s="92" t="str">
        <f t="shared" si="402"/>
        <v>POST /domestic-scheduled-payment-consents</v>
      </c>
      <c r="D8596" s="94" t="s">
        <v>207</v>
      </c>
      <c r="E8596" s="93" t="str">
        <f t="shared" si="403"/>
        <v>PISP</v>
      </c>
      <c r="F8596" s="93" t="str">
        <f t="shared" si="404"/>
        <v>N</v>
      </c>
      <c r="G8596" s="95">
        <v>17676976.191098612</v>
      </c>
      <c r="H8596" s="102">
        <v>18910.340418187519</v>
      </c>
      <c r="I8596" s="102">
        <v>101.24048215497595</v>
      </c>
      <c r="J8596" s="96"/>
      <c r="K8596" s="96"/>
      <c r="L8596" s="96"/>
      <c r="M8596" s="96"/>
      <c r="N8596" s="96"/>
      <c r="O8596" s="96"/>
      <c r="P8596" s="96"/>
    </row>
    <row r="8597" spans="1:16" x14ac:dyDescent="0.25">
      <c r="A8597" s="100">
        <v>43798</v>
      </c>
      <c r="B8597" s="101">
        <v>34</v>
      </c>
      <c r="C8597" s="92" t="str">
        <f t="shared" si="402"/>
        <v>GET /domestic-scheduled-payment-consents/{ConsentId}</v>
      </c>
      <c r="D8597" s="94" t="s">
        <v>207</v>
      </c>
      <c r="E8597" s="93" t="str">
        <f t="shared" si="403"/>
        <v>PISP</v>
      </c>
      <c r="F8597" s="93" t="str">
        <f t="shared" si="404"/>
        <v>N</v>
      </c>
      <c r="G8597" s="95">
        <v>11994653.648453146</v>
      </c>
      <c r="H8597" s="102">
        <v>12159.117460517111</v>
      </c>
      <c r="I8597" s="102">
        <v>81.53001298422484</v>
      </c>
      <c r="J8597" s="96"/>
      <c r="K8597" s="96"/>
      <c r="L8597" s="96"/>
      <c r="M8597" s="96"/>
      <c r="N8597" s="96"/>
      <c r="O8597" s="96"/>
      <c r="P8597" s="96"/>
    </row>
    <row r="8598" spans="1:16" x14ac:dyDescent="0.25">
      <c r="A8598" s="100">
        <v>43798</v>
      </c>
      <c r="B8598" s="101">
        <v>35</v>
      </c>
      <c r="C8598" s="92" t="str">
        <f t="shared" si="402"/>
        <v>POST /domestic-scheduled-payments</v>
      </c>
      <c r="D8598" s="94" t="s">
        <v>207</v>
      </c>
      <c r="E8598" s="93" t="str">
        <f t="shared" si="403"/>
        <v>PISP</v>
      </c>
      <c r="F8598" s="93" t="str">
        <f t="shared" si="404"/>
        <v>Y</v>
      </c>
      <c r="G8598" s="95">
        <v>32285137.839704636</v>
      </c>
      <c r="H8598" s="102">
        <v>45098.145650965911</v>
      </c>
      <c r="I8598" s="102">
        <v>177.42863093359304</v>
      </c>
      <c r="J8598" s="96"/>
      <c r="K8598" s="96"/>
      <c r="L8598" s="96"/>
      <c r="M8598" s="96"/>
      <c r="N8598" s="96"/>
      <c r="O8598" s="96"/>
      <c r="P8598" s="96"/>
    </row>
    <row r="8599" spans="1:16" x14ac:dyDescent="0.25">
      <c r="A8599" s="100">
        <v>43798</v>
      </c>
      <c r="B8599" s="101">
        <v>36</v>
      </c>
      <c r="C8599" s="92" t="str">
        <f t="shared" si="402"/>
        <v>GET /domestic-scheduled-payments/{DomesticScheduledPaymentId}</v>
      </c>
      <c r="D8599" s="94" t="s">
        <v>207</v>
      </c>
      <c r="E8599" s="93" t="str">
        <f t="shared" si="403"/>
        <v>PISP</v>
      </c>
      <c r="F8599" s="93" t="str">
        <f t="shared" si="404"/>
        <v>Y</v>
      </c>
      <c r="G8599" s="95">
        <v>16606973.883048123</v>
      </c>
      <c r="H8599" s="102">
        <v>36850.824229160608</v>
      </c>
      <c r="I8599" s="102">
        <v>92.301979049085077</v>
      </c>
      <c r="J8599" s="96"/>
      <c r="K8599" s="96"/>
      <c r="L8599" s="96"/>
      <c r="M8599" s="96"/>
      <c r="N8599" s="96"/>
      <c r="O8599" s="96"/>
      <c r="P8599" s="96"/>
    </row>
    <row r="8600" spans="1:16" x14ac:dyDescent="0.25">
      <c r="A8600" s="100">
        <v>43798</v>
      </c>
      <c r="B8600" s="101">
        <v>37</v>
      </c>
      <c r="C8600" s="92" t="str">
        <f t="shared" si="402"/>
        <v>POST /domestic-standing-order-consents</v>
      </c>
      <c r="D8600" s="94" t="s">
        <v>207</v>
      </c>
      <c r="E8600" s="93" t="str">
        <f t="shared" si="403"/>
        <v>PISP</v>
      </c>
      <c r="F8600" s="93" t="str">
        <f t="shared" si="404"/>
        <v>N</v>
      </c>
      <c r="G8600" s="95">
        <v>30091701.483784471</v>
      </c>
      <c r="H8600" s="102">
        <v>26471.142748326438</v>
      </c>
      <c r="I8600" s="102">
        <v>209.4492273165925</v>
      </c>
      <c r="J8600" s="96"/>
      <c r="K8600" s="96"/>
      <c r="L8600" s="96"/>
      <c r="M8600" s="96"/>
      <c r="N8600" s="96"/>
      <c r="O8600" s="96"/>
      <c r="P8600" s="96"/>
    </row>
    <row r="8601" spans="1:16" x14ac:dyDescent="0.25">
      <c r="A8601" s="100">
        <v>43798</v>
      </c>
      <c r="B8601" s="101">
        <v>38</v>
      </c>
      <c r="C8601" s="92" t="str">
        <f t="shared" si="402"/>
        <v>GET /domestic-standing-order-consents/{ConsentId}</v>
      </c>
      <c r="D8601" s="94" t="s">
        <v>207</v>
      </c>
      <c r="E8601" s="93" t="str">
        <f t="shared" si="403"/>
        <v>PISP</v>
      </c>
      <c r="F8601" s="93" t="str">
        <f t="shared" si="404"/>
        <v>N</v>
      </c>
      <c r="G8601" s="95">
        <v>27573477.830230311</v>
      </c>
      <c r="H8601" s="102">
        <v>29392.902964983412</v>
      </c>
      <c r="I8601" s="102">
        <v>208.02327894548472</v>
      </c>
      <c r="J8601" s="96"/>
      <c r="K8601" s="96"/>
      <c r="L8601" s="96"/>
      <c r="M8601" s="96"/>
      <c r="N8601" s="96"/>
      <c r="O8601" s="96"/>
      <c r="P8601" s="96"/>
    </row>
    <row r="8602" spans="1:16" x14ac:dyDescent="0.25">
      <c r="A8602" s="100">
        <v>43798</v>
      </c>
      <c r="B8602" s="101">
        <v>39</v>
      </c>
      <c r="C8602" s="92" t="str">
        <f t="shared" si="402"/>
        <v>POST /domestic-standing-orders</v>
      </c>
      <c r="D8602" s="94" t="s">
        <v>207</v>
      </c>
      <c r="E8602" s="93" t="str">
        <f t="shared" si="403"/>
        <v>PISP</v>
      </c>
      <c r="F8602" s="93" t="str">
        <f t="shared" si="404"/>
        <v>Y</v>
      </c>
      <c r="G8602" s="95">
        <v>9559177.2292821482</v>
      </c>
      <c r="H8602" s="102">
        <v>21262.993365237369</v>
      </c>
      <c r="I8602" s="102">
        <v>2.2892565881800055</v>
      </c>
      <c r="J8602" s="96"/>
      <c r="K8602" s="96"/>
      <c r="L8602" s="96"/>
      <c r="M8602" s="96"/>
      <c r="N8602" s="96"/>
      <c r="O8602" s="96"/>
      <c r="P8602" s="96"/>
    </row>
    <row r="8603" spans="1:16" x14ac:dyDescent="0.25">
      <c r="A8603" s="100">
        <v>43798</v>
      </c>
      <c r="B8603" s="101">
        <v>40</v>
      </c>
      <c r="C8603" s="92" t="str">
        <f t="shared" si="402"/>
        <v>GET /domestic-standing-orders/{DomesticStandingOrderId}</v>
      </c>
      <c r="D8603" s="94" t="s">
        <v>207</v>
      </c>
      <c r="E8603" s="93" t="str">
        <f t="shared" si="403"/>
        <v>PISP</v>
      </c>
      <c r="F8603" s="93" t="str">
        <f t="shared" si="404"/>
        <v>Y</v>
      </c>
      <c r="G8603" s="95">
        <v>5945721.4839354586</v>
      </c>
      <c r="H8603" s="102">
        <v>8304.252816858454</v>
      </c>
      <c r="I8603" s="102">
        <v>245.96958395800587</v>
      </c>
      <c r="J8603" s="96"/>
      <c r="K8603" s="96"/>
      <c r="L8603" s="96"/>
      <c r="M8603" s="96"/>
      <c r="N8603" s="96"/>
      <c r="O8603" s="96"/>
      <c r="P8603" s="96"/>
    </row>
    <row r="8604" spans="1:16" x14ac:dyDescent="0.25">
      <c r="A8604" s="100">
        <v>43798</v>
      </c>
      <c r="B8604" s="101">
        <v>41</v>
      </c>
      <c r="C8604" s="92" t="str">
        <f t="shared" si="402"/>
        <v>POST /international-payment-consents</v>
      </c>
      <c r="D8604" s="94" t="s">
        <v>207</v>
      </c>
      <c r="E8604" s="93" t="str">
        <f t="shared" si="403"/>
        <v>PISP</v>
      </c>
      <c r="F8604" s="93" t="str">
        <f t="shared" si="404"/>
        <v>N</v>
      </c>
      <c r="G8604" s="95">
        <v>37310172.522259034</v>
      </c>
      <c r="H8604" s="102">
        <v>47578.766218196426</v>
      </c>
      <c r="I8604" s="102">
        <v>70.358838372664309</v>
      </c>
      <c r="J8604" s="96"/>
      <c r="K8604" s="96"/>
      <c r="L8604" s="96"/>
      <c r="M8604" s="96"/>
      <c r="N8604" s="96"/>
      <c r="O8604" s="96"/>
      <c r="P8604" s="96"/>
    </row>
    <row r="8605" spans="1:16" x14ac:dyDescent="0.25">
      <c r="A8605" s="100">
        <v>43798</v>
      </c>
      <c r="B8605" s="101">
        <v>42</v>
      </c>
      <c r="C8605" s="92" t="str">
        <f t="shared" si="402"/>
        <v>GET /international-payment-consents/{ConsentId}</v>
      </c>
      <c r="D8605" s="94" t="s">
        <v>207</v>
      </c>
      <c r="E8605" s="93" t="str">
        <f t="shared" si="403"/>
        <v>PISP</v>
      </c>
      <c r="F8605" s="93" t="str">
        <f t="shared" si="404"/>
        <v>N</v>
      </c>
      <c r="G8605" s="95">
        <v>34767094.445643663</v>
      </c>
      <c r="H8605" s="101">
        <v>32336.87805840763</v>
      </c>
      <c r="I8605" s="101">
        <v>286.21193445619076</v>
      </c>
      <c r="J8605" s="96"/>
      <c r="K8605" s="96"/>
      <c r="L8605" s="96"/>
      <c r="M8605" s="96"/>
      <c r="N8605" s="96"/>
      <c r="O8605" s="96"/>
      <c r="P8605" s="96"/>
    </row>
    <row r="8606" spans="1:16" x14ac:dyDescent="0.25">
      <c r="A8606" s="100">
        <v>43798</v>
      </c>
      <c r="B8606" s="101">
        <v>43</v>
      </c>
      <c r="C8606" s="92" t="str">
        <f t="shared" si="402"/>
        <v>POST /international-payments</v>
      </c>
      <c r="D8606" s="94" t="s">
        <v>207</v>
      </c>
      <c r="E8606" s="93" t="str">
        <f t="shared" si="403"/>
        <v>PISP</v>
      </c>
      <c r="F8606" s="93" t="str">
        <f t="shared" si="404"/>
        <v>Y</v>
      </c>
      <c r="G8606" s="95">
        <v>36203145.129695192</v>
      </c>
      <c r="H8606" s="101">
        <v>43332.607779534854</v>
      </c>
      <c r="I8606" s="101">
        <v>50.254408188871615</v>
      </c>
      <c r="J8606" s="96"/>
      <c r="K8606" s="96"/>
      <c r="L8606" s="96"/>
      <c r="M8606" s="96"/>
      <c r="N8606" s="96"/>
      <c r="O8606" s="96"/>
      <c r="P8606" s="96"/>
    </row>
    <row r="8607" spans="1:16" x14ac:dyDescent="0.25">
      <c r="A8607" s="100">
        <v>43798</v>
      </c>
      <c r="B8607" s="101">
        <v>44</v>
      </c>
      <c r="C8607" s="92" t="str">
        <f t="shared" si="402"/>
        <v>GET /international-payments/{InternationalPaymentId}</v>
      </c>
      <c r="D8607" s="94" t="s">
        <v>207</v>
      </c>
      <c r="E8607" s="93" t="str">
        <f t="shared" si="403"/>
        <v>PISP</v>
      </c>
      <c r="F8607" s="93" t="str">
        <f t="shared" si="404"/>
        <v>Y</v>
      </c>
      <c r="G8607" s="95">
        <v>15041902.01360736</v>
      </c>
      <c r="H8607" s="101">
        <v>21383.202502648634</v>
      </c>
      <c r="I8607" s="101">
        <v>61.30755077497421</v>
      </c>
      <c r="J8607" s="96"/>
      <c r="K8607" s="96"/>
      <c r="L8607" s="96"/>
      <c r="M8607" s="96"/>
      <c r="N8607" s="96"/>
      <c r="O8607" s="96"/>
      <c r="P8607" s="96"/>
    </row>
    <row r="8608" spans="1:16" x14ac:dyDescent="0.25">
      <c r="A8608" s="100">
        <v>43798</v>
      </c>
      <c r="B8608" s="101">
        <v>45</v>
      </c>
      <c r="C8608" s="92" t="str">
        <f t="shared" si="402"/>
        <v>POST /international-scheduled-payment-consents</v>
      </c>
      <c r="D8608" s="94" t="s">
        <v>207</v>
      </c>
      <c r="E8608" s="93" t="str">
        <f t="shared" si="403"/>
        <v>PISP</v>
      </c>
      <c r="F8608" s="93" t="str">
        <f t="shared" si="404"/>
        <v>N</v>
      </c>
      <c r="G8608" s="95">
        <v>30373509.146913648</v>
      </c>
      <c r="H8608" s="101">
        <v>36935.623717816947</v>
      </c>
      <c r="I8608" s="101">
        <v>15.610673017836266</v>
      </c>
      <c r="J8608" s="96"/>
      <c r="K8608" s="96"/>
      <c r="L8608" s="96"/>
      <c r="M8608" s="96"/>
      <c r="N8608" s="96"/>
      <c r="O8608" s="96"/>
      <c r="P8608" s="96"/>
    </row>
    <row r="8609" spans="1:16" x14ac:dyDescent="0.25">
      <c r="A8609" s="100">
        <v>43798</v>
      </c>
      <c r="B8609" s="101">
        <v>46</v>
      </c>
      <c r="C8609" s="92" t="str">
        <f t="shared" si="402"/>
        <v>GET /international-scheduled-payment-consents/{ConsentId}</v>
      </c>
      <c r="D8609" s="94" t="s">
        <v>207</v>
      </c>
      <c r="E8609" s="93" t="str">
        <f t="shared" si="403"/>
        <v>PISP</v>
      </c>
      <c r="F8609" s="93" t="str">
        <f t="shared" si="404"/>
        <v>N</v>
      </c>
      <c r="G8609" s="95">
        <v>9618272.9620075244</v>
      </c>
      <c r="H8609" s="101">
        <v>29790.532915982636</v>
      </c>
      <c r="I8609" s="101">
        <v>26.923718483980341</v>
      </c>
      <c r="J8609" s="96"/>
      <c r="K8609" s="96"/>
      <c r="L8609" s="96"/>
      <c r="M8609" s="96"/>
      <c r="N8609" s="96"/>
      <c r="O8609" s="96"/>
      <c r="P8609" s="96"/>
    </row>
    <row r="8610" spans="1:16" x14ac:dyDescent="0.25">
      <c r="A8610" s="100">
        <v>43798</v>
      </c>
      <c r="B8610" s="101">
        <v>47</v>
      </c>
      <c r="C8610" s="92" t="str">
        <f t="shared" si="402"/>
        <v>POST /international-scheduled-payments</v>
      </c>
      <c r="D8610" s="94" t="s">
        <v>207</v>
      </c>
      <c r="E8610" s="93" t="str">
        <f t="shared" si="403"/>
        <v>PISP</v>
      </c>
      <c r="F8610" s="93" t="str">
        <f t="shared" si="404"/>
        <v>Y</v>
      </c>
      <c r="G8610" s="95">
        <v>16255945.041894538</v>
      </c>
      <c r="H8610" s="101">
        <v>20689.847842973166</v>
      </c>
      <c r="I8610" s="101">
        <v>82.355029850875326</v>
      </c>
      <c r="J8610" s="96"/>
      <c r="K8610" s="96"/>
      <c r="L8610" s="96"/>
      <c r="M8610" s="96"/>
      <c r="N8610" s="96"/>
      <c r="O8610" s="96"/>
      <c r="P8610" s="96"/>
    </row>
    <row r="8611" spans="1:16" x14ac:dyDescent="0.25">
      <c r="A8611" s="100">
        <v>43798</v>
      </c>
      <c r="B8611" s="101">
        <v>48</v>
      </c>
      <c r="C8611" s="92" t="str">
        <f t="shared" si="402"/>
        <v>GET /international-scheduled-payments/{InternationalScheduledPaymentId}</v>
      </c>
      <c r="D8611" s="94" t="s">
        <v>207</v>
      </c>
      <c r="E8611" s="93" t="str">
        <f t="shared" si="403"/>
        <v>PISP</v>
      </c>
      <c r="F8611" s="93" t="str">
        <f t="shared" si="404"/>
        <v>Y</v>
      </c>
      <c r="G8611" s="95">
        <v>23468494.422230735</v>
      </c>
      <c r="H8611" s="101">
        <v>40761.650374685203</v>
      </c>
      <c r="I8611" s="101">
        <v>61.631540738157156</v>
      </c>
      <c r="J8611" s="96"/>
      <c r="K8611" s="96"/>
      <c r="L8611" s="96"/>
      <c r="M8611" s="96"/>
      <c r="N8611" s="96"/>
      <c r="O8611" s="96"/>
      <c r="P8611" s="96"/>
    </row>
    <row r="8612" spans="1:16" x14ac:dyDescent="0.25">
      <c r="A8612" s="100">
        <v>43798</v>
      </c>
      <c r="B8612" s="101">
        <v>49</v>
      </c>
      <c r="C8612" s="92" t="str">
        <f t="shared" si="402"/>
        <v>POST /international-standing-order-consents</v>
      </c>
      <c r="D8612" s="94" t="s">
        <v>207</v>
      </c>
      <c r="E8612" s="93" t="str">
        <f t="shared" si="403"/>
        <v>PISP</v>
      </c>
      <c r="F8612" s="93" t="str">
        <f t="shared" si="404"/>
        <v>N</v>
      </c>
      <c r="G8612" s="95">
        <v>4091755.5771066817</v>
      </c>
      <c r="H8612" s="101">
        <v>13367.650699817799</v>
      </c>
      <c r="I8612" s="101">
        <v>6.5802686187267696</v>
      </c>
      <c r="J8612" s="96"/>
      <c r="K8612" s="96"/>
      <c r="L8612" s="96"/>
      <c r="M8612" s="96"/>
      <c r="N8612" s="96"/>
      <c r="O8612" s="96"/>
      <c r="P8612" s="96"/>
    </row>
    <row r="8613" spans="1:16" x14ac:dyDescent="0.25">
      <c r="A8613" s="100">
        <v>43798</v>
      </c>
      <c r="B8613" s="101">
        <v>50</v>
      </c>
      <c r="C8613" s="92" t="str">
        <f t="shared" si="402"/>
        <v>GET /international-standing-order-consents/{ConsentId}</v>
      </c>
      <c r="D8613" s="94" t="s">
        <v>207</v>
      </c>
      <c r="E8613" s="93" t="str">
        <f t="shared" si="403"/>
        <v>PISP</v>
      </c>
      <c r="F8613" s="93" t="str">
        <f t="shared" si="404"/>
        <v>N</v>
      </c>
      <c r="G8613" s="95">
        <v>20265033.864907645</v>
      </c>
      <c r="H8613" s="101">
        <v>31659.721856966222</v>
      </c>
      <c r="I8613" s="101">
        <v>287.92377464125661</v>
      </c>
      <c r="J8613" s="96"/>
      <c r="K8613" s="96"/>
      <c r="L8613" s="96"/>
      <c r="M8613" s="96"/>
      <c r="N8613" s="96"/>
      <c r="O8613" s="96"/>
      <c r="P8613" s="96"/>
    </row>
    <row r="8614" spans="1:16" x14ac:dyDescent="0.25">
      <c r="A8614" s="100">
        <v>43798</v>
      </c>
      <c r="B8614" s="101">
        <v>51</v>
      </c>
      <c r="C8614" s="92" t="str">
        <f t="shared" si="402"/>
        <v>POST /international-standing-orders</v>
      </c>
      <c r="D8614" s="94" t="s">
        <v>207</v>
      </c>
      <c r="E8614" s="93" t="str">
        <f t="shared" si="403"/>
        <v>PISP</v>
      </c>
      <c r="F8614" s="93" t="str">
        <f t="shared" si="404"/>
        <v>Y</v>
      </c>
      <c r="G8614" s="95">
        <v>16517920.672687493</v>
      </c>
      <c r="H8614" s="101">
        <v>27445.818041032384</v>
      </c>
      <c r="I8614" s="101">
        <v>264.0244188740034</v>
      </c>
      <c r="J8614" s="96"/>
      <c r="K8614" s="96"/>
      <c r="L8614" s="96"/>
      <c r="M8614" s="96"/>
      <c r="N8614" s="96"/>
      <c r="O8614" s="96"/>
      <c r="P8614" s="96"/>
    </row>
    <row r="8615" spans="1:16" x14ac:dyDescent="0.25">
      <c r="A8615" s="100">
        <v>43798</v>
      </c>
      <c r="B8615" s="101">
        <v>52</v>
      </c>
      <c r="C8615" s="92" t="str">
        <f t="shared" si="402"/>
        <v>GET /international-standing-orders/{InternationalStandingOrderPaymentId}</v>
      </c>
      <c r="D8615" s="94" t="s">
        <v>207</v>
      </c>
      <c r="E8615" s="93" t="str">
        <f t="shared" si="403"/>
        <v>PISP</v>
      </c>
      <c r="F8615" s="93" t="str">
        <f t="shared" si="404"/>
        <v>Y</v>
      </c>
      <c r="G8615" s="95">
        <v>6538333.1314104758</v>
      </c>
      <c r="H8615" s="101">
        <v>17989.856068459376</v>
      </c>
      <c r="I8615" s="101">
        <v>85.086295979420285</v>
      </c>
      <c r="J8615" s="96"/>
      <c r="K8615" s="96"/>
      <c r="L8615" s="96"/>
      <c r="M8615" s="96"/>
      <c r="N8615" s="96"/>
      <c r="O8615" s="96"/>
      <c r="P8615" s="96"/>
    </row>
    <row r="8616" spans="1:16" x14ac:dyDescent="0.25">
      <c r="A8616" s="100">
        <v>43798</v>
      </c>
      <c r="B8616" s="101">
        <v>53</v>
      </c>
      <c r="C8616" s="92" t="str">
        <f t="shared" si="402"/>
        <v>POST /file-payment-consents</v>
      </c>
      <c r="D8616" s="94" t="s">
        <v>207</v>
      </c>
      <c r="E8616" s="93" t="str">
        <f t="shared" si="403"/>
        <v>PISP</v>
      </c>
      <c r="F8616" s="93" t="str">
        <f t="shared" si="404"/>
        <v>N</v>
      </c>
      <c r="G8616" s="95">
        <v>12810095.11602746</v>
      </c>
      <c r="H8616" s="101">
        <v>13255.854540609809</v>
      </c>
      <c r="I8616" s="101">
        <v>24.603474151840356</v>
      </c>
      <c r="J8616" s="96"/>
      <c r="K8616" s="96"/>
      <c r="L8616" s="96"/>
      <c r="M8616" s="96"/>
      <c r="N8616" s="96"/>
      <c r="O8616" s="96"/>
      <c r="P8616" s="96"/>
    </row>
    <row r="8617" spans="1:16" x14ac:dyDescent="0.25">
      <c r="A8617" s="100">
        <v>43798</v>
      </c>
      <c r="B8617" s="101">
        <v>54</v>
      </c>
      <c r="C8617" s="92" t="str">
        <f t="shared" si="402"/>
        <v>GET /file-payment-consents/{ConsentId}</v>
      </c>
      <c r="D8617" s="94" t="s">
        <v>207</v>
      </c>
      <c r="E8617" s="93" t="str">
        <f t="shared" si="403"/>
        <v>PISP</v>
      </c>
      <c r="F8617" s="93" t="str">
        <f t="shared" si="404"/>
        <v>N</v>
      </c>
      <c r="G8617" s="95">
        <v>23655686.664343137</v>
      </c>
      <c r="H8617" s="102">
        <v>23106.740743779326</v>
      </c>
      <c r="I8617" s="102">
        <v>197.93361418585363</v>
      </c>
      <c r="J8617" s="96"/>
      <c r="K8617" s="96"/>
      <c r="L8617" s="96"/>
      <c r="M8617" s="96"/>
      <c r="N8617" s="96"/>
      <c r="O8617" s="96"/>
      <c r="P8617" s="96"/>
    </row>
    <row r="8618" spans="1:16" x14ac:dyDescent="0.25">
      <c r="A8618" s="100">
        <v>43798</v>
      </c>
      <c r="B8618" s="101">
        <v>55</v>
      </c>
      <c r="C8618" s="92" t="str">
        <f t="shared" si="402"/>
        <v>POST /file-payment-consents/{ConsentId}/file</v>
      </c>
      <c r="D8618" s="94" t="s">
        <v>207</v>
      </c>
      <c r="E8618" s="93" t="str">
        <f t="shared" si="403"/>
        <v>PISP</v>
      </c>
      <c r="F8618" s="93" t="str">
        <f t="shared" si="404"/>
        <v>N</v>
      </c>
      <c r="G8618" s="95">
        <v>21564517.00091568</v>
      </c>
      <c r="H8618" s="102">
        <v>30291.971114561791</v>
      </c>
      <c r="I8618" s="102">
        <v>77.38178792916834</v>
      </c>
      <c r="J8618" s="96"/>
      <c r="K8618" s="96"/>
      <c r="L8618" s="96"/>
      <c r="M8618" s="96"/>
      <c r="N8618" s="96"/>
      <c r="O8618" s="96"/>
      <c r="P8618" s="96"/>
    </row>
    <row r="8619" spans="1:16" x14ac:dyDescent="0.25">
      <c r="A8619" s="100">
        <v>43798</v>
      </c>
      <c r="B8619" s="101">
        <v>56</v>
      </c>
      <c r="C8619" s="92" t="str">
        <f t="shared" si="402"/>
        <v>GET /file-payment-consents/{ConsentId}/file</v>
      </c>
      <c r="D8619" s="94" t="s">
        <v>207</v>
      </c>
      <c r="E8619" s="93" t="str">
        <f t="shared" si="403"/>
        <v>PISP</v>
      </c>
      <c r="F8619" s="93" t="str">
        <f t="shared" si="404"/>
        <v>N</v>
      </c>
      <c r="G8619" s="95">
        <v>27633009.276110005</v>
      </c>
      <c r="H8619" s="102">
        <v>32235.864894813247</v>
      </c>
      <c r="I8619" s="102">
        <v>44.773862301550963</v>
      </c>
      <c r="J8619" s="96"/>
      <c r="K8619" s="96"/>
      <c r="L8619" s="96"/>
      <c r="M8619" s="96"/>
      <c r="N8619" s="96"/>
      <c r="O8619" s="96"/>
      <c r="P8619" s="96"/>
    </row>
    <row r="8620" spans="1:16" x14ac:dyDescent="0.25">
      <c r="A8620" s="100">
        <v>43798</v>
      </c>
      <c r="B8620" s="101">
        <v>57</v>
      </c>
      <c r="C8620" s="92" t="str">
        <f t="shared" si="402"/>
        <v>POST /file-payments</v>
      </c>
      <c r="D8620" s="94" t="s">
        <v>207</v>
      </c>
      <c r="E8620" s="93" t="str">
        <f t="shared" si="403"/>
        <v>PISP</v>
      </c>
      <c r="F8620" s="93" t="str">
        <f t="shared" si="404"/>
        <v>Y</v>
      </c>
      <c r="G8620" s="95">
        <v>392108718.88977224</v>
      </c>
      <c r="H8620" s="102">
        <v>4509.9216615418682</v>
      </c>
      <c r="I8620" s="102">
        <v>62.572676489023891</v>
      </c>
      <c r="J8620" s="96"/>
      <c r="K8620" s="96"/>
      <c r="L8620" s="96"/>
      <c r="M8620" s="96"/>
      <c r="N8620" s="96"/>
      <c r="O8620" s="96"/>
      <c r="P8620" s="96"/>
    </row>
    <row r="8621" spans="1:16" x14ac:dyDescent="0.25">
      <c r="A8621" s="100">
        <v>43798</v>
      </c>
      <c r="B8621" s="101">
        <v>58</v>
      </c>
      <c r="C8621" s="92" t="str">
        <f t="shared" si="402"/>
        <v>GET /file-payments/{FilePaymentId}</v>
      </c>
      <c r="D8621" s="94" t="s">
        <v>207</v>
      </c>
      <c r="E8621" s="93" t="str">
        <f t="shared" si="403"/>
        <v>PISP</v>
      </c>
      <c r="F8621" s="93" t="str">
        <f t="shared" si="404"/>
        <v>Y</v>
      </c>
      <c r="G8621" s="95">
        <v>82589997.959080189</v>
      </c>
      <c r="H8621" s="102">
        <v>790.81915874648598</v>
      </c>
      <c r="I8621" s="102">
        <v>128.24080366696253</v>
      </c>
      <c r="J8621" s="96"/>
      <c r="K8621" s="96"/>
      <c r="L8621" s="96"/>
      <c r="M8621" s="96"/>
      <c r="N8621" s="96"/>
      <c r="O8621" s="96"/>
      <c r="P8621" s="96"/>
    </row>
    <row r="8622" spans="1:16" x14ac:dyDescent="0.25">
      <c r="A8622" s="100">
        <v>43798</v>
      </c>
      <c r="B8622" s="101">
        <v>59</v>
      </c>
      <c r="C8622" s="92" t="str">
        <f t="shared" si="402"/>
        <v>GET /file-payments/{FilePaymentId}/report-file</v>
      </c>
      <c r="D8622" s="94" t="s">
        <v>207</v>
      </c>
      <c r="E8622" s="93" t="str">
        <f t="shared" si="403"/>
        <v>PISP</v>
      </c>
      <c r="F8622" s="93" t="str">
        <f t="shared" si="404"/>
        <v>Y</v>
      </c>
      <c r="G8622" s="95">
        <v>66356823.564507462</v>
      </c>
      <c r="H8622" s="102">
        <v>2376.0125694664271</v>
      </c>
      <c r="I8622" s="102">
        <v>85.920072771598612</v>
      </c>
      <c r="J8622" s="96"/>
      <c r="K8622" s="96"/>
      <c r="L8622" s="96"/>
      <c r="M8622" s="96"/>
      <c r="N8622" s="96"/>
      <c r="O8622" s="96"/>
      <c r="P8622" s="96"/>
    </row>
    <row r="8623" spans="1:16" x14ac:dyDescent="0.25">
      <c r="A8623" s="100">
        <v>43798</v>
      </c>
      <c r="B8623" s="101">
        <v>60</v>
      </c>
      <c r="C8623" s="92" t="str">
        <f t="shared" si="402"/>
        <v>POST /funds-confirmation-consents</v>
      </c>
      <c r="D8623" s="94" t="s">
        <v>207</v>
      </c>
      <c r="E8623" s="93" t="str">
        <f t="shared" si="403"/>
        <v>CoF</v>
      </c>
      <c r="F8623" s="93" t="str">
        <f t="shared" si="404"/>
        <v>N</v>
      </c>
      <c r="G8623" s="95">
        <v>13472423.01797827</v>
      </c>
      <c r="H8623" s="102">
        <v>16030.65035219709</v>
      </c>
      <c r="I8623" s="102">
        <v>13.001254894891176</v>
      </c>
      <c r="J8623" s="96"/>
      <c r="K8623" s="96"/>
      <c r="L8623" s="96"/>
      <c r="M8623" s="96"/>
      <c r="N8623" s="96"/>
      <c r="O8623" s="96"/>
      <c r="P8623" s="96"/>
    </row>
    <row r="8624" spans="1:16" x14ac:dyDescent="0.25">
      <c r="A8624" s="100">
        <v>43798</v>
      </c>
      <c r="B8624" s="101">
        <v>61</v>
      </c>
      <c r="C8624" s="92" t="str">
        <f t="shared" si="402"/>
        <v>GET /funds-confirmation-consents/{ConsentId}</v>
      </c>
      <c r="D8624" s="94" t="s">
        <v>207</v>
      </c>
      <c r="E8624" s="93" t="str">
        <f t="shared" si="403"/>
        <v>CoF</v>
      </c>
      <c r="F8624" s="93" t="str">
        <f t="shared" si="404"/>
        <v>N</v>
      </c>
      <c r="G8624" s="95">
        <v>23459061.085843209</v>
      </c>
      <c r="H8624" s="102">
        <v>42218.786012503988</v>
      </c>
      <c r="I8624" s="102">
        <v>219.19977421108902</v>
      </c>
      <c r="J8624" s="96"/>
      <c r="K8624" s="96"/>
      <c r="L8624" s="96"/>
      <c r="M8624" s="96"/>
      <c r="N8624" s="96"/>
      <c r="O8624" s="96"/>
      <c r="P8624" s="96"/>
    </row>
    <row r="8625" spans="1:16" x14ac:dyDescent="0.25">
      <c r="A8625" s="100">
        <v>43798</v>
      </c>
      <c r="B8625" s="101">
        <v>62</v>
      </c>
      <c r="C8625" s="92" t="str">
        <f t="shared" si="402"/>
        <v>DELETE /funds-confirmation-consents/{ConsentId}</v>
      </c>
      <c r="D8625" s="94" t="s">
        <v>207</v>
      </c>
      <c r="E8625" s="93" t="str">
        <f t="shared" si="403"/>
        <v>CoF</v>
      </c>
      <c r="F8625" s="93" t="str">
        <f t="shared" si="404"/>
        <v>N</v>
      </c>
      <c r="G8625" s="95">
        <v>7106587.576203648</v>
      </c>
      <c r="H8625" s="102">
        <v>12938.856281537484</v>
      </c>
      <c r="I8625" s="102">
        <v>136.67821648132897</v>
      </c>
      <c r="J8625" s="96"/>
      <c r="K8625" s="96"/>
      <c r="L8625" s="96"/>
      <c r="M8625" s="96"/>
      <c r="N8625" s="96"/>
      <c r="O8625" s="96"/>
      <c r="P8625" s="96"/>
    </row>
    <row r="8626" spans="1:16" x14ac:dyDescent="0.25">
      <c r="A8626" s="100">
        <v>43798</v>
      </c>
      <c r="B8626" s="101">
        <v>63</v>
      </c>
      <c r="C8626" s="92" t="str">
        <f t="shared" si="402"/>
        <v>POST /funds-confirmations</v>
      </c>
      <c r="D8626" s="94" t="s">
        <v>207</v>
      </c>
      <c r="E8626" s="93" t="str">
        <f t="shared" si="403"/>
        <v>CoF</v>
      </c>
      <c r="F8626" s="93" t="str">
        <f t="shared" si="404"/>
        <v>Y</v>
      </c>
      <c r="G8626" s="95">
        <v>9352601.3700272031</v>
      </c>
      <c r="H8626" s="102">
        <v>17146.963952036534</v>
      </c>
      <c r="I8626" s="102">
        <v>253.03751478832908</v>
      </c>
      <c r="J8626" s="96"/>
      <c r="K8626" s="96"/>
      <c r="L8626" s="96"/>
      <c r="M8626" s="96"/>
      <c r="N8626" s="96"/>
      <c r="O8626" s="96"/>
      <c r="P8626" s="96"/>
    </row>
    <row r="8627" spans="1:16" x14ac:dyDescent="0.25">
      <c r="A8627" s="46">
        <v>43798</v>
      </c>
      <c r="B8627" s="101">
        <v>0</v>
      </c>
      <c r="C8627" s="92" t="str">
        <f t="shared" si="402"/>
        <v>OIDC endpoints for token IDs</v>
      </c>
      <c r="D8627" s="94" t="s">
        <v>208</v>
      </c>
      <c r="E8627" s="93" t="str">
        <f t="shared" si="403"/>
        <v>OIDC</v>
      </c>
      <c r="F8627" s="93" t="str">
        <f t="shared" si="404"/>
        <v>N</v>
      </c>
      <c r="G8627" s="112">
        <v>783630770.70238817</v>
      </c>
      <c r="H8627" s="68">
        <v>1719351.2255826392</v>
      </c>
      <c r="I8627" s="68">
        <v>487.00422004942823</v>
      </c>
      <c r="J8627" s="96"/>
      <c r="K8627" s="96"/>
      <c r="L8627" s="96"/>
      <c r="M8627" s="96"/>
      <c r="N8627" s="96"/>
      <c r="O8627" s="96"/>
      <c r="P8627" s="96"/>
    </row>
    <row r="8628" spans="1:16" x14ac:dyDescent="0.25">
      <c r="A8628" s="97">
        <v>43798</v>
      </c>
      <c r="B8628" s="101">
        <v>1</v>
      </c>
      <c r="C8628" s="92" t="str">
        <f t="shared" si="402"/>
        <v>POST /account-access-consents</v>
      </c>
      <c r="D8628" s="94" t="s">
        <v>208</v>
      </c>
      <c r="E8628" s="93" t="str">
        <f t="shared" si="403"/>
        <v>AISP</v>
      </c>
      <c r="F8628" s="93" t="str">
        <f t="shared" si="404"/>
        <v>N</v>
      </c>
      <c r="G8628" s="95">
        <v>648185.89751291531</v>
      </c>
      <c r="H8628" s="99">
        <v>30610.836380945348</v>
      </c>
      <c r="I8628" s="99">
        <v>86.5116668593094</v>
      </c>
      <c r="J8628" s="96"/>
      <c r="K8628" s="96"/>
      <c r="L8628" s="96"/>
      <c r="M8628" s="96"/>
      <c r="N8628" s="96"/>
      <c r="O8628" s="96"/>
      <c r="P8628" s="96"/>
    </row>
    <row r="8629" spans="1:16" x14ac:dyDescent="0.25">
      <c r="A8629" s="97">
        <v>43798</v>
      </c>
      <c r="B8629" s="101">
        <v>2</v>
      </c>
      <c r="C8629" s="92" t="str">
        <f t="shared" si="402"/>
        <v>GET /account-access-consents/{ConsentId}</v>
      </c>
      <c r="D8629" s="94" t="s">
        <v>208</v>
      </c>
      <c r="E8629" s="93" t="str">
        <f t="shared" si="403"/>
        <v>AISP</v>
      </c>
      <c r="F8629" s="93" t="str">
        <f t="shared" si="404"/>
        <v>N</v>
      </c>
      <c r="G8629" s="95">
        <v>1422020.3939546847</v>
      </c>
      <c r="H8629" s="99">
        <v>30054.004457292107</v>
      </c>
      <c r="I8629" s="99">
        <v>34.081333581753164</v>
      </c>
      <c r="J8629" s="96"/>
      <c r="K8629" s="96"/>
      <c r="L8629" s="96"/>
      <c r="M8629" s="96"/>
      <c r="N8629" s="96"/>
      <c r="O8629" s="96"/>
      <c r="P8629" s="96"/>
    </row>
    <row r="8630" spans="1:16" x14ac:dyDescent="0.25">
      <c r="A8630" s="97">
        <v>43798</v>
      </c>
      <c r="B8630" s="101">
        <v>3</v>
      </c>
      <c r="C8630" s="92" t="str">
        <f t="shared" si="402"/>
        <v>DELETE /account-access-consents/{ConsentId}</v>
      </c>
      <c r="D8630" s="94" t="s">
        <v>208</v>
      </c>
      <c r="E8630" s="93" t="str">
        <f t="shared" si="403"/>
        <v>AISP</v>
      </c>
      <c r="F8630" s="93" t="str">
        <f t="shared" si="404"/>
        <v>N</v>
      </c>
      <c r="G8630" s="95">
        <v>663871.17197307129</v>
      </c>
      <c r="H8630" s="99">
        <v>23812.987088867907</v>
      </c>
      <c r="I8630" s="99">
        <v>257.55971816364342</v>
      </c>
      <c r="J8630" s="96"/>
      <c r="K8630" s="96"/>
      <c r="L8630" s="96"/>
      <c r="M8630" s="96"/>
      <c r="N8630" s="96"/>
      <c r="O8630" s="96"/>
      <c r="P8630" s="96"/>
    </row>
    <row r="8631" spans="1:16" x14ac:dyDescent="0.25">
      <c r="A8631" s="97">
        <v>43798</v>
      </c>
      <c r="B8631" s="101">
        <v>4</v>
      </c>
      <c r="C8631" s="92" t="str">
        <f t="shared" si="402"/>
        <v>GET /accounts</v>
      </c>
      <c r="D8631" s="94" t="s">
        <v>208</v>
      </c>
      <c r="E8631" s="93" t="str">
        <f t="shared" si="403"/>
        <v>AISP</v>
      </c>
      <c r="F8631" s="93" t="str">
        <f t="shared" si="404"/>
        <v>Y</v>
      </c>
      <c r="G8631" s="95">
        <v>1461605.1817598194</v>
      </c>
      <c r="H8631" s="99">
        <v>31864.512972906785</v>
      </c>
      <c r="I8631" s="99">
        <v>70.071075946747342</v>
      </c>
      <c r="J8631" s="96"/>
      <c r="K8631" s="96"/>
      <c r="L8631" s="96"/>
      <c r="M8631" s="96"/>
      <c r="N8631" s="96"/>
      <c r="O8631" s="96"/>
      <c r="P8631" s="96"/>
    </row>
    <row r="8632" spans="1:16" x14ac:dyDescent="0.25">
      <c r="A8632" s="97">
        <v>43798</v>
      </c>
      <c r="B8632" s="101">
        <v>5</v>
      </c>
      <c r="C8632" s="92" t="str">
        <f t="shared" si="402"/>
        <v>GET /accounts/{AccountId}</v>
      </c>
      <c r="D8632" s="94" t="s">
        <v>208</v>
      </c>
      <c r="E8632" s="93" t="str">
        <f t="shared" si="403"/>
        <v>AISP</v>
      </c>
      <c r="F8632" s="93" t="str">
        <f t="shared" si="404"/>
        <v>Y</v>
      </c>
      <c r="G8632" s="95">
        <v>2573648.8572806818</v>
      </c>
      <c r="H8632" s="99">
        <v>41612.245869828679</v>
      </c>
      <c r="I8632" s="99">
        <v>89.057570654071583</v>
      </c>
      <c r="J8632" s="96"/>
      <c r="K8632" s="96"/>
      <c r="L8632" s="96"/>
      <c r="M8632" s="96"/>
      <c r="N8632" s="96"/>
      <c r="O8632" s="96"/>
      <c r="P8632" s="96"/>
    </row>
    <row r="8633" spans="1:16" x14ac:dyDescent="0.25">
      <c r="A8633" s="97">
        <v>43798</v>
      </c>
      <c r="B8633" s="101">
        <v>6</v>
      </c>
      <c r="C8633" s="92" t="str">
        <f t="shared" si="402"/>
        <v>GET /accounts/{AccountId}/balances</v>
      </c>
      <c r="D8633" s="94" t="s">
        <v>208</v>
      </c>
      <c r="E8633" s="93" t="str">
        <f t="shared" si="403"/>
        <v>AISP</v>
      </c>
      <c r="F8633" s="93" t="str">
        <f t="shared" si="404"/>
        <v>Y</v>
      </c>
      <c r="G8633" s="95">
        <v>1828251.1012821584</v>
      </c>
      <c r="H8633" s="99">
        <v>28653.599695394245</v>
      </c>
      <c r="I8633" s="99">
        <v>143.17500836514083</v>
      </c>
      <c r="J8633" s="96"/>
      <c r="K8633" s="96"/>
      <c r="L8633" s="96"/>
      <c r="M8633" s="96"/>
      <c r="N8633" s="96"/>
      <c r="O8633" s="96"/>
      <c r="P8633" s="96"/>
    </row>
    <row r="8634" spans="1:16" x14ac:dyDescent="0.25">
      <c r="A8634" s="97">
        <v>43798</v>
      </c>
      <c r="B8634" s="101">
        <v>7</v>
      </c>
      <c r="C8634" s="92" t="str">
        <f t="shared" si="402"/>
        <v>GET /balances</v>
      </c>
      <c r="D8634" s="94" t="s">
        <v>208</v>
      </c>
      <c r="E8634" s="93" t="str">
        <f t="shared" si="403"/>
        <v>AISP</v>
      </c>
      <c r="F8634" s="93" t="str">
        <f t="shared" si="404"/>
        <v>Y</v>
      </c>
      <c r="G8634" s="95">
        <v>1162767.4243797325</v>
      </c>
      <c r="H8634" s="99">
        <v>20160.249387319887</v>
      </c>
      <c r="I8634" s="99">
        <v>148.86474002245629</v>
      </c>
      <c r="J8634" s="96"/>
      <c r="K8634" s="96"/>
      <c r="L8634" s="96"/>
      <c r="M8634" s="96"/>
      <c r="N8634" s="96"/>
      <c r="O8634" s="96"/>
      <c r="P8634" s="96"/>
    </row>
    <row r="8635" spans="1:16" x14ac:dyDescent="0.25">
      <c r="A8635" s="97">
        <v>43798</v>
      </c>
      <c r="B8635" s="101">
        <v>8</v>
      </c>
      <c r="C8635" s="92" t="str">
        <f t="shared" si="402"/>
        <v>GET /accounts/{AccountId}/transactions</v>
      </c>
      <c r="D8635" s="94" t="s">
        <v>208</v>
      </c>
      <c r="E8635" s="93" t="str">
        <f t="shared" si="403"/>
        <v>AISP</v>
      </c>
      <c r="F8635" s="93" t="str">
        <f t="shared" si="404"/>
        <v>Y</v>
      </c>
      <c r="G8635" s="95">
        <v>32761298.621892545</v>
      </c>
      <c r="H8635" s="99">
        <v>19132.313509811258</v>
      </c>
      <c r="I8635" s="99">
        <v>156.21834755347891</v>
      </c>
      <c r="J8635" s="96"/>
      <c r="K8635" s="96"/>
      <c r="L8635" s="96"/>
      <c r="M8635" s="96"/>
      <c r="N8635" s="96"/>
      <c r="O8635" s="96"/>
      <c r="P8635" s="96"/>
    </row>
    <row r="8636" spans="1:16" x14ac:dyDescent="0.25">
      <c r="A8636" s="97">
        <v>43798</v>
      </c>
      <c r="B8636" s="101">
        <v>9</v>
      </c>
      <c r="C8636" s="92" t="str">
        <f t="shared" si="402"/>
        <v>GET /transactions</v>
      </c>
      <c r="D8636" s="94" t="s">
        <v>208</v>
      </c>
      <c r="E8636" s="93" t="str">
        <f t="shared" si="403"/>
        <v>AISP</v>
      </c>
      <c r="F8636" s="93" t="str">
        <f t="shared" si="404"/>
        <v>Y</v>
      </c>
      <c r="G8636" s="95">
        <v>315311068.86348695</v>
      </c>
      <c r="H8636" s="99">
        <v>43806.291350383115</v>
      </c>
      <c r="I8636" s="99">
        <v>35.964319607949157</v>
      </c>
      <c r="J8636" s="96"/>
      <c r="K8636" s="96"/>
      <c r="L8636" s="96"/>
      <c r="M8636" s="96"/>
      <c r="N8636" s="96"/>
      <c r="O8636" s="96"/>
      <c r="P8636" s="96"/>
    </row>
    <row r="8637" spans="1:16" x14ac:dyDescent="0.25">
      <c r="A8637" s="97">
        <v>43798</v>
      </c>
      <c r="B8637" s="101">
        <v>10</v>
      </c>
      <c r="C8637" s="92" t="str">
        <f t="shared" si="402"/>
        <v>GET /accounts/{AccountId}/beneficiaries</v>
      </c>
      <c r="D8637" s="94" t="s">
        <v>208</v>
      </c>
      <c r="E8637" s="93" t="str">
        <f t="shared" si="403"/>
        <v>AISP</v>
      </c>
      <c r="F8637" s="93" t="str">
        <f t="shared" si="404"/>
        <v>Y</v>
      </c>
      <c r="G8637" s="95">
        <v>2013872.5560936993</v>
      </c>
      <c r="H8637" s="99">
        <v>26681.600023086899</v>
      </c>
      <c r="I8637" s="99">
        <v>138.00364010176082</v>
      </c>
      <c r="J8637" s="96"/>
      <c r="K8637" s="96"/>
      <c r="L8637" s="96"/>
      <c r="M8637" s="96"/>
      <c r="N8637" s="96"/>
      <c r="O8637" s="96"/>
      <c r="P8637" s="96"/>
    </row>
    <row r="8638" spans="1:16" x14ac:dyDescent="0.25">
      <c r="A8638" s="97">
        <v>43798</v>
      </c>
      <c r="B8638" s="101">
        <v>11</v>
      </c>
      <c r="C8638" s="92" t="str">
        <f t="shared" si="402"/>
        <v>GET /beneficiaries</v>
      </c>
      <c r="D8638" s="94" t="s">
        <v>208</v>
      </c>
      <c r="E8638" s="93" t="str">
        <f t="shared" si="403"/>
        <v>AISP</v>
      </c>
      <c r="F8638" s="93" t="str">
        <f t="shared" si="404"/>
        <v>Y</v>
      </c>
      <c r="G8638" s="95">
        <v>2774064.2234657756</v>
      </c>
      <c r="H8638" s="99">
        <v>35292.95981759287</v>
      </c>
      <c r="I8638" s="99">
        <v>28.414719989663116</v>
      </c>
      <c r="J8638" s="96"/>
      <c r="K8638" s="96"/>
      <c r="L8638" s="96"/>
      <c r="M8638" s="96"/>
      <c r="N8638" s="96"/>
      <c r="O8638" s="96"/>
      <c r="P8638" s="96"/>
    </row>
    <row r="8639" spans="1:16" x14ac:dyDescent="0.25">
      <c r="A8639" s="97">
        <v>43798</v>
      </c>
      <c r="B8639" s="101">
        <v>12</v>
      </c>
      <c r="C8639" s="92" t="str">
        <f t="shared" si="402"/>
        <v>GET /accounts/{AccountId}/direct-debits</v>
      </c>
      <c r="D8639" s="94" t="s">
        <v>208</v>
      </c>
      <c r="E8639" s="93" t="str">
        <f t="shared" si="403"/>
        <v>AISP</v>
      </c>
      <c r="F8639" s="93" t="str">
        <f t="shared" si="404"/>
        <v>Y</v>
      </c>
      <c r="G8639" s="95">
        <v>1696210.4032639766</v>
      </c>
      <c r="H8639" s="99">
        <v>36426.713084581846</v>
      </c>
      <c r="I8639" s="99">
        <v>174.75861124920468</v>
      </c>
      <c r="J8639" s="96"/>
      <c r="K8639" s="96"/>
      <c r="L8639" s="96"/>
      <c r="M8639" s="96"/>
      <c r="N8639" s="96"/>
      <c r="O8639" s="96"/>
      <c r="P8639" s="96"/>
    </row>
    <row r="8640" spans="1:16" x14ac:dyDescent="0.25">
      <c r="A8640" s="97">
        <v>43798</v>
      </c>
      <c r="B8640" s="101">
        <v>13</v>
      </c>
      <c r="C8640" s="92" t="str">
        <f t="shared" si="402"/>
        <v>GET /direct-debits</v>
      </c>
      <c r="D8640" s="94" t="s">
        <v>208</v>
      </c>
      <c r="E8640" s="93" t="str">
        <f t="shared" si="403"/>
        <v>AISP</v>
      </c>
      <c r="F8640" s="93" t="str">
        <f t="shared" si="404"/>
        <v>Y</v>
      </c>
      <c r="G8640" s="95">
        <v>1786294.6944395851</v>
      </c>
      <c r="H8640" s="99">
        <v>21391.530716173205</v>
      </c>
      <c r="I8640" s="99">
        <v>226.20318495911968</v>
      </c>
      <c r="J8640" s="96"/>
      <c r="K8640" s="96"/>
      <c r="L8640" s="96"/>
      <c r="M8640" s="96"/>
      <c r="N8640" s="96"/>
      <c r="O8640" s="96"/>
      <c r="P8640" s="96"/>
    </row>
    <row r="8641" spans="1:16" x14ac:dyDescent="0.25">
      <c r="A8641" s="97">
        <v>43798</v>
      </c>
      <c r="B8641" s="101">
        <v>14</v>
      </c>
      <c r="C8641" s="92" t="str">
        <f t="shared" si="402"/>
        <v>GET /accounts/{AccountId}/standing-orders</v>
      </c>
      <c r="D8641" s="94" t="s">
        <v>208</v>
      </c>
      <c r="E8641" s="93" t="str">
        <f t="shared" si="403"/>
        <v>AISP</v>
      </c>
      <c r="F8641" s="93" t="str">
        <f t="shared" si="404"/>
        <v>Y</v>
      </c>
      <c r="G8641" s="95">
        <v>906549.38360399171</v>
      </c>
      <c r="H8641" s="99">
        <v>17149.249070089765</v>
      </c>
      <c r="I8641" s="99">
        <v>126.05737531785621</v>
      </c>
      <c r="J8641" s="96"/>
      <c r="K8641" s="96"/>
      <c r="L8641" s="96"/>
      <c r="M8641" s="96"/>
      <c r="N8641" s="96"/>
      <c r="O8641" s="96"/>
      <c r="P8641" s="96"/>
    </row>
    <row r="8642" spans="1:16" x14ac:dyDescent="0.25">
      <c r="A8642" s="97">
        <v>43798</v>
      </c>
      <c r="B8642" s="101">
        <v>15</v>
      </c>
      <c r="C8642" s="92" t="str">
        <f t="shared" si="402"/>
        <v>GET /standing-orders</v>
      </c>
      <c r="D8642" s="94" t="s">
        <v>208</v>
      </c>
      <c r="E8642" s="93" t="str">
        <f t="shared" si="403"/>
        <v>AISP</v>
      </c>
      <c r="F8642" s="93" t="str">
        <f t="shared" si="404"/>
        <v>Y</v>
      </c>
      <c r="G8642" s="95">
        <v>1356977.3238536865</v>
      </c>
      <c r="H8642" s="99">
        <v>40150.313033865044</v>
      </c>
      <c r="I8642" s="99">
        <v>129.60042625466545</v>
      </c>
      <c r="J8642" s="96"/>
      <c r="K8642" s="96"/>
      <c r="L8642" s="96"/>
      <c r="M8642" s="96"/>
      <c r="N8642" s="96"/>
      <c r="O8642" s="96"/>
      <c r="P8642" s="96"/>
    </row>
    <row r="8643" spans="1:16" x14ac:dyDescent="0.25">
      <c r="A8643" s="97">
        <v>43798</v>
      </c>
      <c r="B8643" s="101">
        <v>16</v>
      </c>
      <c r="C8643" s="92" t="str">
        <f t="shared" si="402"/>
        <v>GET /accounts/{AccountId}/product</v>
      </c>
      <c r="D8643" s="94" t="s">
        <v>208</v>
      </c>
      <c r="E8643" s="93" t="str">
        <f t="shared" si="403"/>
        <v>AISP</v>
      </c>
      <c r="F8643" s="93" t="str">
        <f t="shared" si="404"/>
        <v>Y</v>
      </c>
      <c r="G8643" s="95">
        <v>324380.34625392337</v>
      </c>
      <c r="H8643" s="99">
        <v>5174.6147033397092</v>
      </c>
      <c r="I8643" s="99">
        <v>172.5838060762398</v>
      </c>
      <c r="J8643" s="96"/>
      <c r="K8643" s="96"/>
      <c r="L8643" s="96"/>
      <c r="M8643" s="96"/>
      <c r="N8643" s="96"/>
      <c r="O8643" s="96"/>
      <c r="P8643" s="96"/>
    </row>
    <row r="8644" spans="1:16" x14ac:dyDescent="0.25">
      <c r="A8644" s="97">
        <v>43798</v>
      </c>
      <c r="B8644" s="101">
        <v>17</v>
      </c>
      <c r="C8644" s="92" t="str">
        <f t="shared" si="402"/>
        <v>GET /products</v>
      </c>
      <c r="D8644" s="94" t="s">
        <v>208</v>
      </c>
      <c r="E8644" s="93" t="str">
        <f t="shared" si="403"/>
        <v>AISP</v>
      </c>
      <c r="F8644" s="93" t="str">
        <f t="shared" si="404"/>
        <v>Y</v>
      </c>
      <c r="G8644" s="95">
        <v>826397.72467189911</v>
      </c>
      <c r="H8644" s="99">
        <v>34467.562074043912</v>
      </c>
      <c r="I8644" s="99">
        <v>229.15068286647312</v>
      </c>
      <c r="J8644" s="96"/>
      <c r="K8644" s="96"/>
      <c r="L8644" s="96"/>
      <c r="M8644" s="96"/>
      <c r="N8644" s="96"/>
      <c r="O8644" s="96"/>
      <c r="P8644" s="96"/>
    </row>
    <row r="8645" spans="1:16" x14ac:dyDescent="0.25">
      <c r="A8645" s="97">
        <v>43798</v>
      </c>
      <c r="B8645" s="101">
        <v>18</v>
      </c>
      <c r="C8645" s="92" t="str">
        <f t="shared" si="402"/>
        <v>GET /accounts/{AccountId}/offers</v>
      </c>
      <c r="D8645" s="94" t="s">
        <v>208</v>
      </c>
      <c r="E8645" s="93" t="str">
        <f t="shared" si="403"/>
        <v>AISP</v>
      </c>
      <c r="F8645" s="93" t="str">
        <f t="shared" si="404"/>
        <v>Y</v>
      </c>
      <c r="G8645" s="95">
        <v>755904.16220002924</v>
      </c>
      <c r="H8645" s="99">
        <v>40132.935977797628</v>
      </c>
      <c r="I8645" s="99">
        <v>255.22260487484021</v>
      </c>
      <c r="J8645" s="96"/>
      <c r="K8645" s="96"/>
      <c r="L8645" s="96"/>
      <c r="M8645" s="96"/>
      <c r="N8645" s="96"/>
      <c r="O8645" s="96"/>
      <c r="P8645" s="96"/>
    </row>
    <row r="8646" spans="1:16" x14ac:dyDescent="0.25">
      <c r="A8646" s="97">
        <v>43798</v>
      </c>
      <c r="B8646" s="101">
        <v>19</v>
      </c>
      <c r="C8646" s="92" t="str">
        <f t="shared" si="402"/>
        <v>GET /offers</v>
      </c>
      <c r="D8646" s="94" t="s">
        <v>208</v>
      </c>
      <c r="E8646" s="93" t="str">
        <f t="shared" si="403"/>
        <v>AISP</v>
      </c>
      <c r="F8646" s="93" t="str">
        <f t="shared" si="404"/>
        <v>Y</v>
      </c>
      <c r="G8646" s="95">
        <v>3021846.2577807219</v>
      </c>
      <c r="H8646" s="99">
        <v>36112.353508322114</v>
      </c>
      <c r="I8646" s="99">
        <v>163.54889787379963</v>
      </c>
      <c r="J8646" s="96"/>
      <c r="K8646" s="96"/>
      <c r="L8646" s="96"/>
      <c r="M8646" s="96"/>
      <c r="N8646" s="96"/>
      <c r="O8646" s="96"/>
      <c r="P8646" s="96"/>
    </row>
    <row r="8647" spans="1:16" x14ac:dyDescent="0.25">
      <c r="A8647" s="97">
        <v>43798</v>
      </c>
      <c r="B8647" s="101">
        <v>20</v>
      </c>
      <c r="C8647" s="92" t="str">
        <f t="shared" si="402"/>
        <v>GET /accounts/{AccountId}/party</v>
      </c>
      <c r="D8647" s="94" t="s">
        <v>208</v>
      </c>
      <c r="E8647" s="93" t="str">
        <f t="shared" si="403"/>
        <v>AISP</v>
      </c>
      <c r="F8647" s="93" t="str">
        <f t="shared" si="404"/>
        <v>Y</v>
      </c>
      <c r="G8647" s="95">
        <v>1041710.9203360132</v>
      </c>
      <c r="H8647" s="99">
        <v>50040.650415100325</v>
      </c>
      <c r="I8647" s="99">
        <v>0</v>
      </c>
      <c r="J8647" s="96"/>
      <c r="K8647" s="96"/>
      <c r="L8647" s="96"/>
      <c r="M8647" s="96"/>
      <c r="N8647" s="96"/>
      <c r="O8647" s="96"/>
      <c r="P8647" s="96"/>
    </row>
    <row r="8648" spans="1:16" x14ac:dyDescent="0.25">
      <c r="A8648" s="97">
        <v>43798</v>
      </c>
      <c r="B8648" s="101">
        <v>21</v>
      </c>
      <c r="C8648" s="92" t="str">
        <f t="shared" ref="C8648:C8711" si="405">VLOOKUP($B8648,endpoints,3)</f>
        <v>GET /party</v>
      </c>
      <c r="D8648" s="94" t="s">
        <v>208</v>
      </c>
      <c r="E8648" s="93" t="str">
        <f t="shared" ref="E8648:E8711" si="406">VLOOKUP($B8648,endpoints,4)</f>
        <v>AISP</v>
      </c>
      <c r="F8648" s="93" t="str">
        <f t="shared" ref="F8648:F8711" si="407">VLOOKUP($B8648,endpoints,5)</f>
        <v>Y</v>
      </c>
      <c r="G8648" s="95">
        <v>754732.96632969973</v>
      </c>
      <c r="H8648" s="99">
        <v>9961.6139697069157</v>
      </c>
      <c r="I8648" s="99">
        <v>377.20240779182114</v>
      </c>
      <c r="J8648" s="96"/>
      <c r="K8648" s="96"/>
      <c r="L8648" s="96"/>
      <c r="M8648" s="96"/>
      <c r="N8648" s="96"/>
      <c r="O8648" s="96"/>
      <c r="P8648" s="96"/>
    </row>
    <row r="8649" spans="1:16" x14ac:dyDescent="0.25">
      <c r="A8649" s="97">
        <v>43798</v>
      </c>
      <c r="B8649" s="101">
        <v>22</v>
      </c>
      <c r="C8649" s="92" t="str">
        <f t="shared" si="405"/>
        <v>GET /accounts/{AccountId}/scheduled-payments</v>
      </c>
      <c r="D8649" s="94" t="s">
        <v>208</v>
      </c>
      <c r="E8649" s="93" t="str">
        <f t="shared" si="406"/>
        <v>AISP</v>
      </c>
      <c r="F8649" s="93" t="str">
        <f t="shared" si="407"/>
        <v>Y</v>
      </c>
      <c r="G8649" s="95">
        <v>944510.10250949138</v>
      </c>
      <c r="H8649" s="99">
        <v>33439.836104046037</v>
      </c>
      <c r="I8649" s="99">
        <v>2.882455754654206</v>
      </c>
      <c r="J8649" s="96"/>
      <c r="K8649" s="96"/>
      <c r="L8649" s="96"/>
      <c r="M8649" s="96"/>
      <c r="N8649" s="96"/>
      <c r="O8649" s="96"/>
      <c r="P8649" s="96"/>
    </row>
    <row r="8650" spans="1:16" x14ac:dyDescent="0.25">
      <c r="A8650" s="97">
        <v>43798</v>
      </c>
      <c r="B8650" s="101">
        <v>23</v>
      </c>
      <c r="C8650" s="92" t="str">
        <f t="shared" si="405"/>
        <v>GET /scheduled-payments</v>
      </c>
      <c r="D8650" s="94" t="s">
        <v>208</v>
      </c>
      <c r="E8650" s="93" t="str">
        <f t="shared" si="406"/>
        <v>AISP</v>
      </c>
      <c r="F8650" s="93" t="str">
        <f t="shared" si="407"/>
        <v>Y</v>
      </c>
      <c r="G8650" s="95">
        <v>1648041.2593505513</v>
      </c>
      <c r="H8650" s="99">
        <v>30332.152238328534</v>
      </c>
      <c r="I8650" s="99">
        <v>85.389764164715501</v>
      </c>
      <c r="J8650" s="96"/>
      <c r="K8650" s="96"/>
      <c r="L8650" s="96"/>
      <c r="M8650" s="96"/>
      <c r="N8650" s="96"/>
      <c r="O8650" s="96"/>
      <c r="P8650" s="96"/>
    </row>
    <row r="8651" spans="1:16" x14ac:dyDescent="0.25">
      <c r="A8651" s="97">
        <v>43798</v>
      </c>
      <c r="B8651" s="101">
        <v>24</v>
      </c>
      <c r="C8651" s="92" t="str">
        <f t="shared" si="405"/>
        <v>GET /accounts/{AccountId}/statements</v>
      </c>
      <c r="D8651" s="94" t="s">
        <v>208</v>
      </c>
      <c r="E8651" s="93" t="str">
        <f t="shared" si="406"/>
        <v>AISP</v>
      </c>
      <c r="F8651" s="93" t="str">
        <f t="shared" si="407"/>
        <v>Y</v>
      </c>
      <c r="G8651" s="95">
        <v>790636.01603328879</v>
      </c>
      <c r="H8651" s="99">
        <v>14697.812186033831</v>
      </c>
      <c r="I8651" s="99">
        <v>144.10005399553148</v>
      </c>
      <c r="J8651" s="96"/>
      <c r="K8651" s="96"/>
      <c r="L8651" s="96"/>
      <c r="M8651" s="96"/>
      <c r="N8651" s="96"/>
      <c r="O8651" s="96"/>
      <c r="P8651" s="96"/>
    </row>
    <row r="8652" spans="1:16" x14ac:dyDescent="0.25">
      <c r="A8652" s="97">
        <v>43798</v>
      </c>
      <c r="B8652" s="101">
        <v>25</v>
      </c>
      <c r="C8652" s="92" t="str">
        <f t="shared" si="405"/>
        <v>GET /accounts/{AccountId}/statements/{StatementId}</v>
      </c>
      <c r="D8652" s="94" t="s">
        <v>208</v>
      </c>
      <c r="E8652" s="93" t="str">
        <f t="shared" si="406"/>
        <v>AISP</v>
      </c>
      <c r="F8652" s="93" t="str">
        <f t="shared" si="407"/>
        <v>Y</v>
      </c>
      <c r="G8652" s="95">
        <v>1139954.4206917312</v>
      </c>
      <c r="H8652" s="99">
        <v>22193.021625760121</v>
      </c>
      <c r="I8652" s="99">
        <v>108.56306412616058</v>
      </c>
      <c r="J8652" s="96"/>
      <c r="K8652" s="96"/>
      <c r="L8652" s="96"/>
      <c r="M8652" s="96"/>
      <c r="N8652" s="96"/>
      <c r="O8652" s="96"/>
      <c r="P8652" s="96"/>
    </row>
    <row r="8653" spans="1:16" x14ac:dyDescent="0.25">
      <c r="A8653" s="97">
        <v>43798</v>
      </c>
      <c r="B8653" s="101">
        <v>26</v>
      </c>
      <c r="C8653" s="92" t="str">
        <f t="shared" si="405"/>
        <v>GET /accounts/{AccountId}/statements/{StatementId}/file</v>
      </c>
      <c r="D8653" s="94" t="s">
        <v>208</v>
      </c>
      <c r="E8653" s="93" t="str">
        <f t="shared" si="406"/>
        <v>AISP</v>
      </c>
      <c r="F8653" s="93" t="str">
        <f t="shared" si="407"/>
        <v>Y</v>
      </c>
      <c r="G8653" s="95">
        <v>2077941.6633984516</v>
      </c>
      <c r="H8653" s="99">
        <v>23091.702730204706</v>
      </c>
      <c r="I8653" s="99">
        <v>96.778896210597509</v>
      </c>
      <c r="J8653" s="96"/>
      <c r="K8653" s="96"/>
      <c r="L8653" s="96"/>
      <c r="M8653" s="96"/>
      <c r="N8653" s="96"/>
      <c r="O8653" s="96"/>
      <c r="P8653" s="96"/>
    </row>
    <row r="8654" spans="1:16" x14ac:dyDescent="0.25">
      <c r="A8654" s="97">
        <v>43798</v>
      </c>
      <c r="B8654" s="101">
        <v>27</v>
      </c>
      <c r="C8654" s="92" t="str">
        <f t="shared" si="405"/>
        <v>GET /accounts/{AccountId}/statements/{StatementId}/transactions</v>
      </c>
      <c r="D8654" s="94" t="s">
        <v>208</v>
      </c>
      <c r="E8654" s="93" t="str">
        <f t="shared" si="406"/>
        <v>AISP</v>
      </c>
      <c r="F8654" s="93" t="str">
        <f t="shared" si="407"/>
        <v>Y</v>
      </c>
      <c r="G8654" s="95">
        <v>26287177.828440014</v>
      </c>
      <c r="H8654" s="99">
        <v>7598.3430389616306</v>
      </c>
      <c r="I8654" s="99">
        <v>296.23126269815191</v>
      </c>
      <c r="J8654" s="96"/>
      <c r="K8654" s="96"/>
      <c r="L8654" s="96"/>
      <c r="M8654" s="96"/>
      <c r="N8654" s="96"/>
      <c r="O8654" s="96"/>
      <c r="P8654" s="96"/>
    </row>
    <row r="8655" spans="1:16" x14ac:dyDescent="0.25">
      <c r="A8655" s="97">
        <v>43798</v>
      </c>
      <c r="B8655" s="101">
        <v>28</v>
      </c>
      <c r="C8655" s="92" t="str">
        <f t="shared" si="405"/>
        <v>GET /statements</v>
      </c>
      <c r="D8655" s="94" t="s">
        <v>208</v>
      </c>
      <c r="E8655" s="93" t="str">
        <f t="shared" si="406"/>
        <v>AISP</v>
      </c>
      <c r="F8655" s="93" t="str">
        <f t="shared" si="407"/>
        <v>Y</v>
      </c>
      <c r="G8655" s="95">
        <v>3443412.6938312645</v>
      </c>
      <c r="H8655" s="99">
        <v>37522.619894846539</v>
      </c>
      <c r="I8655" s="99">
        <v>73.938408517836976</v>
      </c>
      <c r="J8655" s="96"/>
      <c r="K8655" s="96"/>
      <c r="L8655" s="96"/>
      <c r="M8655" s="96"/>
      <c r="N8655" s="96"/>
      <c r="O8655" s="96"/>
      <c r="P8655" s="96"/>
    </row>
    <row r="8656" spans="1:16" x14ac:dyDescent="0.25">
      <c r="A8656" s="97">
        <v>43798</v>
      </c>
      <c r="B8656" s="101">
        <v>29</v>
      </c>
      <c r="C8656" s="92" t="str">
        <f t="shared" si="405"/>
        <v>POST /domestic-payment-consents</v>
      </c>
      <c r="D8656" s="94" t="s">
        <v>208</v>
      </c>
      <c r="E8656" s="93" t="str">
        <f t="shared" si="406"/>
        <v>PISP</v>
      </c>
      <c r="F8656" s="93" t="str">
        <f t="shared" si="407"/>
        <v>N</v>
      </c>
      <c r="G8656" s="95">
        <v>3582995.5591725949</v>
      </c>
      <c r="H8656" s="99">
        <v>9572.9036972679733</v>
      </c>
      <c r="I8656" s="99">
        <v>82.69530872005376</v>
      </c>
      <c r="J8656" s="96"/>
      <c r="K8656" s="96"/>
      <c r="L8656" s="96"/>
      <c r="M8656" s="96"/>
      <c r="N8656" s="96"/>
      <c r="O8656" s="96"/>
      <c r="P8656" s="96"/>
    </row>
    <row r="8657" spans="1:16" x14ac:dyDescent="0.25">
      <c r="A8657" s="97">
        <v>43798</v>
      </c>
      <c r="B8657" s="101">
        <v>30</v>
      </c>
      <c r="C8657" s="92" t="str">
        <f t="shared" si="405"/>
        <v>GET /domestic-payment-consents/{ConsentId}</v>
      </c>
      <c r="D8657" s="94" t="s">
        <v>208</v>
      </c>
      <c r="E8657" s="93" t="str">
        <f t="shared" si="406"/>
        <v>PISP</v>
      </c>
      <c r="F8657" s="93" t="str">
        <f t="shared" si="407"/>
        <v>N</v>
      </c>
      <c r="G8657" s="95">
        <v>13540944.978894683</v>
      </c>
      <c r="H8657" s="99">
        <v>19044.936946715581</v>
      </c>
      <c r="I8657" s="99">
        <v>149.40393756777061</v>
      </c>
      <c r="J8657" s="96"/>
      <c r="K8657" s="96"/>
      <c r="L8657" s="96"/>
      <c r="M8657" s="96"/>
      <c r="N8657" s="96"/>
      <c r="O8657" s="96"/>
      <c r="P8657" s="96"/>
    </row>
    <row r="8658" spans="1:16" x14ac:dyDescent="0.25">
      <c r="A8658" s="97">
        <v>43798</v>
      </c>
      <c r="B8658" s="101">
        <v>31</v>
      </c>
      <c r="C8658" s="92" t="str">
        <f t="shared" si="405"/>
        <v>POST /domestic-payments</v>
      </c>
      <c r="D8658" s="94" t="s">
        <v>208</v>
      </c>
      <c r="E8658" s="93" t="str">
        <f t="shared" si="406"/>
        <v>PISP</v>
      </c>
      <c r="F8658" s="93" t="str">
        <f t="shared" si="407"/>
        <v>Y</v>
      </c>
      <c r="G8658" s="95">
        <v>4843905.298599761</v>
      </c>
      <c r="H8658" s="99">
        <v>17268.937347036896</v>
      </c>
      <c r="I8658" s="99">
        <v>6.3118598457306128</v>
      </c>
      <c r="J8658" s="96"/>
      <c r="K8658" s="96"/>
      <c r="L8658" s="96"/>
      <c r="M8658" s="96"/>
      <c r="N8658" s="96"/>
      <c r="O8658" s="96"/>
      <c r="P8658" s="96"/>
    </row>
    <row r="8659" spans="1:16" x14ac:dyDescent="0.25">
      <c r="A8659" s="97">
        <v>43798</v>
      </c>
      <c r="B8659" s="101">
        <v>32</v>
      </c>
      <c r="C8659" s="92" t="str">
        <f t="shared" si="405"/>
        <v>GET /domestic-payments/{DomesticPaymentId}</v>
      </c>
      <c r="D8659" s="94" t="s">
        <v>208</v>
      </c>
      <c r="E8659" s="93" t="str">
        <f t="shared" si="406"/>
        <v>PISP</v>
      </c>
      <c r="F8659" s="93" t="str">
        <f t="shared" si="407"/>
        <v>Y</v>
      </c>
      <c r="G8659" s="95">
        <v>32256824.409513012</v>
      </c>
      <c r="H8659" s="99">
        <v>42732.99619999875</v>
      </c>
      <c r="I8659" s="99">
        <v>74.529989729634138</v>
      </c>
      <c r="J8659" s="96"/>
      <c r="K8659" s="96"/>
      <c r="L8659" s="96"/>
      <c r="M8659" s="96"/>
      <c r="N8659" s="96"/>
      <c r="O8659" s="96"/>
      <c r="P8659" s="96"/>
    </row>
    <row r="8660" spans="1:16" x14ac:dyDescent="0.25">
      <c r="A8660" s="97">
        <v>43798</v>
      </c>
      <c r="B8660" s="101">
        <v>33</v>
      </c>
      <c r="C8660" s="92" t="str">
        <f t="shared" si="405"/>
        <v>POST /domestic-scheduled-payment-consents</v>
      </c>
      <c r="D8660" s="94" t="s">
        <v>208</v>
      </c>
      <c r="E8660" s="93" t="str">
        <f t="shared" si="406"/>
        <v>PISP</v>
      </c>
      <c r="F8660" s="93" t="str">
        <f t="shared" si="407"/>
        <v>N</v>
      </c>
      <c r="G8660" s="95">
        <v>16069978.355544193</v>
      </c>
      <c r="H8660" s="99">
        <v>18539.549429595609</v>
      </c>
      <c r="I8660" s="99">
        <v>92.036801959069038</v>
      </c>
      <c r="J8660" s="96"/>
      <c r="K8660" s="96"/>
      <c r="L8660" s="96"/>
      <c r="M8660" s="96"/>
      <c r="N8660" s="96"/>
      <c r="O8660" s="96"/>
      <c r="P8660" s="96"/>
    </row>
    <row r="8661" spans="1:16" x14ac:dyDescent="0.25">
      <c r="A8661" s="97">
        <v>43798</v>
      </c>
      <c r="B8661" s="101">
        <v>34</v>
      </c>
      <c r="C8661" s="92" t="str">
        <f t="shared" si="405"/>
        <v>GET /domestic-scheduled-payment-consents/{ConsentId}</v>
      </c>
      <c r="D8661" s="94" t="s">
        <v>208</v>
      </c>
      <c r="E8661" s="93" t="str">
        <f t="shared" si="406"/>
        <v>PISP</v>
      </c>
      <c r="F8661" s="93" t="str">
        <f t="shared" si="407"/>
        <v>N</v>
      </c>
      <c r="G8661" s="95">
        <v>10904230.58950286</v>
      </c>
      <c r="H8661" s="99">
        <v>11920.703392663834</v>
      </c>
      <c r="I8661" s="99">
        <v>74.118193622022574</v>
      </c>
      <c r="J8661" s="96"/>
      <c r="K8661" s="96"/>
      <c r="L8661" s="96"/>
      <c r="M8661" s="96"/>
      <c r="N8661" s="96"/>
      <c r="O8661" s="96"/>
      <c r="P8661" s="96"/>
    </row>
    <row r="8662" spans="1:16" x14ac:dyDescent="0.25">
      <c r="A8662" s="97">
        <v>43798</v>
      </c>
      <c r="B8662" s="101">
        <v>35</v>
      </c>
      <c r="C8662" s="92" t="str">
        <f t="shared" si="405"/>
        <v>POST /domestic-scheduled-payments</v>
      </c>
      <c r="D8662" s="94" t="s">
        <v>208</v>
      </c>
      <c r="E8662" s="93" t="str">
        <f t="shared" si="406"/>
        <v>PISP</v>
      </c>
      <c r="F8662" s="93" t="str">
        <f t="shared" si="407"/>
        <v>Y</v>
      </c>
      <c r="G8662" s="95">
        <v>29350125.308822393</v>
      </c>
      <c r="H8662" s="99">
        <v>44213.868285260694</v>
      </c>
      <c r="I8662" s="99">
        <v>161.29875539417549</v>
      </c>
      <c r="J8662" s="96"/>
      <c r="K8662" s="96"/>
      <c r="L8662" s="96"/>
      <c r="M8662" s="96"/>
      <c r="N8662" s="96"/>
      <c r="O8662" s="96"/>
      <c r="P8662" s="96"/>
    </row>
    <row r="8663" spans="1:16" x14ac:dyDescent="0.25">
      <c r="A8663" s="97">
        <v>43798</v>
      </c>
      <c r="B8663" s="101">
        <v>36</v>
      </c>
      <c r="C8663" s="92" t="str">
        <f t="shared" si="405"/>
        <v>GET /domestic-scheduled-payments/{DomesticScheduledPaymentId}</v>
      </c>
      <c r="D8663" s="94" t="s">
        <v>208</v>
      </c>
      <c r="E8663" s="93" t="str">
        <f t="shared" si="406"/>
        <v>PISP</v>
      </c>
      <c r="F8663" s="93" t="str">
        <f t="shared" si="407"/>
        <v>Y</v>
      </c>
      <c r="G8663" s="95">
        <v>15097248.9845892</v>
      </c>
      <c r="H8663" s="99">
        <v>36128.259048196676</v>
      </c>
      <c r="I8663" s="99">
        <v>83.910890044622789</v>
      </c>
      <c r="J8663" s="96"/>
      <c r="K8663" s="96"/>
      <c r="L8663" s="96"/>
      <c r="M8663" s="96"/>
      <c r="N8663" s="96"/>
      <c r="O8663" s="96"/>
      <c r="P8663" s="96"/>
    </row>
    <row r="8664" spans="1:16" x14ac:dyDescent="0.25">
      <c r="A8664" s="97">
        <v>43798</v>
      </c>
      <c r="B8664" s="101">
        <v>37</v>
      </c>
      <c r="C8664" s="92" t="str">
        <f t="shared" si="405"/>
        <v>POST /domestic-standing-order-consents</v>
      </c>
      <c r="D8664" s="94" t="s">
        <v>208</v>
      </c>
      <c r="E8664" s="93" t="str">
        <f t="shared" si="406"/>
        <v>PISP</v>
      </c>
      <c r="F8664" s="93" t="str">
        <f t="shared" si="407"/>
        <v>N</v>
      </c>
      <c r="G8664" s="95">
        <v>27356092.257985879</v>
      </c>
      <c r="H8664" s="99">
        <v>25952.100733653369</v>
      </c>
      <c r="I8664" s="99">
        <v>190.40838846962953</v>
      </c>
      <c r="J8664" s="96"/>
      <c r="K8664" s="96"/>
      <c r="L8664" s="96"/>
      <c r="M8664" s="96"/>
      <c r="N8664" s="96"/>
      <c r="O8664" s="96"/>
      <c r="P8664" s="96"/>
    </row>
    <row r="8665" spans="1:16" x14ac:dyDescent="0.25">
      <c r="A8665" s="97">
        <v>43798</v>
      </c>
      <c r="B8665" s="101">
        <v>38</v>
      </c>
      <c r="C8665" s="92" t="str">
        <f t="shared" si="405"/>
        <v>GET /domestic-standing-order-consents/{ConsentId}</v>
      </c>
      <c r="D8665" s="94" t="s">
        <v>208</v>
      </c>
      <c r="E8665" s="93" t="str">
        <f t="shared" si="406"/>
        <v>PISP</v>
      </c>
      <c r="F8665" s="93" t="str">
        <f t="shared" si="407"/>
        <v>N</v>
      </c>
      <c r="G8665" s="95">
        <v>25066798.0274821</v>
      </c>
      <c r="H8665" s="99">
        <v>28816.571534297462</v>
      </c>
      <c r="I8665" s="99">
        <v>189.11207176862246</v>
      </c>
      <c r="J8665" s="96"/>
      <c r="K8665" s="96"/>
      <c r="L8665" s="96"/>
      <c r="M8665" s="96"/>
      <c r="N8665" s="96"/>
      <c r="O8665" s="96"/>
      <c r="P8665" s="96"/>
    </row>
    <row r="8666" spans="1:16" x14ac:dyDescent="0.25">
      <c r="A8666" s="97">
        <v>43798</v>
      </c>
      <c r="B8666" s="101">
        <v>39</v>
      </c>
      <c r="C8666" s="92" t="str">
        <f t="shared" si="405"/>
        <v>POST /domestic-standing-orders</v>
      </c>
      <c r="D8666" s="94" t="s">
        <v>208</v>
      </c>
      <c r="E8666" s="93" t="str">
        <f t="shared" si="406"/>
        <v>PISP</v>
      </c>
      <c r="F8666" s="93" t="str">
        <f t="shared" si="407"/>
        <v>Y</v>
      </c>
      <c r="G8666" s="95">
        <v>8690161.1175292246</v>
      </c>
      <c r="H8666" s="99">
        <v>20846.071926703302</v>
      </c>
      <c r="I8666" s="99">
        <v>2.0811423528909141</v>
      </c>
      <c r="J8666" s="96"/>
      <c r="K8666" s="96"/>
      <c r="L8666" s="96"/>
      <c r="M8666" s="96"/>
      <c r="N8666" s="96"/>
      <c r="O8666" s="96"/>
      <c r="P8666" s="96"/>
    </row>
    <row r="8667" spans="1:16" x14ac:dyDescent="0.25">
      <c r="A8667" s="97">
        <v>43798</v>
      </c>
      <c r="B8667" s="101">
        <v>40</v>
      </c>
      <c r="C8667" s="92" t="str">
        <f t="shared" si="405"/>
        <v>GET /domestic-standing-orders/{DomesticStandingOrderId}</v>
      </c>
      <c r="D8667" s="94" t="s">
        <v>208</v>
      </c>
      <c r="E8667" s="93" t="str">
        <f t="shared" si="406"/>
        <v>PISP</v>
      </c>
      <c r="F8667" s="93" t="str">
        <f t="shared" si="407"/>
        <v>Y</v>
      </c>
      <c r="G8667" s="95">
        <v>5405201.3490322344</v>
      </c>
      <c r="H8667" s="99">
        <v>8141.4243302533869</v>
      </c>
      <c r="I8667" s="99">
        <v>223.60871268909622</v>
      </c>
      <c r="J8667" s="96"/>
      <c r="K8667" s="96"/>
      <c r="L8667" s="96"/>
      <c r="M8667" s="96"/>
      <c r="N8667" s="96"/>
      <c r="O8667" s="96"/>
      <c r="P8667" s="96"/>
    </row>
    <row r="8668" spans="1:16" x14ac:dyDescent="0.25">
      <c r="A8668" s="97">
        <v>43798</v>
      </c>
      <c r="B8668" s="101">
        <v>41</v>
      </c>
      <c r="C8668" s="92" t="str">
        <f t="shared" si="405"/>
        <v>POST /international-payment-consents</v>
      </c>
      <c r="D8668" s="94" t="s">
        <v>208</v>
      </c>
      <c r="E8668" s="93" t="str">
        <f t="shared" si="406"/>
        <v>PISP</v>
      </c>
      <c r="F8668" s="93" t="str">
        <f t="shared" si="407"/>
        <v>N</v>
      </c>
      <c r="G8668" s="95">
        <v>33918338.656599119</v>
      </c>
      <c r="H8668" s="99">
        <v>46645.849233525907</v>
      </c>
      <c r="I8668" s="99">
        <v>63.962580338785735</v>
      </c>
      <c r="J8668" s="96"/>
      <c r="K8668" s="96"/>
      <c r="L8668" s="96"/>
      <c r="M8668" s="96"/>
      <c r="N8668" s="96"/>
      <c r="O8668" s="96"/>
      <c r="P8668" s="96"/>
    </row>
    <row r="8669" spans="1:16" x14ac:dyDescent="0.25">
      <c r="A8669" s="97">
        <v>43798</v>
      </c>
      <c r="B8669" s="101">
        <v>42</v>
      </c>
      <c r="C8669" s="92" t="str">
        <f t="shared" si="405"/>
        <v>GET /international-payment-consents/{ConsentId}</v>
      </c>
      <c r="D8669" s="94" t="s">
        <v>208</v>
      </c>
      <c r="E8669" s="93" t="str">
        <f t="shared" si="406"/>
        <v>PISP</v>
      </c>
      <c r="F8669" s="93" t="str">
        <f t="shared" si="407"/>
        <v>N</v>
      </c>
      <c r="G8669" s="95">
        <v>31606449.496039692</v>
      </c>
      <c r="H8669" s="103">
        <v>31702.821625889832</v>
      </c>
      <c r="I8669" s="103">
        <v>260.19266768744615</v>
      </c>
      <c r="J8669" s="96"/>
      <c r="K8669" s="96"/>
      <c r="L8669" s="96"/>
      <c r="M8669" s="96"/>
      <c r="N8669" s="96"/>
      <c r="O8669" s="96"/>
      <c r="P8669" s="96"/>
    </row>
    <row r="8670" spans="1:16" x14ac:dyDescent="0.25">
      <c r="A8670" s="97">
        <v>43798</v>
      </c>
      <c r="B8670" s="101">
        <v>43</v>
      </c>
      <c r="C8670" s="92" t="str">
        <f t="shared" si="405"/>
        <v>POST /international-payments</v>
      </c>
      <c r="D8670" s="94" t="s">
        <v>208</v>
      </c>
      <c r="E8670" s="93" t="str">
        <f t="shared" si="406"/>
        <v>PISP</v>
      </c>
      <c r="F8670" s="93" t="str">
        <f t="shared" si="407"/>
        <v>Y</v>
      </c>
      <c r="G8670" s="95">
        <v>32911950.117904719</v>
      </c>
      <c r="H8670" s="103">
        <v>42482.948803465544</v>
      </c>
      <c r="I8670" s="103">
        <v>45.685825626246917</v>
      </c>
      <c r="J8670" s="96"/>
      <c r="K8670" s="96"/>
      <c r="L8670" s="96"/>
      <c r="M8670" s="96"/>
      <c r="N8670" s="96"/>
      <c r="O8670" s="96"/>
      <c r="P8670" s="96"/>
    </row>
    <row r="8671" spans="1:16" x14ac:dyDescent="0.25">
      <c r="A8671" s="97">
        <v>43798</v>
      </c>
      <c r="B8671" s="101">
        <v>44</v>
      </c>
      <c r="C8671" s="92" t="str">
        <f t="shared" si="405"/>
        <v>GET /international-payments/{InternationalPaymentId}</v>
      </c>
      <c r="D8671" s="94" t="s">
        <v>208</v>
      </c>
      <c r="E8671" s="93" t="str">
        <f t="shared" si="406"/>
        <v>PISP</v>
      </c>
      <c r="F8671" s="93" t="str">
        <f t="shared" si="407"/>
        <v>Y</v>
      </c>
      <c r="G8671" s="95">
        <v>13674456.376006691</v>
      </c>
      <c r="H8671" s="103">
        <v>20963.924022204541</v>
      </c>
      <c r="I8671" s="103">
        <v>55.734137068158368</v>
      </c>
      <c r="J8671" s="96"/>
      <c r="K8671" s="96"/>
      <c r="L8671" s="96"/>
      <c r="M8671" s="96"/>
      <c r="N8671" s="96"/>
      <c r="O8671" s="96"/>
      <c r="P8671" s="96"/>
    </row>
    <row r="8672" spans="1:16" x14ac:dyDescent="0.25">
      <c r="A8672" s="97">
        <v>43798</v>
      </c>
      <c r="B8672" s="101">
        <v>45</v>
      </c>
      <c r="C8672" s="92" t="str">
        <f t="shared" si="405"/>
        <v>POST /international-scheduled-payment-consents</v>
      </c>
      <c r="D8672" s="94" t="s">
        <v>208</v>
      </c>
      <c r="E8672" s="93" t="str">
        <f t="shared" si="406"/>
        <v>PISP</v>
      </c>
      <c r="F8672" s="93" t="str">
        <f t="shared" si="407"/>
        <v>N</v>
      </c>
      <c r="G8672" s="95">
        <v>27612281.04264877</v>
      </c>
      <c r="H8672" s="103">
        <v>36211.39580178132</v>
      </c>
      <c r="I8672" s="103">
        <v>14.191520925305696</v>
      </c>
      <c r="J8672" s="96"/>
      <c r="K8672" s="96"/>
      <c r="L8672" s="96"/>
      <c r="M8672" s="96"/>
      <c r="N8672" s="96"/>
      <c r="O8672" s="96"/>
      <c r="P8672" s="96"/>
    </row>
    <row r="8673" spans="1:16" x14ac:dyDescent="0.25">
      <c r="A8673" s="97">
        <v>43798</v>
      </c>
      <c r="B8673" s="101">
        <v>46</v>
      </c>
      <c r="C8673" s="92" t="str">
        <f t="shared" si="405"/>
        <v>GET /international-scheduled-payment-consents/{ConsentId}</v>
      </c>
      <c r="D8673" s="94" t="s">
        <v>208</v>
      </c>
      <c r="E8673" s="93" t="str">
        <f t="shared" si="406"/>
        <v>PISP</v>
      </c>
      <c r="F8673" s="93" t="str">
        <f t="shared" si="407"/>
        <v>N</v>
      </c>
      <c r="G8673" s="95">
        <v>8743884.5109159313</v>
      </c>
      <c r="H8673" s="103">
        <v>29206.404819590818</v>
      </c>
      <c r="I8673" s="103">
        <v>24.4761077127094</v>
      </c>
      <c r="J8673" s="96"/>
      <c r="K8673" s="96"/>
      <c r="L8673" s="96"/>
      <c r="M8673" s="96"/>
      <c r="N8673" s="96"/>
      <c r="O8673" s="96"/>
      <c r="P8673" s="96"/>
    </row>
    <row r="8674" spans="1:16" x14ac:dyDescent="0.25">
      <c r="A8674" s="97">
        <v>43798</v>
      </c>
      <c r="B8674" s="101">
        <v>47</v>
      </c>
      <c r="C8674" s="92" t="str">
        <f t="shared" si="405"/>
        <v>POST /international-scheduled-payments</v>
      </c>
      <c r="D8674" s="94" t="s">
        <v>208</v>
      </c>
      <c r="E8674" s="93" t="str">
        <f t="shared" si="406"/>
        <v>PISP</v>
      </c>
      <c r="F8674" s="93" t="str">
        <f t="shared" si="407"/>
        <v>Y</v>
      </c>
      <c r="G8674" s="95">
        <v>14778131.856267761</v>
      </c>
      <c r="H8674" s="103">
        <v>20284.164551934475</v>
      </c>
      <c r="I8674" s="103">
        <v>74.868208955341203</v>
      </c>
      <c r="J8674" s="96"/>
      <c r="K8674" s="96"/>
      <c r="L8674" s="96"/>
      <c r="M8674" s="96"/>
      <c r="N8674" s="96"/>
      <c r="O8674" s="96"/>
      <c r="P8674" s="96"/>
    </row>
    <row r="8675" spans="1:16" x14ac:dyDescent="0.25">
      <c r="A8675" s="97">
        <v>43798</v>
      </c>
      <c r="B8675" s="101">
        <v>48</v>
      </c>
      <c r="C8675" s="92" t="str">
        <f t="shared" si="405"/>
        <v>GET /international-scheduled-payments/{InternationalScheduledPaymentId}</v>
      </c>
      <c r="D8675" s="94" t="s">
        <v>208</v>
      </c>
      <c r="E8675" s="93" t="str">
        <f t="shared" si="406"/>
        <v>PISP</v>
      </c>
      <c r="F8675" s="93" t="str">
        <f t="shared" si="407"/>
        <v>Y</v>
      </c>
      <c r="G8675" s="95">
        <v>21334994.929300666</v>
      </c>
      <c r="H8675" s="103">
        <v>39962.402328122749</v>
      </c>
      <c r="I8675" s="103">
        <v>56.028673398324685</v>
      </c>
      <c r="J8675" s="96"/>
      <c r="K8675" s="96"/>
      <c r="L8675" s="96"/>
      <c r="M8675" s="96"/>
      <c r="N8675" s="96"/>
      <c r="O8675" s="96"/>
      <c r="P8675" s="96"/>
    </row>
    <row r="8676" spans="1:16" x14ac:dyDescent="0.25">
      <c r="A8676" s="97">
        <v>43798</v>
      </c>
      <c r="B8676" s="101">
        <v>49</v>
      </c>
      <c r="C8676" s="92" t="str">
        <f t="shared" si="405"/>
        <v>POST /international-standing-order-consents</v>
      </c>
      <c r="D8676" s="94" t="s">
        <v>208</v>
      </c>
      <c r="E8676" s="93" t="str">
        <f t="shared" si="406"/>
        <v>PISP</v>
      </c>
      <c r="F8676" s="93" t="str">
        <f t="shared" si="407"/>
        <v>N</v>
      </c>
      <c r="G8676" s="95">
        <v>3719777.7973697102</v>
      </c>
      <c r="H8676" s="103">
        <v>13105.539901782156</v>
      </c>
      <c r="I8676" s="103">
        <v>5.9820623806606994</v>
      </c>
      <c r="J8676" s="96"/>
      <c r="K8676" s="96"/>
      <c r="L8676" s="96"/>
      <c r="M8676" s="96"/>
      <c r="N8676" s="96"/>
      <c r="O8676" s="96"/>
      <c r="P8676" s="96"/>
    </row>
    <row r="8677" spans="1:16" x14ac:dyDescent="0.25">
      <c r="A8677" s="97">
        <v>43798</v>
      </c>
      <c r="B8677" s="101">
        <v>50</v>
      </c>
      <c r="C8677" s="92" t="str">
        <f t="shared" si="405"/>
        <v>GET /international-standing-order-consents/{ConsentId}</v>
      </c>
      <c r="D8677" s="94" t="s">
        <v>208</v>
      </c>
      <c r="E8677" s="93" t="str">
        <f t="shared" si="406"/>
        <v>PISP</v>
      </c>
      <c r="F8677" s="93" t="str">
        <f t="shared" si="407"/>
        <v>N</v>
      </c>
      <c r="G8677" s="95">
        <v>18422758.059006948</v>
      </c>
      <c r="H8677" s="103">
        <v>31038.942997025708</v>
      </c>
      <c r="I8677" s="103">
        <v>261.748886037506</v>
      </c>
      <c r="J8677" s="96"/>
      <c r="K8677" s="96"/>
      <c r="L8677" s="96"/>
      <c r="M8677" s="96"/>
      <c r="N8677" s="96"/>
      <c r="O8677" s="96"/>
      <c r="P8677" s="96"/>
    </row>
    <row r="8678" spans="1:16" x14ac:dyDescent="0.25">
      <c r="A8678" s="97">
        <v>43798</v>
      </c>
      <c r="B8678" s="101">
        <v>51</v>
      </c>
      <c r="C8678" s="92" t="str">
        <f t="shared" si="405"/>
        <v>POST /international-standing-orders</v>
      </c>
      <c r="D8678" s="94" t="s">
        <v>208</v>
      </c>
      <c r="E8678" s="93" t="str">
        <f t="shared" si="406"/>
        <v>PISP</v>
      </c>
      <c r="F8678" s="93" t="str">
        <f t="shared" si="407"/>
        <v>Y</v>
      </c>
      <c r="G8678" s="95">
        <v>15016291.520624993</v>
      </c>
      <c r="H8678" s="103">
        <v>26907.664746110178</v>
      </c>
      <c r="I8678" s="103">
        <v>240.0221989763667</v>
      </c>
      <c r="J8678" s="96"/>
      <c r="K8678" s="96"/>
      <c r="L8678" s="96"/>
      <c r="M8678" s="96"/>
      <c r="N8678" s="96"/>
      <c r="O8678" s="96"/>
      <c r="P8678" s="96"/>
    </row>
    <row r="8679" spans="1:16" x14ac:dyDescent="0.25">
      <c r="A8679" s="97">
        <v>43798</v>
      </c>
      <c r="B8679" s="101">
        <v>52</v>
      </c>
      <c r="C8679" s="92" t="str">
        <f t="shared" si="405"/>
        <v>GET /international-standing-orders/{InternationalStandingOrderPaymentId}</v>
      </c>
      <c r="D8679" s="94" t="s">
        <v>208</v>
      </c>
      <c r="E8679" s="93" t="str">
        <f t="shared" si="406"/>
        <v>PISP</v>
      </c>
      <c r="F8679" s="93" t="str">
        <f t="shared" si="407"/>
        <v>Y</v>
      </c>
      <c r="G8679" s="95">
        <v>5943939.2103731595</v>
      </c>
      <c r="H8679" s="103">
        <v>17637.11379260723</v>
      </c>
      <c r="I8679" s="103">
        <v>77.351178163109338</v>
      </c>
      <c r="J8679" s="96"/>
      <c r="K8679" s="96"/>
      <c r="L8679" s="96"/>
      <c r="M8679" s="96"/>
      <c r="N8679" s="96"/>
      <c r="O8679" s="96"/>
      <c r="P8679" s="96"/>
    </row>
    <row r="8680" spans="1:16" x14ac:dyDescent="0.25">
      <c r="A8680" s="97">
        <v>43798</v>
      </c>
      <c r="B8680" s="101">
        <v>53</v>
      </c>
      <c r="C8680" s="92" t="str">
        <f t="shared" si="405"/>
        <v>POST /file-payment-consents</v>
      </c>
      <c r="D8680" s="94" t="s">
        <v>208</v>
      </c>
      <c r="E8680" s="93" t="str">
        <f t="shared" si="406"/>
        <v>PISP</v>
      </c>
      <c r="F8680" s="93" t="str">
        <f t="shared" si="407"/>
        <v>N</v>
      </c>
      <c r="G8680" s="95">
        <v>11645541.014570417</v>
      </c>
      <c r="H8680" s="103">
        <v>12995.935824127264</v>
      </c>
      <c r="I8680" s="103">
        <v>22.366794683491232</v>
      </c>
      <c r="J8680" s="96"/>
      <c r="K8680" s="96"/>
      <c r="L8680" s="96"/>
      <c r="M8680" s="96"/>
      <c r="N8680" s="96"/>
      <c r="O8680" s="96"/>
      <c r="P8680" s="96"/>
    </row>
    <row r="8681" spans="1:16" x14ac:dyDescent="0.25">
      <c r="A8681" s="97">
        <v>43798</v>
      </c>
      <c r="B8681" s="101">
        <v>54</v>
      </c>
      <c r="C8681" s="92" t="str">
        <f t="shared" si="405"/>
        <v>GET /file-payment-consents/{ConsentId}</v>
      </c>
      <c r="D8681" s="94" t="s">
        <v>208</v>
      </c>
      <c r="E8681" s="93" t="str">
        <f t="shared" si="406"/>
        <v>PISP</v>
      </c>
      <c r="F8681" s="93" t="str">
        <f t="shared" si="407"/>
        <v>N</v>
      </c>
      <c r="G8681" s="95">
        <v>21505169.694857396</v>
      </c>
      <c r="H8681" s="99">
        <v>22653.667395862085</v>
      </c>
      <c r="I8681" s="99">
        <v>179.93964925986691</v>
      </c>
      <c r="J8681" s="96"/>
      <c r="K8681" s="96"/>
      <c r="L8681" s="96"/>
      <c r="M8681" s="96"/>
      <c r="N8681" s="96"/>
      <c r="O8681" s="96"/>
      <c r="P8681" s="96"/>
    </row>
    <row r="8682" spans="1:16" x14ac:dyDescent="0.25">
      <c r="A8682" s="97">
        <v>43798</v>
      </c>
      <c r="B8682" s="101">
        <v>55</v>
      </c>
      <c r="C8682" s="92" t="str">
        <f t="shared" si="405"/>
        <v>POST /file-payment-consents/{ConsentId}/file</v>
      </c>
      <c r="D8682" s="94" t="s">
        <v>208</v>
      </c>
      <c r="E8682" s="93" t="str">
        <f t="shared" si="406"/>
        <v>PISP</v>
      </c>
      <c r="F8682" s="93" t="str">
        <f t="shared" si="407"/>
        <v>N</v>
      </c>
      <c r="G8682" s="95">
        <v>19604106.364468798</v>
      </c>
      <c r="H8682" s="99">
        <v>29698.010896629206</v>
      </c>
      <c r="I8682" s="99">
        <v>70.347079935607582</v>
      </c>
      <c r="J8682" s="96"/>
      <c r="K8682" s="96"/>
      <c r="L8682" s="96"/>
      <c r="M8682" s="96"/>
      <c r="N8682" s="96"/>
      <c r="O8682" s="96"/>
      <c r="P8682" s="96"/>
    </row>
    <row r="8683" spans="1:16" x14ac:dyDescent="0.25">
      <c r="A8683" s="97">
        <v>43798</v>
      </c>
      <c r="B8683" s="101">
        <v>56</v>
      </c>
      <c r="C8683" s="92" t="str">
        <f t="shared" si="405"/>
        <v>GET /file-payment-consents/{ConsentId}/file</v>
      </c>
      <c r="D8683" s="94" t="s">
        <v>208</v>
      </c>
      <c r="E8683" s="93" t="str">
        <f t="shared" si="406"/>
        <v>PISP</v>
      </c>
      <c r="F8683" s="93" t="str">
        <f t="shared" si="407"/>
        <v>N</v>
      </c>
      <c r="G8683" s="95">
        <v>25120917.523736365</v>
      </c>
      <c r="H8683" s="99">
        <v>31603.789112562004</v>
      </c>
      <c r="I8683" s="99">
        <v>40.703511183228144</v>
      </c>
      <c r="J8683" s="96"/>
      <c r="K8683" s="96"/>
      <c r="L8683" s="96"/>
      <c r="M8683" s="96"/>
      <c r="N8683" s="96"/>
      <c r="O8683" s="96"/>
      <c r="P8683" s="96"/>
    </row>
    <row r="8684" spans="1:16" x14ac:dyDescent="0.25">
      <c r="A8684" s="97">
        <v>43798</v>
      </c>
      <c r="B8684" s="101">
        <v>57</v>
      </c>
      <c r="C8684" s="92" t="str">
        <f t="shared" si="405"/>
        <v>POST /file-payments</v>
      </c>
      <c r="D8684" s="94" t="s">
        <v>208</v>
      </c>
      <c r="E8684" s="93" t="str">
        <f t="shared" si="406"/>
        <v>PISP</v>
      </c>
      <c r="F8684" s="93" t="str">
        <f t="shared" si="407"/>
        <v>Y</v>
      </c>
      <c r="G8684" s="95">
        <v>356462471.71797472</v>
      </c>
      <c r="H8684" s="99">
        <v>4421.4918250410465</v>
      </c>
      <c r="I8684" s="99">
        <v>56.88425135365808</v>
      </c>
      <c r="J8684" s="96"/>
      <c r="K8684" s="96"/>
      <c r="L8684" s="96"/>
      <c r="M8684" s="96"/>
      <c r="N8684" s="96"/>
      <c r="O8684" s="96"/>
      <c r="P8684" s="96"/>
    </row>
    <row r="8685" spans="1:16" x14ac:dyDescent="0.25">
      <c r="A8685" s="97">
        <v>43798</v>
      </c>
      <c r="B8685" s="101">
        <v>58</v>
      </c>
      <c r="C8685" s="92" t="str">
        <f t="shared" si="405"/>
        <v>GET /file-payments/{FilePaymentId}</v>
      </c>
      <c r="D8685" s="94" t="s">
        <v>208</v>
      </c>
      <c r="E8685" s="93" t="str">
        <f t="shared" si="406"/>
        <v>PISP</v>
      </c>
      <c r="F8685" s="93" t="str">
        <f t="shared" si="407"/>
        <v>Y</v>
      </c>
      <c r="G8685" s="95">
        <v>75081816.32643652</v>
      </c>
      <c r="H8685" s="99">
        <v>775.31290073184903</v>
      </c>
      <c r="I8685" s="99">
        <v>116.58254878814776</v>
      </c>
      <c r="J8685" s="96"/>
      <c r="K8685" s="96"/>
      <c r="L8685" s="96"/>
      <c r="M8685" s="96"/>
      <c r="N8685" s="96"/>
      <c r="O8685" s="96"/>
      <c r="P8685" s="96"/>
    </row>
    <row r="8686" spans="1:16" x14ac:dyDescent="0.25">
      <c r="A8686" s="97">
        <v>43798</v>
      </c>
      <c r="B8686" s="101">
        <v>59</v>
      </c>
      <c r="C8686" s="92" t="str">
        <f t="shared" si="405"/>
        <v>GET /file-payments/{FilePaymentId}/report-file</v>
      </c>
      <c r="D8686" s="94" t="s">
        <v>208</v>
      </c>
      <c r="E8686" s="93" t="str">
        <f t="shared" si="406"/>
        <v>PISP</v>
      </c>
      <c r="F8686" s="93" t="str">
        <f t="shared" si="407"/>
        <v>Y</v>
      </c>
      <c r="G8686" s="95">
        <v>60324385.05864314</v>
      </c>
      <c r="H8686" s="99">
        <v>2329.4240877121838</v>
      </c>
      <c r="I8686" s="99">
        <v>78.109157065089647</v>
      </c>
      <c r="J8686" s="96"/>
      <c r="K8686" s="96"/>
      <c r="L8686" s="96"/>
      <c r="M8686" s="96"/>
      <c r="N8686" s="96"/>
      <c r="O8686" s="96"/>
      <c r="P8686" s="96"/>
    </row>
    <row r="8687" spans="1:16" x14ac:dyDescent="0.25">
      <c r="A8687" s="97">
        <v>43798</v>
      </c>
      <c r="B8687" s="101">
        <v>60</v>
      </c>
      <c r="C8687" s="92" t="str">
        <f t="shared" si="405"/>
        <v>POST /funds-confirmation-consents</v>
      </c>
      <c r="D8687" s="94" t="s">
        <v>208</v>
      </c>
      <c r="E8687" s="93" t="str">
        <f t="shared" si="406"/>
        <v>CoF</v>
      </c>
      <c r="F8687" s="93" t="str">
        <f t="shared" si="407"/>
        <v>N</v>
      </c>
      <c r="G8687" s="95">
        <v>12247657.289071154</v>
      </c>
      <c r="H8687" s="99">
        <v>15716.323874703028</v>
      </c>
      <c r="I8687" s="99">
        <v>11.819322631719249</v>
      </c>
      <c r="J8687" s="96"/>
      <c r="K8687" s="96"/>
      <c r="L8687" s="96"/>
      <c r="M8687" s="96"/>
      <c r="N8687" s="96"/>
      <c r="O8687" s="96"/>
      <c r="P8687" s="96"/>
    </row>
    <row r="8688" spans="1:16" x14ac:dyDescent="0.25">
      <c r="A8688" s="97">
        <v>43798</v>
      </c>
      <c r="B8688" s="101">
        <v>61</v>
      </c>
      <c r="C8688" s="92" t="str">
        <f t="shared" si="405"/>
        <v>GET /funds-confirmation-consents/{ConsentId}</v>
      </c>
      <c r="D8688" s="94" t="s">
        <v>208</v>
      </c>
      <c r="E8688" s="93" t="str">
        <f t="shared" si="406"/>
        <v>CoF</v>
      </c>
      <c r="F8688" s="93" t="str">
        <f t="shared" si="407"/>
        <v>N</v>
      </c>
      <c r="G8688" s="95">
        <v>21326419.168948371</v>
      </c>
      <c r="H8688" s="99">
        <v>41390.966678925477</v>
      </c>
      <c r="I8688" s="99">
        <v>199.27252201008091</v>
      </c>
      <c r="J8688" s="96"/>
      <c r="K8688" s="96"/>
      <c r="L8688" s="96"/>
      <c r="M8688" s="96"/>
      <c r="N8688" s="96"/>
      <c r="O8688" s="96"/>
      <c r="P8688" s="96"/>
    </row>
    <row r="8689" spans="1:16" x14ac:dyDescent="0.25">
      <c r="A8689" s="97">
        <v>43798</v>
      </c>
      <c r="B8689" s="101">
        <v>62</v>
      </c>
      <c r="C8689" s="92" t="str">
        <f t="shared" si="405"/>
        <v>DELETE /funds-confirmation-consents/{ConsentId}</v>
      </c>
      <c r="D8689" s="94" t="s">
        <v>208</v>
      </c>
      <c r="E8689" s="93" t="str">
        <f t="shared" si="406"/>
        <v>CoF</v>
      </c>
      <c r="F8689" s="93" t="str">
        <f t="shared" si="407"/>
        <v>N</v>
      </c>
      <c r="G8689" s="95">
        <v>6460534.160185134</v>
      </c>
      <c r="H8689" s="99">
        <v>12685.153217193612</v>
      </c>
      <c r="I8689" s="99">
        <v>124.25292407393542</v>
      </c>
      <c r="J8689" s="96"/>
      <c r="K8689" s="96"/>
      <c r="L8689" s="96"/>
      <c r="M8689" s="96"/>
      <c r="N8689" s="96"/>
      <c r="O8689" s="96"/>
      <c r="P8689" s="96"/>
    </row>
    <row r="8690" spans="1:16" x14ac:dyDescent="0.25">
      <c r="A8690" s="97">
        <v>43798</v>
      </c>
      <c r="B8690" s="101">
        <v>63</v>
      </c>
      <c r="C8690" s="92" t="str">
        <f t="shared" si="405"/>
        <v>POST /funds-confirmations</v>
      </c>
      <c r="D8690" s="94" t="s">
        <v>208</v>
      </c>
      <c r="E8690" s="93" t="str">
        <f t="shared" si="406"/>
        <v>CoF</v>
      </c>
      <c r="F8690" s="93" t="str">
        <f t="shared" si="407"/>
        <v>Y</v>
      </c>
      <c r="G8690" s="95">
        <v>8502364.8818429112</v>
      </c>
      <c r="H8690" s="99">
        <v>16810.748972584839</v>
      </c>
      <c r="I8690" s="99">
        <v>230.03410435302641</v>
      </c>
      <c r="J8690" s="96"/>
      <c r="K8690" s="96"/>
      <c r="L8690" s="96"/>
      <c r="M8690" s="96"/>
      <c r="N8690" s="96"/>
      <c r="O8690" s="96"/>
      <c r="P8690" s="96"/>
    </row>
    <row r="8691" spans="1:16" x14ac:dyDescent="0.25">
      <c r="A8691" s="97">
        <v>43798</v>
      </c>
      <c r="B8691" s="101">
        <v>75</v>
      </c>
      <c r="C8691" s="92" t="str">
        <f t="shared" si="405"/>
        <v>GET /domestic-payment-consents/{ConsentId}/funds-confirmation</v>
      </c>
      <c r="D8691" s="94" t="s">
        <v>208</v>
      </c>
      <c r="E8691" s="93" t="str">
        <f t="shared" si="406"/>
        <v>CoF</v>
      </c>
      <c r="F8691" s="93" t="str">
        <f t="shared" si="407"/>
        <v>Y</v>
      </c>
      <c r="G8691" s="95">
        <v>4025903.639396654</v>
      </c>
      <c r="H8691" s="99">
        <v>7006.8540253569408</v>
      </c>
      <c r="I8691" s="99">
        <v>221.56280998256938</v>
      </c>
      <c r="J8691" s="96"/>
      <c r="K8691" s="96"/>
      <c r="L8691" s="96"/>
      <c r="M8691" s="96"/>
      <c r="N8691" s="96"/>
      <c r="O8691" s="96"/>
      <c r="P8691" s="96"/>
    </row>
    <row r="8692" spans="1:16" x14ac:dyDescent="0.25">
      <c r="A8692" s="97">
        <v>43798</v>
      </c>
      <c r="B8692" s="101">
        <v>76</v>
      </c>
      <c r="C8692" s="92" t="str">
        <f t="shared" si="405"/>
        <v>GET /international-payment-consents/{ConsentId}/funds-confirmation</v>
      </c>
      <c r="D8692" s="94" t="s">
        <v>208</v>
      </c>
      <c r="E8692" s="93" t="str">
        <f t="shared" si="406"/>
        <v>CoF</v>
      </c>
      <c r="F8692" s="93" t="str">
        <f t="shared" si="407"/>
        <v>Y</v>
      </c>
      <c r="G8692" s="95">
        <v>16285867.412108976</v>
      </c>
      <c r="H8692" s="103">
        <v>40712.450844110965</v>
      </c>
      <c r="I8692" s="103">
        <v>86.793082299410244</v>
      </c>
      <c r="J8692" s="96"/>
      <c r="K8692" s="96"/>
      <c r="L8692" s="96"/>
      <c r="M8692" s="96"/>
      <c r="N8692" s="96"/>
      <c r="O8692" s="96"/>
      <c r="P8692" s="96"/>
    </row>
    <row r="8693" spans="1:16" x14ac:dyDescent="0.25">
      <c r="A8693" s="97">
        <v>43798</v>
      </c>
      <c r="B8693" s="101">
        <v>77</v>
      </c>
      <c r="C8693" s="92" t="str">
        <f t="shared" si="405"/>
        <v>GET /international-scheduled-payment-consents/{ConsentId}/funds-confirmation</v>
      </c>
      <c r="D8693" s="94" t="s">
        <v>208</v>
      </c>
      <c r="E8693" s="93" t="str">
        <f t="shared" si="406"/>
        <v>CoF</v>
      </c>
      <c r="F8693" s="93" t="str">
        <f t="shared" si="407"/>
        <v>Y</v>
      </c>
      <c r="G8693" s="95">
        <v>29731743.537661958</v>
      </c>
      <c r="H8693" s="103">
        <v>49642.63003221868</v>
      </c>
      <c r="I8693" s="103">
        <v>8.9842985775274222</v>
      </c>
      <c r="J8693" s="96"/>
      <c r="K8693" s="96"/>
      <c r="L8693" s="96"/>
      <c r="M8693" s="96"/>
      <c r="N8693" s="96"/>
      <c r="O8693" s="96"/>
      <c r="P8693" s="96"/>
    </row>
    <row r="8694" spans="1:16" x14ac:dyDescent="0.25">
      <c r="A8694" s="97">
        <v>43798</v>
      </c>
      <c r="B8694" s="101">
        <v>78</v>
      </c>
      <c r="C8694" s="92" t="str">
        <f t="shared" si="405"/>
        <v>GET /accounts/{AccountId}/parties</v>
      </c>
      <c r="D8694" s="94" t="s">
        <v>208</v>
      </c>
      <c r="E8694" s="93" t="str">
        <f t="shared" si="406"/>
        <v>AISP</v>
      </c>
      <c r="F8694" s="93" t="str">
        <f t="shared" si="407"/>
        <v>Y</v>
      </c>
      <c r="G8694" s="104">
        <v>1093796.4663528136</v>
      </c>
      <c r="H8694" s="99">
        <v>52542.682935855344</v>
      </c>
      <c r="I8694" s="99">
        <v>0</v>
      </c>
      <c r="J8694" s="96"/>
      <c r="K8694" s="96"/>
      <c r="L8694" s="96"/>
      <c r="M8694" s="96"/>
      <c r="N8694" s="96"/>
      <c r="O8694" s="96"/>
      <c r="P8694" s="96"/>
    </row>
    <row r="8695" spans="1:16" x14ac:dyDescent="0.25">
      <c r="A8695" s="97">
        <v>43798</v>
      </c>
      <c r="B8695" s="101">
        <v>79</v>
      </c>
      <c r="C8695" s="92" t="str">
        <f t="shared" si="405"/>
        <v>GET /domestic-payments/{DomesticPaymentId}/payment-details</v>
      </c>
      <c r="D8695" s="94" t="s">
        <v>208</v>
      </c>
      <c r="E8695" s="93" t="str">
        <f t="shared" si="406"/>
        <v>PISP</v>
      </c>
      <c r="F8695" s="93" t="str">
        <f t="shared" si="407"/>
        <v>Y</v>
      </c>
      <c r="G8695" s="104">
        <v>35482506.850464314</v>
      </c>
      <c r="H8695" s="99">
        <v>47006.295819998631</v>
      </c>
      <c r="I8695" s="99">
        <v>81.982988702597552</v>
      </c>
      <c r="J8695" s="96"/>
      <c r="K8695" s="96"/>
      <c r="L8695" s="96"/>
      <c r="M8695" s="96"/>
      <c r="N8695" s="96"/>
      <c r="O8695" s="96"/>
      <c r="P8695" s="96"/>
    </row>
    <row r="8696" spans="1:16" x14ac:dyDescent="0.25">
      <c r="A8696" s="97">
        <v>43798</v>
      </c>
      <c r="B8696" s="101">
        <v>80</v>
      </c>
      <c r="C8696" s="92" t="str">
        <f t="shared" si="405"/>
        <v>GET /domestic-scheduled-payments/{DomesticScheduledPaymentId}/payment-details</v>
      </c>
      <c r="D8696" s="94" t="s">
        <v>208</v>
      </c>
      <c r="E8696" s="93" t="str">
        <f t="shared" si="406"/>
        <v>PISP</v>
      </c>
      <c r="F8696" s="93" t="str">
        <f t="shared" si="407"/>
        <v>Y</v>
      </c>
      <c r="G8696" s="104">
        <v>16606973.883048123</v>
      </c>
      <c r="H8696" s="99">
        <v>39741.084953016347</v>
      </c>
      <c r="I8696" s="99">
        <v>92.301979049085077</v>
      </c>
      <c r="J8696" s="96"/>
      <c r="K8696" s="96"/>
      <c r="L8696" s="96"/>
      <c r="M8696" s="96"/>
      <c r="N8696" s="96"/>
      <c r="O8696" s="96"/>
      <c r="P8696" s="96"/>
    </row>
    <row r="8697" spans="1:16" x14ac:dyDescent="0.25">
      <c r="A8697" s="97">
        <v>43798</v>
      </c>
      <c r="B8697" s="101">
        <v>81</v>
      </c>
      <c r="C8697" s="92" t="str">
        <f t="shared" si="405"/>
        <v>GET /domestic-standing-orders/{DomesticStandingOrderId}/payment-details</v>
      </c>
      <c r="D8697" s="94" t="s">
        <v>208</v>
      </c>
      <c r="E8697" s="93" t="str">
        <f t="shared" si="406"/>
        <v>PISP</v>
      </c>
      <c r="F8697" s="93" t="str">
        <f t="shared" si="407"/>
        <v>Y</v>
      </c>
      <c r="G8697" s="104">
        <v>5945721.4839354586</v>
      </c>
      <c r="H8697" s="99">
        <v>8955.5667632787263</v>
      </c>
      <c r="I8697" s="99">
        <v>245.96958395800587</v>
      </c>
      <c r="J8697" s="96"/>
      <c r="K8697" s="96"/>
      <c r="L8697" s="96"/>
      <c r="M8697" s="96"/>
      <c r="N8697" s="96"/>
      <c r="O8697" s="96"/>
      <c r="P8697" s="96"/>
    </row>
    <row r="8698" spans="1:16" x14ac:dyDescent="0.25">
      <c r="A8698" s="97">
        <v>43798</v>
      </c>
      <c r="B8698" s="101">
        <v>82</v>
      </c>
      <c r="C8698" s="92" t="str">
        <f t="shared" si="405"/>
        <v>GET /international-payments/{InternationalPaymentId}/payment-details</v>
      </c>
      <c r="D8698" s="94" t="s">
        <v>208</v>
      </c>
      <c r="E8698" s="93" t="str">
        <f t="shared" si="406"/>
        <v>PISP</v>
      </c>
      <c r="F8698" s="93" t="str">
        <f t="shared" si="407"/>
        <v>Y</v>
      </c>
      <c r="G8698" s="104">
        <v>15041902.01360736</v>
      </c>
      <c r="H8698" s="99">
        <v>23060.316424424997</v>
      </c>
      <c r="I8698" s="99">
        <v>61.30755077497421</v>
      </c>
      <c r="J8698" s="96"/>
      <c r="K8698" s="96"/>
      <c r="L8698" s="96"/>
      <c r="M8698" s="96"/>
      <c r="N8698" s="96"/>
      <c r="O8698" s="96"/>
      <c r="P8698" s="96"/>
    </row>
    <row r="8699" spans="1:16" x14ac:dyDescent="0.25">
      <c r="A8699" s="97">
        <v>43798</v>
      </c>
      <c r="B8699" s="101">
        <v>83</v>
      </c>
      <c r="C8699" s="92" t="str">
        <f t="shared" si="405"/>
        <v>GET /international-scheduled-payments/{InternationalScheduledPaymentId}/payment-details</v>
      </c>
      <c r="D8699" s="94" t="s">
        <v>208</v>
      </c>
      <c r="E8699" s="93" t="str">
        <f t="shared" si="406"/>
        <v>PISP</v>
      </c>
      <c r="F8699" s="93" t="str">
        <f t="shared" si="407"/>
        <v>Y</v>
      </c>
      <c r="G8699" s="104">
        <v>23468494.422230735</v>
      </c>
      <c r="H8699" s="99">
        <v>43958.642560935026</v>
      </c>
      <c r="I8699" s="99">
        <v>61.631540738157156</v>
      </c>
      <c r="J8699" s="96"/>
      <c r="K8699" s="96"/>
      <c r="L8699" s="96"/>
      <c r="M8699" s="96"/>
      <c r="N8699" s="96"/>
      <c r="O8699" s="96"/>
      <c r="P8699" s="96"/>
    </row>
    <row r="8700" spans="1:16" x14ac:dyDescent="0.25">
      <c r="A8700" s="97">
        <v>43798</v>
      </c>
      <c r="B8700" s="101">
        <v>84</v>
      </c>
      <c r="C8700" s="92" t="str">
        <f t="shared" si="405"/>
        <v>GET /international-standing-orders/{InternationalStandingOrderPaymentId}/payment-details</v>
      </c>
      <c r="D8700" s="94" t="s">
        <v>208</v>
      </c>
      <c r="E8700" s="93" t="str">
        <f t="shared" si="406"/>
        <v>PISP</v>
      </c>
      <c r="F8700" s="93" t="str">
        <f t="shared" si="407"/>
        <v>Y</v>
      </c>
      <c r="G8700" s="104">
        <v>6538333.1314104758</v>
      </c>
      <c r="H8700" s="99">
        <v>19400.825171867953</v>
      </c>
      <c r="I8700" s="99">
        <v>85.086295979420285</v>
      </c>
      <c r="J8700" s="96"/>
      <c r="K8700" s="96"/>
      <c r="L8700" s="96"/>
      <c r="M8700" s="96"/>
      <c r="N8700" s="96"/>
      <c r="O8700" s="96"/>
      <c r="P8700" s="96"/>
    </row>
    <row r="8701" spans="1:16" x14ac:dyDescent="0.25">
      <c r="A8701" s="97">
        <v>43798</v>
      </c>
      <c r="B8701" s="101">
        <v>85</v>
      </c>
      <c r="C8701" s="92" t="str">
        <f t="shared" si="405"/>
        <v>GET /file-payments/{FilePaymentId}/payment-details</v>
      </c>
      <c r="D8701" s="94" t="s">
        <v>208</v>
      </c>
      <c r="E8701" s="93" t="str">
        <f t="shared" si="406"/>
        <v>PISP</v>
      </c>
      <c r="F8701" s="93" t="str">
        <f t="shared" si="407"/>
        <v>Y</v>
      </c>
      <c r="G8701" s="104">
        <v>66356823.564507462</v>
      </c>
      <c r="H8701" s="99">
        <v>2562.366496483402</v>
      </c>
      <c r="I8701" s="99">
        <v>85.920072771598612</v>
      </c>
      <c r="J8701" s="96"/>
      <c r="K8701" s="96"/>
      <c r="L8701" s="96"/>
      <c r="M8701" s="96"/>
      <c r="N8701" s="96"/>
      <c r="O8701" s="96"/>
      <c r="P8701" s="96"/>
    </row>
    <row r="8702" spans="1:16" x14ac:dyDescent="0.25">
      <c r="A8702" s="97">
        <v>43798</v>
      </c>
      <c r="B8702" s="101">
        <v>86</v>
      </c>
      <c r="C8702" s="92" t="str">
        <f t="shared" si="405"/>
        <v>POST /event-subscriptions</v>
      </c>
      <c r="D8702" s="94" t="s">
        <v>208</v>
      </c>
      <c r="E8702" s="93" t="str">
        <f t="shared" si="406"/>
        <v>Notifications</v>
      </c>
      <c r="F8702" s="93" t="str">
        <f t="shared" si="407"/>
        <v>N</v>
      </c>
      <c r="G8702" s="104">
        <v>11022891.560164038</v>
      </c>
      <c r="H8702" s="99">
        <v>14144.691487232725</v>
      </c>
      <c r="I8702" s="99">
        <v>10.637390368547324</v>
      </c>
      <c r="J8702" s="96"/>
      <c r="K8702" s="96"/>
      <c r="L8702" s="96"/>
      <c r="M8702" s="96"/>
      <c r="N8702" s="96"/>
      <c r="O8702" s="96"/>
      <c r="P8702" s="96"/>
    </row>
    <row r="8703" spans="1:16" x14ac:dyDescent="0.25">
      <c r="A8703" s="97">
        <v>43798</v>
      </c>
      <c r="B8703" s="101">
        <v>87</v>
      </c>
      <c r="C8703" s="92" t="str">
        <f t="shared" si="405"/>
        <v>GET /event-subscriptions</v>
      </c>
      <c r="D8703" s="94" t="s">
        <v>208</v>
      </c>
      <c r="E8703" s="93" t="str">
        <f t="shared" si="406"/>
        <v>Notifications</v>
      </c>
      <c r="F8703" s="93" t="str">
        <f t="shared" si="407"/>
        <v>N</v>
      </c>
      <c r="G8703" s="104">
        <v>19193777.252053533</v>
      </c>
      <c r="H8703" s="99">
        <v>37251.87001103293</v>
      </c>
      <c r="I8703" s="99">
        <v>179.34526980907282</v>
      </c>
      <c r="J8703" s="96"/>
      <c r="K8703" s="96"/>
      <c r="L8703" s="96"/>
      <c r="M8703" s="96"/>
      <c r="N8703" s="96"/>
      <c r="O8703" s="96"/>
      <c r="P8703" s="96"/>
    </row>
    <row r="8704" spans="1:16" x14ac:dyDescent="0.25">
      <c r="A8704" s="97">
        <v>43798</v>
      </c>
      <c r="B8704" s="101">
        <v>88</v>
      </c>
      <c r="C8704" s="92" t="str">
        <f t="shared" si="405"/>
        <v>PUT /event-subscriptions/{EventSubscriptionId}</v>
      </c>
      <c r="D8704" s="94" t="s">
        <v>208</v>
      </c>
      <c r="E8704" s="93" t="str">
        <f t="shared" si="406"/>
        <v>Notifications</v>
      </c>
      <c r="F8704" s="93" t="str">
        <f t="shared" si="407"/>
        <v>N</v>
      </c>
      <c r="G8704" s="104">
        <v>11574036.138172241</v>
      </c>
      <c r="H8704" s="99">
        <v>14851.926061594362</v>
      </c>
      <c r="I8704" s="99">
        <v>11.169259886974691</v>
      </c>
      <c r="J8704" s="96"/>
      <c r="K8704" s="96"/>
      <c r="L8704" s="96"/>
      <c r="M8704" s="96"/>
      <c r="N8704" s="96"/>
      <c r="O8704" s="96"/>
      <c r="P8704" s="96"/>
    </row>
    <row r="8705" spans="1:16" x14ac:dyDescent="0.25">
      <c r="A8705" s="97">
        <v>43798</v>
      </c>
      <c r="B8705" s="101">
        <v>89</v>
      </c>
      <c r="C8705" s="92" t="str">
        <f t="shared" si="405"/>
        <v>DELETE /event-subscriptions/{EventSubscriptionId}</v>
      </c>
      <c r="D8705" s="94" t="s">
        <v>208</v>
      </c>
      <c r="E8705" s="93" t="str">
        <f t="shared" si="406"/>
        <v>Notifications</v>
      </c>
      <c r="F8705" s="93" t="str">
        <f t="shared" si="407"/>
        <v>N</v>
      </c>
      <c r="G8705" s="104">
        <v>7106587.576203648</v>
      </c>
      <c r="H8705" s="99">
        <v>13953.668538912974</v>
      </c>
      <c r="I8705" s="99">
        <v>136.67821648132897</v>
      </c>
      <c r="J8705" s="96"/>
      <c r="K8705" s="96"/>
      <c r="L8705" s="96"/>
      <c r="M8705" s="96"/>
      <c r="N8705" s="96"/>
      <c r="O8705" s="96"/>
      <c r="P8705" s="96"/>
    </row>
    <row r="8706" spans="1:16" x14ac:dyDescent="0.25">
      <c r="A8706" s="97">
        <v>43798</v>
      </c>
      <c r="B8706" s="101">
        <v>90</v>
      </c>
      <c r="C8706" s="92" t="str">
        <f t="shared" si="405"/>
        <v>POST /event-notifications</v>
      </c>
      <c r="D8706" s="94" t="s">
        <v>208</v>
      </c>
      <c r="E8706" s="93" t="str">
        <f t="shared" si="406"/>
        <v>Notifications</v>
      </c>
      <c r="F8706" s="93" t="str">
        <f t="shared" si="407"/>
        <v>N</v>
      </c>
      <c r="G8706" s="104">
        <v>8077246.6377507653</v>
      </c>
      <c r="H8706" s="99">
        <v>15970.211523955597</v>
      </c>
      <c r="I8706" s="99">
        <v>218.53239913537507</v>
      </c>
      <c r="J8706" s="96"/>
      <c r="K8706" s="96"/>
      <c r="L8706" s="96"/>
      <c r="M8706" s="96"/>
      <c r="N8706" s="96"/>
      <c r="O8706" s="96"/>
      <c r="P8706" s="96"/>
    </row>
    <row r="8707" spans="1:16" x14ac:dyDescent="0.25">
      <c r="A8707" s="97">
        <v>43798</v>
      </c>
      <c r="B8707" s="101">
        <v>91</v>
      </c>
      <c r="C8707" s="92" t="str">
        <f t="shared" si="405"/>
        <v>POST /events</v>
      </c>
      <c r="D8707" s="94" t="s">
        <v>208</v>
      </c>
      <c r="E8707" s="93" t="str">
        <f t="shared" si="406"/>
        <v>Notifications</v>
      </c>
      <c r="F8707" s="93" t="str">
        <f t="shared" si="407"/>
        <v>N</v>
      </c>
      <c r="G8707" s="104">
        <v>5814480.744166621</v>
      </c>
      <c r="H8707" s="99">
        <v>11416.637895474252</v>
      </c>
      <c r="I8707" s="99">
        <v>111.82763166654188</v>
      </c>
      <c r="J8707" s="96"/>
      <c r="K8707" s="96"/>
      <c r="L8707" s="96"/>
      <c r="M8707" s="96"/>
      <c r="N8707" s="96"/>
      <c r="O8707" s="96"/>
      <c r="P8707" s="96"/>
    </row>
    <row r="8708" spans="1:16" x14ac:dyDescent="0.25">
      <c r="A8708" s="97">
        <v>43799</v>
      </c>
      <c r="B8708" s="101">
        <v>0</v>
      </c>
      <c r="C8708" s="92" t="str">
        <f t="shared" si="405"/>
        <v>OIDC endpoints for token IDs</v>
      </c>
      <c r="D8708" s="94" t="s">
        <v>207</v>
      </c>
      <c r="E8708" s="93" t="str">
        <f t="shared" si="406"/>
        <v>OIDC</v>
      </c>
      <c r="F8708" s="93" t="str">
        <f t="shared" si="407"/>
        <v>N</v>
      </c>
      <c r="G8708" s="111">
        <v>757385206.90092969</v>
      </c>
      <c r="H8708" s="99">
        <v>1857986.7042864938</v>
      </c>
      <c r="I8708" s="99">
        <v>564.29166102709303</v>
      </c>
      <c r="J8708" s="96"/>
      <c r="K8708" s="96"/>
      <c r="L8708" s="96"/>
      <c r="M8708" s="96"/>
      <c r="N8708" s="96"/>
      <c r="O8708" s="96"/>
      <c r="P8708" s="96"/>
    </row>
    <row r="8709" spans="1:16" x14ac:dyDescent="0.25">
      <c r="A8709" s="100">
        <v>43799</v>
      </c>
      <c r="B8709" s="101">
        <v>1</v>
      </c>
      <c r="C8709" s="92" t="str">
        <f t="shared" si="405"/>
        <v>POST /account-access-consents</v>
      </c>
      <c r="D8709" s="94" t="s">
        <v>207</v>
      </c>
      <c r="E8709" s="93" t="str">
        <f t="shared" si="406"/>
        <v>AISP</v>
      </c>
      <c r="F8709" s="93" t="str">
        <f t="shared" si="407"/>
        <v>N</v>
      </c>
      <c r="G8709" s="95">
        <v>711583.99021352956</v>
      </c>
      <c r="H8709" s="101">
        <v>30912.443336687975</v>
      </c>
      <c r="I8709" s="101">
        <v>86.013398201930769</v>
      </c>
      <c r="J8709" s="96"/>
      <c r="K8709" s="96"/>
      <c r="L8709" s="96"/>
      <c r="M8709" s="96"/>
      <c r="N8709" s="96"/>
      <c r="O8709" s="96"/>
      <c r="P8709" s="96"/>
    </row>
    <row r="8710" spans="1:16" x14ac:dyDescent="0.25">
      <c r="A8710" s="100">
        <v>43799</v>
      </c>
      <c r="B8710" s="101">
        <v>2</v>
      </c>
      <c r="C8710" s="92" t="str">
        <f t="shared" si="405"/>
        <v>GET /account-access-consents/{ConsentId}</v>
      </c>
      <c r="D8710" s="94" t="s">
        <v>207</v>
      </c>
      <c r="E8710" s="93" t="str">
        <f t="shared" si="406"/>
        <v>AISP</v>
      </c>
      <c r="F8710" s="93" t="str">
        <f t="shared" si="407"/>
        <v>N</v>
      </c>
      <c r="G8710" s="95">
        <v>1514640.4344104603</v>
      </c>
      <c r="H8710" s="101">
        <v>27879.632573418228</v>
      </c>
      <c r="I8710" s="101">
        <v>39.29589952953387</v>
      </c>
      <c r="J8710" s="96"/>
      <c r="K8710" s="96"/>
      <c r="L8710" s="96"/>
      <c r="M8710" s="96"/>
      <c r="N8710" s="96"/>
      <c r="O8710" s="96"/>
      <c r="P8710" s="96"/>
    </row>
    <row r="8711" spans="1:16" x14ac:dyDescent="0.25">
      <c r="A8711" s="100">
        <v>43799</v>
      </c>
      <c r="B8711" s="101">
        <v>3</v>
      </c>
      <c r="C8711" s="92" t="str">
        <f t="shared" si="405"/>
        <v>DELETE /account-access-consents/{ConsentId}</v>
      </c>
      <c r="D8711" s="94" t="s">
        <v>207</v>
      </c>
      <c r="E8711" s="93" t="str">
        <f t="shared" si="406"/>
        <v>AISP</v>
      </c>
      <c r="F8711" s="93" t="str">
        <f t="shared" si="407"/>
        <v>N</v>
      </c>
      <c r="G8711" s="95">
        <v>699481.16795716679</v>
      </c>
      <c r="H8711" s="101">
        <v>27201.390953222322</v>
      </c>
      <c r="I8711" s="101">
        <v>272.06131876256148</v>
      </c>
      <c r="J8711" s="96"/>
      <c r="K8711" s="96"/>
      <c r="L8711" s="96"/>
      <c r="M8711" s="96"/>
      <c r="N8711" s="96"/>
      <c r="O8711" s="96"/>
      <c r="P8711" s="96"/>
    </row>
    <row r="8712" spans="1:16" x14ac:dyDescent="0.25">
      <c r="A8712" s="100">
        <v>43799</v>
      </c>
      <c r="B8712" s="101">
        <v>4</v>
      </c>
      <c r="C8712" s="92" t="str">
        <f t="shared" ref="C8712:C8775" si="408">VLOOKUP($B8712,endpoints,3)</f>
        <v>GET /accounts</v>
      </c>
      <c r="D8712" s="94" t="s">
        <v>207</v>
      </c>
      <c r="E8712" s="93" t="str">
        <f t="shared" ref="E8712:E8775" si="409">VLOOKUP($B8712,endpoints,4)</f>
        <v>AISP</v>
      </c>
      <c r="F8712" s="93" t="str">
        <f t="shared" ref="F8712:F8775" si="410">VLOOKUP($B8712,endpoints,5)</f>
        <v>Y</v>
      </c>
      <c r="G8712" s="95">
        <v>1790040.746183041</v>
      </c>
      <c r="H8712" s="101">
        <v>31593.276227379316</v>
      </c>
      <c r="I8712" s="101">
        <v>71.545280599234644</v>
      </c>
      <c r="J8712" s="96"/>
      <c r="K8712" s="96"/>
      <c r="L8712" s="96"/>
      <c r="M8712" s="96"/>
      <c r="N8712" s="96"/>
      <c r="O8712" s="96"/>
      <c r="P8712" s="96"/>
    </row>
    <row r="8713" spans="1:16" x14ac:dyDescent="0.25">
      <c r="A8713" s="100">
        <v>43799</v>
      </c>
      <c r="B8713" s="101">
        <v>5</v>
      </c>
      <c r="C8713" s="92" t="str">
        <f t="shared" si="408"/>
        <v>GET /accounts/{AccountId}</v>
      </c>
      <c r="D8713" s="94" t="s">
        <v>207</v>
      </c>
      <c r="E8713" s="93" t="str">
        <f t="shared" si="409"/>
        <v>AISP</v>
      </c>
      <c r="F8713" s="93" t="str">
        <f t="shared" si="410"/>
        <v>Y</v>
      </c>
      <c r="G8713" s="95">
        <v>2873302.8052503481</v>
      </c>
      <c r="H8713" s="101">
        <v>46065.78310198932</v>
      </c>
      <c r="I8713" s="101">
        <v>96.446649693618426</v>
      </c>
      <c r="J8713" s="96"/>
      <c r="K8713" s="96"/>
      <c r="L8713" s="96"/>
      <c r="M8713" s="96"/>
      <c r="N8713" s="96"/>
      <c r="O8713" s="96"/>
      <c r="P8713" s="96"/>
    </row>
    <row r="8714" spans="1:16" x14ac:dyDescent="0.25">
      <c r="A8714" s="100">
        <v>43799</v>
      </c>
      <c r="B8714" s="101">
        <v>6</v>
      </c>
      <c r="C8714" s="92" t="str">
        <f t="shared" si="408"/>
        <v>GET /accounts/{AccountId}/balances</v>
      </c>
      <c r="D8714" s="94" t="s">
        <v>207</v>
      </c>
      <c r="E8714" s="93" t="str">
        <f t="shared" si="409"/>
        <v>AISP</v>
      </c>
      <c r="F8714" s="93" t="str">
        <f t="shared" si="410"/>
        <v>Y</v>
      </c>
      <c r="G8714" s="95">
        <v>2147203.8351466479</v>
      </c>
      <c r="H8714" s="101">
        <v>27502.478405649956</v>
      </c>
      <c r="I8714" s="101">
        <v>146.63115240103366</v>
      </c>
      <c r="J8714" s="96"/>
      <c r="K8714" s="96"/>
      <c r="L8714" s="96"/>
      <c r="M8714" s="96"/>
      <c r="N8714" s="96"/>
      <c r="O8714" s="96"/>
      <c r="P8714" s="96"/>
    </row>
    <row r="8715" spans="1:16" x14ac:dyDescent="0.25">
      <c r="A8715" s="100">
        <v>43799</v>
      </c>
      <c r="B8715" s="101">
        <v>7</v>
      </c>
      <c r="C8715" s="92" t="str">
        <f t="shared" si="408"/>
        <v>GET /balances</v>
      </c>
      <c r="D8715" s="94" t="s">
        <v>207</v>
      </c>
      <c r="E8715" s="93" t="str">
        <f t="shared" si="409"/>
        <v>AISP</v>
      </c>
      <c r="F8715" s="93" t="str">
        <f t="shared" si="410"/>
        <v>Y</v>
      </c>
      <c r="G8715" s="95">
        <v>1242345.9892824495</v>
      </c>
      <c r="H8715" s="101">
        <v>23600.33209394916</v>
      </c>
      <c r="I8715" s="101">
        <v>162.13683005459768</v>
      </c>
      <c r="J8715" s="96"/>
      <c r="K8715" s="96"/>
      <c r="L8715" s="96"/>
      <c r="M8715" s="96"/>
      <c r="N8715" s="96"/>
      <c r="O8715" s="96"/>
      <c r="P8715" s="96"/>
    </row>
    <row r="8716" spans="1:16" x14ac:dyDescent="0.25">
      <c r="A8716" s="100">
        <v>43799</v>
      </c>
      <c r="B8716" s="101">
        <v>8</v>
      </c>
      <c r="C8716" s="92" t="str">
        <f t="shared" si="408"/>
        <v>GET /accounts/{AccountId}/transactions</v>
      </c>
      <c r="D8716" s="94" t="s">
        <v>207</v>
      </c>
      <c r="E8716" s="93" t="str">
        <f t="shared" si="409"/>
        <v>AISP</v>
      </c>
      <c r="F8716" s="93" t="str">
        <f t="shared" si="410"/>
        <v>Y</v>
      </c>
      <c r="G8716" s="95">
        <v>41891138.456280962</v>
      </c>
      <c r="H8716" s="101">
        <v>19378.836145883935</v>
      </c>
      <c r="I8716" s="101">
        <v>191.63686828750352</v>
      </c>
      <c r="J8716" s="96"/>
      <c r="K8716" s="96"/>
      <c r="L8716" s="96"/>
      <c r="M8716" s="96"/>
      <c r="N8716" s="96"/>
      <c r="O8716" s="96"/>
      <c r="P8716" s="96"/>
    </row>
    <row r="8717" spans="1:16" x14ac:dyDescent="0.25">
      <c r="A8717" s="100">
        <v>43799</v>
      </c>
      <c r="B8717" s="101">
        <v>9</v>
      </c>
      <c r="C8717" s="92" t="str">
        <f t="shared" si="408"/>
        <v>GET /transactions</v>
      </c>
      <c r="D8717" s="94" t="s">
        <v>207</v>
      </c>
      <c r="E8717" s="93" t="str">
        <f t="shared" si="409"/>
        <v>AISP</v>
      </c>
      <c r="F8717" s="93" t="str">
        <f t="shared" si="410"/>
        <v>Y</v>
      </c>
      <c r="G8717" s="95">
        <v>385835872.44183981</v>
      </c>
      <c r="H8717" s="102">
        <v>47355.450392539082</v>
      </c>
      <c r="I8717" s="102">
        <v>38.342586600336212</v>
      </c>
      <c r="J8717" s="96"/>
      <c r="K8717" s="96"/>
      <c r="L8717" s="96"/>
      <c r="M8717" s="96"/>
      <c r="N8717" s="96"/>
      <c r="O8717" s="96"/>
      <c r="P8717" s="96"/>
    </row>
    <row r="8718" spans="1:16" x14ac:dyDescent="0.25">
      <c r="A8718" s="100">
        <v>43799</v>
      </c>
      <c r="B8718" s="101">
        <v>10</v>
      </c>
      <c r="C8718" s="92" t="str">
        <f t="shared" si="408"/>
        <v>GET /accounts/{AccountId}/beneficiaries</v>
      </c>
      <c r="D8718" s="94" t="s">
        <v>207</v>
      </c>
      <c r="E8718" s="93" t="str">
        <f t="shared" si="409"/>
        <v>AISP</v>
      </c>
      <c r="F8718" s="93" t="str">
        <f t="shared" si="410"/>
        <v>Y</v>
      </c>
      <c r="G8718" s="95">
        <v>2408787.3806177969</v>
      </c>
      <c r="H8718" s="102">
        <v>28717.840267613683</v>
      </c>
      <c r="I8718" s="102">
        <v>131.23338037795588</v>
      </c>
      <c r="J8718" s="96"/>
      <c r="K8718" s="96"/>
      <c r="L8718" s="96"/>
      <c r="M8718" s="96"/>
      <c r="N8718" s="96"/>
      <c r="O8718" s="96"/>
      <c r="P8718" s="96"/>
    </row>
    <row r="8719" spans="1:16" x14ac:dyDescent="0.25">
      <c r="A8719" s="100">
        <v>43799</v>
      </c>
      <c r="B8719" s="101">
        <v>11</v>
      </c>
      <c r="C8719" s="92" t="str">
        <f t="shared" si="408"/>
        <v>GET /beneficiaries</v>
      </c>
      <c r="D8719" s="94" t="s">
        <v>207</v>
      </c>
      <c r="E8719" s="93" t="str">
        <f t="shared" si="409"/>
        <v>AISP</v>
      </c>
      <c r="F8719" s="93" t="str">
        <f t="shared" si="410"/>
        <v>Y</v>
      </c>
      <c r="G8719" s="95">
        <v>3250405.6232003886</v>
      </c>
      <c r="H8719" s="102">
        <v>38606.263137897215</v>
      </c>
      <c r="I8719" s="102">
        <v>32.812143037900476</v>
      </c>
      <c r="J8719" s="96"/>
      <c r="K8719" s="96"/>
      <c r="L8719" s="96"/>
      <c r="M8719" s="96"/>
      <c r="N8719" s="96"/>
      <c r="O8719" s="96"/>
      <c r="P8719" s="96"/>
    </row>
    <row r="8720" spans="1:16" x14ac:dyDescent="0.25">
      <c r="A8720" s="100">
        <v>43799</v>
      </c>
      <c r="B8720" s="101">
        <v>12</v>
      </c>
      <c r="C8720" s="92" t="str">
        <f t="shared" si="408"/>
        <v>GET /accounts/{AccountId}/direct-debits</v>
      </c>
      <c r="D8720" s="94" t="s">
        <v>207</v>
      </c>
      <c r="E8720" s="93" t="str">
        <f t="shared" si="409"/>
        <v>AISP</v>
      </c>
      <c r="F8720" s="93" t="str">
        <f t="shared" si="410"/>
        <v>Y</v>
      </c>
      <c r="G8720" s="95">
        <v>2196002.4020398543</v>
      </c>
      <c r="H8720" s="102">
        <v>35862.406730378571</v>
      </c>
      <c r="I8720" s="102">
        <v>185.14828271889871</v>
      </c>
      <c r="J8720" s="96"/>
      <c r="K8720" s="96"/>
      <c r="L8720" s="96"/>
      <c r="M8720" s="96"/>
      <c r="N8720" s="96"/>
      <c r="O8720" s="96"/>
      <c r="P8720" s="96"/>
    </row>
    <row r="8721" spans="1:16" x14ac:dyDescent="0.25">
      <c r="A8721" s="100">
        <v>43799</v>
      </c>
      <c r="B8721" s="101">
        <v>13</v>
      </c>
      <c r="C8721" s="92" t="str">
        <f t="shared" si="408"/>
        <v>GET /direct-debits</v>
      </c>
      <c r="D8721" s="94" t="s">
        <v>207</v>
      </c>
      <c r="E8721" s="93" t="str">
        <f t="shared" si="409"/>
        <v>AISP</v>
      </c>
      <c r="F8721" s="93" t="str">
        <f t="shared" si="410"/>
        <v>Y</v>
      </c>
      <c r="G8721" s="95">
        <v>2279750.0367394844</v>
      </c>
      <c r="H8721" s="102">
        <v>23400.169103957091</v>
      </c>
      <c r="I8721" s="102">
        <v>229.40680321488824</v>
      </c>
      <c r="J8721" s="96"/>
      <c r="K8721" s="96"/>
      <c r="L8721" s="96"/>
      <c r="M8721" s="96"/>
      <c r="N8721" s="96"/>
      <c r="O8721" s="96"/>
      <c r="P8721" s="96"/>
    </row>
    <row r="8722" spans="1:16" x14ac:dyDescent="0.25">
      <c r="A8722" s="100">
        <v>43799</v>
      </c>
      <c r="B8722" s="101">
        <v>14</v>
      </c>
      <c r="C8722" s="92" t="str">
        <f t="shared" si="408"/>
        <v>GET /accounts/{AccountId}/standing-orders</v>
      </c>
      <c r="D8722" s="94" t="s">
        <v>207</v>
      </c>
      <c r="E8722" s="93" t="str">
        <f t="shared" si="409"/>
        <v>AISP</v>
      </c>
      <c r="F8722" s="93" t="str">
        <f t="shared" si="410"/>
        <v>Y</v>
      </c>
      <c r="G8722" s="95">
        <v>1156016.4109868505</v>
      </c>
      <c r="H8722" s="102">
        <v>18527.903243780635</v>
      </c>
      <c r="I8722" s="102">
        <v>142.79301687302126</v>
      </c>
      <c r="J8722" s="96"/>
      <c r="K8722" s="96"/>
      <c r="L8722" s="96"/>
      <c r="M8722" s="96"/>
      <c r="N8722" s="96"/>
      <c r="O8722" s="96"/>
      <c r="P8722" s="96"/>
    </row>
    <row r="8723" spans="1:16" x14ac:dyDescent="0.25">
      <c r="A8723" s="100">
        <v>43799</v>
      </c>
      <c r="B8723" s="101">
        <v>15</v>
      </c>
      <c r="C8723" s="92" t="str">
        <f t="shared" si="408"/>
        <v>GET /standing-orders</v>
      </c>
      <c r="D8723" s="94" t="s">
        <v>207</v>
      </c>
      <c r="E8723" s="93" t="str">
        <f t="shared" si="409"/>
        <v>AISP</v>
      </c>
      <c r="F8723" s="93" t="str">
        <f t="shared" si="410"/>
        <v>Y</v>
      </c>
      <c r="G8723" s="95">
        <v>1698474.5748688993</v>
      </c>
      <c r="H8723" s="102">
        <v>47920.823980000263</v>
      </c>
      <c r="I8723" s="102">
        <v>170.47660689608432</v>
      </c>
      <c r="J8723" s="96"/>
      <c r="K8723" s="96"/>
      <c r="L8723" s="96"/>
      <c r="M8723" s="96"/>
      <c r="N8723" s="96"/>
      <c r="O8723" s="96"/>
      <c r="P8723" s="96"/>
    </row>
    <row r="8724" spans="1:16" x14ac:dyDescent="0.25">
      <c r="A8724" s="100">
        <v>43799</v>
      </c>
      <c r="B8724" s="101">
        <v>16</v>
      </c>
      <c r="C8724" s="92" t="str">
        <f t="shared" si="408"/>
        <v>GET /accounts/{AccountId}/product</v>
      </c>
      <c r="D8724" s="94" t="s">
        <v>207</v>
      </c>
      <c r="E8724" s="93" t="str">
        <f t="shared" si="409"/>
        <v>AISP</v>
      </c>
      <c r="F8724" s="93" t="str">
        <f t="shared" si="410"/>
        <v>Y</v>
      </c>
      <c r="G8724" s="95">
        <v>465002.69454170519</v>
      </c>
      <c r="H8724" s="102">
        <v>5543.4885706688947</v>
      </c>
      <c r="I8724" s="102">
        <v>180.58032356396618</v>
      </c>
      <c r="J8724" s="96"/>
      <c r="K8724" s="96"/>
      <c r="L8724" s="96"/>
      <c r="M8724" s="96"/>
      <c r="N8724" s="96"/>
      <c r="O8724" s="96"/>
      <c r="P8724" s="96"/>
    </row>
    <row r="8725" spans="1:16" x14ac:dyDescent="0.25">
      <c r="A8725" s="100">
        <v>43799</v>
      </c>
      <c r="B8725" s="101">
        <v>17</v>
      </c>
      <c r="C8725" s="92" t="str">
        <f t="shared" si="408"/>
        <v>GET /products</v>
      </c>
      <c r="D8725" s="94" t="s">
        <v>207</v>
      </c>
      <c r="E8725" s="93" t="str">
        <f t="shared" si="409"/>
        <v>AISP</v>
      </c>
      <c r="F8725" s="93" t="str">
        <f t="shared" si="410"/>
        <v>Y</v>
      </c>
      <c r="G8725" s="95">
        <v>923323.47831014637</v>
      </c>
      <c r="H8725" s="102">
        <v>31273.366975300021</v>
      </c>
      <c r="I8725" s="102">
        <v>235.09144181365056</v>
      </c>
      <c r="J8725" s="96"/>
      <c r="K8725" s="96"/>
      <c r="L8725" s="96"/>
      <c r="M8725" s="96"/>
      <c r="N8725" s="96"/>
      <c r="O8725" s="96"/>
      <c r="P8725" s="96"/>
    </row>
    <row r="8726" spans="1:16" x14ac:dyDescent="0.25">
      <c r="A8726" s="100">
        <v>43799</v>
      </c>
      <c r="B8726" s="101">
        <v>18</v>
      </c>
      <c r="C8726" s="92" t="str">
        <f t="shared" si="408"/>
        <v>GET /accounts/{AccountId}/offers</v>
      </c>
      <c r="D8726" s="94" t="s">
        <v>207</v>
      </c>
      <c r="E8726" s="93" t="str">
        <f t="shared" si="409"/>
        <v>AISP</v>
      </c>
      <c r="F8726" s="93" t="str">
        <f t="shared" si="410"/>
        <v>Y</v>
      </c>
      <c r="G8726" s="95">
        <v>1022295.1942159407</v>
      </c>
      <c r="H8726" s="102">
        <v>41754.45019738534</v>
      </c>
      <c r="I8726" s="102">
        <v>292.71340868558985</v>
      </c>
      <c r="J8726" s="96"/>
      <c r="K8726" s="96"/>
      <c r="L8726" s="96"/>
      <c r="M8726" s="96"/>
      <c r="N8726" s="96"/>
      <c r="O8726" s="96"/>
      <c r="P8726" s="96"/>
    </row>
    <row r="8727" spans="1:16" x14ac:dyDescent="0.25">
      <c r="A8727" s="100">
        <v>43799</v>
      </c>
      <c r="B8727" s="101">
        <v>19</v>
      </c>
      <c r="C8727" s="92" t="str">
        <f t="shared" si="408"/>
        <v>GET /offers</v>
      </c>
      <c r="D8727" s="94" t="s">
        <v>207</v>
      </c>
      <c r="E8727" s="93" t="str">
        <f t="shared" si="409"/>
        <v>AISP</v>
      </c>
      <c r="F8727" s="93" t="str">
        <f t="shared" si="410"/>
        <v>Y</v>
      </c>
      <c r="G8727" s="95">
        <v>3633819.2230825857</v>
      </c>
      <c r="H8727" s="102">
        <v>39118.730831196372</v>
      </c>
      <c r="I8727" s="102">
        <v>175.28193863159612</v>
      </c>
      <c r="J8727" s="96"/>
      <c r="K8727" s="96"/>
      <c r="L8727" s="96"/>
      <c r="M8727" s="96"/>
      <c r="N8727" s="96"/>
      <c r="O8727" s="96"/>
      <c r="P8727" s="96"/>
    </row>
    <row r="8728" spans="1:16" x14ac:dyDescent="0.25">
      <c r="A8728" s="100">
        <v>43799</v>
      </c>
      <c r="B8728" s="101">
        <v>20</v>
      </c>
      <c r="C8728" s="92" t="str">
        <f t="shared" si="408"/>
        <v>GET /accounts/{AccountId}/party</v>
      </c>
      <c r="D8728" s="94" t="s">
        <v>207</v>
      </c>
      <c r="E8728" s="93" t="str">
        <f t="shared" si="409"/>
        <v>AISP</v>
      </c>
      <c r="F8728" s="93" t="str">
        <f t="shared" si="410"/>
        <v>Y</v>
      </c>
      <c r="G8728" s="95">
        <v>1232691.2618633902</v>
      </c>
      <c r="H8728" s="102">
        <v>49758.344011283014</v>
      </c>
      <c r="I8728" s="102">
        <v>0</v>
      </c>
      <c r="J8728" s="96"/>
      <c r="K8728" s="96"/>
      <c r="L8728" s="96"/>
      <c r="M8728" s="96"/>
      <c r="N8728" s="96"/>
      <c r="O8728" s="96"/>
      <c r="P8728" s="96"/>
    </row>
    <row r="8729" spans="1:16" x14ac:dyDescent="0.25">
      <c r="A8729" s="100">
        <v>43799</v>
      </c>
      <c r="B8729" s="101">
        <v>21</v>
      </c>
      <c r="C8729" s="92" t="str">
        <f t="shared" si="408"/>
        <v>GET /party</v>
      </c>
      <c r="D8729" s="94" t="s">
        <v>207</v>
      </c>
      <c r="E8729" s="93" t="str">
        <f t="shared" si="409"/>
        <v>AISP</v>
      </c>
      <c r="F8729" s="93" t="str">
        <f t="shared" si="410"/>
        <v>Y</v>
      </c>
      <c r="G8729" s="95">
        <v>913208.82260146434</v>
      </c>
      <c r="H8729" s="102">
        <v>11229.656885440125</v>
      </c>
      <c r="I8729" s="102">
        <v>369.13561217747821</v>
      </c>
      <c r="J8729" s="96"/>
      <c r="K8729" s="96"/>
      <c r="L8729" s="96"/>
      <c r="M8729" s="96"/>
      <c r="N8729" s="96"/>
      <c r="O8729" s="96"/>
      <c r="P8729" s="96"/>
    </row>
    <row r="8730" spans="1:16" x14ac:dyDescent="0.25">
      <c r="A8730" s="100">
        <v>43799</v>
      </c>
      <c r="B8730" s="101">
        <v>22</v>
      </c>
      <c r="C8730" s="92" t="str">
        <f t="shared" si="408"/>
        <v>GET /accounts/{AccountId}/scheduled-payments</v>
      </c>
      <c r="D8730" s="94" t="s">
        <v>207</v>
      </c>
      <c r="E8730" s="93" t="str">
        <f t="shared" si="409"/>
        <v>AISP</v>
      </c>
      <c r="F8730" s="93" t="str">
        <f t="shared" si="410"/>
        <v>Y</v>
      </c>
      <c r="G8730" s="95">
        <v>1044514.067128893</v>
      </c>
      <c r="H8730" s="102">
        <v>33466.667768239153</v>
      </c>
      <c r="I8730" s="102">
        <v>3.0327573352138812</v>
      </c>
      <c r="J8730" s="96"/>
      <c r="K8730" s="96"/>
      <c r="L8730" s="96"/>
      <c r="M8730" s="96"/>
      <c r="N8730" s="96"/>
      <c r="O8730" s="96"/>
      <c r="P8730" s="96"/>
    </row>
    <row r="8731" spans="1:16" x14ac:dyDescent="0.25">
      <c r="A8731" s="100">
        <v>43799</v>
      </c>
      <c r="B8731" s="101">
        <v>23</v>
      </c>
      <c r="C8731" s="92" t="str">
        <f t="shared" si="408"/>
        <v>GET /scheduled-payments</v>
      </c>
      <c r="D8731" s="94" t="s">
        <v>207</v>
      </c>
      <c r="E8731" s="93" t="str">
        <f t="shared" si="409"/>
        <v>AISP</v>
      </c>
      <c r="F8731" s="93" t="str">
        <f t="shared" si="410"/>
        <v>Y</v>
      </c>
      <c r="G8731" s="95">
        <v>2351142.4330835203</v>
      </c>
      <c r="H8731" s="102">
        <v>28825.79407630688</v>
      </c>
      <c r="I8731" s="102">
        <v>80.886457853755289</v>
      </c>
      <c r="J8731" s="96"/>
      <c r="K8731" s="96"/>
      <c r="L8731" s="96"/>
      <c r="M8731" s="96"/>
      <c r="N8731" s="96"/>
      <c r="O8731" s="96"/>
      <c r="P8731" s="96"/>
    </row>
    <row r="8732" spans="1:16" x14ac:dyDescent="0.25">
      <c r="A8732" s="100">
        <v>43799</v>
      </c>
      <c r="B8732" s="101">
        <v>24</v>
      </c>
      <c r="C8732" s="92" t="str">
        <f t="shared" si="408"/>
        <v>GET /accounts/{AccountId}/statements</v>
      </c>
      <c r="D8732" s="94" t="s">
        <v>207</v>
      </c>
      <c r="E8732" s="93" t="str">
        <f t="shared" si="409"/>
        <v>AISP</v>
      </c>
      <c r="F8732" s="93" t="str">
        <f t="shared" si="410"/>
        <v>Y</v>
      </c>
      <c r="G8732" s="95">
        <v>1143871.3150513784</v>
      </c>
      <c r="H8732" s="102">
        <v>14835.621487300914</v>
      </c>
      <c r="I8732" s="102">
        <v>151.57665002557516</v>
      </c>
      <c r="J8732" s="96"/>
      <c r="K8732" s="96"/>
      <c r="L8732" s="96"/>
      <c r="M8732" s="96"/>
      <c r="N8732" s="96"/>
      <c r="O8732" s="96"/>
      <c r="P8732" s="96"/>
    </row>
    <row r="8733" spans="1:16" x14ac:dyDescent="0.25">
      <c r="A8733" s="100">
        <v>43799</v>
      </c>
      <c r="B8733" s="101">
        <v>25</v>
      </c>
      <c r="C8733" s="92" t="str">
        <f t="shared" si="408"/>
        <v>GET /accounts/{AccountId}/statements/{StatementId}</v>
      </c>
      <c r="D8733" s="94" t="s">
        <v>207</v>
      </c>
      <c r="E8733" s="93" t="str">
        <f t="shared" si="409"/>
        <v>AISP</v>
      </c>
      <c r="F8733" s="93" t="str">
        <f t="shared" si="410"/>
        <v>Y</v>
      </c>
      <c r="G8733" s="95">
        <v>1412489.0638838629</v>
      </c>
      <c r="H8733" s="102">
        <v>23562.403264280041</v>
      </c>
      <c r="I8733" s="102">
        <v>129.08378006976363</v>
      </c>
      <c r="J8733" s="96"/>
      <c r="K8733" s="96"/>
      <c r="L8733" s="96"/>
      <c r="M8733" s="96"/>
      <c r="N8733" s="96"/>
      <c r="O8733" s="96"/>
      <c r="P8733" s="96"/>
    </row>
    <row r="8734" spans="1:16" x14ac:dyDescent="0.25">
      <c r="A8734" s="100">
        <v>43799</v>
      </c>
      <c r="B8734" s="101">
        <v>26</v>
      </c>
      <c r="C8734" s="92" t="str">
        <f t="shared" si="408"/>
        <v>GET /accounts/{AccountId}/statements/{StatementId}/file</v>
      </c>
      <c r="D8734" s="94" t="s">
        <v>207</v>
      </c>
      <c r="E8734" s="93" t="str">
        <f t="shared" si="409"/>
        <v>AISP</v>
      </c>
      <c r="F8734" s="93" t="str">
        <f t="shared" si="410"/>
        <v>Y</v>
      </c>
      <c r="G8734" s="95">
        <v>2708531.6245208979</v>
      </c>
      <c r="H8734" s="102">
        <v>26548.488955675148</v>
      </c>
      <c r="I8734" s="102">
        <v>93.089689361506217</v>
      </c>
      <c r="J8734" s="96"/>
      <c r="K8734" s="96"/>
      <c r="L8734" s="96"/>
      <c r="M8734" s="96"/>
      <c r="N8734" s="96"/>
      <c r="O8734" s="96"/>
      <c r="P8734" s="96"/>
    </row>
    <row r="8735" spans="1:16" x14ac:dyDescent="0.25">
      <c r="A8735" s="100">
        <v>43799</v>
      </c>
      <c r="B8735" s="101">
        <v>27</v>
      </c>
      <c r="C8735" s="92" t="str">
        <f t="shared" si="408"/>
        <v>GET /accounts/{AccountId}/statements/{StatementId}/transactions</v>
      </c>
      <c r="D8735" s="94" t="s">
        <v>207</v>
      </c>
      <c r="E8735" s="93" t="str">
        <f t="shared" si="409"/>
        <v>AISP</v>
      </c>
      <c r="F8735" s="93" t="str">
        <f t="shared" si="410"/>
        <v>Y</v>
      </c>
      <c r="G8735" s="95">
        <v>31167370.088698816</v>
      </c>
      <c r="H8735" s="102">
        <v>7904.7499904336419</v>
      </c>
      <c r="I8735" s="102">
        <v>305.13668980026989</v>
      </c>
      <c r="J8735" s="96"/>
      <c r="K8735" s="96"/>
      <c r="L8735" s="96"/>
      <c r="M8735" s="96"/>
      <c r="N8735" s="96"/>
      <c r="O8735" s="96"/>
      <c r="P8735" s="96"/>
    </row>
    <row r="8736" spans="1:16" x14ac:dyDescent="0.25">
      <c r="A8736" s="100">
        <v>43799</v>
      </c>
      <c r="B8736" s="101">
        <v>28</v>
      </c>
      <c r="C8736" s="92" t="str">
        <f t="shared" si="408"/>
        <v>GET /statements</v>
      </c>
      <c r="D8736" s="94" t="s">
        <v>207</v>
      </c>
      <c r="E8736" s="93" t="str">
        <f t="shared" si="409"/>
        <v>AISP</v>
      </c>
      <c r="F8736" s="93" t="str">
        <f t="shared" si="410"/>
        <v>Y</v>
      </c>
      <c r="G8736" s="95">
        <v>3599379.8654828304</v>
      </c>
      <c r="H8736" s="102">
        <v>43246.318780942165</v>
      </c>
      <c r="I8736" s="102">
        <v>68.168511321016908</v>
      </c>
      <c r="J8736" s="96"/>
      <c r="K8736" s="96"/>
      <c r="L8736" s="96"/>
      <c r="M8736" s="96"/>
      <c r="N8736" s="96"/>
      <c r="O8736" s="96"/>
      <c r="P8736" s="96"/>
    </row>
    <row r="8737" spans="1:16" x14ac:dyDescent="0.25">
      <c r="A8737" s="100">
        <v>43799</v>
      </c>
      <c r="B8737" s="101">
        <v>29</v>
      </c>
      <c r="C8737" s="92" t="str">
        <f t="shared" si="408"/>
        <v>POST /domestic-payment-consents</v>
      </c>
      <c r="D8737" s="94" t="s">
        <v>207</v>
      </c>
      <c r="E8737" s="93" t="str">
        <f t="shared" si="409"/>
        <v>PISP</v>
      </c>
      <c r="F8737" s="93" t="str">
        <f t="shared" si="410"/>
        <v>N</v>
      </c>
      <c r="G8737" s="95">
        <v>3892810.8458891152</v>
      </c>
      <c r="H8737" s="102">
        <v>9121.4092017270304</v>
      </c>
      <c r="I8737" s="102">
        <v>92.200067063450717</v>
      </c>
      <c r="J8737" s="96"/>
      <c r="K8737" s="96"/>
      <c r="L8737" s="96"/>
      <c r="M8737" s="96"/>
      <c r="N8737" s="96"/>
      <c r="O8737" s="96"/>
      <c r="P8737" s="96"/>
    </row>
    <row r="8738" spans="1:16" x14ac:dyDescent="0.25">
      <c r="A8738" s="100">
        <v>43799</v>
      </c>
      <c r="B8738" s="101">
        <v>30</v>
      </c>
      <c r="C8738" s="92" t="str">
        <f t="shared" si="408"/>
        <v>GET /domestic-payment-consents/{ConsentId}</v>
      </c>
      <c r="D8738" s="94" t="s">
        <v>207</v>
      </c>
      <c r="E8738" s="93" t="str">
        <f t="shared" si="409"/>
        <v>PISP</v>
      </c>
      <c r="F8738" s="93" t="str">
        <f t="shared" si="410"/>
        <v>N</v>
      </c>
      <c r="G8738" s="95">
        <v>14578343.223042322</v>
      </c>
      <c r="H8738" s="102">
        <v>18498.799289403214</v>
      </c>
      <c r="I8738" s="102">
        <v>167.72797571058157</v>
      </c>
      <c r="J8738" s="96"/>
      <c r="K8738" s="96"/>
      <c r="L8738" s="96"/>
      <c r="M8738" s="96"/>
      <c r="N8738" s="96"/>
      <c r="O8738" s="96"/>
      <c r="P8738" s="96"/>
    </row>
    <row r="8739" spans="1:16" x14ac:dyDescent="0.25">
      <c r="A8739" s="100">
        <v>43799</v>
      </c>
      <c r="B8739" s="101">
        <v>31</v>
      </c>
      <c r="C8739" s="92" t="str">
        <f t="shared" si="408"/>
        <v>POST /domestic-payments</v>
      </c>
      <c r="D8739" s="94" t="s">
        <v>207</v>
      </c>
      <c r="E8739" s="93" t="str">
        <f t="shared" si="409"/>
        <v>PISP</v>
      </c>
      <c r="F8739" s="93" t="str">
        <f t="shared" si="410"/>
        <v>Y</v>
      </c>
      <c r="G8739" s="95">
        <v>5316211.5413223738</v>
      </c>
      <c r="H8739" s="102">
        <v>17311.829695581935</v>
      </c>
      <c r="I8739" s="102">
        <v>7.060937915383839</v>
      </c>
      <c r="J8739" s="96"/>
      <c r="K8739" s="96"/>
      <c r="L8739" s="96"/>
      <c r="M8739" s="96"/>
      <c r="N8739" s="96"/>
      <c r="O8739" s="96"/>
      <c r="P8739" s="96"/>
    </row>
    <row r="8740" spans="1:16" x14ac:dyDescent="0.25">
      <c r="A8740" s="100">
        <v>43799</v>
      </c>
      <c r="B8740" s="101">
        <v>32</v>
      </c>
      <c r="C8740" s="92" t="str">
        <f t="shared" si="408"/>
        <v>GET /domestic-payments/{DomesticPaymentId}</v>
      </c>
      <c r="D8740" s="94" t="s">
        <v>207</v>
      </c>
      <c r="E8740" s="93" t="str">
        <f t="shared" si="409"/>
        <v>PISP</v>
      </c>
      <c r="F8740" s="93" t="str">
        <f t="shared" si="410"/>
        <v>Y</v>
      </c>
      <c r="G8740" s="95">
        <v>36501148.903617971</v>
      </c>
      <c r="H8740" s="102">
        <v>41961.058118898683</v>
      </c>
      <c r="I8740" s="102">
        <v>74.11714276942952</v>
      </c>
      <c r="J8740" s="96"/>
      <c r="K8740" s="96"/>
      <c r="L8740" s="96"/>
      <c r="M8740" s="96"/>
      <c r="N8740" s="96"/>
      <c r="O8740" s="96"/>
      <c r="P8740" s="96"/>
    </row>
    <row r="8741" spans="1:16" x14ac:dyDescent="0.25">
      <c r="A8741" s="100">
        <v>43799</v>
      </c>
      <c r="B8741" s="101">
        <v>33</v>
      </c>
      <c r="C8741" s="92" t="str">
        <f t="shared" si="408"/>
        <v>POST /domestic-scheduled-payment-consents</v>
      </c>
      <c r="D8741" s="94" t="s">
        <v>207</v>
      </c>
      <c r="E8741" s="93" t="str">
        <f t="shared" si="409"/>
        <v>PISP</v>
      </c>
      <c r="F8741" s="93" t="str">
        <f t="shared" si="410"/>
        <v>N</v>
      </c>
      <c r="G8741" s="95">
        <v>19272489.441496547</v>
      </c>
      <c r="H8741" s="102">
        <v>16878.192001124396</v>
      </c>
      <c r="I8741" s="102">
        <v>105.69142073280905</v>
      </c>
      <c r="J8741" s="96"/>
      <c r="K8741" s="96"/>
      <c r="L8741" s="96"/>
      <c r="M8741" s="96"/>
      <c r="N8741" s="96"/>
      <c r="O8741" s="96"/>
      <c r="P8741" s="96"/>
    </row>
    <row r="8742" spans="1:16" x14ac:dyDescent="0.25">
      <c r="A8742" s="100">
        <v>43799</v>
      </c>
      <c r="B8742" s="101">
        <v>34</v>
      </c>
      <c r="C8742" s="92" t="str">
        <f t="shared" si="408"/>
        <v>GET /domestic-scheduled-payment-consents/{ConsentId}</v>
      </c>
      <c r="D8742" s="94" t="s">
        <v>207</v>
      </c>
      <c r="E8742" s="93" t="str">
        <f t="shared" si="409"/>
        <v>PISP</v>
      </c>
      <c r="F8742" s="93" t="str">
        <f t="shared" si="410"/>
        <v>N</v>
      </c>
      <c r="G8742" s="95">
        <v>11601404.895184632</v>
      </c>
      <c r="H8742" s="102">
        <v>13304.801820741659</v>
      </c>
      <c r="I8742" s="102">
        <v>87.232905226586013</v>
      </c>
      <c r="J8742" s="96"/>
      <c r="K8742" s="96"/>
      <c r="L8742" s="96"/>
      <c r="M8742" s="96"/>
      <c r="N8742" s="96"/>
      <c r="O8742" s="96"/>
      <c r="P8742" s="96"/>
    </row>
    <row r="8743" spans="1:16" x14ac:dyDescent="0.25">
      <c r="A8743" s="100">
        <v>43799</v>
      </c>
      <c r="B8743" s="101">
        <v>35</v>
      </c>
      <c r="C8743" s="92" t="str">
        <f t="shared" si="408"/>
        <v>POST /domestic-scheduled-payments</v>
      </c>
      <c r="D8743" s="94" t="s">
        <v>207</v>
      </c>
      <c r="E8743" s="93" t="str">
        <f t="shared" si="409"/>
        <v>PISP</v>
      </c>
      <c r="F8743" s="93" t="str">
        <f t="shared" si="410"/>
        <v>Y</v>
      </c>
      <c r="G8743" s="95">
        <v>30934004.687914364</v>
      </c>
      <c r="H8743" s="102">
        <v>47972.166101176939</v>
      </c>
      <c r="I8743" s="102">
        <v>162.90964761505165</v>
      </c>
      <c r="J8743" s="96"/>
      <c r="K8743" s="96"/>
      <c r="L8743" s="96"/>
      <c r="M8743" s="96"/>
      <c r="N8743" s="96"/>
      <c r="O8743" s="96"/>
      <c r="P8743" s="96"/>
    </row>
    <row r="8744" spans="1:16" x14ac:dyDescent="0.25">
      <c r="A8744" s="100">
        <v>43799</v>
      </c>
      <c r="B8744" s="101">
        <v>36</v>
      </c>
      <c r="C8744" s="92" t="str">
        <f t="shared" si="408"/>
        <v>GET /domestic-scheduled-payments/{DomesticScheduledPaymentId}</v>
      </c>
      <c r="D8744" s="94" t="s">
        <v>207</v>
      </c>
      <c r="E8744" s="93" t="str">
        <f t="shared" si="409"/>
        <v>PISP</v>
      </c>
      <c r="F8744" s="93" t="str">
        <f t="shared" si="410"/>
        <v>Y</v>
      </c>
      <c r="G8744" s="95">
        <v>14811909.721060177</v>
      </c>
      <c r="H8744" s="102">
        <v>37081.107761703293</v>
      </c>
      <c r="I8744" s="102">
        <v>99.966561441067114</v>
      </c>
      <c r="J8744" s="96"/>
      <c r="K8744" s="96"/>
      <c r="L8744" s="96"/>
      <c r="M8744" s="96"/>
      <c r="N8744" s="96"/>
      <c r="O8744" s="96"/>
      <c r="P8744" s="96"/>
    </row>
    <row r="8745" spans="1:16" x14ac:dyDescent="0.25">
      <c r="A8745" s="100">
        <v>43799</v>
      </c>
      <c r="B8745" s="101">
        <v>37</v>
      </c>
      <c r="C8745" s="92" t="str">
        <f t="shared" si="408"/>
        <v>POST /domestic-standing-order-consents</v>
      </c>
      <c r="D8745" s="94" t="s">
        <v>207</v>
      </c>
      <c r="E8745" s="93" t="str">
        <f t="shared" si="409"/>
        <v>PISP</v>
      </c>
      <c r="F8745" s="93" t="str">
        <f t="shared" si="410"/>
        <v>N</v>
      </c>
      <c r="G8745" s="95">
        <v>25068794.279696681</v>
      </c>
      <c r="H8745" s="102">
        <v>27850.753605036443</v>
      </c>
      <c r="I8745" s="102">
        <v>236.28670743572653</v>
      </c>
      <c r="J8745" s="96"/>
      <c r="K8745" s="96"/>
      <c r="L8745" s="96"/>
      <c r="M8745" s="96"/>
      <c r="N8745" s="96"/>
      <c r="O8745" s="96"/>
      <c r="P8745" s="96"/>
    </row>
    <row r="8746" spans="1:16" x14ac:dyDescent="0.25">
      <c r="A8746" s="100">
        <v>43799</v>
      </c>
      <c r="B8746" s="101">
        <v>38</v>
      </c>
      <c r="C8746" s="92" t="str">
        <f t="shared" si="408"/>
        <v>GET /domestic-standing-order-consents/{ConsentId}</v>
      </c>
      <c r="D8746" s="94" t="s">
        <v>207</v>
      </c>
      <c r="E8746" s="93" t="str">
        <f t="shared" si="409"/>
        <v>PISP</v>
      </c>
      <c r="F8746" s="93" t="str">
        <f t="shared" si="410"/>
        <v>N</v>
      </c>
      <c r="G8746" s="95">
        <v>25809100.151689477</v>
      </c>
      <c r="H8746" s="102">
        <v>32985.636185660405</v>
      </c>
      <c r="I8746" s="102">
        <v>219.23028101981987</v>
      </c>
      <c r="J8746" s="96"/>
      <c r="K8746" s="96"/>
      <c r="L8746" s="96"/>
      <c r="M8746" s="96"/>
      <c r="N8746" s="96"/>
      <c r="O8746" s="96"/>
      <c r="P8746" s="96"/>
    </row>
    <row r="8747" spans="1:16" x14ac:dyDescent="0.25">
      <c r="A8747" s="100">
        <v>43799</v>
      </c>
      <c r="B8747" s="101">
        <v>39</v>
      </c>
      <c r="C8747" s="92" t="str">
        <f t="shared" si="408"/>
        <v>POST /domestic-standing-orders</v>
      </c>
      <c r="D8747" s="94" t="s">
        <v>207</v>
      </c>
      <c r="E8747" s="93" t="str">
        <f t="shared" si="409"/>
        <v>PISP</v>
      </c>
      <c r="F8747" s="93" t="str">
        <f t="shared" si="410"/>
        <v>Y</v>
      </c>
      <c r="G8747" s="95">
        <v>9621497.0899013281</v>
      </c>
      <c r="H8747" s="102">
        <v>20949.242921467263</v>
      </c>
      <c r="I8747" s="102">
        <v>2.1336367552488604</v>
      </c>
      <c r="J8747" s="96"/>
      <c r="K8747" s="96"/>
      <c r="L8747" s="96"/>
      <c r="M8747" s="96"/>
      <c r="N8747" s="96"/>
      <c r="O8747" s="96"/>
      <c r="P8747" s="96"/>
    </row>
    <row r="8748" spans="1:16" x14ac:dyDescent="0.25">
      <c r="A8748" s="100">
        <v>43799</v>
      </c>
      <c r="B8748" s="101">
        <v>40</v>
      </c>
      <c r="C8748" s="92" t="str">
        <f t="shared" si="408"/>
        <v>GET /domestic-standing-orders/{DomesticStandingOrderId}</v>
      </c>
      <c r="D8748" s="94" t="s">
        <v>207</v>
      </c>
      <c r="E8748" s="93" t="str">
        <f t="shared" si="409"/>
        <v>PISP</v>
      </c>
      <c r="F8748" s="93" t="str">
        <f t="shared" si="410"/>
        <v>Y</v>
      </c>
      <c r="G8748" s="95">
        <v>6509156.0761320777</v>
      </c>
      <c r="H8748" s="102">
        <v>9012.9445268513227</v>
      </c>
      <c r="I8748" s="102">
        <v>286.43761775581618</v>
      </c>
      <c r="J8748" s="96"/>
      <c r="K8748" s="96"/>
      <c r="L8748" s="96"/>
      <c r="M8748" s="96"/>
      <c r="N8748" s="96"/>
      <c r="O8748" s="96"/>
      <c r="P8748" s="96"/>
    </row>
    <row r="8749" spans="1:16" x14ac:dyDescent="0.25">
      <c r="A8749" s="100">
        <v>43799</v>
      </c>
      <c r="B8749" s="101">
        <v>41</v>
      </c>
      <c r="C8749" s="92" t="str">
        <f t="shared" si="408"/>
        <v>POST /international-payment-consents</v>
      </c>
      <c r="D8749" s="94" t="s">
        <v>207</v>
      </c>
      <c r="E8749" s="93" t="str">
        <f t="shared" si="409"/>
        <v>PISP</v>
      </c>
      <c r="F8749" s="93" t="str">
        <f t="shared" si="410"/>
        <v>N</v>
      </c>
      <c r="G8749" s="95">
        <v>34761832.13204214</v>
      </c>
      <c r="H8749" s="102">
        <v>42886.335583676373</v>
      </c>
      <c r="I8749" s="102">
        <v>69.859268866542507</v>
      </c>
      <c r="J8749" s="96"/>
      <c r="K8749" s="96"/>
      <c r="L8749" s="96"/>
      <c r="M8749" s="96"/>
      <c r="N8749" s="96"/>
      <c r="O8749" s="96"/>
      <c r="P8749" s="96"/>
    </row>
    <row r="8750" spans="1:16" x14ac:dyDescent="0.25">
      <c r="A8750" s="100">
        <v>43799</v>
      </c>
      <c r="B8750" s="101">
        <v>42</v>
      </c>
      <c r="C8750" s="92" t="str">
        <f t="shared" si="408"/>
        <v>GET /international-payment-consents/{ConsentId}</v>
      </c>
      <c r="D8750" s="94" t="s">
        <v>207</v>
      </c>
      <c r="E8750" s="93" t="str">
        <f t="shared" si="409"/>
        <v>PISP</v>
      </c>
      <c r="F8750" s="93" t="str">
        <f t="shared" si="410"/>
        <v>N</v>
      </c>
      <c r="G8750" s="95">
        <v>35700412.356227949</v>
      </c>
      <c r="H8750" s="102">
        <v>30810.457445322678</v>
      </c>
      <c r="I8750" s="102">
        <v>263.13638946607068</v>
      </c>
      <c r="J8750" s="96"/>
      <c r="K8750" s="96"/>
      <c r="L8750" s="96"/>
      <c r="M8750" s="96"/>
      <c r="N8750" s="96"/>
      <c r="O8750" s="96"/>
      <c r="P8750" s="96"/>
    </row>
    <row r="8751" spans="1:16" x14ac:dyDescent="0.25">
      <c r="A8751" s="100">
        <v>43799</v>
      </c>
      <c r="B8751" s="101">
        <v>43</v>
      </c>
      <c r="C8751" s="92" t="str">
        <f t="shared" si="408"/>
        <v>POST /international-payments</v>
      </c>
      <c r="D8751" s="94" t="s">
        <v>207</v>
      </c>
      <c r="E8751" s="93" t="str">
        <f t="shared" si="409"/>
        <v>PISP</v>
      </c>
      <c r="F8751" s="93" t="str">
        <f t="shared" si="410"/>
        <v>Y</v>
      </c>
      <c r="G8751" s="95">
        <v>36396998.235728212</v>
      </c>
      <c r="H8751" s="102">
        <v>37072.486309403525</v>
      </c>
      <c r="I8751" s="102">
        <v>48.903139021518925</v>
      </c>
      <c r="J8751" s="96"/>
      <c r="K8751" s="96"/>
      <c r="L8751" s="96"/>
      <c r="M8751" s="96"/>
      <c r="N8751" s="96"/>
      <c r="O8751" s="96"/>
      <c r="P8751" s="96"/>
    </row>
    <row r="8752" spans="1:16" x14ac:dyDescent="0.25">
      <c r="A8752" s="100">
        <v>43799</v>
      </c>
      <c r="B8752" s="101">
        <v>44</v>
      </c>
      <c r="C8752" s="92" t="str">
        <f t="shared" si="408"/>
        <v>GET /international-payments/{InternationalPaymentId}</v>
      </c>
      <c r="D8752" s="94" t="s">
        <v>207</v>
      </c>
      <c r="E8752" s="93" t="str">
        <f t="shared" si="409"/>
        <v>PISP</v>
      </c>
      <c r="F8752" s="93" t="str">
        <f t="shared" si="410"/>
        <v>Y</v>
      </c>
      <c r="G8752" s="95">
        <v>13791501.723603381</v>
      </c>
      <c r="H8752" s="102">
        <v>19592.758894179984</v>
      </c>
      <c r="I8752" s="102">
        <v>61.891921101172436</v>
      </c>
      <c r="J8752" s="96"/>
      <c r="K8752" s="96"/>
      <c r="L8752" s="96"/>
      <c r="M8752" s="96"/>
      <c r="N8752" s="96"/>
      <c r="O8752" s="96"/>
      <c r="P8752" s="96"/>
    </row>
    <row r="8753" spans="1:16" x14ac:dyDescent="0.25">
      <c r="A8753" s="100">
        <v>43799</v>
      </c>
      <c r="B8753" s="101">
        <v>45</v>
      </c>
      <c r="C8753" s="92" t="str">
        <f t="shared" si="408"/>
        <v>POST /international-scheduled-payment-consents</v>
      </c>
      <c r="D8753" s="94" t="s">
        <v>207</v>
      </c>
      <c r="E8753" s="93" t="str">
        <f t="shared" si="409"/>
        <v>PISP</v>
      </c>
      <c r="F8753" s="93" t="str">
        <f t="shared" si="410"/>
        <v>N</v>
      </c>
      <c r="G8753" s="95">
        <v>27361067.991684321</v>
      </c>
      <c r="H8753" s="102">
        <v>35294.789207964415</v>
      </c>
      <c r="I8753" s="102">
        <v>15.47127944554682</v>
      </c>
      <c r="J8753" s="96"/>
      <c r="K8753" s="96"/>
      <c r="L8753" s="96"/>
      <c r="M8753" s="96"/>
      <c r="N8753" s="96"/>
      <c r="O8753" s="96"/>
      <c r="P8753" s="96"/>
    </row>
    <row r="8754" spans="1:16" x14ac:dyDescent="0.25">
      <c r="A8754" s="100">
        <v>43799</v>
      </c>
      <c r="B8754" s="101">
        <v>46</v>
      </c>
      <c r="C8754" s="92" t="str">
        <f t="shared" si="408"/>
        <v>GET /international-scheduled-payment-consents/{ConsentId}</v>
      </c>
      <c r="D8754" s="94" t="s">
        <v>207</v>
      </c>
      <c r="E8754" s="93" t="str">
        <f t="shared" si="409"/>
        <v>PISP</v>
      </c>
      <c r="F8754" s="93" t="str">
        <f t="shared" si="410"/>
        <v>N</v>
      </c>
      <c r="G8754" s="95">
        <v>9807562.6529905908</v>
      </c>
      <c r="H8754" s="102">
        <v>27659.284090374214</v>
      </c>
      <c r="I8754" s="102">
        <v>26.591515657469277</v>
      </c>
      <c r="J8754" s="96"/>
      <c r="K8754" s="96"/>
      <c r="L8754" s="96"/>
      <c r="M8754" s="96"/>
      <c r="N8754" s="96"/>
      <c r="O8754" s="96"/>
      <c r="P8754" s="96"/>
    </row>
    <row r="8755" spans="1:16" x14ac:dyDescent="0.25">
      <c r="A8755" s="100">
        <v>43799</v>
      </c>
      <c r="B8755" s="101">
        <v>47</v>
      </c>
      <c r="C8755" s="92" t="str">
        <f t="shared" si="408"/>
        <v>POST /international-scheduled-payments</v>
      </c>
      <c r="D8755" s="94" t="s">
        <v>207</v>
      </c>
      <c r="E8755" s="93" t="str">
        <f t="shared" si="409"/>
        <v>PISP</v>
      </c>
      <c r="F8755" s="93" t="str">
        <f t="shared" si="410"/>
        <v>Y</v>
      </c>
      <c r="G8755" s="95">
        <v>13753196.483774576</v>
      </c>
      <c r="H8755" s="102">
        <v>21964.947533719398</v>
      </c>
      <c r="I8755" s="102">
        <v>76.855927309805125</v>
      </c>
      <c r="J8755" s="96"/>
      <c r="K8755" s="96"/>
      <c r="L8755" s="96"/>
      <c r="M8755" s="96"/>
      <c r="N8755" s="96"/>
      <c r="O8755" s="96"/>
      <c r="P8755" s="96"/>
    </row>
    <row r="8756" spans="1:16" x14ac:dyDescent="0.25">
      <c r="A8756" s="100">
        <v>43799</v>
      </c>
      <c r="B8756" s="101">
        <v>48</v>
      </c>
      <c r="C8756" s="92" t="str">
        <f t="shared" si="408"/>
        <v>GET /international-scheduled-payments/{InternationalScheduledPaymentId}</v>
      </c>
      <c r="D8756" s="94" t="s">
        <v>207</v>
      </c>
      <c r="E8756" s="93" t="str">
        <f t="shared" si="409"/>
        <v>PISP</v>
      </c>
      <c r="F8756" s="93" t="str">
        <f t="shared" si="410"/>
        <v>Y</v>
      </c>
      <c r="G8756" s="95">
        <v>25258119.672838241</v>
      </c>
      <c r="H8756" s="102">
        <v>39882.362312693884</v>
      </c>
      <c r="I8756" s="102">
        <v>64.092613096615295</v>
      </c>
      <c r="J8756" s="96"/>
      <c r="K8756" s="96"/>
      <c r="L8756" s="96"/>
      <c r="M8756" s="96"/>
      <c r="N8756" s="96"/>
      <c r="O8756" s="96"/>
      <c r="P8756" s="96"/>
    </row>
    <row r="8757" spans="1:16" x14ac:dyDescent="0.25">
      <c r="A8757" s="100">
        <v>43799</v>
      </c>
      <c r="B8757" s="101">
        <v>49</v>
      </c>
      <c r="C8757" s="92" t="str">
        <f t="shared" si="408"/>
        <v>POST /international-standing-order-consents</v>
      </c>
      <c r="D8757" s="94" t="s">
        <v>207</v>
      </c>
      <c r="E8757" s="93" t="str">
        <f t="shared" si="409"/>
        <v>PISP</v>
      </c>
      <c r="F8757" s="93" t="str">
        <f t="shared" si="410"/>
        <v>N</v>
      </c>
      <c r="G8757" s="95">
        <v>3932442.5024649207</v>
      </c>
      <c r="H8757" s="102">
        <v>12357.034700317667</v>
      </c>
      <c r="I8757" s="102">
        <v>7.1517476986244786</v>
      </c>
      <c r="J8757" s="96"/>
      <c r="K8757" s="96"/>
      <c r="L8757" s="96"/>
      <c r="M8757" s="96"/>
      <c r="N8757" s="96"/>
      <c r="O8757" s="96"/>
      <c r="P8757" s="96"/>
    </row>
    <row r="8758" spans="1:16" x14ac:dyDescent="0.25">
      <c r="A8758" s="100">
        <v>43799</v>
      </c>
      <c r="B8758" s="101">
        <v>50</v>
      </c>
      <c r="C8758" s="92" t="str">
        <f t="shared" si="408"/>
        <v>GET /international-standing-order-consents/{ConsentId}</v>
      </c>
      <c r="D8758" s="94" t="s">
        <v>207</v>
      </c>
      <c r="E8758" s="93" t="str">
        <f t="shared" si="409"/>
        <v>PISP</v>
      </c>
      <c r="F8758" s="93" t="str">
        <f t="shared" si="410"/>
        <v>N</v>
      </c>
      <c r="G8758" s="95">
        <v>18383982.412663441</v>
      </c>
      <c r="H8758" s="102">
        <v>31196.601288356171</v>
      </c>
      <c r="I8758" s="102">
        <v>296.4781951573392</v>
      </c>
      <c r="J8758" s="96"/>
      <c r="K8758" s="96"/>
      <c r="L8758" s="96"/>
      <c r="M8758" s="96"/>
      <c r="N8758" s="96"/>
      <c r="O8758" s="96"/>
      <c r="P8758" s="96"/>
    </row>
    <row r="8759" spans="1:16" x14ac:dyDescent="0.25">
      <c r="A8759" s="100">
        <v>43799</v>
      </c>
      <c r="B8759" s="101">
        <v>51</v>
      </c>
      <c r="C8759" s="92" t="str">
        <f t="shared" si="408"/>
        <v>POST /international-standing-orders</v>
      </c>
      <c r="D8759" s="94" t="s">
        <v>207</v>
      </c>
      <c r="E8759" s="93" t="str">
        <f t="shared" si="409"/>
        <v>PISP</v>
      </c>
      <c r="F8759" s="93" t="str">
        <f t="shared" si="410"/>
        <v>Y</v>
      </c>
      <c r="G8759" s="95">
        <v>14665104.169804836</v>
      </c>
      <c r="H8759" s="102">
        <v>23664.389038839112</v>
      </c>
      <c r="I8759" s="102">
        <v>257.94425866078268</v>
      </c>
      <c r="J8759" s="96"/>
      <c r="K8759" s="96"/>
      <c r="L8759" s="96"/>
      <c r="M8759" s="96"/>
      <c r="N8759" s="96"/>
      <c r="O8759" s="96"/>
      <c r="P8759" s="96"/>
    </row>
    <row r="8760" spans="1:16" x14ac:dyDescent="0.25">
      <c r="A8760" s="100">
        <v>43799</v>
      </c>
      <c r="B8760" s="101">
        <v>52</v>
      </c>
      <c r="C8760" s="92" t="str">
        <f t="shared" si="408"/>
        <v>GET /international-standing-orders/{InternationalStandingOrderPaymentId}</v>
      </c>
      <c r="D8760" s="94" t="s">
        <v>207</v>
      </c>
      <c r="E8760" s="93" t="str">
        <f t="shared" si="409"/>
        <v>PISP</v>
      </c>
      <c r="F8760" s="93" t="str">
        <f t="shared" si="410"/>
        <v>Y</v>
      </c>
      <c r="G8760" s="95">
        <v>6303313.3628221136</v>
      </c>
      <c r="H8760" s="102">
        <v>16343.376135012442</v>
      </c>
      <c r="I8760" s="102">
        <v>73.075806912830672</v>
      </c>
      <c r="J8760" s="96"/>
      <c r="K8760" s="96"/>
      <c r="L8760" s="96"/>
      <c r="M8760" s="96"/>
      <c r="N8760" s="96"/>
      <c r="O8760" s="96"/>
      <c r="P8760" s="96"/>
    </row>
    <row r="8761" spans="1:16" x14ac:dyDescent="0.25">
      <c r="A8761" s="100">
        <v>43799</v>
      </c>
      <c r="B8761" s="101">
        <v>53</v>
      </c>
      <c r="C8761" s="92" t="str">
        <f t="shared" si="408"/>
        <v>POST /file-payment-consents</v>
      </c>
      <c r="D8761" s="94" t="s">
        <v>207</v>
      </c>
      <c r="E8761" s="93" t="str">
        <f t="shared" si="409"/>
        <v>PISP</v>
      </c>
      <c r="F8761" s="93" t="str">
        <f t="shared" si="410"/>
        <v>N</v>
      </c>
      <c r="G8761" s="95">
        <v>12452949.895453244</v>
      </c>
      <c r="H8761" s="102">
        <v>13912.689498066546</v>
      </c>
      <c r="I8761" s="102">
        <v>22.743658985834156</v>
      </c>
      <c r="J8761" s="96"/>
      <c r="K8761" s="96"/>
      <c r="L8761" s="96"/>
      <c r="M8761" s="96"/>
      <c r="N8761" s="96"/>
      <c r="O8761" s="96"/>
      <c r="P8761" s="96"/>
    </row>
    <row r="8762" spans="1:16" x14ac:dyDescent="0.25">
      <c r="A8762" s="100">
        <v>43799</v>
      </c>
      <c r="B8762" s="101">
        <v>54</v>
      </c>
      <c r="C8762" s="92" t="str">
        <f t="shared" si="408"/>
        <v>GET /file-payment-consents/{ConsentId}</v>
      </c>
      <c r="D8762" s="94" t="s">
        <v>207</v>
      </c>
      <c r="E8762" s="93" t="str">
        <f t="shared" si="409"/>
        <v>PISP</v>
      </c>
      <c r="F8762" s="93" t="str">
        <f t="shared" si="410"/>
        <v>N</v>
      </c>
      <c r="G8762" s="95">
        <v>21619148.962970372</v>
      </c>
      <c r="H8762" s="101">
        <v>22564.044276600878</v>
      </c>
      <c r="I8762" s="101">
        <v>223.66326233782934</v>
      </c>
      <c r="J8762" s="96"/>
      <c r="K8762" s="96"/>
      <c r="L8762" s="96"/>
      <c r="M8762" s="96"/>
      <c r="N8762" s="96"/>
      <c r="O8762" s="96"/>
      <c r="P8762" s="96"/>
    </row>
    <row r="8763" spans="1:16" x14ac:dyDescent="0.25">
      <c r="A8763" s="100">
        <v>43799</v>
      </c>
      <c r="B8763" s="101">
        <v>55</v>
      </c>
      <c r="C8763" s="92" t="str">
        <f t="shared" si="408"/>
        <v>POST /file-payment-consents/{ConsentId}/file</v>
      </c>
      <c r="D8763" s="94" t="s">
        <v>207</v>
      </c>
      <c r="E8763" s="93" t="str">
        <f t="shared" si="409"/>
        <v>PISP</v>
      </c>
      <c r="F8763" s="93" t="str">
        <f t="shared" si="410"/>
        <v>N</v>
      </c>
      <c r="G8763" s="95">
        <v>23344177.771282185</v>
      </c>
      <c r="H8763" s="101">
        <v>30717.741771695106</v>
      </c>
      <c r="I8763" s="101">
        <v>78.69842975561221</v>
      </c>
      <c r="J8763" s="96"/>
      <c r="K8763" s="96"/>
      <c r="L8763" s="96"/>
      <c r="M8763" s="96"/>
      <c r="N8763" s="96"/>
      <c r="O8763" s="96"/>
      <c r="P8763" s="96"/>
    </row>
    <row r="8764" spans="1:16" x14ac:dyDescent="0.25">
      <c r="A8764" s="100">
        <v>43799</v>
      </c>
      <c r="B8764" s="101">
        <v>56</v>
      </c>
      <c r="C8764" s="92" t="str">
        <f t="shared" si="408"/>
        <v>GET /file-payment-consents/{ConsentId}/file</v>
      </c>
      <c r="D8764" s="94" t="s">
        <v>207</v>
      </c>
      <c r="E8764" s="93" t="str">
        <f t="shared" si="409"/>
        <v>PISP</v>
      </c>
      <c r="F8764" s="93" t="str">
        <f t="shared" si="410"/>
        <v>N</v>
      </c>
      <c r="G8764" s="95">
        <v>24900347.675141353</v>
      </c>
      <c r="H8764" s="101">
        <v>33444.220635737423</v>
      </c>
      <c r="I8764" s="101">
        <v>45.813192816368137</v>
      </c>
      <c r="J8764" s="96"/>
      <c r="K8764" s="96"/>
      <c r="L8764" s="96"/>
      <c r="M8764" s="96"/>
      <c r="N8764" s="96"/>
      <c r="O8764" s="96"/>
      <c r="P8764" s="96"/>
    </row>
    <row r="8765" spans="1:16" x14ac:dyDescent="0.25">
      <c r="A8765" s="100">
        <v>43799</v>
      </c>
      <c r="B8765" s="101">
        <v>57</v>
      </c>
      <c r="C8765" s="92" t="str">
        <f t="shared" si="408"/>
        <v>POST /file-payments</v>
      </c>
      <c r="D8765" s="94" t="s">
        <v>207</v>
      </c>
      <c r="E8765" s="93" t="str">
        <f t="shared" si="409"/>
        <v>PISP</v>
      </c>
      <c r="F8765" s="93" t="str">
        <f t="shared" si="410"/>
        <v>Y</v>
      </c>
      <c r="G8765" s="95">
        <v>419017661.48206085</v>
      </c>
      <c r="H8765" s="101">
        <v>3978.9611725028726</v>
      </c>
      <c r="I8765" s="101">
        <v>71.398225040412441</v>
      </c>
      <c r="J8765" s="96"/>
      <c r="K8765" s="96"/>
      <c r="L8765" s="96"/>
      <c r="M8765" s="96"/>
      <c r="N8765" s="96"/>
      <c r="O8765" s="96"/>
      <c r="P8765" s="96"/>
    </row>
    <row r="8766" spans="1:16" x14ac:dyDescent="0.25">
      <c r="A8766" s="100">
        <v>43799</v>
      </c>
      <c r="B8766" s="101">
        <v>58</v>
      </c>
      <c r="C8766" s="92" t="str">
        <f t="shared" si="408"/>
        <v>GET /file-payments/{FilePaymentId}</v>
      </c>
      <c r="D8766" s="94" t="s">
        <v>207</v>
      </c>
      <c r="E8766" s="93" t="str">
        <f t="shared" si="409"/>
        <v>PISP</v>
      </c>
      <c r="F8766" s="93" t="str">
        <f t="shared" si="410"/>
        <v>Y</v>
      </c>
      <c r="G8766" s="95">
        <v>71552951.401684582</v>
      </c>
      <c r="H8766" s="101">
        <v>900.81680972194283</v>
      </c>
      <c r="I8766" s="101">
        <v>128.17126121008121</v>
      </c>
      <c r="J8766" s="96"/>
      <c r="K8766" s="96"/>
      <c r="L8766" s="96"/>
      <c r="M8766" s="96"/>
      <c r="N8766" s="96"/>
      <c r="O8766" s="96"/>
      <c r="P8766" s="96"/>
    </row>
    <row r="8767" spans="1:16" x14ac:dyDescent="0.25">
      <c r="A8767" s="100">
        <v>43799</v>
      </c>
      <c r="B8767" s="101">
        <v>59</v>
      </c>
      <c r="C8767" s="92" t="str">
        <f t="shared" si="408"/>
        <v>GET /file-payments/{FilePaymentId}/report-file</v>
      </c>
      <c r="D8767" s="94" t="s">
        <v>207</v>
      </c>
      <c r="E8767" s="93" t="str">
        <f t="shared" si="409"/>
        <v>PISP</v>
      </c>
      <c r="F8767" s="93" t="str">
        <f t="shared" si="410"/>
        <v>Y</v>
      </c>
      <c r="G8767" s="95">
        <v>69813618.641090274</v>
      </c>
      <c r="H8767" s="101">
        <v>2747.6917601843461</v>
      </c>
      <c r="I8767" s="101">
        <v>99.481114744966845</v>
      </c>
      <c r="J8767" s="96"/>
      <c r="K8767" s="96"/>
      <c r="L8767" s="96"/>
      <c r="M8767" s="96"/>
      <c r="N8767" s="96"/>
      <c r="O8767" s="96"/>
      <c r="P8767" s="96"/>
    </row>
    <row r="8768" spans="1:16" x14ac:dyDescent="0.25">
      <c r="A8768" s="100">
        <v>43799</v>
      </c>
      <c r="B8768" s="101">
        <v>60</v>
      </c>
      <c r="C8768" s="92" t="str">
        <f t="shared" si="408"/>
        <v>POST /funds-confirmation-consents</v>
      </c>
      <c r="D8768" s="94" t="s">
        <v>207</v>
      </c>
      <c r="E8768" s="93" t="str">
        <f t="shared" si="409"/>
        <v>CoF</v>
      </c>
      <c r="F8768" s="93" t="str">
        <f t="shared" si="410"/>
        <v>N</v>
      </c>
      <c r="G8768" s="95">
        <v>15854843.350378919</v>
      </c>
      <c r="H8768" s="102">
        <v>14464.744829878644</v>
      </c>
      <c r="I8768" s="102">
        <v>15.551641118343428</v>
      </c>
      <c r="J8768" s="96"/>
      <c r="K8768" s="96"/>
      <c r="L8768" s="96"/>
      <c r="M8768" s="96"/>
      <c r="N8768" s="96"/>
      <c r="O8768" s="96"/>
      <c r="P8768" s="96"/>
    </row>
    <row r="8769" spans="1:16" x14ac:dyDescent="0.25">
      <c r="A8769" s="100">
        <v>43799</v>
      </c>
      <c r="B8769" s="101">
        <v>61</v>
      </c>
      <c r="C8769" s="92" t="str">
        <f t="shared" si="408"/>
        <v>GET /funds-confirmation-consents/{ConsentId}</v>
      </c>
      <c r="D8769" s="94" t="s">
        <v>207</v>
      </c>
      <c r="E8769" s="93" t="str">
        <f t="shared" si="409"/>
        <v>CoF</v>
      </c>
      <c r="F8769" s="93" t="str">
        <f t="shared" si="410"/>
        <v>N</v>
      </c>
      <c r="G8769" s="95">
        <v>21948093.801774327</v>
      </c>
      <c r="H8769" s="102">
        <v>41661.865016565025</v>
      </c>
      <c r="I8769" s="102">
        <v>212.19351235637532</v>
      </c>
      <c r="J8769" s="96"/>
      <c r="K8769" s="96"/>
      <c r="L8769" s="96"/>
      <c r="M8769" s="96"/>
      <c r="N8769" s="96"/>
      <c r="O8769" s="96"/>
      <c r="P8769" s="96"/>
    </row>
    <row r="8770" spans="1:16" x14ac:dyDescent="0.25">
      <c r="A8770" s="100">
        <v>43799</v>
      </c>
      <c r="B8770" s="101">
        <v>62</v>
      </c>
      <c r="C8770" s="92" t="str">
        <f t="shared" si="408"/>
        <v>DELETE /funds-confirmation-consents/{ConsentId}</v>
      </c>
      <c r="D8770" s="94" t="s">
        <v>207</v>
      </c>
      <c r="E8770" s="93" t="str">
        <f t="shared" si="409"/>
        <v>CoF</v>
      </c>
      <c r="F8770" s="93" t="str">
        <f t="shared" si="410"/>
        <v>N</v>
      </c>
      <c r="G8770" s="95">
        <v>7470846.7591159875</v>
      </c>
      <c r="H8770" s="102">
        <v>13325.447271843697</v>
      </c>
      <c r="I8770" s="102">
        <v>135.48640411600414</v>
      </c>
      <c r="J8770" s="96"/>
      <c r="K8770" s="96"/>
      <c r="L8770" s="96"/>
      <c r="M8770" s="96"/>
      <c r="N8770" s="96"/>
      <c r="O8770" s="96"/>
      <c r="P8770" s="96"/>
    </row>
    <row r="8771" spans="1:16" x14ac:dyDescent="0.25">
      <c r="A8771" s="100">
        <v>43799</v>
      </c>
      <c r="B8771" s="101">
        <v>63</v>
      </c>
      <c r="C8771" s="92" t="str">
        <f t="shared" si="408"/>
        <v>POST /funds-confirmations</v>
      </c>
      <c r="D8771" s="94" t="s">
        <v>207</v>
      </c>
      <c r="E8771" s="93" t="str">
        <f t="shared" si="409"/>
        <v>CoF</v>
      </c>
      <c r="F8771" s="93" t="str">
        <f t="shared" si="410"/>
        <v>Y</v>
      </c>
      <c r="G8771" s="95">
        <v>9711689.9400371891</v>
      </c>
      <c r="H8771" s="102">
        <v>17231.555412061534</v>
      </c>
      <c r="I8771" s="102">
        <v>256.51790528203838</v>
      </c>
      <c r="J8771" s="96"/>
      <c r="K8771" s="96"/>
      <c r="L8771" s="96"/>
      <c r="M8771" s="96"/>
      <c r="N8771" s="96"/>
      <c r="O8771" s="96"/>
      <c r="P8771" s="96"/>
    </row>
    <row r="8772" spans="1:16" x14ac:dyDescent="0.25">
      <c r="A8772" s="46">
        <v>43799</v>
      </c>
      <c r="B8772" s="101">
        <v>0</v>
      </c>
      <c r="C8772" s="92" t="str">
        <f t="shared" si="408"/>
        <v>OIDC endpoints for token IDs</v>
      </c>
      <c r="D8772" s="94" t="s">
        <v>208</v>
      </c>
      <c r="E8772" s="93" t="str">
        <f t="shared" si="409"/>
        <v>OIDC</v>
      </c>
      <c r="F8772" s="93" t="str">
        <f t="shared" si="410"/>
        <v>N</v>
      </c>
      <c r="G8772" s="112">
        <v>681646686.21083677</v>
      </c>
      <c r="H8772" s="68">
        <v>1672188.0338578445</v>
      </c>
      <c r="I8772" s="68">
        <v>507.86249492438372</v>
      </c>
      <c r="J8772" s="96"/>
      <c r="K8772" s="96"/>
      <c r="L8772" s="96"/>
      <c r="M8772" s="96"/>
      <c r="N8772" s="96"/>
      <c r="O8772" s="96"/>
      <c r="P8772" s="96"/>
    </row>
    <row r="8773" spans="1:16" x14ac:dyDescent="0.25">
      <c r="A8773" s="97">
        <v>43799</v>
      </c>
      <c r="B8773" s="101">
        <v>1</v>
      </c>
      <c r="C8773" s="92" t="str">
        <f t="shared" si="408"/>
        <v>POST /account-access-consents</v>
      </c>
      <c r="D8773" s="94" t="s">
        <v>208</v>
      </c>
      <c r="E8773" s="93" t="str">
        <f t="shared" si="409"/>
        <v>AISP</v>
      </c>
      <c r="F8773" s="93" t="str">
        <f t="shared" si="410"/>
        <v>N</v>
      </c>
      <c r="G8773" s="95">
        <v>582205.08290197875</v>
      </c>
      <c r="H8773" s="103">
        <v>30306.316996752917</v>
      </c>
      <c r="I8773" s="103">
        <v>78.193998365391607</v>
      </c>
      <c r="J8773" s="96"/>
      <c r="K8773" s="96"/>
      <c r="L8773" s="96"/>
      <c r="M8773" s="96"/>
      <c r="N8773" s="96"/>
      <c r="O8773" s="96"/>
      <c r="P8773" s="96"/>
    </row>
    <row r="8774" spans="1:16" x14ac:dyDescent="0.25">
      <c r="A8774" s="97">
        <v>43799</v>
      </c>
      <c r="B8774" s="101">
        <v>2</v>
      </c>
      <c r="C8774" s="92" t="str">
        <f t="shared" si="408"/>
        <v>GET /account-access-consents/{ConsentId}</v>
      </c>
      <c r="D8774" s="94" t="s">
        <v>208</v>
      </c>
      <c r="E8774" s="93" t="str">
        <f t="shared" si="409"/>
        <v>AISP</v>
      </c>
      <c r="F8774" s="93" t="str">
        <f t="shared" si="410"/>
        <v>N</v>
      </c>
      <c r="G8774" s="95">
        <v>1239251.2645176493</v>
      </c>
      <c r="H8774" s="103">
        <v>27332.97311119434</v>
      </c>
      <c r="I8774" s="103">
        <v>35.723545026848967</v>
      </c>
      <c r="J8774" s="96"/>
      <c r="K8774" s="96"/>
      <c r="L8774" s="96"/>
      <c r="M8774" s="96"/>
      <c r="N8774" s="96"/>
      <c r="O8774" s="96"/>
      <c r="P8774" s="96"/>
    </row>
    <row r="8775" spans="1:16" x14ac:dyDescent="0.25">
      <c r="A8775" s="97">
        <v>43799</v>
      </c>
      <c r="B8775" s="101">
        <v>3</v>
      </c>
      <c r="C8775" s="92" t="str">
        <f t="shared" si="408"/>
        <v>DELETE /account-access-consents/{ConsentId}</v>
      </c>
      <c r="D8775" s="94" t="s">
        <v>208</v>
      </c>
      <c r="E8775" s="93" t="str">
        <f t="shared" si="409"/>
        <v>AISP</v>
      </c>
      <c r="F8775" s="93" t="str">
        <f t="shared" si="410"/>
        <v>N</v>
      </c>
      <c r="G8775" s="95">
        <v>572302.77378313639</v>
      </c>
      <c r="H8775" s="103">
        <v>26668.030346296393</v>
      </c>
      <c r="I8775" s="103">
        <v>247.32847160232859</v>
      </c>
      <c r="J8775" s="96"/>
      <c r="K8775" s="96"/>
      <c r="L8775" s="96"/>
      <c r="M8775" s="96"/>
      <c r="N8775" s="96"/>
      <c r="O8775" s="96"/>
      <c r="P8775" s="96"/>
    </row>
    <row r="8776" spans="1:16" x14ac:dyDescent="0.25">
      <c r="A8776" s="97">
        <v>43799</v>
      </c>
      <c r="B8776" s="101">
        <v>4</v>
      </c>
      <c r="C8776" s="92" t="str">
        <f t="shared" ref="C8776:C8839" si="411">VLOOKUP($B8776,endpoints,3)</f>
        <v>GET /accounts</v>
      </c>
      <c r="D8776" s="94" t="s">
        <v>208</v>
      </c>
      <c r="E8776" s="93" t="str">
        <f t="shared" ref="E8776:E8839" si="412">VLOOKUP($B8776,endpoints,4)</f>
        <v>AISP</v>
      </c>
      <c r="F8776" s="93" t="str">
        <f t="shared" ref="F8776:F8839" si="413">VLOOKUP($B8776,endpoints,5)</f>
        <v>Y</v>
      </c>
      <c r="G8776" s="95">
        <v>1464578.7923315789</v>
      </c>
      <c r="H8776" s="103">
        <v>30973.800222920898</v>
      </c>
      <c r="I8776" s="103">
        <v>65.041164181122397</v>
      </c>
      <c r="J8776" s="96"/>
      <c r="K8776" s="96"/>
      <c r="L8776" s="96"/>
      <c r="M8776" s="96"/>
      <c r="N8776" s="96"/>
      <c r="O8776" s="96"/>
      <c r="P8776" s="96"/>
    </row>
    <row r="8777" spans="1:16" x14ac:dyDescent="0.25">
      <c r="A8777" s="97">
        <v>43799</v>
      </c>
      <c r="B8777" s="101">
        <v>5</v>
      </c>
      <c r="C8777" s="92" t="str">
        <f t="shared" si="411"/>
        <v>GET /accounts/{AccountId}</v>
      </c>
      <c r="D8777" s="94" t="s">
        <v>208</v>
      </c>
      <c r="E8777" s="93" t="str">
        <f t="shared" si="412"/>
        <v>AISP</v>
      </c>
      <c r="F8777" s="93" t="str">
        <f t="shared" si="413"/>
        <v>Y</v>
      </c>
      <c r="G8777" s="95">
        <v>2350884.1133866482</v>
      </c>
      <c r="H8777" s="103">
        <v>45162.532452930704</v>
      </c>
      <c r="I8777" s="103">
        <v>87.678772448744013</v>
      </c>
      <c r="J8777" s="96"/>
      <c r="K8777" s="96"/>
      <c r="L8777" s="96"/>
      <c r="M8777" s="96"/>
      <c r="N8777" s="96"/>
      <c r="O8777" s="96"/>
      <c r="P8777" s="96"/>
    </row>
    <row r="8778" spans="1:16" x14ac:dyDescent="0.25">
      <c r="A8778" s="97">
        <v>43799</v>
      </c>
      <c r="B8778" s="101">
        <v>6</v>
      </c>
      <c r="C8778" s="92" t="str">
        <f t="shared" si="411"/>
        <v>GET /accounts/{AccountId}/balances</v>
      </c>
      <c r="D8778" s="94" t="s">
        <v>208</v>
      </c>
      <c r="E8778" s="93" t="str">
        <f t="shared" si="412"/>
        <v>AISP</v>
      </c>
      <c r="F8778" s="93" t="str">
        <f t="shared" si="413"/>
        <v>Y</v>
      </c>
      <c r="G8778" s="95">
        <v>1756803.1378472573</v>
      </c>
      <c r="H8778" s="103">
        <v>26963.21412318623</v>
      </c>
      <c r="I8778" s="103">
        <v>133.30104763730333</v>
      </c>
      <c r="J8778" s="96"/>
      <c r="K8778" s="96"/>
      <c r="L8778" s="96"/>
      <c r="M8778" s="96"/>
      <c r="N8778" s="96"/>
      <c r="O8778" s="96"/>
      <c r="P8778" s="96"/>
    </row>
    <row r="8779" spans="1:16" x14ac:dyDescent="0.25">
      <c r="A8779" s="97">
        <v>43799</v>
      </c>
      <c r="B8779" s="101">
        <v>7</v>
      </c>
      <c r="C8779" s="92" t="str">
        <f t="shared" si="411"/>
        <v>GET /balances</v>
      </c>
      <c r="D8779" s="94" t="s">
        <v>208</v>
      </c>
      <c r="E8779" s="93" t="str">
        <f t="shared" si="412"/>
        <v>AISP</v>
      </c>
      <c r="F8779" s="93" t="str">
        <f t="shared" si="413"/>
        <v>Y</v>
      </c>
      <c r="G8779" s="95">
        <v>1016464.9003220041</v>
      </c>
      <c r="H8779" s="103">
        <v>23137.580484263883</v>
      </c>
      <c r="I8779" s="103">
        <v>147.39711823145242</v>
      </c>
      <c r="J8779" s="96"/>
      <c r="K8779" s="96"/>
      <c r="L8779" s="96"/>
      <c r="M8779" s="96"/>
      <c r="N8779" s="96"/>
      <c r="O8779" s="96"/>
      <c r="P8779" s="96"/>
    </row>
    <row r="8780" spans="1:16" x14ac:dyDescent="0.25">
      <c r="A8780" s="97">
        <v>43799</v>
      </c>
      <c r="B8780" s="101">
        <v>8</v>
      </c>
      <c r="C8780" s="92" t="str">
        <f t="shared" si="411"/>
        <v>GET /accounts/{AccountId}/transactions</v>
      </c>
      <c r="D8780" s="94" t="s">
        <v>208</v>
      </c>
      <c r="E8780" s="93" t="str">
        <f t="shared" si="412"/>
        <v>AISP</v>
      </c>
      <c r="F8780" s="93" t="str">
        <f t="shared" si="413"/>
        <v>Y</v>
      </c>
      <c r="G8780" s="95">
        <v>34274567.827866234</v>
      </c>
      <c r="H8780" s="103">
        <v>18998.858966552878</v>
      </c>
      <c r="I8780" s="103">
        <v>174.21533480682137</v>
      </c>
      <c r="J8780" s="96"/>
      <c r="K8780" s="96"/>
      <c r="L8780" s="96"/>
      <c r="M8780" s="96"/>
      <c r="N8780" s="96"/>
      <c r="O8780" s="96"/>
      <c r="P8780" s="96"/>
    </row>
    <row r="8781" spans="1:16" x14ac:dyDescent="0.25">
      <c r="A8781" s="97">
        <v>43799</v>
      </c>
      <c r="B8781" s="101">
        <v>9</v>
      </c>
      <c r="C8781" s="92" t="str">
        <f t="shared" si="411"/>
        <v>GET /transactions</v>
      </c>
      <c r="D8781" s="94" t="s">
        <v>208</v>
      </c>
      <c r="E8781" s="93" t="str">
        <f t="shared" si="412"/>
        <v>AISP</v>
      </c>
      <c r="F8781" s="93" t="str">
        <f t="shared" si="413"/>
        <v>Y</v>
      </c>
      <c r="G8781" s="95">
        <v>315683895.63423258</v>
      </c>
      <c r="H8781" s="99">
        <v>46426.912149548116</v>
      </c>
      <c r="I8781" s="99">
        <v>34.856896909396553</v>
      </c>
      <c r="J8781" s="96"/>
      <c r="K8781" s="96"/>
      <c r="L8781" s="96"/>
      <c r="M8781" s="96"/>
      <c r="N8781" s="96"/>
      <c r="O8781" s="96"/>
      <c r="P8781" s="96"/>
    </row>
    <row r="8782" spans="1:16" x14ac:dyDescent="0.25">
      <c r="A8782" s="97">
        <v>43799</v>
      </c>
      <c r="B8782" s="101">
        <v>10</v>
      </c>
      <c r="C8782" s="92" t="str">
        <f t="shared" si="411"/>
        <v>GET /accounts/{AccountId}/beneficiaries</v>
      </c>
      <c r="D8782" s="94" t="s">
        <v>208</v>
      </c>
      <c r="E8782" s="93" t="str">
        <f t="shared" si="412"/>
        <v>AISP</v>
      </c>
      <c r="F8782" s="93" t="str">
        <f t="shared" si="413"/>
        <v>Y</v>
      </c>
      <c r="G8782" s="95">
        <v>1970826.0386872883</v>
      </c>
      <c r="H8782" s="99">
        <v>28154.74536040557</v>
      </c>
      <c r="I8782" s="99">
        <v>119.30307307086898</v>
      </c>
      <c r="J8782" s="96"/>
      <c r="K8782" s="96"/>
      <c r="L8782" s="96"/>
      <c r="M8782" s="96"/>
      <c r="N8782" s="96"/>
      <c r="O8782" s="96"/>
      <c r="P8782" s="96"/>
    </row>
    <row r="8783" spans="1:16" x14ac:dyDescent="0.25">
      <c r="A8783" s="97">
        <v>43799</v>
      </c>
      <c r="B8783" s="101">
        <v>11</v>
      </c>
      <c r="C8783" s="92" t="str">
        <f t="shared" si="411"/>
        <v>GET /beneficiaries</v>
      </c>
      <c r="D8783" s="94" t="s">
        <v>208</v>
      </c>
      <c r="E8783" s="93" t="str">
        <f t="shared" si="412"/>
        <v>AISP</v>
      </c>
      <c r="F8783" s="93" t="str">
        <f t="shared" si="413"/>
        <v>Y</v>
      </c>
      <c r="G8783" s="95">
        <v>2659422.7826184998</v>
      </c>
      <c r="H8783" s="99">
        <v>37849.277586173739</v>
      </c>
      <c r="I8783" s="99">
        <v>29.829220943545888</v>
      </c>
      <c r="J8783" s="96"/>
      <c r="K8783" s="96"/>
      <c r="L8783" s="96"/>
      <c r="M8783" s="96"/>
      <c r="N8783" s="96"/>
      <c r="O8783" s="96"/>
      <c r="P8783" s="96"/>
    </row>
    <row r="8784" spans="1:16" x14ac:dyDescent="0.25">
      <c r="A8784" s="97">
        <v>43799</v>
      </c>
      <c r="B8784" s="101">
        <v>12</v>
      </c>
      <c r="C8784" s="92" t="str">
        <f t="shared" si="411"/>
        <v>GET /accounts/{AccountId}/direct-debits</v>
      </c>
      <c r="D8784" s="94" t="s">
        <v>208</v>
      </c>
      <c r="E8784" s="93" t="str">
        <f t="shared" si="412"/>
        <v>AISP</v>
      </c>
      <c r="F8784" s="93" t="str">
        <f t="shared" si="413"/>
        <v>Y</v>
      </c>
      <c r="G8784" s="95">
        <v>1796729.2380326081</v>
      </c>
      <c r="H8784" s="99">
        <v>35159.222284684874</v>
      </c>
      <c r="I8784" s="99">
        <v>168.31662065354428</v>
      </c>
      <c r="J8784" s="96"/>
      <c r="K8784" s="96"/>
      <c r="L8784" s="96"/>
      <c r="M8784" s="96"/>
      <c r="N8784" s="96"/>
      <c r="O8784" s="96"/>
      <c r="P8784" s="96"/>
    </row>
    <row r="8785" spans="1:16" x14ac:dyDescent="0.25">
      <c r="A8785" s="97">
        <v>43799</v>
      </c>
      <c r="B8785" s="101">
        <v>13</v>
      </c>
      <c r="C8785" s="92" t="str">
        <f t="shared" si="411"/>
        <v>GET /direct-debits</v>
      </c>
      <c r="D8785" s="94" t="s">
        <v>208</v>
      </c>
      <c r="E8785" s="93" t="str">
        <f t="shared" si="412"/>
        <v>AISP</v>
      </c>
      <c r="F8785" s="93" t="str">
        <f t="shared" si="413"/>
        <v>Y</v>
      </c>
      <c r="G8785" s="95">
        <v>1865250.0300595781</v>
      </c>
      <c r="H8785" s="99">
        <v>22941.34225878146</v>
      </c>
      <c r="I8785" s="99">
        <v>208.55163928626203</v>
      </c>
      <c r="J8785" s="96"/>
      <c r="K8785" s="96"/>
      <c r="L8785" s="96"/>
      <c r="M8785" s="96"/>
      <c r="N8785" s="96"/>
      <c r="O8785" s="96"/>
      <c r="P8785" s="96"/>
    </row>
    <row r="8786" spans="1:16" x14ac:dyDescent="0.25">
      <c r="A8786" s="97">
        <v>43799</v>
      </c>
      <c r="B8786" s="101">
        <v>14</v>
      </c>
      <c r="C8786" s="92" t="str">
        <f t="shared" si="411"/>
        <v>GET /accounts/{AccountId}/standing-orders</v>
      </c>
      <c r="D8786" s="94" t="s">
        <v>208</v>
      </c>
      <c r="E8786" s="93" t="str">
        <f t="shared" si="412"/>
        <v>AISP</v>
      </c>
      <c r="F8786" s="93" t="str">
        <f t="shared" si="413"/>
        <v>Y</v>
      </c>
      <c r="G8786" s="95">
        <v>945831.60898924118</v>
      </c>
      <c r="H8786" s="99">
        <v>18164.611023314348</v>
      </c>
      <c r="I8786" s="99">
        <v>129.81183352092842</v>
      </c>
      <c r="J8786" s="96"/>
      <c r="K8786" s="96"/>
      <c r="L8786" s="96"/>
      <c r="M8786" s="96"/>
      <c r="N8786" s="96"/>
      <c r="O8786" s="96"/>
      <c r="P8786" s="96"/>
    </row>
    <row r="8787" spans="1:16" x14ac:dyDescent="0.25">
      <c r="A8787" s="97">
        <v>43799</v>
      </c>
      <c r="B8787" s="101">
        <v>15</v>
      </c>
      <c r="C8787" s="92" t="str">
        <f t="shared" si="411"/>
        <v>GET /standing-orders</v>
      </c>
      <c r="D8787" s="94" t="s">
        <v>208</v>
      </c>
      <c r="E8787" s="93" t="str">
        <f t="shared" si="412"/>
        <v>AISP</v>
      </c>
      <c r="F8787" s="93" t="str">
        <f t="shared" si="413"/>
        <v>Y</v>
      </c>
      <c r="G8787" s="95">
        <v>1389661.0158018267</v>
      </c>
      <c r="H8787" s="99">
        <v>46981.199980392412</v>
      </c>
      <c r="I8787" s="99">
        <v>154.97873354189483</v>
      </c>
      <c r="J8787" s="96"/>
      <c r="K8787" s="96"/>
      <c r="L8787" s="96"/>
      <c r="M8787" s="96"/>
      <c r="N8787" s="96"/>
      <c r="O8787" s="96"/>
      <c r="P8787" s="96"/>
    </row>
    <row r="8788" spans="1:16" x14ac:dyDescent="0.25">
      <c r="A8788" s="97">
        <v>43799</v>
      </c>
      <c r="B8788" s="101">
        <v>16</v>
      </c>
      <c r="C8788" s="92" t="str">
        <f t="shared" si="411"/>
        <v>GET /accounts/{AccountId}/product</v>
      </c>
      <c r="D8788" s="94" t="s">
        <v>208</v>
      </c>
      <c r="E8788" s="93" t="str">
        <f t="shared" si="412"/>
        <v>AISP</v>
      </c>
      <c r="F8788" s="93" t="str">
        <f t="shared" si="413"/>
        <v>Y</v>
      </c>
      <c r="G8788" s="95">
        <v>380456.75007957692</v>
      </c>
      <c r="H8788" s="99">
        <v>5434.7927163420536</v>
      </c>
      <c r="I8788" s="99">
        <v>164.16393051269651</v>
      </c>
      <c r="J8788" s="96"/>
      <c r="K8788" s="96"/>
      <c r="L8788" s="96"/>
      <c r="M8788" s="96"/>
      <c r="N8788" s="96"/>
      <c r="O8788" s="96"/>
      <c r="P8788" s="96"/>
    </row>
    <row r="8789" spans="1:16" x14ac:dyDescent="0.25">
      <c r="A8789" s="97">
        <v>43799</v>
      </c>
      <c r="B8789" s="101">
        <v>17</v>
      </c>
      <c r="C8789" s="92" t="str">
        <f t="shared" si="411"/>
        <v>GET /products</v>
      </c>
      <c r="D8789" s="94" t="s">
        <v>208</v>
      </c>
      <c r="E8789" s="93" t="str">
        <f t="shared" si="412"/>
        <v>AISP</v>
      </c>
      <c r="F8789" s="93" t="str">
        <f t="shared" si="413"/>
        <v>Y</v>
      </c>
      <c r="G8789" s="95">
        <v>755446.48225375602</v>
      </c>
      <c r="H8789" s="99">
        <v>30660.16370127453</v>
      </c>
      <c r="I8789" s="99">
        <v>213.71949255786413</v>
      </c>
      <c r="J8789" s="96"/>
      <c r="K8789" s="96"/>
      <c r="L8789" s="96"/>
      <c r="M8789" s="96"/>
      <c r="N8789" s="96"/>
      <c r="O8789" s="96"/>
      <c r="P8789" s="96"/>
    </row>
    <row r="8790" spans="1:16" x14ac:dyDescent="0.25">
      <c r="A8790" s="97">
        <v>43799</v>
      </c>
      <c r="B8790" s="101">
        <v>18</v>
      </c>
      <c r="C8790" s="92" t="str">
        <f t="shared" si="411"/>
        <v>GET /accounts/{AccountId}/offers</v>
      </c>
      <c r="D8790" s="94" t="s">
        <v>208</v>
      </c>
      <c r="E8790" s="93" t="str">
        <f t="shared" si="412"/>
        <v>AISP</v>
      </c>
      <c r="F8790" s="93" t="str">
        <f t="shared" si="413"/>
        <v>Y</v>
      </c>
      <c r="G8790" s="95">
        <v>836423.34072213329</v>
      </c>
      <c r="H8790" s="99">
        <v>40935.735487632686</v>
      </c>
      <c r="I8790" s="99">
        <v>266.10309880508169</v>
      </c>
      <c r="J8790" s="96"/>
      <c r="K8790" s="96"/>
      <c r="L8790" s="96"/>
      <c r="M8790" s="96"/>
      <c r="N8790" s="96"/>
      <c r="O8790" s="96"/>
      <c r="P8790" s="96"/>
    </row>
    <row r="8791" spans="1:16" x14ac:dyDescent="0.25">
      <c r="A8791" s="97">
        <v>43799</v>
      </c>
      <c r="B8791" s="101">
        <v>19</v>
      </c>
      <c r="C8791" s="92" t="str">
        <f t="shared" si="411"/>
        <v>GET /offers</v>
      </c>
      <c r="D8791" s="94" t="s">
        <v>208</v>
      </c>
      <c r="E8791" s="93" t="str">
        <f t="shared" si="412"/>
        <v>AISP</v>
      </c>
      <c r="F8791" s="93" t="str">
        <f t="shared" si="413"/>
        <v>Y</v>
      </c>
      <c r="G8791" s="95">
        <v>2973124.818885752</v>
      </c>
      <c r="H8791" s="99">
        <v>38351.696893329776</v>
      </c>
      <c r="I8791" s="99">
        <v>159.34721693781464</v>
      </c>
      <c r="J8791" s="96"/>
      <c r="K8791" s="96"/>
      <c r="L8791" s="96"/>
      <c r="M8791" s="96"/>
      <c r="N8791" s="96"/>
      <c r="O8791" s="96"/>
      <c r="P8791" s="96"/>
    </row>
    <row r="8792" spans="1:16" x14ac:dyDescent="0.25">
      <c r="A8792" s="97">
        <v>43799</v>
      </c>
      <c r="B8792" s="101">
        <v>20</v>
      </c>
      <c r="C8792" s="92" t="str">
        <f t="shared" si="411"/>
        <v>GET /accounts/{AccountId}/party</v>
      </c>
      <c r="D8792" s="94" t="s">
        <v>208</v>
      </c>
      <c r="E8792" s="93" t="str">
        <f t="shared" si="412"/>
        <v>AISP</v>
      </c>
      <c r="F8792" s="93" t="str">
        <f t="shared" si="413"/>
        <v>Y</v>
      </c>
      <c r="G8792" s="95">
        <v>1008565.5778882283</v>
      </c>
      <c r="H8792" s="99">
        <v>48782.690207140207</v>
      </c>
      <c r="I8792" s="99">
        <v>0</v>
      </c>
      <c r="J8792" s="96"/>
      <c r="K8792" s="96"/>
      <c r="L8792" s="96"/>
      <c r="M8792" s="96"/>
      <c r="N8792" s="96"/>
      <c r="O8792" s="96"/>
      <c r="P8792" s="96"/>
    </row>
    <row r="8793" spans="1:16" x14ac:dyDescent="0.25">
      <c r="A8793" s="97">
        <v>43799</v>
      </c>
      <c r="B8793" s="101">
        <v>21</v>
      </c>
      <c r="C8793" s="92" t="str">
        <f t="shared" si="411"/>
        <v>GET /party</v>
      </c>
      <c r="D8793" s="94" t="s">
        <v>208</v>
      </c>
      <c r="E8793" s="93" t="str">
        <f t="shared" si="412"/>
        <v>AISP</v>
      </c>
      <c r="F8793" s="93" t="str">
        <f t="shared" si="413"/>
        <v>Y</v>
      </c>
      <c r="G8793" s="95">
        <v>747170.85485574359</v>
      </c>
      <c r="H8793" s="99">
        <v>11009.467534745219</v>
      </c>
      <c r="I8793" s="99">
        <v>335.57782925225291</v>
      </c>
      <c r="J8793" s="96"/>
      <c r="K8793" s="96"/>
      <c r="L8793" s="96"/>
      <c r="M8793" s="96"/>
      <c r="N8793" s="96"/>
      <c r="O8793" s="96"/>
      <c r="P8793" s="96"/>
    </row>
    <row r="8794" spans="1:16" x14ac:dyDescent="0.25">
      <c r="A8794" s="97">
        <v>43799</v>
      </c>
      <c r="B8794" s="101">
        <v>22</v>
      </c>
      <c r="C8794" s="92" t="str">
        <f t="shared" si="411"/>
        <v>GET /accounts/{AccountId}/scheduled-payments</v>
      </c>
      <c r="D8794" s="94" t="s">
        <v>208</v>
      </c>
      <c r="E8794" s="93" t="str">
        <f t="shared" si="412"/>
        <v>AISP</v>
      </c>
      <c r="F8794" s="93" t="str">
        <f t="shared" si="413"/>
        <v>Y</v>
      </c>
      <c r="G8794" s="95">
        <v>854602.41856000328</v>
      </c>
      <c r="H8794" s="99">
        <v>32810.458596312892</v>
      </c>
      <c r="I8794" s="99">
        <v>2.75705212292171</v>
      </c>
      <c r="J8794" s="96"/>
      <c r="K8794" s="96"/>
      <c r="L8794" s="96"/>
      <c r="M8794" s="96"/>
      <c r="N8794" s="96"/>
      <c r="O8794" s="96"/>
      <c r="P8794" s="96"/>
    </row>
    <row r="8795" spans="1:16" x14ac:dyDescent="0.25">
      <c r="A8795" s="97">
        <v>43799</v>
      </c>
      <c r="B8795" s="101">
        <v>23</v>
      </c>
      <c r="C8795" s="92" t="str">
        <f t="shared" si="411"/>
        <v>GET /scheduled-payments</v>
      </c>
      <c r="D8795" s="94" t="s">
        <v>208</v>
      </c>
      <c r="E8795" s="93" t="str">
        <f t="shared" si="412"/>
        <v>AISP</v>
      </c>
      <c r="F8795" s="93" t="str">
        <f t="shared" si="413"/>
        <v>Y</v>
      </c>
      <c r="G8795" s="95">
        <v>1923661.9907046985</v>
      </c>
      <c r="H8795" s="99">
        <v>28260.582427751844</v>
      </c>
      <c r="I8795" s="99">
        <v>73.533143503413896</v>
      </c>
      <c r="J8795" s="96"/>
      <c r="K8795" s="96"/>
      <c r="L8795" s="96"/>
      <c r="M8795" s="96"/>
      <c r="N8795" s="96"/>
      <c r="O8795" s="96"/>
      <c r="P8795" s="96"/>
    </row>
    <row r="8796" spans="1:16" x14ac:dyDescent="0.25">
      <c r="A8796" s="97">
        <v>43799</v>
      </c>
      <c r="B8796" s="101">
        <v>24</v>
      </c>
      <c r="C8796" s="92" t="str">
        <f t="shared" si="411"/>
        <v>GET /accounts/{AccountId}/statements</v>
      </c>
      <c r="D8796" s="94" t="s">
        <v>208</v>
      </c>
      <c r="E8796" s="93" t="str">
        <f t="shared" si="412"/>
        <v>AISP</v>
      </c>
      <c r="F8796" s="93" t="str">
        <f t="shared" si="413"/>
        <v>Y</v>
      </c>
      <c r="G8796" s="95">
        <v>935894.71231476427</v>
      </c>
      <c r="H8796" s="99">
        <v>14544.72694833423</v>
      </c>
      <c r="I8796" s="99">
        <v>137.79695456870468</v>
      </c>
      <c r="J8796" s="96"/>
      <c r="K8796" s="96"/>
      <c r="L8796" s="96"/>
      <c r="M8796" s="96"/>
      <c r="N8796" s="96"/>
      <c r="O8796" s="96"/>
      <c r="P8796" s="96"/>
    </row>
    <row r="8797" spans="1:16" x14ac:dyDescent="0.25">
      <c r="A8797" s="97">
        <v>43799</v>
      </c>
      <c r="B8797" s="101">
        <v>25</v>
      </c>
      <c r="C8797" s="92" t="str">
        <f t="shared" si="411"/>
        <v>GET /accounts/{AccountId}/statements/{StatementId}</v>
      </c>
      <c r="D8797" s="94" t="s">
        <v>208</v>
      </c>
      <c r="E8797" s="93" t="str">
        <f t="shared" si="412"/>
        <v>AISP</v>
      </c>
      <c r="F8797" s="93" t="str">
        <f t="shared" si="413"/>
        <v>Y</v>
      </c>
      <c r="G8797" s="95">
        <v>1155672.8704504331</v>
      </c>
      <c r="H8797" s="99">
        <v>23100.395357137295</v>
      </c>
      <c r="I8797" s="99">
        <v>117.34889097251238</v>
      </c>
      <c r="J8797" s="96"/>
      <c r="K8797" s="96"/>
      <c r="L8797" s="96"/>
      <c r="M8797" s="96"/>
      <c r="N8797" s="96"/>
      <c r="O8797" s="96"/>
      <c r="P8797" s="96"/>
    </row>
    <row r="8798" spans="1:16" x14ac:dyDescent="0.25">
      <c r="A8798" s="97">
        <v>43799</v>
      </c>
      <c r="B8798" s="101">
        <v>26</v>
      </c>
      <c r="C8798" s="92" t="str">
        <f t="shared" si="411"/>
        <v>GET /accounts/{AccountId}/statements/{StatementId}/file</v>
      </c>
      <c r="D8798" s="94" t="s">
        <v>208</v>
      </c>
      <c r="E8798" s="93" t="str">
        <f t="shared" si="412"/>
        <v>AISP</v>
      </c>
      <c r="F8798" s="93" t="str">
        <f t="shared" si="413"/>
        <v>Y</v>
      </c>
      <c r="G8798" s="95">
        <v>2216071.3291534618</v>
      </c>
      <c r="H8798" s="99">
        <v>26027.930348701124</v>
      </c>
      <c r="I8798" s="99">
        <v>84.626990328642009</v>
      </c>
      <c r="J8798" s="96"/>
      <c r="K8798" s="96"/>
      <c r="L8798" s="96"/>
      <c r="M8798" s="96"/>
      <c r="N8798" s="96"/>
      <c r="O8798" s="96"/>
      <c r="P8798" s="96"/>
    </row>
    <row r="8799" spans="1:16" x14ac:dyDescent="0.25">
      <c r="A8799" s="97">
        <v>43799</v>
      </c>
      <c r="B8799" s="101">
        <v>27</v>
      </c>
      <c r="C8799" s="92" t="str">
        <f t="shared" si="411"/>
        <v>GET /accounts/{AccountId}/statements/{StatementId}/transactions</v>
      </c>
      <c r="D8799" s="94" t="s">
        <v>208</v>
      </c>
      <c r="E8799" s="93" t="str">
        <f t="shared" si="412"/>
        <v>AISP</v>
      </c>
      <c r="F8799" s="93" t="str">
        <f t="shared" si="413"/>
        <v>Y</v>
      </c>
      <c r="G8799" s="95">
        <v>25500575.527117208</v>
      </c>
      <c r="H8799" s="99">
        <v>7749.754892582002</v>
      </c>
      <c r="I8799" s="99">
        <v>277.39699072751807</v>
      </c>
      <c r="J8799" s="96"/>
      <c r="K8799" s="96"/>
      <c r="L8799" s="96"/>
      <c r="M8799" s="96"/>
      <c r="N8799" s="96"/>
      <c r="O8799" s="96"/>
      <c r="P8799" s="96"/>
    </row>
    <row r="8800" spans="1:16" x14ac:dyDescent="0.25">
      <c r="A8800" s="97">
        <v>43799</v>
      </c>
      <c r="B8800" s="101">
        <v>28</v>
      </c>
      <c r="C8800" s="92" t="str">
        <f t="shared" si="411"/>
        <v>GET /statements</v>
      </c>
      <c r="D8800" s="94" t="s">
        <v>208</v>
      </c>
      <c r="E8800" s="93" t="str">
        <f t="shared" si="412"/>
        <v>AISP</v>
      </c>
      <c r="F8800" s="93" t="str">
        <f t="shared" si="413"/>
        <v>Y</v>
      </c>
      <c r="G8800" s="95">
        <v>2944947.1626677704</v>
      </c>
      <c r="H8800" s="99">
        <v>42398.351746021726</v>
      </c>
      <c r="I8800" s="99">
        <v>61.971373928197188</v>
      </c>
      <c r="J8800" s="96"/>
      <c r="K8800" s="96"/>
      <c r="L8800" s="96"/>
      <c r="M8800" s="96"/>
      <c r="N8800" s="96"/>
      <c r="O8800" s="96"/>
      <c r="P8800" s="96"/>
    </row>
    <row r="8801" spans="1:16" x14ac:dyDescent="0.25">
      <c r="A8801" s="97">
        <v>43799</v>
      </c>
      <c r="B8801" s="101">
        <v>29</v>
      </c>
      <c r="C8801" s="92" t="str">
        <f t="shared" si="411"/>
        <v>POST /domestic-payment-consents</v>
      </c>
      <c r="D8801" s="94" t="s">
        <v>208</v>
      </c>
      <c r="E8801" s="93" t="str">
        <f t="shared" si="412"/>
        <v>PISP</v>
      </c>
      <c r="F8801" s="93" t="str">
        <f t="shared" si="413"/>
        <v>N</v>
      </c>
      <c r="G8801" s="95">
        <v>3538918.9508082862</v>
      </c>
      <c r="H8801" s="99">
        <v>8942.5580409088525</v>
      </c>
      <c r="I8801" s="99">
        <v>83.818242784955189</v>
      </c>
      <c r="J8801" s="96"/>
      <c r="K8801" s="96"/>
      <c r="L8801" s="96"/>
      <c r="M8801" s="96"/>
      <c r="N8801" s="96"/>
      <c r="O8801" s="96"/>
      <c r="P8801" s="96"/>
    </row>
    <row r="8802" spans="1:16" x14ac:dyDescent="0.25">
      <c r="A8802" s="97">
        <v>43799</v>
      </c>
      <c r="B8802" s="101">
        <v>30</v>
      </c>
      <c r="C8802" s="92" t="str">
        <f t="shared" si="411"/>
        <v>GET /domestic-payment-consents/{ConsentId}</v>
      </c>
      <c r="D8802" s="94" t="s">
        <v>208</v>
      </c>
      <c r="E8802" s="93" t="str">
        <f t="shared" si="412"/>
        <v>PISP</v>
      </c>
      <c r="F8802" s="93" t="str">
        <f t="shared" si="413"/>
        <v>N</v>
      </c>
      <c r="G8802" s="95">
        <v>13253039.293674838</v>
      </c>
      <c r="H8802" s="99">
        <v>18136.077734709033</v>
      </c>
      <c r="I8802" s="99">
        <v>152.47997791871052</v>
      </c>
      <c r="J8802" s="96"/>
      <c r="K8802" s="96"/>
      <c r="L8802" s="96"/>
      <c r="M8802" s="96"/>
      <c r="N8802" s="96"/>
      <c r="O8802" s="96"/>
      <c r="P8802" s="96"/>
    </row>
    <row r="8803" spans="1:16" x14ac:dyDescent="0.25">
      <c r="A8803" s="97">
        <v>43799</v>
      </c>
      <c r="B8803" s="101">
        <v>31</v>
      </c>
      <c r="C8803" s="92" t="str">
        <f t="shared" si="411"/>
        <v>POST /domestic-payments</v>
      </c>
      <c r="D8803" s="94" t="s">
        <v>208</v>
      </c>
      <c r="E8803" s="93" t="str">
        <f t="shared" si="412"/>
        <v>PISP</v>
      </c>
      <c r="F8803" s="93" t="str">
        <f t="shared" si="413"/>
        <v>Y</v>
      </c>
      <c r="G8803" s="95">
        <v>4832919.5830203397</v>
      </c>
      <c r="H8803" s="99">
        <v>16972.382054492093</v>
      </c>
      <c r="I8803" s="99">
        <v>6.4190344685307625</v>
      </c>
      <c r="J8803" s="96"/>
      <c r="K8803" s="96"/>
      <c r="L8803" s="96"/>
      <c r="M8803" s="96"/>
      <c r="N8803" s="96"/>
      <c r="O8803" s="96"/>
      <c r="P8803" s="96"/>
    </row>
    <row r="8804" spans="1:16" x14ac:dyDescent="0.25">
      <c r="A8804" s="97">
        <v>43799</v>
      </c>
      <c r="B8804" s="101">
        <v>32</v>
      </c>
      <c r="C8804" s="92" t="str">
        <f t="shared" si="411"/>
        <v>GET /domestic-payments/{DomesticPaymentId}</v>
      </c>
      <c r="D8804" s="94" t="s">
        <v>208</v>
      </c>
      <c r="E8804" s="93" t="str">
        <f t="shared" si="412"/>
        <v>PISP</v>
      </c>
      <c r="F8804" s="93" t="str">
        <f t="shared" si="413"/>
        <v>Y</v>
      </c>
      <c r="G8804" s="95">
        <v>33182862.639652699</v>
      </c>
      <c r="H8804" s="99">
        <v>41138.292273430081</v>
      </c>
      <c r="I8804" s="99">
        <v>67.37922069948138</v>
      </c>
      <c r="J8804" s="96"/>
      <c r="K8804" s="96"/>
      <c r="L8804" s="96"/>
      <c r="M8804" s="96"/>
      <c r="N8804" s="96"/>
      <c r="O8804" s="96"/>
      <c r="P8804" s="96"/>
    </row>
    <row r="8805" spans="1:16" x14ac:dyDescent="0.25">
      <c r="A8805" s="97">
        <v>43799</v>
      </c>
      <c r="B8805" s="101">
        <v>33</v>
      </c>
      <c r="C8805" s="92" t="str">
        <f t="shared" si="411"/>
        <v>POST /domestic-scheduled-payment-consents</v>
      </c>
      <c r="D8805" s="94" t="s">
        <v>208</v>
      </c>
      <c r="E8805" s="93" t="str">
        <f t="shared" si="412"/>
        <v>PISP</v>
      </c>
      <c r="F8805" s="93" t="str">
        <f t="shared" si="413"/>
        <v>N</v>
      </c>
      <c r="G8805" s="95">
        <v>17520444.94681504</v>
      </c>
      <c r="H8805" s="99">
        <v>16547.247059925878</v>
      </c>
      <c r="I8805" s="99">
        <v>96.083109757099123</v>
      </c>
      <c r="J8805" s="96"/>
      <c r="K8805" s="96"/>
      <c r="L8805" s="96"/>
      <c r="M8805" s="96"/>
      <c r="N8805" s="96"/>
      <c r="O8805" s="96"/>
      <c r="P8805" s="96"/>
    </row>
    <row r="8806" spans="1:16" x14ac:dyDescent="0.25">
      <c r="A8806" s="97">
        <v>43799</v>
      </c>
      <c r="B8806" s="101">
        <v>34</v>
      </c>
      <c r="C8806" s="92" t="str">
        <f t="shared" si="411"/>
        <v>GET /domestic-scheduled-payment-consents/{ConsentId}</v>
      </c>
      <c r="D8806" s="94" t="s">
        <v>208</v>
      </c>
      <c r="E8806" s="93" t="str">
        <f t="shared" si="412"/>
        <v>PISP</v>
      </c>
      <c r="F8806" s="93" t="str">
        <f t="shared" si="413"/>
        <v>N</v>
      </c>
      <c r="G8806" s="95">
        <v>10546731.722895119</v>
      </c>
      <c r="H8806" s="99">
        <v>13043.923353668293</v>
      </c>
      <c r="I8806" s="99">
        <v>79.302641115078188</v>
      </c>
      <c r="J8806" s="96"/>
      <c r="K8806" s="96"/>
      <c r="L8806" s="96"/>
      <c r="M8806" s="96"/>
      <c r="N8806" s="96"/>
      <c r="O8806" s="96"/>
      <c r="P8806" s="96"/>
    </row>
    <row r="8807" spans="1:16" x14ac:dyDescent="0.25">
      <c r="A8807" s="97">
        <v>43799</v>
      </c>
      <c r="B8807" s="101">
        <v>35</v>
      </c>
      <c r="C8807" s="92" t="str">
        <f t="shared" si="411"/>
        <v>POST /domestic-scheduled-payments</v>
      </c>
      <c r="D8807" s="94" t="s">
        <v>208</v>
      </c>
      <c r="E8807" s="93" t="str">
        <f t="shared" si="412"/>
        <v>PISP</v>
      </c>
      <c r="F8807" s="93" t="str">
        <f t="shared" si="413"/>
        <v>Y</v>
      </c>
      <c r="G8807" s="95">
        <v>28121822.44355851</v>
      </c>
      <c r="H8807" s="99">
        <v>47031.535393310725</v>
      </c>
      <c r="I8807" s="99">
        <v>148.09967965004694</v>
      </c>
      <c r="J8807" s="96"/>
      <c r="K8807" s="96"/>
      <c r="L8807" s="96"/>
      <c r="M8807" s="96"/>
      <c r="N8807" s="96"/>
      <c r="O8807" s="96"/>
      <c r="P8807" s="96"/>
    </row>
    <row r="8808" spans="1:16" x14ac:dyDescent="0.25">
      <c r="A8808" s="97">
        <v>43799</v>
      </c>
      <c r="B8808" s="101">
        <v>36</v>
      </c>
      <c r="C8808" s="92" t="str">
        <f t="shared" si="411"/>
        <v>GET /domestic-scheduled-payments/{DomesticScheduledPaymentId}</v>
      </c>
      <c r="D8808" s="94" t="s">
        <v>208</v>
      </c>
      <c r="E8808" s="93" t="str">
        <f t="shared" si="412"/>
        <v>PISP</v>
      </c>
      <c r="F8808" s="93" t="str">
        <f t="shared" si="413"/>
        <v>Y</v>
      </c>
      <c r="G8808" s="95">
        <v>13465372.473691069</v>
      </c>
      <c r="H8808" s="99">
        <v>36354.027217356168</v>
      </c>
      <c r="I8808" s="99">
        <v>90.878692219151915</v>
      </c>
      <c r="J8808" s="96"/>
      <c r="K8808" s="96"/>
      <c r="L8808" s="96"/>
      <c r="M8808" s="96"/>
      <c r="N8808" s="96"/>
      <c r="O8808" s="96"/>
      <c r="P8808" s="96"/>
    </row>
    <row r="8809" spans="1:16" x14ac:dyDescent="0.25">
      <c r="A8809" s="97">
        <v>43799</v>
      </c>
      <c r="B8809" s="101">
        <v>37</v>
      </c>
      <c r="C8809" s="92" t="str">
        <f t="shared" si="411"/>
        <v>POST /domestic-standing-order-consents</v>
      </c>
      <c r="D8809" s="94" t="s">
        <v>208</v>
      </c>
      <c r="E8809" s="93" t="str">
        <f t="shared" si="412"/>
        <v>PISP</v>
      </c>
      <c r="F8809" s="93" t="str">
        <f t="shared" si="413"/>
        <v>N</v>
      </c>
      <c r="G8809" s="95">
        <v>22789812.981542435</v>
      </c>
      <c r="H8809" s="99">
        <v>27304.660397094551</v>
      </c>
      <c r="I8809" s="99">
        <v>214.80609766884228</v>
      </c>
      <c r="J8809" s="96"/>
      <c r="K8809" s="96"/>
      <c r="L8809" s="96"/>
      <c r="M8809" s="96"/>
      <c r="N8809" s="96"/>
      <c r="O8809" s="96"/>
      <c r="P8809" s="96"/>
    </row>
    <row r="8810" spans="1:16" x14ac:dyDescent="0.25">
      <c r="A8810" s="97">
        <v>43799</v>
      </c>
      <c r="B8810" s="101">
        <v>38</v>
      </c>
      <c r="C8810" s="92" t="str">
        <f t="shared" si="411"/>
        <v>GET /domestic-standing-order-consents/{ConsentId}</v>
      </c>
      <c r="D8810" s="94" t="s">
        <v>208</v>
      </c>
      <c r="E8810" s="93" t="str">
        <f t="shared" si="412"/>
        <v>PISP</v>
      </c>
      <c r="F8810" s="93" t="str">
        <f t="shared" si="413"/>
        <v>N</v>
      </c>
      <c r="G8810" s="95">
        <v>23462818.319717705</v>
      </c>
      <c r="H8810" s="99">
        <v>32338.859005549413</v>
      </c>
      <c r="I8810" s="99">
        <v>199.30025547256349</v>
      </c>
      <c r="J8810" s="96"/>
      <c r="K8810" s="96"/>
      <c r="L8810" s="96"/>
      <c r="M8810" s="96"/>
      <c r="N8810" s="96"/>
      <c r="O8810" s="96"/>
      <c r="P8810" s="96"/>
    </row>
    <row r="8811" spans="1:16" x14ac:dyDescent="0.25">
      <c r="A8811" s="97">
        <v>43799</v>
      </c>
      <c r="B8811" s="101">
        <v>39</v>
      </c>
      <c r="C8811" s="92" t="str">
        <f t="shared" si="411"/>
        <v>POST /domestic-standing-orders</v>
      </c>
      <c r="D8811" s="94" t="s">
        <v>208</v>
      </c>
      <c r="E8811" s="93" t="str">
        <f t="shared" si="412"/>
        <v>PISP</v>
      </c>
      <c r="F8811" s="93" t="str">
        <f t="shared" si="413"/>
        <v>Y</v>
      </c>
      <c r="G8811" s="95">
        <v>8746815.5362739339</v>
      </c>
      <c r="H8811" s="99">
        <v>20538.473452418886</v>
      </c>
      <c r="I8811" s="99">
        <v>1.939669777498964</v>
      </c>
      <c r="J8811" s="96"/>
      <c r="K8811" s="96"/>
      <c r="L8811" s="96"/>
      <c r="M8811" s="96"/>
      <c r="N8811" s="96"/>
      <c r="O8811" s="96"/>
      <c r="P8811" s="96"/>
    </row>
    <row r="8812" spans="1:16" x14ac:dyDescent="0.25">
      <c r="A8812" s="97">
        <v>43799</v>
      </c>
      <c r="B8812" s="101">
        <v>40</v>
      </c>
      <c r="C8812" s="92" t="str">
        <f t="shared" si="411"/>
        <v>GET /domestic-standing-orders/{DomesticStandingOrderId}</v>
      </c>
      <c r="D8812" s="94" t="s">
        <v>208</v>
      </c>
      <c r="E8812" s="93" t="str">
        <f t="shared" si="412"/>
        <v>PISP</v>
      </c>
      <c r="F8812" s="93" t="str">
        <f t="shared" si="413"/>
        <v>Y</v>
      </c>
      <c r="G8812" s="95">
        <v>5917414.614665525</v>
      </c>
      <c r="H8812" s="99">
        <v>8836.2201243640411</v>
      </c>
      <c r="I8812" s="99">
        <v>260.39783432346923</v>
      </c>
      <c r="J8812" s="96"/>
      <c r="K8812" s="96"/>
      <c r="L8812" s="96"/>
      <c r="M8812" s="96"/>
      <c r="N8812" s="96"/>
      <c r="O8812" s="96"/>
      <c r="P8812" s="96"/>
    </row>
    <row r="8813" spans="1:16" x14ac:dyDescent="0.25">
      <c r="A8813" s="97">
        <v>43799</v>
      </c>
      <c r="B8813" s="101">
        <v>41</v>
      </c>
      <c r="C8813" s="92" t="str">
        <f t="shared" si="411"/>
        <v>POST /international-payment-consents</v>
      </c>
      <c r="D8813" s="94" t="s">
        <v>208</v>
      </c>
      <c r="E8813" s="93" t="str">
        <f t="shared" si="412"/>
        <v>PISP</v>
      </c>
      <c r="F8813" s="93" t="str">
        <f t="shared" si="413"/>
        <v>N</v>
      </c>
      <c r="G8813" s="95">
        <v>31601665.574583761</v>
      </c>
      <c r="H8813" s="99">
        <v>42045.427042819974</v>
      </c>
      <c r="I8813" s="99">
        <v>63.508426242311366</v>
      </c>
      <c r="J8813" s="96"/>
      <c r="K8813" s="96"/>
      <c r="L8813" s="96"/>
      <c r="M8813" s="96"/>
      <c r="N8813" s="96"/>
      <c r="O8813" s="96"/>
      <c r="P8813" s="96"/>
    </row>
    <row r="8814" spans="1:16" x14ac:dyDescent="0.25">
      <c r="A8814" s="97">
        <v>43799</v>
      </c>
      <c r="B8814" s="101">
        <v>42</v>
      </c>
      <c r="C8814" s="92" t="str">
        <f t="shared" si="411"/>
        <v>GET /international-payment-consents/{ConsentId}</v>
      </c>
      <c r="D8814" s="94" t="s">
        <v>208</v>
      </c>
      <c r="E8814" s="93" t="str">
        <f t="shared" si="412"/>
        <v>PISP</v>
      </c>
      <c r="F8814" s="93" t="str">
        <f t="shared" si="413"/>
        <v>N</v>
      </c>
      <c r="G8814" s="95">
        <v>32454920.323843587</v>
      </c>
      <c r="H8814" s="99">
        <v>30206.330828747723</v>
      </c>
      <c r="I8814" s="99">
        <v>239.21489951460967</v>
      </c>
      <c r="J8814" s="96"/>
      <c r="K8814" s="96"/>
      <c r="L8814" s="96"/>
      <c r="M8814" s="96"/>
      <c r="N8814" s="96"/>
      <c r="O8814" s="96"/>
      <c r="P8814" s="96"/>
    </row>
    <row r="8815" spans="1:16" x14ac:dyDescent="0.25">
      <c r="A8815" s="97">
        <v>43799</v>
      </c>
      <c r="B8815" s="101">
        <v>43</v>
      </c>
      <c r="C8815" s="92" t="str">
        <f t="shared" si="411"/>
        <v>POST /international-payments</v>
      </c>
      <c r="D8815" s="94" t="s">
        <v>208</v>
      </c>
      <c r="E8815" s="93" t="str">
        <f t="shared" si="412"/>
        <v>PISP</v>
      </c>
      <c r="F8815" s="93" t="str">
        <f t="shared" si="413"/>
        <v>Y</v>
      </c>
      <c r="G8815" s="95">
        <v>33088180.214298371</v>
      </c>
      <c r="H8815" s="99">
        <v>36345.574813140709</v>
      </c>
      <c r="I8815" s="99">
        <v>44.457399110471748</v>
      </c>
      <c r="J8815" s="96"/>
      <c r="K8815" s="96"/>
      <c r="L8815" s="96"/>
      <c r="M8815" s="96"/>
      <c r="N8815" s="96"/>
      <c r="O8815" s="96"/>
      <c r="P8815" s="96"/>
    </row>
    <row r="8816" spans="1:16" x14ac:dyDescent="0.25">
      <c r="A8816" s="97">
        <v>43799</v>
      </c>
      <c r="B8816" s="101">
        <v>44</v>
      </c>
      <c r="C8816" s="92" t="str">
        <f t="shared" si="411"/>
        <v>GET /international-payments/{InternationalPaymentId}</v>
      </c>
      <c r="D8816" s="94" t="s">
        <v>208</v>
      </c>
      <c r="E8816" s="93" t="str">
        <f t="shared" si="412"/>
        <v>PISP</v>
      </c>
      <c r="F8816" s="93" t="str">
        <f t="shared" si="413"/>
        <v>Y</v>
      </c>
      <c r="G8816" s="95">
        <v>12537728.839639436</v>
      </c>
      <c r="H8816" s="99">
        <v>19208.587151156848</v>
      </c>
      <c r="I8816" s="99">
        <v>56.265382819247662</v>
      </c>
      <c r="J8816" s="96"/>
      <c r="K8816" s="96"/>
      <c r="L8816" s="96"/>
      <c r="M8816" s="96"/>
      <c r="N8816" s="96"/>
      <c r="O8816" s="96"/>
      <c r="P8816" s="96"/>
    </row>
    <row r="8817" spans="1:16" x14ac:dyDescent="0.25">
      <c r="A8817" s="97">
        <v>43799</v>
      </c>
      <c r="B8817" s="101">
        <v>45</v>
      </c>
      <c r="C8817" s="92" t="str">
        <f t="shared" si="411"/>
        <v>POST /international-scheduled-payment-consents</v>
      </c>
      <c r="D8817" s="94" t="s">
        <v>208</v>
      </c>
      <c r="E8817" s="93" t="str">
        <f t="shared" si="412"/>
        <v>PISP</v>
      </c>
      <c r="F8817" s="93" t="str">
        <f t="shared" si="413"/>
        <v>N</v>
      </c>
      <c r="G8817" s="95">
        <v>24873698.174258471</v>
      </c>
      <c r="H8817" s="99">
        <v>34602.734517612174</v>
      </c>
      <c r="I8817" s="99">
        <v>14.064799495951654</v>
      </c>
      <c r="J8817" s="96"/>
      <c r="K8817" s="96"/>
      <c r="L8817" s="96"/>
      <c r="M8817" s="96"/>
      <c r="N8817" s="96"/>
      <c r="O8817" s="96"/>
      <c r="P8817" s="96"/>
    </row>
    <row r="8818" spans="1:16" x14ac:dyDescent="0.25">
      <c r="A8818" s="97">
        <v>43799</v>
      </c>
      <c r="B8818" s="101">
        <v>46</v>
      </c>
      <c r="C8818" s="92" t="str">
        <f t="shared" si="411"/>
        <v>GET /international-scheduled-payment-consents/{ConsentId}</v>
      </c>
      <c r="D8818" s="94" t="s">
        <v>208</v>
      </c>
      <c r="E8818" s="93" t="str">
        <f t="shared" si="412"/>
        <v>PISP</v>
      </c>
      <c r="F8818" s="93" t="str">
        <f t="shared" si="413"/>
        <v>N</v>
      </c>
      <c r="G8818" s="95">
        <v>8915966.0481732637</v>
      </c>
      <c r="H8818" s="99">
        <v>27116.945186641387</v>
      </c>
      <c r="I8818" s="99">
        <v>24.174105143153884</v>
      </c>
      <c r="J8818" s="96"/>
      <c r="K8818" s="96"/>
      <c r="L8818" s="96"/>
      <c r="M8818" s="96"/>
      <c r="N8818" s="96"/>
      <c r="O8818" s="96"/>
      <c r="P8818" s="96"/>
    </row>
    <row r="8819" spans="1:16" x14ac:dyDescent="0.25">
      <c r="A8819" s="97">
        <v>43799</v>
      </c>
      <c r="B8819" s="101">
        <v>47</v>
      </c>
      <c r="C8819" s="92" t="str">
        <f t="shared" si="411"/>
        <v>POST /international-scheduled-payments</v>
      </c>
      <c r="D8819" s="94" t="s">
        <v>208</v>
      </c>
      <c r="E8819" s="93" t="str">
        <f t="shared" si="412"/>
        <v>PISP</v>
      </c>
      <c r="F8819" s="93" t="str">
        <f t="shared" si="413"/>
        <v>Y</v>
      </c>
      <c r="G8819" s="95">
        <v>12502905.894340523</v>
      </c>
      <c r="H8819" s="99">
        <v>21534.262287960195</v>
      </c>
      <c r="I8819" s="99">
        <v>69.869024827095558</v>
      </c>
      <c r="J8819" s="96"/>
      <c r="K8819" s="96"/>
      <c r="L8819" s="96"/>
      <c r="M8819" s="96"/>
      <c r="N8819" s="96"/>
      <c r="O8819" s="96"/>
      <c r="P8819" s="96"/>
    </row>
    <row r="8820" spans="1:16" x14ac:dyDescent="0.25">
      <c r="A8820" s="97">
        <v>43799</v>
      </c>
      <c r="B8820" s="101">
        <v>48</v>
      </c>
      <c r="C8820" s="92" t="str">
        <f t="shared" si="411"/>
        <v>GET /international-scheduled-payments/{InternationalScheduledPaymentId}</v>
      </c>
      <c r="D8820" s="94" t="s">
        <v>208</v>
      </c>
      <c r="E8820" s="93" t="str">
        <f t="shared" si="412"/>
        <v>PISP</v>
      </c>
      <c r="F8820" s="93" t="str">
        <f t="shared" si="413"/>
        <v>Y</v>
      </c>
      <c r="G8820" s="95">
        <v>22961926.975307491</v>
      </c>
      <c r="H8820" s="99">
        <v>39100.355208523411</v>
      </c>
      <c r="I8820" s="99">
        <v>58.266011906013894</v>
      </c>
      <c r="J8820" s="96"/>
      <c r="K8820" s="96"/>
      <c r="L8820" s="96"/>
      <c r="M8820" s="96"/>
      <c r="N8820" s="96"/>
      <c r="O8820" s="96"/>
      <c r="P8820" s="96"/>
    </row>
    <row r="8821" spans="1:16" x14ac:dyDescent="0.25">
      <c r="A8821" s="97">
        <v>43799</v>
      </c>
      <c r="B8821" s="101">
        <v>49</v>
      </c>
      <c r="C8821" s="92" t="str">
        <f t="shared" si="411"/>
        <v>POST /international-standing-order-consents</v>
      </c>
      <c r="D8821" s="94" t="s">
        <v>208</v>
      </c>
      <c r="E8821" s="93" t="str">
        <f t="shared" si="412"/>
        <v>PISP</v>
      </c>
      <c r="F8821" s="93" t="str">
        <f t="shared" si="413"/>
        <v>N</v>
      </c>
      <c r="G8821" s="95">
        <v>3574947.7295135641</v>
      </c>
      <c r="H8821" s="99">
        <v>12114.739902272222</v>
      </c>
      <c r="I8821" s="99">
        <v>6.5015888169313438</v>
      </c>
      <c r="J8821" s="96"/>
      <c r="K8821" s="96"/>
      <c r="L8821" s="96"/>
      <c r="M8821" s="96"/>
      <c r="N8821" s="96"/>
      <c r="O8821" s="96"/>
      <c r="P8821" s="96"/>
    </row>
    <row r="8822" spans="1:16" x14ac:dyDescent="0.25">
      <c r="A8822" s="97">
        <v>43799</v>
      </c>
      <c r="B8822" s="101">
        <v>50</v>
      </c>
      <c r="C8822" s="92" t="str">
        <f t="shared" si="411"/>
        <v>GET /international-standing-order-consents/{ConsentId}</v>
      </c>
      <c r="D8822" s="94" t="s">
        <v>208</v>
      </c>
      <c r="E8822" s="93" t="str">
        <f t="shared" si="412"/>
        <v>PISP</v>
      </c>
      <c r="F8822" s="93" t="str">
        <f t="shared" si="413"/>
        <v>N</v>
      </c>
      <c r="G8822" s="95">
        <v>16712711.284239491</v>
      </c>
      <c r="H8822" s="99">
        <v>30584.903223878599</v>
      </c>
      <c r="I8822" s="99">
        <v>269.52563196121741</v>
      </c>
      <c r="J8822" s="96"/>
      <c r="K8822" s="96"/>
      <c r="L8822" s="96"/>
      <c r="M8822" s="96"/>
      <c r="N8822" s="96"/>
      <c r="O8822" s="96"/>
      <c r="P8822" s="96"/>
    </row>
    <row r="8823" spans="1:16" x14ac:dyDescent="0.25">
      <c r="A8823" s="97">
        <v>43799</v>
      </c>
      <c r="B8823" s="101">
        <v>51</v>
      </c>
      <c r="C8823" s="92" t="str">
        <f t="shared" si="411"/>
        <v>POST /international-standing-orders</v>
      </c>
      <c r="D8823" s="94" t="s">
        <v>208</v>
      </c>
      <c r="E8823" s="93" t="str">
        <f t="shared" si="412"/>
        <v>PISP</v>
      </c>
      <c r="F8823" s="93" t="str">
        <f t="shared" si="413"/>
        <v>Y</v>
      </c>
      <c r="G8823" s="95">
        <v>13331912.881640758</v>
      </c>
      <c r="H8823" s="99">
        <v>23200.381410626578</v>
      </c>
      <c r="I8823" s="99">
        <v>234.49478060071149</v>
      </c>
      <c r="J8823" s="96"/>
      <c r="K8823" s="96"/>
      <c r="L8823" s="96"/>
      <c r="M8823" s="96"/>
      <c r="N8823" s="96"/>
      <c r="O8823" s="96"/>
      <c r="P8823" s="96"/>
    </row>
    <row r="8824" spans="1:16" x14ac:dyDescent="0.25">
      <c r="A8824" s="97">
        <v>43799</v>
      </c>
      <c r="B8824" s="101">
        <v>52</v>
      </c>
      <c r="C8824" s="92" t="str">
        <f t="shared" si="411"/>
        <v>GET /international-standing-orders/{InternationalStandingOrderPaymentId}</v>
      </c>
      <c r="D8824" s="94" t="s">
        <v>208</v>
      </c>
      <c r="E8824" s="93" t="str">
        <f t="shared" si="412"/>
        <v>PISP</v>
      </c>
      <c r="F8824" s="93" t="str">
        <f t="shared" si="413"/>
        <v>Y</v>
      </c>
      <c r="G8824" s="95">
        <v>5730284.8752928302</v>
      </c>
      <c r="H8824" s="99">
        <v>16022.917779423962</v>
      </c>
      <c r="I8824" s="99">
        <v>66.432551738936965</v>
      </c>
      <c r="J8824" s="96"/>
      <c r="K8824" s="96"/>
      <c r="L8824" s="96"/>
      <c r="M8824" s="96"/>
      <c r="N8824" s="96"/>
      <c r="O8824" s="96"/>
      <c r="P8824" s="96"/>
    </row>
    <row r="8825" spans="1:16" x14ac:dyDescent="0.25">
      <c r="A8825" s="97">
        <v>43799</v>
      </c>
      <c r="B8825" s="101">
        <v>53</v>
      </c>
      <c r="C8825" s="92" t="str">
        <f t="shared" si="411"/>
        <v>POST /file-payment-consents</v>
      </c>
      <c r="D8825" s="94" t="s">
        <v>208</v>
      </c>
      <c r="E8825" s="93" t="str">
        <f t="shared" si="412"/>
        <v>PISP</v>
      </c>
      <c r="F8825" s="93" t="str">
        <f t="shared" si="413"/>
        <v>N</v>
      </c>
      <c r="G8825" s="95">
        <v>11320863.54132113</v>
      </c>
      <c r="H8825" s="99">
        <v>13639.891664771123</v>
      </c>
      <c r="I8825" s="99">
        <v>20.676053623485593</v>
      </c>
      <c r="J8825" s="96"/>
      <c r="K8825" s="96"/>
      <c r="L8825" s="96"/>
      <c r="M8825" s="96"/>
      <c r="N8825" s="96"/>
      <c r="O8825" s="96"/>
      <c r="P8825" s="96"/>
    </row>
    <row r="8826" spans="1:16" x14ac:dyDescent="0.25">
      <c r="A8826" s="97">
        <v>43799</v>
      </c>
      <c r="B8826" s="101">
        <v>54</v>
      </c>
      <c r="C8826" s="92" t="str">
        <f t="shared" si="411"/>
        <v>GET /file-payment-consents/{ConsentId}</v>
      </c>
      <c r="D8826" s="94" t="s">
        <v>208</v>
      </c>
      <c r="E8826" s="93" t="str">
        <f t="shared" si="412"/>
        <v>PISP</v>
      </c>
      <c r="F8826" s="93" t="str">
        <f t="shared" si="413"/>
        <v>N</v>
      </c>
      <c r="G8826" s="95">
        <v>19653771.784518518</v>
      </c>
      <c r="H8826" s="103">
        <v>22121.612035883212</v>
      </c>
      <c r="I8826" s="103">
        <v>203.33023848893575</v>
      </c>
      <c r="J8826" s="96"/>
      <c r="K8826" s="96"/>
      <c r="L8826" s="96"/>
      <c r="M8826" s="96"/>
      <c r="N8826" s="96"/>
      <c r="O8826" s="96"/>
      <c r="P8826" s="96"/>
    </row>
    <row r="8827" spans="1:16" x14ac:dyDescent="0.25">
      <c r="A8827" s="97">
        <v>43799</v>
      </c>
      <c r="B8827" s="101">
        <v>55</v>
      </c>
      <c r="C8827" s="92" t="str">
        <f t="shared" si="411"/>
        <v>POST /file-payment-consents/{ConsentId}/file</v>
      </c>
      <c r="D8827" s="94" t="s">
        <v>208</v>
      </c>
      <c r="E8827" s="93" t="str">
        <f t="shared" si="412"/>
        <v>PISP</v>
      </c>
      <c r="F8827" s="93" t="str">
        <f t="shared" si="413"/>
        <v>N</v>
      </c>
      <c r="G8827" s="95">
        <v>21221979.79207471</v>
      </c>
      <c r="H8827" s="103">
        <v>30115.433109505004</v>
      </c>
      <c r="I8827" s="103">
        <v>71.544027050556551</v>
      </c>
      <c r="J8827" s="96"/>
      <c r="K8827" s="96"/>
      <c r="L8827" s="96"/>
      <c r="M8827" s="96"/>
      <c r="N8827" s="96"/>
      <c r="O8827" s="96"/>
      <c r="P8827" s="96"/>
    </row>
    <row r="8828" spans="1:16" x14ac:dyDescent="0.25">
      <c r="A8828" s="97">
        <v>43799</v>
      </c>
      <c r="B8828" s="101">
        <v>56</v>
      </c>
      <c r="C8828" s="92" t="str">
        <f t="shared" si="411"/>
        <v>GET /file-payment-consents/{ConsentId}/file</v>
      </c>
      <c r="D8828" s="94" t="s">
        <v>208</v>
      </c>
      <c r="E8828" s="93" t="str">
        <f t="shared" si="412"/>
        <v>PISP</v>
      </c>
      <c r="F8828" s="93" t="str">
        <f t="shared" si="413"/>
        <v>N</v>
      </c>
      <c r="G8828" s="95">
        <v>22636679.704673957</v>
      </c>
      <c r="H8828" s="103">
        <v>32788.451603664143</v>
      </c>
      <c r="I8828" s="103">
        <v>41.648357105789209</v>
      </c>
      <c r="J8828" s="96"/>
      <c r="K8828" s="96"/>
      <c r="L8828" s="96"/>
      <c r="M8828" s="96"/>
      <c r="N8828" s="96"/>
      <c r="O8828" s="96"/>
      <c r="P8828" s="96"/>
    </row>
    <row r="8829" spans="1:16" x14ac:dyDescent="0.25">
      <c r="A8829" s="97">
        <v>43799</v>
      </c>
      <c r="B8829" s="101">
        <v>57</v>
      </c>
      <c r="C8829" s="92" t="str">
        <f t="shared" si="411"/>
        <v>POST /file-payments</v>
      </c>
      <c r="D8829" s="94" t="s">
        <v>208</v>
      </c>
      <c r="E8829" s="93" t="str">
        <f t="shared" si="412"/>
        <v>PISP</v>
      </c>
      <c r="F8829" s="93" t="str">
        <f t="shared" si="413"/>
        <v>Y</v>
      </c>
      <c r="G8829" s="95">
        <v>380925146.80187351</v>
      </c>
      <c r="H8829" s="103">
        <v>3900.9423259832088</v>
      </c>
      <c r="I8829" s="103">
        <v>64.907477309465847</v>
      </c>
      <c r="J8829" s="96"/>
      <c r="K8829" s="96"/>
      <c r="L8829" s="96"/>
      <c r="M8829" s="96"/>
      <c r="N8829" s="96"/>
      <c r="O8829" s="96"/>
      <c r="P8829" s="96"/>
    </row>
    <row r="8830" spans="1:16" x14ac:dyDescent="0.25">
      <c r="A8830" s="97">
        <v>43799</v>
      </c>
      <c r="B8830" s="101">
        <v>58</v>
      </c>
      <c r="C8830" s="92" t="str">
        <f t="shared" si="411"/>
        <v>GET /file-payments/{FilePaymentId}</v>
      </c>
      <c r="D8830" s="94" t="s">
        <v>208</v>
      </c>
      <c r="E8830" s="93" t="str">
        <f t="shared" si="412"/>
        <v>PISP</v>
      </c>
      <c r="F8830" s="93" t="str">
        <f t="shared" si="413"/>
        <v>Y</v>
      </c>
      <c r="G8830" s="95">
        <v>65048137.63789507</v>
      </c>
      <c r="H8830" s="103">
        <v>883.15373502151249</v>
      </c>
      <c r="I8830" s="103">
        <v>116.51932837280108</v>
      </c>
      <c r="J8830" s="96"/>
      <c r="K8830" s="96"/>
      <c r="L8830" s="96"/>
      <c r="M8830" s="96"/>
      <c r="N8830" s="96"/>
      <c r="O8830" s="96"/>
      <c r="P8830" s="96"/>
    </row>
    <row r="8831" spans="1:16" x14ac:dyDescent="0.25">
      <c r="A8831" s="97">
        <v>43799</v>
      </c>
      <c r="B8831" s="101">
        <v>59</v>
      </c>
      <c r="C8831" s="92" t="str">
        <f t="shared" si="411"/>
        <v>GET /file-payments/{FilePaymentId}/report-file</v>
      </c>
      <c r="D8831" s="94" t="s">
        <v>208</v>
      </c>
      <c r="E8831" s="93" t="str">
        <f t="shared" si="412"/>
        <v>PISP</v>
      </c>
      <c r="F8831" s="93" t="str">
        <f t="shared" si="413"/>
        <v>Y</v>
      </c>
      <c r="G8831" s="95">
        <v>63466926.03735479</v>
      </c>
      <c r="H8831" s="103">
        <v>2693.8154511611237</v>
      </c>
      <c r="I8831" s="103">
        <v>90.437377040878943</v>
      </c>
      <c r="J8831" s="96"/>
      <c r="K8831" s="96"/>
      <c r="L8831" s="96"/>
      <c r="M8831" s="96"/>
      <c r="N8831" s="96"/>
      <c r="O8831" s="96"/>
      <c r="P8831" s="96"/>
    </row>
    <row r="8832" spans="1:16" x14ac:dyDescent="0.25">
      <c r="A8832" s="97">
        <v>43799</v>
      </c>
      <c r="B8832" s="101">
        <v>60</v>
      </c>
      <c r="C8832" s="92" t="str">
        <f t="shared" si="411"/>
        <v>POST /funds-confirmation-consents</v>
      </c>
      <c r="D8832" s="94" t="s">
        <v>208</v>
      </c>
      <c r="E8832" s="93" t="str">
        <f t="shared" si="412"/>
        <v>CoF</v>
      </c>
      <c r="F8832" s="93" t="str">
        <f t="shared" si="413"/>
        <v>N</v>
      </c>
      <c r="G8832" s="95">
        <v>14413493.954889925</v>
      </c>
      <c r="H8832" s="99">
        <v>14181.122382233965</v>
      </c>
      <c r="I8832" s="99">
        <v>14.137855562130387</v>
      </c>
      <c r="J8832" s="96"/>
      <c r="K8832" s="96"/>
      <c r="L8832" s="96"/>
      <c r="M8832" s="96"/>
      <c r="N8832" s="96"/>
      <c r="O8832" s="96"/>
      <c r="P8832" s="96"/>
    </row>
    <row r="8833" spans="1:16" x14ac:dyDescent="0.25">
      <c r="A8833" s="97">
        <v>43799</v>
      </c>
      <c r="B8833" s="101">
        <v>61</v>
      </c>
      <c r="C8833" s="92" t="str">
        <f t="shared" si="411"/>
        <v>GET /funds-confirmation-consents/{ConsentId}</v>
      </c>
      <c r="D8833" s="94" t="s">
        <v>208</v>
      </c>
      <c r="E8833" s="93" t="str">
        <f t="shared" si="412"/>
        <v>CoF</v>
      </c>
      <c r="F8833" s="93" t="str">
        <f t="shared" si="413"/>
        <v>N</v>
      </c>
      <c r="G8833" s="95">
        <v>19952812.547067568</v>
      </c>
      <c r="H8833" s="99">
        <v>40844.965702514732</v>
      </c>
      <c r="I8833" s="99">
        <v>192.90319305125027</v>
      </c>
      <c r="J8833" s="96"/>
      <c r="K8833" s="96"/>
      <c r="L8833" s="96"/>
      <c r="M8833" s="96"/>
      <c r="N8833" s="96"/>
      <c r="O8833" s="96"/>
      <c r="P8833" s="96"/>
    </row>
    <row r="8834" spans="1:16" x14ac:dyDescent="0.25">
      <c r="A8834" s="97">
        <v>43799</v>
      </c>
      <c r="B8834" s="101">
        <v>62</v>
      </c>
      <c r="C8834" s="92" t="str">
        <f t="shared" si="411"/>
        <v>DELETE /funds-confirmation-consents/{ConsentId}</v>
      </c>
      <c r="D8834" s="94" t="s">
        <v>208</v>
      </c>
      <c r="E8834" s="93" t="str">
        <f t="shared" si="412"/>
        <v>CoF</v>
      </c>
      <c r="F8834" s="93" t="str">
        <f t="shared" si="413"/>
        <v>N</v>
      </c>
      <c r="G8834" s="95">
        <v>6791678.8719236245</v>
      </c>
      <c r="H8834" s="99">
        <v>13064.163992003625</v>
      </c>
      <c r="I8834" s="99">
        <v>123.16945828727647</v>
      </c>
      <c r="J8834" s="96"/>
      <c r="K8834" s="96"/>
      <c r="L8834" s="96"/>
      <c r="M8834" s="96"/>
      <c r="N8834" s="96"/>
      <c r="O8834" s="96"/>
      <c r="P8834" s="96"/>
    </row>
    <row r="8835" spans="1:16" x14ac:dyDescent="0.25">
      <c r="A8835" s="97">
        <v>43799</v>
      </c>
      <c r="B8835" s="101">
        <v>63</v>
      </c>
      <c r="C8835" s="92" t="str">
        <f t="shared" si="411"/>
        <v>POST /funds-confirmations</v>
      </c>
      <c r="D8835" s="94" t="s">
        <v>208</v>
      </c>
      <c r="E8835" s="93" t="str">
        <f t="shared" si="412"/>
        <v>CoF</v>
      </c>
      <c r="F8835" s="93" t="str">
        <f t="shared" si="413"/>
        <v>Y</v>
      </c>
      <c r="G8835" s="95">
        <v>8828809.0363974441</v>
      </c>
      <c r="H8835" s="99">
        <v>16893.681776530917</v>
      </c>
      <c r="I8835" s="99">
        <v>233.19809571094396</v>
      </c>
      <c r="J8835" s="96"/>
      <c r="K8835" s="96"/>
      <c r="L8835" s="96"/>
      <c r="M8835" s="96"/>
      <c r="N8835" s="96"/>
      <c r="O8835" s="96"/>
      <c r="P8835" s="96"/>
    </row>
    <row r="8836" spans="1:16" x14ac:dyDescent="0.25">
      <c r="A8836" s="97">
        <v>43799</v>
      </c>
      <c r="B8836" s="101">
        <v>75</v>
      </c>
      <c r="C8836" s="92" t="str">
        <f t="shared" si="411"/>
        <v>GET /domestic-payment-consents/{ConsentId}/funds-confirmation</v>
      </c>
      <c r="D8836" s="94" t="s">
        <v>208</v>
      </c>
      <c r="E8836" s="93" t="str">
        <f t="shared" si="412"/>
        <v>CoF</v>
      </c>
      <c r="F8836" s="93" t="str">
        <f t="shared" si="413"/>
        <v>Y</v>
      </c>
      <c r="G8836" s="95">
        <v>3949235.0401457688</v>
      </c>
      <c r="H8836" s="99">
        <v>6536.2322635744149</v>
      </c>
      <c r="I8836" s="99">
        <v>201.25836095778268</v>
      </c>
      <c r="J8836" s="96"/>
      <c r="K8836" s="96"/>
      <c r="L8836" s="96"/>
      <c r="M8836" s="96"/>
      <c r="N8836" s="96"/>
      <c r="O8836" s="96"/>
      <c r="P8836" s="96"/>
    </row>
    <row r="8837" spans="1:16" x14ac:dyDescent="0.25">
      <c r="A8837" s="97">
        <v>43799</v>
      </c>
      <c r="B8837" s="101">
        <v>76</v>
      </c>
      <c r="C8837" s="92" t="str">
        <f t="shared" si="411"/>
        <v>GET /international-payment-consents/{ConsentId}/funds-confirmation</v>
      </c>
      <c r="D8837" s="94" t="s">
        <v>208</v>
      </c>
      <c r="E8837" s="93" t="str">
        <f t="shared" si="412"/>
        <v>CoF</v>
      </c>
      <c r="F8837" s="93" t="str">
        <f t="shared" si="413"/>
        <v>Y</v>
      </c>
      <c r="G8837" s="95">
        <v>15554404.647219658</v>
      </c>
      <c r="H8837" s="99">
        <v>44361.265168572252</v>
      </c>
      <c r="I8837" s="99">
        <v>91.535403501742351</v>
      </c>
      <c r="J8837" s="96"/>
      <c r="K8837" s="96"/>
      <c r="L8837" s="96"/>
      <c r="M8837" s="96"/>
      <c r="N8837" s="96"/>
      <c r="O8837" s="96"/>
      <c r="P8837" s="96"/>
    </row>
    <row r="8838" spans="1:16" x14ac:dyDescent="0.25">
      <c r="A8838" s="97">
        <v>43799</v>
      </c>
      <c r="B8838" s="101">
        <v>77</v>
      </c>
      <c r="C8838" s="92" t="str">
        <f t="shared" si="411"/>
        <v>GET /international-scheduled-payment-consents/{ConsentId}/funds-confirmation</v>
      </c>
      <c r="D8838" s="94" t="s">
        <v>208</v>
      </c>
      <c r="E8838" s="93" t="str">
        <f t="shared" si="412"/>
        <v>CoF</v>
      </c>
      <c r="F8838" s="93" t="str">
        <f t="shared" si="413"/>
        <v>Y</v>
      </c>
      <c r="G8838" s="95">
        <v>31608113.410796776</v>
      </c>
      <c r="H8838" s="99">
        <v>51408.605811372538</v>
      </c>
      <c r="I8838" s="99">
        <v>8.7989317442802975</v>
      </c>
      <c r="J8838" s="96"/>
      <c r="K8838" s="96"/>
      <c r="L8838" s="96"/>
      <c r="M8838" s="96"/>
      <c r="N8838" s="96"/>
      <c r="O8838" s="96"/>
      <c r="P8838" s="96"/>
    </row>
    <row r="8839" spans="1:16" x14ac:dyDescent="0.25">
      <c r="A8839" s="97">
        <v>43799</v>
      </c>
      <c r="B8839" s="101">
        <v>78</v>
      </c>
      <c r="C8839" s="92" t="str">
        <f t="shared" si="411"/>
        <v>GET /accounts/{AccountId}/parties</v>
      </c>
      <c r="D8839" s="94" t="s">
        <v>208</v>
      </c>
      <c r="E8839" s="93" t="str">
        <f t="shared" si="412"/>
        <v>AISP</v>
      </c>
      <c r="F8839" s="93" t="str">
        <f t="shared" si="413"/>
        <v>Y</v>
      </c>
      <c r="G8839" s="104">
        <v>1058993.8567826399</v>
      </c>
      <c r="H8839" s="99">
        <v>51221.82471749722</v>
      </c>
      <c r="I8839" s="99">
        <v>0</v>
      </c>
      <c r="J8839" s="96"/>
      <c r="K8839" s="96"/>
      <c r="L8839" s="96"/>
      <c r="M8839" s="96"/>
      <c r="N8839" s="96"/>
      <c r="O8839" s="96"/>
      <c r="P8839" s="96"/>
    </row>
    <row r="8840" spans="1:16" x14ac:dyDescent="0.25">
      <c r="A8840" s="97">
        <v>43799</v>
      </c>
      <c r="B8840" s="101">
        <v>79</v>
      </c>
      <c r="C8840" s="92" t="str">
        <f t="shared" ref="C8840:C8903" si="414">VLOOKUP($B8840,endpoints,3)</f>
        <v>GET /domestic-payments/{DomesticPaymentId}/payment-details</v>
      </c>
      <c r="D8840" s="94" t="s">
        <v>208</v>
      </c>
      <c r="E8840" s="93" t="str">
        <f t="shared" ref="E8840:E8903" si="415">VLOOKUP($B8840,endpoints,4)</f>
        <v>PISP</v>
      </c>
      <c r="F8840" s="93" t="str">
        <f t="shared" ref="F8840:F8903" si="416">VLOOKUP($B8840,endpoints,5)</f>
        <v>Y</v>
      </c>
      <c r="G8840" s="104">
        <v>36501148.903617971</v>
      </c>
      <c r="H8840" s="99">
        <v>45252.121500773093</v>
      </c>
      <c r="I8840" s="99">
        <v>74.11714276942952</v>
      </c>
      <c r="J8840" s="96"/>
      <c r="K8840" s="96"/>
      <c r="L8840" s="96"/>
      <c r="M8840" s="96"/>
      <c r="N8840" s="96"/>
      <c r="O8840" s="96"/>
      <c r="P8840" s="96"/>
    </row>
    <row r="8841" spans="1:16" x14ac:dyDescent="0.25">
      <c r="A8841" s="97">
        <v>43799</v>
      </c>
      <c r="B8841" s="101">
        <v>80</v>
      </c>
      <c r="C8841" s="92" t="str">
        <f t="shared" si="414"/>
        <v>GET /domestic-scheduled-payments/{DomesticScheduledPaymentId}/payment-details</v>
      </c>
      <c r="D8841" s="94" t="s">
        <v>208</v>
      </c>
      <c r="E8841" s="93" t="str">
        <f t="shared" si="415"/>
        <v>PISP</v>
      </c>
      <c r="F8841" s="93" t="str">
        <f t="shared" si="416"/>
        <v>Y</v>
      </c>
      <c r="G8841" s="104">
        <v>14811909.721060177</v>
      </c>
      <c r="H8841" s="99">
        <v>39989.429939091788</v>
      </c>
      <c r="I8841" s="99">
        <v>99.966561441067114</v>
      </c>
      <c r="J8841" s="96"/>
      <c r="K8841" s="96"/>
      <c r="L8841" s="96"/>
      <c r="M8841" s="96"/>
      <c r="N8841" s="96"/>
      <c r="O8841" s="96"/>
      <c r="P8841" s="96"/>
    </row>
    <row r="8842" spans="1:16" x14ac:dyDescent="0.25">
      <c r="A8842" s="97">
        <v>43799</v>
      </c>
      <c r="B8842" s="101">
        <v>81</v>
      </c>
      <c r="C8842" s="92" t="str">
        <f t="shared" si="414"/>
        <v>GET /domestic-standing-orders/{DomesticStandingOrderId}/payment-details</v>
      </c>
      <c r="D8842" s="94" t="s">
        <v>208</v>
      </c>
      <c r="E8842" s="93" t="str">
        <f t="shared" si="415"/>
        <v>PISP</v>
      </c>
      <c r="F8842" s="93" t="str">
        <f t="shared" si="416"/>
        <v>Y</v>
      </c>
      <c r="G8842" s="104">
        <v>6509156.0761320777</v>
      </c>
      <c r="H8842" s="99">
        <v>9719.8421368004456</v>
      </c>
      <c r="I8842" s="99">
        <v>286.43761775581618</v>
      </c>
      <c r="J8842" s="96"/>
      <c r="K8842" s="96"/>
      <c r="L8842" s="96"/>
      <c r="M8842" s="96"/>
      <c r="N8842" s="96"/>
      <c r="O8842" s="96"/>
      <c r="P8842" s="96"/>
    </row>
    <row r="8843" spans="1:16" x14ac:dyDescent="0.25">
      <c r="A8843" s="97">
        <v>43799</v>
      </c>
      <c r="B8843" s="101">
        <v>82</v>
      </c>
      <c r="C8843" s="92" t="str">
        <f t="shared" si="414"/>
        <v>GET /international-payments/{InternationalPaymentId}/payment-details</v>
      </c>
      <c r="D8843" s="94" t="s">
        <v>208</v>
      </c>
      <c r="E8843" s="93" t="str">
        <f t="shared" si="415"/>
        <v>PISP</v>
      </c>
      <c r="F8843" s="93" t="str">
        <f t="shared" si="416"/>
        <v>Y</v>
      </c>
      <c r="G8843" s="104">
        <v>13791501.723603381</v>
      </c>
      <c r="H8843" s="99">
        <v>21129.445866272534</v>
      </c>
      <c r="I8843" s="99">
        <v>61.891921101172436</v>
      </c>
      <c r="J8843" s="96"/>
      <c r="K8843" s="96"/>
      <c r="L8843" s="96"/>
      <c r="M8843" s="96"/>
      <c r="N8843" s="96"/>
      <c r="O8843" s="96"/>
      <c r="P8843" s="96"/>
    </row>
    <row r="8844" spans="1:16" x14ac:dyDescent="0.25">
      <c r="A8844" s="97">
        <v>43799</v>
      </c>
      <c r="B8844" s="101">
        <v>83</v>
      </c>
      <c r="C8844" s="92" t="str">
        <f t="shared" si="414"/>
        <v>GET /international-scheduled-payments/{InternationalScheduledPaymentId}/payment-details</v>
      </c>
      <c r="D8844" s="94" t="s">
        <v>208</v>
      </c>
      <c r="E8844" s="93" t="str">
        <f t="shared" si="415"/>
        <v>PISP</v>
      </c>
      <c r="F8844" s="93" t="str">
        <f t="shared" si="416"/>
        <v>Y</v>
      </c>
      <c r="G8844" s="104">
        <v>25258119.672838241</v>
      </c>
      <c r="H8844" s="99">
        <v>43010.390729375758</v>
      </c>
      <c r="I8844" s="99">
        <v>64.092613096615295</v>
      </c>
      <c r="J8844" s="96"/>
      <c r="K8844" s="96"/>
      <c r="L8844" s="96"/>
      <c r="M8844" s="96"/>
      <c r="N8844" s="96"/>
      <c r="O8844" s="96"/>
      <c r="P8844" s="96"/>
    </row>
    <row r="8845" spans="1:16" x14ac:dyDescent="0.25">
      <c r="A8845" s="97">
        <v>43799</v>
      </c>
      <c r="B8845" s="101">
        <v>84</v>
      </c>
      <c r="C8845" s="92" t="str">
        <f t="shared" si="414"/>
        <v>GET /international-standing-orders/{InternationalStandingOrderPaymentId}/payment-details</v>
      </c>
      <c r="D8845" s="94" t="s">
        <v>208</v>
      </c>
      <c r="E8845" s="93" t="str">
        <f t="shared" si="415"/>
        <v>PISP</v>
      </c>
      <c r="F8845" s="93" t="str">
        <f t="shared" si="416"/>
        <v>Y</v>
      </c>
      <c r="G8845" s="104">
        <v>6303313.3628221136</v>
      </c>
      <c r="H8845" s="99">
        <v>17625.209557366361</v>
      </c>
      <c r="I8845" s="99">
        <v>73.075806912830672</v>
      </c>
      <c r="J8845" s="96"/>
      <c r="K8845" s="96"/>
      <c r="L8845" s="96"/>
      <c r="M8845" s="96"/>
      <c r="N8845" s="96"/>
      <c r="O8845" s="96"/>
      <c r="P8845" s="96"/>
    </row>
    <row r="8846" spans="1:16" x14ac:dyDescent="0.25">
      <c r="A8846" s="97">
        <v>43799</v>
      </c>
      <c r="B8846" s="101">
        <v>85</v>
      </c>
      <c r="C8846" s="92" t="str">
        <f t="shared" si="414"/>
        <v>GET /file-payments/{FilePaymentId}/payment-details</v>
      </c>
      <c r="D8846" s="94" t="s">
        <v>208</v>
      </c>
      <c r="E8846" s="93" t="str">
        <f t="shared" si="415"/>
        <v>PISP</v>
      </c>
      <c r="F8846" s="93" t="str">
        <f t="shared" si="416"/>
        <v>Y</v>
      </c>
      <c r="G8846" s="104">
        <v>69813618.641090274</v>
      </c>
      <c r="H8846" s="99">
        <v>2963.1969962772364</v>
      </c>
      <c r="I8846" s="99">
        <v>99.481114744966845</v>
      </c>
      <c r="J8846" s="96"/>
      <c r="K8846" s="96"/>
      <c r="L8846" s="96"/>
      <c r="M8846" s="96"/>
      <c r="N8846" s="96"/>
      <c r="O8846" s="96"/>
      <c r="P8846" s="96"/>
    </row>
    <row r="8847" spans="1:16" x14ac:dyDescent="0.25">
      <c r="A8847" s="97">
        <v>43799</v>
      </c>
      <c r="B8847" s="101">
        <v>86</v>
      </c>
      <c r="C8847" s="92" t="str">
        <f t="shared" si="414"/>
        <v>POST /event-subscriptions</v>
      </c>
      <c r="D8847" s="94" t="s">
        <v>208</v>
      </c>
      <c r="E8847" s="93" t="str">
        <f t="shared" si="415"/>
        <v>Notifications</v>
      </c>
      <c r="F8847" s="93" t="str">
        <f t="shared" si="416"/>
        <v>N</v>
      </c>
      <c r="G8847" s="104">
        <v>12972144.559400933</v>
      </c>
      <c r="H8847" s="99">
        <v>12763.010144010568</v>
      </c>
      <c r="I8847" s="99">
        <v>12.724070005917348</v>
      </c>
      <c r="J8847" s="96"/>
      <c r="K8847" s="96"/>
      <c r="L8847" s="96"/>
      <c r="M8847" s="96"/>
      <c r="N8847" s="96"/>
      <c r="O8847" s="96"/>
      <c r="P8847" s="96"/>
    </row>
    <row r="8848" spans="1:16" x14ac:dyDescent="0.25">
      <c r="A8848" s="97">
        <v>43799</v>
      </c>
      <c r="B8848" s="101">
        <v>87</v>
      </c>
      <c r="C8848" s="92" t="str">
        <f t="shared" si="414"/>
        <v>GET /event-subscriptions</v>
      </c>
      <c r="D8848" s="94" t="s">
        <v>208</v>
      </c>
      <c r="E8848" s="93" t="str">
        <f t="shared" si="415"/>
        <v>Notifications</v>
      </c>
      <c r="F8848" s="93" t="str">
        <f t="shared" si="416"/>
        <v>N</v>
      </c>
      <c r="G8848" s="104">
        <v>17957531.292360812</v>
      </c>
      <c r="H8848" s="99">
        <v>36760.469132263257</v>
      </c>
      <c r="I8848" s="99">
        <v>173.61287374612525</v>
      </c>
      <c r="J8848" s="96"/>
      <c r="K8848" s="96"/>
      <c r="L8848" s="96"/>
      <c r="M8848" s="96"/>
      <c r="N8848" s="96"/>
      <c r="O8848" s="96"/>
      <c r="P8848" s="96"/>
    </row>
    <row r="8849" spans="1:16" x14ac:dyDescent="0.25">
      <c r="A8849" s="97">
        <v>43799</v>
      </c>
      <c r="B8849" s="101">
        <v>88</v>
      </c>
      <c r="C8849" s="92" t="str">
        <f t="shared" si="414"/>
        <v>PUT /event-subscriptions/{EventSubscriptionId}</v>
      </c>
      <c r="D8849" s="94" t="s">
        <v>208</v>
      </c>
      <c r="E8849" s="93" t="str">
        <f t="shared" si="415"/>
        <v>Notifications</v>
      </c>
      <c r="F8849" s="93" t="str">
        <f t="shared" si="416"/>
        <v>N</v>
      </c>
      <c r="G8849" s="104">
        <v>13620751.78737098</v>
      </c>
      <c r="H8849" s="99">
        <v>13401.160651211098</v>
      </c>
      <c r="I8849" s="99">
        <v>13.360273506213217</v>
      </c>
      <c r="J8849" s="96"/>
      <c r="K8849" s="96"/>
      <c r="L8849" s="96"/>
      <c r="M8849" s="96"/>
      <c r="N8849" s="96"/>
      <c r="O8849" s="96"/>
      <c r="P8849" s="96"/>
    </row>
    <row r="8850" spans="1:16" x14ac:dyDescent="0.25">
      <c r="A8850" s="97">
        <v>43799</v>
      </c>
      <c r="B8850" s="101">
        <v>89</v>
      </c>
      <c r="C8850" s="92" t="str">
        <f t="shared" si="414"/>
        <v>DELETE /event-subscriptions/{EventSubscriptionId}</v>
      </c>
      <c r="D8850" s="94" t="s">
        <v>208</v>
      </c>
      <c r="E8850" s="93" t="str">
        <f t="shared" si="415"/>
        <v>Notifications</v>
      </c>
      <c r="F8850" s="93" t="str">
        <f t="shared" si="416"/>
        <v>N</v>
      </c>
      <c r="G8850" s="104">
        <v>7470846.7591159875</v>
      </c>
      <c r="H8850" s="99">
        <v>14370.580391203988</v>
      </c>
      <c r="I8850" s="99">
        <v>135.48640411600414</v>
      </c>
      <c r="J8850" s="96"/>
      <c r="K8850" s="96"/>
      <c r="L8850" s="96"/>
      <c r="M8850" s="96"/>
      <c r="N8850" s="96"/>
      <c r="O8850" s="96"/>
      <c r="P8850" s="96"/>
    </row>
    <row r="8851" spans="1:16" x14ac:dyDescent="0.25">
      <c r="A8851" s="97">
        <v>43799</v>
      </c>
      <c r="B8851" s="101">
        <v>90</v>
      </c>
      <c r="C8851" s="92" t="str">
        <f t="shared" si="414"/>
        <v>POST /event-notifications</v>
      </c>
      <c r="D8851" s="94" t="s">
        <v>208</v>
      </c>
      <c r="E8851" s="93" t="str">
        <f t="shared" si="415"/>
        <v>Notifications</v>
      </c>
      <c r="F8851" s="93" t="str">
        <f t="shared" si="416"/>
        <v>N</v>
      </c>
      <c r="G8851" s="104">
        <v>8387368.5845775716</v>
      </c>
      <c r="H8851" s="99">
        <v>16048.99768770437</v>
      </c>
      <c r="I8851" s="99">
        <v>221.53819092539675</v>
      </c>
      <c r="J8851" s="96"/>
      <c r="K8851" s="96"/>
      <c r="L8851" s="96"/>
      <c r="M8851" s="96"/>
      <c r="N8851" s="96"/>
      <c r="O8851" s="96"/>
      <c r="P8851" s="96"/>
    </row>
    <row r="8852" spans="1:16" x14ac:dyDescent="0.25">
      <c r="A8852" s="97">
        <v>43799</v>
      </c>
      <c r="B8852" s="101">
        <v>91</v>
      </c>
      <c r="C8852" s="92" t="str">
        <f t="shared" si="414"/>
        <v>POST /events</v>
      </c>
      <c r="D8852" s="94" t="s">
        <v>208</v>
      </c>
      <c r="E8852" s="93" t="str">
        <f t="shared" si="415"/>
        <v>Notifications</v>
      </c>
      <c r="F8852" s="93" t="str">
        <f t="shared" si="416"/>
        <v>N</v>
      </c>
      <c r="G8852" s="104">
        <v>6112510.9847312625</v>
      </c>
      <c r="H8852" s="99">
        <v>11757.747592803264</v>
      </c>
      <c r="I8852" s="99">
        <v>110.85251245854883</v>
      </c>
      <c r="J8852" s="96"/>
      <c r="K8852" s="96"/>
      <c r="L8852" s="96"/>
      <c r="M8852" s="96"/>
      <c r="N8852" s="96"/>
      <c r="O8852" s="96"/>
      <c r="P8852" s="96"/>
    </row>
    <row r="8853" spans="1:16" x14ac:dyDescent="0.25">
      <c r="A8853" s="97">
        <v>43800</v>
      </c>
      <c r="B8853" s="101">
        <v>0</v>
      </c>
      <c r="C8853" s="92" t="str">
        <f t="shared" si="414"/>
        <v>OIDC endpoints for token IDs</v>
      </c>
      <c r="D8853" s="94" t="s">
        <v>207</v>
      </c>
      <c r="E8853" s="93" t="str">
        <f t="shared" si="415"/>
        <v>OIDC</v>
      </c>
      <c r="F8853" s="93" t="str">
        <f t="shared" si="416"/>
        <v>N</v>
      </c>
      <c r="G8853" s="111">
        <v>901699628.13577211</v>
      </c>
      <c r="H8853" s="99">
        <v>1700188.2515286757</v>
      </c>
      <c r="I8853" s="99">
        <v>558.44941890097698</v>
      </c>
      <c r="J8853" s="96"/>
      <c r="K8853" s="96"/>
      <c r="L8853" s="96"/>
      <c r="M8853" s="96"/>
      <c r="N8853" s="96"/>
      <c r="O8853" s="96"/>
      <c r="P8853" s="96"/>
    </row>
    <row r="8854" spans="1:16" x14ac:dyDescent="0.25">
      <c r="A8854" s="100">
        <v>43800</v>
      </c>
      <c r="B8854" s="101">
        <v>1</v>
      </c>
      <c r="C8854" s="92" t="str">
        <f t="shared" si="414"/>
        <v>POST /account-access-consents</v>
      </c>
      <c r="D8854" s="94" t="s">
        <v>207</v>
      </c>
      <c r="E8854" s="93" t="str">
        <f t="shared" si="415"/>
        <v>AISP</v>
      </c>
      <c r="F8854" s="93" t="str">
        <f t="shared" si="416"/>
        <v>N</v>
      </c>
      <c r="G8854" s="95">
        <v>725483.41748354572</v>
      </c>
      <c r="H8854" s="102">
        <v>30085.385549118986</v>
      </c>
      <c r="I8854" s="102">
        <v>100.77152456743036</v>
      </c>
      <c r="J8854" s="96"/>
      <c r="K8854" s="96"/>
      <c r="L8854" s="96"/>
      <c r="M8854" s="96"/>
      <c r="N8854" s="96"/>
      <c r="O8854" s="96"/>
      <c r="P8854" s="96"/>
    </row>
    <row r="8855" spans="1:16" x14ac:dyDescent="0.25">
      <c r="A8855" s="100">
        <v>43800</v>
      </c>
      <c r="B8855" s="101">
        <v>2</v>
      </c>
      <c r="C8855" s="92" t="str">
        <f t="shared" si="414"/>
        <v>GET /account-access-consents/{ConsentId}</v>
      </c>
      <c r="D8855" s="94" t="s">
        <v>207</v>
      </c>
      <c r="E8855" s="93" t="str">
        <f t="shared" si="415"/>
        <v>AISP</v>
      </c>
      <c r="F8855" s="93" t="str">
        <f t="shared" si="416"/>
        <v>N</v>
      </c>
      <c r="G8855" s="95">
        <v>1547223.278034681</v>
      </c>
      <c r="H8855" s="102">
        <v>32247.462905014861</v>
      </c>
      <c r="I8855" s="102">
        <v>37.552984778458288</v>
      </c>
      <c r="J8855" s="96"/>
      <c r="K8855" s="96"/>
      <c r="L8855" s="96"/>
      <c r="M8855" s="96"/>
      <c r="N8855" s="96"/>
      <c r="O8855" s="96"/>
      <c r="P8855" s="96"/>
    </row>
    <row r="8856" spans="1:16" x14ac:dyDescent="0.25">
      <c r="A8856" s="100">
        <v>43800</v>
      </c>
      <c r="B8856" s="101">
        <v>3</v>
      </c>
      <c r="C8856" s="92" t="str">
        <f t="shared" si="414"/>
        <v>DELETE /account-access-consents/{ConsentId}</v>
      </c>
      <c r="D8856" s="94" t="s">
        <v>207</v>
      </c>
      <c r="E8856" s="93" t="str">
        <f t="shared" si="415"/>
        <v>AISP</v>
      </c>
      <c r="F8856" s="93" t="str">
        <f t="shared" si="416"/>
        <v>N</v>
      </c>
      <c r="G8856" s="95">
        <v>763110.61159345217</v>
      </c>
      <c r="H8856" s="102">
        <v>27551.125505711414</v>
      </c>
      <c r="I8856" s="102">
        <v>321.9861236477268</v>
      </c>
      <c r="J8856" s="96"/>
      <c r="K8856" s="96"/>
      <c r="L8856" s="96"/>
      <c r="M8856" s="96"/>
      <c r="N8856" s="96"/>
      <c r="O8856" s="96"/>
      <c r="P8856" s="96"/>
    </row>
    <row r="8857" spans="1:16" x14ac:dyDescent="0.25">
      <c r="A8857" s="100">
        <v>43800</v>
      </c>
      <c r="B8857" s="101">
        <v>4</v>
      </c>
      <c r="C8857" s="92" t="str">
        <f t="shared" si="414"/>
        <v>GET /accounts</v>
      </c>
      <c r="D8857" s="94" t="s">
        <v>207</v>
      </c>
      <c r="E8857" s="93" t="str">
        <f t="shared" si="415"/>
        <v>AISP</v>
      </c>
      <c r="F8857" s="93" t="str">
        <f t="shared" si="416"/>
        <v>Y</v>
      </c>
      <c r="G8857" s="95">
        <v>1886214.2754568395</v>
      </c>
      <c r="H8857" s="102">
        <v>29341.372782628769</v>
      </c>
      <c r="I8857" s="102">
        <v>81.907031637546837</v>
      </c>
      <c r="J8857" s="96"/>
      <c r="K8857" s="96"/>
      <c r="L8857" s="96"/>
      <c r="M8857" s="96"/>
      <c r="N8857" s="96"/>
      <c r="O8857" s="96"/>
      <c r="P8857" s="96"/>
    </row>
    <row r="8858" spans="1:16" x14ac:dyDescent="0.25">
      <c r="A8858" s="100">
        <v>43800</v>
      </c>
      <c r="B8858" s="101">
        <v>5</v>
      </c>
      <c r="C8858" s="92" t="str">
        <f t="shared" si="414"/>
        <v>GET /accounts/{AccountId}</v>
      </c>
      <c r="D8858" s="94" t="s">
        <v>207</v>
      </c>
      <c r="E8858" s="93" t="str">
        <f t="shared" si="415"/>
        <v>AISP</v>
      </c>
      <c r="F8858" s="93" t="str">
        <f t="shared" si="416"/>
        <v>Y</v>
      </c>
      <c r="G8858" s="95">
        <v>3002742.7033199975</v>
      </c>
      <c r="H8858" s="102">
        <v>43522.579352135974</v>
      </c>
      <c r="I8858" s="102">
        <v>99.377243366448738</v>
      </c>
      <c r="J8858" s="96"/>
      <c r="K8858" s="96"/>
      <c r="L8858" s="96"/>
      <c r="M8858" s="96"/>
      <c r="N8858" s="96"/>
      <c r="O8858" s="96"/>
      <c r="P8858" s="96"/>
    </row>
    <row r="8859" spans="1:16" x14ac:dyDescent="0.25">
      <c r="A8859" s="100">
        <v>43800</v>
      </c>
      <c r="B8859" s="101">
        <v>6</v>
      </c>
      <c r="C8859" s="92" t="str">
        <f t="shared" si="414"/>
        <v>GET /accounts/{AccountId}/balances</v>
      </c>
      <c r="D8859" s="94" t="s">
        <v>207</v>
      </c>
      <c r="E8859" s="93" t="str">
        <f t="shared" si="415"/>
        <v>AISP</v>
      </c>
      <c r="F8859" s="93" t="str">
        <f t="shared" si="416"/>
        <v>Y</v>
      </c>
      <c r="G8859" s="95">
        <v>2206010.4725175155</v>
      </c>
      <c r="H8859" s="102">
        <v>27009.048706514968</v>
      </c>
      <c r="I8859" s="102">
        <v>153.84038251437505</v>
      </c>
      <c r="J8859" s="96"/>
      <c r="K8859" s="96"/>
      <c r="L8859" s="96"/>
      <c r="M8859" s="96"/>
      <c r="N8859" s="96"/>
      <c r="O8859" s="96"/>
      <c r="P8859" s="96"/>
    </row>
    <row r="8860" spans="1:16" x14ac:dyDescent="0.25">
      <c r="A8860" s="100">
        <v>43800</v>
      </c>
      <c r="B8860" s="101">
        <v>7</v>
      </c>
      <c r="C8860" s="92" t="str">
        <f t="shared" si="414"/>
        <v>GET /balances</v>
      </c>
      <c r="D8860" s="94" t="s">
        <v>207</v>
      </c>
      <c r="E8860" s="93" t="str">
        <f t="shared" si="415"/>
        <v>AISP</v>
      </c>
      <c r="F8860" s="93" t="str">
        <f t="shared" si="416"/>
        <v>Y</v>
      </c>
      <c r="G8860" s="95">
        <v>1210362.0540038995</v>
      </c>
      <c r="H8860" s="102">
        <v>23453.663959395864</v>
      </c>
      <c r="I8860" s="102">
        <v>183.44217060479639</v>
      </c>
      <c r="J8860" s="96"/>
      <c r="K8860" s="96"/>
      <c r="L8860" s="96"/>
      <c r="M8860" s="96"/>
      <c r="N8860" s="96"/>
      <c r="O8860" s="96"/>
      <c r="P8860" s="96"/>
    </row>
    <row r="8861" spans="1:16" x14ac:dyDescent="0.25">
      <c r="A8861" s="100">
        <v>43800</v>
      </c>
      <c r="B8861" s="101">
        <v>8</v>
      </c>
      <c r="C8861" s="92" t="str">
        <f t="shared" si="414"/>
        <v>GET /accounts/{AccountId}/transactions</v>
      </c>
      <c r="D8861" s="94" t="s">
        <v>207</v>
      </c>
      <c r="E8861" s="93" t="str">
        <f t="shared" si="415"/>
        <v>AISP</v>
      </c>
      <c r="F8861" s="93" t="str">
        <f t="shared" si="416"/>
        <v>Y</v>
      </c>
      <c r="G8861" s="95">
        <v>37250066.850045905</v>
      </c>
      <c r="H8861" s="102">
        <v>21797.75150655843</v>
      </c>
      <c r="I8861" s="102">
        <v>180.4920001562414</v>
      </c>
      <c r="J8861" s="96"/>
      <c r="K8861" s="96"/>
      <c r="L8861" s="96"/>
      <c r="M8861" s="96"/>
      <c r="N8861" s="96"/>
      <c r="O8861" s="96"/>
      <c r="P8861" s="96"/>
    </row>
    <row r="8862" spans="1:16" x14ac:dyDescent="0.25">
      <c r="A8862" s="100">
        <v>43800</v>
      </c>
      <c r="B8862" s="101">
        <v>9</v>
      </c>
      <c r="C8862" s="92" t="str">
        <f t="shared" si="414"/>
        <v>GET /transactions</v>
      </c>
      <c r="D8862" s="94" t="s">
        <v>207</v>
      </c>
      <c r="E8862" s="93" t="str">
        <f t="shared" si="415"/>
        <v>AISP</v>
      </c>
      <c r="F8862" s="93" t="str">
        <f t="shared" si="416"/>
        <v>Y</v>
      </c>
      <c r="G8862" s="95">
        <v>409892760.97164285</v>
      </c>
      <c r="H8862" s="101">
        <v>48080.190963627523</v>
      </c>
      <c r="I8862" s="101">
        <v>34.55728979617605</v>
      </c>
      <c r="J8862" s="96"/>
      <c r="K8862" s="96"/>
      <c r="L8862" s="96"/>
      <c r="M8862" s="96"/>
      <c r="N8862" s="96"/>
      <c r="O8862" s="96"/>
      <c r="P8862" s="96"/>
    </row>
    <row r="8863" spans="1:16" x14ac:dyDescent="0.25">
      <c r="A8863" s="100">
        <v>43800</v>
      </c>
      <c r="B8863" s="101">
        <v>10</v>
      </c>
      <c r="C8863" s="92" t="str">
        <f t="shared" si="414"/>
        <v>GET /accounts/{AccountId}/beneficiaries</v>
      </c>
      <c r="D8863" s="94" t="s">
        <v>207</v>
      </c>
      <c r="E8863" s="93" t="str">
        <f t="shared" si="415"/>
        <v>AISP</v>
      </c>
      <c r="F8863" s="93" t="str">
        <f t="shared" si="416"/>
        <v>Y</v>
      </c>
      <c r="G8863" s="95">
        <v>2673758.1702141995</v>
      </c>
      <c r="H8863" s="101">
        <v>31051.994642821803</v>
      </c>
      <c r="I8863" s="101">
        <v>129.95585063243823</v>
      </c>
      <c r="J8863" s="96"/>
      <c r="K8863" s="96"/>
      <c r="L8863" s="96"/>
      <c r="M8863" s="96"/>
      <c r="N8863" s="96"/>
      <c r="O8863" s="96"/>
      <c r="P8863" s="96"/>
    </row>
    <row r="8864" spans="1:16" x14ac:dyDescent="0.25">
      <c r="A8864" s="100">
        <v>43800</v>
      </c>
      <c r="B8864" s="101">
        <v>11</v>
      </c>
      <c r="C8864" s="92" t="str">
        <f t="shared" si="414"/>
        <v>GET /beneficiaries</v>
      </c>
      <c r="D8864" s="94" t="s">
        <v>207</v>
      </c>
      <c r="E8864" s="93" t="str">
        <f t="shared" si="415"/>
        <v>AISP</v>
      </c>
      <c r="F8864" s="93" t="str">
        <f t="shared" si="416"/>
        <v>Y</v>
      </c>
      <c r="G8864" s="95">
        <v>3367835.6128102913</v>
      </c>
      <c r="H8864" s="101">
        <v>39507.789783854721</v>
      </c>
      <c r="I8864" s="101">
        <v>34.904223761086953</v>
      </c>
      <c r="J8864" s="96"/>
      <c r="K8864" s="96"/>
      <c r="L8864" s="96"/>
      <c r="M8864" s="96"/>
      <c r="N8864" s="96"/>
      <c r="O8864" s="96"/>
      <c r="P8864" s="96"/>
    </row>
    <row r="8865" spans="1:16" x14ac:dyDescent="0.25">
      <c r="A8865" s="100">
        <v>43800</v>
      </c>
      <c r="B8865" s="101">
        <v>12</v>
      </c>
      <c r="C8865" s="92" t="str">
        <f t="shared" si="414"/>
        <v>GET /accounts/{AccountId}/direct-debits</v>
      </c>
      <c r="D8865" s="94" t="s">
        <v>207</v>
      </c>
      <c r="E8865" s="93" t="str">
        <f t="shared" si="415"/>
        <v>AISP</v>
      </c>
      <c r="F8865" s="93" t="str">
        <f t="shared" si="416"/>
        <v>Y</v>
      </c>
      <c r="G8865" s="95">
        <v>2196334.2293130169</v>
      </c>
      <c r="H8865" s="101">
        <v>31987.457123690285</v>
      </c>
      <c r="I8865" s="101">
        <v>183.36348777708756</v>
      </c>
      <c r="J8865" s="96"/>
      <c r="K8865" s="96"/>
      <c r="L8865" s="96"/>
      <c r="M8865" s="96"/>
      <c r="N8865" s="96"/>
      <c r="O8865" s="96"/>
      <c r="P8865" s="96"/>
    </row>
    <row r="8866" spans="1:16" x14ac:dyDescent="0.25">
      <c r="A8866" s="100">
        <v>43800</v>
      </c>
      <c r="B8866" s="101">
        <v>13</v>
      </c>
      <c r="C8866" s="92" t="str">
        <f t="shared" si="414"/>
        <v>GET /direct-debits</v>
      </c>
      <c r="D8866" s="94" t="s">
        <v>207</v>
      </c>
      <c r="E8866" s="93" t="str">
        <f t="shared" si="415"/>
        <v>AISP</v>
      </c>
      <c r="F8866" s="93" t="str">
        <f t="shared" si="416"/>
        <v>Y</v>
      </c>
      <c r="G8866" s="95">
        <v>2051549.4700111398</v>
      </c>
      <c r="H8866" s="101">
        <v>20443.919377383896</v>
      </c>
      <c r="I8866" s="101">
        <v>233.77403196209065</v>
      </c>
      <c r="J8866" s="96"/>
      <c r="K8866" s="96"/>
      <c r="L8866" s="96"/>
      <c r="M8866" s="96"/>
      <c r="N8866" s="96"/>
      <c r="O8866" s="96"/>
      <c r="P8866" s="96"/>
    </row>
    <row r="8867" spans="1:16" x14ac:dyDescent="0.25">
      <c r="A8867" s="100">
        <v>43800</v>
      </c>
      <c r="B8867" s="101">
        <v>14</v>
      </c>
      <c r="C8867" s="92" t="str">
        <f t="shared" si="414"/>
        <v>GET /accounts/{AccountId}/standing-orders</v>
      </c>
      <c r="D8867" s="94" t="s">
        <v>207</v>
      </c>
      <c r="E8867" s="93" t="str">
        <f t="shared" si="415"/>
        <v>AISP</v>
      </c>
      <c r="F8867" s="93" t="str">
        <f t="shared" si="416"/>
        <v>Y</v>
      </c>
      <c r="G8867" s="95">
        <v>1121289.4303665883</v>
      </c>
      <c r="H8867" s="101">
        <v>19001.372437895952</v>
      </c>
      <c r="I8867" s="101">
        <v>152.19339400409243</v>
      </c>
      <c r="J8867" s="96"/>
      <c r="K8867" s="96"/>
      <c r="L8867" s="96"/>
      <c r="M8867" s="96"/>
      <c r="N8867" s="96"/>
      <c r="O8867" s="96"/>
      <c r="P8867" s="96"/>
    </row>
    <row r="8868" spans="1:16" x14ac:dyDescent="0.25">
      <c r="A8868" s="100">
        <v>43800</v>
      </c>
      <c r="B8868" s="101">
        <v>15</v>
      </c>
      <c r="C8868" s="92" t="str">
        <f t="shared" si="414"/>
        <v>GET /standing-orders</v>
      </c>
      <c r="D8868" s="94" t="s">
        <v>207</v>
      </c>
      <c r="E8868" s="93" t="str">
        <f t="shared" si="415"/>
        <v>AISP</v>
      </c>
      <c r="F8868" s="93" t="str">
        <f t="shared" si="416"/>
        <v>Y</v>
      </c>
      <c r="G8868" s="95">
        <v>1838792.0583493926</v>
      </c>
      <c r="H8868" s="101">
        <v>48530.243825770369</v>
      </c>
      <c r="I8868" s="101">
        <v>145.87825838773969</v>
      </c>
      <c r="J8868" s="96"/>
      <c r="K8868" s="96"/>
      <c r="L8868" s="96"/>
      <c r="M8868" s="96"/>
      <c r="N8868" s="96"/>
      <c r="O8868" s="96"/>
      <c r="P8868" s="96"/>
    </row>
    <row r="8869" spans="1:16" x14ac:dyDescent="0.25">
      <c r="A8869" s="100">
        <v>43800</v>
      </c>
      <c r="B8869" s="101">
        <v>16</v>
      </c>
      <c r="C8869" s="92" t="str">
        <f t="shared" si="414"/>
        <v>GET /accounts/{AccountId}/product</v>
      </c>
      <c r="D8869" s="94" t="s">
        <v>207</v>
      </c>
      <c r="E8869" s="93" t="str">
        <f t="shared" si="415"/>
        <v>AISP</v>
      </c>
      <c r="F8869" s="93" t="str">
        <f t="shared" si="416"/>
        <v>Y</v>
      </c>
      <c r="G8869" s="95">
        <v>401251.55319428904</v>
      </c>
      <c r="H8869" s="101">
        <v>5126.9231812182989</v>
      </c>
      <c r="I8869" s="101">
        <v>186.45201318164797</v>
      </c>
      <c r="J8869" s="96"/>
      <c r="K8869" s="96"/>
      <c r="L8869" s="96"/>
      <c r="M8869" s="96"/>
      <c r="N8869" s="96"/>
      <c r="O8869" s="96"/>
      <c r="P8869" s="96"/>
    </row>
    <row r="8870" spans="1:16" x14ac:dyDescent="0.25">
      <c r="A8870" s="100">
        <v>43800</v>
      </c>
      <c r="B8870" s="101">
        <v>17</v>
      </c>
      <c r="C8870" s="92" t="str">
        <f t="shared" si="414"/>
        <v>GET /products</v>
      </c>
      <c r="D8870" s="94" t="s">
        <v>207</v>
      </c>
      <c r="E8870" s="93" t="str">
        <f t="shared" si="415"/>
        <v>AISP</v>
      </c>
      <c r="F8870" s="93" t="str">
        <f t="shared" si="416"/>
        <v>Y</v>
      </c>
      <c r="G8870" s="95">
        <v>891484.97391811735</v>
      </c>
      <c r="H8870" s="101">
        <v>31475.52983370587</v>
      </c>
      <c r="I8870" s="101">
        <v>231.72476545562401</v>
      </c>
      <c r="J8870" s="96"/>
      <c r="K8870" s="96"/>
      <c r="L8870" s="96"/>
      <c r="M8870" s="96"/>
      <c r="N8870" s="96"/>
      <c r="O8870" s="96"/>
      <c r="P8870" s="96"/>
    </row>
    <row r="8871" spans="1:16" x14ac:dyDescent="0.25">
      <c r="A8871" s="100">
        <v>43800</v>
      </c>
      <c r="B8871" s="101">
        <v>18</v>
      </c>
      <c r="C8871" s="92" t="str">
        <f t="shared" si="414"/>
        <v>GET /accounts/{AccountId}/offers</v>
      </c>
      <c r="D8871" s="94" t="s">
        <v>207</v>
      </c>
      <c r="E8871" s="93" t="str">
        <f t="shared" si="415"/>
        <v>AISP</v>
      </c>
      <c r="F8871" s="93" t="str">
        <f t="shared" si="416"/>
        <v>Y</v>
      </c>
      <c r="G8871" s="95">
        <v>903762.73985884525</v>
      </c>
      <c r="H8871" s="101">
        <v>39086.908017853209</v>
      </c>
      <c r="I8871" s="101">
        <v>289.25583980716794</v>
      </c>
      <c r="J8871" s="96"/>
      <c r="K8871" s="96"/>
      <c r="L8871" s="96"/>
      <c r="M8871" s="96"/>
      <c r="N8871" s="96"/>
      <c r="O8871" s="96"/>
      <c r="P8871" s="96"/>
    </row>
    <row r="8872" spans="1:16" x14ac:dyDescent="0.25">
      <c r="A8872" s="100">
        <v>43800</v>
      </c>
      <c r="B8872" s="101">
        <v>19</v>
      </c>
      <c r="C8872" s="92" t="str">
        <f t="shared" si="414"/>
        <v>GET /offers</v>
      </c>
      <c r="D8872" s="94" t="s">
        <v>207</v>
      </c>
      <c r="E8872" s="93" t="str">
        <f t="shared" si="415"/>
        <v>AISP</v>
      </c>
      <c r="F8872" s="93" t="str">
        <f t="shared" si="416"/>
        <v>Y</v>
      </c>
      <c r="G8872" s="95">
        <v>3858473.0135926949</v>
      </c>
      <c r="H8872" s="101">
        <v>41360.375300988009</v>
      </c>
      <c r="I8872" s="101">
        <v>186.51564478621938</v>
      </c>
      <c r="J8872" s="96"/>
      <c r="K8872" s="96"/>
      <c r="L8872" s="96"/>
      <c r="M8872" s="96"/>
      <c r="N8872" s="96"/>
      <c r="O8872" s="96"/>
      <c r="P8872" s="96"/>
    </row>
    <row r="8873" spans="1:16" x14ac:dyDescent="0.25">
      <c r="A8873" s="100">
        <v>43800</v>
      </c>
      <c r="B8873" s="101">
        <v>20</v>
      </c>
      <c r="C8873" s="92" t="str">
        <f t="shared" si="414"/>
        <v>GET /accounts/{AccountId}/party</v>
      </c>
      <c r="D8873" s="94" t="s">
        <v>207</v>
      </c>
      <c r="E8873" s="93" t="str">
        <f t="shared" si="415"/>
        <v>AISP</v>
      </c>
      <c r="F8873" s="93" t="str">
        <f t="shared" si="416"/>
        <v>Y</v>
      </c>
      <c r="G8873" s="95">
        <v>1213840.1249608484</v>
      </c>
      <c r="H8873" s="101">
        <v>49074.076380793857</v>
      </c>
      <c r="I8873" s="101">
        <v>0</v>
      </c>
      <c r="J8873" s="96"/>
      <c r="K8873" s="96"/>
      <c r="L8873" s="96"/>
      <c r="M8873" s="96"/>
      <c r="N8873" s="96"/>
      <c r="O8873" s="96"/>
      <c r="P8873" s="96"/>
    </row>
    <row r="8874" spans="1:16" x14ac:dyDescent="0.25">
      <c r="A8874" s="100">
        <v>43800</v>
      </c>
      <c r="B8874" s="101">
        <v>21</v>
      </c>
      <c r="C8874" s="92" t="str">
        <f t="shared" si="414"/>
        <v>GET /party</v>
      </c>
      <c r="D8874" s="94" t="s">
        <v>207</v>
      </c>
      <c r="E8874" s="93" t="str">
        <f t="shared" si="415"/>
        <v>AISP</v>
      </c>
      <c r="F8874" s="93" t="str">
        <f t="shared" si="416"/>
        <v>Y</v>
      </c>
      <c r="G8874" s="95">
        <v>906341.94269786985</v>
      </c>
      <c r="H8874" s="101">
        <v>11279.216141342118</v>
      </c>
      <c r="I8874" s="101">
        <v>421.66932784632888</v>
      </c>
      <c r="J8874" s="96"/>
      <c r="K8874" s="96"/>
      <c r="L8874" s="96"/>
      <c r="M8874" s="96"/>
      <c r="N8874" s="96"/>
      <c r="O8874" s="96"/>
      <c r="P8874" s="96"/>
    </row>
    <row r="8875" spans="1:16" x14ac:dyDescent="0.25">
      <c r="A8875" s="100">
        <v>43800</v>
      </c>
      <c r="B8875" s="101">
        <v>22</v>
      </c>
      <c r="C8875" s="92" t="str">
        <f t="shared" si="414"/>
        <v>GET /accounts/{AccountId}/scheduled-payments</v>
      </c>
      <c r="D8875" s="94" t="s">
        <v>207</v>
      </c>
      <c r="E8875" s="93" t="str">
        <f t="shared" si="415"/>
        <v>AISP</v>
      </c>
      <c r="F8875" s="93" t="str">
        <f t="shared" si="416"/>
        <v>Y</v>
      </c>
      <c r="G8875" s="95">
        <v>1119944.6811879182</v>
      </c>
      <c r="H8875" s="101">
        <v>34812.683530157876</v>
      </c>
      <c r="I8875" s="101">
        <v>3.1854847769652408</v>
      </c>
      <c r="J8875" s="96"/>
      <c r="K8875" s="96"/>
      <c r="L8875" s="96"/>
      <c r="M8875" s="96"/>
      <c r="N8875" s="96"/>
      <c r="O8875" s="96"/>
      <c r="P8875" s="96"/>
    </row>
    <row r="8876" spans="1:16" x14ac:dyDescent="0.25">
      <c r="A8876" s="100">
        <v>43800</v>
      </c>
      <c r="B8876" s="101">
        <v>23</v>
      </c>
      <c r="C8876" s="92" t="str">
        <f t="shared" si="414"/>
        <v>GET /scheduled-payments</v>
      </c>
      <c r="D8876" s="94" t="s">
        <v>207</v>
      </c>
      <c r="E8876" s="93" t="str">
        <f t="shared" si="415"/>
        <v>AISP</v>
      </c>
      <c r="F8876" s="93" t="str">
        <f t="shared" si="416"/>
        <v>Y</v>
      </c>
      <c r="G8876" s="95">
        <v>2130140.4554877812</v>
      </c>
      <c r="H8876" s="102">
        <v>30715.53281006472</v>
      </c>
      <c r="I8876" s="102">
        <v>86.229608831166573</v>
      </c>
      <c r="J8876" s="96"/>
      <c r="K8876" s="96"/>
      <c r="L8876" s="96"/>
      <c r="M8876" s="96"/>
      <c r="N8876" s="96"/>
      <c r="O8876" s="96"/>
      <c r="P8876" s="96"/>
    </row>
    <row r="8877" spans="1:16" x14ac:dyDescent="0.25">
      <c r="A8877" s="100">
        <v>43800</v>
      </c>
      <c r="B8877" s="101">
        <v>24</v>
      </c>
      <c r="C8877" s="92" t="str">
        <f t="shared" si="414"/>
        <v>GET /accounts/{AccountId}/statements</v>
      </c>
      <c r="D8877" s="94" t="s">
        <v>207</v>
      </c>
      <c r="E8877" s="93" t="str">
        <f t="shared" si="415"/>
        <v>AISP</v>
      </c>
      <c r="F8877" s="93" t="str">
        <f t="shared" si="416"/>
        <v>Y</v>
      </c>
      <c r="G8877" s="95">
        <v>971848.27394102677</v>
      </c>
      <c r="H8877" s="102">
        <v>15360.232867674811</v>
      </c>
      <c r="I8877" s="102">
        <v>155.98734077207808</v>
      </c>
      <c r="J8877" s="96"/>
      <c r="K8877" s="96"/>
      <c r="L8877" s="96"/>
      <c r="M8877" s="96"/>
      <c r="N8877" s="96"/>
      <c r="O8877" s="96"/>
      <c r="P8877" s="96"/>
    </row>
    <row r="8878" spans="1:16" x14ac:dyDescent="0.25">
      <c r="A8878" s="100">
        <v>43800</v>
      </c>
      <c r="B8878" s="101">
        <v>25</v>
      </c>
      <c r="C8878" s="92" t="str">
        <f t="shared" si="414"/>
        <v>GET /accounts/{AccountId}/statements/{StatementId}</v>
      </c>
      <c r="D8878" s="94" t="s">
        <v>207</v>
      </c>
      <c r="E8878" s="93" t="str">
        <f t="shared" si="415"/>
        <v>AISP</v>
      </c>
      <c r="F8878" s="93" t="str">
        <f t="shared" si="416"/>
        <v>Y</v>
      </c>
      <c r="G8878" s="95">
        <v>1458096.448610554</v>
      </c>
      <c r="H8878" s="102">
        <v>23627.062486681392</v>
      </c>
      <c r="I8878" s="102">
        <v>113.61444016729639</v>
      </c>
      <c r="J8878" s="96"/>
      <c r="K8878" s="96"/>
      <c r="L8878" s="96"/>
      <c r="M8878" s="96"/>
      <c r="N8878" s="96"/>
      <c r="O8878" s="96"/>
      <c r="P8878" s="96"/>
    </row>
    <row r="8879" spans="1:16" x14ac:dyDescent="0.25">
      <c r="A8879" s="100">
        <v>43800</v>
      </c>
      <c r="B8879" s="101">
        <v>26</v>
      </c>
      <c r="C8879" s="92" t="str">
        <f t="shared" si="414"/>
        <v>GET /accounts/{AccountId}/statements/{StatementId}/file</v>
      </c>
      <c r="D8879" s="94" t="s">
        <v>207</v>
      </c>
      <c r="E8879" s="93" t="str">
        <f t="shared" si="415"/>
        <v>AISP</v>
      </c>
      <c r="F8879" s="93" t="str">
        <f t="shared" si="416"/>
        <v>Y</v>
      </c>
      <c r="G8879" s="95">
        <v>2541116.0496282694</v>
      </c>
      <c r="H8879" s="102">
        <v>25404.043512107572</v>
      </c>
      <c r="I8879" s="102">
        <v>89.681175280004808</v>
      </c>
      <c r="J8879" s="96"/>
      <c r="K8879" s="96"/>
      <c r="L8879" s="96"/>
      <c r="M8879" s="96"/>
      <c r="N8879" s="96"/>
      <c r="O8879" s="96"/>
      <c r="P8879" s="96"/>
    </row>
    <row r="8880" spans="1:16" x14ac:dyDescent="0.25">
      <c r="A8880" s="100">
        <v>43800</v>
      </c>
      <c r="B8880" s="101">
        <v>27</v>
      </c>
      <c r="C8880" s="92" t="str">
        <f t="shared" si="414"/>
        <v>GET /accounts/{AccountId}/statements/{StatementId}/transactions</v>
      </c>
      <c r="D8880" s="94" t="s">
        <v>207</v>
      </c>
      <c r="E8880" s="93" t="str">
        <f t="shared" si="415"/>
        <v>AISP</v>
      </c>
      <c r="F8880" s="93" t="str">
        <f t="shared" si="416"/>
        <v>Y</v>
      </c>
      <c r="G8880" s="95">
        <v>34059109.958609328</v>
      </c>
      <c r="H8880" s="102">
        <v>7853.0180187453334</v>
      </c>
      <c r="I8880" s="102">
        <v>308.58028495130958</v>
      </c>
      <c r="J8880" s="96"/>
      <c r="K8880" s="96"/>
      <c r="L8880" s="96"/>
      <c r="M8880" s="96"/>
      <c r="N8880" s="96"/>
      <c r="O8880" s="96"/>
      <c r="P8880" s="96"/>
    </row>
    <row r="8881" spans="1:16" x14ac:dyDescent="0.25">
      <c r="A8881" s="100">
        <v>43800</v>
      </c>
      <c r="B8881" s="101">
        <v>28</v>
      </c>
      <c r="C8881" s="92" t="str">
        <f t="shared" si="414"/>
        <v>GET /statements</v>
      </c>
      <c r="D8881" s="94" t="s">
        <v>207</v>
      </c>
      <c r="E8881" s="93" t="str">
        <f t="shared" si="415"/>
        <v>AISP</v>
      </c>
      <c r="F8881" s="93" t="str">
        <f t="shared" si="416"/>
        <v>Y</v>
      </c>
      <c r="G8881" s="95">
        <v>4030260.7606334873</v>
      </c>
      <c r="H8881" s="102">
        <v>46339.962856980252</v>
      </c>
      <c r="I8881" s="102">
        <v>72.887399860564258</v>
      </c>
      <c r="J8881" s="96"/>
      <c r="K8881" s="96"/>
      <c r="L8881" s="96"/>
      <c r="M8881" s="96"/>
      <c r="N8881" s="96"/>
      <c r="O8881" s="96"/>
      <c r="P8881" s="96"/>
    </row>
    <row r="8882" spans="1:16" x14ac:dyDescent="0.25">
      <c r="A8882" s="100">
        <v>43800</v>
      </c>
      <c r="B8882" s="101">
        <v>29</v>
      </c>
      <c r="C8882" s="92" t="str">
        <f t="shared" si="414"/>
        <v>POST /domestic-payment-consents</v>
      </c>
      <c r="D8882" s="94" t="s">
        <v>207</v>
      </c>
      <c r="E8882" s="93" t="str">
        <f t="shared" si="415"/>
        <v>PISP</v>
      </c>
      <c r="F8882" s="93" t="str">
        <f t="shared" si="416"/>
        <v>N</v>
      </c>
      <c r="G8882" s="95">
        <v>3753021.7516048658</v>
      </c>
      <c r="H8882" s="102">
        <v>8087.5214044957638</v>
      </c>
      <c r="I8882" s="102">
        <v>105.45547658163909</v>
      </c>
      <c r="J8882" s="96"/>
      <c r="K8882" s="96"/>
      <c r="L8882" s="96"/>
      <c r="M8882" s="96"/>
      <c r="N8882" s="96"/>
      <c r="O8882" s="96"/>
      <c r="P8882" s="96"/>
    </row>
    <row r="8883" spans="1:16" x14ac:dyDescent="0.25">
      <c r="A8883" s="100">
        <v>43800</v>
      </c>
      <c r="B8883" s="101">
        <v>30</v>
      </c>
      <c r="C8883" s="92" t="str">
        <f t="shared" si="414"/>
        <v>GET /domestic-payment-consents/{ConsentId}</v>
      </c>
      <c r="D8883" s="94" t="s">
        <v>207</v>
      </c>
      <c r="E8883" s="93" t="str">
        <f t="shared" si="415"/>
        <v>PISP</v>
      </c>
      <c r="F8883" s="93" t="str">
        <f t="shared" si="416"/>
        <v>N</v>
      </c>
      <c r="G8883" s="95">
        <v>16121398.143988568</v>
      </c>
      <c r="H8883" s="102">
        <v>17155.655129762974</v>
      </c>
      <c r="I8883" s="102">
        <v>170.65878428355643</v>
      </c>
      <c r="J8883" s="96"/>
      <c r="K8883" s="96"/>
      <c r="L8883" s="96"/>
      <c r="M8883" s="96"/>
      <c r="N8883" s="96"/>
      <c r="O8883" s="96"/>
      <c r="P8883" s="96"/>
    </row>
    <row r="8884" spans="1:16" x14ac:dyDescent="0.25">
      <c r="A8884" s="100">
        <v>43800</v>
      </c>
      <c r="B8884" s="101">
        <v>31</v>
      </c>
      <c r="C8884" s="92" t="str">
        <f t="shared" si="414"/>
        <v>POST /domestic-payments</v>
      </c>
      <c r="D8884" s="94" t="s">
        <v>207</v>
      </c>
      <c r="E8884" s="93" t="str">
        <f t="shared" si="415"/>
        <v>PISP</v>
      </c>
      <c r="F8884" s="93" t="str">
        <f t="shared" si="416"/>
        <v>Y</v>
      </c>
      <c r="G8884" s="95">
        <v>4859533.9687840063</v>
      </c>
      <c r="H8884" s="102">
        <v>17743.051075282187</v>
      </c>
      <c r="I8884" s="102">
        <v>6.3889620802006011</v>
      </c>
      <c r="J8884" s="96"/>
      <c r="K8884" s="96"/>
      <c r="L8884" s="96"/>
      <c r="M8884" s="96"/>
      <c r="N8884" s="96"/>
      <c r="O8884" s="96"/>
      <c r="P8884" s="96"/>
    </row>
    <row r="8885" spans="1:16" x14ac:dyDescent="0.25">
      <c r="A8885" s="100">
        <v>43800</v>
      </c>
      <c r="B8885" s="101">
        <v>32</v>
      </c>
      <c r="C8885" s="92" t="str">
        <f t="shared" si="414"/>
        <v>GET /domestic-payments/{DomesticPaymentId}</v>
      </c>
      <c r="D8885" s="94" t="s">
        <v>207</v>
      </c>
      <c r="E8885" s="93" t="str">
        <f t="shared" si="415"/>
        <v>PISP</v>
      </c>
      <c r="F8885" s="93" t="str">
        <f t="shared" si="416"/>
        <v>Y</v>
      </c>
      <c r="G8885" s="95">
        <v>35169832.789772451</v>
      </c>
      <c r="H8885" s="102">
        <v>39184.66077034676</v>
      </c>
      <c r="I8885" s="102">
        <v>72.079597962539907</v>
      </c>
      <c r="J8885" s="96"/>
      <c r="K8885" s="96"/>
      <c r="L8885" s="96"/>
      <c r="M8885" s="96"/>
      <c r="N8885" s="96"/>
      <c r="O8885" s="96"/>
      <c r="P8885" s="96"/>
    </row>
    <row r="8886" spans="1:16" x14ac:dyDescent="0.25">
      <c r="A8886" s="100">
        <v>43800</v>
      </c>
      <c r="B8886" s="101">
        <v>33</v>
      </c>
      <c r="C8886" s="92" t="str">
        <f t="shared" si="414"/>
        <v>POST /domestic-scheduled-payment-consents</v>
      </c>
      <c r="D8886" s="94" t="s">
        <v>207</v>
      </c>
      <c r="E8886" s="93" t="str">
        <f t="shared" si="415"/>
        <v>PISP</v>
      </c>
      <c r="F8886" s="93" t="str">
        <f t="shared" si="416"/>
        <v>N</v>
      </c>
      <c r="G8886" s="95">
        <v>21156108.777062699</v>
      </c>
      <c r="H8886" s="102">
        <v>18006.236512181476</v>
      </c>
      <c r="I8886" s="102">
        <v>102.47775331101708</v>
      </c>
      <c r="J8886" s="96"/>
      <c r="K8886" s="96"/>
      <c r="L8886" s="96"/>
      <c r="M8886" s="96"/>
      <c r="N8886" s="96"/>
      <c r="O8886" s="96"/>
      <c r="P8886" s="96"/>
    </row>
    <row r="8887" spans="1:16" x14ac:dyDescent="0.25">
      <c r="A8887" s="100">
        <v>43800</v>
      </c>
      <c r="B8887" s="101">
        <v>34</v>
      </c>
      <c r="C8887" s="92" t="str">
        <f t="shared" si="414"/>
        <v>GET /domestic-scheduled-payment-consents/{ConsentId}</v>
      </c>
      <c r="D8887" s="94" t="s">
        <v>207</v>
      </c>
      <c r="E8887" s="93" t="str">
        <f t="shared" si="415"/>
        <v>PISP</v>
      </c>
      <c r="F8887" s="93" t="str">
        <f t="shared" si="416"/>
        <v>N</v>
      </c>
      <c r="G8887" s="95">
        <v>13396943.111973833</v>
      </c>
      <c r="H8887" s="102">
        <v>13197.991369063395</v>
      </c>
      <c r="I8887" s="102">
        <v>83.647339431868133</v>
      </c>
      <c r="J8887" s="96"/>
      <c r="K8887" s="96"/>
      <c r="L8887" s="96"/>
      <c r="M8887" s="96"/>
      <c r="N8887" s="96"/>
      <c r="O8887" s="96"/>
      <c r="P8887" s="96"/>
    </row>
    <row r="8888" spans="1:16" x14ac:dyDescent="0.25">
      <c r="A8888" s="100">
        <v>43800</v>
      </c>
      <c r="B8888" s="101">
        <v>35</v>
      </c>
      <c r="C8888" s="92" t="str">
        <f t="shared" si="414"/>
        <v>POST /domestic-scheduled-payments</v>
      </c>
      <c r="D8888" s="94" t="s">
        <v>207</v>
      </c>
      <c r="E8888" s="93" t="str">
        <f t="shared" si="415"/>
        <v>PISP</v>
      </c>
      <c r="F8888" s="93" t="str">
        <f t="shared" si="416"/>
        <v>Y</v>
      </c>
      <c r="G8888" s="95">
        <v>31031526.719910827</v>
      </c>
      <c r="H8888" s="102">
        <v>47629.653026022163</v>
      </c>
      <c r="I8888" s="102">
        <v>187.59869423442271</v>
      </c>
      <c r="J8888" s="96"/>
      <c r="K8888" s="96"/>
      <c r="L8888" s="96"/>
      <c r="M8888" s="96"/>
      <c r="N8888" s="96"/>
      <c r="O8888" s="96"/>
      <c r="P8888" s="96"/>
    </row>
    <row r="8889" spans="1:16" x14ac:dyDescent="0.25">
      <c r="A8889" s="100">
        <v>43800</v>
      </c>
      <c r="B8889" s="101">
        <v>36</v>
      </c>
      <c r="C8889" s="92" t="str">
        <f t="shared" si="414"/>
        <v>GET /domestic-scheduled-payments/{DomesticScheduledPaymentId}</v>
      </c>
      <c r="D8889" s="94" t="s">
        <v>207</v>
      </c>
      <c r="E8889" s="93" t="str">
        <f t="shared" si="415"/>
        <v>PISP</v>
      </c>
      <c r="F8889" s="93" t="str">
        <f t="shared" si="416"/>
        <v>Y</v>
      </c>
      <c r="G8889" s="95">
        <v>14850885.26328199</v>
      </c>
      <c r="H8889" s="102">
        <v>33869.487532948151</v>
      </c>
      <c r="I8889" s="102">
        <v>84.487241484463908</v>
      </c>
      <c r="J8889" s="96"/>
      <c r="K8889" s="96"/>
      <c r="L8889" s="96"/>
      <c r="M8889" s="96"/>
      <c r="N8889" s="96"/>
      <c r="O8889" s="96"/>
      <c r="P8889" s="96"/>
    </row>
    <row r="8890" spans="1:16" x14ac:dyDescent="0.25">
      <c r="A8890" s="100">
        <v>43800</v>
      </c>
      <c r="B8890" s="101">
        <v>37</v>
      </c>
      <c r="C8890" s="92" t="str">
        <f t="shared" si="414"/>
        <v>POST /domestic-standing-order-consents</v>
      </c>
      <c r="D8890" s="94" t="s">
        <v>207</v>
      </c>
      <c r="E8890" s="93" t="str">
        <f t="shared" si="415"/>
        <v>PISP</v>
      </c>
      <c r="F8890" s="93" t="str">
        <f t="shared" si="416"/>
        <v>N</v>
      </c>
      <c r="G8890" s="95">
        <v>28377718.051452793</v>
      </c>
      <c r="H8890" s="102">
        <v>24524.912229179867</v>
      </c>
      <c r="I8890" s="102">
        <v>236.46165050659059</v>
      </c>
      <c r="J8890" s="96"/>
      <c r="K8890" s="96"/>
      <c r="L8890" s="96"/>
      <c r="M8890" s="96"/>
      <c r="N8890" s="96"/>
      <c r="O8890" s="96"/>
      <c r="P8890" s="96"/>
    </row>
    <row r="8891" spans="1:16" x14ac:dyDescent="0.25">
      <c r="A8891" s="100">
        <v>43800</v>
      </c>
      <c r="B8891" s="101">
        <v>38</v>
      </c>
      <c r="C8891" s="92" t="str">
        <f t="shared" si="414"/>
        <v>GET /domestic-standing-order-consents/{ConsentId}</v>
      </c>
      <c r="D8891" s="94" t="s">
        <v>207</v>
      </c>
      <c r="E8891" s="93" t="str">
        <f t="shared" si="415"/>
        <v>PISP</v>
      </c>
      <c r="F8891" s="93" t="str">
        <f t="shared" si="416"/>
        <v>N</v>
      </c>
      <c r="G8891" s="95">
        <v>24571311.218722496</v>
      </c>
      <c r="H8891" s="102">
        <v>28454.653969975821</v>
      </c>
      <c r="I8891" s="102">
        <v>234.05547410615563</v>
      </c>
      <c r="J8891" s="96"/>
      <c r="K8891" s="96"/>
      <c r="L8891" s="96"/>
      <c r="M8891" s="96"/>
      <c r="N8891" s="96"/>
      <c r="O8891" s="96"/>
      <c r="P8891" s="96"/>
    </row>
    <row r="8892" spans="1:16" x14ac:dyDescent="0.25">
      <c r="A8892" s="100">
        <v>43800</v>
      </c>
      <c r="B8892" s="101">
        <v>39</v>
      </c>
      <c r="C8892" s="92" t="str">
        <f t="shared" si="414"/>
        <v>POST /domestic-standing-orders</v>
      </c>
      <c r="D8892" s="94" t="s">
        <v>207</v>
      </c>
      <c r="E8892" s="93" t="str">
        <f t="shared" si="415"/>
        <v>PISP</v>
      </c>
      <c r="F8892" s="93" t="str">
        <f t="shared" si="416"/>
        <v>Y</v>
      </c>
      <c r="G8892" s="95">
        <v>9023680.0136188455</v>
      </c>
      <c r="H8892" s="102">
        <v>20836.531788951921</v>
      </c>
      <c r="I8892" s="102">
        <v>2.3401257135449853</v>
      </c>
      <c r="J8892" s="96"/>
      <c r="K8892" s="96"/>
      <c r="L8892" s="96"/>
      <c r="M8892" s="96"/>
      <c r="N8892" s="96"/>
      <c r="O8892" s="96"/>
      <c r="P8892" s="96"/>
    </row>
    <row r="8893" spans="1:16" x14ac:dyDescent="0.25">
      <c r="A8893" s="100">
        <v>43800</v>
      </c>
      <c r="B8893" s="101">
        <v>40</v>
      </c>
      <c r="C8893" s="92" t="str">
        <f t="shared" si="414"/>
        <v>GET /domestic-standing-orders/{DomesticStandingOrderId}</v>
      </c>
      <c r="D8893" s="94" t="s">
        <v>207</v>
      </c>
      <c r="E8893" s="93" t="str">
        <f t="shared" si="415"/>
        <v>PISP</v>
      </c>
      <c r="F8893" s="93" t="str">
        <f t="shared" si="416"/>
        <v>Y</v>
      </c>
      <c r="G8893" s="95">
        <v>6646798.1585012963</v>
      </c>
      <c r="H8893" s="102">
        <v>8907.6580987295347</v>
      </c>
      <c r="I8893" s="102">
        <v>254.92107414340927</v>
      </c>
      <c r="J8893" s="96"/>
      <c r="K8893" s="96"/>
      <c r="L8893" s="96"/>
      <c r="M8893" s="96"/>
      <c r="N8893" s="96"/>
      <c r="O8893" s="96"/>
      <c r="P8893" s="96"/>
    </row>
    <row r="8894" spans="1:16" x14ac:dyDescent="0.25">
      <c r="A8894" s="100">
        <v>43800</v>
      </c>
      <c r="B8894" s="101">
        <v>41</v>
      </c>
      <c r="C8894" s="92" t="str">
        <f t="shared" si="414"/>
        <v>POST /international-payment-consents</v>
      </c>
      <c r="D8894" s="94" t="s">
        <v>207</v>
      </c>
      <c r="E8894" s="93" t="str">
        <f t="shared" si="415"/>
        <v>PISP</v>
      </c>
      <c r="F8894" s="93" t="str">
        <f t="shared" si="416"/>
        <v>N</v>
      </c>
      <c r="G8894" s="95">
        <v>35298543.39706286</v>
      </c>
      <c r="H8894" s="102">
        <v>49203.68564766254</v>
      </c>
      <c r="I8894" s="102">
        <v>66.226409473648445</v>
      </c>
      <c r="J8894" s="96"/>
      <c r="K8894" s="96"/>
      <c r="L8894" s="96"/>
      <c r="M8894" s="96"/>
      <c r="N8894" s="96"/>
      <c r="O8894" s="96"/>
      <c r="P8894" s="96"/>
    </row>
    <row r="8895" spans="1:16" x14ac:dyDescent="0.25">
      <c r="A8895" s="100">
        <v>43800</v>
      </c>
      <c r="B8895" s="101">
        <v>42</v>
      </c>
      <c r="C8895" s="92" t="str">
        <f t="shared" si="414"/>
        <v>GET /international-payment-consents/{ConsentId}</v>
      </c>
      <c r="D8895" s="94" t="s">
        <v>207</v>
      </c>
      <c r="E8895" s="93" t="str">
        <f t="shared" si="415"/>
        <v>PISP</v>
      </c>
      <c r="F8895" s="93" t="str">
        <f t="shared" si="416"/>
        <v>N</v>
      </c>
      <c r="G8895" s="95">
        <v>32809315.447170991</v>
      </c>
      <c r="H8895" s="102">
        <v>30259.624067197445</v>
      </c>
      <c r="I8895" s="102">
        <v>300.56838258730841</v>
      </c>
      <c r="J8895" s="96"/>
      <c r="K8895" s="96"/>
      <c r="L8895" s="96"/>
      <c r="M8895" s="96"/>
      <c r="N8895" s="96"/>
      <c r="O8895" s="96"/>
      <c r="P8895" s="96"/>
    </row>
    <row r="8896" spans="1:16" x14ac:dyDescent="0.25">
      <c r="A8896" s="100">
        <v>43800</v>
      </c>
      <c r="B8896" s="101">
        <v>43</v>
      </c>
      <c r="C8896" s="92" t="str">
        <f t="shared" si="414"/>
        <v>POST /international-payments</v>
      </c>
      <c r="D8896" s="94" t="s">
        <v>207</v>
      </c>
      <c r="E8896" s="93" t="str">
        <f t="shared" si="415"/>
        <v>PISP</v>
      </c>
      <c r="F8896" s="93" t="str">
        <f t="shared" si="416"/>
        <v>Y</v>
      </c>
      <c r="G8896" s="95">
        <v>40531542.101761661</v>
      </c>
      <c r="H8896" s="102">
        <v>39411.27196877708</v>
      </c>
      <c r="I8896" s="102">
        <v>47.961890955310949</v>
      </c>
      <c r="J8896" s="96"/>
      <c r="K8896" s="96"/>
      <c r="L8896" s="96"/>
      <c r="M8896" s="96"/>
      <c r="N8896" s="96"/>
      <c r="O8896" s="96"/>
      <c r="P8896" s="96"/>
    </row>
    <row r="8897" spans="1:16" x14ac:dyDescent="0.25">
      <c r="A8897" s="100">
        <v>43800</v>
      </c>
      <c r="B8897" s="101">
        <v>44</v>
      </c>
      <c r="C8897" s="92" t="str">
        <f t="shared" si="414"/>
        <v>GET /international-payments/{InternationalPaymentId}</v>
      </c>
      <c r="D8897" s="94" t="s">
        <v>207</v>
      </c>
      <c r="E8897" s="93" t="str">
        <f t="shared" si="415"/>
        <v>PISP</v>
      </c>
      <c r="F8897" s="93" t="str">
        <f t="shared" si="416"/>
        <v>Y</v>
      </c>
      <c r="G8897" s="95">
        <v>14454248.564768506</v>
      </c>
      <c r="H8897" s="102">
        <v>18946.893021128421</v>
      </c>
      <c r="I8897" s="102">
        <v>70.844807536003373</v>
      </c>
      <c r="J8897" s="96"/>
      <c r="K8897" s="96"/>
      <c r="L8897" s="96"/>
      <c r="M8897" s="96"/>
      <c r="N8897" s="96"/>
      <c r="O8897" s="96"/>
      <c r="P8897" s="96"/>
    </row>
    <row r="8898" spans="1:16" x14ac:dyDescent="0.25">
      <c r="A8898" s="100">
        <v>43800</v>
      </c>
      <c r="B8898" s="101">
        <v>45</v>
      </c>
      <c r="C8898" s="92" t="str">
        <f t="shared" si="414"/>
        <v>POST /international-scheduled-payment-consents</v>
      </c>
      <c r="D8898" s="94" t="s">
        <v>207</v>
      </c>
      <c r="E8898" s="93" t="str">
        <f t="shared" si="415"/>
        <v>PISP</v>
      </c>
      <c r="F8898" s="93" t="str">
        <f t="shared" si="416"/>
        <v>N</v>
      </c>
      <c r="G8898" s="95">
        <v>28450974.73525909</v>
      </c>
      <c r="H8898" s="102">
        <v>36278.5273615392</v>
      </c>
      <c r="I8898" s="102">
        <v>15.844863610571611</v>
      </c>
      <c r="J8898" s="96"/>
      <c r="K8898" s="96"/>
      <c r="L8898" s="96"/>
      <c r="M8898" s="96"/>
      <c r="N8898" s="96"/>
      <c r="O8898" s="96"/>
      <c r="P8898" s="96"/>
    </row>
    <row r="8899" spans="1:16" x14ac:dyDescent="0.25">
      <c r="A8899" s="100">
        <v>43800</v>
      </c>
      <c r="B8899" s="101">
        <v>46</v>
      </c>
      <c r="C8899" s="92" t="str">
        <f t="shared" si="414"/>
        <v>GET /international-scheduled-payment-consents/{ConsentId}</v>
      </c>
      <c r="D8899" s="94" t="s">
        <v>207</v>
      </c>
      <c r="E8899" s="93" t="str">
        <f t="shared" si="415"/>
        <v>PISP</v>
      </c>
      <c r="F8899" s="93" t="str">
        <f t="shared" si="416"/>
        <v>N</v>
      </c>
      <c r="G8899" s="95">
        <v>9066679.5782293249</v>
      </c>
      <c r="H8899" s="102">
        <v>26681.579533438147</v>
      </c>
      <c r="I8899" s="102">
        <v>26.617356509341942</v>
      </c>
      <c r="J8899" s="96"/>
      <c r="K8899" s="96"/>
      <c r="L8899" s="96"/>
      <c r="M8899" s="96"/>
      <c r="N8899" s="96"/>
      <c r="O8899" s="96"/>
      <c r="P8899" s="96"/>
    </row>
    <row r="8900" spans="1:16" x14ac:dyDescent="0.25">
      <c r="A8900" s="100">
        <v>43800</v>
      </c>
      <c r="B8900" s="101">
        <v>47</v>
      </c>
      <c r="C8900" s="92" t="str">
        <f t="shared" si="414"/>
        <v>POST /international-scheduled-payments</v>
      </c>
      <c r="D8900" s="94" t="s">
        <v>207</v>
      </c>
      <c r="E8900" s="93" t="str">
        <f t="shared" si="415"/>
        <v>PISP</v>
      </c>
      <c r="F8900" s="93" t="str">
        <f t="shared" si="416"/>
        <v>Y</v>
      </c>
      <c r="G8900" s="95">
        <v>16188922.080948265</v>
      </c>
      <c r="H8900" s="102">
        <v>23605.848188165503</v>
      </c>
      <c r="I8900" s="102">
        <v>75.722186262623978</v>
      </c>
      <c r="J8900" s="96"/>
      <c r="K8900" s="96"/>
      <c r="L8900" s="96"/>
      <c r="M8900" s="96"/>
      <c r="N8900" s="96"/>
      <c r="O8900" s="96"/>
      <c r="P8900" s="96"/>
    </row>
    <row r="8901" spans="1:16" x14ac:dyDescent="0.25">
      <c r="A8901" s="100">
        <v>43800</v>
      </c>
      <c r="B8901" s="101">
        <v>48</v>
      </c>
      <c r="C8901" s="92" t="str">
        <f t="shared" si="414"/>
        <v>GET /international-scheduled-payments/{InternationalScheduledPaymentId}</v>
      </c>
      <c r="D8901" s="94" t="s">
        <v>207</v>
      </c>
      <c r="E8901" s="93" t="str">
        <f t="shared" si="415"/>
        <v>PISP</v>
      </c>
      <c r="F8901" s="93" t="str">
        <f t="shared" si="416"/>
        <v>Y</v>
      </c>
      <c r="G8901" s="95">
        <v>24065786.377719615</v>
      </c>
      <c r="H8901" s="102">
        <v>37029.286942300467</v>
      </c>
      <c r="I8901" s="102">
        <v>60.898975663681995</v>
      </c>
      <c r="J8901" s="96"/>
      <c r="K8901" s="96"/>
      <c r="L8901" s="96"/>
      <c r="M8901" s="96"/>
      <c r="N8901" s="96"/>
      <c r="O8901" s="96"/>
      <c r="P8901" s="96"/>
    </row>
    <row r="8902" spans="1:16" x14ac:dyDescent="0.25">
      <c r="A8902" s="100">
        <v>43800</v>
      </c>
      <c r="B8902" s="101">
        <v>49</v>
      </c>
      <c r="C8902" s="92" t="str">
        <f t="shared" si="414"/>
        <v>POST /international-standing-order-consents</v>
      </c>
      <c r="D8902" s="94" t="s">
        <v>207</v>
      </c>
      <c r="E8902" s="93" t="str">
        <f t="shared" si="415"/>
        <v>PISP</v>
      </c>
      <c r="F8902" s="93" t="str">
        <f t="shared" si="416"/>
        <v>N</v>
      </c>
      <c r="G8902" s="95">
        <v>3723577.4049910372</v>
      </c>
      <c r="H8902" s="102">
        <v>11872.256133705501</v>
      </c>
      <c r="I8902" s="102">
        <v>6.5282058641202685</v>
      </c>
      <c r="J8902" s="96"/>
      <c r="K8902" s="96"/>
      <c r="L8902" s="96"/>
      <c r="M8902" s="96"/>
      <c r="N8902" s="96"/>
      <c r="O8902" s="96"/>
      <c r="P8902" s="96"/>
    </row>
    <row r="8903" spans="1:16" x14ac:dyDescent="0.25">
      <c r="A8903" s="100">
        <v>43800</v>
      </c>
      <c r="B8903" s="101">
        <v>50</v>
      </c>
      <c r="C8903" s="92" t="str">
        <f t="shared" si="414"/>
        <v>GET /international-standing-order-consents/{ConsentId}</v>
      </c>
      <c r="D8903" s="94" t="s">
        <v>207</v>
      </c>
      <c r="E8903" s="93" t="str">
        <f t="shared" si="415"/>
        <v>PISP</v>
      </c>
      <c r="F8903" s="93" t="str">
        <f t="shared" si="416"/>
        <v>N</v>
      </c>
      <c r="G8903" s="95">
        <v>22053461.177139774</v>
      </c>
      <c r="H8903" s="102">
        <v>31188.907809104985</v>
      </c>
      <c r="I8903" s="102">
        <v>262.10689731793855</v>
      </c>
      <c r="J8903" s="96"/>
      <c r="K8903" s="96"/>
      <c r="L8903" s="96"/>
      <c r="M8903" s="96"/>
      <c r="N8903" s="96"/>
      <c r="O8903" s="96"/>
      <c r="P8903" s="96"/>
    </row>
    <row r="8904" spans="1:16" x14ac:dyDescent="0.25">
      <c r="A8904" s="100">
        <v>43800</v>
      </c>
      <c r="B8904" s="101">
        <v>51</v>
      </c>
      <c r="C8904" s="92" t="str">
        <f t="shared" ref="C8904:C8967" si="417">VLOOKUP($B8904,endpoints,3)</f>
        <v>POST /international-standing-orders</v>
      </c>
      <c r="D8904" s="94" t="s">
        <v>207</v>
      </c>
      <c r="E8904" s="93" t="str">
        <f t="shared" ref="E8904:E8967" si="418">VLOOKUP($B8904,endpoints,4)</f>
        <v>PISP</v>
      </c>
      <c r="F8904" s="93" t="str">
        <f t="shared" ref="F8904:F8967" si="419">VLOOKUP($B8904,endpoints,5)</f>
        <v>Y</v>
      </c>
      <c r="G8904" s="95">
        <v>14361019.219700696</v>
      </c>
      <c r="H8904" s="102">
        <v>26730.562107859576</v>
      </c>
      <c r="I8904" s="102">
        <v>273.66426892639993</v>
      </c>
      <c r="J8904" s="96"/>
      <c r="K8904" s="96"/>
      <c r="L8904" s="96"/>
      <c r="M8904" s="96"/>
      <c r="N8904" s="96"/>
      <c r="O8904" s="96"/>
      <c r="P8904" s="96"/>
    </row>
    <row r="8905" spans="1:16" x14ac:dyDescent="0.25">
      <c r="A8905" s="100">
        <v>43800</v>
      </c>
      <c r="B8905" s="101">
        <v>52</v>
      </c>
      <c r="C8905" s="92" t="str">
        <f t="shared" si="417"/>
        <v>GET /international-standing-orders/{InternationalStandingOrderPaymentId}</v>
      </c>
      <c r="D8905" s="94" t="s">
        <v>207</v>
      </c>
      <c r="E8905" s="93" t="str">
        <f t="shared" si="418"/>
        <v>PISP</v>
      </c>
      <c r="F8905" s="93" t="str">
        <f t="shared" si="419"/>
        <v>Y</v>
      </c>
      <c r="G8905" s="95">
        <v>6439799.503351693</v>
      </c>
      <c r="H8905" s="102">
        <v>19104.177674636947</v>
      </c>
      <c r="I8905" s="102">
        <v>73.4273919768208</v>
      </c>
      <c r="J8905" s="96"/>
      <c r="K8905" s="96"/>
      <c r="L8905" s="96"/>
      <c r="M8905" s="96"/>
      <c r="N8905" s="96"/>
      <c r="O8905" s="96"/>
      <c r="P8905" s="96"/>
    </row>
    <row r="8906" spans="1:16" x14ac:dyDescent="0.25">
      <c r="A8906" s="100">
        <v>43800</v>
      </c>
      <c r="B8906" s="101">
        <v>53</v>
      </c>
      <c r="C8906" s="92" t="str">
        <f t="shared" si="417"/>
        <v>POST /file-payment-consents</v>
      </c>
      <c r="D8906" s="94" t="s">
        <v>207</v>
      </c>
      <c r="E8906" s="93" t="str">
        <f t="shared" si="418"/>
        <v>PISP</v>
      </c>
      <c r="F8906" s="93" t="str">
        <f t="shared" si="419"/>
        <v>N</v>
      </c>
      <c r="G8906" s="95">
        <v>13905471.717412608</v>
      </c>
      <c r="H8906" s="102">
        <v>15309.415333892131</v>
      </c>
      <c r="I8906" s="102">
        <v>22.41966490909974</v>
      </c>
      <c r="J8906" s="96"/>
      <c r="K8906" s="96"/>
      <c r="L8906" s="96"/>
      <c r="M8906" s="96"/>
      <c r="N8906" s="96"/>
      <c r="O8906" s="96"/>
      <c r="P8906" s="96"/>
    </row>
    <row r="8907" spans="1:16" x14ac:dyDescent="0.25">
      <c r="A8907" s="100">
        <v>43800</v>
      </c>
      <c r="B8907" s="101">
        <v>54</v>
      </c>
      <c r="C8907" s="92" t="str">
        <f t="shared" si="417"/>
        <v>GET /file-payment-consents/{ConsentId}</v>
      </c>
      <c r="D8907" s="94" t="s">
        <v>207</v>
      </c>
      <c r="E8907" s="93" t="str">
        <f t="shared" si="418"/>
        <v>PISP</v>
      </c>
      <c r="F8907" s="93" t="str">
        <f t="shared" si="419"/>
        <v>N</v>
      </c>
      <c r="G8907" s="95">
        <v>22001275.950317279</v>
      </c>
      <c r="H8907" s="102">
        <v>25950.305257117736</v>
      </c>
      <c r="I8907" s="102">
        <v>224.87640950657374</v>
      </c>
      <c r="J8907" s="96"/>
      <c r="K8907" s="96"/>
      <c r="L8907" s="96"/>
      <c r="M8907" s="96"/>
      <c r="N8907" s="96"/>
      <c r="O8907" s="96"/>
      <c r="P8907" s="96"/>
    </row>
    <row r="8908" spans="1:16" x14ac:dyDescent="0.25">
      <c r="A8908" s="100">
        <v>43800</v>
      </c>
      <c r="B8908" s="101">
        <v>55</v>
      </c>
      <c r="C8908" s="92" t="str">
        <f t="shared" si="417"/>
        <v>POST /file-payment-consents/{ConsentId}/file</v>
      </c>
      <c r="D8908" s="94" t="s">
        <v>207</v>
      </c>
      <c r="E8908" s="93" t="str">
        <f t="shared" si="418"/>
        <v>PISP</v>
      </c>
      <c r="F8908" s="93" t="str">
        <f t="shared" si="419"/>
        <v>N</v>
      </c>
      <c r="G8908" s="95">
        <v>24820118.929486025</v>
      </c>
      <c r="H8908" s="102">
        <v>35735.976536151356</v>
      </c>
      <c r="I8908" s="102">
        <v>70.357578599291941</v>
      </c>
      <c r="J8908" s="96"/>
      <c r="K8908" s="96"/>
      <c r="L8908" s="96"/>
      <c r="M8908" s="96"/>
      <c r="N8908" s="96"/>
      <c r="O8908" s="96"/>
      <c r="P8908" s="96"/>
    </row>
    <row r="8909" spans="1:16" x14ac:dyDescent="0.25">
      <c r="A8909" s="100">
        <v>43800</v>
      </c>
      <c r="B8909" s="101">
        <v>56</v>
      </c>
      <c r="C8909" s="92" t="str">
        <f t="shared" si="417"/>
        <v>GET /file-payment-consents/{ConsentId}/file</v>
      </c>
      <c r="D8909" s="94" t="s">
        <v>207</v>
      </c>
      <c r="E8909" s="93" t="str">
        <f t="shared" si="418"/>
        <v>PISP</v>
      </c>
      <c r="F8909" s="93" t="str">
        <f t="shared" si="419"/>
        <v>N</v>
      </c>
      <c r="G8909" s="95">
        <v>24125253.515675683</v>
      </c>
      <c r="H8909" s="102">
        <v>33535.57818785408</v>
      </c>
      <c r="I8909" s="102">
        <v>43.730714072387173</v>
      </c>
      <c r="J8909" s="96"/>
      <c r="K8909" s="96"/>
      <c r="L8909" s="96"/>
      <c r="M8909" s="96"/>
      <c r="N8909" s="96"/>
      <c r="O8909" s="96"/>
      <c r="P8909" s="96"/>
    </row>
    <row r="8910" spans="1:16" x14ac:dyDescent="0.25">
      <c r="A8910" s="100">
        <v>43800</v>
      </c>
      <c r="B8910" s="101">
        <v>57</v>
      </c>
      <c r="C8910" s="92" t="str">
        <f t="shared" si="417"/>
        <v>POST /file-payments</v>
      </c>
      <c r="D8910" s="94" t="s">
        <v>207</v>
      </c>
      <c r="E8910" s="93" t="str">
        <f t="shared" si="418"/>
        <v>PISP</v>
      </c>
      <c r="F8910" s="93" t="str">
        <f t="shared" si="419"/>
        <v>Y</v>
      </c>
      <c r="G8910" s="95">
        <v>437303980.89291888</v>
      </c>
      <c r="H8910" s="102">
        <v>4176.9969113571478</v>
      </c>
      <c r="I8910" s="102">
        <v>75.813980842527641</v>
      </c>
      <c r="J8910" s="96"/>
      <c r="K8910" s="96"/>
      <c r="L8910" s="96"/>
      <c r="M8910" s="96"/>
      <c r="N8910" s="96"/>
      <c r="O8910" s="96"/>
      <c r="P8910" s="96"/>
    </row>
    <row r="8911" spans="1:16" x14ac:dyDescent="0.25">
      <c r="A8911" s="100">
        <v>43800</v>
      </c>
      <c r="B8911" s="101">
        <v>58</v>
      </c>
      <c r="C8911" s="92" t="str">
        <f t="shared" si="417"/>
        <v>GET /file-payments/{FilePaymentId}</v>
      </c>
      <c r="D8911" s="94" t="s">
        <v>207</v>
      </c>
      <c r="E8911" s="93" t="str">
        <f t="shared" si="418"/>
        <v>PISP</v>
      </c>
      <c r="F8911" s="93" t="str">
        <f t="shared" si="419"/>
        <v>Y</v>
      </c>
      <c r="G8911" s="95">
        <v>75156967.844579145</v>
      </c>
      <c r="H8911" s="102">
        <v>803.973119516971</v>
      </c>
      <c r="I8911" s="102">
        <v>135.66789286500261</v>
      </c>
      <c r="J8911" s="96"/>
      <c r="K8911" s="96"/>
      <c r="L8911" s="96"/>
      <c r="M8911" s="96"/>
      <c r="N8911" s="96"/>
      <c r="O8911" s="96"/>
      <c r="P8911" s="96"/>
    </row>
    <row r="8912" spans="1:16" x14ac:dyDescent="0.25">
      <c r="A8912" s="100">
        <v>43800</v>
      </c>
      <c r="B8912" s="101">
        <v>59</v>
      </c>
      <c r="C8912" s="92" t="str">
        <f t="shared" si="417"/>
        <v>GET /file-payments/{FilePaymentId}/report-file</v>
      </c>
      <c r="D8912" s="94" t="s">
        <v>207</v>
      </c>
      <c r="E8912" s="93" t="str">
        <f t="shared" si="418"/>
        <v>PISP</v>
      </c>
      <c r="F8912" s="93" t="str">
        <f t="shared" si="419"/>
        <v>Y</v>
      </c>
      <c r="G8912" s="95">
        <v>67811302.384061202</v>
      </c>
      <c r="H8912" s="102">
        <v>2434.7192117770214</v>
      </c>
      <c r="I8912" s="102">
        <v>85.739882236188478</v>
      </c>
      <c r="J8912" s="96"/>
      <c r="K8912" s="96"/>
      <c r="L8912" s="96"/>
      <c r="M8912" s="96"/>
      <c r="N8912" s="96"/>
      <c r="O8912" s="96"/>
      <c r="P8912" s="96"/>
    </row>
    <row r="8913" spans="1:16" x14ac:dyDescent="0.25">
      <c r="A8913" s="100">
        <v>43800</v>
      </c>
      <c r="B8913" s="101">
        <v>60</v>
      </c>
      <c r="C8913" s="92" t="str">
        <f t="shared" si="417"/>
        <v>POST /funds-confirmation-consents</v>
      </c>
      <c r="D8913" s="94" t="s">
        <v>207</v>
      </c>
      <c r="E8913" s="93" t="str">
        <f t="shared" si="418"/>
        <v>CoF</v>
      </c>
      <c r="F8913" s="93" t="str">
        <f t="shared" si="419"/>
        <v>N</v>
      </c>
      <c r="G8913" s="95">
        <v>14239745.686700681</v>
      </c>
      <c r="H8913" s="102">
        <v>15288.976915225214</v>
      </c>
      <c r="I8913" s="102">
        <v>13.123232693220759</v>
      </c>
      <c r="J8913" s="96"/>
      <c r="K8913" s="96"/>
      <c r="L8913" s="96"/>
      <c r="M8913" s="96"/>
      <c r="N8913" s="96"/>
      <c r="O8913" s="96"/>
      <c r="P8913" s="96"/>
    </row>
    <row r="8914" spans="1:16" x14ac:dyDescent="0.25">
      <c r="A8914" s="100">
        <v>43800</v>
      </c>
      <c r="B8914" s="101">
        <v>61</v>
      </c>
      <c r="C8914" s="92" t="str">
        <f t="shared" si="417"/>
        <v>GET /funds-confirmation-consents/{ConsentId}</v>
      </c>
      <c r="D8914" s="94" t="s">
        <v>207</v>
      </c>
      <c r="E8914" s="93" t="str">
        <f t="shared" si="418"/>
        <v>CoF</v>
      </c>
      <c r="F8914" s="93" t="str">
        <f t="shared" si="419"/>
        <v>N</v>
      </c>
      <c r="G8914" s="95">
        <v>23476981.290266175</v>
      </c>
      <c r="H8914" s="102">
        <v>42461.376839033561</v>
      </c>
      <c r="I8914" s="102">
        <v>204.65995952016189</v>
      </c>
      <c r="J8914" s="96"/>
      <c r="K8914" s="96"/>
      <c r="L8914" s="96"/>
      <c r="M8914" s="96"/>
      <c r="N8914" s="96"/>
      <c r="O8914" s="96"/>
      <c r="P8914" s="96"/>
    </row>
    <row r="8915" spans="1:16" x14ac:dyDescent="0.25">
      <c r="A8915" s="100">
        <v>43800</v>
      </c>
      <c r="B8915" s="101">
        <v>62</v>
      </c>
      <c r="C8915" s="92" t="str">
        <f t="shared" si="417"/>
        <v>DELETE /funds-confirmation-consents/{ConsentId}</v>
      </c>
      <c r="D8915" s="94" t="s">
        <v>207</v>
      </c>
      <c r="E8915" s="93" t="str">
        <f t="shared" si="418"/>
        <v>CoF</v>
      </c>
      <c r="F8915" s="93" t="str">
        <f t="shared" si="419"/>
        <v>N</v>
      </c>
      <c r="G8915" s="95">
        <v>7377585.5371313626</v>
      </c>
      <c r="H8915" s="102">
        <v>14027.953902962576</v>
      </c>
      <c r="I8915" s="102">
        <v>128.20387326544457</v>
      </c>
      <c r="J8915" s="96"/>
      <c r="K8915" s="96"/>
      <c r="L8915" s="96"/>
      <c r="M8915" s="96"/>
      <c r="N8915" s="96"/>
      <c r="O8915" s="96"/>
      <c r="P8915" s="96"/>
    </row>
    <row r="8916" spans="1:16" x14ac:dyDescent="0.25">
      <c r="A8916" s="100">
        <v>43800</v>
      </c>
      <c r="B8916" s="101">
        <v>63</v>
      </c>
      <c r="C8916" s="92" t="str">
        <f t="shared" si="417"/>
        <v>POST /funds-confirmations</v>
      </c>
      <c r="D8916" s="94" t="s">
        <v>207</v>
      </c>
      <c r="E8916" s="93" t="str">
        <f t="shared" si="418"/>
        <v>CoF</v>
      </c>
      <c r="F8916" s="93" t="str">
        <f t="shared" si="419"/>
        <v>Y</v>
      </c>
      <c r="G8916" s="95">
        <v>8856172.4568373933</v>
      </c>
      <c r="H8916" s="102">
        <v>17531.597535648136</v>
      </c>
      <c r="I8916" s="102">
        <v>229.4215029114732</v>
      </c>
      <c r="J8916" s="96"/>
      <c r="K8916" s="96"/>
      <c r="L8916" s="96"/>
      <c r="M8916" s="96"/>
      <c r="N8916" s="96"/>
      <c r="O8916" s="96"/>
      <c r="P8916" s="96"/>
    </row>
    <row r="8917" spans="1:16" x14ac:dyDescent="0.25">
      <c r="A8917" s="46">
        <v>43800</v>
      </c>
      <c r="B8917" s="101">
        <v>0</v>
      </c>
      <c r="C8917" s="92" t="str">
        <f t="shared" si="417"/>
        <v>OIDC endpoints for token IDs</v>
      </c>
      <c r="D8917" s="94" t="s">
        <v>208</v>
      </c>
      <c r="E8917" s="93" t="str">
        <f t="shared" si="418"/>
        <v>OIDC</v>
      </c>
      <c r="F8917" s="93" t="str">
        <f t="shared" si="419"/>
        <v>N</v>
      </c>
      <c r="G8917" s="112">
        <v>811529665.32219493</v>
      </c>
      <c r="H8917" s="68">
        <v>1530169.4263758082</v>
      </c>
      <c r="I8917" s="68">
        <v>502.60447701087929</v>
      </c>
      <c r="J8917" s="96"/>
      <c r="K8917" s="96"/>
      <c r="L8917" s="96"/>
      <c r="M8917" s="96"/>
      <c r="N8917" s="96"/>
      <c r="O8917" s="96"/>
      <c r="P8917" s="96"/>
    </row>
    <row r="8918" spans="1:16" x14ac:dyDescent="0.25">
      <c r="A8918" s="97">
        <v>43800</v>
      </c>
      <c r="B8918" s="101">
        <v>1</v>
      </c>
      <c r="C8918" s="92" t="str">
        <f t="shared" si="417"/>
        <v>POST /account-access-consents</v>
      </c>
      <c r="D8918" s="94" t="s">
        <v>208</v>
      </c>
      <c r="E8918" s="93" t="str">
        <f t="shared" si="418"/>
        <v>AISP</v>
      </c>
      <c r="F8918" s="93" t="str">
        <f t="shared" si="419"/>
        <v>N</v>
      </c>
      <c r="G8918" s="95">
        <v>593577.34157744644</v>
      </c>
      <c r="H8918" s="99">
        <v>29495.476028548026</v>
      </c>
      <c r="I8918" s="99">
        <v>91.610476879482135</v>
      </c>
      <c r="J8918" s="96"/>
      <c r="K8918" s="96"/>
      <c r="L8918" s="96"/>
      <c r="M8918" s="96"/>
      <c r="N8918" s="96"/>
      <c r="O8918" s="96"/>
      <c r="P8918" s="96"/>
    </row>
    <row r="8919" spans="1:16" x14ac:dyDescent="0.25">
      <c r="A8919" s="97">
        <v>43800</v>
      </c>
      <c r="B8919" s="101">
        <v>2</v>
      </c>
      <c r="C8919" s="92" t="str">
        <f t="shared" si="417"/>
        <v>GET /account-access-consents/{ConsentId}</v>
      </c>
      <c r="D8919" s="94" t="s">
        <v>208</v>
      </c>
      <c r="E8919" s="93" t="str">
        <f t="shared" si="418"/>
        <v>AISP</v>
      </c>
      <c r="F8919" s="93" t="str">
        <f t="shared" si="419"/>
        <v>N</v>
      </c>
      <c r="G8919" s="95">
        <v>1265909.9547556478</v>
      </c>
      <c r="H8919" s="99">
        <v>31615.159710798882</v>
      </c>
      <c r="I8919" s="99">
        <v>34.139077071325715</v>
      </c>
      <c r="J8919" s="96"/>
      <c r="K8919" s="96"/>
      <c r="L8919" s="96"/>
      <c r="M8919" s="96"/>
      <c r="N8919" s="96"/>
      <c r="O8919" s="96"/>
      <c r="P8919" s="96"/>
    </row>
    <row r="8920" spans="1:16" x14ac:dyDescent="0.25">
      <c r="A8920" s="97">
        <v>43800</v>
      </c>
      <c r="B8920" s="101">
        <v>3</v>
      </c>
      <c r="C8920" s="92" t="str">
        <f t="shared" si="417"/>
        <v>DELETE /account-access-consents/{ConsentId}</v>
      </c>
      <c r="D8920" s="94" t="s">
        <v>208</v>
      </c>
      <c r="E8920" s="93" t="str">
        <f t="shared" si="418"/>
        <v>AISP</v>
      </c>
      <c r="F8920" s="93" t="str">
        <f t="shared" si="419"/>
        <v>N</v>
      </c>
      <c r="G8920" s="95">
        <v>624363.22766736988</v>
      </c>
      <c r="H8920" s="99">
        <v>27010.9073585406</v>
      </c>
      <c r="I8920" s="99">
        <v>292.71465786156978</v>
      </c>
      <c r="J8920" s="96"/>
      <c r="K8920" s="96"/>
      <c r="L8920" s="96"/>
      <c r="M8920" s="96"/>
      <c r="N8920" s="96"/>
      <c r="O8920" s="96"/>
      <c r="P8920" s="96"/>
    </row>
    <row r="8921" spans="1:16" x14ac:dyDescent="0.25">
      <c r="A8921" s="97">
        <v>43800</v>
      </c>
      <c r="B8921" s="101">
        <v>4</v>
      </c>
      <c r="C8921" s="92" t="str">
        <f t="shared" si="417"/>
        <v>GET /accounts</v>
      </c>
      <c r="D8921" s="94" t="s">
        <v>208</v>
      </c>
      <c r="E8921" s="93" t="str">
        <f t="shared" si="418"/>
        <v>AISP</v>
      </c>
      <c r="F8921" s="93" t="str">
        <f t="shared" si="419"/>
        <v>Y</v>
      </c>
      <c r="G8921" s="95">
        <v>1543266.2253737776</v>
      </c>
      <c r="H8921" s="99">
        <v>28766.051747675261</v>
      </c>
      <c r="I8921" s="99">
        <v>74.460937852315297</v>
      </c>
      <c r="J8921" s="96"/>
      <c r="K8921" s="96"/>
      <c r="L8921" s="96"/>
      <c r="M8921" s="96"/>
      <c r="N8921" s="96"/>
      <c r="O8921" s="96"/>
      <c r="P8921" s="96"/>
    </row>
    <row r="8922" spans="1:16" x14ac:dyDescent="0.25">
      <c r="A8922" s="97">
        <v>43800</v>
      </c>
      <c r="B8922" s="101">
        <v>5</v>
      </c>
      <c r="C8922" s="92" t="str">
        <f t="shared" si="417"/>
        <v>GET /accounts/{AccountId}</v>
      </c>
      <c r="D8922" s="94" t="s">
        <v>208</v>
      </c>
      <c r="E8922" s="93" t="str">
        <f t="shared" si="418"/>
        <v>AISP</v>
      </c>
      <c r="F8922" s="93" t="str">
        <f t="shared" si="419"/>
        <v>Y</v>
      </c>
      <c r="G8922" s="95">
        <v>2456789.4845345435</v>
      </c>
      <c r="H8922" s="99">
        <v>42669.195443270561</v>
      </c>
      <c r="I8922" s="99">
        <v>90.342948514953392</v>
      </c>
      <c r="J8922" s="96"/>
      <c r="K8922" s="96"/>
      <c r="L8922" s="96"/>
      <c r="M8922" s="96"/>
      <c r="N8922" s="96"/>
      <c r="O8922" s="96"/>
      <c r="P8922" s="96"/>
    </row>
    <row r="8923" spans="1:16" x14ac:dyDescent="0.25">
      <c r="A8923" s="97">
        <v>43800</v>
      </c>
      <c r="B8923" s="101">
        <v>6</v>
      </c>
      <c r="C8923" s="92" t="str">
        <f t="shared" si="417"/>
        <v>GET /accounts/{AccountId}/balances</v>
      </c>
      <c r="D8923" s="94" t="s">
        <v>208</v>
      </c>
      <c r="E8923" s="93" t="str">
        <f t="shared" si="418"/>
        <v>AISP</v>
      </c>
      <c r="F8923" s="93" t="str">
        <f t="shared" si="419"/>
        <v>Y</v>
      </c>
      <c r="G8923" s="95">
        <v>1804917.6593325124</v>
      </c>
      <c r="H8923" s="99">
        <v>26479.459516191146</v>
      </c>
      <c r="I8923" s="99">
        <v>139.85489319488639</v>
      </c>
      <c r="J8923" s="96"/>
      <c r="K8923" s="96"/>
      <c r="L8923" s="96"/>
      <c r="M8923" s="96"/>
      <c r="N8923" s="96"/>
      <c r="O8923" s="96"/>
      <c r="P8923" s="96"/>
    </row>
    <row r="8924" spans="1:16" x14ac:dyDescent="0.25">
      <c r="A8924" s="97">
        <v>43800</v>
      </c>
      <c r="B8924" s="101">
        <v>7</v>
      </c>
      <c r="C8924" s="92" t="str">
        <f t="shared" si="417"/>
        <v>GET /balances</v>
      </c>
      <c r="D8924" s="94" t="s">
        <v>208</v>
      </c>
      <c r="E8924" s="93" t="str">
        <f t="shared" si="418"/>
        <v>AISP</v>
      </c>
      <c r="F8924" s="93" t="str">
        <f t="shared" si="419"/>
        <v>Y</v>
      </c>
      <c r="G8924" s="95">
        <v>990296.22600319027</v>
      </c>
      <c r="H8924" s="99">
        <v>22993.78819548614</v>
      </c>
      <c r="I8924" s="99">
        <v>166.76560964072397</v>
      </c>
      <c r="J8924" s="96"/>
      <c r="K8924" s="96"/>
      <c r="L8924" s="96"/>
      <c r="M8924" s="96"/>
      <c r="N8924" s="96"/>
      <c r="O8924" s="96"/>
      <c r="P8924" s="96"/>
    </row>
    <row r="8925" spans="1:16" x14ac:dyDescent="0.25">
      <c r="A8925" s="97">
        <v>43800</v>
      </c>
      <c r="B8925" s="101">
        <v>8</v>
      </c>
      <c r="C8925" s="92" t="str">
        <f t="shared" si="417"/>
        <v>GET /accounts/{AccountId}/transactions</v>
      </c>
      <c r="D8925" s="94" t="s">
        <v>208</v>
      </c>
      <c r="E8925" s="93" t="str">
        <f t="shared" si="418"/>
        <v>AISP</v>
      </c>
      <c r="F8925" s="93" t="str">
        <f t="shared" si="419"/>
        <v>Y</v>
      </c>
      <c r="G8925" s="95">
        <v>30477327.422764827</v>
      </c>
      <c r="H8925" s="99">
        <v>21370.34461427297</v>
      </c>
      <c r="I8925" s="99">
        <v>164.08363650567398</v>
      </c>
      <c r="J8925" s="96"/>
      <c r="K8925" s="96"/>
      <c r="L8925" s="96"/>
      <c r="M8925" s="96"/>
      <c r="N8925" s="96"/>
      <c r="O8925" s="96"/>
      <c r="P8925" s="96"/>
    </row>
    <row r="8926" spans="1:16" x14ac:dyDescent="0.25">
      <c r="A8926" s="97">
        <v>43800</v>
      </c>
      <c r="B8926" s="101">
        <v>9</v>
      </c>
      <c r="C8926" s="92" t="str">
        <f t="shared" si="417"/>
        <v>GET /transactions</v>
      </c>
      <c r="D8926" s="94" t="s">
        <v>208</v>
      </c>
      <c r="E8926" s="93" t="str">
        <f t="shared" si="418"/>
        <v>AISP</v>
      </c>
      <c r="F8926" s="93" t="str">
        <f t="shared" si="419"/>
        <v>Y</v>
      </c>
      <c r="G8926" s="95">
        <v>335366804.43134409</v>
      </c>
      <c r="H8926" s="103">
        <v>47137.44212120345</v>
      </c>
      <c r="I8926" s="103">
        <v>31.415717996523679</v>
      </c>
      <c r="J8926" s="96"/>
      <c r="K8926" s="96"/>
      <c r="L8926" s="96"/>
      <c r="M8926" s="96"/>
      <c r="N8926" s="96"/>
      <c r="O8926" s="96"/>
      <c r="P8926" s="96"/>
    </row>
    <row r="8927" spans="1:16" x14ac:dyDescent="0.25">
      <c r="A8927" s="97">
        <v>43800</v>
      </c>
      <c r="B8927" s="101">
        <v>10</v>
      </c>
      <c r="C8927" s="92" t="str">
        <f t="shared" si="417"/>
        <v>GET /accounts/{AccountId}/beneficiaries</v>
      </c>
      <c r="D8927" s="94" t="s">
        <v>208</v>
      </c>
      <c r="E8927" s="93" t="str">
        <f t="shared" si="418"/>
        <v>AISP</v>
      </c>
      <c r="F8927" s="93" t="str">
        <f t="shared" si="419"/>
        <v>Y</v>
      </c>
      <c r="G8927" s="95">
        <v>2187620.3210843448</v>
      </c>
      <c r="H8927" s="103">
        <v>30443.132002766473</v>
      </c>
      <c r="I8927" s="103">
        <v>118.14168239312566</v>
      </c>
      <c r="J8927" s="96"/>
      <c r="K8927" s="96"/>
      <c r="L8927" s="96"/>
      <c r="M8927" s="96"/>
      <c r="N8927" s="96"/>
      <c r="O8927" s="96"/>
      <c r="P8927" s="96"/>
    </row>
    <row r="8928" spans="1:16" x14ac:dyDescent="0.25">
      <c r="A8928" s="97">
        <v>43800</v>
      </c>
      <c r="B8928" s="101">
        <v>11</v>
      </c>
      <c r="C8928" s="92" t="str">
        <f t="shared" si="417"/>
        <v>GET /beneficiaries</v>
      </c>
      <c r="D8928" s="94" t="s">
        <v>208</v>
      </c>
      <c r="E8928" s="93" t="str">
        <f t="shared" si="418"/>
        <v>AISP</v>
      </c>
      <c r="F8928" s="93" t="str">
        <f t="shared" si="419"/>
        <v>Y</v>
      </c>
      <c r="G8928" s="95">
        <v>2755501.8650266021</v>
      </c>
      <c r="H8928" s="103">
        <v>38733.127239073256</v>
      </c>
      <c r="I8928" s="103">
        <v>31.731112510079043</v>
      </c>
      <c r="J8928" s="96"/>
      <c r="K8928" s="96"/>
      <c r="L8928" s="96"/>
      <c r="M8928" s="96"/>
      <c r="N8928" s="96"/>
      <c r="O8928" s="96"/>
      <c r="P8928" s="96"/>
    </row>
    <row r="8929" spans="1:16" x14ac:dyDescent="0.25">
      <c r="A8929" s="97">
        <v>43800</v>
      </c>
      <c r="B8929" s="101">
        <v>12</v>
      </c>
      <c r="C8929" s="92" t="str">
        <f t="shared" si="417"/>
        <v>GET /accounts/{AccountId}/direct-debits</v>
      </c>
      <c r="D8929" s="94" t="s">
        <v>208</v>
      </c>
      <c r="E8929" s="93" t="str">
        <f t="shared" si="418"/>
        <v>AISP</v>
      </c>
      <c r="F8929" s="93" t="str">
        <f t="shared" si="419"/>
        <v>Y</v>
      </c>
      <c r="G8929" s="95">
        <v>1797000.733074286</v>
      </c>
      <c r="H8929" s="103">
        <v>31360.252082049297</v>
      </c>
      <c r="I8929" s="103">
        <v>166.69407979735232</v>
      </c>
      <c r="J8929" s="96"/>
      <c r="K8929" s="96"/>
      <c r="L8929" s="96"/>
      <c r="M8929" s="96"/>
      <c r="N8929" s="96"/>
      <c r="O8929" s="96"/>
      <c r="P8929" s="96"/>
    </row>
    <row r="8930" spans="1:16" x14ac:dyDescent="0.25">
      <c r="A8930" s="97">
        <v>43800</v>
      </c>
      <c r="B8930" s="101">
        <v>13</v>
      </c>
      <c r="C8930" s="92" t="str">
        <f t="shared" si="417"/>
        <v>GET /direct-debits</v>
      </c>
      <c r="D8930" s="94" t="s">
        <v>208</v>
      </c>
      <c r="E8930" s="93" t="str">
        <f t="shared" si="418"/>
        <v>AISP</v>
      </c>
      <c r="F8930" s="93" t="str">
        <f t="shared" si="419"/>
        <v>Y</v>
      </c>
      <c r="G8930" s="95">
        <v>1678540.4754636595</v>
      </c>
      <c r="H8930" s="103">
        <v>20043.058213121465</v>
      </c>
      <c r="I8930" s="103">
        <v>212.5218472382642</v>
      </c>
      <c r="J8930" s="96"/>
      <c r="K8930" s="96"/>
      <c r="L8930" s="96"/>
      <c r="M8930" s="96"/>
      <c r="N8930" s="96"/>
      <c r="O8930" s="96"/>
      <c r="P8930" s="96"/>
    </row>
    <row r="8931" spans="1:16" x14ac:dyDescent="0.25">
      <c r="A8931" s="97">
        <v>43800</v>
      </c>
      <c r="B8931" s="101">
        <v>14</v>
      </c>
      <c r="C8931" s="92" t="str">
        <f t="shared" si="417"/>
        <v>GET /accounts/{AccountId}/standing-orders</v>
      </c>
      <c r="D8931" s="94" t="s">
        <v>208</v>
      </c>
      <c r="E8931" s="93" t="str">
        <f t="shared" si="418"/>
        <v>AISP</v>
      </c>
      <c r="F8931" s="93" t="str">
        <f t="shared" si="419"/>
        <v>Y</v>
      </c>
      <c r="G8931" s="95">
        <v>917418.62484539032</v>
      </c>
      <c r="H8931" s="103">
        <v>18628.796507741128</v>
      </c>
      <c r="I8931" s="103">
        <v>138.35763091281129</v>
      </c>
      <c r="J8931" s="96"/>
      <c r="K8931" s="96"/>
      <c r="L8931" s="96"/>
      <c r="M8931" s="96"/>
      <c r="N8931" s="96"/>
      <c r="O8931" s="96"/>
      <c r="P8931" s="96"/>
    </row>
    <row r="8932" spans="1:16" x14ac:dyDescent="0.25">
      <c r="A8932" s="97">
        <v>43800</v>
      </c>
      <c r="B8932" s="101">
        <v>15</v>
      </c>
      <c r="C8932" s="92" t="str">
        <f t="shared" si="417"/>
        <v>GET /standing-orders</v>
      </c>
      <c r="D8932" s="94" t="s">
        <v>208</v>
      </c>
      <c r="E8932" s="93" t="str">
        <f t="shared" si="418"/>
        <v>AISP</v>
      </c>
      <c r="F8932" s="93" t="str">
        <f t="shared" si="419"/>
        <v>Y</v>
      </c>
      <c r="G8932" s="95">
        <v>1504466.2295585938</v>
      </c>
      <c r="H8932" s="103">
        <v>47578.670417421927</v>
      </c>
      <c r="I8932" s="103">
        <v>132.61659853430879</v>
      </c>
      <c r="J8932" s="96"/>
      <c r="K8932" s="96"/>
      <c r="L8932" s="96"/>
      <c r="M8932" s="96"/>
      <c r="N8932" s="96"/>
      <c r="O8932" s="96"/>
      <c r="P8932" s="96"/>
    </row>
    <row r="8933" spans="1:16" x14ac:dyDescent="0.25">
      <c r="A8933" s="97">
        <v>43800</v>
      </c>
      <c r="B8933" s="101">
        <v>16</v>
      </c>
      <c r="C8933" s="92" t="str">
        <f t="shared" si="417"/>
        <v>GET /accounts/{AccountId}/product</v>
      </c>
      <c r="D8933" s="94" t="s">
        <v>208</v>
      </c>
      <c r="E8933" s="93" t="str">
        <f t="shared" si="418"/>
        <v>AISP</v>
      </c>
      <c r="F8933" s="93" t="str">
        <f t="shared" si="419"/>
        <v>Y</v>
      </c>
      <c r="G8933" s="95">
        <v>328296.72534078191</v>
      </c>
      <c r="H8933" s="103">
        <v>5026.3952757042143</v>
      </c>
      <c r="I8933" s="103">
        <v>169.50183016513449</v>
      </c>
      <c r="J8933" s="96"/>
      <c r="K8933" s="96"/>
      <c r="L8933" s="96"/>
      <c r="M8933" s="96"/>
      <c r="N8933" s="96"/>
      <c r="O8933" s="96"/>
      <c r="P8933" s="96"/>
    </row>
    <row r="8934" spans="1:16" x14ac:dyDescent="0.25">
      <c r="A8934" s="97">
        <v>43800</v>
      </c>
      <c r="B8934" s="101">
        <v>17</v>
      </c>
      <c r="C8934" s="92" t="str">
        <f t="shared" si="417"/>
        <v>GET /products</v>
      </c>
      <c r="D8934" s="94" t="s">
        <v>208</v>
      </c>
      <c r="E8934" s="93" t="str">
        <f t="shared" si="418"/>
        <v>AISP</v>
      </c>
      <c r="F8934" s="93" t="str">
        <f t="shared" si="419"/>
        <v>Y</v>
      </c>
      <c r="G8934" s="95">
        <v>729396.79684209614</v>
      </c>
      <c r="H8934" s="103">
        <v>30858.362582064579</v>
      </c>
      <c r="I8934" s="103">
        <v>210.65887768693091</v>
      </c>
      <c r="J8934" s="96"/>
      <c r="K8934" s="96"/>
      <c r="L8934" s="96"/>
      <c r="M8934" s="96"/>
      <c r="N8934" s="96"/>
      <c r="O8934" s="96"/>
      <c r="P8934" s="96"/>
    </row>
    <row r="8935" spans="1:16" x14ac:dyDescent="0.25">
      <c r="A8935" s="97">
        <v>43800</v>
      </c>
      <c r="B8935" s="101">
        <v>18</v>
      </c>
      <c r="C8935" s="92" t="str">
        <f t="shared" si="417"/>
        <v>GET /accounts/{AccountId}/offers</v>
      </c>
      <c r="D8935" s="94" t="s">
        <v>208</v>
      </c>
      <c r="E8935" s="93" t="str">
        <f t="shared" si="418"/>
        <v>AISP</v>
      </c>
      <c r="F8935" s="93" t="str">
        <f t="shared" si="419"/>
        <v>Y</v>
      </c>
      <c r="G8935" s="95">
        <v>739442.24170269154</v>
      </c>
      <c r="H8935" s="103">
        <v>38320.498056718832</v>
      </c>
      <c r="I8935" s="103">
        <v>262.95985437015264</v>
      </c>
      <c r="J8935" s="96"/>
      <c r="K8935" s="96"/>
      <c r="L8935" s="96"/>
      <c r="M8935" s="96"/>
      <c r="N8935" s="96"/>
      <c r="O8935" s="96"/>
      <c r="P8935" s="96"/>
    </row>
    <row r="8936" spans="1:16" x14ac:dyDescent="0.25">
      <c r="A8936" s="97">
        <v>43800</v>
      </c>
      <c r="B8936" s="101">
        <v>19</v>
      </c>
      <c r="C8936" s="92" t="str">
        <f t="shared" si="417"/>
        <v>GET /offers</v>
      </c>
      <c r="D8936" s="94" t="s">
        <v>208</v>
      </c>
      <c r="E8936" s="93" t="str">
        <f t="shared" si="418"/>
        <v>AISP</v>
      </c>
      <c r="F8936" s="93" t="str">
        <f t="shared" si="419"/>
        <v>Y</v>
      </c>
      <c r="G8936" s="95">
        <v>3156932.46566675</v>
      </c>
      <c r="H8936" s="103">
        <v>40549.387549988242</v>
      </c>
      <c r="I8936" s="103">
        <v>169.55967707838124</v>
      </c>
      <c r="J8936" s="96"/>
      <c r="K8936" s="96"/>
      <c r="L8936" s="96"/>
      <c r="M8936" s="96"/>
      <c r="N8936" s="96"/>
      <c r="O8936" s="96"/>
      <c r="P8936" s="96"/>
    </row>
    <row r="8937" spans="1:16" x14ac:dyDescent="0.25">
      <c r="A8937" s="97">
        <v>43800</v>
      </c>
      <c r="B8937" s="101">
        <v>20</v>
      </c>
      <c r="C8937" s="92" t="str">
        <f t="shared" si="417"/>
        <v>GET /accounts/{AccountId}/party</v>
      </c>
      <c r="D8937" s="94" t="s">
        <v>208</v>
      </c>
      <c r="E8937" s="93" t="str">
        <f t="shared" si="418"/>
        <v>AISP</v>
      </c>
      <c r="F8937" s="93" t="str">
        <f t="shared" si="419"/>
        <v>Y</v>
      </c>
      <c r="G8937" s="95">
        <v>993141.92042251211</v>
      </c>
      <c r="H8937" s="103">
        <v>48111.839589013587</v>
      </c>
      <c r="I8937" s="103">
        <v>0</v>
      </c>
      <c r="J8937" s="96"/>
      <c r="K8937" s="96"/>
      <c r="L8937" s="96"/>
      <c r="M8937" s="96"/>
      <c r="N8937" s="96"/>
      <c r="O8937" s="96"/>
      <c r="P8937" s="96"/>
    </row>
    <row r="8938" spans="1:16" x14ac:dyDescent="0.25">
      <c r="A8938" s="97">
        <v>43800</v>
      </c>
      <c r="B8938" s="101">
        <v>21</v>
      </c>
      <c r="C8938" s="92" t="str">
        <f t="shared" si="417"/>
        <v>GET /party</v>
      </c>
      <c r="D8938" s="94" t="s">
        <v>208</v>
      </c>
      <c r="E8938" s="93" t="str">
        <f t="shared" si="418"/>
        <v>AISP</v>
      </c>
      <c r="F8938" s="93" t="str">
        <f t="shared" si="419"/>
        <v>Y</v>
      </c>
      <c r="G8938" s="95">
        <v>741552.49857098435</v>
      </c>
      <c r="H8938" s="103">
        <v>11058.055040531488</v>
      </c>
      <c r="I8938" s="103">
        <v>383.33575258757168</v>
      </c>
      <c r="J8938" s="96"/>
      <c r="K8938" s="96"/>
      <c r="L8938" s="96"/>
      <c r="M8938" s="96"/>
      <c r="N8938" s="96"/>
      <c r="O8938" s="96"/>
      <c r="P8938" s="96"/>
    </row>
    <row r="8939" spans="1:16" x14ac:dyDescent="0.25">
      <c r="A8939" s="97">
        <v>43800</v>
      </c>
      <c r="B8939" s="101">
        <v>22</v>
      </c>
      <c r="C8939" s="92" t="str">
        <f t="shared" si="417"/>
        <v>GET /accounts/{AccountId}/scheduled-payments</v>
      </c>
      <c r="D8939" s="94" t="s">
        <v>208</v>
      </c>
      <c r="E8939" s="93" t="str">
        <f t="shared" si="418"/>
        <v>AISP</v>
      </c>
      <c r="F8939" s="93" t="str">
        <f t="shared" si="419"/>
        <v>Y</v>
      </c>
      <c r="G8939" s="95">
        <v>916318.37551738764</v>
      </c>
      <c r="H8939" s="103">
        <v>34130.081892311646</v>
      </c>
      <c r="I8939" s="103">
        <v>2.8958952517865821</v>
      </c>
      <c r="J8939" s="96"/>
      <c r="K8939" s="96"/>
      <c r="L8939" s="96"/>
      <c r="M8939" s="96"/>
      <c r="N8939" s="96"/>
      <c r="O8939" s="96"/>
      <c r="P8939" s="96"/>
    </row>
    <row r="8940" spans="1:16" x14ac:dyDescent="0.25">
      <c r="A8940" s="97">
        <v>43800</v>
      </c>
      <c r="B8940" s="101">
        <v>23</v>
      </c>
      <c r="C8940" s="92" t="str">
        <f t="shared" si="417"/>
        <v>GET /scheduled-payments</v>
      </c>
      <c r="D8940" s="94" t="s">
        <v>208</v>
      </c>
      <c r="E8940" s="93" t="str">
        <f t="shared" si="418"/>
        <v>AISP</v>
      </c>
      <c r="F8940" s="93" t="str">
        <f t="shared" si="419"/>
        <v>Y</v>
      </c>
      <c r="G8940" s="95">
        <v>1742842.190853639</v>
      </c>
      <c r="H8940" s="99">
        <v>30113.267460847765</v>
      </c>
      <c r="I8940" s="99">
        <v>78.390553482878701</v>
      </c>
      <c r="J8940" s="96"/>
      <c r="K8940" s="96"/>
      <c r="L8940" s="96"/>
      <c r="M8940" s="96"/>
      <c r="N8940" s="96"/>
      <c r="O8940" s="96"/>
      <c r="P8940" s="96"/>
    </row>
    <row r="8941" spans="1:16" x14ac:dyDescent="0.25">
      <c r="A8941" s="97">
        <v>43800</v>
      </c>
      <c r="B8941" s="101">
        <v>24</v>
      </c>
      <c r="C8941" s="92" t="str">
        <f t="shared" si="417"/>
        <v>GET /accounts/{AccountId}/statements</v>
      </c>
      <c r="D8941" s="94" t="s">
        <v>208</v>
      </c>
      <c r="E8941" s="93" t="str">
        <f t="shared" si="418"/>
        <v>AISP</v>
      </c>
      <c r="F8941" s="93" t="str">
        <f t="shared" si="419"/>
        <v>Y</v>
      </c>
      <c r="G8941" s="95">
        <v>795148.58776993095</v>
      </c>
      <c r="H8941" s="99">
        <v>15059.051831053735</v>
      </c>
      <c r="I8941" s="99">
        <v>141.80667342916189</v>
      </c>
      <c r="J8941" s="96"/>
      <c r="K8941" s="96"/>
      <c r="L8941" s="96"/>
      <c r="M8941" s="96"/>
      <c r="N8941" s="96"/>
      <c r="O8941" s="96"/>
      <c r="P8941" s="96"/>
    </row>
    <row r="8942" spans="1:16" x14ac:dyDescent="0.25">
      <c r="A8942" s="97">
        <v>43800</v>
      </c>
      <c r="B8942" s="101">
        <v>25</v>
      </c>
      <c r="C8942" s="92" t="str">
        <f t="shared" si="417"/>
        <v>GET /accounts/{AccountId}/statements/{StatementId}</v>
      </c>
      <c r="D8942" s="94" t="s">
        <v>208</v>
      </c>
      <c r="E8942" s="93" t="str">
        <f t="shared" si="418"/>
        <v>AISP</v>
      </c>
      <c r="F8942" s="93" t="str">
        <f t="shared" si="419"/>
        <v>Y</v>
      </c>
      <c r="G8942" s="95">
        <v>1192988.0034086348</v>
      </c>
      <c r="H8942" s="99">
        <v>23163.786751648422</v>
      </c>
      <c r="I8942" s="99">
        <v>103.28585469754216</v>
      </c>
      <c r="J8942" s="96"/>
      <c r="K8942" s="96"/>
      <c r="L8942" s="96"/>
      <c r="M8942" s="96"/>
      <c r="N8942" s="96"/>
      <c r="O8942" s="96"/>
      <c r="P8942" s="96"/>
    </row>
    <row r="8943" spans="1:16" x14ac:dyDescent="0.25">
      <c r="A8943" s="97">
        <v>43800</v>
      </c>
      <c r="B8943" s="101">
        <v>26</v>
      </c>
      <c r="C8943" s="92" t="str">
        <f t="shared" si="417"/>
        <v>GET /accounts/{AccountId}/statements/{StatementId}/file</v>
      </c>
      <c r="D8943" s="94" t="s">
        <v>208</v>
      </c>
      <c r="E8943" s="93" t="str">
        <f t="shared" si="418"/>
        <v>AISP</v>
      </c>
      <c r="F8943" s="93" t="str">
        <f t="shared" si="419"/>
        <v>Y</v>
      </c>
      <c r="G8943" s="95">
        <v>2079094.9496958568</v>
      </c>
      <c r="H8943" s="99">
        <v>24905.925011870168</v>
      </c>
      <c r="I8943" s="99">
        <v>81.528341163640732</v>
      </c>
      <c r="J8943" s="96"/>
      <c r="K8943" s="96"/>
      <c r="L8943" s="96"/>
      <c r="M8943" s="96"/>
      <c r="N8943" s="96"/>
      <c r="O8943" s="96"/>
      <c r="P8943" s="96"/>
    </row>
    <row r="8944" spans="1:16" x14ac:dyDescent="0.25">
      <c r="A8944" s="97">
        <v>43800</v>
      </c>
      <c r="B8944" s="101">
        <v>27</v>
      </c>
      <c r="C8944" s="92" t="str">
        <f t="shared" si="417"/>
        <v>GET /accounts/{AccountId}/statements/{StatementId}/transactions</v>
      </c>
      <c r="D8944" s="94" t="s">
        <v>208</v>
      </c>
      <c r="E8944" s="93" t="str">
        <f t="shared" si="418"/>
        <v>AISP</v>
      </c>
      <c r="F8944" s="93" t="str">
        <f t="shared" si="419"/>
        <v>Y</v>
      </c>
      <c r="G8944" s="95">
        <v>27866544.511589445</v>
      </c>
      <c r="H8944" s="99">
        <v>7699.0372732797387</v>
      </c>
      <c r="I8944" s="99">
        <v>280.52753177391776</v>
      </c>
      <c r="J8944" s="96"/>
      <c r="K8944" s="96"/>
      <c r="L8944" s="96"/>
      <c r="M8944" s="96"/>
      <c r="N8944" s="96"/>
      <c r="O8944" s="96"/>
      <c r="P8944" s="96"/>
    </row>
    <row r="8945" spans="1:16" x14ac:dyDescent="0.25">
      <c r="A8945" s="97">
        <v>43800</v>
      </c>
      <c r="B8945" s="101">
        <v>28</v>
      </c>
      <c r="C8945" s="92" t="str">
        <f t="shared" si="417"/>
        <v>GET /statements</v>
      </c>
      <c r="D8945" s="94" t="s">
        <v>208</v>
      </c>
      <c r="E8945" s="93" t="str">
        <f t="shared" si="418"/>
        <v>AISP</v>
      </c>
      <c r="F8945" s="93" t="str">
        <f t="shared" si="419"/>
        <v>Y</v>
      </c>
      <c r="G8945" s="95">
        <v>3297486.0768819437</v>
      </c>
      <c r="H8945" s="99">
        <v>45431.336134294361</v>
      </c>
      <c r="I8945" s="99">
        <v>66.261272600512953</v>
      </c>
      <c r="J8945" s="96"/>
      <c r="K8945" s="96"/>
      <c r="L8945" s="96"/>
      <c r="M8945" s="96"/>
      <c r="N8945" s="96"/>
      <c r="O8945" s="96"/>
      <c r="P8945" s="96"/>
    </row>
    <row r="8946" spans="1:16" x14ac:dyDescent="0.25">
      <c r="A8946" s="97">
        <v>43800</v>
      </c>
      <c r="B8946" s="101">
        <v>29</v>
      </c>
      <c r="C8946" s="92" t="str">
        <f t="shared" si="417"/>
        <v>POST /domestic-payment-consents</v>
      </c>
      <c r="D8946" s="94" t="s">
        <v>208</v>
      </c>
      <c r="E8946" s="93" t="str">
        <f t="shared" si="418"/>
        <v>PISP</v>
      </c>
      <c r="F8946" s="93" t="str">
        <f t="shared" si="419"/>
        <v>N</v>
      </c>
      <c r="G8946" s="95">
        <v>3411837.9560044231</v>
      </c>
      <c r="H8946" s="99">
        <v>7928.9425534272195</v>
      </c>
      <c r="I8946" s="99">
        <v>95.868615074217345</v>
      </c>
      <c r="J8946" s="96"/>
      <c r="K8946" s="96"/>
      <c r="L8946" s="96"/>
      <c r="M8946" s="96"/>
      <c r="N8946" s="96"/>
      <c r="O8946" s="96"/>
      <c r="P8946" s="96"/>
    </row>
    <row r="8947" spans="1:16" x14ac:dyDescent="0.25">
      <c r="A8947" s="97">
        <v>43800</v>
      </c>
      <c r="B8947" s="101">
        <v>30</v>
      </c>
      <c r="C8947" s="92" t="str">
        <f t="shared" si="417"/>
        <v>GET /domestic-payment-consents/{ConsentId}</v>
      </c>
      <c r="D8947" s="94" t="s">
        <v>208</v>
      </c>
      <c r="E8947" s="93" t="str">
        <f t="shared" si="418"/>
        <v>PISP</v>
      </c>
      <c r="F8947" s="93" t="str">
        <f t="shared" si="419"/>
        <v>N</v>
      </c>
      <c r="G8947" s="95">
        <v>14655816.494535061</v>
      </c>
      <c r="H8947" s="99">
        <v>16819.269735061738</v>
      </c>
      <c r="I8947" s="99">
        <v>155.14434934868765</v>
      </c>
      <c r="J8947" s="96"/>
      <c r="K8947" s="96"/>
      <c r="L8947" s="96"/>
      <c r="M8947" s="96"/>
      <c r="N8947" s="96"/>
      <c r="O8947" s="96"/>
      <c r="P8947" s="96"/>
    </row>
    <row r="8948" spans="1:16" x14ac:dyDescent="0.25">
      <c r="A8948" s="97">
        <v>43800</v>
      </c>
      <c r="B8948" s="101">
        <v>31</v>
      </c>
      <c r="C8948" s="92" t="str">
        <f t="shared" si="417"/>
        <v>POST /domestic-payments</v>
      </c>
      <c r="D8948" s="94" t="s">
        <v>208</v>
      </c>
      <c r="E8948" s="93" t="str">
        <f t="shared" si="418"/>
        <v>PISP</v>
      </c>
      <c r="F8948" s="93" t="str">
        <f t="shared" si="419"/>
        <v>Y</v>
      </c>
      <c r="G8948" s="95">
        <v>4417758.1534400051</v>
      </c>
      <c r="H8948" s="99">
        <v>17395.148113021751</v>
      </c>
      <c r="I8948" s="99">
        <v>5.8081473456369093</v>
      </c>
      <c r="J8948" s="96"/>
      <c r="K8948" s="96"/>
      <c r="L8948" s="96"/>
      <c r="M8948" s="96"/>
      <c r="N8948" s="96"/>
      <c r="O8948" s="96"/>
      <c r="P8948" s="96"/>
    </row>
    <row r="8949" spans="1:16" x14ac:dyDescent="0.25">
      <c r="A8949" s="97">
        <v>43800</v>
      </c>
      <c r="B8949" s="101">
        <v>32</v>
      </c>
      <c r="C8949" s="92" t="str">
        <f t="shared" si="417"/>
        <v>GET /domestic-payments/{DomesticPaymentId}</v>
      </c>
      <c r="D8949" s="94" t="s">
        <v>208</v>
      </c>
      <c r="E8949" s="93" t="str">
        <f t="shared" si="418"/>
        <v>PISP</v>
      </c>
      <c r="F8949" s="93" t="str">
        <f t="shared" si="419"/>
        <v>Y</v>
      </c>
      <c r="G8949" s="95">
        <v>31972575.263429496</v>
      </c>
      <c r="H8949" s="99">
        <v>38416.334088575255</v>
      </c>
      <c r="I8949" s="99">
        <v>65.526907238672635</v>
      </c>
      <c r="J8949" s="96"/>
      <c r="K8949" s="96"/>
      <c r="L8949" s="96"/>
      <c r="M8949" s="96"/>
      <c r="N8949" s="96"/>
      <c r="O8949" s="96"/>
      <c r="P8949" s="96"/>
    </row>
    <row r="8950" spans="1:16" x14ac:dyDescent="0.25">
      <c r="A8950" s="97">
        <v>43800</v>
      </c>
      <c r="B8950" s="101">
        <v>33</v>
      </c>
      <c r="C8950" s="92" t="str">
        <f t="shared" si="417"/>
        <v>POST /domestic-scheduled-payment-consents</v>
      </c>
      <c r="D8950" s="94" t="s">
        <v>208</v>
      </c>
      <c r="E8950" s="93" t="str">
        <f t="shared" si="418"/>
        <v>PISP</v>
      </c>
      <c r="F8950" s="93" t="str">
        <f t="shared" si="419"/>
        <v>N</v>
      </c>
      <c r="G8950" s="95">
        <v>19232826.160966087</v>
      </c>
      <c r="H8950" s="99">
        <v>17653.173051158308</v>
      </c>
      <c r="I8950" s="99">
        <v>93.161593919106437</v>
      </c>
      <c r="J8950" s="96"/>
      <c r="K8950" s="96"/>
      <c r="L8950" s="96"/>
      <c r="M8950" s="96"/>
      <c r="N8950" s="96"/>
      <c r="O8950" s="96"/>
      <c r="P8950" s="96"/>
    </row>
    <row r="8951" spans="1:16" x14ac:dyDescent="0.25">
      <c r="A8951" s="97">
        <v>43800</v>
      </c>
      <c r="B8951" s="101">
        <v>34</v>
      </c>
      <c r="C8951" s="92" t="str">
        <f t="shared" si="417"/>
        <v>GET /domestic-scheduled-payment-consents/{ConsentId}</v>
      </c>
      <c r="D8951" s="94" t="s">
        <v>208</v>
      </c>
      <c r="E8951" s="93" t="str">
        <f t="shared" si="418"/>
        <v>PISP</v>
      </c>
      <c r="F8951" s="93" t="str">
        <f t="shared" si="419"/>
        <v>N</v>
      </c>
      <c r="G8951" s="95">
        <v>12179039.192703484</v>
      </c>
      <c r="H8951" s="99">
        <v>12939.207224571956</v>
      </c>
      <c r="I8951" s="99">
        <v>76.043035847152836</v>
      </c>
      <c r="J8951" s="96"/>
      <c r="K8951" s="96"/>
      <c r="L8951" s="96"/>
      <c r="M8951" s="96"/>
      <c r="N8951" s="96"/>
      <c r="O8951" s="96"/>
      <c r="P8951" s="96"/>
    </row>
    <row r="8952" spans="1:16" x14ac:dyDescent="0.25">
      <c r="A8952" s="97">
        <v>43800</v>
      </c>
      <c r="B8952" s="101">
        <v>35</v>
      </c>
      <c r="C8952" s="92" t="str">
        <f t="shared" si="417"/>
        <v>POST /domestic-scheduled-payments</v>
      </c>
      <c r="D8952" s="94" t="s">
        <v>208</v>
      </c>
      <c r="E8952" s="93" t="str">
        <f t="shared" si="418"/>
        <v>PISP</v>
      </c>
      <c r="F8952" s="93" t="str">
        <f t="shared" si="419"/>
        <v>Y</v>
      </c>
      <c r="G8952" s="95">
        <v>28210478.836282566</v>
      </c>
      <c r="H8952" s="99">
        <v>46695.738260806043</v>
      </c>
      <c r="I8952" s="99">
        <v>170.54426748583882</v>
      </c>
      <c r="J8952" s="96"/>
      <c r="K8952" s="96"/>
      <c r="L8952" s="96"/>
      <c r="M8952" s="96"/>
      <c r="N8952" s="96"/>
      <c r="O8952" s="96"/>
      <c r="P8952" s="96"/>
    </row>
    <row r="8953" spans="1:16" x14ac:dyDescent="0.25">
      <c r="A8953" s="97">
        <v>43800</v>
      </c>
      <c r="B8953" s="101">
        <v>36</v>
      </c>
      <c r="C8953" s="92" t="str">
        <f t="shared" si="417"/>
        <v>GET /domestic-scheduled-payments/{DomesticScheduledPaymentId}</v>
      </c>
      <c r="D8953" s="94" t="s">
        <v>208</v>
      </c>
      <c r="E8953" s="93" t="str">
        <f t="shared" si="418"/>
        <v>PISP</v>
      </c>
      <c r="F8953" s="93" t="str">
        <f t="shared" si="419"/>
        <v>Y</v>
      </c>
      <c r="G8953" s="95">
        <v>13500804.784801807</v>
      </c>
      <c r="H8953" s="99">
        <v>33205.379934262892</v>
      </c>
      <c r="I8953" s="99">
        <v>76.806583167694455</v>
      </c>
      <c r="J8953" s="96"/>
      <c r="K8953" s="96"/>
      <c r="L8953" s="96"/>
      <c r="M8953" s="96"/>
      <c r="N8953" s="96"/>
      <c r="O8953" s="96"/>
      <c r="P8953" s="96"/>
    </row>
    <row r="8954" spans="1:16" x14ac:dyDescent="0.25">
      <c r="A8954" s="97">
        <v>43800</v>
      </c>
      <c r="B8954" s="101">
        <v>37</v>
      </c>
      <c r="C8954" s="92" t="str">
        <f t="shared" si="417"/>
        <v>POST /domestic-standing-order-consents</v>
      </c>
      <c r="D8954" s="94" t="s">
        <v>208</v>
      </c>
      <c r="E8954" s="93" t="str">
        <f t="shared" si="418"/>
        <v>PISP</v>
      </c>
      <c r="F8954" s="93" t="str">
        <f t="shared" si="419"/>
        <v>N</v>
      </c>
      <c r="G8954" s="95">
        <v>25797925.50132072</v>
      </c>
      <c r="H8954" s="99">
        <v>24044.031597235164</v>
      </c>
      <c r="I8954" s="99">
        <v>214.96513682417324</v>
      </c>
      <c r="J8954" s="96"/>
      <c r="K8954" s="96"/>
      <c r="L8954" s="96"/>
      <c r="M8954" s="96"/>
      <c r="N8954" s="96"/>
      <c r="O8954" s="96"/>
      <c r="P8954" s="96"/>
    </row>
    <row r="8955" spans="1:16" x14ac:dyDescent="0.25">
      <c r="A8955" s="97">
        <v>43800</v>
      </c>
      <c r="B8955" s="101">
        <v>38</v>
      </c>
      <c r="C8955" s="92" t="str">
        <f t="shared" si="417"/>
        <v>GET /domestic-standing-order-consents/{ConsentId}</v>
      </c>
      <c r="D8955" s="94" t="s">
        <v>208</v>
      </c>
      <c r="E8955" s="93" t="str">
        <f t="shared" si="418"/>
        <v>PISP</v>
      </c>
      <c r="F8955" s="93" t="str">
        <f t="shared" si="419"/>
        <v>N</v>
      </c>
      <c r="G8955" s="95">
        <v>22337555.653384086</v>
      </c>
      <c r="H8955" s="99">
        <v>27896.719578407668</v>
      </c>
      <c r="I8955" s="99">
        <v>212.77770373286873</v>
      </c>
      <c r="J8955" s="96"/>
      <c r="K8955" s="96"/>
      <c r="L8955" s="96"/>
      <c r="M8955" s="96"/>
      <c r="N8955" s="96"/>
      <c r="O8955" s="96"/>
      <c r="P8955" s="96"/>
    </row>
    <row r="8956" spans="1:16" x14ac:dyDescent="0.25">
      <c r="A8956" s="97">
        <v>43800</v>
      </c>
      <c r="B8956" s="101">
        <v>39</v>
      </c>
      <c r="C8956" s="92" t="str">
        <f t="shared" si="417"/>
        <v>POST /domestic-standing-orders</v>
      </c>
      <c r="D8956" s="94" t="s">
        <v>208</v>
      </c>
      <c r="E8956" s="93" t="str">
        <f t="shared" si="418"/>
        <v>PISP</v>
      </c>
      <c r="F8956" s="93" t="str">
        <f t="shared" si="419"/>
        <v>Y</v>
      </c>
      <c r="G8956" s="95">
        <v>8203345.4669262227</v>
      </c>
      <c r="H8956" s="99">
        <v>20427.972342109726</v>
      </c>
      <c r="I8956" s="99">
        <v>2.1273870123136227</v>
      </c>
      <c r="J8956" s="96"/>
      <c r="K8956" s="96"/>
      <c r="L8956" s="96"/>
      <c r="M8956" s="96"/>
      <c r="N8956" s="96"/>
      <c r="O8956" s="96"/>
      <c r="P8956" s="96"/>
    </row>
    <row r="8957" spans="1:16" x14ac:dyDescent="0.25">
      <c r="A8957" s="97">
        <v>43800</v>
      </c>
      <c r="B8957" s="101">
        <v>40</v>
      </c>
      <c r="C8957" s="92" t="str">
        <f t="shared" si="417"/>
        <v>GET /domestic-standing-orders/{DomesticStandingOrderId}</v>
      </c>
      <c r="D8957" s="94" t="s">
        <v>208</v>
      </c>
      <c r="E8957" s="93" t="str">
        <f t="shared" si="418"/>
        <v>PISP</v>
      </c>
      <c r="F8957" s="93" t="str">
        <f t="shared" si="419"/>
        <v>Y</v>
      </c>
      <c r="G8957" s="95">
        <v>6042543.7804557234</v>
      </c>
      <c r="H8957" s="99">
        <v>8732.9981360093479</v>
      </c>
      <c r="I8957" s="99">
        <v>231.74643103946295</v>
      </c>
      <c r="J8957" s="96"/>
      <c r="K8957" s="96"/>
      <c r="L8957" s="96"/>
      <c r="M8957" s="96"/>
      <c r="N8957" s="96"/>
      <c r="O8957" s="96"/>
      <c r="P8957" s="96"/>
    </row>
    <row r="8958" spans="1:16" x14ac:dyDescent="0.25">
      <c r="A8958" s="97">
        <v>43800</v>
      </c>
      <c r="B8958" s="101">
        <v>41</v>
      </c>
      <c r="C8958" s="92" t="str">
        <f t="shared" si="417"/>
        <v>POST /international-payment-consents</v>
      </c>
      <c r="D8958" s="94" t="s">
        <v>208</v>
      </c>
      <c r="E8958" s="93" t="str">
        <f t="shared" si="418"/>
        <v>PISP</v>
      </c>
      <c r="F8958" s="93" t="str">
        <f t="shared" si="419"/>
        <v>N</v>
      </c>
      <c r="G8958" s="95">
        <v>32089584.906420782</v>
      </c>
      <c r="H8958" s="99">
        <v>48238.907497708373</v>
      </c>
      <c r="I8958" s="99">
        <v>60.20582679422585</v>
      </c>
      <c r="J8958" s="96"/>
      <c r="K8958" s="96"/>
      <c r="L8958" s="96"/>
      <c r="M8958" s="96"/>
      <c r="N8958" s="96"/>
      <c r="O8958" s="96"/>
      <c r="P8958" s="96"/>
    </row>
    <row r="8959" spans="1:16" x14ac:dyDescent="0.25">
      <c r="A8959" s="97">
        <v>43800</v>
      </c>
      <c r="B8959" s="101">
        <v>42</v>
      </c>
      <c r="C8959" s="92" t="str">
        <f t="shared" si="417"/>
        <v>GET /international-payment-consents/{ConsentId}</v>
      </c>
      <c r="D8959" s="94" t="s">
        <v>208</v>
      </c>
      <c r="E8959" s="93" t="str">
        <f t="shared" si="418"/>
        <v>PISP</v>
      </c>
      <c r="F8959" s="93" t="str">
        <f t="shared" si="419"/>
        <v>N</v>
      </c>
      <c r="G8959" s="95">
        <v>29826650.406519081</v>
      </c>
      <c r="H8959" s="99">
        <v>29666.298105095535</v>
      </c>
      <c r="I8959" s="99">
        <v>273.24398417028033</v>
      </c>
      <c r="J8959" s="96"/>
      <c r="K8959" s="96"/>
      <c r="L8959" s="96"/>
      <c r="M8959" s="96"/>
      <c r="N8959" s="96"/>
      <c r="O8959" s="96"/>
      <c r="P8959" s="96"/>
    </row>
    <row r="8960" spans="1:16" x14ac:dyDescent="0.25">
      <c r="A8960" s="97">
        <v>43800</v>
      </c>
      <c r="B8960" s="101">
        <v>43</v>
      </c>
      <c r="C8960" s="92" t="str">
        <f t="shared" si="417"/>
        <v>POST /international-payments</v>
      </c>
      <c r="D8960" s="94" t="s">
        <v>208</v>
      </c>
      <c r="E8960" s="93" t="str">
        <f t="shared" si="418"/>
        <v>PISP</v>
      </c>
      <c r="F8960" s="93" t="str">
        <f t="shared" si="419"/>
        <v>Y</v>
      </c>
      <c r="G8960" s="95">
        <v>36846856.456146963</v>
      </c>
      <c r="H8960" s="99">
        <v>38638.50193017361</v>
      </c>
      <c r="I8960" s="99">
        <v>43.601719050282675</v>
      </c>
      <c r="J8960" s="96"/>
      <c r="K8960" s="96"/>
      <c r="L8960" s="96"/>
      <c r="M8960" s="96"/>
      <c r="N8960" s="96"/>
      <c r="O8960" s="96"/>
      <c r="P8960" s="96"/>
    </row>
    <row r="8961" spans="1:16" x14ac:dyDescent="0.25">
      <c r="A8961" s="97">
        <v>43800</v>
      </c>
      <c r="B8961" s="101">
        <v>44</v>
      </c>
      <c r="C8961" s="92" t="str">
        <f t="shared" si="417"/>
        <v>GET /international-payments/{InternationalPaymentId}</v>
      </c>
      <c r="D8961" s="94" t="s">
        <v>208</v>
      </c>
      <c r="E8961" s="93" t="str">
        <f t="shared" si="418"/>
        <v>PISP</v>
      </c>
      <c r="F8961" s="93" t="str">
        <f t="shared" si="419"/>
        <v>Y</v>
      </c>
      <c r="G8961" s="95">
        <v>13140225.967971368</v>
      </c>
      <c r="H8961" s="99">
        <v>18575.385314831783</v>
      </c>
      <c r="I8961" s="99">
        <v>64.404370487275784</v>
      </c>
      <c r="J8961" s="96"/>
      <c r="K8961" s="96"/>
      <c r="L8961" s="96"/>
      <c r="M8961" s="96"/>
      <c r="N8961" s="96"/>
      <c r="O8961" s="96"/>
      <c r="P8961" s="96"/>
    </row>
    <row r="8962" spans="1:16" x14ac:dyDescent="0.25">
      <c r="A8962" s="97">
        <v>43800</v>
      </c>
      <c r="B8962" s="101">
        <v>45</v>
      </c>
      <c r="C8962" s="92" t="str">
        <f t="shared" si="417"/>
        <v>POST /international-scheduled-payment-consents</v>
      </c>
      <c r="D8962" s="94" t="s">
        <v>208</v>
      </c>
      <c r="E8962" s="93" t="str">
        <f t="shared" si="418"/>
        <v>PISP</v>
      </c>
      <c r="F8962" s="93" t="str">
        <f t="shared" si="419"/>
        <v>N</v>
      </c>
      <c r="G8962" s="95">
        <v>25864522.48659917</v>
      </c>
      <c r="H8962" s="99">
        <v>35567.18368778353</v>
      </c>
      <c r="I8962" s="99">
        <v>14.404421464156009</v>
      </c>
      <c r="J8962" s="96"/>
      <c r="K8962" s="96"/>
      <c r="L8962" s="96"/>
      <c r="M8962" s="96"/>
      <c r="N8962" s="96"/>
      <c r="O8962" s="96"/>
      <c r="P8962" s="96"/>
    </row>
    <row r="8963" spans="1:16" x14ac:dyDescent="0.25">
      <c r="A8963" s="97">
        <v>43800</v>
      </c>
      <c r="B8963" s="101">
        <v>46</v>
      </c>
      <c r="C8963" s="92" t="str">
        <f t="shared" si="417"/>
        <v>GET /international-scheduled-payment-consents/{ConsentId}</v>
      </c>
      <c r="D8963" s="94" t="s">
        <v>208</v>
      </c>
      <c r="E8963" s="93" t="str">
        <f t="shared" si="418"/>
        <v>PISP</v>
      </c>
      <c r="F8963" s="93" t="str">
        <f t="shared" si="419"/>
        <v>N</v>
      </c>
      <c r="G8963" s="95">
        <v>8242435.9802084761</v>
      </c>
      <c r="H8963" s="99">
        <v>26158.411307292299</v>
      </c>
      <c r="I8963" s="99">
        <v>24.197596826674491</v>
      </c>
      <c r="J8963" s="96"/>
      <c r="K8963" s="96"/>
      <c r="L8963" s="96"/>
      <c r="M8963" s="96"/>
      <c r="N8963" s="96"/>
      <c r="O8963" s="96"/>
      <c r="P8963" s="96"/>
    </row>
    <row r="8964" spans="1:16" x14ac:dyDescent="0.25">
      <c r="A8964" s="97">
        <v>43800</v>
      </c>
      <c r="B8964" s="101">
        <v>47</v>
      </c>
      <c r="C8964" s="92" t="str">
        <f t="shared" si="417"/>
        <v>POST /international-scheduled-payments</v>
      </c>
      <c r="D8964" s="94" t="s">
        <v>208</v>
      </c>
      <c r="E8964" s="93" t="str">
        <f t="shared" si="418"/>
        <v>PISP</v>
      </c>
      <c r="F8964" s="93" t="str">
        <f t="shared" si="419"/>
        <v>Y</v>
      </c>
      <c r="G8964" s="95">
        <v>14717201.891771149</v>
      </c>
      <c r="H8964" s="99">
        <v>23142.988419770099</v>
      </c>
      <c r="I8964" s="99">
        <v>68.838351147839973</v>
      </c>
      <c r="J8964" s="96"/>
      <c r="K8964" s="96"/>
      <c r="L8964" s="96"/>
      <c r="M8964" s="96"/>
      <c r="N8964" s="96"/>
      <c r="O8964" s="96"/>
      <c r="P8964" s="96"/>
    </row>
    <row r="8965" spans="1:16" x14ac:dyDescent="0.25">
      <c r="A8965" s="97">
        <v>43800</v>
      </c>
      <c r="B8965" s="101">
        <v>48</v>
      </c>
      <c r="C8965" s="92" t="str">
        <f t="shared" si="417"/>
        <v>GET /international-scheduled-payments/{InternationalScheduledPaymentId}</v>
      </c>
      <c r="D8965" s="94" t="s">
        <v>208</v>
      </c>
      <c r="E8965" s="93" t="str">
        <f t="shared" si="418"/>
        <v>PISP</v>
      </c>
      <c r="F8965" s="93" t="str">
        <f t="shared" si="419"/>
        <v>Y</v>
      </c>
      <c r="G8965" s="95">
        <v>21877987.616108738</v>
      </c>
      <c r="H8965" s="99">
        <v>36303.222492451438</v>
      </c>
      <c r="I8965" s="99">
        <v>55.362705148801808</v>
      </c>
      <c r="J8965" s="96"/>
      <c r="K8965" s="96"/>
      <c r="L8965" s="96"/>
      <c r="M8965" s="96"/>
      <c r="N8965" s="96"/>
      <c r="O8965" s="96"/>
      <c r="P8965" s="96"/>
    </row>
    <row r="8966" spans="1:16" x14ac:dyDescent="0.25">
      <c r="A8966" s="97">
        <v>43800</v>
      </c>
      <c r="B8966" s="101">
        <v>49</v>
      </c>
      <c r="C8966" s="92" t="str">
        <f t="shared" si="417"/>
        <v>POST /international-standing-order-consents</v>
      </c>
      <c r="D8966" s="94" t="s">
        <v>208</v>
      </c>
      <c r="E8966" s="93" t="str">
        <f t="shared" si="418"/>
        <v>PISP</v>
      </c>
      <c r="F8966" s="93" t="str">
        <f t="shared" si="419"/>
        <v>N</v>
      </c>
      <c r="G8966" s="95">
        <v>3385070.36817367</v>
      </c>
      <c r="H8966" s="99">
        <v>11639.466797750491</v>
      </c>
      <c r="I8966" s="99">
        <v>5.9347326037456982</v>
      </c>
      <c r="J8966" s="96"/>
      <c r="K8966" s="96"/>
      <c r="L8966" s="96"/>
      <c r="M8966" s="96"/>
      <c r="N8966" s="96"/>
      <c r="O8966" s="96"/>
      <c r="P8966" s="96"/>
    </row>
    <row r="8967" spans="1:16" x14ac:dyDescent="0.25">
      <c r="A8967" s="97">
        <v>43800</v>
      </c>
      <c r="B8967" s="101">
        <v>50</v>
      </c>
      <c r="C8967" s="92" t="str">
        <f t="shared" si="417"/>
        <v>GET /international-standing-order-consents/{ConsentId}</v>
      </c>
      <c r="D8967" s="94" t="s">
        <v>208</v>
      </c>
      <c r="E8967" s="93" t="str">
        <f t="shared" si="418"/>
        <v>PISP</v>
      </c>
      <c r="F8967" s="93" t="str">
        <f t="shared" si="419"/>
        <v>N</v>
      </c>
      <c r="G8967" s="95">
        <v>20048601.070127066</v>
      </c>
      <c r="H8967" s="99">
        <v>30577.360597161751</v>
      </c>
      <c r="I8967" s="99">
        <v>238.27899756176228</v>
      </c>
      <c r="J8967" s="96"/>
      <c r="K8967" s="96"/>
      <c r="L8967" s="96"/>
      <c r="M8967" s="96"/>
      <c r="N8967" s="96"/>
      <c r="O8967" s="96"/>
      <c r="P8967" s="96"/>
    </row>
    <row r="8968" spans="1:16" x14ac:dyDescent="0.25">
      <c r="A8968" s="97">
        <v>43800</v>
      </c>
      <c r="B8968" s="101">
        <v>51</v>
      </c>
      <c r="C8968" s="92" t="str">
        <f t="shared" ref="C8968:C9031" si="420">VLOOKUP($B8968,endpoints,3)</f>
        <v>POST /international-standing-orders</v>
      </c>
      <c r="D8968" s="94" t="s">
        <v>208</v>
      </c>
      <c r="E8968" s="93" t="str">
        <f t="shared" ref="E8968:E9031" si="421">VLOOKUP($B8968,endpoints,4)</f>
        <v>PISP</v>
      </c>
      <c r="F8968" s="93" t="str">
        <f t="shared" ref="F8968:F9031" si="422">VLOOKUP($B8968,endpoints,5)</f>
        <v>Y</v>
      </c>
      <c r="G8968" s="95">
        <v>13055472.017909722</v>
      </c>
      <c r="H8968" s="99">
        <v>26206.433439078017</v>
      </c>
      <c r="I8968" s="99">
        <v>248.78569902399994</v>
      </c>
      <c r="J8968" s="96"/>
      <c r="K8968" s="96"/>
      <c r="L8968" s="96"/>
      <c r="M8968" s="96"/>
      <c r="N8968" s="96"/>
      <c r="O8968" s="96"/>
      <c r="P8968" s="96"/>
    </row>
    <row r="8969" spans="1:16" x14ac:dyDescent="0.25">
      <c r="A8969" s="97">
        <v>43800</v>
      </c>
      <c r="B8969" s="101">
        <v>52</v>
      </c>
      <c r="C8969" s="92" t="str">
        <f t="shared" si="420"/>
        <v>GET /international-standing-orders/{InternationalStandingOrderPaymentId}</v>
      </c>
      <c r="D8969" s="94" t="s">
        <v>208</v>
      </c>
      <c r="E8969" s="93" t="str">
        <f t="shared" si="421"/>
        <v>PISP</v>
      </c>
      <c r="F8969" s="93" t="str">
        <f t="shared" si="422"/>
        <v>Y</v>
      </c>
      <c r="G8969" s="95">
        <v>5854363.1848651748</v>
      </c>
      <c r="H8969" s="99">
        <v>18729.585955526418</v>
      </c>
      <c r="I8969" s="99">
        <v>66.752174524382539</v>
      </c>
      <c r="J8969" s="96"/>
      <c r="K8969" s="96"/>
      <c r="L8969" s="96"/>
      <c r="M8969" s="96"/>
      <c r="N8969" s="96"/>
      <c r="O8969" s="96"/>
      <c r="P8969" s="96"/>
    </row>
    <row r="8970" spans="1:16" x14ac:dyDescent="0.25">
      <c r="A8970" s="97">
        <v>43800</v>
      </c>
      <c r="B8970" s="101">
        <v>53</v>
      </c>
      <c r="C8970" s="92" t="str">
        <f t="shared" si="420"/>
        <v>POST /file-payment-consents</v>
      </c>
      <c r="D8970" s="94" t="s">
        <v>208</v>
      </c>
      <c r="E8970" s="93" t="str">
        <f t="shared" si="421"/>
        <v>PISP</v>
      </c>
      <c r="F8970" s="93" t="str">
        <f t="shared" si="422"/>
        <v>N</v>
      </c>
      <c r="G8970" s="95">
        <v>12641337.924920551</v>
      </c>
      <c r="H8970" s="99">
        <v>15009.230719502089</v>
      </c>
      <c r="I8970" s="99">
        <v>20.381513553727036</v>
      </c>
      <c r="J8970" s="96"/>
      <c r="K8970" s="96"/>
      <c r="L8970" s="96"/>
      <c r="M8970" s="96"/>
      <c r="N8970" s="96"/>
      <c r="O8970" s="96"/>
      <c r="P8970" s="96"/>
    </row>
    <row r="8971" spans="1:16" x14ac:dyDescent="0.25">
      <c r="A8971" s="97">
        <v>43800</v>
      </c>
      <c r="B8971" s="101">
        <v>54</v>
      </c>
      <c r="C8971" s="92" t="str">
        <f t="shared" si="420"/>
        <v>GET /file-payment-consents/{ConsentId}</v>
      </c>
      <c r="D8971" s="94" t="s">
        <v>208</v>
      </c>
      <c r="E8971" s="93" t="str">
        <f t="shared" si="421"/>
        <v>PISP</v>
      </c>
      <c r="F8971" s="93" t="str">
        <f t="shared" si="422"/>
        <v>N</v>
      </c>
      <c r="G8971" s="95">
        <v>20001159.954833888</v>
      </c>
      <c r="H8971" s="99">
        <v>25441.475742272291</v>
      </c>
      <c r="I8971" s="99">
        <v>204.43309955143064</v>
      </c>
      <c r="J8971" s="96"/>
      <c r="K8971" s="96"/>
      <c r="L8971" s="96"/>
      <c r="M8971" s="96"/>
      <c r="N8971" s="96"/>
      <c r="O8971" s="96"/>
      <c r="P8971" s="96"/>
    </row>
    <row r="8972" spans="1:16" x14ac:dyDescent="0.25">
      <c r="A8972" s="97">
        <v>43800</v>
      </c>
      <c r="B8972" s="101">
        <v>55</v>
      </c>
      <c r="C8972" s="92" t="str">
        <f t="shared" si="420"/>
        <v>POST /file-payment-consents/{ConsentId}/file</v>
      </c>
      <c r="D8972" s="94" t="s">
        <v>208</v>
      </c>
      <c r="E8972" s="93" t="str">
        <f t="shared" si="421"/>
        <v>PISP</v>
      </c>
      <c r="F8972" s="93" t="str">
        <f t="shared" si="422"/>
        <v>N</v>
      </c>
      <c r="G8972" s="95">
        <v>22563744.481350929</v>
      </c>
      <c r="H8972" s="99">
        <v>35035.271113873881</v>
      </c>
      <c r="I8972" s="99">
        <v>63.96143509026539</v>
      </c>
      <c r="J8972" s="96"/>
      <c r="K8972" s="96"/>
      <c r="L8972" s="96"/>
      <c r="M8972" s="96"/>
      <c r="N8972" s="96"/>
      <c r="O8972" s="96"/>
      <c r="P8972" s="96"/>
    </row>
    <row r="8973" spans="1:16" x14ac:dyDescent="0.25">
      <c r="A8973" s="97">
        <v>43800</v>
      </c>
      <c r="B8973" s="101">
        <v>56</v>
      </c>
      <c r="C8973" s="92" t="str">
        <f t="shared" si="420"/>
        <v>GET /file-payment-consents/{ConsentId}/file</v>
      </c>
      <c r="D8973" s="94" t="s">
        <v>208</v>
      </c>
      <c r="E8973" s="93" t="str">
        <f t="shared" si="421"/>
        <v>PISP</v>
      </c>
      <c r="F8973" s="93" t="str">
        <f t="shared" si="422"/>
        <v>N</v>
      </c>
      <c r="G8973" s="95">
        <v>21932048.650614254</v>
      </c>
      <c r="H8973" s="99">
        <v>32878.017831229488</v>
      </c>
      <c r="I8973" s="99">
        <v>39.755194611261061</v>
      </c>
      <c r="J8973" s="96"/>
      <c r="K8973" s="96"/>
      <c r="L8973" s="96"/>
      <c r="M8973" s="96"/>
      <c r="N8973" s="96"/>
      <c r="O8973" s="96"/>
      <c r="P8973" s="96"/>
    </row>
    <row r="8974" spans="1:16" x14ac:dyDescent="0.25">
      <c r="A8974" s="97">
        <v>43800</v>
      </c>
      <c r="B8974" s="101">
        <v>57</v>
      </c>
      <c r="C8974" s="92" t="str">
        <f t="shared" si="420"/>
        <v>POST /file-payments</v>
      </c>
      <c r="D8974" s="94" t="s">
        <v>208</v>
      </c>
      <c r="E8974" s="93" t="str">
        <f t="shared" si="421"/>
        <v>PISP</v>
      </c>
      <c r="F8974" s="93" t="str">
        <f t="shared" si="422"/>
        <v>Y</v>
      </c>
      <c r="G8974" s="95">
        <v>397549073.53901714</v>
      </c>
      <c r="H8974" s="99">
        <v>4095.0950111344587</v>
      </c>
      <c r="I8974" s="99">
        <v>68.921800765934208</v>
      </c>
      <c r="J8974" s="96"/>
      <c r="K8974" s="96"/>
      <c r="L8974" s="96"/>
      <c r="M8974" s="96"/>
      <c r="N8974" s="96"/>
      <c r="O8974" s="96"/>
      <c r="P8974" s="96"/>
    </row>
    <row r="8975" spans="1:16" x14ac:dyDescent="0.25">
      <c r="A8975" s="97">
        <v>43800</v>
      </c>
      <c r="B8975" s="101">
        <v>58</v>
      </c>
      <c r="C8975" s="92" t="str">
        <f t="shared" si="420"/>
        <v>GET /file-payments/{FilePaymentId}</v>
      </c>
      <c r="D8975" s="94" t="s">
        <v>208</v>
      </c>
      <c r="E8975" s="93" t="str">
        <f t="shared" si="421"/>
        <v>PISP</v>
      </c>
      <c r="F8975" s="93" t="str">
        <f t="shared" si="422"/>
        <v>Y</v>
      </c>
      <c r="G8975" s="95">
        <v>68324516.222344667</v>
      </c>
      <c r="H8975" s="99">
        <v>788.20894070291274</v>
      </c>
      <c r="I8975" s="99">
        <v>123.33444805909328</v>
      </c>
      <c r="J8975" s="96"/>
      <c r="K8975" s="96"/>
      <c r="L8975" s="96"/>
      <c r="M8975" s="96"/>
      <c r="N8975" s="96"/>
      <c r="O8975" s="96"/>
      <c r="P8975" s="96"/>
    </row>
    <row r="8976" spans="1:16" x14ac:dyDescent="0.25">
      <c r="A8976" s="97">
        <v>43800</v>
      </c>
      <c r="B8976" s="101">
        <v>59</v>
      </c>
      <c r="C8976" s="92" t="str">
        <f t="shared" si="420"/>
        <v>GET /file-payments/{FilePaymentId}/report-file</v>
      </c>
      <c r="D8976" s="94" t="s">
        <v>208</v>
      </c>
      <c r="E8976" s="93" t="str">
        <f t="shared" si="421"/>
        <v>PISP</v>
      </c>
      <c r="F8976" s="93" t="str">
        <f t="shared" si="422"/>
        <v>Y</v>
      </c>
      <c r="G8976" s="95">
        <v>61646638.530964732</v>
      </c>
      <c r="H8976" s="99">
        <v>2386.9796193892366</v>
      </c>
      <c r="I8976" s="99">
        <v>77.945347487444067</v>
      </c>
      <c r="J8976" s="96"/>
      <c r="K8976" s="96"/>
      <c r="L8976" s="96"/>
      <c r="M8976" s="96"/>
      <c r="N8976" s="96"/>
      <c r="O8976" s="96"/>
      <c r="P8976" s="96"/>
    </row>
    <row r="8977" spans="1:16" x14ac:dyDescent="0.25">
      <c r="A8977" s="97">
        <v>43800</v>
      </c>
      <c r="B8977" s="101">
        <v>60</v>
      </c>
      <c r="C8977" s="92" t="str">
        <f t="shared" si="420"/>
        <v>POST /funds-confirmation-consents</v>
      </c>
      <c r="D8977" s="94" t="s">
        <v>208</v>
      </c>
      <c r="E8977" s="93" t="str">
        <f t="shared" si="421"/>
        <v>CoF</v>
      </c>
      <c r="F8977" s="93" t="str">
        <f t="shared" si="422"/>
        <v>N</v>
      </c>
      <c r="G8977" s="95">
        <v>12945223.351546073</v>
      </c>
      <c r="H8977" s="99">
        <v>14989.193054142366</v>
      </c>
      <c r="I8977" s="99">
        <v>11.930211539291598</v>
      </c>
      <c r="J8977" s="96"/>
      <c r="K8977" s="96"/>
      <c r="L8977" s="96"/>
      <c r="M8977" s="96"/>
      <c r="N8977" s="96"/>
      <c r="O8977" s="96"/>
      <c r="P8977" s="96"/>
    </row>
    <row r="8978" spans="1:16" x14ac:dyDescent="0.25">
      <c r="A8978" s="97">
        <v>43800</v>
      </c>
      <c r="B8978" s="101">
        <v>61</v>
      </c>
      <c r="C8978" s="92" t="str">
        <f t="shared" si="420"/>
        <v>GET /funds-confirmation-consents/{ConsentId}</v>
      </c>
      <c r="D8978" s="94" t="s">
        <v>208</v>
      </c>
      <c r="E8978" s="93" t="str">
        <f t="shared" si="421"/>
        <v>CoF</v>
      </c>
      <c r="F8978" s="93" t="str">
        <f t="shared" si="422"/>
        <v>N</v>
      </c>
      <c r="G8978" s="95">
        <v>21342710.263878338</v>
      </c>
      <c r="H8978" s="99">
        <v>41628.800822581921</v>
      </c>
      <c r="I8978" s="99">
        <v>186.05450865469263</v>
      </c>
      <c r="J8978" s="96"/>
      <c r="K8978" s="96"/>
      <c r="L8978" s="96"/>
      <c r="M8978" s="96"/>
      <c r="N8978" s="96"/>
      <c r="O8978" s="96"/>
      <c r="P8978" s="96"/>
    </row>
    <row r="8979" spans="1:16" x14ac:dyDescent="0.25">
      <c r="A8979" s="97">
        <v>43800</v>
      </c>
      <c r="B8979" s="101">
        <v>62</v>
      </c>
      <c r="C8979" s="92" t="str">
        <f t="shared" si="420"/>
        <v>DELETE /funds-confirmation-consents/{ConsentId}</v>
      </c>
      <c r="D8979" s="94" t="s">
        <v>208</v>
      </c>
      <c r="E8979" s="93" t="str">
        <f t="shared" si="421"/>
        <v>CoF</v>
      </c>
      <c r="F8979" s="93" t="str">
        <f t="shared" si="422"/>
        <v>N</v>
      </c>
      <c r="G8979" s="95">
        <v>6706895.9428466931</v>
      </c>
      <c r="H8979" s="99">
        <v>13752.895983296643</v>
      </c>
      <c r="I8979" s="99">
        <v>116.54897569585869</v>
      </c>
      <c r="J8979" s="96"/>
      <c r="K8979" s="96"/>
      <c r="L8979" s="96"/>
      <c r="M8979" s="96"/>
      <c r="N8979" s="96"/>
      <c r="O8979" s="96"/>
      <c r="P8979" s="96"/>
    </row>
    <row r="8980" spans="1:16" x14ac:dyDescent="0.25">
      <c r="A8980" s="97">
        <v>43800</v>
      </c>
      <c r="B8980" s="101">
        <v>63</v>
      </c>
      <c r="C8980" s="92" t="str">
        <f t="shared" si="420"/>
        <v>POST /funds-confirmations</v>
      </c>
      <c r="D8980" s="94" t="s">
        <v>208</v>
      </c>
      <c r="E8980" s="93" t="str">
        <f t="shared" si="421"/>
        <v>CoF</v>
      </c>
      <c r="F8980" s="93" t="str">
        <f t="shared" si="422"/>
        <v>Y</v>
      </c>
      <c r="G8980" s="95">
        <v>8051065.8698521759</v>
      </c>
      <c r="H8980" s="99">
        <v>17187.840721223663</v>
      </c>
      <c r="I8980" s="99">
        <v>208.5650026467938</v>
      </c>
      <c r="J8980" s="96"/>
      <c r="K8980" s="96"/>
      <c r="L8980" s="96"/>
      <c r="M8980" s="96"/>
      <c r="N8980" s="96"/>
      <c r="O8980" s="96"/>
      <c r="P8980" s="96"/>
    </row>
    <row r="8981" spans="1:16" x14ac:dyDescent="0.25">
      <c r="A8981" s="97">
        <v>43800</v>
      </c>
      <c r="B8981" s="101">
        <v>75</v>
      </c>
      <c r="C8981" s="92" t="str">
        <f t="shared" si="420"/>
        <v>GET /domestic-payment-consents/{ConsentId}/funds-confirmation</v>
      </c>
      <c r="D8981" s="94" t="s">
        <v>208</v>
      </c>
      <c r="E8981" s="93" t="str">
        <f t="shared" si="421"/>
        <v>CoF</v>
      </c>
      <c r="F8981" s="93" t="str">
        <f t="shared" si="422"/>
        <v>Y</v>
      </c>
      <c r="G8981" s="95">
        <v>3755935.5041556633</v>
      </c>
      <c r="H8981" s="99">
        <v>6506.006378630781</v>
      </c>
      <c r="I8981" s="99">
        <v>205.93703043148494</v>
      </c>
      <c r="J8981" s="96"/>
      <c r="K8981" s="96"/>
      <c r="L8981" s="96"/>
      <c r="M8981" s="96"/>
      <c r="N8981" s="96"/>
      <c r="O8981" s="96"/>
      <c r="P8981" s="96"/>
    </row>
    <row r="8982" spans="1:16" x14ac:dyDescent="0.25">
      <c r="A8982" s="97">
        <v>43800</v>
      </c>
      <c r="B8982" s="101">
        <v>76</v>
      </c>
      <c r="C8982" s="92" t="str">
        <f t="shared" si="420"/>
        <v>GET /international-payment-consents/{ConsentId}/funds-confirmation</v>
      </c>
      <c r="D8982" s="94" t="s">
        <v>208</v>
      </c>
      <c r="E8982" s="93" t="str">
        <f t="shared" si="421"/>
        <v>CoF</v>
      </c>
      <c r="F8982" s="93" t="str">
        <f t="shared" si="422"/>
        <v>Y</v>
      </c>
      <c r="G8982" s="95">
        <v>17352626.490587585</v>
      </c>
      <c r="H8982" s="99">
        <v>43620.145181783511</v>
      </c>
      <c r="I8982" s="99">
        <v>94.744808025370943</v>
      </c>
      <c r="J8982" s="96"/>
      <c r="K8982" s="96"/>
      <c r="L8982" s="96"/>
      <c r="M8982" s="96"/>
      <c r="N8982" s="96"/>
      <c r="O8982" s="96"/>
      <c r="P8982" s="96"/>
    </row>
    <row r="8983" spans="1:16" x14ac:dyDescent="0.25">
      <c r="A8983" s="97">
        <v>43800</v>
      </c>
      <c r="B8983" s="101">
        <v>77</v>
      </c>
      <c r="C8983" s="92" t="str">
        <f t="shared" si="420"/>
        <v>GET /international-scheduled-payment-consents/{ConsentId}/funds-confirmation</v>
      </c>
      <c r="D8983" s="94" t="s">
        <v>208</v>
      </c>
      <c r="E8983" s="93" t="str">
        <f t="shared" si="421"/>
        <v>CoF</v>
      </c>
      <c r="F8983" s="93" t="str">
        <f t="shared" si="422"/>
        <v>Y</v>
      </c>
      <c r="G8983" s="95">
        <v>32596805.425896216</v>
      </c>
      <c r="H8983" s="99">
        <v>52646.480830537839</v>
      </c>
      <c r="I8983" s="99">
        <v>9.7228545354431546</v>
      </c>
      <c r="J8983" s="96"/>
      <c r="K8983" s="96"/>
      <c r="L8983" s="96"/>
      <c r="M8983" s="96"/>
      <c r="N8983" s="96"/>
      <c r="O8983" s="96"/>
      <c r="P8983" s="96"/>
    </row>
    <row r="8984" spans="1:16" x14ac:dyDescent="0.25">
      <c r="A8984" s="97">
        <v>43800</v>
      </c>
      <c r="B8984" s="101">
        <v>78</v>
      </c>
      <c r="C8984" s="92" t="str">
        <f t="shared" si="420"/>
        <v>GET /accounts/{AccountId}/parties</v>
      </c>
      <c r="D8984" s="94" t="s">
        <v>208</v>
      </c>
      <c r="E8984" s="93" t="str">
        <f t="shared" si="421"/>
        <v>AISP</v>
      </c>
      <c r="F8984" s="93" t="str">
        <f t="shared" si="422"/>
        <v>Y</v>
      </c>
      <c r="G8984" s="104">
        <v>1042799.0164436378</v>
      </c>
      <c r="H8984" s="99">
        <v>50517.431568464272</v>
      </c>
      <c r="I8984" s="99">
        <v>0</v>
      </c>
      <c r="J8984" s="96"/>
      <c r="K8984" s="96"/>
      <c r="L8984" s="96"/>
      <c r="M8984" s="96"/>
      <c r="N8984" s="96"/>
      <c r="O8984" s="96"/>
      <c r="P8984" s="96"/>
    </row>
    <row r="8985" spans="1:16" x14ac:dyDescent="0.25">
      <c r="A8985" s="97">
        <v>43800</v>
      </c>
      <c r="B8985" s="101">
        <v>79</v>
      </c>
      <c r="C8985" s="92" t="str">
        <f t="shared" si="420"/>
        <v>GET /domestic-payments/{DomesticPaymentId}/payment-details</v>
      </c>
      <c r="D8985" s="94" t="s">
        <v>208</v>
      </c>
      <c r="E8985" s="93" t="str">
        <f t="shared" si="421"/>
        <v>PISP</v>
      </c>
      <c r="F8985" s="93" t="str">
        <f t="shared" si="422"/>
        <v>Y</v>
      </c>
      <c r="G8985" s="104">
        <v>35169832.789772451</v>
      </c>
      <c r="H8985" s="99">
        <v>42257.967497432786</v>
      </c>
      <c r="I8985" s="99">
        <v>72.079597962539907</v>
      </c>
      <c r="J8985" s="96"/>
      <c r="K8985" s="96"/>
      <c r="L8985" s="96"/>
      <c r="M8985" s="96"/>
      <c r="N8985" s="96"/>
      <c r="O8985" s="96"/>
      <c r="P8985" s="96"/>
    </row>
    <row r="8986" spans="1:16" x14ac:dyDescent="0.25">
      <c r="A8986" s="97">
        <v>43800</v>
      </c>
      <c r="B8986" s="101">
        <v>80</v>
      </c>
      <c r="C8986" s="92" t="str">
        <f t="shared" si="420"/>
        <v>GET /domestic-scheduled-payments/{DomesticScheduledPaymentId}/payment-details</v>
      </c>
      <c r="D8986" s="94" t="s">
        <v>208</v>
      </c>
      <c r="E8986" s="93" t="str">
        <f t="shared" si="421"/>
        <v>PISP</v>
      </c>
      <c r="F8986" s="93" t="str">
        <f t="shared" si="422"/>
        <v>Y</v>
      </c>
      <c r="G8986" s="104">
        <v>14850885.26328199</v>
      </c>
      <c r="H8986" s="99">
        <v>36525.917927689181</v>
      </c>
      <c r="I8986" s="99">
        <v>84.487241484463908</v>
      </c>
      <c r="J8986" s="96"/>
      <c r="K8986" s="96"/>
      <c r="L8986" s="96"/>
      <c r="M8986" s="96"/>
      <c r="N8986" s="96"/>
      <c r="O8986" s="96"/>
      <c r="P8986" s="96"/>
    </row>
    <row r="8987" spans="1:16" x14ac:dyDescent="0.25">
      <c r="A8987" s="97">
        <v>43800</v>
      </c>
      <c r="B8987" s="101">
        <v>81</v>
      </c>
      <c r="C8987" s="92" t="str">
        <f t="shared" si="420"/>
        <v>GET /domestic-standing-orders/{DomesticStandingOrderId}/payment-details</v>
      </c>
      <c r="D8987" s="94" t="s">
        <v>208</v>
      </c>
      <c r="E8987" s="93" t="str">
        <f t="shared" si="421"/>
        <v>PISP</v>
      </c>
      <c r="F8987" s="93" t="str">
        <f t="shared" si="422"/>
        <v>Y</v>
      </c>
      <c r="G8987" s="104">
        <v>6646798.1585012963</v>
      </c>
      <c r="H8987" s="99">
        <v>9606.2979496102835</v>
      </c>
      <c r="I8987" s="99">
        <v>254.92107414340927</v>
      </c>
      <c r="J8987" s="96"/>
      <c r="K8987" s="96"/>
      <c r="L8987" s="96"/>
      <c r="M8987" s="96"/>
      <c r="N8987" s="96"/>
      <c r="O8987" s="96"/>
      <c r="P8987" s="96"/>
    </row>
    <row r="8988" spans="1:16" x14ac:dyDescent="0.25">
      <c r="A8988" s="97">
        <v>43800</v>
      </c>
      <c r="B8988" s="101">
        <v>82</v>
      </c>
      <c r="C8988" s="92" t="str">
        <f t="shared" si="420"/>
        <v>GET /international-payments/{InternationalPaymentId}/payment-details</v>
      </c>
      <c r="D8988" s="94" t="s">
        <v>208</v>
      </c>
      <c r="E8988" s="93" t="str">
        <f t="shared" si="421"/>
        <v>PISP</v>
      </c>
      <c r="F8988" s="93" t="str">
        <f t="shared" si="422"/>
        <v>Y</v>
      </c>
      <c r="G8988" s="104">
        <v>14454248.564768506</v>
      </c>
      <c r="H8988" s="99">
        <v>20432.923846314963</v>
      </c>
      <c r="I8988" s="99">
        <v>70.844807536003373</v>
      </c>
      <c r="J8988" s="96"/>
      <c r="K8988" s="96"/>
      <c r="L8988" s="96"/>
      <c r="M8988" s="96"/>
      <c r="N8988" s="96"/>
      <c r="O8988" s="96"/>
      <c r="P8988" s="96"/>
    </row>
    <row r="8989" spans="1:16" x14ac:dyDescent="0.25">
      <c r="A8989" s="97">
        <v>43800</v>
      </c>
      <c r="B8989" s="101">
        <v>83</v>
      </c>
      <c r="C8989" s="92" t="str">
        <f t="shared" si="420"/>
        <v>GET /international-scheduled-payments/{InternationalScheduledPaymentId}/payment-details</v>
      </c>
      <c r="D8989" s="94" t="s">
        <v>208</v>
      </c>
      <c r="E8989" s="93" t="str">
        <f t="shared" si="421"/>
        <v>PISP</v>
      </c>
      <c r="F8989" s="93" t="str">
        <f t="shared" si="422"/>
        <v>Y</v>
      </c>
      <c r="G8989" s="104">
        <v>24065786.377719615</v>
      </c>
      <c r="H8989" s="99">
        <v>39933.544741696584</v>
      </c>
      <c r="I8989" s="99">
        <v>60.898975663681995</v>
      </c>
      <c r="J8989" s="96"/>
      <c r="K8989" s="96"/>
      <c r="L8989" s="96"/>
      <c r="M8989" s="96"/>
      <c r="N8989" s="96"/>
      <c r="O8989" s="96"/>
      <c r="P8989" s="96"/>
    </row>
    <row r="8990" spans="1:16" x14ac:dyDescent="0.25">
      <c r="A8990" s="97">
        <v>43800</v>
      </c>
      <c r="B8990" s="101">
        <v>84</v>
      </c>
      <c r="C8990" s="92" t="str">
        <f t="shared" si="420"/>
        <v>GET /international-standing-orders/{InternationalStandingOrderPaymentId}/payment-details</v>
      </c>
      <c r="D8990" s="94" t="s">
        <v>208</v>
      </c>
      <c r="E8990" s="93" t="str">
        <f t="shared" si="421"/>
        <v>PISP</v>
      </c>
      <c r="F8990" s="93" t="str">
        <f t="shared" si="422"/>
        <v>Y</v>
      </c>
      <c r="G8990" s="104">
        <v>6439799.503351693</v>
      </c>
      <c r="H8990" s="99">
        <v>20602.54455107906</v>
      </c>
      <c r="I8990" s="99">
        <v>73.4273919768208</v>
      </c>
      <c r="J8990" s="96"/>
      <c r="K8990" s="96"/>
      <c r="L8990" s="96"/>
      <c r="M8990" s="96"/>
      <c r="N8990" s="96"/>
      <c r="O8990" s="96"/>
      <c r="P8990" s="96"/>
    </row>
    <row r="8991" spans="1:16" x14ac:dyDescent="0.25">
      <c r="A8991" s="97">
        <v>43800</v>
      </c>
      <c r="B8991" s="101">
        <v>85</v>
      </c>
      <c r="C8991" s="92" t="str">
        <f t="shared" si="420"/>
        <v>GET /file-payments/{FilePaymentId}/payment-details</v>
      </c>
      <c r="D8991" s="94" t="s">
        <v>208</v>
      </c>
      <c r="E8991" s="93" t="str">
        <f t="shared" si="421"/>
        <v>PISP</v>
      </c>
      <c r="F8991" s="93" t="str">
        <f t="shared" si="422"/>
        <v>Y</v>
      </c>
      <c r="G8991" s="104">
        <v>67811302.384061202</v>
      </c>
      <c r="H8991" s="99">
        <v>2625.6775813281606</v>
      </c>
      <c r="I8991" s="99">
        <v>85.739882236188478</v>
      </c>
      <c r="J8991" s="96"/>
      <c r="K8991" s="96"/>
      <c r="L8991" s="96"/>
      <c r="M8991" s="96"/>
      <c r="N8991" s="96"/>
      <c r="O8991" s="96"/>
      <c r="P8991" s="96"/>
    </row>
    <row r="8992" spans="1:16" x14ac:dyDescent="0.25">
      <c r="A8992" s="97">
        <v>43800</v>
      </c>
      <c r="B8992" s="101">
        <v>86</v>
      </c>
      <c r="C8992" s="92" t="str">
        <f t="shared" si="420"/>
        <v>POST /event-subscriptions</v>
      </c>
      <c r="D8992" s="94" t="s">
        <v>208</v>
      </c>
      <c r="E8992" s="93" t="str">
        <f t="shared" si="421"/>
        <v>Notifications</v>
      </c>
      <c r="F8992" s="93" t="str">
        <f t="shared" si="422"/>
        <v>N</v>
      </c>
      <c r="G8992" s="104">
        <v>11650701.016391465</v>
      </c>
      <c r="H8992" s="99">
        <v>13490.27374872813</v>
      </c>
      <c r="I8992" s="99">
        <v>10.737190385362439</v>
      </c>
      <c r="J8992" s="96"/>
      <c r="K8992" s="96"/>
      <c r="L8992" s="96"/>
      <c r="M8992" s="96"/>
      <c r="N8992" s="96"/>
      <c r="O8992" s="96"/>
      <c r="P8992" s="96"/>
    </row>
    <row r="8993" spans="1:16" x14ac:dyDescent="0.25">
      <c r="A8993" s="97">
        <v>43800</v>
      </c>
      <c r="B8993" s="101">
        <v>87</v>
      </c>
      <c r="C8993" s="92" t="str">
        <f t="shared" si="420"/>
        <v>GET /event-subscriptions</v>
      </c>
      <c r="D8993" s="94" t="s">
        <v>208</v>
      </c>
      <c r="E8993" s="93" t="str">
        <f t="shared" si="421"/>
        <v>Notifications</v>
      </c>
      <c r="F8993" s="93" t="str">
        <f t="shared" si="422"/>
        <v>N</v>
      </c>
      <c r="G8993" s="104">
        <v>19208439.237490505</v>
      </c>
      <c r="H8993" s="99">
        <v>37465.920740323731</v>
      </c>
      <c r="I8993" s="99">
        <v>167.44905778922336</v>
      </c>
      <c r="J8993" s="96"/>
      <c r="K8993" s="96"/>
      <c r="L8993" s="96"/>
      <c r="M8993" s="96"/>
      <c r="N8993" s="96"/>
      <c r="O8993" s="96"/>
      <c r="P8993" s="96"/>
    </row>
    <row r="8994" spans="1:16" x14ac:dyDescent="0.25">
      <c r="A8994" s="97">
        <v>43800</v>
      </c>
      <c r="B8994" s="101">
        <v>88</v>
      </c>
      <c r="C8994" s="92" t="str">
        <f t="shared" si="420"/>
        <v>PUT /event-subscriptions/{EventSubscriptionId}</v>
      </c>
      <c r="D8994" s="94" t="s">
        <v>208</v>
      </c>
      <c r="E8994" s="93" t="str">
        <f t="shared" si="421"/>
        <v>Notifications</v>
      </c>
      <c r="F8994" s="93" t="str">
        <f t="shared" si="422"/>
        <v>N</v>
      </c>
      <c r="G8994" s="104">
        <v>12233236.067211039</v>
      </c>
      <c r="H8994" s="99">
        <v>14164.787436164537</v>
      </c>
      <c r="I8994" s="99">
        <v>11.27404990463056</v>
      </c>
      <c r="J8994" s="96"/>
      <c r="K8994" s="96"/>
      <c r="L8994" s="96"/>
      <c r="M8994" s="96"/>
      <c r="N8994" s="96"/>
      <c r="O8994" s="96"/>
      <c r="P8994" s="96"/>
    </row>
    <row r="8995" spans="1:16" x14ac:dyDescent="0.25">
      <c r="A8995" s="97">
        <v>43800</v>
      </c>
      <c r="B8995" s="101">
        <v>89</v>
      </c>
      <c r="C8995" s="92" t="str">
        <f t="shared" si="420"/>
        <v>DELETE /event-subscriptions/{EventSubscriptionId}</v>
      </c>
      <c r="D8995" s="94" t="s">
        <v>208</v>
      </c>
      <c r="E8995" s="93" t="str">
        <f t="shared" si="421"/>
        <v>Notifications</v>
      </c>
      <c r="F8995" s="93" t="str">
        <f t="shared" si="422"/>
        <v>N</v>
      </c>
      <c r="G8995" s="104">
        <v>7377585.5371313626</v>
      </c>
      <c r="H8995" s="99">
        <v>15128.185581626309</v>
      </c>
      <c r="I8995" s="99">
        <v>128.20387326544457</v>
      </c>
      <c r="J8995" s="96"/>
      <c r="K8995" s="96"/>
      <c r="L8995" s="96"/>
      <c r="M8995" s="96"/>
      <c r="N8995" s="96"/>
      <c r="O8995" s="96"/>
      <c r="P8995" s="96"/>
    </row>
    <row r="8996" spans="1:16" x14ac:dyDescent="0.25">
      <c r="A8996" s="97">
        <v>43800</v>
      </c>
      <c r="B8996" s="101">
        <v>90</v>
      </c>
      <c r="C8996" s="92" t="str">
        <f t="shared" si="420"/>
        <v>POST /event-notifications</v>
      </c>
      <c r="D8996" s="94" t="s">
        <v>208</v>
      </c>
      <c r="E8996" s="93" t="str">
        <f t="shared" si="421"/>
        <v>Notifications</v>
      </c>
      <c r="F8996" s="93" t="str">
        <f t="shared" si="422"/>
        <v>N</v>
      </c>
      <c r="G8996" s="104">
        <v>7648512.5763595672</v>
      </c>
      <c r="H8996" s="99">
        <v>16328.448685162479</v>
      </c>
      <c r="I8996" s="99">
        <v>198.13675251445409</v>
      </c>
      <c r="J8996" s="96"/>
      <c r="K8996" s="96"/>
      <c r="L8996" s="96"/>
      <c r="M8996" s="96"/>
      <c r="N8996" s="96"/>
      <c r="O8996" s="96"/>
      <c r="P8996" s="96"/>
    </row>
    <row r="8997" spans="1:16" x14ac:dyDescent="0.25">
      <c r="A8997" s="97">
        <v>43800</v>
      </c>
      <c r="B8997" s="101">
        <v>91</v>
      </c>
      <c r="C8997" s="92" t="str">
        <f t="shared" si="420"/>
        <v>POST /events</v>
      </c>
      <c r="D8997" s="94" t="s">
        <v>208</v>
      </c>
      <c r="E8997" s="93" t="str">
        <f t="shared" si="421"/>
        <v>Notifications</v>
      </c>
      <c r="F8997" s="93" t="str">
        <f t="shared" si="422"/>
        <v>N</v>
      </c>
      <c r="G8997" s="104">
        <v>6036206.3485620236</v>
      </c>
      <c r="H8997" s="99">
        <v>12377.606384966979</v>
      </c>
      <c r="I8997" s="99">
        <v>104.89407812627282</v>
      </c>
      <c r="J8997" s="96"/>
      <c r="K8997" s="96"/>
      <c r="L8997" s="96"/>
      <c r="M8997" s="96"/>
      <c r="N8997" s="96"/>
      <c r="O8997" s="96"/>
      <c r="P8997" s="96"/>
    </row>
    <row r="8998" spans="1:16" x14ac:dyDescent="0.25">
      <c r="A8998" s="97">
        <v>43801</v>
      </c>
      <c r="B8998" s="101">
        <v>0</v>
      </c>
      <c r="C8998" s="92" t="str">
        <f t="shared" si="420"/>
        <v>OIDC endpoints for token IDs</v>
      </c>
      <c r="D8998" s="94" t="s">
        <v>207</v>
      </c>
      <c r="E8998" s="93" t="str">
        <f t="shared" si="421"/>
        <v>OIDC</v>
      </c>
      <c r="F8998" s="93" t="str">
        <f t="shared" si="422"/>
        <v>N</v>
      </c>
      <c r="G8998" s="111">
        <v>822013249</v>
      </c>
      <c r="H8998" s="99">
        <v>1783109</v>
      </c>
      <c r="I8998" s="99">
        <v>599</v>
      </c>
      <c r="J8998" s="96"/>
      <c r="K8998" s="96"/>
      <c r="L8998" s="96"/>
      <c r="M8998" s="96"/>
      <c r="N8998" s="96"/>
      <c r="O8998" s="96"/>
      <c r="P8998" s="96"/>
    </row>
    <row r="8999" spans="1:16" x14ac:dyDescent="0.25">
      <c r="A8999" s="100">
        <v>43801</v>
      </c>
      <c r="B8999" s="101">
        <v>1</v>
      </c>
      <c r="C8999" s="92" t="str">
        <f t="shared" si="420"/>
        <v>POST /account-access-consents</v>
      </c>
      <c r="D8999" s="94" t="s">
        <v>207</v>
      </c>
      <c r="E8999" s="93" t="str">
        <f t="shared" si="421"/>
        <v>AISP</v>
      </c>
      <c r="F8999" s="93" t="str">
        <f t="shared" si="422"/>
        <v>N</v>
      </c>
      <c r="G8999" s="95">
        <v>755921.32000000007</v>
      </c>
      <c r="H8999" s="102">
        <v>29451.48</v>
      </c>
      <c r="I8999" s="102">
        <v>93.500000000000014</v>
      </c>
      <c r="J8999" s="96"/>
      <c r="K8999" s="96"/>
      <c r="L8999" s="96"/>
      <c r="M8999" s="96"/>
      <c r="N8999" s="96"/>
      <c r="O8999" s="96"/>
      <c r="P8999" s="96"/>
    </row>
    <row r="9000" spans="1:16" x14ac:dyDescent="0.25">
      <c r="A9000" s="100">
        <v>43801</v>
      </c>
      <c r="B9000" s="101">
        <v>2</v>
      </c>
      <c r="C9000" s="92" t="str">
        <f t="shared" si="420"/>
        <v>GET /account-access-consents/{ConsentId}</v>
      </c>
      <c r="D9000" s="94" t="s">
        <v>207</v>
      </c>
      <c r="E9000" s="93" t="str">
        <f t="shared" si="421"/>
        <v>AISP</v>
      </c>
      <c r="F9000" s="93" t="str">
        <f t="shared" si="422"/>
        <v>N</v>
      </c>
      <c r="G9000" s="95">
        <v>1589396.1600000001</v>
      </c>
      <c r="H9000" s="102">
        <v>29955.360000000001</v>
      </c>
      <c r="I9000" s="102">
        <v>36.300000000000004</v>
      </c>
      <c r="J9000" s="96"/>
      <c r="K9000" s="96"/>
      <c r="L9000" s="96"/>
      <c r="M9000" s="96"/>
      <c r="N9000" s="96"/>
      <c r="O9000" s="96"/>
      <c r="P9000" s="96"/>
    </row>
    <row r="9001" spans="1:16" x14ac:dyDescent="0.25">
      <c r="A9001" s="100">
        <v>43801</v>
      </c>
      <c r="B9001" s="101">
        <v>3</v>
      </c>
      <c r="C9001" s="92" t="str">
        <f t="shared" si="420"/>
        <v>DELETE /account-access-consents/{ConsentId}</v>
      </c>
      <c r="D9001" s="94" t="s">
        <v>207</v>
      </c>
      <c r="E9001" s="93" t="str">
        <f t="shared" si="421"/>
        <v>AISP</v>
      </c>
      <c r="F9001" s="93" t="str">
        <f t="shared" si="422"/>
        <v>N</v>
      </c>
      <c r="G9001" s="95">
        <v>763026.00000000012</v>
      </c>
      <c r="H9001" s="102">
        <v>25728.48</v>
      </c>
      <c r="I9001" s="102">
        <v>297</v>
      </c>
      <c r="J9001" s="96"/>
      <c r="K9001" s="96"/>
      <c r="L9001" s="96"/>
      <c r="M9001" s="96"/>
      <c r="N9001" s="96"/>
      <c r="O9001" s="96"/>
      <c r="P9001" s="96"/>
    </row>
    <row r="9002" spans="1:16" x14ac:dyDescent="0.25">
      <c r="A9002" s="100">
        <v>43801</v>
      </c>
      <c r="B9002" s="101">
        <v>4</v>
      </c>
      <c r="C9002" s="92" t="str">
        <f t="shared" si="420"/>
        <v>GET /accounts</v>
      </c>
      <c r="D9002" s="94" t="s">
        <v>207</v>
      </c>
      <c r="E9002" s="93" t="str">
        <f t="shared" si="421"/>
        <v>AISP</v>
      </c>
      <c r="F9002" s="93" t="str">
        <f t="shared" si="422"/>
        <v>Y</v>
      </c>
      <c r="G9002" s="95">
        <v>1953601.65</v>
      </c>
      <c r="H9002" s="102">
        <v>30966.18</v>
      </c>
      <c r="I9002" s="102">
        <v>77</v>
      </c>
      <c r="J9002" s="96"/>
      <c r="K9002" s="96"/>
      <c r="L9002" s="96"/>
      <c r="M9002" s="96"/>
      <c r="N9002" s="96"/>
      <c r="O9002" s="96"/>
      <c r="P9002" s="96"/>
    </row>
    <row r="9003" spans="1:16" x14ac:dyDescent="0.25">
      <c r="A9003" s="100">
        <v>43801</v>
      </c>
      <c r="B9003" s="101">
        <v>5</v>
      </c>
      <c r="C9003" s="92" t="str">
        <f t="shared" si="420"/>
        <v>GET /accounts/{AccountId}</v>
      </c>
      <c r="D9003" s="94" t="s">
        <v>207</v>
      </c>
      <c r="E9003" s="93" t="str">
        <f t="shared" si="421"/>
        <v>AISP</v>
      </c>
      <c r="F9003" s="93" t="str">
        <f t="shared" si="422"/>
        <v>Y</v>
      </c>
      <c r="G9003" s="95">
        <v>3131238.0000000005</v>
      </c>
      <c r="H9003" s="102">
        <v>42636</v>
      </c>
      <c r="I9003" s="102">
        <v>96.800000000000011</v>
      </c>
      <c r="J9003" s="96"/>
      <c r="K9003" s="96"/>
      <c r="L9003" s="96"/>
      <c r="M9003" s="96"/>
      <c r="N9003" s="96"/>
      <c r="O9003" s="96"/>
      <c r="P9003" s="96"/>
    </row>
    <row r="9004" spans="1:16" x14ac:dyDescent="0.25">
      <c r="A9004" s="100">
        <v>43801</v>
      </c>
      <c r="B9004" s="101">
        <v>6</v>
      </c>
      <c r="C9004" s="92" t="str">
        <f t="shared" si="420"/>
        <v>GET /accounts/{AccountId}/balances</v>
      </c>
      <c r="D9004" s="94" t="s">
        <v>207</v>
      </c>
      <c r="E9004" s="93" t="str">
        <f t="shared" si="421"/>
        <v>AISP</v>
      </c>
      <c r="F9004" s="93" t="str">
        <f t="shared" si="422"/>
        <v>Y</v>
      </c>
      <c r="G9004" s="95">
        <v>2186522.14</v>
      </c>
      <c r="H9004" s="102">
        <v>28198.920000000002</v>
      </c>
      <c r="I9004" s="102">
        <v>151.80000000000001</v>
      </c>
      <c r="J9004" s="96"/>
      <c r="K9004" s="96"/>
      <c r="L9004" s="96"/>
      <c r="M9004" s="96"/>
      <c r="N9004" s="96"/>
      <c r="O9004" s="96"/>
      <c r="P9004" s="96"/>
    </row>
    <row r="9005" spans="1:16" x14ac:dyDescent="0.25">
      <c r="A9005" s="100">
        <v>43801</v>
      </c>
      <c r="B9005" s="101">
        <v>7</v>
      </c>
      <c r="C9005" s="92" t="str">
        <f t="shared" si="420"/>
        <v>GET /balances</v>
      </c>
      <c r="D9005" s="94" t="s">
        <v>207</v>
      </c>
      <c r="E9005" s="93" t="str">
        <f t="shared" si="421"/>
        <v>AISP</v>
      </c>
      <c r="F9005" s="93" t="str">
        <f t="shared" si="422"/>
        <v>Y</v>
      </c>
      <c r="G9005" s="95">
        <v>1320269.7200000002</v>
      </c>
      <c r="H9005" s="102">
        <v>22713.360000000001</v>
      </c>
      <c r="I9005" s="102">
        <v>167.20000000000002</v>
      </c>
      <c r="J9005" s="96"/>
      <c r="K9005" s="96"/>
      <c r="L9005" s="96"/>
      <c r="M9005" s="96"/>
      <c r="N9005" s="96"/>
      <c r="O9005" s="96"/>
      <c r="P9005" s="96"/>
    </row>
    <row r="9006" spans="1:16" x14ac:dyDescent="0.25">
      <c r="A9006" s="100">
        <v>43801</v>
      </c>
      <c r="B9006" s="101">
        <v>8</v>
      </c>
      <c r="C9006" s="92" t="str">
        <f t="shared" si="420"/>
        <v>GET /accounts/{AccountId}/transactions</v>
      </c>
      <c r="D9006" s="94" t="s">
        <v>207</v>
      </c>
      <c r="E9006" s="93" t="str">
        <f t="shared" si="421"/>
        <v>AISP</v>
      </c>
      <c r="F9006" s="93" t="str">
        <f t="shared" si="422"/>
        <v>Y</v>
      </c>
      <c r="G9006" s="95">
        <v>38704757.630000003</v>
      </c>
      <c r="H9006" s="102">
        <v>20227.62</v>
      </c>
      <c r="I9006" s="102">
        <v>189.20000000000002</v>
      </c>
      <c r="J9006" s="96"/>
      <c r="K9006" s="96"/>
      <c r="L9006" s="96"/>
      <c r="M9006" s="96"/>
      <c r="N9006" s="96"/>
      <c r="O9006" s="96"/>
      <c r="P9006" s="96"/>
    </row>
    <row r="9007" spans="1:16" x14ac:dyDescent="0.25">
      <c r="A9007" s="100">
        <v>43801</v>
      </c>
      <c r="B9007" s="101">
        <v>9</v>
      </c>
      <c r="C9007" s="92" t="str">
        <f t="shared" si="420"/>
        <v>GET /transactions</v>
      </c>
      <c r="D9007" s="94" t="s">
        <v>207</v>
      </c>
      <c r="E9007" s="93" t="str">
        <f t="shared" si="421"/>
        <v>AISP</v>
      </c>
      <c r="F9007" s="93" t="str">
        <f t="shared" si="422"/>
        <v>Y</v>
      </c>
      <c r="G9007" s="95">
        <v>382515364.00000006</v>
      </c>
      <c r="H9007" s="102">
        <v>43982.400000000001</v>
      </c>
      <c r="I9007" s="102">
        <v>36.300000000000004</v>
      </c>
      <c r="J9007" s="96"/>
      <c r="K9007" s="96"/>
      <c r="L9007" s="96"/>
      <c r="M9007" s="96"/>
      <c r="N9007" s="96"/>
      <c r="O9007" s="96"/>
      <c r="P9007" s="96"/>
    </row>
    <row r="9008" spans="1:16" x14ac:dyDescent="0.25">
      <c r="A9008" s="100">
        <v>43801</v>
      </c>
      <c r="B9008" s="101">
        <v>10</v>
      </c>
      <c r="C9008" s="92" t="str">
        <f t="shared" si="420"/>
        <v>GET /accounts/{AccountId}/beneficiaries</v>
      </c>
      <c r="D9008" s="94" t="s">
        <v>207</v>
      </c>
      <c r="E9008" s="93" t="str">
        <f t="shared" si="421"/>
        <v>AISP</v>
      </c>
      <c r="F9008" s="93" t="str">
        <f t="shared" si="422"/>
        <v>Y</v>
      </c>
      <c r="G9008" s="95">
        <v>2451141.0000000005</v>
      </c>
      <c r="H9008" s="102">
        <v>28917</v>
      </c>
      <c r="I9008" s="102">
        <v>139.70000000000002</v>
      </c>
      <c r="J9008" s="96"/>
      <c r="K9008" s="96"/>
      <c r="L9008" s="96"/>
      <c r="M9008" s="96"/>
      <c r="N9008" s="96"/>
      <c r="O9008" s="96"/>
      <c r="P9008" s="96"/>
    </row>
    <row r="9009" spans="1:16" x14ac:dyDescent="0.25">
      <c r="A9009" s="100">
        <v>43801</v>
      </c>
      <c r="B9009" s="101">
        <v>11</v>
      </c>
      <c r="C9009" s="92" t="str">
        <f t="shared" si="420"/>
        <v>GET /beneficiaries</v>
      </c>
      <c r="D9009" s="94" t="s">
        <v>207</v>
      </c>
      <c r="E9009" s="93" t="str">
        <f t="shared" si="421"/>
        <v>AISP</v>
      </c>
      <c r="F9009" s="93" t="str">
        <f t="shared" si="422"/>
        <v>Y</v>
      </c>
      <c r="G9009" s="95">
        <v>3279163.8000000003</v>
      </c>
      <c r="H9009" s="102">
        <v>37678.800000000003</v>
      </c>
      <c r="I9009" s="102">
        <v>33</v>
      </c>
      <c r="J9009" s="96"/>
      <c r="K9009" s="96"/>
      <c r="L9009" s="96"/>
      <c r="M9009" s="96"/>
      <c r="N9009" s="96"/>
      <c r="O9009" s="96"/>
      <c r="P9009" s="96"/>
    </row>
    <row r="9010" spans="1:16" x14ac:dyDescent="0.25">
      <c r="A9010" s="100">
        <v>43801</v>
      </c>
      <c r="B9010" s="101">
        <v>12</v>
      </c>
      <c r="C9010" s="92" t="str">
        <f t="shared" si="420"/>
        <v>GET /accounts/{AccountId}/direct-debits</v>
      </c>
      <c r="D9010" s="94" t="s">
        <v>207</v>
      </c>
      <c r="E9010" s="93" t="str">
        <f t="shared" si="421"/>
        <v>AISP</v>
      </c>
      <c r="F9010" s="93" t="str">
        <f t="shared" si="422"/>
        <v>Y</v>
      </c>
      <c r="G9010" s="95">
        <v>2162180.79</v>
      </c>
      <c r="H9010" s="102">
        <v>35360.340000000004</v>
      </c>
      <c r="I9010" s="102">
        <v>195.8</v>
      </c>
      <c r="J9010" s="96"/>
      <c r="K9010" s="96"/>
      <c r="L9010" s="96"/>
      <c r="M9010" s="96"/>
      <c r="N9010" s="96"/>
      <c r="O9010" s="96"/>
      <c r="P9010" s="96"/>
    </row>
    <row r="9011" spans="1:16" x14ac:dyDescent="0.25">
      <c r="A9011" s="100">
        <v>43801</v>
      </c>
      <c r="B9011" s="101">
        <v>13</v>
      </c>
      <c r="C9011" s="92" t="str">
        <f t="shared" si="420"/>
        <v>GET /direct-debits</v>
      </c>
      <c r="D9011" s="94" t="s">
        <v>207</v>
      </c>
      <c r="E9011" s="93" t="str">
        <f t="shared" si="421"/>
        <v>AISP</v>
      </c>
      <c r="F9011" s="93" t="str">
        <f t="shared" si="422"/>
        <v>Y</v>
      </c>
      <c r="G9011" s="95">
        <v>2086213.8</v>
      </c>
      <c r="H9011" s="102">
        <v>22494.06</v>
      </c>
      <c r="I9011" s="102">
        <v>231.00000000000003</v>
      </c>
      <c r="J9011" s="96"/>
      <c r="K9011" s="96"/>
      <c r="L9011" s="96"/>
      <c r="M9011" s="96"/>
      <c r="N9011" s="96"/>
      <c r="O9011" s="96"/>
      <c r="P9011" s="96"/>
    </row>
    <row r="9012" spans="1:16" x14ac:dyDescent="0.25">
      <c r="A9012" s="100">
        <v>43801</v>
      </c>
      <c r="B9012" s="101">
        <v>14</v>
      </c>
      <c r="C9012" s="92" t="str">
        <f t="shared" si="420"/>
        <v>GET /accounts/{AccountId}/standing-orders</v>
      </c>
      <c r="D9012" s="94" t="s">
        <v>207</v>
      </c>
      <c r="E9012" s="93" t="str">
        <f t="shared" si="421"/>
        <v>AISP</v>
      </c>
      <c r="F9012" s="93" t="str">
        <f t="shared" si="422"/>
        <v>Y</v>
      </c>
      <c r="G9012" s="95">
        <v>1084427.3</v>
      </c>
      <c r="H9012" s="102">
        <v>18150.900000000001</v>
      </c>
      <c r="I9012" s="102">
        <v>145.20000000000002</v>
      </c>
      <c r="J9012" s="96"/>
      <c r="K9012" s="96"/>
      <c r="L9012" s="96"/>
      <c r="M9012" s="96"/>
      <c r="N9012" s="96"/>
      <c r="O9012" s="96"/>
      <c r="P9012" s="96"/>
    </row>
    <row r="9013" spans="1:16" x14ac:dyDescent="0.25">
      <c r="A9013" s="100">
        <v>43801</v>
      </c>
      <c r="B9013" s="101">
        <v>15</v>
      </c>
      <c r="C9013" s="92" t="str">
        <f t="shared" si="420"/>
        <v>GET /standing-orders</v>
      </c>
      <c r="D9013" s="94" t="s">
        <v>207</v>
      </c>
      <c r="E9013" s="93" t="str">
        <f t="shared" si="421"/>
        <v>AISP</v>
      </c>
      <c r="F9013" s="93" t="str">
        <f t="shared" si="422"/>
        <v>Y</v>
      </c>
      <c r="G9013" s="95">
        <v>1706906.08</v>
      </c>
      <c r="H9013" s="102">
        <v>44459.76</v>
      </c>
      <c r="I9013" s="102">
        <v>157.30000000000001</v>
      </c>
      <c r="J9013" s="96"/>
      <c r="K9013" s="96"/>
      <c r="L9013" s="96"/>
      <c r="M9013" s="96"/>
      <c r="N9013" s="96"/>
      <c r="O9013" s="96"/>
      <c r="P9013" s="96"/>
    </row>
    <row r="9014" spans="1:16" x14ac:dyDescent="0.25">
      <c r="A9014" s="100">
        <v>43801</v>
      </c>
      <c r="B9014" s="101">
        <v>16</v>
      </c>
      <c r="C9014" s="92" t="str">
        <f t="shared" si="420"/>
        <v>GET /accounts/{AccountId}/product</v>
      </c>
      <c r="D9014" s="94" t="s">
        <v>207</v>
      </c>
      <c r="E9014" s="93" t="str">
        <f t="shared" si="421"/>
        <v>AISP</v>
      </c>
      <c r="F9014" s="93" t="str">
        <f t="shared" si="422"/>
        <v>Y</v>
      </c>
      <c r="G9014" s="95">
        <v>439413.15</v>
      </c>
      <c r="H9014" s="102">
        <v>5411.1</v>
      </c>
      <c r="I9014" s="102">
        <v>180.4</v>
      </c>
      <c r="J9014" s="96"/>
      <c r="K9014" s="96"/>
      <c r="L9014" s="96"/>
      <c r="M9014" s="96"/>
      <c r="N9014" s="96"/>
      <c r="O9014" s="96"/>
      <c r="P9014" s="96"/>
    </row>
    <row r="9015" spans="1:16" x14ac:dyDescent="0.25">
      <c r="A9015" s="100">
        <v>43801</v>
      </c>
      <c r="B9015" s="101">
        <v>17</v>
      </c>
      <c r="C9015" s="92" t="str">
        <f t="shared" si="420"/>
        <v>GET /products</v>
      </c>
      <c r="D9015" s="94" t="s">
        <v>207</v>
      </c>
      <c r="E9015" s="93" t="str">
        <f t="shared" si="421"/>
        <v>AISP</v>
      </c>
      <c r="F9015" s="93" t="str">
        <f t="shared" si="422"/>
        <v>Y</v>
      </c>
      <c r="G9015" s="95">
        <v>942819.57000000007</v>
      </c>
      <c r="H9015" s="102">
        <v>33754.86</v>
      </c>
      <c r="I9015" s="102">
        <v>246.40000000000003</v>
      </c>
      <c r="J9015" s="96"/>
      <c r="K9015" s="96"/>
      <c r="L9015" s="96"/>
      <c r="M9015" s="96"/>
      <c r="N9015" s="96"/>
      <c r="O9015" s="96"/>
      <c r="P9015" s="96"/>
    </row>
    <row r="9016" spans="1:16" x14ac:dyDescent="0.25">
      <c r="A9016" s="100">
        <v>43801</v>
      </c>
      <c r="B9016" s="101">
        <v>18</v>
      </c>
      <c r="C9016" s="92" t="str">
        <f t="shared" si="420"/>
        <v>GET /accounts/{AccountId}/offers</v>
      </c>
      <c r="D9016" s="94" t="s">
        <v>207</v>
      </c>
      <c r="E9016" s="93" t="str">
        <f t="shared" si="421"/>
        <v>AISP</v>
      </c>
      <c r="F9016" s="93" t="str">
        <f t="shared" si="422"/>
        <v>Y</v>
      </c>
      <c r="G9016" s="95">
        <v>995894.13000000012</v>
      </c>
      <c r="H9016" s="102">
        <v>39976.86</v>
      </c>
      <c r="I9016" s="102">
        <v>289.3</v>
      </c>
      <c r="J9016" s="96"/>
      <c r="K9016" s="96"/>
      <c r="L9016" s="96"/>
      <c r="M9016" s="96"/>
      <c r="N9016" s="96"/>
      <c r="O9016" s="96"/>
      <c r="P9016" s="96"/>
    </row>
    <row r="9017" spans="1:16" x14ac:dyDescent="0.25">
      <c r="A9017" s="100">
        <v>43801</v>
      </c>
      <c r="B9017" s="101">
        <v>19</v>
      </c>
      <c r="C9017" s="92" t="str">
        <f t="shared" si="420"/>
        <v>GET /offers</v>
      </c>
      <c r="D9017" s="94" t="s">
        <v>207</v>
      </c>
      <c r="E9017" s="93" t="str">
        <f t="shared" si="421"/>
        <v>AISP</v>
      </c>
      <c r="F9017" s="93" t="str">
        <f t="shared" si="422"/>
        <v>Y</v>
      </c>
      <c r="G9017" s="95">
        <v>3813989.96</v>
      </c>
      <c r="H9017" s="102">
        <v>40143.120000000003</v>
      </c>
      <c r="I9017" s="102">
        <v>176</v>
      </c>
      <c r="J9017" s="96"/>
      <c r="K9017" s="96"/>
      <c r="L9017" s="96"/>
      <c r="M9017" s="96"/>
      <c r="N9017" s="96"/>
      <c r="O9017" s="96"/>
      <c r="P9017" s="96"/>
    </row>
    <row r="9018" spans="1:16" x14ac:dyDescent="0.25">
      <c r="A9018" s="100">
        <v>43801</v>
      </c>
      <c r="B9018" s="101">
        <v>20</v>
      </c>
      <c r="C9018" s="92" t="str">
        <f t="shared" si="420"/>
        <v>GET /accounts/{AccountId}/party</v>
      </c>
      <c r="D9018" s="94" t="s">
        <v>207</v>
      </c>
      <c r="E9018" s="93" t="str">
        <f t="shared" si="421"/>
        <v>AISP</v>
      </c>
      <c r="F9018" s="93" t="str">
        <f t="shared" si="422"/>
        <v>Y</v>
      </c>
      <c r="G9018" s="95">
        <v>1333279.6400000001</v>
      </c>
      <c r="H9018" s="102">
        <v>48866.16</v>
      </c>
      <c r="I9018" s="102">
        <v>0</v>
      </c>
      <c r="J9018" s="96"/>
      <c r="K9018" s="96"/>
      <c r="L9018" s="96"/>
      <c r="M9018" s="96"/>
      <c r="N9018" s="96"/>
      <c r="O9018" s="96"/>
      <c r="P9018" s="96"/>
    </row>
    <row r="9019" spans="1:16" x14ac:dyDescent="0.25">
      <c r="A9019" s="100">
        <v>43801</v>
      </c>
      <c r="B9019" s="101">
        <v>21</v>
      </c>
      <c r="C9019" s="92" t="str">
        <f t="shared" si="420"/>
        <v>GET /party</v>
      </c>
      <c r="D9019" s="94" t="s">
        <v>207</v>
      </c>
      <c r="E9019" s="93" t="str">
        <f t="shared" si="421"/>
        <v>AISP</v>
      </c>
      <c r="F9019" s="93" t="str">
        <f t="shared" si="422"/>
        <v>Y</v>
      </c>
      <c r="G9019" s="95">
        <v>967384.1100000001</v>
      </c>
      <c r="H9019" s="102">
        <v>10590.66</v>
      </c>
      <c r="I9019" s="102">
        <v>394.90000000000003</v>
      </c>
      <c r="J9019" s="96"/>
      <c r="K9019" s="96"/>
      <c r="L9019" s="96"/>
      <c r="M9019" s="96"/>
      <c r="N9019" s="96"/>
      <c r="O9019" s="96"/>
      <c r="P9019" s="96"/>
    </row>
    <row r="9020" spans="1:16" x14ac:dyDescent="0.25">
      <c r="A9020" s="100">
        <v>43801</v>
      </c>
      <c r="B9020" s="101">
        <v>22</v>
      </c>
      <c r="C9020" s="92" t="str">
        <f t="shared" si="420"/>
        <v>GET /accounts/{AccountId}/scheduled-payments</v>
      </c>
      <c r="D9020" s="94" t="s">
        <v>207</v>
      </c>
      <c r="E9020" s="93" t="str">
        <f t="shared" si="421"/>
        <v>AISP</v>
      </c>
      <c r="F9020" s="93" t="str">
        <f t="shared" si="422"/>
        <v>Y</v>
      </c>
      <c r="G9020" s="95">
        <v>1113595.8900000001</v>
      </c>
      <c r="H9020" s="102">
        <v>35484.78</v>
      </c>
      <c r="I9020" s="102">
        <v>3.3000000000000003</v>
      </c>
      <c r="J9020" s="96"/>
      <c r="K9020" s="96"/>
      <c r="L9020" s="96"/>
      <c r="M9020" s="96"/>
      <c r="N9020" s="96"/>
      <c r="O9020" s="96"/>
      <c r="P9020" s="96"/>
    </row>
    <row r="9021" spans="1:16" x14ac:dyDescent="0.25">
      <c r="A9021" s="100">
        <v>43801</v>
      </c>
      <c r="B9021" s="101">
        <v>23</v>
      </c>
      <c r="C9021" s="92" t="str">
        <f t="shared" si="420"/>
        <v>GET /scheduled-payments</v>
      </c>
      <c r="D9021" s="94" t="s">
        <v>207</v>
      </c>
      <c r="E9021" s="93" t="str">
        <f t="shared" si="421"/>
        <v>AISP</v>
      </c>
      <c r="F9021" s="93" t="str">
        <f t="shared" si="422"/>
        <v>Y</v>
      </c>
      <c r="G9021" s="95">
        <v>2204646.3999999999</v>
      </c>
      <c r="H9021" s="101">
        <v>31942.32</v>
      </c>
      <c r="I9021" s="101">
        <v>89.100000000000009</v>
      </c>
      <c r="J9021" s="96"/>
      <c r="K9021" s="96"/>
      <c r="L9021" s="96"/>
      <c r="M9021" s="96"/>
      <c r="N9021" s="96"/>
      <c r="O9021" s="96"/>
      <c r="P9021" s="96"/>
    </row>
    <row r="9022" spans="1:16" x14ac:dyDescent="0.25">
      <c r="A9022" s="100">
        <v>43801</v>
      </c>
      <c r="B9022" s="101">
        <v>24</v>
      </c>
      <c r="C9022" s="92" t="str">
        <f t="shared" si="420"/>
        <v>GET /accounts/{AccountId}/statements</v>
      </c>
      <c r="D9022" s="94" t="s">
        <v>207</v>
      </c>
      <c r="E9022" s="93" t="str">
        <f t="shared" si="421"/>
        <v>AISP</v>
      </c>
      <c r="F9022" s="93" t="str">
        <f t="shared" si="422"/>
        <v>Y</v>
      </c>
      <c r="G9022" s="95">
        <v>1063966.2</v>
      </c>
      <c r="H9022" s="101">
        <v>14298.36</v>
      </c>
      <c r="I9022" s="101">
        <v>151.80000000000001</v>
      </c>
      <c r="J9022" s="96"/>
      <c r="K9022" s="96"/>
      <c r="L9022" s="96"/>
      <c r="M9022" s="96"/>
      <c r="N9022" s="96"/>
      <c r="O9022" s="96"/>
      <c r="P9022" s="96"/>
    </row>
    <row r="9023" spans="1:16" x14ac:dyDescent="0.25">
      <c r="A9023" s="100">
        <v>43801</v>
      </c>
      <c r="B9023" s="101">
        <v>25</v>
      </c>
      <c r="C9023" s="92" t="str">
        <f t="shared" si="420"/>
        <v>GET /accounts/{AccountId}/statements/{StatementId}</v>
      </c>
      <c r="D9023" s="94" t="s">
        <v>207</v>
      </c>
      <c r="E9023" s="93" t="str">
        <f t="shared" si="421"/>
        <v>AISP</v>
      </c>
      <c r="F9023" s="93" t="str">
        <f t="shared" si="422"/>
        <v>Y</v>
      </c>
      <c r="G9023" s="95">
        <v>1342904.6400000001</v>
      </c>
      <c r="H9023" s="101">
        <v>24039.360000000001</v>
      </c>
      <c r="I9023" s="101">
        <v>125.4</v>
      </c>
      <c r="J9023" s="96"/>
      <c r="K9023" s="96"/>
      <c r="L9023" s="96"/>
      <c r="M9023" s="96"/>
      <c r="N9023" s="96"/>
      <c r="O9023" s="96"/>
      <c r="P9023" s="96"/>
    </row>
    <row r="9024" spans="1:16" x14ac:dyDescent="0.25">
      <c r="A9024" s="100">
        <v>43801</v>
      </c>
      <c r="B9024" s="101">
        <v>26</v>
      </c>
      <c r="C9024" s="92" t="str">
        <f t="shared" si="420"/>
        <v>GET /accounts/{AccountId}/statements/{StatementId}/file</v>
      </c>
      <c r="D9024" s="94" t="s">
        <v>207</v>
      </c>
      <c r="E9024" s="93" t="str">
        <f t="shared" si="421"/>
        <v>AISP</v>
      </c>
      <c r="F9024" s="93" t="str">
        <f t="shared" si="422"/>
        <v>Y</v>
      </c>
      <c r="G9024" s="95">
        <v>2535288.8000000003</v>
      </c>
      <c r="H9024" s="101">
        <v>24286.2</v>
      </c>
      <c r="I9024" s="101">
        <v>97.9</v>
      </c>
      <c r="J9024" s="96"/>
      <c r="K9024" s="96"/>
      <c r="L9024" s="96"/>
      <c r="M9024" s="96"/>
      <c r="N9024" s="96"/>
      <c r="O9024" s="96"/>
      <c r="P9024" s="96"/>
    </row>
    <row r="9025" spans="1:16" x14ac:dyDescent="0.25">
      <c r="A9025" s="100">
        <v>43801</v>
      </c>
      <c r="B9025" s="101">
        <v>27</v>
      </c>
      <c r="C9025" s="92" t="str">
        <f t="shared" si="420"/>
        <v>GET /accounts/{AccountId}/statements/{StatementId}/transactions</v>
      </c>
      <c r="D9025" s="94" t="s">
        <v>207</v>
      </c>
      <c r="E9025" s="93" t="str">
        <f t="shared" si="421"/>
        <v>AISP</v>
      </c>
      <c r="F9025" s="93" t="str">
        <f t="shared" si="422"/>
        <v>Y</v>
      </c>
      <c r="G9025" s="95">
        <v>34210411.510000005</v>
      </c>
      <c r="H9025" s="101">
        <v>7336.8600000000006</v>
      </c>
      <c r="I9025" s="101">
        <v>298.10000000000002</v>
      </c>
      <c r="J9025" s="96"/>
      <c r="K9025" s="96"/>
      <c r="L9025" s="96"/>
      <c r="M9025" s="96"/>
      <c r="N9025" s="96"/>
      <c r="O9025" s="96"/>
      <c r="P9025" s="96"/>
    </row>
    <row r="9026" spans="1:16" x14ac:dyDescent="0.25">
      <c r="A9026" s="100">
        <v>43801</v>
      </c>
      <c r="B9026" s="101">
        <v>28</v>
      </c>
      <c r="C9026" s="92" t="str">
        <f t="shared" si="420"/>
        <v>GET /statements</v>
      </c>
      <c r="D9026" s="94" t="s">
        <v>207</v>
      </c>
      <c r="E9026" s="93" t="str">
        <f t="shared" si="421"/>
        <v>AISP</v>
      </c>
      <c r="F9026" s="93" t="str">
        <f t="shared" si="422"/>
        <v>Y</v>
      </c>
      <c r="G9026" s="95">
        <v>3982268.4</v>
      </c>
      <c r="H9026" s="101">
        <v>42444.24</v>
      </c>
      <c r="I9026" s="101">
        <v>74.800000000000011</v>
      </c>
      <c r="J9026" s="96"/>
      <c r="K9026" s="96"/>
      <c r="L9026" s="96"/>
      <c r="M9026" s="96"/>
      <c r="N9026" s="96"/>
      <c r="O9026" s="96"/>
      <c r="P9026" s="96"/>
    </row>
    <row r="9027" spans="1:16" x14ac:dyDescent="0.25">
      <c r="A9027" s="100">
        <v>43801</v>
      </c>
      <c r="B9027" s="101">
        <v>29</v>
      </c>
      <c r="C9027" s="92" t="str">
        <f t="shared" si="420"/>
        <v>POST /domestic-payment-consents</v>
      </c>
      <c r="D9027" s="94" t="s">
        <v>207</v>
      </c>
      <c r="E9027" s="93" t="str">
        <f t="shared" si="421"/>
        <v>PISP</v>
      </c>
      <c r="F9027" s="93" t="str">
        <f t="shared" si="422"/>
        <v>N</v>
      </c>
      <c r="G9027" s="95">
        <v>3961041.7</v>
      </c>
      <c r="H9027" s="102">
        <v>8893.380000000001</v>
      </c>
      <c r="I9027" s="102">
        <v>97.9</v>
      </c>
      <c r="J9027" s="96"/>
      <c r="K9027" s="96"/>
      <c r="L9027" s="96"/>
      <c r="M9027" s="96"/>
      <c r="N9027" s="96"/>
      <c r="O9027" s="96"/>
      <c r="P9027" s="96"/>
    </row>
    <row r="9028" spans="1:16" x14ac:dyDescent="0.25">
      <c r="A9028" s="100">
        <v>43801</v>
      </c>
      <c r="B9028" s="101">
        <v>30</v>
      </c>
      <c r="C9028" s="92" t="str">
        <f t="shared" si="420"/>
        <v>GET /domestic-payment-consents/{ConsentId}</v>
      </c>
      <c r="D9028" s="94" t="s">
        <v>207</v>
      </c>
      <c r="E9028" s="93" t="str">
        <f t="shared" si="421"/>
        <v>PISP</v>
      </c>
      <c r="F9028" s="93" t="str">
        <f t="shared" si="422"/>
        <v>N</v>
      </c>
      <c r="G9028" s="95">
        <v>15097616.600000001</v>
      </c>
      <c r="H9028" s="102">
        <v>18469.14</v>
      </c>
      <c r="I9028" s="102">
        <v>157.30000000000001</v>
      </c>
      <c r="J9028" s="96"/>
      <c r="K9028" s="96"/>
      <c r="L9028" s="96"/>
      <c r="M9028" s="96"/>
      <c r="N9028" s="96"/>
      <c r="O9028" s="96"/>
      <c r="P9028" s="96"/>
    </row>
    <row r="9029" spans="1:16" x14ac:dyDescent="0.25">
      <c r="A9029" s="100">
        <v>43801</v>
      </c>
      <c r="B9029" s="101">
        <v>31</v>
      </c>
      <c r="C9029" s="92" t="str">
        <f t="shared" si="420"/>
        <v>POST /domestic-payments</v>
      </c>
      <c r="D9029" s="94" t="s">
        <v>207</v>
      </c>
      <c r="E9029" s="93" t="str">
        <f t="shared" si="421"/>
        <v>PISP</v>
      </c>
      <c r="F9029" s="93" t="str">
        <f t="shared" si="422"/>
        <v>Y</v>
      </c>
      <c r="G9029" s="95">
        <v>5282970</v>
      </c>
      <c r="H9029" s="102">
        <v>16329.18</v>
      </c>
      <c r="I9029" s="102">
        <v>6.6000000000000005</v>
      </c>
      <c r="J9029" s="96"/>
      <c r="K9029" s="96"/>
      <c r="L9029" s="96"/>
      <c r="M9029" s="96"/>
      <c r="N9029" s="96"/>
      <c r="O9029" s="96"/>
      <c r="P9029" s="96"/>
    </row>
    <row r="9030" spans="1:16" x14ac:dyDescent="0.25">
      <c r="A9030" s="100">
        <v>43801</v>
      </c>
      <c r="B9030" s="101">
        <v>32</v>
      </c>
      <c r="C9030" s="92" t="str">
        <f t="shared" si="420"/>
        <v>GET /domestic-payments/{DomesticPaymentId}</v>
      </c>
      <c r="D9030" s="94" t="s">
        <v>207</v>
      </c>
      <c r="E9030" s="93" t="str">
        <f t="shared" si="421"/>
        <v>PISP</v>
      </c>
      <c r="F9030" s="93" t="str">
        <f t="shared" si="422"/>
        <v>Y</v>
      </c>
      <c r="G9030" s="95">
        <v>37196731</v>
      </c>
      <c r="H9030" s="102">
        <v>40818.36</v>
      </c>
      <c r="I9030" s="102">
        <v>75.900000000000006</v>
      </c>
      <c r="J9030" s="96"/>
      <c r="K9030" s="96"/>
      <c r="L9030" s="96"/>
      <c r="M9030" s="96"/>
      <c r="N9030" s="96"/>
      <c r="O9030" s="96"/>
      <c r="P9030" s="96"/>
    </row>
    <row r="9031" spans="1:16" x14ac:dyDescent="0.25">
      <c r="A9031" s="100">
        <v>43801</v>
      </c>
      <c r="B9031" s="101">
        <v>33</v>
      </c>
      <c r="C9031" s="92" t="str">
        <f t="shared" si="420"/>
        <v>POST /domestic-scheduled-payment-consents</v>
      </c>
      <c r="D9031" s="94" t="s">
        <v>207</v>
      </c>
      <c r="E9031" s="93" t="str">
        <f t="shared" si="421"/>
        <v>PISP</v>
      </c>
      <c r="F9031" s="93" t="str">
        <f t="shared" si="422"/>
        <v>N</v>
      </c>
      <c r="G9031" s="95">
        <v>19411931</v>
      </c>
      <c r="H9031" s="102">
        <v>18556.86</v>
      </c>
      <c r="I9031" s="102">
        <v>112.2</v>
      </c>
      <c r="J9031" s="96"/>
      <c r="K9031" s="96"/>
      <c r="L9031" s="96"/>
      <c r="M9031" s="96"/>
      <c r="N9031" s="96"/>
      <c r="O9031" s="96"/>
      <c r="P9031" s="96"/>
    </row>
    <row r="9032" spans="1:16" x14ac:dyDescent="0.25">
      <c r="A9032" s="100">
        <v>43801</v>
      </c>
      <c r="B9032" s="101">
        <v>34</v>
      </c>
      <c r="C9032" s="92" t="str">
        <f t="shared" ref="C9032:C9095" si="423">VLOOKUP($B9032,endpoints,3)</f>
        <v>GET /domestic-scheduled-payment-consents/{ConsentId}</v>
      </c>
      <c r="D9032" s="94" t="s">
        <v>207</v>
      </c>
      <c r="E9032" s="93" t="str">
        <f t="shared" ref="E9032:E9095" si="424">VLOOKUP($B9032,endpoints,4)</f>
        <v>PISP</v>
      </c>
      <c r="F9032" s="93" t="str">
        <f t="shared" ref="F9032:F9095" si="425">VLOOKUP($B9032,endpoints,5)</f>
        <v>N</v>
      </c>
      <c r="G9032" s="95">
        <v>12848017.600000001</v>
      </c>
      <c r="H9032" s="102">
        <v>13431.36</v>
      </c>
      <c r="I9032" s="102">
        <v>84.7</v>
      </c>
      <c r="J9032" s="96"/>
      <c r="K9032" s="96"/>
      <c r="L9032" s="96"/>
      <c r="M9032" s="96"/>
      <c r="N9032" s="96"/>
      <c r="O9032" s="96"/>
      <c r="P9032" s="96"/>
    </row>
    <row r="9033" spans="1:16" x14ac:dyDescent="0.25">
      <c r="A9033" s="100">
        <v>43801</v>
      </c>
      <c r="B9033" s="101">
        <v>35</v>
      </c>
      <c r="C9033" s="92" t="str">
        <f t="shared" si="423"/>
        <v>POST /domestic-scheduled-payments</v>
      </c>
      <c r="D9033" s="94" t="s">
        <v>207</v>
      </c>
      <c r="E9033" s="93" t="str">
        <f t="shared" si="424"/>
        <v>PISP</v>
      </c>
      <c r="F9033" s="93" t="str">
        <f t="shared" si="425"/>
        <v>Y</v>
      </c>
      <c r="G9033" s="95">
        <v>32121373.900000002</v>
      </c>
      <c r="H9033" s="102">
        <v>44389.38</v>
      </c>
      <c r="I9033" s="102">
        <v>172.70000000000002</v>
      </c>
      <c r="J9033" s="96"/>
      <c r="K9033" s="96"/>
      <c r="L9033" s="96"/>
      <c r="M9033" s="96"/>
      <c r="N9033" s="96"/>
      <c r="O9033" s="96"/>
      <c r="P9033" s="96"/>
    </row>
    <row r="9034" spans="1:16" x14ac:dyDescent="0.25">
      <c r="A9034" s="100">
        <v>43801</v>
      </c>
      <c r="B9034" s="101">
        <v>36</v>
      </c>
      <c r="C9034" s="92" t="str">
        <f t="shared" si="423"/>
        <v>GET /domestic-scheduled-payments/{DomesticScheduledPaymentId}</v>
      </c>
      <c r="D9034" s="94" t="s">
        <v>207</v>
      </c>
      <c r="E9034" s="93" t="str">
        <f t="shared" si="424"/>
        <v>PISP</v>
      </c>
      <c r="F9034" s="93" t="str">
        <f t="shared" si="425"/>
        <v>Y</v>
      </c>
      <c r="G9034" s="95">
        <v>15389158.4</v>
      </c>
      <c r="H9034" s="102">
        <v>33815.040000000001</v>
      </c>
      <c r="I9034" s="102">
        <v>91.300000000000011</v>
      </c>
      <c r="J9034" s="96"/>
      <c r="K9034" s="96"/>
      <c r="L9034" s="96"/>
      <c r="M9034" s="96"/>
      <c r="N9034" s="96"/>
      <c r="O9034" s="96"/>
      <c r="P9034" s="96"/>
    </row>
    <row r="9035" spans="1:16" x14ac:dyDescent="0.25">
      <c r="A9035" s="100">
        <v>43801</v>
      </c>
      <c r="B9035" s="101">
        <v>37</v>
      </c>
      <c r="C9035" s="92" t="str">
        <f t="shared" si="423"/>
        <v>POST /domestic-standing-order-consents</v>
      </c>
      <c r="D9035" s="94" t="s">
        <v>207</v>
      </c>
      <c r="E9035" s="93" t="str">
        <f t="shared" si="424"/>
        <v>PISP</v>
      </c>
      <c r="F9035" s="93" t="str">
        <f t="shared" si="425"/>
        <v>N</v>
      </c>
      <c r="G9035" s="95">
        <v>27519518.400000002</v>
      </c>
      <c r="H9035" s="102">
        <v>25801.920000000002</v>
      </c>
      <c r="I9035" s="102">
        <v>226.60000000000002</v>
      </c>
      <c r="J9035" s="96"/>
      <c r="K9035" s="96"/>
      <c r="L9035" s="96"/>
      <c r="M9035" s="96"/>
      <c r="N9035" s="96"/>
      <c r="O9035" s="96"/>
      <c r="P9035" s="96"/>
    </row>
    <row r="9036" spans="1:16" x14ac:dyDescent="0.25">
      <c r="A9036" s="100">
        <v>43801</v>
      </c>
      <c r="B9036" s="101">
        <v>38</v>
      </c>
      <c r="C9036" s="92" t="str">
        <f t="shared" si="423"/>
        <v>GET /domestic-standing-order-consents/{ConsentId}</v>
      </c>
      <c r="D9036" s="94" t="s">
        <v>207</v>
      </c>
      <c r="E9036" s="93" t="str">
        <f t="shared" si="424"/>
        <v>PISP</v>
      </c>
      <c r="F9036" s="93" t="str">
        <f t="shared" si="425"/>
        <v>N</v>
      </c>
      <c r="G9036" s="95">
        <v>26832960.000000004</v>
      </c>
      <c r="H9036" s="102">
        <v>31101.84</v>
      </c>
      <c r="I9036" s="102">
        <v>215.60000000000002</v>
      </c>
      <c r="J9036" s="96"/>
      <c r="K9036" s="96"/>
      <c r="L9036" s="96"/>
      <c r="M9036" s="96"/>
      <c r="N9036" s="96"/>
      <c r="O9036" s="96"/>
      <c r="P9036" s="96"/>
    </row>
    <row r="9037" spans="1:16" x14ac:dyDescent="0.25">
      <c r="A9037" s="100">
        <v>43801</v>
      </c>
      <c r="B9037" s="101">
        <v>39</v>
      </c>
      <c r="C9037" s="92" t="str">
        <f t="shared" si="423"/>
        <v>POST /domestic-standing-orders</v>
      </c>
      <c r="D9037" s="94" t="s">
        <v>207</v>
      </c>
      <c r="E9037" s="93" t="str">
        <f t="shared" si="424"/>
        <v>PISP</v>
      </c>
      <c r="F9037" s="93" t="str">
        <f t="shared" si="425"/>
        <v>Y</v>
      </c>
      <c r="G9037" s="95">
        <v>8853926.4000000004</v>
      </c>
      <c r="H9037" s="102">
        <v>19975.68</v>
      </c>
      <c r="I9037" s="102">
        <v>2.2000000000000002</v>
      </c>
      <c r="J9037" s="96"/>
      <c r="K9037" s="96"/>
      <c r="L9037" s="96"/>
      <c r="M9037" s="96"/>
      <c r="N9037" s="96"/>
      <c r="O9037" s="96"/>
      <c r="P9037" s="96"/>
    </row>
    <row r="9038" spans="1:16" x14ac:dyDescent="0.25">
      <c r="A9038" s="100">
        <v>43801</v>
      </c>
      <c r="B9038" s="101">
        <v>40</v>
      </c>
      <c r="C9038" s="92" t="str">
        <f t="shared" si="423"/>
        <v>GET /domestic-standing-orders/{DomesticStandingOrderId}</v>
      </c>
      <c r="D9038" s="94" t="s">
        <v>207</v>
      </c>
      <c r="E9038" s="93" t="str">
        <f t="shared" si="424"/>
        <v>PISP</v>
      </c>
      <c r="F9038" s="93" t="str">
        <f t="shared" si="425"/>
        <v>Y</v>
      </c>
      <c r="G9038" s="95">
        <v>6437235.2000000002</v>
      </c>
      <c r="H9038" s="102">
        <v>8551.68</v>
      </c>
      <c r="I9038" s="102">
        <v>261.8</v>
      </c>
      <c r="J9038" s="96"/>
      <c r="K9038" s="96"/>
      <c r="L9038" s="96"/>
      <c r="M9038" s="96"/>
      <c r="N9038" s="96"/>
      <c r="O9038" s="96"/>
      <c r="P9038" s="96"/>
    </row>
    <row r="9039" spans="1:16" x14ac:dyDescent="0.25">
      <c r="A9039" s="100">
        <v>43801</v>
      </c>
      <c r="B9039" s="101">
        <v>41</v>
      </c>
      <c r="C9039" s="92" t="str">
        <f t="shared" si="423"/>
        <v>POST /international-payment-consents</v>
      </c>
      <c r="D9039" s="94" t="s">
        <v>207</v>
      </c>
      <c r="E9039" s="93" t="str">
        <f t="shared" si="424"/>
        <v>PISP</v>
      </c>
      <c r="F9039" s="93" t="str">
        <f t="shared" si="425"/>
        <v>N</v>
      </c>
      <c r="G9039" s="95">
        <v>35540722.800000004</v>
      </c>
      <c r="H9039" s="102">
        <v>45021.78</v>
      </c>
      <c r="I9039" s="102">
        <v>70.400000000000006</v>
      </c>
      <c r="J9039" s="96"/>
      <c r="K9039" s="96"/>
      <c r="L9039" s="96"/>
      <c r="M9039" s="96"/>
      <c r="N9039" s="96"/>
      <c r="O9039" s="96"/>
      <c r="P9039" s="96"/>
    </row>
    <row r="9040" spans="1:16" x14ac:dyDescent="0.25">
      <c r="A9040" s="100">
        <v>43801</v>
      </c>
      <c r="B9040" s="101">
        <v>42</v>
      </c>
      <c r="C9040" s="92" t="str">
        <f t="shared" si="423"/>
        <v>GET /international-payment-consents/{ConsentId}</v>
      </c>
      <c r="D9040" s="94" t="s">
        <v>207</v>
      </c>
      <c r="E9040" s="93" t="str">
        <f t="shared" si="424"/>
        <v>PISP</v>
      </c>
      <c r="F9040" s="93" t="str">
        <f t="shared" si="425"/>
        <v>N</v>
      </c>
      <c r="G9040" s="95">
        <v>32900929.600000001</v>
      </c>
      <c r="H9040" s="102">
        <v>32046.36</v>
      </c>
      <c r="I9040" s="102">
        <v>284.90000000000003</v>
      </c>
      <c r="J9040" s="96"/>
      <c r="K9040" s="96"/>
      <c r="L9040" s="96"/>
      <c r="M9040" s="96"/>
      <c r="N9040" s="96"/>
      <c r="O9040" s="96"/>
      <c r="P9040" s="96"/>
    </row>
    <row r="9041" spans="1:16" x14ac:dyDescent="0.25">
      <c r="A9041" s="100">
        <v>43801</v>
      </c>
      <c r="B9041" s="101">
        <v>43</v>
      </c>
      <c r="C9041" s="92" t="str">
        <f t="shared" si="423"/>
        <v>POST /international-payments</v>
      </c>
      <c r="D9041" s="94" t="s">
        <v>207</v>
      </c>
      <c r="E9041" s="93" t="str">
        <f t="shared" si="424"/>
        <v>PISP</v>
      </c>
      <c r="F9041" s="93" t="str">
        <f t="shared" si="425"/>
        <v>Y</v>
      </c>
      <c r="G9041" s="95">
        <v>38681260.200000003</v>
      </c>
      <c r="H9041" s="102">
        <v>39942.18</v>
      </c>
      <c r="I9041" s="102">
        <v>47.300000000000004</v>
      </c>
      <c r="J9041" s="96"/>
      <c r="K9041" s="96"/>
      <c r="L9041" s="96"/>
      <c r="M9041" s="96"/>
      <c r="N9041" s="96"/>
      <c r="O9041" s="96"/>
      <c r="P9041" s="96"/>
    </row>
    <row r="9042" spans="1:16" x14ac:dyDescent="0.25">
      <c r="A9042" s="100">
        <v>43801</v>
      </c>
      <c r="B9042" s="101">
        <v>44</v>
      </c>
      <c r="C9042" s="92" t="str">
        <f t="shared" si="423"/>
        <v>GET /international-payments/{InternationalPaymentId}</v>
      </c>
      <c r="D9042" s="94" t="s">
        <v>207</v>
      </c>
      <c r="E9042" s="93" t="str">
        <f t="shared" si="424"/>
        <v>PISP</v>
      </c>
      <c r="F9042" s="93" t="str">
        <f t="shared" si="425"/>
        <v>Y</v>
      </c>
      <c r="G9042" s="95">
        <v>14200771.200000001</v>
      </c>
      <c r="H9042" s="102">
        <v>19595.22</v>
      </c>
      <c r="I9042" s="102">
        <v>66</v>
      </c>
      <c r="J9042" s="96"/>
      <c r="K9042" s="96"/>
      <c r="L9042" s="96"/>
      <c r="M9042" s="96"/>
      <c r="N9042" s="96"/>
      <c r="O9042" s="96"/>
      <c r="P9042" s="96"/>
    </row>
    <row r="9043" spans="1:16" x14ac:dyDescent="0.25">
      <c r="A9043" s="100">
        <v>43801</v>
      </c>
      <c r="B9043" s="101">
        <v>45</v>
      </c>
      <c r="C9043" s="92" t="str">
        <f t="shared" si="423"/>
        <v>POST /international-scheduled-payment-consents</v>
      </c>
      <c r="D9043" s="94" t="s">
        <v>207</v>
      </c>
      <c r="E9043" s="93" t="str">
        <f t="shared" si="424"/>
        <v>PISP</v>
      </c>
      <c r="F9043" s="93" t="str">
        <f t="shared" si="425"/>
        <v>N</v>
      </c>
      <c r="G9043" s="95">
        <v>28192590.800000001</v>
      </c>
      <c r="H9043" s="102">
        <v>33862.980000000003</v>
      </c>
      <c r="I9043" s="102">
        <v>16.5</v>
      </c>
      <c r="J9043" s="96"/>
      <c r="K9043" s="96"/>
      <c r="L9043" s="96"/>
      <c r="M9043" s="96"/>
      <c r="N9043" s="96"/>
      <c r="O9043" s="96"/>
      <c r="P9043" s="96"/>
    </row>
    <row r="9044" spans="1:16" x14ac:dyDescent="0.25">
      <c r="A9044" s="100">
        <v>43801</v>
      </c>
      <c r="B9044" s="101">
        <v>46</v>
      </c>
      <c r="C9044" s="92" t="str">
        <f t="shared" si="423"/>
        <v>GET /international-scheduled-payment-consents/{ConsentId}</v>
      </c>
      <c r="D9044" s="94" t="s">
        <v>207</v>
      </c>
      <c r="E9044" s="93" t="str">
        <f t="shared" si="424"/>
        <v>PISP</v>
      </c>
      <c r="F9044" s="93" t="str">
        <f t="shared" si="425"/>
        <v>N</v>
      </c>
      <c r="G9044" s="95">
        <v>10058149.200000001</v>
      </c>
      <c r="H9044" s="102">
        <v>29329.08</v>
      </c>
      <c r="I9044" s="102">
        <v>28.6</v>
      </c>
      <c r="J9044" s="96"/>
      <c r="K9044" s="96"/>
      <c r="L9044" s="96"/>
      <c r="M9044" s="96"/>
      <c r="N9044" s="96"/>
      <c r="O9044" s="96"/>
      <c r="P9044" s="96"/>
    </row>
    <row r="9045" spans="1:16" x14ac:dyDescent="0.25">
      <c r="A9045" s="100">
        <v>43801</v>
      </c>
      <c r="B9045" s="101">
        <v>47</v>
      </c>
      <c r="C9045" s="92" t="str">
        <f t="shared" si="423"/>
        <v>POST /international-scheduled-payments</v>
      </c>
      <c r="D9045" s="94" t="s">
        <v>207</v>
      </c>
      <c r="E9045" s="93" t="str">
        <f t="shared" si="424"/>
        <v>PISP</v>
      </c>
      <c r="F9045" s="93" t="str">
        <f t="shared" si="425"/>
        <v>Y</v>
      </c>
      <c r="G9045" s="95">
        <v>14911193.000000002</v>
      </c>
      <c r="H9045" s="102">
        <v>22854.12</v>
      </c>
      <c r="I9045" s="102">
        <v>78.100000000000009</v>
      </c>
      <c r="J9045" s="96"/>
      <c r="K9045" s="96"/>
      <c r="L9045" s="96"/>
      <c r="M9045" s="96"/>
      <c r="N9045" s="96"/>
      <c r="O9045" s="96"/>
      <c r="P9045" s="96"/>
    </row>
    <row r="9046" spans="1:16" x14ac:dyDescent="0.25">
      <c r="A9046" s="100">
        <v>43801</v>
      </c>
      <c r="B9046" s="101">
        <v>48</v>
      </c>
      <c r="C9046" s="92" t="str">
        <f t="shared" si="423"/>
        <v>GET /international-scheduled-payments/{InternationalScheduledPaymentId}</v>
      </c>
      <c r="D9046" s="94" t="s">
        <v>207</v>
      </c>
      <c r="E9046" s="93" t="str">
        <f t="shared" si="424"/>
        <v>PISP</v>
      </c>
      <c r="F9046" s="93" t="str">
        <f t="shared" si="425"/>
        <v>Y</v>
      </c>
      <c r="G9046" s="95">
        <v>23340075.000000004</v>
      </c>
      <c r="H9046" s="102">
        <v>37969.5</v>
      </c>
      <c r="I9046" s="102">
        <v>59.400000000000006</v>
      </c>
      <c r="J9046" s="96"/>
      <c r="K9046" s="96"/>
      <c r="L9046" s="96"/>
      <c r="M9046" s="96"/>
      <c r="N9046" s="96"/>
      <c r="O9046" s="96"/>
      <c r="P9046" s="96"/>
    </row>
    <row r="9047" spans="1:16" x14ac:dyDescent="0.25">
      <c r="A9047" s="100">
        <v>43801</v>
      </c>
      <c r="B9047" s="101">
        <v>49</v>
      </c>
      <c r="C9047" s="92" t="str">
        <f t="shared" si="423"/>
        <v>POST /international-standing-order-consents</v>
      </c>
      <c r="D9047" s="94" t="s">
        <v>207</v>
      </c>
      <c r="E9047" s="93" t="str">
        <f t="shared" si="424"/>
        <v>PISP</v>
      </c>
      <c r="F9047" s="93" t="str">
        <f t="shared" si="425"/>
        <v>N</v>
      </c>
      <c r="G9047" s="95">
        <v>4132225.9000000004</v>
      </c>
      <c r="H9047" s="102">
        <v>12320.58</v>
      </c>
      <c r="I9047" s="102">
        <v>6.6000000000000005</v>
      </c>
      <c r="J9047" s="96"/>
      <c r="K9047" s="96"/>
      <c r="L9047" s="96"/>
      <c r="M9047" s="96"/>
      <c r="N9047" s="96"/>
      <c r="O9047" s="96"/>
      <c r="P9047" s="96"/>
    </row>
    <row r="9048" spans="1:16" x14ac:dyDescent="0.25">
      <c r="A9048" s="100">
        <v>43801</v>
      </c>
      <c r="B9048" s="101">
        <v>50</v>
      </c>
      <c r="C9048" s="92" t="str">
        <f t="shared" si="423"/>
        <v>GET /international-standing-order-consents/{ConsentId}</v>
      </c>
      <c r="D9048" s="94" t="s">
        <v>207</v>
      </c>
      <c r="E9048" s="93" t="str">
        <f t="shared" si="424"/>
        <v>PISP</v>
      </c>
      <c r="F9048" s="93" t="str">
        <f t="shared" si="425"/>
        <v>N</v>
      </c>
      <c r="G9048" s="95">
        <v>20368233.600000001</v>
      </c>
      <c r="H9048" s="102">
        <v>31903.56</v>
      </c>
      <c r="I9048" s="102">
        <v>281.60000000000002</v>
      </c>
      <c r="J9048" s="96"/>
      <c r="K9048" s="96"/>
      <c r="L9048" s="96"/>
      <c r="M9048" s="96"/>
      <c r="N9048" s="96"/>
      <c r="O9048" s="96"/>
      <c r="P9048" s="96"/>
    </row>
    <row r="9049" spans="1:16" x14ac:dyDescent="0.25">
      <c r="A9049" s="100">
        <v>43801</v>
      </c>
      <c r="B9049" s="101">
        <v>51</v>
      </c>
      <c r="C9049" s="92" t="str">
        <f t="shared" si="423"/>
        <v>POST /international-standing-orders</v>
      </c>
      <c r="D9049" s="94" t="s">
        <v>207</v>
      </c>
      <c r="E9049" s="93" t="str">
        <f t="shared" si="424"/>
        <v>PISP</v>
      </c>
      <c r="F9049" s="93" t="str">
        <f t="shared" si="425"/>
        <v>Y</v>
      </c>
      <c r="G9049" s="95">
        <v>15828258.600000001</v>
      </c>
      <c r="H9049" s="102">
        <v>25885.56</v>
      </c>
      <c r="I9049" s="102">
        <v>249.70000000000002</v>
      </c>
      <c r="J9049" s="96"/>
      <c r="K9049" s="96"/>
      <c r="L9049" s="96"/>
      <c r="M9049" s="96"/>
      <c r="N9049" s="96"/>
      <c r="O9049" s="96"/>
      <c r="P9049" s="96"/>
    </row>
    <row r="9050" spans="1:16" x14ac:dyDescent="0.25">
      <c r="A9050" s="100">
        <v>43801</v>
      </c>
      <c r="B9050" s="101">
        <v>52</v>
      </c>
      <c r="C9050" s="92" t="str">
        <f t="shared" si="423"/>
        <v>GET /international-standing-orders/{InternationalStandingOrderPaymentId}</v>
      </c>
      <c r="D9050" s="94" t="s">
        <v>207</v>
      </c>
      <c r="E9050" s="93" t="str">
        <f t="shared" si="424"/>
        <v>PISP</v>
      </c>
      <c r="F9050" s="93" t="str">
        <f t="shared" si="425"/>
        <v>Y</v>
      </c>
      <c r="G9050" s="95">
        <v>6918278.4000000004</v>
      </c>
      <c r="H9050" s="102">
        <v>17527.68</v>
      </c>
      <c r="I9050" s="102">
        <v>78.100000000000009</v>
      </c>
      <c r="J9050" s="96"/>
      <c r="K9050" s="96"/>
      <c r="L9050" s="96"/>
      <c r="M9050" s="96"/>
      <c r="N9050" s="96"/>
      <c r="O9050" s="96"/>
      <c r="P9050" s="96"/>
    </row>
    <row r="9051" spans="1:16" x14ac:dyDescent="0.25">
      <c r="A9051" s="100">
        <v>43801</v>
      </c>
      <c r="B9051" s="101">
        <v>53</v>
      </c>
      <c r="C9051" s="92" t="str">
        <f t="shared" si="423"/>
        <v>POST /file-payment-consents</v>
      </c>
      <c r="D9051" s="94" t="s">
        <v>207</v>
      </c>
      <c r="E9051" s="93" t="str">
        <f t="shared" si="424"/>
        <v>PISP</v>
      </c>
      <c r="F9051" s="93" t="str">
        <f t="shared" si="425"/>
        <v>N</v>
      </c>
      <c r="G9051" s="95">
        <v>13042686.800000001</v>
      </c>
      <c r="H9051" s="102">
        <v>14466.66</v>
      </c>
      <c r="I9051" s="102">
        <v>24.200000000000003</v>
      </c>
      <c r="J9051" s="96"/>
      <c r="K9051" s="96"/>
      <c r="L9051" s="96"/>
      <c r="M9051" s="96"/>
      <c r="N9051" s="96"/>
      <c r="O9051" s="96"/>
      <c r="P9051" s="96"/>
    </row>
    <row r="9052" spans="1:16" x14ac:dyDescent="0.25">
      <c r="A9052" s="100">
        <v>43801</v>
      </c>
      <c r="B9052" s="101">
        <v>54</v>
      </c>
      <c r="C9052" s="92" t="str">
        <f t="shared" si="423"/>
        <v>GET /file-payment-consents/{ConsentId}</v>
      </c>
      <c r="D9052" s="94" t="s">
        <v>207</v>
      </c>
      <c r="E9052" s="93" t="str">
        <f t="shared" si="424"/>
        <v>PISP</v>
      </c>
      <c r="F9052" s="93" t="str">
        <f t="shared" si="425"/>
        <v>N</v>
      </c>
      <c r="G9052" s="95">
        <v>22734124.600000001</v>
      </c>
      <c r="H9052" s="102">
        <v>24771.72</v>
      </c>
      <c r="I9052" s="102">
        <v>212.3</v>
      </c>
      <c r="J9052" s="96"/>
      <c r="K9052" s="96"/>
      <c r="L9052" s="96"/>
      <c r="M9052" s="96"/>
      <c r="N9052" s="96"/>
      <c r="O9052" s="96"/>
      <c r="P9052" s="96"/>
    </row>
    <row r="9053" spans="1:16" x14ac:dyDescent="0.25">
      <c r="A9053" s="100">
        <v>43801</v>
      </c>
      <c r="B9053" s="101">
        <v>55</v>
      </c>
      <c r="C9053" s="92" t="str">
        <f t="shared" si="423"/>
        <v>POST /file-payment-consents/{ConsentId}/file</v>
      </c>
      <c r="D9053" s="94" t="s">
        <v>207</v>
      </c>
      <c r="E9053" s="93" t="str">
        <f t="shared" si="424"/>
        <v>PISP</v>
      </c>
      <c r="F9053" s="93" t="str">
        <f t="shared" si="425"/>
        <v>N</v>
      </c>
      <c r="G9053" s="95">
        <v>23056294.800000001</v>
      </c>
      <c r="H9053" s="102">
        <v>33197.94</v>
      </c>
      <c r="I9053" s="102">
        <v>73.7</v>
      </c>
      <c r="J9053" s="96"/>
      <c r="K9053" s="96"/>
      <c r="L9053" s="96"/>
      <c r="M9053" s="96"/>
      <c r="N9053" s="96"/>
      <c r="O9053" s="96"/>
      <c r="P9053" s="96"/>
    </row>
    <row r="9054" spans="1:16" x14ac:dyDescent="0.25">
      <c r="A9054" s="100">
        <v>43801</v>
      </c>
      <c r="B9054" s="101">
        <v>56</v>
      </c>
      <c r="C9054" s="92" t="str">
        <f t="shared" si="423"/>
        <v>GET /file-payment-consents/{ConsentId}/file</v>
      </c>
      <c r="D9054" s="94" t="s">
        <v>207</v>
      </c>
      <c r="E9054" s="93" t="str">
        <f t="shared" si="424"/>
        <v>PISP</v>
      </c>
      <c r="F9054" s="93" t="str">
        <f t="shared" si="425"/>
        <v>N</v>
      </c>
      <c r="G9054" s="95">
        <v>25297720.800000001</v>
      </c>
      <c r="H9054" s="102">
        <v>33703.86</v>
      </c>
      <c r="I9054" s="102">
        <v>47.300000000000004</v>
      </c>
      <c r="J9054" s="96"/>
      <c r="K9054" s="96"/>
      <c r="L9054" s="96"/>
      <c r="M9054" s="96"/>
      <c r="N9054" s="96"/>
      <c r="O9054" s="96"/>
      <c r="P9054" s="96"/>
    </row>
    <row r="9055" spans="1:16" x14ac:dyDescent="0.25">
      <c r="A9055" s="100">
        <v>43801</v>
      </c>
      <c r="B9055" s="101">
        <v>57</v>
      </c>
      <c r="C9055" s="92" t="str">
        <f t="shared" si="423"/>
        <v>POST /file-payments</v>
      </c>
      <c r="D9055" s="94" t="s">
        <v>207</v>
      </c>
      <c r="E9055" s="93" t="str">
        <f t="shared" si="424"/>
        <v>PISP</v>
      </c>
      <c r="F9055" s="93" t="str">
        <f t="shared" si="425"/>
        <v>Y</v>
      </c>
      <c r="G9055" s="95">
        <v>399200575.40000004</v>
      </c>
      <c r="H9055" s="102">
        <v>4141.5059999999994</v>
      </c>
      <c r="I9055" s="102">
        <v>69.300000000000011</v>
      </c>
      <c r="J9055" s="96"/>
      <c r="K9055" s="96"/>
      <c r="L9055" s="96"/>
      <c r="M9055" s="96"/>
      <c r="N9055" s="96"/>
      <c r="O9055" s="96"/>
      <c r="P9055" s="96"/>
    </row>
    <row r="9056" spans="1:16" x14ac:dyDescent="0.25">
      <c r="A9056" s="100">
        <v>43801</v>
      </c>
      <c r="B9056" s="101">
        <v>58</v>
      </c>
      <c r="C9056" s="92" t="str">
        <f t="shared" si="423"/>
        <v>GET /file-payments/{FilePaymentId}</v>
      </c>
      <c r="D9056" s="94" t="s">
        <v>207</v>
      </c>
      <c r="E9056" s="93" t="str">
        <f t="shared" si="424"/>
        <v>PISP</v>
      </c>
      <c r="F9056" s="93" t="str">
        <f t="shared" si="425"/>
        <v>Y</v>
      </c>
      <c r="G9056" s="95">
        <v>76781018.159999996</v>
      </c>
      <c r="H9056" s="102">
        <v>853.12800000000004</v>
      </c>
      <c r="I9056" s="102">
        <v>138.60000000000002</v>
      </c>
      <c r="J9056" s="96"/>
      <c r="K9056" s="96"/>
      <c r="L9056" s="96"/>
      <c r="M9056" s="96"/>
      <c r="N9056" s="96"/>
      <c r="O9056" s="96"/>
      <c r="P9056" s="96"/>
    </row>
    <row r="9057" spans="1:16" x14ac:dyDescent="0.25">
      <c r="A9057" s="100">
        <v>43801</v>
      </c>
      <c r="B9057" s="101">
        <v>59</v>
      </c>
      <c r="C9057" s="92" t="str">
        <f t="shared" si="423"/>
        <v>GET /file-payments/{FilePaymentId}/report-file</v>
      </c>
      <c r="D9057" s="94" t="s">
        <v>207</v>
      </c>
      <c r="E9057" s="93" t="str">
        <f t="shared" si="424"/>
        <v>PISP</v>
      </c>
      <c r="F9057" s="93" t="str">
        <f t="shared" si="425"/>
        <v>Y</v>
      </c>
      <c r="G9057" s="95">
        <v>65371765.25</v>
      </c>
      <c r="H9057" s="102">
        <v>2594.37</v>
      </c>
      <c r="I9057" s="102">
        <v>92.4</v>
      </c>
      <c r="J9057" s="96"/>
      <c r="K9057" s="96"/>
      <c r="L9057" s="96"/>
      <c r="M9057" s="96"/>
      <c r="N9057" s="96"/>
      <c r="O9057" s="96"/>
      <c r="P9057" s="96"/>
    </row>
    <row r="9058" spans="1:16" x14ac:dyDescent="0.25">
      <c r="A9058" s="100">
        <v>43801</v>
      </c>
      <c r="B9058" s="101">
        <v>60</v>
      </c>
      <c r="C9058" s="92" t="str">
        <f t="shared" si="423"/>
        <v>POST /funds-confirmation-consents</v>
      </c>
      <c r="D9058" s="94" t="s">
        <v>207</v>
      </c>
      <c r="E9058" s="93" t="str">
        <f t="shared" si="424"/>
        <v>CoF</v>
      </c>
      <c r="F9058" s="93" t="str">
        <f t="shared" si="425"/>
        <v>N</v>
      </c>
      <c r="G9058" s="95">
        <v>14545159.200000001</v>
      </c>
      <c r="H9058" s="101">
        <v>15257.16</v>
      </c>
      <c r="I9058" s="101">
        <v>14.3</v>
      </c>
      <c r="J9058" s="96"/>
      <c r="K9058" s="96"/>
      <c r="L9058" s="96"/>
      <c r="M9058" s="96"/>
      <c r="N9058" s="96"/>
      <c r="O9058" s="96"/>
      <c r="P9058" s="96"/>
    </row>
    <row r="9059" spans="1:16" x14ac:dyDescent="0.25">
      <c r="A9059" s="100">
        <v>43801</v>
      </c>
      <c r="B9059" s="101">
        <v>61</v>
      </c>
      <c r="C9059" s="92" t="str">
        <f t="shared" si="423"/>
        <v>GET /funds-confirmation-consents/{ConsentId}</v>
      </c>
      <c r="D9059" s="94" t="s">
        <v>207</v>
      </c>
      <c r="E9059" s="93" t="str">
        <f t="shared" si="424"/>
        <v>CoF</v>
      </c>
      <c r="F9059" s="93" t="str">
        <f t="shared" si="425"/>
        <v>N</v>
      </c>
      <c r="G9059" s="95">
        <v>22197637</v>
      </c>
      <c r="H9059" s="101">
        <v>42006.66</v>
      </c>
      <c r="I9059" s="101">
        <v>209.00000000000003</v>
      </c>
      <c r="J9059" s="96"/>
      <c r="K9059" s="96"/>
      <c r="L9059" s="96"/>
      <c r="M9059" s="96"/>
      <c r="N9059" s="96"/>
      <c r="O9059" s="96"/>
      <c r="P9059" s="96"/>
    </row>
    <row r="9060" spans="1:16" x14ac:dyDescent="0.25">
      <c r="A9060" s="100">
        <v>43801</v>
      </c>
      <c r="B9060" s="101">
        <v>62</v>
      </c>
      <c r="C9060" s="92" t="str">
        <f t="shared" si="423"/>
        <v>DELETE /funds-confirmation-consents/{ConsentId}</v>
      </c>
      <c r="D9060" s="94" t="s">
        <v>207</v>
      </c>
      <c r="E9060" s="93" t="str">
        <f t="shared" si="424"/>
        <v>CoF</v>
      </c>
      <c r="F9060" s="93" t="str">
        <f t="shared" si="425"/>
        <v>N</v>
      </c>
      <c r="G9060" s="95">
        <v>6946731.0000000009</v>
      </c>
      <c r="H9060" s="101">
        <v>13013.16</v>
      </c>
      <c r="I9060" s="101">
        <v>126.50000000000001</v>
      </c>
      <c r="J9060" s="96"/>
      <c r="K9060" s="96"/>
      <c r="L9060" s="96"/>
      <c r="M9060" s="96"/>
      <c r="N9060" s="96"/>
      <c r="O9060" s="96"/>
      <c r="P9060" s="96"/>
    </row>
    <row r="9061" spans="1:16" x14ac:dyDescent="0.25">
      <c r="A9061" s="100">
        <v>43801</v>
      </c>
      <c r="B9061" s="101">
        <v>63</v>
      </c>
      <c r="C9061" s="92" t="str">
        <f t="shared" si="423"/>
        <v>POST /funds-confirmations</v>
      </c>
      <c r="D9061" s="94" t="s">
        <v>207</v>
      </c>
      <c r="E9061" s="93" t="str">
        <f t="shared" si="424"/>
        <v>CoF</v>
      </c>
      <c r="F9061" s="93" t="str">
        <f t="shared" si="425"/>
        <v>Y</v>
      </c>
      <c r="G9061" s="95">
        <v>9509230.5</v>
      </c>
      <c r="H9061" s="101">
        <v>17885.7</v>
      </c>
      <c r="I9061" s="101">
        <v>242.00000000000003</v>
      </c>
      <c r="J9061" s="96"/>
      <c r="K9061" s="96"/>
      <c r="L9061" s="96"/>
      <c r="M9061" s="96"/>
      <c r="N9061" s="96"/>
      <c r="O9061" s="96"/>
      <c r="P9061" s="96"/>
    </row>
    <row r="9062" spans="1:16" x14ac:dyDescent="0.25">
      <c r="A9062" s="46">
        <v>43801</v>
      </c>
      <c r="B9062" s="101">
        <v>0</v>
      </c>
      <c r="C9062" s="92" t="str">
        <f t="shared" si="423"/>
        <v>OIDC endpoints for token IDs</v>
      </c>
      <c r="D9062" s="94" t="s">
        <v>208</v>
      </c>
      <c r="E9062" s="93" t="str">
        <f t="shared" si="424"/>
        <v>OIDC</v>
      </c>
      <c r="F9062" s="93" t="str">
        <f t="shared" si="425"/>
        <v>N</v>
      </c>
      <c r="G9062" s="112">
        <v>739811924.10000002</v>
      </c>
      <c r="H9062" s="68">
        <v>1604798.1</v>
      </c>
      <c r="I9062" s="68">
        <v>539.1</v>
      </c>
      <c r="J9062" s="96"/>
      <c r="K9062" s="96"/>
      <c r="L9062" s="96"/>
      <c r="M9062" s="96"/>
      <c r="N9062" s="96"/>
      <c r="O9062" s="96"/>
      <c r="P9062" s="96"/>
    </row>
    <row r="9063" spans="1:16" x14ac:dyDescent="0.25">
      <c r="A9063" s="97">
        <v>43801</v>
      </c>
      <c r="B9063" s="101">
        <v>1</v>
      </c>
      <c r="C9063" s="92" t="str">
        <f t="shared" si="423"/>
        <v>POST /account-access-consents</v>
      </c>
      <c r="D9063" s="94" t="s">
        <v>208</v>
      </c>
      <c r="E9063" s="93" t="str">
        <f t="shared" si="424"/>
        <v>AISP</v>
      </c>
      <c r="F9063" s="93" t="str">
        <f t="shared" si="425"/>
        <v>N</v>
      </c>
      <c r="G9063" s="95">
        <v>618481.07999999996</v>
      </c>
      <c r="H9063" s="99">
        <v>28874</v>
      </c>
      <c r="I9063" s="99">
        <v>85</v>
      </c>
      <c r="J9063" s="96"/>
      <c r="K9063" s="96"/>
      <c r="L9063" s="96"/>
      <c r="M9063" s="96"/>
      <c r="N9063" s="96"/>
      <c r="O9063" s="96"/>
      <c r="P9063" s="96"/>
    </row>
    <row r="9064" spans="1:16" x14ac:dyDescent="0.25">
      <c r="A9064" s="97">
        <v>43801</v>
      </c>
      <c r="B9064" s="101">
        <v>2</v>
      </c>
      <c r="C9064" s="92" t="str">
        <f t="shared" si="423"/>
        <v>GET /account-access-consents/{ConsentId}</v>
      </c>
      <c r="D9064" s="94" t="s">
        <v>208</v>
      </c>
      <c r="E9064" s="93" t="str">
        <f t="shared" si="424"/>
        <v>AISP</v>
      </c>
      <c r="F9064" s="93" t="str">
        <f t="shared" si="425"/>
        <v>N</v>
      </c>
      <c r="G9064" s="95">
        <v>1300415.04</v>
      </c>
      <c r="H9064" s="99">
        <v>29368</v>
      </c>
      <c r="I9064" s="99">
        <v>33</v>
      </c>
      <c r="J9064" s="96"/>
      <c r="K9064" s="96"/>
      <c r="L9064" s="96"/>
      <c r="M9064" s="96"/>
      <c r="N9064" s="96"/>
      <c r="O9064" s="96"/>
      <c r="P9064" s="96"/>
    </row>
    <row r="9065" spans="1:16" x14ac:dyDescent="0.25">
      <c r="A9065" s="97">
        <v>43801</v>
      </c>
      <c r="B9065" s="101">
        <v>3</v>
      </c>
      <c r="C9065" s="92" t="str">
        <f t="shared" si="423"/>
        <v>DELETE /account-access-consents/{ConsentId}</v>
      </c>
      <c r="D9065" s="94" t="s">
        <v>208</v>
      </c>
      <c r="E9065" s="93" t="str">
        <f t="shared" si="424"/>
        <v>AISP</v>
      </c>
      <c r="F9065" s="93" t="str">
        <f t="shared" si="425"/>
        <v>N</v>
      </c>
      <c r="G9065" s="95">
        <v>624294</v>
      </c>
      <c r="H9065" s="99">
        <v>25224</v>
      </c>
      <c r="I9065" s="99">
        <v>270</v>
      </c>
      <c r="J9065" s="96"/>
      <c r="K9065" s="96"/>
      <c r="L9065" s="96"/>
      <c r="M9065" s="96"/>
      <c r="N9065" s="96"/>
      <c r="O9065" s="96"/>
      <c r="P9065" s="96"/>
    </row>
    <row r="9066" spans="1:16" x14ac:dyDescent="0.25">
      <c r="A9066" s="97">
        <v>43801</v>
      </c>
      <c r="B9066" s="101">
        <v>4</v>
      </c>
      <c r="C9066" s="92" t="str">
        <f t="shared" si="423"/>
        <v>GET /accounts</v>
      </c>
      <c r="D9066" s="94" t="s">
        <v>208</v>
      </c>
      <c r="E9066" s="93" t="str">
        <f t="shared" si="424"/>
        <v>AISP</v>
      </c>
      <c r="F9066" s="93" t="str">
        <f t="shared" si="425"/>
        <v>Y</v>
      </c>
      <c r="G9066" s="95">
        <v>1598401.35</v>
      </c>
      <c r="H9066" s="99">
        <v>30359</v>
      </c>
      <c r="I9066" s="99">
        <v>70</v>
      </c>
      <c r="J9066" s="96"/>
      <c r="K9066" s="96"/>
      <c r="L9066" s="96"/>
      <c r="M9066" s="96"/>
      <c r="N9066" s="96"/>
      <c r="O9066" s="96"/>
      <c r="P9066" s="96"/>
    </row>
    <row r="9067" spans="1:16" x14ac:dyDescent="0.25">
      <c r="A9067" s="97">
        <v>43801</v>
      </c>
      <c r="B9067" s="101">
        <v>5</v>
      </c>
      <c r="C9067" s="92" t="str">
        <f t="shared" si="423"/>
        <v>GET /accounts/{AccountId}</v>
      </c>
      <c r="D9067" s="94" t="s">
        <v>208</v>
      </c>
      <c r="E9067" s="93" t="str">
        <f t="shared" si="424"/>
        <v>AISP</v>
      </c>
      <c r="F9067" s="93" t="str">
        <f t="shared" si="425"/>
        <v>Y</v>
      </c>
      <c r="G9067" s="95">
        <v>2561922</v>
      </c>
      <c r="H9067" s="99">
        <v>41800</v>
      </c>
      <c r="I9067" s="99">
        <v>88</v>
      </c>
      <c r="J9067" s="96"/>
      <c r="K9067" s="96"/>
      <c r="L9067" s="96"/>
      <c r="M9067" s="96"/>
      <c r="N9067" s="96"/>
      <c r="O9067" s="96"/>
      <c r="P9067" s="96"/>
    </row>
    <row r="9068" spans="1:16" x14ac:dyDescent="0.25">
      <c r="A9068" s="97">
        <v>43801</v>
      </c>
      <c r="B9068" s="101">
        <v>6</v>
      </c>
      <c r="C9068" s="92" t="str">
        <f t="shared" si="423"/>
        <v>GET /accounts/{AccountId}/balances</v>
      </c>
      <c r="D9068" s="94" t="s">
        <v>208</v>
      </c>
      <c r="E9068" s="93" t="str">
        <f t="shared" si="424"/>
        <v>AISP</v>
      </c>
      <c r="F9068" s="93" t="str">
        <f t="shared" si="425"/>
        <v>Y</v>
      </c>
      <c r="G9068" s="95">
        <v>1788972.66</v>
      </c>
      <c r="H9068" s="99">
        <v>27646</v>
      </c>
      <c r="I9068" s="99">
        <v>138</v>
      </c>
      <c r="J9068" s="96"/>
      <c r="K9068" s="96"/>
      <c r="L9068" s="96"/>
      <c r="M9068" s="96"/>
      <c r="N9068" s="96"/>
      <c r="O9068" s="96"/>
      <c r="P9068" s="96"/>
    </row>
    <row r="9069" spans="1:16" x14ac:dyDescent="0.25">
      <c r="A9069" s="97">
        <v>43801</v>
      </c>
      <c r="B9069" s="101">
        <v>7</v>
      </c>
      <c r="C9069" s="92" t="str">
        <f t="shared" si="423"/>
        <v>GET /balances</v>
      </c>
      <c r="D9069" s="94" t="s">
        <v>208</v>
      </c>
      <c r="E9069" s="93" t="str">
        <f t="shared" si="424"/>
        <v>AISP</v>
      </c>
      <c r="F9069" s="93" t="str">
        <f t="shared" si="425"/>
        <v>Y</v>
      </c>
      <c r="G9069" s="95">
        <v>1080220.68</v>
      </c>
      <c r="H9069" s="99">
        <v>22268</v>
      </c>
      <c r="I9069" s="99">
        <v>152</v>
      </c>
      <c r="J9069" s="96"/>
      <c r="K9069" s="96"/>
      <c r="L9069" s="96"/>
      <c r="M9069" s="96"/>
      <c r="N9069" s="96"/>
      <c r="O9069" s="96"/>
      <c r="P9069" s="96"/>
    </row>
    <row r="9070" spans="1:16" x14ac:dyDescent="0.25">
      <c r="A9070" s="97">
        <v>43801</v>
      </c>
      <c r="B9070" s="101">
        <v>8</v>
      </c>
      <c r="C9070" s="92" t="str">
        <f t="shared" si="423"/>
        <v>GET /accounts/{AccountId}/transactions</v>
      </c>
      <c r="D9070" s="94" t="s">
        <v>208</v>
      </c>
      <c r="E9070" s="93" t="str">
        <f t="shared" si="424"/>
        <v>AISP</v>
      </c>
      <c r="F9070" s="93" t="str">
        <f t="shared" si="425"/>
        <v>Y</v>
      </c>
      <c r="G9070" s="95">
        <v>31667528.969999999</v>
      </c>
      <c r="H9070" s="99">
        <v>19831</v>
      </c>
      <c r="I9070" s="99">
        <v>172</v>
      </c>
      <c r="J9070" s="96"/>
      <c r="K9070" s="96"/>
      <c r="L9070" s="96"/>
      <c r="M9070" s="96"/>
      <c r="N9070" s="96"/>
      <c r="O9070" s="96"/>
      <c r="P9070" s="96"/>
    </row>
    <row r="9071" spans="1:16" x14ac:dyDescent="0.25">
      <c r="A9071" s="97">
        <v>43801</v>
      </c>
      <c r="B9071" s="101">
        <v>9</v>
      </c>
      <c r="C9071" s="92" t="str">
        <f t="shared" si="423"/>
        <v>GET /transactions</v>
      </c>
      <c r="D9071" s="94" t="s">
        <v>208</v>
      </c>
      <c r="E9071" s="93" t="str">
        <f t="shared" si="424"/>
        <v>AISP</v>
      </c>
      <c r="F9071" s="93" t="str">
        <f t="shared" si="425"/>
        <v>Y</v>
      </c>
      <c r="G9071" s="95">
        <v>312967116</v>
      </c>
      <c r="H9071" s="99">
        <v>43120</v>
      </c>
      <c r="I9071" s="99">
        <v>33</v>
      </c>
      <c r="J9071" s="96"/>
      <c r="K9071" s="96"/>
      <c r="L9071" s="96"/>
      <c r="M9071" s="96"/>
      <c r="N9071" s="96"/>
      <c r="O9071" s="96"/>
      <c r="P9071" s="96"/>
    </row>
    <row r="9072" spans="1:16" x14ac:dyDescent="0.25">
      <c r="A9072" s="97">
        <v>43801</v>
      </c>
      <c r="B9072" s="101">
        <v>10</v>
      </c>
      <c r="C9072" s="92" t="str">
        <f t="shared" si="423"/>
        <v>GET /accounts/{AccountId}/beneficiaries</v>
      </c>
      <c r="D9072" s="94" t="s">
        <v>208</v>
      </c>
      <c r="E9072" s="93" t="str">
        <f t="shared" si="424"/>
        <v>AISP</v>
      </c>
      <c r="F9072" s="93" t="str">
        <f t="shared" si="425"/>
        <v>Y</v>
      </c>
      <c r="G9072" s="95">
        <v>2005479</v>
      </c>
      <c r="H9072" s="99">
        <v>28350</v>
      </c>
      <c r="I9072" s="99">
        <v>127</v>
      </c>
      <c r="J9072" s="96"/>
      <c r="K9072" s="96"/>
      <c r="L9072" s="96"/>
      <c r="M9072" s="96"/>
      <c r="N9072" s="96"/>
      <c r="O9072" s="96"/>
      <c r="P9072" s="96"/>
    </row>
    <row r="9073" spans="1:16" x14ac:dyDescent="0.25">
      <c r="A9073" s="97">
        <v>43801</v>
      </c>
      <c r="B9073" s="101">
        <v>11</v>
      </c>
      <c r="C9073" s="92" t="str">
        <f t="shared" si="423"/>
        <v>GET /beneficiaries</v>
      </c>
      <c r="D9073" s="94" t="s">
        <v>208</v>
      </c>
      <c r="E9073" s="93" t="str">
        <f t="shared" si="424"/>
        <v>AISP</v>
      </c>
      <c r="F9073" s="93" t="str">
        <f t="shared" si="425"/>
        <v>Y</v>
      </c>
      <c r="G9073" s="95">
        <v>2682952.2000000002</v>
      </c>
      <c r="H9073" s="99">
        <v>36940</v>
      </c>
      <c r="I9073" s="99">
        <v>30</v>
      </c>
      <c r="J9073" s="96"/>
      <c r="K9073" s="96"/>
      <c r="L9073" s="96"/>
      <c r="M9073" s="96"/>
      <c r="N9073" s="96"/>
      <c r="O9073" s="96"/>
      <c r="P9073" s="96"/>
    </row>
    <row r="9074" spans="1:16" x14ac:dyDescent="0.25">
      <c r="A9074" s="97">
        <v>43801</v>
      </c>
      <c r="B9074" s="101">
        <v>12</v>
      </c>
      <c r="C9074" s="92" t="str">
        <f t="shared" si="423"/>
        <v>GET /accounts/{AccountId}/direct-debits</v>
      </c>
      <c r="D9074" s="94" t="s">
        <v>208</v>
      </c>
      <c r="E9074" s="93" t="str">
        <f t="shared" si="424"/>
        <v>AISP</v>
      </c>
      <c r="F9074" s="93" t="str">
        <f t="shared" si="425"/>
        <v>Y</v>
      </c>
      <c r="G9074" s="95">
        <v>1769057.01</v>
      </c>
      <c r="H9074" s="99">
        <v>34667</v>
      </c>
      <c r="I9074" s="99">
        <v>178</v>
      </c>
      <c r="J9074" s="96"/>
      <c r="K9074" s="96"/>
      <c r="L9074" s="96"/>
      <c r="M9074" s="96"/>
      <c r="N9074" s="96"/>
      <c r="O9074" s="96"/>
      <c r="P9074" s="96"/>
    </row>
    <row r="9075" spans="1:16" x14ac:dyDescent="0.25">
      <c r="A9075" s="97">
        <v>43801</v>
      </c>
      <c r="B9075" s="101">
        <v>13</v>
      </c>
      <c r="C9075" s="92" t="str">
        <f t="shared" si="423"/>
        <v>GET /direct-debits</v>
      </c>
      <c r="D9075" s="94" t="s">
        <v>208</v>
      </c>
      <c r="E9075" s="93" t="str">
        <f t="shared" si="424"/>
        <v>AISP</v>
      </c>
      <c r="F9075" s="93" t="str">
        <f t="shared" si="425"/>
        <v>Y</v>
      </c>
      <c r="G9075" s="95">
        <v>1706902.2</v>
      </c>
      <c r="H9075" s="99">
        <v>22053</v>
      </c>
      <c r="I9075" s="99">
        <v>210</v>
      </c>
      <c r="J9075" s="96"/>
      <c r="K9075" s="96"/>
      <c r="L9075" s="96"/>
      <c r="M9075" s="96"/>
      <c r="N9075" s="96"/>
      <c r="O9075" s="96"/>
      <c r="P9075" s="96"/>
    </row>
    <row r="9076" spans="1:16" x14ac:dyDescent="0.25">
      <c r="A9076" s="97">
        <v>43801</v>
      </c>
      <c r="B9076" s="101">
        <v>14</v>
      </c>
      <c r="C9076" s="92" t="str">
        <f t="shared" si="423"/>
        <v>GET /accounts/{AccountId}/standing-orders</v>
      </c>
      <c r="D9076" s="94" t="s">
        <v>208</v>
      </c>
      <c r="E9076" s="93" t="str">
        <f t="shared" si="424"/>
        <v>AISP</v>
      </c>
      <c r="F9076" s="93" t="str">
        <f t="shared" si="425"/>
        <v>Y</v>
      </c>
      <c r="G9076" s="95">
        <v>887258.70000000007</v>
      </c>
      <c r="H9076" s="99">
        <v>17795</v>
      </c>
      <c r="I9076" s="99">
        <v>132</v>
      </c>
      <c r="J9076" s="96"/>
      <c r="K9076" s="96"/>
      <c r="L9076" s="96"/>
      <c r="M9076" s="96"/>
      <c r="N9076" s="96"/>
      <c r="O9076" s="96"/>
      <c r="P9076" s="96"/>
    </row>
    <row r="9077" spans="1:16" x14ac:dyDescent="0.25">
      <c r="A9077" s="97">
        <v>43801</v>
      </c>
      <c r="B9077" s="101">
        <v>15</v>
      </c>
      <c r="C9077" s="92" t="str">
        <f t="shared" si="423"/>
        <v>GET /standing-orders</v>
      </c>
      <c r="D9077" s="94" t="s">
        <v>208</v>
      </c>
      <c r="E9077" s="93" t="str">
        <f t="shared" si="424"/>
        <v>AISP</v>
      </c>
      <c r="F9077" s="93" t="str">
        <f t="shared" si="425"/>
        <v>Y</v>
      </c>
      <c r="G9077" s="95">
        <v>1396559.52</v>
      </c>
      <c r="H9077" s="99">
        <v>43588</v>
      </c>
      <c r="I9077" s="99">
        <v>143</v>
      </c>
      <c r="J9077" s="96"/>
      <c r="K9077" s="96"/>
      <c r="L9077" s="96"/>
      <c r="M9077" s="96"/>
      <c r="N9077" s="96"/>
      <c r="O9077" s="96"/>
      <c r="P9077" s="96"/>
    </row>
    <row r="9078" spans="1:16" x14ac:dyDescent="0.25">
      <c r="A9078" s="97">
        <v>43801</v>
      </c>
      <c r="B9078" s="101">
        <v>16</v>
      </c>
      <c r="C9078" s="92" t="str">
        <f t="shared" si="423"/>
        <v>GET /accounts/{AccountId}/product</v>
      </c>
      <c r="D9078" s="94" t="s">
        <v>208</v>
      </c>
      <c r="E9078" s="93" t="str">
        <f t="shared" si="424"/>
        <v>AISP</v>
      </c>
      <c r="F9078" s="93" t="str">
        <f t="shared" si="425"/>
        <v>Y</v>
      </c>
      <c r="G9078" s="95">
        <v>359519.85000000003</v>
      </c>
      <c r="H9078" s="99">
        <v>5305</v>
      </c>
      <c r="I9078" s="99">
        <v>164</v>
      </c>
      <c r="J9078" s="96"/>
      <c r="K9078" s="96"/>
      <c r="L9078" s="96"/>
      <c r="M9078" s="96"/>
      <c r="N9078" s="96"/>
      <c r="O9078" s="96"/>
      <c r="P9078" s="96"/>
    </row>
    <row r="9079" spans="1:16" x14ac:dyDescent="0.25">
      <c r="A9079" s="97">
        <v>43801</v>
      </c>
      <c r="B9079" s="101">
        <v>17</v>
      </c>
      <c r="C9079" s="92" t="str">
        <f t="shared" si="423"/>
        <v>GET /products</v>
      </c>
      <c r="D9079" s="94" t="s">
        <v>208</v>
      </c>
      <c r="E9079" s="93" t="str">
        <f t="shared" si="424"/>
        <v>AISP</v>
      </c>
      <c r="F9079" s="93" t="str">
        <f t="shared" si="425"/>
        <v>Y</v>
      </c>
      <c r="G9079" s="95">
        <v>771397.83</v>
      </c>
      <c r="H9079" s="99">
        <v>33093</v>
      </c>
      <c r="I9079" s="99">
        <v>224</v>
      </c>
      <c r="J9079" s="96"/>
      <c r="K9079" s="96"/>
      <c r="L9079" s="96"/>
      <c r="M9079" s="96"/>
      <c r="N9079" s="96"/>
      <c r="O9079" s="96"/>
      <c r="P9079" s="96"/>
    </row>
    <row r="9080" spans="1:16" x14ac:dyDescent="0.25">
      <c r="A9080" s="97">
        <v>43801</v>
      </c>
      <c r="B9080" s="101">
        <v>18</v>
      </c>
      <c r="C9080" s="92" t="str">
        <f t="shared" si="423"/>
        <v>GET /accounts/{AccountId}/offers</v>
      </c>
      <c r="D9080" s="94" t="s">
        <v>208</v>
      </c>
      <c r="E9080" s="93" t="str">
        <f t="shared" si="424"/>
        <v>AISP</v>
      </c>
      <c r="F9080" s="93" t="str">
        <f t="shared" si="425"/>
        <v>Y</v>
      </c>
      <c r="G9080" s="95">
        <v>814822.47000000009</v>
      </c>
      <c r="H9080" s="99">
        <v>39193</v>
      </c>
      <c r="I9080" s="99">
        <v>263</v>
      </c>
      <c r="J9080" s="96"/>
      <c r="K9080" s="96"/>
      <c r="L9080" s="96"/>
      <c r="M9080" s="96"/>
      <c r="N9080" s="96"/>
      <c r="O9080" s="96"/>
      <c r="P9080" s="96"/>
    </row>
    <row r="9081" spans="1:16" x14ac:dyDescent="0.25">
      <c r="A9081" s="97">
        <v>43801</v>
      </c>
      <c r="B9081" s="101">
        <v>19</v>
      </c>
      <c r="C9081" s="92" t="str">
        <f t="shared" si="423"/>
        <v>GET /offers</v>
      </c>
      <c r="D9081" s="94" t="s">
        <v>208</v>
      </c>
      <c r="E9081" s="93" t="str">
        <f t="shared" si="424"/>
        <v>AISP</v>
      </c>
      <c r="F9081" s="93" t="str">
        <f t="shared" si="425"/>
        <v>Y</v>
      </c>
      <c r="G9081" s="95">
        <v>3120537.24</v>
      </c>
      <c r="H9081" s="99">
        <v>39356</v>
      </c>
      <c r="I9081" s="99">
        <v>160</v>
      </c>
      <c r="J9081" s="96"/>
      <c r="K9081" s="96"/>
      <c r="L9081" s="96"/>
      <c r="M9081" s="96"/>
      <c r="N9081" s="96"/>
      <c r="O9081" s="96"/>
      <c r="P9081" s="96"/>
    </row>
    <row r="9082" spans="1:16" x14ac:dyDescent="0.25">
      <c r="A9082" s="97">
        <v>43801</v>
      </c>
      <c r="B9082" s="101">
        <v>20</v>
      </c>
      <c r="C9082" s="92" t="str">
        <f t="shared" si="423"/>
        <v>GET /accounts/{AccountId}/party</v>
      </c>
      <c r="D9082" s="94" t="s">
        <v>208</v>
      </c>
      <c r="E9082" s="93" t="str">
        <f t="shared" si="424"/>
        <v>AISP</v>
      </c>
      <c r="F9082" s="93" t="str">
        <f t="shared" si="425"/>
        <v>Y</v>
      </c>
      <c r="G9082" s="95">
        <v>1090865.1599999999</v>
      </c>
      <c r="H9082" s="99">
        <v>47908</v>
      </c>
      <c r="I9082" s="99">
        <v>0</v>
      </c>
      <c r="J9082" s="96"/>
      <c r="K9082" s="96"/>
      <c r="L9082" s="96"/>
      <c r="M9082" s="96"/>
      <c r="N9082" s="96"/>
      <c r="O9082" s="96"/>
      <c r="P9082" s="96"/>
    </row>
    <row r="9083" spans="1:16" x14ac:dyDescent="0.25">
      <c r="A9083" s="97">
        <v>43801</v>
      </c>
      <c r="B9083" s="101">
        <v>21</v>
      </c>
      <c r="C9083" s="92" t="str">
        <f t="shared" si="423"/>
        <v>GET /party</v>
      </c>
      <c r="D9083" s="94" t="s">
        <v>208</v>
      </c>
      <c r="E9083" s="93" t="str">
        <f t="shared" si="424"/>
        <v>AISP</v>
      </c>
      <c r="F9083" s="93" t="str">
        <f t="shared" si="425"/>
        <v>Y</v>
      </c>
      <c r="G9083" s="95">
        <v>791496.09</v>
      </c>
      <c r="H9083" s="99">
        <v>10383</v>
      </c>
      <c r="I9083" s="99">
        <v>359</v>
      </c>
      <c r="J9083" s="96"/>
      <c r="K9083" s="96"/>
      <c r="L9083" s="96"/>
      <c r="M9083" s="96"/>
      <c r="N9083" s="96"/>
      <c r="O9083" s="96"/>
      <c r="P9083" s="96"/>
    </row>
    <row r="9084" spans="1:16" x14ac:dyDescent="0.25">
      <c r="A9084" s="97">
        <v>43801</v>
      </c>
      <c r="B9084" s="101">
        <v>22</v>
      </c>
      <c r="C9084" s="92" t="str">
        <f t="shared" si="423"/>
        <v>GET /accounts/{AccountId}/scheduled-payments</v>
      </c>
      <c r="D9084" s="94" t="s">
        <v>208</v>
      </c>
      <c r="E9084" s="93" t="str">
        <f t="shared" si="424"/>
        <v>AISP</v>
      </c>
      <c r="F9084" s="93" t="str">
        <f t="shared" si="425"/>
        <v>Y</v>
      </c>
      <c r="G9084" s="95">
        <v>911123.91</v>
      </c>
      <c r="H9084" s="99">
        <v>34789</v>
      </c>
      <c r="I9084" s="99">
        <v>3</v>
      </c>
      <c r="J9084" s="96"/>
      <c r="K9084" s="96"/>
      <c r="L9084" s="96"/>
      <c r="M9084" s="96"/>
      <c r="N9084" s="96"/>
      <c r="O9084" s="96"/>
      <c r="P9084" s="96"/>
    </row>
    <row r="9085" spans="1:16" x14ac:dyDescent="0.25">
      <c r="A9085" s="97">
        <v>43801</v>
      </c>
      <c r="B9085" s="101">
        <v>23</v>
      </c>
      <c r="C9085" s="92" t="str">
        <f t="shared" si="423"/>
        <v>GET /scheduled-payments</v>
      </c>
      <c r="D9085" s="94" t="s">
        <v>208</v>
      </c>
      <c r="E9085" s="93" t="str">
        <f t="shared" si="424"/>
        <v>AISP</v>
      </c>
      <c r="F9085" s="93" t="str">
        <f t="shared" si="425"/>
        <v>Y</v>
      </c>
      <c r="G9085" s="95">
        <v>1803801.6000000001</v>
      </c>
      <c r="H9085" s="103">
        <v>31316</v>
      </c>
      <c r="I9085" s="103">
        <v>81</v>
      </c>
      <c r="J9085" s="96"/>
      <c r="K9085" s="96"/>
      <c r="L9085" s="96"/>
      <c r="M9085" s="96"/>
      <c r="N9085" s="96"/>
      <c r="O9085" s="96"/>
      <c r="P9085" s="96"/>
    </row>
    <row r="9086" spans="1:16" x14ac:dyDescent="0.25">
      <c r="A9086" s="97">
        <v>43801</v>
      </c>
      <c r="B9086" s="101">
        <v>24</v>
      </c>
      <c r="C9086" s="92" t="str">
        <f t="shared" si="423"/>
        <v>GET /accounts/{AccountId}/statements</v>
      </c>
      <c r="D9086" s="94" t="s">
        <v>208</v>
      </c>
      <c r="E9086" s="93" t="str">
        <f t="shared" si="424"/>
        <v>AISP</v>
      </c>
      <c r="F9086" s="93" t="str">
        <f t="shared" si="425"/>
        <v>Y</v>
      </c>
      <c r="G9086" s="95">
        <v>870517.8</v>
      </c>
      <c r="H9086" s="103">
        <v>14018</v>
      </c>
      <c r="I9086" s="103">
        <v>138</v>
      </c>
      <c r="J9086" s="96"/>
      <c r="K9086" s="96"/>
      <c r="L9086" s="96"/>
      <c r="M9086" s="96"/>
      <c r="N9086" s="96"/>
      <c r="O9086" s="96"/>
      <c r="P9086" s="96"/>
    </row>
    <row r="9087" spans="1:16" x14ac:dyDescent="0.25">
      <c r="A9087" s="97">
        <v>43801</v>
      </c>
      <c r="B9087" s="101">
        <v>25</v>
      </c>
      <c r="C9087" s="92" t="str">
        <f t="shared" si="423"/>
        <v>GET /accounts/{AccountId}/statements/{StatementId}</v>
      </c>
      <c r="D9087" s="94" t="s">
        <v>208</v>
      </c>
      <c r="E9087" s="93" t="str">
        <f t="shared" si="424"/>
        <v>AISP</v>
      </c>
      <c r="F9087" s="93" t="str">
        <f t="shared" si="425"/>
        <v>Y</v>
      </c>
      <c r="G9087" s="95">
        <v>1098740.1599999999</v>
      </c>
      <c r="H9087" s="103">
        <v>23568</v>
      </c>
      <c r="I9087" s="103">
        <v>114</v>
      </c>
      <c r="J9087" s="96"/>
      <c r="K9087" s="96"/>
      <c r="L9087" s="96"/>
      <c r="M9087" s="96"/>
      <c r="N9087" s="96"/>
      <c r="O9087" s="96"/>
      <c r="P9087" s="96"/>
    </row>
    <row r="9088" spans="1:16" x14ac:dyDescent="0.25">
      <c r="A9088" s="97">
        <v>43801</v>
      </c>
      <c r="B9088" s="101">
        <v>26</v>
      </c>
      <c r="C9088" s="92" t="str">
        <f t="shared" si="423"/>
        <v>GET /accounts/{AccountId}/statements/{StatementId}/file</v>
      </c>
      <c r="D9088" s="94" t="s">
        <v>208</v>
      </c>
      <c r="E9088" s="93" t="str">
        <f t="shared" si="424"/>
        <v>AISP</v>
      </c>
      <c r="F9088" s="93" t="str">
        <f t="shared" si="425"/>
        <v>Y</v>
      </c>
      <c r="G9088" s="95">
        <v>2074327.2</v>
      </c>
      <c r="H9088" s="103">
        <v>23810</v>
      </c>
      <c r="I9088" s="103">
        <v>89</v>
      </c>
      <c r="J9088" s="96"/>
      <c r="K9088" s="96"/>
      <c r="L9088" s="96"/>
      <c r="M9088" s="96"/>
      <c r="N9088" s="96"/>
      <c r="O9088" s="96"/>
      <c r="P9088" s="96"/>
    </row>
    <row r="9089" spans="1:16" x14ac:dyDescent="0.25">
      <c r="A9089" s="97">
        <v>43801</v>
      </c>
      <c r="B9089" s="101">
        <v>27</v>
      </c>
      <c r="C9089" s="92" t="str">
        <f t="shared" si="423"/>
        <v>GET /accounts/{AccountId}/statements/{StatementId}/transactions</v>
      </c>
      <c r="D9089" s="94" t="s">
        <v>208</v>
      </c>
      <c r="E9089" s="93" t="str">
        <f t="shared" si="424"/>
        <v>AISP</v>
      </c>
      <c r="F9089" s="93" t="str">
        <f t="shared" si="425"/>
        <v>Y</v>
      </c>
      <c r="G9089" s="95">
        <v>27990336.690000001</v>
      </c>
      <c r="H9089" s="103">
        <v>7193</v>
      </c>
      <c r="I9089" s="103">
        <v>271</v>
      </c>
      <c r="J9089" s="96"/>
      <c r="K9089" s="96"/>
      <c r="L9089" s="96"/>
      <c r="M9089" s="96"/>
      <c r="N9089" s="96"/>
      <c r="O9089" s="96"/>
      <c r="P9089" s="96"/>
    </row>
    <row r="9090" spans="1:16" x14ac:dyDescent="0.25">
      <c r="A9090" s="97">
        <v>43801</v>
      </c>
      <c r="B9090" s="101">
        <v>28</v>
      </c>
      <c r="C9090" s="92" t="str">
        <f t="shared" si="423"/>
        <v>GET /statements</v>
      </c>
      <c r="D9090" s="94" t="s">
        <v>208</v>
      </c>
      <c r="E9090" s="93" t="str">
        <f t="shared" si="424"/>
        <v>AISP</v>
      </c>
      <c r="F9090" s="93" t="str">
        <f t="shared" si="425"/>
        <v>Y</v>
      </c>
      <c r="G9090" s="95">
        <v>3258219.6</v>
      </c>
      <c r="H9090" s="103">
        <v>41612</v>
      </c>
      <c r="I9090" s="103">
        <v>68</v>
      </c>
      <c r="J9090" s="96"/>
      <c r="K9090" s="96"/>
      <c r="L9090" s="96"/>
      <c r="M9090" s="96"/>
      <c r="N9090" s="96"/>
      <c r="O9090" s="96"/>
      <c r="P9090" s="96"/>
    </row>
    <row r="9091" spans="1:16" x14ac:dyDescent="0.25">
      <c r="A9091" s="97">
        <v>43801</v>
      </c>
      <c r="B9091" s="101">
        <v>29</v>
      </c>
      <c r="C9091" s="92" t="str">
        <f t="shared" si="423"/>
        <v>POST /domestic-payment-consents</v>
      </c>
      <c r="D9091" s="94" t="s">
        <v>208</v>
      </c>
      <c r="E9091" s="93" t="str">
        <f t="shared" si="424"/>
        <v>PISP</v>
      </c>
      <c r="F9091" s="93" t="str">
        <f t="shared" si="425"/>
        <v>N</v>
      </c>
      <c r="G9091" s="95">
        <v>3600947</v>
      </c>
      <c r="H9091" s="99">
        <v>8719</v>
      </c>
      <c r="I9091" s="99">
        <v>89</v>
      </c>
      <c r="J9091" s="96"/>
      <c r="K9091" s="96"/>
      <c r="L9091" s="96"/>
      <c r="M9091" s="96"/>
      <c r="N9091" s="96"/>
      <c r="O9091" s="96"/>
      <c r="P9091" s="96"/>
    </row>
    <row r="9092" spans="1:16" x14ac:dyDescent="0.25">
      <c r="A9092" s="97">
        <v>43801</v>
      </c>
      <c r="B9092" s="101">
        <v>30</v>
      </c>
      <c r="C9092" s="92" t="str">
        <f t="shared" si="423"/>
        <v>GET /domestic-payment-consents/{ConsentId}</v>
      </c>
      <c r="D9092" s="94" t="s">
        <v>208</v>
      </c>
      <c r="E9092" s="93" t="str">
        <f t="shared" si="424"/>
        <v>PISP</v>
      </c>
      <c r="F9092" s="93" t="str">
        <f t="shared" si="425"/>
        <v>N</v>
      </c>
      <c r="G9092" s="95">
        <v>13725106</v>
      </c>
      <c r="H9092" s="99">
        <v>18107</v>
      </c>
      <c r="I9092" s="99">
        <v>143</v>
      </c>
      <c r="J9092" s="96"/>
      <c r="K9092" s="96"/>
      <c r="L9092" s="96"/>
      <c r="M9092" s="96"/>
      <c r="N9092" s="96"/>
      <c r="O9092" s="96"/>
      <c r="P9092" s="96"/>
    </row>
    <row r="9093" spans="1:16" x14ac:dyDescent="0.25">
      <c r="A9093" s="97">
        <v>43801</v>
      </c>
      <c r="B9093" s="101">
        <v>31</v>
      </c>
      <c r="C9093" s="92" t="str">
        <f t="shared" si="423"/>
        <v>POST /domestic-payments</v>
      </c>
      <c r="D9093" s="94" t="s">
        <v>208</v>
      </c>
      <c r="E9093" s="93" t="str">
        <f t="shared" si="424"/>
        <v>PISP</v>
      </c>
      <c r="F9093" s="93" t="str">
        <f t="shared" si="425"/>
        <v>Y</v>
      </c>
      <c r="G9093" s="95">
        <v>4802700</v>
      </c>
      <c r="H9093" s="99">
        <v>16009</v>
      </c>
      <c r="I9093" s="99">
        <v>6</v>
      </c>
      <c r="J9093" s="96"/>
      <c r="K9093" s="96"/>
      <c r="L9093" s="96"/>
      <c r="M9093" s="96"/>
      <c r="N9093" s="96"/>
      <c r="O9093" s="96"/>
      <c r="P9093" s="96"/>
    </row>
    <row r="9094" spans="1:16" x14ac:dyDescent="0.25">
      <c r="A9094" s="97">
        <v>43801</v>
      </c>
      <c r="B9094" s="101">
        <v>32</v>
      </c>
      <c r="C9094" s="92" t="str">
        <f t="shared" si="423"/>
        <v>GET /domestic-payments/{DomesticPaymentId}</v>
      </c>
      <c r="D9094" s="94" t="s">
        <v>208</v>
      </c>
      <c r="E9094" s="93" t="str">
        <f t="shared" si="424"/>
        <v>PISP</v>
      </c>
      <c r="F9094" s="93" t="str">
        <f t="shared" si="425"/>
        <v>Y</v>
      </c>
      <c r="G9094" s="95">
        <v>33815210</v>
      </c>
      <c r="H9094" s="99">
        <v>40018</v>
      </c>
      <c r="I9094" s="99">
        <v>69</v>
      </c>
      <c r="J9094" s="96"/>
      <c r="K9094" s="96"/>
      <c r="L9094" s="96"/>
      <c r="M9094" s="96"/>
      <c r="N9094" s="96"/>
      <c r="O9094" s="96"/>
      <c r="P9094" s="96"/>
    </row>
    <row r="9095" spans="1:16" x14ac:dyDescent="0.25">
      <c r="A9095" s="97">
        <v>43801</v>
      </c>
      <c r="B9095" s="101">
        <v>33</v>
      </c>
      <c r="C9095" s="92" t="str">
        <f t="shared" si="423"/>
        <v>POST /domestic-scheduled-payment-consents</v>
      </c>
      <c r="D9095" s="94" t="s">
        <v>208</v>
      </c>
      <c r="E9095" s="93" t="str">
        <f t="shared" si="424"/>
        <v>PISP</v>
      </c>
      <c r="F9095" s="93" t="str">
        <f t="shared" si="425"/>
        <v>N</v>
      </c>
      <c r="G9095" s="95">
        <v>17647210</v>
      </c>
      <c r="H9095" s="99">
        <v>18193</v>
      </c>
      <c r="I9095" s="99">
        <v>102</v>
      </c>
      <c r="J9095" s="96"/>
      <c r="K9095" s="96"/>
      <c r="L9095" s="96"/>
      <c r="M9095" s="96"/>
      <c r="N9095" s="96"/>
      <c r="O9095" s="96"/>
      <c r="P9095" s="96"/>
    </row>
    <row r="9096" spans="1:16" x14ac:dyDescent="0.25">
      <c r="A9096" s="97">
        <v>43801</v>
      </c>
      <c r="B9096" s="101">
        <v>34</v>
      </c>
      <c r="C9096" s="92" t="str">
        <f t="shared" ref="C9096:C9159" si="426">VLOOKUP($B9096,endpoints,3)</f>
        <v>GET /domestic-scheduled-payment-consents/{ConsentId}</v>
      </c>
      <c r="D9096" s="94" t="s">
        <v>208</v>
      </c>
      <c r="E9096" s="93" t="str">
        <f t="shared" ref="E9096:E9159" si="427">VLOOKUP($B9096,endpoints,4)</f>
        <v>PISP</v>
      </c>
      <c r="F9096" s="93" t="str">
        <f t="shared" ref="F9096:F9159" si="428">VLOOKUP($B9096,endpoints,5)</f>
        <v>N</v>
      </c>
      <c r="G9096" s="95">
        <v>11680016</v>
      </c>
      <c r="H9096" s="99">
        <v>13168</v>
      </c>
      <c r="I9096" s="99">
        <v>77</v>
      </c>
      <c r="J9096" s="96"/>
      <c r="K9096" s="96"/>
      <c r="L9096" s="96"/>
      <c r="M9096" s="96"/>
      <c r="N9096" s="96"/>
      <c r="O9096" s="96"/>
      <c r="P9096" s="96"/>
    </row>
    <row r="9097" spans="1:16" x14ac:dyDescent="0.25">
      <c r="A9097" s="97">
        <v>43801</v>
      </c>
      <c r="B9097" s="101">
        <v>35</v>
      </c>
      <c r="C9097" s="92" t="str">
        <f t="shared" si="426"/>
        <v>POST /domestic-scheduled-payments</v>
      </c>
      <c r="D9097" s="94" t="s">
        <v>208</v>
      </c>
      <c r="E9097" s="93" t="str">
        <f t="shared" si="427"/>
        <v>PISP</v>
      </c>
      <c r="F9097" s="93" t="str">
        <f t="shared" si="428"/>
        <v>Y</v>
      </c>
      <c r="G9097" s="95">
        <v>29201249</v>
      </c>
      <c r="H9097" s="99">
        <v>43519</v>
      </c>
      <c r="I9097" s="99">
        <v>157</v>
      </c>
      <c r="J9097" s="96"/>
      <c r="K9097" s="96"/>
      <c r="L9097" s="96"/>
      <c r="M9097" s="96"/>
      <c r="N9097" s="96"/>
      <c r="O9097" s="96"/>
      <c r="P9097" s="96"/>
    </row>
    <row r="9098" spans="1:16" x14ac:dyDescent="0.25">
      <c r="A9098" s="97">
        <v>43801</v>
      </c>
      <c r="B9098" s="101">
        <v>36</v>
      </c>
      <c r="C9098" s="92" t="str">
        <f t="shared" si="426"/>
        <v>GET /domestic-scheduled-payments/{DomesticScheduledPaymentId}</v>
      </c>
      <c r="D9098" s="94" t="s">
        <v>208</v>
      </c>
      <c r="E9098" s="93" t="str">
        <f t="shared" si="427"/>
        <v>PISP</v>
      </c>
      <c r="F9098" s="93" t="str">
        <f t="shared" si="428"/>
        <v>Y</v>
      </c>
      <c r="G9098" s="95">
        <v>13990144</v>
      </c>
      <c r="H9098" s="99">
        <v>33152</v>
      </c>
      <c r="I9098" s="99">
        <v>83</v>
      </c>
      <c r="J9098" s="96"/>
      <c r="K9098" s="96"/>
      <c r="L9098" s="96"/>
      <c r="M9098" s="96"/>
      <c r="N9098" s="96"/>
      <c r="O9098" s="96"/>
      <c r="P9098" s="96"/>
    </row>
    <row r="9099" spans="1:16" x14ac:dyDescent="0.25">
      <c r="A9099" s="97">
        <v>43801</v>
      </c>
      <c r="B9099" s="101">
        <v>37</v>
      </c>
      <c r="C9099" s="92" t="str">
        <f t="shared" si="426"/>
        <v>POST /domestic-standing-order-consents</v>
      </c>
      <c r="D9099" s="94" t="s">
        <v>208</v>
      </c>
      <c r="E9099" s="93" t="str">
        <f t="shared" si="427"/>
        <v>PISP</v>
      </c>
      <c r="F9099" s="93" t="str">
        <f t="shared" si="428"/>
        <v>N</v>
      </c>
      <c r="G9099" s="95">
        <v>25017744</v>
      </c>
      <c r="H9099" s="99">
        <v>25296</v>
      </c>
      <c r="I9099" s="99">
        <v>206</v>
      </c>
      <c r="J9099" s="96"/>
      <c r="K9099" s="96"/>
      <c r="L9099" s="96"/>
      <c r="M9099" s="96"/>
      <c r="N9099" s="96"/>
      <c r="O9099" s="96"/>
      <c r="P9099" s="96"/>
    </row>
    <row r="9100" spans="1:16" x14ac:dyDescent="0.25">
      <c r="A9100" s="97">
        <v>43801</v>
      </c>
      <c r="B9100" s="101">
        <v>38</v>
      </c>
      <c r="C9100" s="92" t="str">
        <f t="shared" si="426"/>
        <v>GET /domestic-standing-order-consents/{ConsentId}</v>
      </c>
      <c r="D9100" s="94" t="s">
        <v>208</v>
      </c>
      <c r="E9100" s="93" t="str">
        <f t="shared" si="427"/>
        <v>PISP</v>
      </c>
      <c r="F9100" s="93" t="str">
        <f t="shared" si="428"/>
        <v>N</v>
      </c>
      <c r="G9100" s="95">
        <v>24393600</v>
      </c>
      <c r="H9100" s="99">
        <v>30492</v>
      </c>
      <c r="I9100" s="99">
        <v>196</v>
      </c>
      <c r="J9100" s="96"/>
      <c r="K9100" s="96"/>
      <c r="L9100" s="96"/>
      <c r="M9100" s="96"/>
      <c r="N9100" s="96"/>
      <c r="O9100" s="96"/>
      <c r="P9100" s="96"/>
    </row>
    <row r="9101" spans="1:16" x14ac:dyDescent="0.25">
      <c r="A9101" s="97">
        <v>43801</v>
      </c>
      <c r="B9101" s="101">
        <v>39</v>
      </c>
      <c r="C9101" s="92" t="str">
        <f t="shared" si="426"/>
        <v>POST /domestic-standing-orders</v>
      </c>
      <c r="D9101" s="94" t="s">
        <v>208</v>
      </c>
      <c r="E9101" s="93" t="str">
        <f t="shared" si="427"/>
        <v>PISP</v>
      </c>
      <c r="F9101" s="93" t="str">
        <f t="shared" si="428"/>
        <v>Y</v>
      </c>
      <c r="G9101" s="95">
        <v>8049024</v>
      </c>
      <c r="H9101" s="99">
        <v>19584</v>
      </c>
      <c r="I9101" s="99">
        <v>2</v>
      </c>
      <c r="J9101" s="96"/>
      <c r="K9101" s="96"/>
      <c r="L9101" s="96"/>
      <c r="M9101" s="96"/>
      <c r="N9101" s="96"/>
      <c r="O9101" s="96"/>
      <c r="P9101" s="96"/>
    </row>
    <row r="9102" spans="1:16" x14ac:dyDescent="0.25">
      <c r="A9102" s="97">
        <v>43801</v>
      </c>
      <c r="B9102" s="101">
        <v>40</v>
      </c>
      <c r="C9102" s="92" t="str">
        <f t="shared" si="426"/>
        <v>GET /domestic-standing-orders/{DomesticStandingOrderId}</v>
      </c>
      <c r="D9102" s="94" t="s">
        <v>208</v>
      </c>
      <c r="E9102" s="93" t="str">
        <f t="shared" si="427"/>
        <v>PISP</v>
      </c>
      <c r="F9102" s="93" t="str">
        <f t="shared" si="428"/>
        <v>Y</v>
      </c>
      <c r="G9102" s="95">
        <v>5852032</v>
      </c>
      <c r="H9102" s="99">
        <v>8384</v>
      </c>
      <c r="I9102" s="99">
        <v>238</v>
      </c>
      <c r="J9102" s="96"/>
      <c r="K9102" s="96"/>
      <c r="L9102" s="96"/>
      <c r="M9102" s="96"/>
      <c r="N9102" s="96"/>
      <c r="O9102" s="96"/>
      <c r="P9102" s="96"/>
    </row>
    <row r="9103" spans="1:16" x14ac:dyDescent="0.25">
      <c r="A9103" s="97">
        <v>43801</v>
      </c>
      <c r="B9103" s="101">
        <v>41</v>
      </c>
      <c r="C9103" s="92" t="str">
        <f t="shared" si="426"/>
        <v>POST /international-payment-consents</v>
      </c>
      <c r="D9103" s="94" t="s">
        <v>208</v>
      </c>
      <c r="E9103" s="93" t="str">
        <f t="shared" si="427"/>
        <v>PISP</v>
      </c>
      <c r="F9103" s="93" t="str">
        <f t="shared" si="428"/>
        <v>N</v>
      </c>
      <c r="G9103" s="95">
        <v>32309748</v>
      </c>
      <c r="H9103" s="99">
        <v>44139</v>
      </c>
      <c r="I9103" s="99">
        <v>64</v>
      </c>
      <c r="J9103" s="96"/>
      <c r="K9103" s="96"/>
      <c r="L9103" s="96"/>
      <c r="M9103" s="96"/>
      <c r="N9103" s="96"/>
      <c r="O9103" s="96"/>
      <c r="P9103" s="96"/>
    </row>
    <row r="9104" spans="1:16" x14ac:dyDescent="0.25">
      <c r="A9104" s="97">
        <v>43801</v>
      </c>
      <c r="B9104" s="101">
        <v>42</v>
      </c>
      <c r="C9104" s="92" t="str">
        <f t="shared" si="426"/>
        <v>GET /international-payment-consents/{ConsentId}</v>
      </c>
      <c r="D9104" s="94" t="s">
        <v>208</v>
      </c>
      <c r="E9104" s="93" t="str">
        <f t="shared" si="427"/>
        <v>PISP</v>
      </c>
      <c r="F9104" s="93" t="str">
        <f t="shared" si="428"/>
        <v>N</v>
      </c>
      <c r="G9104" s="95">
        <v>29909936</v>
      </c>
      <c r="H9104" s="99">
        <v>31418</v>
      </c>
      <c r="I9104" s="99">
        <v>259</v>
      </c>
      <c r="J9104" s="96"/>
      <c r="K9104" s="96"/>
      <c r="L9104" s="96"/>
      <c r="M9104" s="96"/>
      <c r="N9104" s="96"/>
      <c r="O9104" s="96"/>
      <c r="P9104" s="96"/>
    </row>
    <row r="9105" spans="1:16" x14ac:dyDescent="0.25">
      <c r="A9105" s="97">
        <v>43801</v>
      </c>
      <c r="B9105" s="101">
        <v>43</v>
      </c>
      <c r="C9105" s="92" t="str">
        <f t="shared" si="426"/>
        <v>POST /international-payments</v>
      </c>
      <c r="D9105" s="94" t="s">
        <v>208</v>
      </c>
      <c r="E9105" s="93" t="str">
        <f t="shared" si="427"/>
        <v>PISP</v>
      </c>
      <c r="F9105" s="93" t="str">
        <f t="shared" si="428"/>
        <v>Y</v>
      </c>
      <c r="G9105" s="95">
        <v>35164782</v>
      </c>
      <c r="H9105" s="99">
        <v>39159</v>
      </c>
      <c r="I9105" s="99">
        <v>43</v>
      </c>
      <c r="J9105" s="96"/>
      <c r="K9105" s="96"/>
      <c r="L9105" s="96"/>
      <c r="M9105" s="96"/>
      <c r="N9105" s="96"/>
      <c r="O9105" s="96"/>
      <c r="P9105" s="96"/>
    </row>
    <row r="9106" spans="1:16" x14ac:dyDescent="0.25">
      <c r="A9106" s="97">
        <v>43801</v>
      </c>
      <c r="B9106" s="101">
        <v>44</v>
      </c>
      <c r="C9106" s="92" t="str">
        <f t="shared" si="426"/>
        <v>GET /international-payments/{InternationalPaymentId}</v>
      </c>
      <c r="D9106" s="94" t="s">
        <v>208</v>
      </c>
      <c r="E9106" s="93" t="str">
        <f t="shared" si="427"/>
        <v>PISP</v>
      </c>
      <c r="F9106" s="93" t="str">
        <f t="shared" si="428"/>
        <v>Y</v>
      </c>
      <c r="G9106" s="95">
        <v>12909792</v>
      </c>
      <c r="H9106" s="99">
        <v>19211</v>
      </c>
      <c r="I9106" s="99">
        <v>60</v>
      </c>
      <c r="J9106" s="96"/>
      <c r="K9106" s="96"/>
      <c r="L9106" s="96"/>
      <c r="M9106" s="96"/>
      <c r="N9106" s="96"/>
      <c r="O9106" s="96"/>
      <c r="P9106" s="96"/>
    </row>
    <row r="9107" spans="1:16" x14ac:dyDescent="0.25">
      <c r="A9107" s="97">
        <v>43801</v>
      </c>
      <c r="B9107" s="101">
        <v>45</v>
      </c>
      <c r="C9107" s="92" t="str">
        <f t="shared" si="426"/>
        <v>POST /international-scheduled-payment-consents</v>
      </c>
      <c r="D9107" s="94" t="s">
        <v>208</v>
      </c>
      <c r="E9107" s="93" t="str">
        <f t="shared" si="427"/>
        <v>PISP</v>
      </c>
      <c r="F9107" s="93" t="str">
        <f t="shared" si="428"/>
        <v>N</v>
      </c>
      <c r="G9107" s="95">
        <v>25629628</v>
      </c>
      <c r="H9107" s="99">
        <v>33199</v>
      </c>
      <c r="I9107" s="99">
        <v>15</v>
      </c>
      <c r="J9107" s="96"/>
      <c r="K9107" s="96"/>
      <c r="L9107" s="96"/>
      <c r="M9107" s="96"/>
      <c r="N9107" s="96"/>
      <c r="O9107" s="96"/>
      <c r="P9107" s="96"/>
    </row>
    <row r="9108" spans="1:16" x14ac:dyDescent="0.25">
      <c r="A9108" s="97">
        <v>43801</v>
      </c>
      <c r="B9108" s="101">
        <v>46</v>
      </c>
      <c r="C9108" s="92" t="str">
        <f t="shared" si="426"/>
        <v>GET /international-scheduled-payment-consents/{ConsentId}</v>
      </c>
      <c r="D9108" s="94" t="s">
        <v>208</v>
      </c>
      <c r="E9108" s="93" t="str">
        <f t="shared" si="427"/>
        <v>PISP</v>
      </c>
      <c r="F9108" s="93" t="str">
        <f t="shared" si="428"/>
        <v>N</v>
      </c>
      <c r="G9108" s="95">
        <v>9143772</v>
      </c>
      <c r="H9108" s="99">
        <v>28754</v>
      </c>
      <c r="I9108" s="99">
        <v>26</v>
      </c>
      <c r="J9108" s="96"/>
      <c r="K9108" s="96"/>
      <c r="L9108" s="96"/>
      <c r="M9108" s="96"/>
      <c r="N9108" s="96"/>
      <c r="O9108" s="96"/>
      <c r="P9108" s="96"/>
    </row>
    <row r="9109" spans="1:16" x14ac:dyDescent="0.25">
      <c r="A9109" s="97">
        <v>43801</v>
      </c>
      <c r="B9109" s="101">
        <v>47</v>
      </c>
      <c r="C9109" s="92" t="str">
        <f t="shared" si="426"/>
        <v>POST /international-scheduled-payments</v>
      </c>
      <c r="D9109" s="94" t="s">
        <v>208</v>
      </c>
      <c r="E9109" s="93" t="str">
        <f t="shared" si="427"/>
        <v>PISP</v>
      </c>
      <c r="F9109" s="93" t="str">
        <f t="shared" si="428"/>
        <v>Y</v>
      </c>
      <c r="G9109" s="95">
        <v>13555630</v>
      </c>
      <c r="H9109" s="99">
        <v>22406</v>
      </c>
      <c r="I9109" s="99">
        <v>71</v>
      </c>
      <c r="J9109" s="96"/>
      <c r="K9109" s="96"/>
      <c r="L9109" s="96"/>
      <c r="M9109" s="96"/>
      <c r="N9109" s="96"/>
      <c r="O9109" s="96"/>
      <c r="P9109" s="96"/>
    </row>
    <row r="9110" spans="1:16" x14ac:dyDescent="0.25">
      <c r="A9110" s="97">
        <v>43801</v>
      </c>
      <c r="B9110" s="101">
        <v>48</v>
      </c>
      <c r="C9110" s="92" t="str">
        <f t="shared" si="426"/>
        <v>GET /international-scheduled-payments/{InternationalScheduledPaymentId}</v>
      </c>
      <c r="D9110" s="94" t="s">
        <v>208</v>
      </c>
      <c r="E9110" s="93" t="str">
        <f t="shared" si="427"/>
        <v>PISP</v>
      </c>
      <c r="F9110" s="93" t="str">
        <f t="shared" si="428"/>
        <v>Y</v>
      </c>
      <c r="G9110" s="95">
        <v>21218250</v>
      </c>
      <c r="H9110" s="99">
        <v>37225</v>
      </c>
      <c r="I9110" s="99">
        <v>54</v>
      </c>
      <c r="J9110" s="96"/>
      <c r="K9110" s="96"/>
      <c r="L9110" s="96"/>
      <c r="M9110" s="96"/>
      <c r="N9110" s="96"/>
      <c r="O9110" s="96"/>
      <c r="P9110" s="96"/>
    </row>
    <row r="9111" spans="1:16" x14ac:dyDescent="0.25">
      <c r="A9111" s="97">
        <v>43801</v>
      </c>
      <c r="B9111" s="101">
        <v>49</v>
      </c>
      <c r="C9111" s="92" t="str">
        <f t="shared" si="426"/>
        <v>POST /international-standing-order-consents</v>
      </c>
      <c r="D9111" s="94" t="s">
        <v>208</v>
      </c>
      <c r="E9111" s="93" t="str">
        <f t="shared" si="427"/>
        <v>PISP</v>
      </c>
      <c r="F9111" s="93" t="str">
        <f t="shared" si="428"/>
        <v>N</v>
      </c>
      <c r="G9111" s="95">
        <v>3756569</v>
      </c>
      <c r="H9111" s="99">
        <v>12079</v>
      </c>
      <c r="I9111" s="99">
        <v>6</v>
      </c>
      <c r="J9111" s="96"/>
      <c r="K9111" s="96"/>
      <c r="L9111" s="96"/>
      <c r="M9111" s="96"/>
      <c r="N9111" s="96"/>
      <c r="O9111" s="96"/>
      <c r="P9111" s="96"/>
    </row>
    <row r="9112" spans="1:16" x14ac:dyDescent="0.25">
      <c r="A9112" s="97">
        <v>43801</v>
      </c>
      <c r="B9112" s="101">
        <v>50</v>
      </c>
      <c r="C9112" s="92" t="str">
        <f t="shared" si="426"/>
        <v>GET /international-standing-order-consents/{ConsentId}</v>
      </c>
      <c r="D9112" s="94" t="s">
        <v>208</v>
      </c>
      <c r="E9112" s="93" t="str">
        <f t="shared" si="427"/>
        <v>PISP</v>
      </c>
      <c r="F9112" s="93" t="str">
        <f t="shared" si="428"/>
        <v>N</v>
      </c>
      <c r="G9112" s="95">
        <v>18516576</v>
      </c>
      <c r="H9112" s="99">
        <v>31278</v>
      </c>
      <c r="I9112" s="99">
        <v>256</v>
      </c>
      <c r="J9112" s="96"/>
      <c r="K9112" s="96"/>
      <c r="L9112" s="96"/>
      <c r="M9112" s="96"/>
      <c r="N9112" s="96"/>
      <c r="O9112" s="96"/>
      <c r="P9112" s="96"/>
    </row>
    <row r="9113" spans="1:16" x14ac:dyDescent="0.25">
      <c r="A9113" s="97">
        <v>43801</v>
      </c>
      <c r="B9113" s="101">
        <v>51</v>
      </c>
      <c r="C9113" s="92" t="str">
        <f t="shared" si="426"/>
        <v>POST /international-standing-orders</v>
      </c>
      <c r="D9113" s="94" t="s">
        <v>208</v>
      </c>
      <c r="E9113" s="93" t="str">
        <f t="shared" si="427"/>
        <v>PISP</v>
      </c>
      <c r="F9113" s="93" t="str">
        <f t="shared" si="428"/>
        <v>Y</v>
      </c>
      <c r="G9113" s="95">
        <v>14389326</v>
      </c>
      <c r="H9113" s="99">
        <v>25378</v>
      </c>
      <c r="I9113" s="99">
        <v>227</v>
      </c>
      <c r="J9113" s="96"/>
      <c r="K9113" s="96"/>
      <c r="L9113" s="96"/>
      <c r="M9113" s="96"/>
      <c r="N9113" s="96"/>
      <c r="O9113" s="96"/>
      <c r="P9113" s="96"/>
    </row>
    <row r="9114" spans="1:16" x14ac:dyDescent="0.25">
      <c r="A9114" s="97">
        <v>43801</v>
      </c>
      <c r="B9114" s="101">
        <v>52</v>
      </c>
      <c r="C9114" s="92" t="str">
        <f t="shared" si="426"/>
        <v>GET /international-standing-orders/{InternationalStandingOrderPaymentId}</v>
      </c>
      <c r="D9114" s="94" t="s">
        <v>208</v>
      </c>
      <c r="E9114" s="93" t="str">
        <f t="shared" si="427"/>
        <v>PISP</v>
      </c>
      <c r="F9114" s="93" t="str">
        <f t="shared" si="428"/>
        <v>Y</v>
      </c>
      <c r="G9114" s="95">
        <v>6289344</v>
      </c>
      <c r="H9114" s="99">
        <v>17184</v>
      </c>
      <c r="I9114" s="99">
        <v>71</v>
      </c>
      <c r="J9114" s="96"/>
      <c r="K9114" s="96"/>
      <c r="L9114" s="96"/>
      <c r="M9114" s="96"/>
      <c r="N9114" s="96"/>
      <c r="O9114" s="96"/>
      <c r="P9114" s="96"/>
    </row>
    <row r="9115" spans="1:16" x14ac:dyDescent="0.25">
      <c r="A9115" s="97">
        <v>43801</v>
      </c>
      <c r="B9115" s="101">
        <v>53</v>
      </c>
      <c r="C9115" s="92" t="str">
        <f t="shared" si="426"/>
        <v>POST /file-payment-consents</v>
      </c>
      <c r="D9115" s="94" t="s">
        <v>208</v>
      </c>
      <c r="E9115" s="93" t="str">
        <f t="shared" si="427"/>
        <v>PISP</v>
      </c>
      <c r="F9115" s="93" t="str">
        <f t="shared" si="428"/>
        <v>N</v>
      </c>
      <c r="G9115" s="95">
        <v>11856988</v>
      </c>
      <c r="H9115" s="99">
        <v>14183</v>
      </c>
      <c r="I9115" s="99">
        <v>22</v>
      </c>
      <c r="J9115" s="96"/>
      <c r="K9115" s="96"/>
      <c r="L9115" s="96"/>
      <c r="M9115" s="96"/>
      <c r="N9115" s="96"/>
      <c r="O9115" s="96"/>
      <c r="P9115" s="96"/>
    </row>
    <row r="9116" spans="1:16" x14ac:dyDescent="0.25">
      <c r="A9116" s="97">
        <v>43801</v>
      </c>
      <c r="B9116" s="101">
        <v>54</v>
      </c>
      <c r="C9116" s="92" t="str">
        <f t="shared" si="426"/>
        <v>GET /file-payment-consents/{ConsentId}</v>
      </c>
      <c r="D9116" s="94" t="s">
        <v>208</v>
      </c>
      <c r="E9116" s="93" t="str">
        <f t="shared" si="427"/>
        <v>PISP</v>
      </c>
      <c r="F9116" s="93" t="str">
        <f t="shared" si="428"/>
        <v>N</v>
      </c>
      <c r="G9116" s="95">
        <v>20667386</v>
      </c>
      <c r="H9116" s="99">
        <v>24286</v>
      </c>
      <c r="I9116" s="99">
        <v>193</v>
      </c>
      <c r="J9116" s="96"/>
      <c r="K9116" s="96"/>
      <c r="L9116" s="96"/>
      <c r="M9116" s="96"/>
      <c r="N9116" s="96"/>
      <c r="O9116" s="96"/>
      <c r="P9116" s="96"/>
    </row>
    <row r="9117" spans="1:16" x14ac:dyDescent="0.25">
      <c r="A9117" s="97">
        <v>43801</v>
      </c>
      <c r="B9117" s="101">
        <v>55</v>
      </c>
      <c r="C9117" s="92" t="str">
        <f t="shared" si="426"/>
        <v>POST /file-payment-consents/{ConsentId}/file</v>
      </c>
      <c r="D9117" s="94" t="s">
        <v>208</v>
      </c>
      <c r="E9117" s="93" t="str">
        <f t="shared" si="427"/>
        <v>PISP</v>
      </c>
      <c r="F9117" s="93" t="str">
        <f t="shared" si="428"/>
        <v>N</v>
      </c>
      <c r="G9117" s="95">
        <v>20960268</v>
      </c>
      <c r="H9117" s="99">
        <v>32547</v>
      </c>
      <c r="I9117" s="99">
        <v>67</v>
      </c>
      <c r="J9117" s="96"/>
      <c r="K9117" s="96"/>
      <c r="L9117" s="96"/>
      <c r="M9117" s="96"/>
      <c r="N9117" s="96"/>
      <c r="O9117" s="96"/>
      <c r="P9117" s="96"/>
    </row>
    <row r="9118" spans="1:16" x14ac:dyDescent="0.25">
      <c r="A9118" s="97">
        <v>43801</v>
      </c>
      <c r="B9118" s="101">
        <v>56</v>
      </c>
      <c r="C9118" s="92" t="str">
        <f t="shared" si="426"/>
        <v>GET /file-payment-consents/{ConsentId}/file</v>
      </c>
      <c r="D9118" s="94" t="s">
        <v>208</v>
      </c>
      <c r="E9118" s="93" t="str">
        <f t="shared" si="427"/>
        <v>PISP</v>
      </c>
      <c r="F9118" s="93" t="str">
        <f t="shared" si="428"/>
        <v>N</v>
      </c>
      <c r="G9118" s="95">
        <v>22997928</v>
      </c>
      <c r="H9118" s="99">
        <v>33043</v>
      </c>
      <c r="I9118" s="99">
        <v>43</v>
      </c>
      <c r="J9118" s="96"/>
      <c r="K9118" s="96"/>
      <c r="L9118" s="96"/>
      <c r="M9118" s="96"/>
      <c r="N9118" s="96"/>
      <c r="O9118" s="96"/>
      <c r="P9118" s="96"/>
    </row>
    <row r="9119" spans="1:16" x14ac:dyDescent="0.25">
      <c r="A9119" s="97">
        <v>43801</v>
      </c>
      <c r="B9119" s="101">
        <v>57</v>
      </c>
      <c r="C9119" s="92" t="str">
        <f t="shared" si="426"/>
        <v>POST /file-payments</v>
      </c>
      <c r="D9119" s="94" t="s">
        <v>208</v>
      </c>
      <c r="E9119" s="93" t="str">
        <f t="shared" si="427"/>
        <v>PISP</v>
      </c>
      <c r="F9119" s="93" t="str">
        <f t="shared" si="428"/>
        <v>Y</v>
      </c>
      <c r="G9119" s="95">
        <v>362909614</v>
      </c>
      <c r="H9119" s="99">
        <v>4060.3</v>
      </c>
      <c r="I9119" s="99">
        <v>63</v>
      </c>
      <c r="J9119" s="96"/>
      <c r="K9119" s="96"/>
      <c r="L9119" s="96"/>
      <c r="M9119" s="96"/>
      <c r="N9119" s="96"/>
      <c r="O9119" s="96"/>
      <c r="P9119" s="96"/>
    </row>
    <row r="9120" spans="1:16" x14ac:dyDescent="0.25">
      <c r="A9120" s="97">
        <v>43801</v>
      </c>
      <c r="B9120" s="101">
        <v>58</v>
      </c>
      <c r="C9120" s="92" t="str">
        <f t="shared" si="426"/>
        <v>GET /file-payments/{FilePaymentId}</v>
      </c>
      <c r="D9120" s="94" t="s">
        <v>208</v>
      </c>
      <c r="E9120" s="93" t="str">
        <f t="shared" si="427"/>
        <v>PISP</v>
      </c>
      <c r="F9120" s="93" t="str">
        <f t="shared" si="428"/>
        <v>Y</v>
      </c>
      <c r="G9120" s="95">
        <v>69800925.599999994</v>
      </c>
      <c r="H9120" s="99">
        <v>836.4</v>
      </c>
      <c r="I9120" s="99">
        <v>126</v>
      </c>
      <c r="J9120" s="96"/>
      <c r="K9120" s="96"/>
      <c r="L9120" s="96"/>
      <c r="M9120" s="96"/>
      <c r="N9120" s="96"/>
      <c r="O9120" s="96"/>
      <c r="P9120" s="96"/>
    </row>
    <row r="9121" spans="1:16" x14ac:dyDescent="0.25">
      <c r="A9121" s="97">
        <v>43801</v>
      </c>
      <c r="B9121" s="101">
        <v>59</v>
      </c>
      <c r="C9121" s="92" t="str">
        <f t="shared" si="426"/>
        <v>GET /file-payments/{FilePaymentId}/report-file</v>
      </c>
      <c r="D9121" s="94" t="s">
        <v>208</v>
      </c>
      <c r="E9121" s="93" t="str">
        <f t="shared" si="427"/>
        <v>PISP</v>
      </c>
      <c r="F9121" s="93" t="str">
        <f t="shared" si="428"/>
        <v>Y</v>
      </c>
      <c r="G9121" s="95">
        <v>59428877.5</v>
      </c>
      <c r="H9121" s="99">
        <v>2543.5</v>
      </c>
      <c r="I9121" s="99">
        <v>84</v>
      </c>
      <c r="J9121" s="96"/>
      <c r="K9121" s="96"/>
      <c r="L9121" s="96"/>
      <c r="M9121" s="96"/>
      <c r="N9121" s="96"/>
      <c r="O9121" s="96"/>
      <c r="P9121" s="96"/>
    </row>
    <row r="9122" spans="1:16" x14ac:dyDescent="0.25">
      <c r="A9122" s="97">
        <v>43801</v>
      </c>
      <c r="B9122" s="101">
        <v>60</v>
      </c>
      <c r="C9122" s="92" t="str">
        <f t="shared" si="426"/>
        <v>POST /funds-confirmation-consents</v>
      </c>
      <c r="D9122" s="94" t="s">
        <v>208</v>
      </c>
      <c r="E9122" s="93" t="str">
        <f t="shared" si="427"/>
        <v>CoF</v>
      </c>
      <c r="F9122" s="93" t="str">
        <f t="shared" si="428"/>
        <v>N</v>
      </c>
      <c r="G9122" s="95">
        <v>13222872</v>
      </c>
      <c r="H9122" s="103">
        <v>14958</v>
      </c>
      <c r="I9122" s="103">
        <v>13</v>
      </c>
      <c r="J9122" s="96"/>
      <c r="K9122" s="96"/>
      <c r="L9122" s="96"/>
      <c r="M9122" s="96"/>
      <c r="N9122" s="96"/>
      <c r="O9122" s="96"/>
      <c r="P9122" s="96"/>
    </row>
    <row r="9123" spans="1:16" x14ac:dyDescent="0.25">
      <c r="A9123" s="97">
        <v>43801</v>
      </c>
      <c r="B9123" s="101">
        <v>61</v>
      </c>
      <c r="C9123" s="92" t="str">
        <f t="shared" si="426"/>
        <v>GET /funds-confirmation-consents/{ConsentId}</v>
      </c>
      <c r="D9123" s="94" t="s">
        <v>208</v>
      </c>
      <c r="E9123" s="93" t="str">
        <f t="shared" si="427"/>
        <v>CoF</v>
      </c>
      <c r="F9123" s="93" t="str">
        <f t="shared" si="428"/>
        <v>N</v>
      </c>
      <c r="G9123" s="95">
        <v>20179670</v>
      </c>
      <c r="H9123" s="103">
        <v>41183</v>
      </c>
      <c r="I9123" s="103">
        <v>190</v>
      </c>
      <c r="J9123" s="96"/>
      <c r="K9123" s="96"/>
      <c r="L9123" s="96"/>
      <c r="M9123" s="96"/>
      <c r="N9123" s="96"/>
      <c r="O9123" s="96"/>
      <c r="P9123" s="96"/>
    </row>
    <row r="9124" spans="1:16" x14ac:dyDescent="0.25">
      <c r="A9124" s="97">
        <v>43801</v>
      </c>
      <c r="B9124" s="101">
        <v>62</v>
      </c>
      <c r="C9124" s="92" t="str">
        <f t="shared" si="426"/>
        <v>DELETE /funds-confirmation-consents/{ConsentId}</v>
      </c>
      <c r="D9124" s="94" t="s">
        <v>208</v>
      </c>
      <c r="E9124" s="93" t="str">
        <f t="shared" si="427"/>
        <v>CoF</v>
      </c>
      <c r="F9124" s="93" t="str">
        <f t="shared" si="428"/>
        <v>N</v>
      </c>
      <c r="G9124" s="95">
        <v>6315210</v>
      </c>
      <c r="H9124" s="103">
        <v>12758</v>
      </c>
      <c r="I9124" s="103">
        <v>115</v>
      </c>
      <c r="J9124" s="96"/>
      <c r="K9124" s="96"/>
      <c r="L9124" s="96"/>
      <c r="M9124" s="96"/>
      <c r="N9124" s="96"/>
      <c r="O9124" s="96"/>
      <c r="P9124" s="96"/>
    </row>
    <row r="9125" spans="1:16" x14ac:dyDescent="0.25">
      <c r="A9125" s="97">
        <v>43801</v>
      </c>
      <c r="B9125" s="101">
        <v>63</v>
      </c>
      <c r="C9125" s="92" t="str">
        <f t="shared" si="426"/>
        <v>POST /funds-confirmations</v>
      </c>
      <c r="D9125" s="94" t="s">
        <v>208</v>
      </c>
      <c r="E9125" s="93" t="str">
        <f t="shared" si="427"/>
        <v>CoF</v>
      </c>
      <c r="F9125" s="93" t="str">
        <f t="shared" si="428"/>
        <v>Y</v>
      </c>
      <c r="G9125" s="95">
        <v>8644755</v>
      </c>
      <c r="H9125" s="103">
        <v>17535</v>
      </c>
      <c r="I9125" s="103">
        <v>220</v>
      </c>
      <c r="J9125" s="96"/>
      <c r="K9125" s="96"/>
      <c r="L9125" s="96"/>
      <c r="M9125" s="96"/>
      <c r="N9125" s="96"/>
      <c r="O9125" s="96"/>
      <c r="P9125" s="96"/>
    </row>
    <row r="9126" spans="1:16" x14ac:dyDescent="0.25">
      <c r="A9126" s="97">
        <v>43801</v>
      </c>
      <c r="B9126" s="101">
        <v>75</v>
      </c>
      <c r="C9126" s="92" t="str">
        <f t="shared" si="426"/>
        <v>GET /domestic-payment-consents/{ConsentId}/funds-confirmation</v>
      </c>
      <c r="D9126" s="94" t="s">
        <v>208</v>
      </c>
      <c r="E9126" s="93" t="str">
        <f t="shared" si="427"/>
        <v>CoF</v>
      </c>
      <c r="F9126" s="93" t="str">
        <f t="shared" si="428"/>
        <v>Y</v>
      </c>
      <c r="G9126" s="95">
        <v>4163466</v>
      </c>
      <c r="H9126" s="99">
        <v>6737</v>
      </c>
      <c r="I9126" s="99">
        <v>207</v>
      </c>
      <c r="J9126" s="96"/>
      <c r="K9126" s="96"/>
      <c r="L9126" s="96"/>
      <c r="M9126" s="96"/>
      <c r="N9126" s="96"/>
      <c r="O9126" s="96"/>
      <c r="P9126" s="96"/>
    </row>
    <row r="9127" spans="1:16" x14ac:dyDescent="0.25">
      <c r="A9127" s="97">
        <v>43801</v>
      </c>
      <c r="B9127" s="101">
        <v>76</v>
      </c>
      <c r="C9127" s="92" t="str">
        <f t="shared" si="426"/>
        <v>GET /international-payment-consents/{ConsentId}/funds-confirmation</v>
      </c>
      <c r="D9127" s="94" t="s">
        <v>208</v>
      </c>
      <c r="E9127" s="93" t="str">
        <f t="shared" si="427"/>
        <v>CoF</v>
      </c>
      <c r="F9127" s="93" t="str">
        <f t="shared" si="428"/>
        <v>Y</v>
      </c>
      <c r="G9127" s="95">
        <v>16889271</v>
      </c>
      <c r="H9127" s="99">
        <v>42329</v>
      </c>
      <c r="I9127" s="99">
        <v>94</v>
      </c>
      <c r="J9127" s="96"/>
      <c r="K9127" s="96"/>
      <c r="L9127" s="96"/>
      <c r="M9127" s="96"/>
      <c r="N9127" s="96"/>
      <c r="O9127" s="96"/>
      <c r="P9127" s="96"/>
    </row>
    <row r="9128" spans="1:16" x14ac:dyDescent="0.25">
      <c r="A9128" s="97">
        <v>43801</v>
      </c>
      <c r="B9128" s="101">
        <v>77</v>
      </c>
      <c r="C9128" s="92" t="str">
        <f t="shared" si="426"/>
        <v>GET /international-scheduled-payment-consents/{ConsentId}/funds-confirmation</v>
      </c>
      <c r="D9128" s="94" t="s">
        <v>208</v>
      </c>
      <c r="E9128" s="93" t="str">
        <f t="shared" si="427"/>
        <v>CoF</v>
      </c>
      <c r="F9128" s="93" t="str">
        <f t="shared" si="428"/>
        <v>Y</v>
      </c>
      <c r="G9128" s="95">
        <v>31627050</v>
      </c>
      <c r="H9128" s="99">
        <v>49650</v>
      </c>
      <c r="I9128" s="99">
        <v>9</v>
      </c>
      <c r="J9128" s="96"/>
      <c r="K9128" s="96"/>
      <c r="L9128" s="96"/>
      <c r="M9128" s="96"/>
      <c r="N9128" s="96"/>
      <c r="O9128" s="96"/>
      <c r="P9128" s="96"/>
    </row>
    <row r="9129" spans="1:16" x14ac:dyDescent="0.25">
      <c r="A9129" s="97">
        <v>43801</v>
      </c>
      <c r="B9129" s="101">
        <v>78</v>
      </c>
      <c r="C9129" s="92" t="str">
        <f t="shared" si="426"/>
        <v>GET /accounts/{AccountId}/parties</v>
      </c>
      <c r="D9129" s="94" t="s">
        <v>208</v>
      </c>
      <c r="E9129" s="93" t="str">
        <f t="shared" si="427"/>
        <v>AISP</v>
      </c>
      <c r="F9129" s="93" t="str">
        <f t="shared" si="428"/>
        <v>Y</v>
      </c>
      <c r="G9129" s="104">
        <v>1145408.4180000001</v>
      </c>
      <c r="H9129" s="99">
        <v>50303.4</v>
      </c>
      <c r="I9129" s="99">
        <v>0</v>
      </c>
      <c r="J9129" s="96"/>
      <c r="K9129" s="96"/>
      <c r="L9129" s="96"/>
      <c r="M9129" s="96"/>
      <c r="N9129" s="96"/>
      <c r="O9129" s="96"/>
      <c r="P9129" s="96"/>
    </row>
    <row r="9130" spans="1:16" x14ac:dyDescent="0.25">
      <c r="A9130" s="97">
        <v>43801</v>
      </c>
      <c r="B9130" s="101">
        <v>79</v>
      </c>
      <c r="C9130" s="92" t="str">
        <f t="shared" si="426"/>
        <v>GET /domestic-payments/{DomesticPaymentId}/payment-details</v>
      </c>
      <c r="D9130" s="94" t="s">
        <v>208</v>
      </c>
      <c r="E9130" s="93" t="str">
        <f t="shared" si="427"/>
        <v>PISP</v>
      </c>
      <c r="F9130" s="93" t="str">
        <f t="shared" si="428"/>
        <v>Y</v>
      </c>
      <c r="G9130" s="104">
        <v>37196731</v>
      </c>
      <c r="H9130" s="99">
        <v>44019.8</v>
      </c>
      <c r="I9130" s="99">
        <v>75.900000000000006</v>
      </c>
      <c r="J9130" s="96"/>
      <c r="K9130" s="96"/>
      <c r="L9130" s="96"/>
      <c r="M9130" s="96"/>
      <c r="N9130" s="96"/>
      <c r="O9130" s="96"/>
      <c r="P9130" s="96"/>
    </row>
    <row r="9131" spans="1:16" x14ac:dyDescent="0.25">
      <c r="A9131" s="97">
        <v>43801</v>
      </c>
      <c r="B9131" s="101">
        <v>80</v>
      </c>
      <c r="C9131" s="92" t="str">
        <f t="shared" si="426"/>
        <v>GET /domestic-scheduled-payments/{DomesticScheduledPaymentId}/payment-details</v>
      </c>
      <c r="D9131" s="94" t="s">
        <v>208</v>
      </c>
      <c r="E9131" s="93" t="str">
        <f t="shared" si="427"/>
        <v>PISP</v>
      </c>
      <c r="F9131" s="93" t="str">
        <f t="shared" si="428"/>
        <v>Y</v>
      </c>
      <c r="G9131" s="104">
        <v>15389158.4</v>
      </c>
      <c r="H9131" s="99">
        <v>36467.200000000004</v>
      </c>
      <c r="I9131" s="99">
        <v>91.300000000000011</v>
      </c>
      <c r="J9131" s="96"/>
      <c r="K9131" s="96"/>
      <c r="L9131" s="96"/>
      <c r="M9131" s="96"/>
      <c r="N9131" s="96"/>
      <c r="O9131" s="96"/>
      <c r="P9131" s="96"/>
    </row>
    <row r="9132" spans="1:16" x14ac:dyDescent="0.25">
      <c r="A9132" s="97">
        <v>43801</v>
      </c>
      <c r="B9132" s="101">
        <v>81</v>
      </c>
      <c r="C9132" s="92" t="str">
        <f t="shared" si="426"/>
        <v>GET /domestic-standing-orders/{DomesticStandingOrderId}/payment-details</v>
      </c>
      <c r="D9132" s="94" t="s">
        <v>208</v>
      </c>
      <c r="E9132" s="93" t="str">
        <f t="shared" si="427"/>
        <v>PISP</v>
      </c>
      <c r="F9132" s="93" t="str">
        <f t="shared" si="428"/>
        <v>Y</v>
      </c>
      <c r="G9132" s="104">
        <v>6437235.2000000002</v>
      </c>
      <c r="H9132" s="99">
        <v>9222.4000000000015</v>
      </c>
      <c r="I9132" s="99">
        <v>261.8</v>
      </c>
      <c r="J9132" s="96"/>
      <c r="K9132" s="96"/>
      <c r="L9132" s="96"/>
      <c r="M9132" s="96"/>
      <c r="N9132" s="96"/>
      <c r="O9132" s="96"/>
      <c r="P9132" s="96"/>
    </row>
    <row r="9133" spans="1:16" x14ac:dyDescent="0.25">
      <c r="A9133" s="97">
        <v>43801</v>
      </c>
      <c r="B9133" s="101">
        <v>82</v>
      </c>
      <c r="C9133" s="92" t="str">
        <f t="shared" si="426"/>
        <v>GET /international-payments/{InternationalPaymentId}/payment-details</v>
      </c>
      <c r="D9133" s="94" t="s">
        <v>208</v>
      </c>
      <c r="E9133" s="93" t="str">
        <f t="shared" si="427"/>
        <v>PISP</v>
      </c>
      <c r="F9133" s="93" t="str">
        <f t="shared" si="428"/>
        <v>Y</v>
      </c>
      <c r="G9133" s="104">
        <v>14200771.200000001</v>
      </c>
      <c r="H9133" s="99">
        <v>21132.100000000002</v>
      </c>
      <c r="I9133" s="99">
        <v>66</v>
      </c>
      <c r="J9133" s="96"/>
      <c r="K9133" s="96"/>
      <c r="L9133" s="96"/>
      <c r="M9133" s="96"/>
      <c r="N9133" s="96"/>
      <c r="O9133" s="96"/>
      <c r="P9133" s="96"/>
    </row>
    <row r="9134" spans="1:16" x14ac:dyDescent="0.25">
      <c r="A9134" s="97">
        <v>43801</v>
      </c>
      <c r="B9134" s="101">
        <v>83</v>
      </c>
      <c r="C9134" s="92" t="str">
        <f t="shared" si="426"/>
        <v>GET /international-scheduled-payments/{InternationalScheduledPaymentId}/payment-details</v>
      </c>
      <c r="D9134" s="94" t="s">
        <v>208</v>
      </c>
      <c r="E9134" s="93" t="str">
        <f t="shared" si="427"/>
        <v>PISP</v>
      </c>
      <c r="F9134" s="93" t="str">
        <f t="shared" si="428"/>
        <v>Y</v>
      </c>
      <c r="G9134" s="104">
        <v>23340075.000000004</v>
      </c>
      <c r="H9134" s="99">
        <v>40947.5</v>
      </c>
      <c r="I9134" s="99">
        <v>59.400000000000006</v>
      </c>
      <c r="J9134" s="96"/>
      <c r="K9134" s="96"/>
      <c r="L9134" s="96"/>
      <c r="M9134" s="96"/>
      <c r="N9134" s="96"/>
      <c r="O9134" s="96"/>
      <c r="P9134" s="96"/>
    </row>
    <row r="9135" spans="1:16" x14ac:dyDescent="0.25">
      <c r="A9135" s="97">
        <v>43801</v>
      </c>
      <c r="B9135" s="101">
        <v>84</v>
      </c>
      <c r="C9135" s="92" t="str">
        <f t="shared" si="426"/>
        <v>GET /international-standing-orders/{InternationalStandingOrderPaymentId}/payment-details</v>
      </c>
      <c r="D9135" s="94" t="s">
        <v>208</v>
      </c>
      <c r="E9135" s="93" t="str">
        <f t="shared" si="427"/>
        <v>PISP</v>
      </c>
      <c r="F9135" s="93" t="str">
        <f t="shared" si="428"/>
        <v>Y</v>
      </c>
      <c r="G9135" s="104">
        <v>6918278.4000000004</v>
      </c>
      <c r="H9135" s="99">
        <v>18902.400000000001</v>
      </c>
      <c r="I9135" s="99">
        <v>78.100000000000009</v>
      </c>
      <c r="J9135" s="96"/>
      <c r="K9135" s="96"/>
      <c r="L9135" s="96"/>
      <c r="M9135" s="96"/>
      <c r="N9135" s="96"/>
      <c r="O9135" s="96"/>
      <c r="P9135" s="96"/>
    </row>
    <row r="9136" spans="1:16" x14ac:dyDescent="0.25">
      <c r="A9136" s="97">
        <v>43801</v>
      </c>
      <c r="B9136" s="101">
        <v>85</v>
      </c>
      <c r="C9136" s="92" t="str">
        <f t="shared" si="426"/>
        <v>GET /file-payments/{FilePaymentId}/payment-details</v>
      </c>
      <c r="D9136" s="94" t="s">
        <v>208</v>
      </c>
      <c r="E9136" s="93" t="str">
        <f t="shared" si="427"/>
        <v>PISP</v>
      </c>
      <c r="F9136" s="93" t="str">
        <f t="shared" si="428"/>
        <v>Y</v>
      </c>
      <c r="G9136" s="104">
        <v>65371765.25</v>
      </c>
      <c r="H9136" s="99">
        <v>2797.8500000000004</v>
      </c>
      <c r="I9136" s="99">
        <v>92.4</v>
      </c>
      <c r="J9136" s="96"/>
      <c r="K9136" s="96"/>
      <c r="L9136" s="96"/>
      <c r="M9136" s="96"/>
      <c r="N9136" s="96"/>
      <c r="O9136" s="96"/>
      <c r="P9136" s="96"/>
    </row>
    <row r="9137" spans="1:16" x14ac:dyDescent="0.25">
      <c r="A9137" s="97">
        <v>43801</v>
      </c>
      <c r="B9137" s="101">
        <v>86</v>
      </c>
      <c r="C9137" s="92" t="str">
        <f t="shared" si="426"/>
        <v>POST /event-subscriptions</v>
      </c>
      <c r="D9137" s="94" t="s">
        <v>208</v>
      </c>
      <c r="E9137" s="93" t="str">
        <f t="shared" si="427"/>
        <v>Notifications</v>
      </c>
      <c r="F9137" s="93" t="str">
        <f t="shared" si="428"/>
        <v>N</v>
      </c>
      <c r="G9137" s="104">
        <v>11900584.800000001</v>
      </c>
      <c r="H9137" s="99">
        <v>13462.2</v>
      </c>
      <c r="I9137" s="99">
        <v>11.700000000000001</v>
      </c>
      <c r="J9137" s="96"/>
      <c r="K9137" s="96"/>
      <c r="L9137" s="96"/>
      <c r="M9137" s="96"/>
      <c r="N9137" s="96"/>
      <c r="O9137" s="96"/>
      <c r="P9137" s="96"/>
    </row>
    <row r="9138" spans="1:16" x14ac:dyDescent="0.25">
      <c r="A9138" s="97">
        <v>43801</v>
      </c>
      <c r="B9138" s="101">
        <v>87</v>
      </c>
      <c r="C9138" s="92" t="str">
        <f t="shared" si="426"/>
        <v>GET /event-subscriptions</v>
      </c>
      <c r="D9138" s="94" t="s">
        <v>208</v>
      </c>
      <c r="E9138" s="93" t="str">
        <f t="shared" si="427"/>
        <v>Notifications</v>
      </c>
      <c r="F9138" s="93" t="str">
        <f t="shared" si="428"/>
        <v>N</v>
      </c>
      <c r="G9138" s="104">
        <v>18161703</v>
      </c>
      <c r="H9138" s="99">
        <v>37064.700000000004</v>
      </c>
      <c r="I9138" s="99">
        <v>171</v>
      </c>
      <c r="J9138" s="96"/>
      <c r="K9138" s="96"/>
      <c r="L9138" s="96"/>
      <c r="M9138" s="96"/>
      <c r="N9138" s="96"/>
      <c r="O9138" s="96"/>
      <c r="P9138" s="96"/>
    </row>
    <row r="9139" spans="1:16" x14ac:dyDescent="0.25">
      <c r="A9139" s="97">
        <v>43801</v>
      </c>
      <c r="B9139" s="101">
        <v>88</v>
      </c>
      <c r="C9139" s="92" t="str">
        <f t="shared" si="426"/>
        <v>PUT /event-subscriptions/{EventSubscriptionId}</v>
      </c>
      <c r="D9139" s="94" t="s">
        <v>208</v>
      </c>
      <c r="E9139" s="93" t="str">
        <f t="shared" si="427"/>
        <v>Notifications</v>
      </c>
      <c r="F9139" s="93" t="str">
        <f t="shared" si="428"/>
        <v>N</v>
      </c>
      <c r="G9139" s="104">
        <v>12495614.040000001</v>
      </c>
      <c r="H9139" s="99">
        <v>14135.310000000001</v>
      </c>
      <c r="I9139" s="99">
        <v>12.285000000000002</v>
      </c>
      <c r="J9139" s="96"/>
      <c r="K9139" s="96"/>
      <c r="L9139" s="96"/>
      <c r="M9139" s="96"/>
      <c r="N9139" s="96"/>
      <c r="O9139" s="96"/>
      <c r="P9139" s="96"/>
    </row>
    <row r="9140" spans="1:16" x14ac:dyDescent="0.25">
      <c r="A9140" s="97">
        <v>43801</v>
      </c>
      <c r="B9140" s="101">
        <v>89</v>
      </c>
      <c r="C9140" s="92" t="str">
        <f t="shared" si="426"/>
        <v>DELETE /event-subscriptions/{EventSubscriptionId}</v>
      </c>
      <c r="D9140" s="94" t="s">
        <v>208</v>
      </c>
      <c r="E9140" s="93" t="str">
        <f t="shared" si="427"/>
        <v>Notifications</v>
      </c>
      <c r="F9140" s="93" t="str">
        <f t="shared" si="428"/>
        <v>N</v>
      </c>
      <c r="G9140" s="104">
        <v>6946731.0000000009</v>
      </c>
      <c r="H9140" s="99">
        <v>14033.800000000001</v>
      </c>
      <c r="I9140" s="99">
        <v>126.50000000000001</v>
      </c>
      <c r="J9140" s="96"/>
      <c r="K9140" s="96"/>
      <c r="L9140" s="96"/>
      <c r="M9140" s="96"/>
      <c r="N9140" s="96"/>
      <c r="O9140" s="96"/>
      <c r="P9140" s="96"/>
    </row>
    <row r="9141" spans="1:16" x14ac:dyDescent="0.25">
      <c r="A9141" s="97">
        <v>43801</v>
      </c>
      <c r="B9141" s="101">
        <v>90</v>
      </c>
      <c r="C9141" s="92" t="str">
        <f t="shared" si="426"/>
        <v>POST /event-notifications</v>
      </c>
      <c r="D9141" s="94" t="s">
        <v>208</v>
      </c>
      <c r="E9141" s="93" t="str">
        <f t="shared" si="427"/>
        <v>Notifications</v>
      </c>
      <c r="F9141" s="93" t="str">
        <f t="shared" si="428"/>
        <v>N</v>
      </c>
      <c r="G9141" s="104">
        <v>8212517.25</v>
      </c>
      <c r="H9141" s="99">
        <v>16658.25</v>
      </c>
      <c r="I9141" s="99">
        <v>209</v>
      </c>
      <c r="J9141" s="96"/>
      <c r="K9141" s="96"/>
      <c r="L9141" s="96"/>
      <c r="M9141" s="96"/>
      <c r="N9141" s="96"/>
      <c r="O9141" s="96"/>
      <c r="P9141" s="96"/>
    </row>
    <row r="9142" spans="1:16" x14ac:dyDescent="0.25">
      <c r="A9142" s="97">
        <v>43801</v>
      </c>
      <c r="B9142" s="101">
        <v>91</v>
      </c>
      <c r="C9142" s="92" t="str">
        <f t="shared" si="426"/>
        <v>POST /events</v>
      </c>
      <c r="D9142" s="94" t="s">
        <v>208</v>
      </c>
      <c r="E9142" s="93" t="str">
        <f t="shared" si="427"/>
        <v>Notifications</v>
      </c>
      <c r="F9142" s="93" t="str">
        <f t="shared" si="428"/>
        <v>N</v>
      </c>
      <c r="G9142" s="104">
        <v>5683689</v>
      </c>
      <c r="H9142" s="99">
        <v>11482.2</v>
      </c>
      <c r="I9142" s="99">
        <v>103.5</v>
      </c>
      <c r="J9142" s="96"/>
      <c r="K9142" s="96"/>
      <c r="L9142" s="96"/>
      <c r="M9142" s="96"/>
      <c r="N9142" s="96"/>
      <c r="O9142" s="96"/>
      <c r="P9142" s="96"/>
    </row>
    <row r="9143" spans="1:16" x14ac:dyDescent="0.25">
      <c r="A9143" s="97">
        <v>43802</v>
      </c>
      <c r="B9143" s="101">
        <v>0</v>
      </c>
      <c r="C9143" s="92" t="str">
        <f t="shared" si="426"/>
        <v>OIDC endpoints for token IDs</v>
      </c>
      <c r="D9143" s="94" t="s">
        <v>207</v>
      </c>
      <c r="E9143" s="93" t="str">
        <f t="shared" si="427"/>
        <v>OIDC</v>
      </c>
      <c r="F9143" s="93" t="str">
        <f t="shared" si="428"/>
        <v>N</v>
      </c>
      <c r="G9143" s="111">
        <v>815612388.96890402</v>
      </c>
      <c r="H9143" s="103">
        <v>1670061.5114500492</v>
      </c>
      <c r="I9143" s="103">
        <v>616.9514506659001</v>
      </c>
      <c r="J9143" s="96"/>
      <c r="K9143" s="96"/>
      <c r="L9143" s="96"/>
      <c r="M9143" s="96"/>
      <c r="N9143" s="96"/>
      <c r="O9143" s="96"/>
      <c r="P9143" s="96"/>
    </row>
    <row r="9144" spans="1:16" x14ac:dyDescent="0.25">
      <c r="A9144" s="100">
        <v>43802</v>
      </c>
      <c r="B9144" s="101">
        <v>1</v>
      </c>
      <c r="C9144" s="92" t="str">
        <f t="shared" si="426"/>
        <v>POST /account-access-consents</v>
      </c>
      <c r="D9144" s="94" t="s">
        <v>207</v>
      </c>
      <c r="E9144" s="93" t="str">
        <f t="shared" si="427"/>
        <v>AISP</v>
      </c>
      <c r="F9144" s="93" t="str">
        <f t="shared" si="428"/>
        <v>N</v>
      </c>
      <c r="G9144" s="95">
        <v>800883.87564210431</v>
      </c>
      <c r="H9144" s="102">
        <v>27658.05786936275</v>
      </c>
      <c r="I9144" s="102">
        <v>90.419487355226082</v>
      </c>
      <c r="J9144" s="96"/>
      <c r="K9144" s="96"/>
      <c r="L9144" s="96"/>
      <c r="M9144" s="96"/>
      <c r="N9144" s="96"/>
      <c r="O9144" s="96"/>
      <c r="P9144" s="96"/>
    </row>
    <row r="9145" spans="1:16" x14ac:dyDescent="0.25">
      <c r="A9145" s="100">
        <v>43802</v>
      </c>
      <c r="B9145" s="101">
        <v>2</v>
      </c>
      <c r="C9145" s="92" t="str">
        <f t="shared" si="426"/>
        <v>GET /account-access-consents/{ConsentId}</v>
      </c>
      <c r="D9145" s="94" t="s">
        <v>207</v>
      </c>
      <c r="E9145" s="93" t="str">
        <f t="shared" si="427"/>
        <v>AISP</v>
      </c>
      <c r="F9145" s="93" t="str">
        <f t="shared" si="428"/>
        <v>N</v>
      </c>
      <c r="G9145" s="95">
        <v>1573749.6911932759</v>
      </c>
      <c r="H9145" s="102">
        <v>30207.508997438737</v>
      </c>
      <c r="I9145" s="102">
        <v>35.005533269062738</v>
      </c>
      <c r="J9145" s="96"/>
      <c r="K9145" s="96"/>
      <c r="L9145" s="96"/>
      <c r="M9145" s="96"/>
      <c r="N9145" s="96"/>
      <c r="O9145" s="96"/>
      <c r="P9145" s="96"/>
    </row>
    <row r="9146" spans="1:16" x14ac:dyDescent="0.25">
      <c r="A9146" s="100">
        <v>43802</v>
      </c>
      <c r="B9146" s="101">
        <v>3</v>
      </c>
      <c r="C9146" s="92" t="str">
        <f t="shared" si="426"/>
        <v>DELETE /account-access-consents/{ConsentId}</v>
      </c>
      <c r="D9146" s="94" t="s">
        <v>207</v>
      </c>
      <c r="E9146" s="93" t="str">
        <f t="shared" si="427"/>
        <v>AISP</v>
      </c>
      <c r="F9146" s="93" t="str">
        <f t="shared" si="428"/>
        <v>N</v>
      </c>
      <c r="G9146" s="95">
        <v>774470.10821903567</v>
      </c>
      <c r="H9146" s="102">
        <v>24024.241057534804</v>
      </c>
      <c r="I9146" s="102">
        <v>313.24263722920142</v>
      </c>
      <c r="J9146" s="96"/>
      <c r="K9146" s="96"/>
      <c r="L9146" s="96"/>
      <c r="M9146" s="96"/>
      <c r="N9146" s="96"/>
      <c r="O9146" s="96"/>
      <c r="P9146" s="96"/>
    </row>
    <row r="9147" spans="1:16" x14ac:dyDescent="0.25">
      <c r="A9147" s="100">
        <v>43802</v>
      </c>
      <c r="B9147" s="101">
        <v>4</v>
      </c>
      <c r="C9147" s="92" t="str">
        <f t="shared" si="426"/>
        <v>GET /accounts</v>
      </c>
      <c r="D9147" s="94" t="s">
        <v>207</v>
      </c>
      <c r="E9147" s="93" t="str">
        <f t="shared" si="427"/>
        <v>AISP</v>
      </c>
      <c r="F9147" s="93" t="str">
        <f t="shared" si="428"/>
        <v>Y</v>
      </c>
      <c r="G9147" s="95">
        <v>1977411.6308215498</v>
      </c>
      <c r="H9147" s="102">
        <v>28998.501914823206</v>
      </c>
      <c r="I9147" s="102">
        <v>72.734264380185223</v>
      </c>
      <c r="J9147" s="96"/>
      <c r="K9147" s="96"/>
      <c r="L9147" s="96"/>
      <c r="M9147" s="96"/>
      <c r="N9147" s="96"/>
      <c r="O9147" s="96"/>
      <c r="P9147" s="96"/>
    </row>
    <row r="9148" spans="1:16" x14ac:dyDescent="0.25">
      <c r="A9148" s="100">
        <v>43802</v>
      </c>
      <c r="B9148" s="101">
        <v>5</v>
      </c>
      <c r="C9148" s="92" t="str">
        <f t="shared" si="426"/>
        <v>GET /accounts/{AccountId}</v>
      </c>
      <c r="D9148" s="94" t="s">
        <v>207</v>
      </c>
      <c r="E9148" s="93" t="str">
        <f t="shared" si="427"/>
        <v>AISP</v>
      </c>
      <c r="F9148" s="93" t="str">
        <f t="shared" si="428"/>
        <v>Y</v>
      </c>
      <c r="G9148" s="95">
        <v>3310782.711896331</v>
      </c>
      <c r="H9148" s="102">
        <v>39224.134007246423</v>
      </c>
      <c r="I9148" s="102">
        <v>90.915080464885989</v>
      </c>
      <c r="J9148" s="96"/>
      <c r="K9148" s="96"/>
      <c r="L9148" s="96"/>
      <c r="M9148" s="96"/>
      <c r="N9148" s="96"/>
      <c r="O9148" s="96"/>
      <c r="P9148" s="96"/>
    </row>
    <row r="9149" spans="1:16" x14ac:dyDescent="0.25">
      <c r="A9149" s="100">
        <v>43802</v>
      </c>
      <c r="B9149" s="101">
        <v>6</v>
      </c>
      <c r="C9149" s="92" t="str">
        <f t="shared" si="426"/>
        <v>GET /accounts/{AccountId}/balances</v>
      </c>
      <c r="D9149" s="94" t="s">
        <v>207</v>
      </c>
      <c r="E9149" s="93" t="str">
        <f t="shared" si="427"/>
        <v>AISP</v>
      </c>
      <c r="F9149" s="93" t="str">
        <f t="shared" si="428"/>
        <v>Y</v>
      </c>
      <c r="G9149" s="95">
        <v>2308761.397228172</v>
      </c>
      <c r="H9149" s="102">
        <v>29175.609410189598</v>
      </c>
      <c r="I9149" s="102">
        <v>158.94732960087961</v>
      </c>
      <c r="J9149" s="96"/>
      <c r="K9149" s="96"/>
      <c r="L9149" s="96"/>
      <c r="M9149" s="96"/>
      <c r="N9149" s="96"/>
      <c r="O9149" s="96"/>
      <c r="P9149" s="96"/>
    </row>
    <row r="9150" spans="1:16" x14ac:dyDescent="0.25">
      <c r="A9150" s="100">
        <v>43802</v>
      </c>
      <c r="B9150" s="101">
        <v>7</v>
      </c>
      <c r="C9150" s="92" t="str">
        <f t="shared" si="426"/>
        <v>GET /balances</v>
      </c>
      <c r="D9150" s="94" t="s">
        <v>207</v>
      </c>
      <c r="E9150" s="93" t="str">
        <f t="shared" si="427"/>
        <v>AISP</v>
      </c>
      <c r="F9150" s="93" t="str">
        <f t="shared" si="428"/>
        <v>Y</v>
      </c>
      <c r="G9150" s="95">
        <v>1389852.7522356734</v>
      </c>
      <c r="H9150" s="102">
        <v>23865.507102956344</v>
      </c>
      <c r="I9150" s="102">
        <v>182.54244905340971</v>
      </c>
      <c r="J9150" s="96"/>
      <c r="K9150" s="96"/>
      <c r="L9150" s="96"/>
      <c r="M9150" s="96"/>
      <c r="N9150" s="96"/>
      <c r="O9150" s="96"/>
      <c r="P9150" s="96"/>
    </row>
    <row r="9151" spans="1:16" x14ac:dyDescent="0.25">
      <c r="A9151" s="100">
        <v>43802</v>
      </c>
      <c r="B9151" s="101">
        <v>8</v>
      </c>
      <c r="C9151" s="92" t="str">
        <f t="shared" si="426"/>
        <v>GET /accounts/{AccountId}/transactions</v>
      </c>
      <c r="D9151" s="94" t="s">
        <v>207</v>
      </c>
      <c r="E9151" s="93" t="str">
        <f t="shared" si="427"/>
        <v>AISP</v>
      </c>
      <c r="F9151" s="93" t="str">
        <f t="shared" si="428"/>
        <v>Y</v>
      </c>
      <c r="G9151" s="95">
        <v>37821625.113652542</v>
      </c>
      <c r="H9151" s="102">
        <v>21601.714813028368</v>
      </c>
      <c r="I9151" s="102">
        <v>172.02145841999302</v>
      </c>
      <c r="J9151" s="96"/>
      <c r="K9151" s="96"/>
      <c r="L9151" s="96"/>
      <c r="M9151" s="96"/>
      <c r="N9151" s="96"/>
      <c r="O9151" s="96"/>
      <c r="P9151" s="96"/>
    </row>
    <row r="9152" spans="1:16" x14ac:dyDescent="0.25">
      <c r="A9152" s="100">
        <v>43802</v>
      </c>
      <c r="B9152" s="101">
        <v>9</v>
      </c>
      <c r="C9152" s="92" t="str">
        <f t="shared" si="426"/>
        <v>GET /transactions</v>
      </c>
      <c r="D9152" s="94" t="s">
        <v>207</v>
      </c>
      <c r="E9152" s="93" t="str">
        <f t="shared" si="427"/>
        <v>AISP</v>
      </c>
      <c r="F9152" s="93" t="str">
        <f t="shared" si="428"/>
        <v>Y</v>
      </c>
      <c r="G9152" s="95">
        <v>377623763.81075078</v>
      </c>
      <c r="H9152" s="102">
        <v>43642.267065251559</v>
      </c>
      <c r="I9152" s="102">
        <v>35.058979716886036</v>
      </c>
      <c r="J9152" s="96"/>
      <c r="K9152" s="96"/>
      <c r="L9152" s="96"/>
      <c r="M9152" s="96"/>
      <c r="N9152" s="96"/>
      <c r="O9152" s="96"/>
      <c r="P9152" s="96"/>
    </row>
    <row r="9153" spans="1:16" x14ac:dyDescent="0.25">
      <c r="A9153" s="100">
        <v>43802</v>
      </c>
      <c r="B9153" s="101">
        <v>10</v>
      </c>
      <c r="C9153" s="92" t="str">
        <f t="shared" si="426"/>
        <v>GET /accounts/{AccountId}/beneficiaries</v>
      </c>
      <c r="D9153" s="94" t="s">
        <v>207</v>
      </c>
      <c r="E9153" s="93" t="str">
        <f t="shared" si="427"/>
        <v>AISP</v>
      </c>
      <c r="F9153" s="93" t="str">
        <f t="shared" si="428"/>
        <v>Y</v>
      </c>
      <c r="G9153" s="95">
        <v>2415351.744296737</v>
      </c>
      <c r="H9153" s="102">
        <v>29630.155153699081</v>
      </c>
      <c r="I9153" s="102">
        <v>149.99351201731841</v>
      </c>
      <c r="J9153" s="96"/>
      <c r="K9153" s="96"/>
      <c r="L9153" s="96"/>
      <c r="M9153" s="96"/>
      <c r="N9153" s="96"/>
      <c r="O9153" s="96"/>
      <c r="P9153" s="96"/>
    </row>
    <row r="9154" spans="1:16" x14ac:dyDescent="0.25">
      <c r="A9154" s="100">
        <v>43802</v>
      </c>
      <c r="B9154" s="101">
        <v>11</v>
      </c>
      <c r="C9154" s="92" t="str">
        <f t="shared" si="426"/>
        <v>GET /beneficiaries</v>
      </c>
      <c r="D9154" s="94" t="s">
        <v>207</v>
      </c>
      <c r="E9154" s="93" t="str">
        <f t="shared" si="427"/>
        <v>AISP</v>
      </c>
      <c r="F9154" s="93" t="str">
        <f t="shared" si="428"/>
        <v>Y</v>
      </c>
      <c r="G9154" s="95">
        <v>3583238.7313591763</v>
      </c>
      <c r="H9154" s="102">
        <v>39689.573100559224</v>
      </c>
      <c r="I9154" s="102">
        <v>30.617518059575161</v>
      </c>
      <c r="J9154" s="96"/>
      <c r="K9154" s="96"/>
      <c r="L9154" s="96"/>
      <c r="M9154" s="96"/>
      <c r="N9154" s="96"/>
      <c r="O9154" s="96"/>
      <c r="P9154" s="96"/>
    </row>
    <row r="9155" spans="1:16" x14ac:dyDescent="0.25">
      <c r="A9155" s="100">
        <v>43802</v>
      </c>
      <c r="B9155" s="101">
        <v>12</v>
      </c>
      <c r="C9155" s="92" t="str">
        <f t="shared" si="426"/>
        <v>GET /accounts/{AccountId}/direct-debits</v>
      </c>
      <c r="D9155" s="94" t="s">
        <v>207</v>
      </c>
      <c r="E9155" s="93" t="str">
        <f t="shared" si="427"/>
        <v>AISP</v>
      </c>
      <c r="F9155" s="93" t="str">
        <f t="shared" si="428"/>
        <v>Y</v>
      </c>
      <c r="G9155" s="95">
        <v>2125528.4864146006</v>
      </c>
      <c r="H9155" s="102">
        <v>34002.265109298423</v>
      </c>
      <c r="I9155" s="102">
        <v>179.24464896215986</v>
      </c>
      <c r="J9155" s="96"/>
      <c r="K9155" s="96"/>
      <c r="L9155" s="96"/>
      <c r="M9155" s="96"/>
      <c r="N9155" s="96"/>
      <c r="O9155" s="96"/>
      <c r="P9155" s="96"/>
    </row>
    <row r="9156" spans="1:16" x14ac:dyDescent="0.25">
      <c r="A9156" s="100">
        <v>43802</v>
      </c>
      <c r="B9156" s="101">
        <v>13</v>
      </c>
      <c r="C9156" s="92" t="str">
        <f t="shared" si="426"/>
        <v>GET /direct-debits</v>
      </c>
      <c r="D9156" s="94" t="s">
        <v>207</v>
      </c>
      <c r="E9156" s="93" t="str">
        <f t="shared" si="427"/>
        <v>AISP</v>
      </c>
      <c r="F9156" s="93" t="str">
        <f t="shared" si="428"/>
        <v>Y</v>
      </c>
      <c r="G9156" s="95">
        <v>2192398.0740193087</v>
      </c>
      <c r="H9156" s="102">
        <v>21485.67170112965</v>
      </c>
      <c r="I9156" s="102">
        <v>253.40005117160732</v>
      </c>
      <c r="J9156" s="96"/>
      <c r="K9156" s="96"/>
      <c r="L9156" s="96"/>
      <c r="M9156" s="96"/>
      <c r="N9156" s="96"/>
      <c r="O9156" s="96"/>
      <c r="P9156" s="96"/>
    </row>
    <row r="9157" spans="1:16" x14ac:dyDescent="0.25">
      <c r="A9157" s="100">
        <v>43802</v>
      </c>
      <c r="B9157" s="101">
        <v>14</v>
      </c>
      <c r="C9157" s="92" t="str">
        <f t="shared" si="426"/>
        <v>GET /accounts/{AccountId}/standing-orders</v>
      </c>
      <c r="D9157" s="94" t="s">
        <v>207</v>
      </c>
      <c r="E9157" s="93" t="str">
        <f t="shared" si="427"/>
        <v>AISP</v>
      </c>
      <c r="F9157" s="93" t="str">
        <f t="shared" si="428"/>
        <v>Y</v>
      </c>
      <c r="G9157" s="95">
        <v>1041491.8416508345</v>
      </c>
      <c r="H9157" s="102">
        <v>18929.313741568989</v>
      </c>
      <c r="I9157" s="102">
        <v>142.00979857093228</v>
      </c>
      <c r="J9157" s="96"/>
      <c r="K9157" s="96"/>
      <c r="L9157" s="96"/>
      <c r="M9157" s="96"/>
      <c r="N9157" s="96"/>
      <c r="O9157" s="96"/>
      <c r="P9157" s="96"/>
    </row>
    <row r="9158" spans="1:16" x14ac:dyDescent="0.25">
      <c r="A9158" s="100">
        <v>43802</v>
      </c>
      <c r="B9158" s="101">
        <v>15</v>
      </c>
      <c r="C9158" s="92" t="str">
        <f t="shared" si="426"/>
        <v>GET /standing-orders</v>
      </c>
      <c r="D9158" s="94" t="s">
        <v>207</v>
      </c>
      <c r="E9158" s="93" t="str">
        <f t="shared" si="427"/>
        <v>AISP</v>
      </c>
      <c r="F9158" s="93" t="str">
        <f t="shared" si="428"/>
        <v>Y</v>
      </c>
      <c r="G9158" s="95">
        <v>1778998.2914689567</v>
      </c>
      <c r="H9158" s="102">
        <v>40766.291727972726</v>
      </c>
      <c r="I9158" s="102">
        <v>168.12744379673299</v>
      </c>
      <c r="J9158" s="96"/>
      <c r="K9158" s="96"/>
      <c r="L9158" s="96"/>
      <c r="M9158" s="96"/>
      <c r="N9158" s="96"/>
      <c r="O9158" s="96"/>
      <c r="P9158" s="96"/>
    </row>
    <row r="9159" spans="1:16" x14ac:dyDescent="0.25">
      <c r="A9159" s="100">
        <v>43802</v>
      </c>
      <c r="B9159" s="101">
        <v>16</v>
      </c>
      <c r="C9159" s="92" t="str">
        <f t="shared" si="426"/>
        <v>GET /accounts/{AccountId}/product</v>
      </c>
      <c r="D9159" s="94" t="s">
        <v>207</v>
      </c>
      <c r="E9159" s="93" t="str">
        <f t="shared" si="427"/>
        <v>AISP</v>
      </c>
      <c r="F9159" s="93" t="str">
        <f t="shared" si="428"/>
        <v>Y</v>
      </c>
      <c r="G9159" s="95">
        <v>483262.04316850269</v>
      </c>
      <c r="H9159" s="102">
        <v>5901.2538920873194</v>
      </c>
      <c r="I9159" s="102">
        <v>192.33868690965141</v>
      </c>
      <c r="J9159" s="96"/>
      <c r="K9159" s="96"/>
      <c r="L9159" s="96"/>
      <c r="M9159" s="96"/>
      <c r="N9159" s="96"/>
      <c r="O9159" s="96"/>
      <c r="P9159" s="96"/>
    </row>
    <row r="9160" spans="1:16" x14ac:dyDescent="0.25">
      <c r="A9160" s="100">
        <v>43802</v>
      </c>
      <c r="B9160" s="101">
        <v>17</v>
      </c>
      <c r="C9160" s="92" t="str">
        <f t="shared" ref="C9160:C9223" si="429">VLOOKUP($B9160,endpoints,3)</f>
        <v>GET /products</v>
      </c>
      <c r="D9160" s="94" t="s">
        <v>207</v>
      </c>
      <c r="E9160" s="93" t="str">
        <f t="shared" ref="E9160:E9223" si="430">VLOOKUP($B9160,endpoints,4)</f>
        <v>AISP</v>
      </c>
      <c r="F9160" s="93" t="str">
        <f t="shared" ref="F9160:F9223" si="431">VLOOKUP($B9160,endpoints,5)</f>
        <v>Y</v>
      </c>
      <c r="G9160" s="95">
        <v>983676.22271137941</v>
      </c>
      <c r="H9160" s="102">
        <v>30547.757933016681</v>
      </c>
      <c r="I9160" s="102">
        <v>268.28075789133277</v>
      </c>
      <c r="J9160" s="96"/>
      <c r="K9160" s="96"/>
      <c r="L9160" s="96"/>
      <c r="M9160" s="96"/>
      <c r="N9160" s="96"/>
      <c r="O9160" s="96"/>
      <c r="P9160" s="96"/>
    </row>
    <row r="9161" spans="1:16" x14ac:dyDescent="0.25">
      <c r="A9161" s="100">
        <v>43802</v>
      </c>
      <c r="B9161" s="101">
        <v>18</v>
      </c>
      <c r="C9161" s="92" t="str">
        <f t="shared" si="429"/>
        <v>GET /accounts/{AccountId}/offers</v>
      </c>
      <c r="D9161" s="94" t="s">
        <v>207</v>
      </c>
      <c r="E9161" s="93" t="str">
        <f t="shared" si="430"/>
        <v>AISP</v>
      </c>
      <c r="F9161" s="93" t="str">
        <f t="shared" si="431"/>
        <v>Y</v>
      </c>
      <c r="G9161" s="95">
        <v>912341.5218603065</v>
      </c>
      <c r="H9161" s="102">
        <v>39006.236285566527</v>
      </c>
      <c r="I9161" s="102">
        <v>282.67614187784915</v>
      </c>
      <c r="J9161" s="96"/>
      <c r="K9161" s="96"/>
      <c r="L9161" s="96"/>
      <c r="M9161" s="96"/>
      <c r="N9161" s="96"/>
      <c r="O9161" s="96"/>
      <c r="P9161" s="96"/>
    </row>
    <row r="9162" spans="1:16" x14ac:dyDescent="0.25">
      <c r="A9162" s="100">
        <v>43802</v>
      </c>
      <c r="B9162" s="101">
        <v>19</v>
      </c>
      <c r="C9162" s="92" t="str">
        <f t="shared" si="429"/>
        <v>GET /offers</v>
      </c>
      <c r="D9162" s="94" t="s">
        <v>207</v>
      </c>
      <c r="E9162" s="93" t="str">
        <f t="shared" si="430"/>
        <v>AISP</v>
      </c>
      <c r="F9162" s="93" t="str">
        <f t="shared" si="431"/>
        <v>Y</v>
      </c>
      <c r="G9162" s="95">
        <v>3841477.338881223</v>
      </c>
      <c r="H9162" s="102">
        <v>43494.221445373158</v>
      </c>
      <c r="I9162" s="102">
        <v>164.92696089304891</v>
      </c>
      <c r="J9162" s="96"/>
      <c r="K9162" s="96"/>
      <c r="L9162" s="96"/>
      <c r="M9162" s="96"/>
      <c r="N9162" s="96"/>
      <c r="O9162" s="96"/>
      <c r="P9162" s="96"/>
    </row>
    <row r="9163" spans="1:16" x14ac:dyDescent="0.25">
      <c r="A9163" s="100">
        <v>43802</v>
      </c>
      <c r="B9163" s="101">
        <v>20</v>
      </c>
      <c r="C9163" s="92" t="str">
        <f t="shared" si="429"/>
        <v>GET /accounts/{AccountId}/party</v>
      </c>
      <c r="D9163" s="94" t="s">
        <v>207</v>
      </c>
      <c r="E9163" s="93" t="str">
        <f t="shared" si="430"/>
        <v>AISP</v>
      </c>
      <c r="F9163" s="93" t="str">
        <f t="shared" si="431"/>
        <v>Y</v>
      </c>
      <c r="G9163" s="95">
        <v>1415481.3317136213</v>
      </c>
      <c r="H9163" s="102">
        <v>46195.346856359363</v>
      </c>
      <c r="I9163" s="102">
        <v>0</v>
      </c>
      <c r="J9163" s="96"/>
      <c r="K9163" s="96"/>
      <c r="L9163" s="96"/>
      <c r="M9163" s="96"/>
      <c r="N9163" s="96"/>
      <c r="O9163" s="96"/>
      <c r="P9163" s="96"/>
    </row>
    <row r="9164" spans="1:16" x14ac:dyDescent="0.25">
      <c r="A9164" s="100">
        <v>43802</v>
      </c>
      <c r="B9164" s="101">
        <v>21</v>
      </c>
      <c r="C9164" s="92" t="str">
        <f t="shared" si="429"/>
        <v>GET /party</v>
      </c>
      <c r="D9164" s="94" t="s">
        <v>207</v>
      </c>
      <c r="E9164" s="93" t="str">
        <f t="shared" si="430"/>
        <v>AISP</v>
      </c>
      <c r="F9164" s="93" t="str">
        <f t="shared" si="431"/>
        <v>Y</v>
      </c>
      <c r="G9164" s="95">
        <v>923131.69177984504</v>
      </c>
      <c r="H9164" s="102">
        <v>10904.660924192871</v>
      </c>
      <c r="I9164" s="102">
        <v>398.18234887867817</v>
      </c>
      <c r="J9164" s="96"/>
      <c r="K9164" s="96"/>
      <c r="L9164" s="96"/>
      <c r="M9164" s="96"/>
      <c r="N9164" s="96"/>
      <c r="O9164" s="96"/>
      <c r="P9164" s="96"/>
    </row>
    <row r="9165" spans="1:16" x14ac:dyDescent="0.25">
      <c r="A9165" s="100">
        <v>43802</v>
      </c>
      <c r="B9165" s="101">
        <v>22</v>
      </c>
      <c r="C9165" s="92" t="str">
        <f t="shared" si="429"/>
        <v>GET /accounts/{AccountId}/scheduled-payments</v>
      </c>
      <c r="D9165" s="94" t="s">
        <v>207</v>
      </c>
      <c r="E9165" s="93" t="str">
        <f t="shared" si="430"/>
        <v>AISP</v>
      </c>
      <c r="F9165" s="93" t="str">
        <f t="shared" si="431"/>
        <v>Y</v>
      </c>
      <c r="G9165" s="95">
        <v>1073681.1290206411</v>
      </c>
      <c r="H9165" s="102">
        <v>36711.418375612018</v>
      </c>
      <c r="I9165" s="102">
        <v>3.4820628973763594</v>
      </c>
      <c r="J9165" s="96"/>
      <c r="K9165" s="96"/>
      <c r="L9165" s="96"/>
      <c r="M9165" s="96"/>
      <c r="N9165" s="96"/>
      <c r="O9165" s="96"/>
      <c r="P9165" s="96"/>
    </row>
    <row r="9166" spans="1:16" x14ac:dyDescent="0.25">
      <c r="A9166" s="100">
        <v>43802</v>
      </c>
      <c r="B9166" s="101">
        <v>23</v>
      </c>
      <c r="C9166" s="92" t="str">
        <f t="shared" si="429"/>
        <v>GET /scheduled-payments</v>
      </c>
      <c r="D9166" s="94" t="s">
        <v>207</v>
      </c>
      <c r="E9166" s="93" t="str">
        <f t="shared" si="430"/>
        <v>AISP</v>
      </c>
      <c r="F9166" s="93" t="str">
        <f t="shared" si="431"/>
        <v>Y</v>
      </c>
      <c r="G9166" s="95">
        <v>2094723.9181650218</v>
      </c>
      <c r="H9166" s="102">
        <v>33583.414473109413</v>
      </c>
      <c r="I9166" s="102">
        <v>96.106028775018089</v>
      </c>
      <c r="J9166" s="96"/>
      <c r="K9166" s="96"/>
      <c r="L9166" s="96"/>
      <c r="M9166" s="96"/>
      <c r="N9166" s="96"/>
      <c r="O9166" s="96"/>
      <c r="P9166" s="96"/>
    </row>
    <row r="9167" spans="1:16" x14ac:dyDescent="0.25">
      <c r="A9167" s="100">
        <v>43802</v>
      </c>
      <c r="B9167" s="101">
        <v>24</v>
      </c>
      <c r="C9167" s="92" t="str">
        <f t="shared" si="429"/>
        <v>GET /accounts/{AccountId}/statements</v>
      </c>
      <c r="D9167" s="94" t="s">
        <v>207</v>
      </c>
      <c r="E9167" s="93" t="str">
        <f t="shared" si="430"/>
        <v>AISP</v>
      </c>
      <c r="F9167" s="93" t="str">
        <f t="shared" si="431"/>
        <v>Y</v>
      </c>
      <c r="G9167" s="95">
        <v>1011860.5586571961</v>
      </c>
      <c r="H9167" s="102">
        <v>13334.377630300611</v>
      </c>
      <c r="I9167" s="102">
        <v>148.10108553252888</v>
      </c>
      <c r="J9167" s="96"/>
      <c r="K9167" s="96"/>
      <c r="L9167" s="96"/>
      <c r="M9167" s="96"/>
      <c r="N9167" s="96"/>
      <c r="O9167" s="96"/>
      <c r="P9167" s="96"/>
    </row>
    <row r="9168" spans="1:16" x14ac:dyDescent="0.25">
      <c r="A9168" s="100">
        <v>43802</v>
      </c>
      <c r="B9168" s="101">
        <v>25</v>
      </c>
      <c r="C9168" s="92" t="str">
        <f t="shared" si="429"/>
        <v>GET /accounts/{AccountId}/statements/{StatementId}</v>
      </c>
      <c r="D9168" s="94" t="s">
        <v>207</v>
      </c>
      <c r="E9168" s="93" t="str">
        <f t="shared" si="430"/>
        <v>AISP</v>
      </c>
      <c r="F9168" s="93" t="str">
        <f t="shared" si="431"/>
        <v>Y</v>
      </c>
      <c r="G9168" s="95">
        <v>1377011.7823620117</v>
      </c>
      <c r="H9168" s="102">
        <v>23219.589375650256</v>
      </c>
      <c r="I9168" s="102">
        <v>119.13491876852223</v>
      </c>
      <c r="J9168" s="96"/>
      <c r="K9168" s="96"/>
      <c r="L9168" s="96"/>
      <c r="M9168" s="96"/>
      <c r="N9168" s="96"/>
      <c r="O9168" s="96"/>
      <c r="P9168" s="96"/>
    </row>
    <row r="9169" spans="1:16" x14ac:dyDescent="0.25">
      <c r="A9169" s="100">
        <v>43802</v>
      </c>
      <c r="B9169" s="101">
        <v>26</v>
      </c>
      <c r="C9169" s="92" t="str">
        <f t="shared" si="429"/>
        <v>GET /accounts/{AccountId}/statements/{StatementId}/file</v>
      </c>
      <c r="D9169" s="94" t="s">
        <v>207</v>
      </c>
      <c r="E9169" s="93" t="str">
        <f t="shared" si="430"/>
        <v>AISP</v>
      </c>
      <c r="F9169" s="93" t="str">
        <f t="shared" si="431"/>
        <v>Y</v>
      </c>
      <c r="G9169" s="95">
        <v>2614458.0856493721</v>
      </c>
      <c r="H9169" s="102">
        <v>25529.103316560133</v>
      </c>
      <c r="I9169" s="102">
        <v>92.200432295312396</v>
      </c>
      <c r="J9169" s="96"/>
      <c r="K9169" s="96"/>
      <c r="L9169" s="96"/>
      <c r="M9169" s="96"/>
      <c r="N9169" s="96"/>
      <c r="O9169" s="96"/>
      <c r="P9169" s="96"/>
    </row>
    <row r="9170" spans="1:16" x14ac:dyDescent="0.25">
      <c r="A9170" s="100">
        <v>43802</v>
      </c>
      <c r="B9170" s="101">
        <v>27</v>
      </c>
      <c r="C9170" s="92" t="str">
        <f t="shared" si="429"/>
        <v>GET /accounts/{AccountId}/statements/{StatementId}/transactions</v>
      </c>
      <c r="D9170" s="94" t="s">
        <v>207</v>
      </c>
      <c r="E9170" s="93" t="str">
        <f t="shared" si="430"/>
        <v>AISP</v>
      </c>
      <c r="F9170" s="93" t="str">
        <f t="shared" si="431"/>
        <v>Y</v>
      </c>
      <c r="G9170" s="95">
        <v>35317572.02386646</v>
      </c>
      <c r="H9170" s="102">
        <v>7811.2953945399377</v>
      </c>
      <c r="I9170" s="102">
        <v>321.13370748915202</v>
      </c>
      <c r="J9170" s="96"/>
      <c r="K9170" s="96"/>
      <c r="L9170" s="96"/>
      <c r="M9170" s="96"/>
      <c r="N9170" s="96"/>
      <c r="O9170" s="96"/>
      <c r="P9170" s="96"/>
    </row>
    <row r="9171" spans="1:16" x14ac:dyDescent="0.25">
      <c r="A9171" s="100">
        <v>43802</v>
      </c>
      <c r="B9171" s="101">
        <v>28</v>
      </c>
      <c r="C9171" s="92" t="str">
        <f t="shared" si="429"/>
        <v>GET /statements</v>
      </c>
      <c r="D9171" s="94" t="s">
        <v>207</v>
      </c>
      <c r="E9171" s="93" t="str">
        <f t="shared" si="430"/>
        <v>AISP</v>
      </c>
      <c r="F9171" s="93" t="str">
        <f t="shared" si="431"/>
        <v>Y</v>
      </c>
      <c r="G9171" s="95">
        <v>4091771.8768883138</v>
      </c>
      <c r="H9171" s="102">
        <v>43002.170209268326</v>
      </c>
      <c r="I9171" s="102">
        <v>68.319192650013818</v>
      </c>
      <c r="J9171" s="96"/>
      <c r="K9171" s="96"/>
      <c r="L9171" s="96"/>
      <c r="M9171" s="96"/>
      <c r="N9171" s="96"/>
      <c r="O9171" s="96"/>
      <c r="P9171" s="96"/>
    </row>
    <row r="9172" spans="1:16" x14ac:dyDescent="0.25">
      <c r="A9172" s="100">
        <v>43802</v>
      </c>
      <c r="B9172" s="101">
        <v>29</v>
      </c>
      <c r="C9172" s="92" t="str">
        <f t="shared" si="429"/>
        <v>POST /domestic-payment-consents</v>
      </c>
      <c r="D9172" s="94" t="s">
        <v>207</v>
      </c>
      <c r="E9172" s="93" t="str">
        <f t="shared" si="430"/>
        <v>PISP</v>
      </c>
      <c r="F9172" s="93" t="str">
        <f t="shared" si="431"/>
        <v>N</v>
      </c>
      <c r="G9172" s="95">
        <v>4355140.8818527358</v>
      </c>
      <c r="H9172" s="101">
        <v>9426.1834889918555</v>
      </c>
      <c r="I9172" s="101">
        <v>101.73539170850633</v>
      </c>
      <c r="J9172" s="96"/>
      <c r="K9172" s="96"/>
      <c r="L9172" s="96"/>
      <c r="M9172" s="96"/>
      <c r="N9172" s="96"/>
      <c r="O9172" s="96"/>
      <c r="P9172" s="96"/>
    </row>
    <row r="9173" spans="1:16" x14ac:dyDescent="0.25">
      <c r="A9173" s="100">
        <v>43802</v>
      </c>
      <c r="B9173" s="101">
        <v>30</v>
      </c>
      <c r="C9173" s="92" t="str">
        <f t="shared" si="429"/>
        <v>GET /domestic-payment-consents/{ConsentId}</v>
      </c>
      <c r="D9173" s="94" t="s">
        <v>207</v>
      </c>
      <c r="E9173" s="93" t="str">
        <f t="shared" si="430"/>
        <v>PISP</v>
      </c>
      <c r="F9173" s="93" t="str">
        <f t="shared" si="431"/>
        <v>N</v>
      </c>
      <c r="G9173" s="95">
        <v>15644373.582333265</v>
      </c>
      <c r="H9173" s="101">
        <v>16711.208374200589</v>
      </c>
      <c r="I9173" s="101">
        <v>149.72656776395687</v>
      </c>
      <c r="J9173" s="96"/>
      <c r="K9173" s="96"/>
      <c r="L9173" s="96"/>
      <c r="M9173" s="96"/>
      <c r="N9173" s="96"/>
      <c r="O9173" s="96"/>
      <c r="P9173" s="96"/>
    </row>
    <row r="9174" spans="1:16" x14ac:dyDescent="0.25">
      <c r="A9174" s="100">
        <v>43802</v>
      </c>
      <c r="B9174" s="101">
        <v>31</v>
      </c>
      <c r="C9174" s="92" t="str">
        <f t="shared" si="429"/>
        <v>POST /domestic-payments</v>
      </c>
      <c r="D9174" s="94" t="s">
        <v>207</v>
      </c>
      <c r="E9174" s="93" t="str">
        <f t="shared" si="430"/>
        <v>PISP</v>
      </c>
      <c r="F9174" s="93" t="str">
        <f t="shared" si="431"/>
        <v>Y</v>
      </c>
      <c r="G9174" s="95">
        <v>5503726.943597435</v>
      </c>
      <c r="H9174" s="102">
        <v>15153.805350787683</v>
      </c>
      <c r="I9174" s="102">
        <v>6.8666156133796239</v>
      </c>
      <c r="J9174" s="96"/>
      <c r="K9174" s="96"/>
      <c r="L9174" s="96"/>
      <c r="M9174" s="96"/>
      <c r="N9174" s="96"/>
      <c r="O9174" s="96"/>
      <c r="P9174" s="96"/>
    </row>
    <row r="9175" spans="1:16" x14ac:dyDescent="0.25">
      <c r="A9175" s="100">
        <v>43802</v>
      </c>
      <c r="B9175" s="101">
        <v>32</v>
      </c>
      <c r="C9175" s="92" t="str">
        <f t="shared" si="429"/>
        <v>GET /domestic-payments/{DomesticPaymentId}</v>
      </c>
      <c r="D9175" s="94" t="s">
        <v>207</v>
      </c>
      <c r="E9175" s="93" t="str">
        <f t="shared" si="430"/>
        <v>PISP</v>
      </c>
      <c r="F9175" s="93" t="str">
        <f t="shared" si="431"/>
        <v>Y</v>
      </c>
      <c r="G9175" s="95">
        <v>37528487.987259336</v>
      </c>
      <c r="H9175" s="102">
        <v>41185.446882963908</v>
      </c>
      <c r="I9175" s="102">
        <v>69.406582016475724</v>
      </c>
      <c r="J9175" s="96"/>
      <c r="K9175" s="96"/>
      <c r="L9175" s="96"/>
      <c r="M9175" s="96"/>
      <c r="N9175" s="96"/>
      <c r="O9175" s="96"/>
      <c r="P9175" s="96"/>
    </row>
    <row r="9176" spans="1:16" x14ac:dyDescent="0.25">
      <c r="A9176" s="100">
        <v>43802</v>
      </c>
      <c r="B9176" s="101">
        <v>33</v>
      </c>
      <c r="C9176" s="92" t="str">
        <f t="shared" si="429"/>
        <v>POST /domestic-scheduled-payment-consents</v>
      </c>
      <c r="D9176" s="94" t="s">
        <v>207</v>
      </c>
      <c r="E9176" s="93" t="str">
        <f t="shared" si="430"/>
        <v>PISP</v>
      </c>
      <c r="F9176" s="93" t="str">
        <f t="shared" si="431"/>
        <v>N</v>
      </c>
      <c r="G9176" s="95">
        <v>17574699.534458961</v>
      </c>
      <c r="H9176" s="102">
        <v>20156.887170354908</v>
      </c>
      <c r="I9176" s="102">
        <v>121.82723863769934</v>
      </c>
      <c r="J9176" s="96"/>
      <c r="K9176" s="96"/>
      <c r="L9176" s="96"/>
      <c r="M9176" s="96"/>
      <c r="N9176" s="96"/>
      <c r="O9176" s="96"/>
      <c r="P9176" s="96"/>
    </row>
    <row r="9177" spans="1:16" x14ac:dyDescent="0.25">
      <c r="A9177" s="100">
        <v>43802</v>
      </c>
      <c r="B9177" s="101">
        <v>34</v>
      </c>
      <c r="C9177" s="92" t="str">
        <f t="shared" si="429"/>
        <v>GET /domestic-scheduled-payment-consents/{ConsentId}</v>
      </c>
      <c r="D9177" s="94" t="s">
        <v>207</v>
      </c>
      <c r="E9177" s="93" t="str">
        <f t="shared" si="430"/>
        <v>PISP</v>
      </c>
      <c r="F9177" s="93" t="str">
        <f t="shared" si="431"/>
        <v>N</v>
      </c>
      <c r="G9177" s="95">
        <v>13939054.388078943</v>
      </c>
      <c r="H9177" s="102">
        <v>12894.199258722208</v>
      </c>
      <c r="I9177" s="102">
        <v>84.493571572254979</v>
      </c>
      <c r="J9177" s="96"/>
      <c r="K9177" s="96"/>
      <c r="L9177" s="96"/>
      <c r="M9177" s="96"/>
      <c r="N9177" s="96"/>
      <c r="O9177" s="96"/>
      <c r="P9177" s="96"/>
    </row>
    <row r="9178" spans="1:16" x14ac:dyDescent="0.25">
      <c r="A9178" s="100">
        <v>43802</v>
      </c>
      <c r="B9178" s="101">
        <v>35</v>
      </c>
      <c r="C9178" s="92" t="str">
        <f t="shared" si="429"/>
        <v>POST /domestic-scheduled-payments</v>
      </c>
      <c r="D9178" s="94" t="s">
        <v>207</v>
      </c>
      <c r="E9178" s="93" t="str">
        <f t="shared" si="430"/>
        <v>PISP</v>
      </c>
      <c r="F9178" s="93" t="str">
        <f t="shared" si="431"/>
        <v>Y</v>
      </c>
      <c r="G9178" s="95">
        <v>32863581.749770656</v>
      </c>
      <c r="H9178" s="102">
        <v>45565.342086670287</v>
      </c>
      <c r="I9178" s="102">
        <v>166.52672714787445</v>
      </c>
      <c r="J9178" s="96"/>
      <c r="K9178" s="96"/>
      <c r="L9178" s="96"/>
      <c r="M9178" s="96"/>
      <c r="N9178" s="96"/>
      <c r="O9178" s="96"/>
      <c r="P9178" s="96"/>
    </row>
    <row r="9179" spans="1:16" x14ac:dyDescent="0.25">
      <c r="A9179" s="100">
        <v>43802</v>
      </c>
      <c r="B9179" s="101">
        <v>36</v>
      </c>
      <c r="C9179" s="92" t="str">
        <f t="shared" si="429"/>
        <v>GET /domestic-scheduled-payments/{DomesticScheduledPaymentId}</v>
      </c>
      <c r="D9179" s="94" t="s">
        <v>207</v>
      </c>
      <c r="E9179" s="93" t="str">
        <f t="shared" si="430"/>
        <v>PISP</v>
      </c>
      <c r="F9179" s="93" t="str">
        <f t="shared" si="431"/>
        <v>Y</v>
      </c>
      <c r="G9179" s="95">
        <v>16472908.662881415</v>
      </c>
      <c r="H9179" s="102">
        <v>31244.44027414576</v>
      </c>
      <c r="I9179" s="102">
        <v>97.396535862413273</v>
      </c>
      <c r="J9179" s="96"/>
      <c r="K9179" s="96"/>
      <c r="L9179" s="96"/>
      <c r="M9179" s="96"/>
      <c r="N9179" s="96"/>
      <c r="O9179" s="96"/>
      <c r="P9179" s="96"/>
    </row>
    <row r="9180" spans="1:16" x14ac:dyDescent="0.25">
      <c r="A9180" s="100">
        <v>43802</v>
      </c>
      <c r="B9180" s="101">
        <v>37</v>
      </c>
      <c r="C9180" s="92" t="str">
        <f t="shared" si="429"/>
        <v>POST /domestic-standing-order-consents</v>
      </c>
      <c r="D9180" s="94" t="s">
        <v>207</v>
      </c>
      <c r="E9180" s="93" t="str">
        <f t="shared" si="430"/>
        <v>PISP</v>
      </c>
      <c r="F9180" s="93" t="str">
        <f t="shared" si="431"/>
        <v>N</v>
      </c>
      <c r="G9180" s="95">
        <v>26625705.528974321</v>
      </c>
      <c r="H9180" s="102">
        <v>24082.408251656787</v>
      </c>
      <c r="I9180" s="102">
        <v>230.53454389699277</v>
      </c>
      <c r="J9180" s="96"/>
      <c r="K9180" s="96"/>
      <c r="L9180" s="96"/>
      <c r="M9180" s="96"/>
      <c r="N9180" s="96"/>
      <c r="O9180" s="96"/>
      <c r="P9180" s="96"/>
    </row>
    <row r="9181" spans="1:16" x14ac:dyDescent="0.25">
      <c r="A9181" s="100">
        <v>43802</v>
      </c>
      <c r="B9181" s="101">
        <v>38</v>
      </c>
      <c r="C9181" s="92" t="str">
        <f t="shared" si="429"/>
        <v>GET /domestic-standing-order-consents/{ConsentId}</v>
      </c>
      <c r="D9181" s="94" t="s">
        <v>207</v>
      </c>
      <c r="E9181" s="93" t="str">
        <f t="shared" si="430"/>
        <v>PISP</v>
      </c>
      <c r="F9181" s="93" t="str">
        <f t="shared" si="431"/>
        <v>N</v>
      </c>
      <c r="G9181" s="95">
        <v>24766896.927583069</v>
      </c>
      <c r="H9181" s="102">
        <v>29495.816925197007</v>
      </c>
      <c r="I9181" s="102">
        <v>209.63745355994467</v>
      </c>
      <c r="J9181" s="96"/>
      <c r="K9181" s="96"/>
      <c r="L9181" s="96"/>
      <c r="M9181" s="96"/>
      <c r="N9181" s="96"/>
      <c r="O9181" s="96"/>
      <c r="P9181" s="96"/>
    </row>
    <row r="9182" spans="1:16" x14ac:dyDescent="0.25">
      <c r="A9182" s="100">
        <v>43802</v>
      </c>
      <c r="B9182" s="101">
        <v>39</v>
      </c>
      <c r="C9182" s="92" t="str">
        <f t="shared" si="429"/>
        <v>POST /domestic-standing-orders</v>
      </c>
      <c r="D9182" s="94" t="s">
        <v>207</v>
      </c>
      <c r="E9182" s="93" t="str">
        <f t="shared" si="430"/>
        <v>PISP</v>
      </c>
      <c r="F9182" s="93" t="str">
        <f t="shared" si="431"/>
        <v>Y</v>
      </c>
      <c r="G9182" s="95">
        <v>9335960.2562793847</v>
      </c>
      <c r="H9182" s="102">
        <v>19276.688852561201</v>
      </c>
      <c r="I9182" s="102">
        <v>2.2511639892087412</v>
      </c>
      <c r="J9182" s="96"/>
      <c r="K9182" s="96"/>
      <c r="L9182" s="96"/>
      <c r="M9182" s="96"/>
      <c r="N9182" s="96"/>
      <c r="O9182" s="96"/>
      <c r="P9182" s="96"/>
    </row>
    <row r="9183" spans="1:16" x14ac:dyDescent="0.25">
      <c r="A9183" s="100">
        <v>43802</v>
      </c>
      <c r="B9183" s="101">
        <v>40</v>
      </c>
      <c r="C9183" s="92" t="str">
        <f t="shared" si="429"/>
        <v>GET /domestic-standing-orders/{DomesticStandingOrderId}</v>
      </c>
      <c r="D9183" s="94" t="s">
        <v>207</v>
      </c>
      <c r="E9183" s="93" t="str">
        <f t="shared" si="430"/>
        <v>PISP</v>
      </c>
      <c r="F9183" s="93" t="str">
        <f t="shared" si="431"/>
        <v>Y</v>
      </c>
      <c r="G9183" s="95">
        <v>6558587.3499623798</v>
      </c>
      <c r="H9183" s="102">
        <v>8902.8543240697509</v>
      </c>
      <c r="I9183" s="102">
        <v>272.34395215519049</v>
      </c>
      <c r="J9183" s="96"/>
      <c r="K9183" s="96"/>
      <c r="L9183" s="96"/>
      <c r="M9183" s="96"/>
      <c r="N9183" s="96"/>
      <c r="O9183" s="96"/>
      <c r="P9183" s="96"/>
    </row>
    <row r="9184" spans="1:16" x14ac:dyDescent="0.25">
      <c r="A9184" s="100">
        <v>43802</v>
      </c>
      <c r="B9184" s="101">
        <v>41</v>
      </c>
      <c r="C9184" s="92" t="str">
        <f t="shared" si="429"/>
        <v>POST /international-payment-consents</v>
      </c>
      <c r="D9184" s="94" t="s">
        <v>207</v>
      </c>
      <c r="E9184" s="93" t="str">
        <f t="shared" si="430"/>
        <v>PISP</v>
      </c>
      <c r="F9184" s="93" t="str">
        <f t="shared" si="431"/>
        <v>N</v>
      </c>
      <c r="G9184" s="95">
        <v>32182455.898315385</v>
      </c>
      <c r="H9184" s="102">
        <v>47550.982010079926</v>
      </c>
      <c r="I9184" s="102">
        <v>65.690912696206922</v>
      </c>
      <c r="J9184" s="96"/>
      <c r="K9184" s="96"/>
      <c r="L9184" s="96"/>
      <c r="M9184" s="96"/>
      <c r="N9184" s="96"/>
      <c r="O9184" s="96"/>
      <c r="P9184" s="96"/>
    </row>
    <row r="9185" spans="1:16" x14ac:dyDescent="0.25">
      <c r="A9185" s="100">
        <v>43802</v>
      </c>
      <c r="B9185" s="101">
        <v>42</v>
      </c>
      <c r="C9185" s="92" t="str">
        <f t="shared" si="429"/>
        <v>GET /international-payment-consents/{ConsentId}</v>
      </c>
      <c r="D9185" s="94" t="s">
        <v>207</v>
      </c>
      <c r="E9185" s="93" t="str">
        <f t="shared" si="430"/>
        <v>PISP</v>
      </c>
      <c r="F9185" s="93" t="str">
        <f t="shared" si="431"/>
        <v>N</v>
      </c>
      <c r="G9185" s="95">
        <v>33448994.848256849</v>
      </c>
      <c r="H9185" s="102">
        <v>34287.976838820905</v>
      </c>
      <c r="I9185" s="102">
        <v>258.34213977993107</v>
      </c>
      <c r="J9185" s="96"/>
      <c r="K9185" s="96"/>
      <c r="L9185" s="96"/>
      <c r="M9185" s="96"/>
      <c r="N9185" s="96"/>
      <c r="O9185" s="96"/>
      <c r="P9185" s="96"/>
    </row>
    <row r="9186" spans="1:16" x14ac:dyDescent="0.25">
      <c r="A9186" s="100">
        <v>43802</v>
      </c>
      <c r="B9186" s="101">
        <v>43</v>
      </c>
      <c r="C9186" s="92" t="str">
        <f t="shared" si="429"/>
        <v>POST /international-payments</v>
      </c>
      <c r="D9186" s="94" t="s">
        <v>207</v>
      </c>
      <c r="E9186" s="93" t="str">
        <f t="shared" si="430"/>
        <v>PISP</v>
      </c>
      <c r="F9186" s="93" t="str">
        <f t="shared" si="431"/>
        <v>Y</v>
      </c>
      <c r="G9186" s="95">
        <v>39894062.74719099</v>
      </c>
      <c r="H9186" s="102">
        <v>40820.594245613858</v>
      </c>
      <c r="I9186" s="102">
        <v>47.70051569709689</v>
      </c>
      <c r="J9186" s="96"/>
      <c r="K9186" s="96"/>
      <c r="L9186" s="96"/>
      <c r="M9186" s="96"/>
      <c r="N9186" s="96"/>
      <c r="O9186" s="96"/>
      <c r="P9186" s="96"/>
    </row>
    <row r="9187" spans="1:16" x14ac:dyDescent="0.25">
      <c r="A9187" s="100">
        <v>43802</v>
      </c>
      <c r="B9187" s="101">
        <v>44</v>
      </c>
      <c r="C9187" s="92" t="str">
        <f t="shared" si="429"/>
        <v>GET /international-payments/{InternationalPaymentId}</v>
      </c>
      <c r="D9187" s="94" t="s">
        <v>207</v>
      </c>
      <c r="E9187" s="93" t="str">
        <f t="shared" si="430"/>
        <v>PISP</v>
      </c>
      <c r="F9187" s="93" t="str">
        <f t="shared" si="431"/>
        <v>Y</v>
      </c>
      <c r="G9187" s="95">
        <v>14118139.590824977</v>
      </c>
      <c r="H9187" s="102">
        <v>18592.315866995046</v>
      </c>
      <c r="I9187" s="102">
        <v>63.432903845905727</v>
      </c>
      <c r="J9187" s="96"/>
      <c r="K9187" s="96"/>
      <c r="L9187" s="96"/>
      <c r="M9187" s="96"/>
      <c r="N9187" s="96"/>
      <c r="O9187" s="96"/>
      <c r="P9187" s="96"/>
    </row>
    <row r="9188" spans="1:16" x14ac:dyDescent="0.25">
      <c r="A9188" s="100">
        <v>43802</v>
      </c>
      <c r="B9188" s="101">
        <v>45</v>
      </c>
      <c r="C9188" s="92" t="str">
        <f t="shared" si="429"/>
        <v>POST /international-scheduled-payment-consents</v>
      </c>
      <c r="D9188" s="94" t="s">
        <v>207</v>
      </c>
      <c r="E9188" s="93" t="str">
        <f t="shared" si="430"/>
        <v>PISP</v>
      </c>
      <c r="F9188" s="93" t="str">
        <f t="shared" si="431"/>
        <v>N</v>
      </c>
      <c r="G9188" s="95">
        <v>27049442.034750897</v>
      </c>
      <c r="H9188" s="102">
        <v>33327.751659443675</v>
      </c>
      <c r="I9188" s="102">
        <v>15.945477852050638</v>
      </c>
      <c r="J9188" s="96"/>
      <c r="K9188" s="96"/>
      <c r="L9188" s="96"/>
      <c r="M9188" s="96"/>
      <c r="N9188" s="96"/>
      <c r="O9188" s="96"/>
      <c r="P9188" s="96"/>
    </row>
    <row r="9189" spans="1:16" x14ac:dyDescent="0.25">
      <c r="A9189" s="100">
        <v>43802</v>
      </c>
      <c r="B9189" s="101">
        <v>46</v>
      </c>
      <c r="C9189" s="92" t="str">
        <f t="shared" si="429"/>
        <v>GET /international-scheduled-payment-consents/{ConsentId}</v>
      </c>
      <c r="D9189" s="94" t="s">
        <v>207</v>
      </c>
      <c r="E9189" s="93" t="str">
        <f t="shared" si="430"/>
        <v>PISP</v>
      </c>
      <c r="F9189" s="93" t="str">
        <f t="shared" si="431"/>
        <v>N</v>
      </c>
      <c r="G9189" s="95">
        <v>9448719.6382599697</v>
      </c>
      <c r="H9189" s="102">
        <v>27201.121897616867</v>
      </c>
      <c r="I9189" s="102">
        <v>26.451338320887007</v>
      </c>
      <c r="J9189" s="96"/>
      <c r="K9189" s="96"/>
      <c r="L9189" s="96"/>
      <c r="M9189" s="96"/>
      <c r="N9189" s="96"/>
      <c r="O9189" s="96"/>
      <c r="P9189" s="96"/>
    </row>
    <row r="9190" spans="1:16" x14ac:dyDescent="0.25">
      <c r="A9190" s="100">
        <v>43802</v>
      </c>
      <c r="B9190" s="101">
        <v>47</v>
      </c>
      <c r="C9190" s="92" t="str">
        <f t="shared" si="429"/>
        <v>POST /international-scheduled-payments</v>
      </c>
      <c r="D9190" s="94" t="s">
        <v>207</v>
      </c>
      <c r="E9190" s="93" t="str">
        <f t="shared" si="430"/>
        <v>PISP</v>
      </c>
      <c r="F9190" s="93" t="str">
        <f t="shared" si="431"/>
        <v>Y</v>
      </c>
      <c r="G9190" s="95">
        <v>16072478.894835824</v>
      </c>
      <c r="H9190" s="102">
        <v>22929.246108072337</v>
      </c>
      <c r="I9190" s="102">
        <v>71.276874510475594</v>
      </c>
      <c r="J9190" s="96"/>
      <c r="K9190" s="96"/>
      <c r="L9190" s="96"/>
      <c r="M9190" s="96"/>
      <c r="N9190" s="96"/>
      <c r="O9190" s="96"/>
      <c r="P9190" s="96"/>
    </row>
    <row r="9191" spans="1:16" x14ac:dyDescent="0.25">
      <c r="A9191" s="100">
        <v>43802</v>
      </c>
      <c r="B9191" s="101">
        <v>48</v>
      </c>
      <c r="C9191" s="92" t="str">
        <f t="shared" si="429"/>
        <v>GET /international-scheduled-payments/{InternationalScheduledPaymentId}</v>
      </c>
      <c r="D9191" s="94" t="s">
        <v>207</v>
      </c>
      <c r="E9191" s="93" t="str">
        <f t="shared" si="430"/>
        <v>PISP</v>
      </c>
      <c r="F9191" s="93" t="str">
        <f t="shared" si="431"/>
        <v>Y</v>
      </c>
      <c r="G9191" s="95">
        <v>22893596.391584683</v>
      </c>
      <c r="H9191" s="102">
        <v>38350.065303406489</v>
      </c>
      <c r="I9191" s="102">
        <v>57.873027170876263</v>
      </c>
      <c r="J9191" s="96"/>
      <c r="K9191" s="96"/>
      <c r="L9191" s="96"/>
      <c r="M9191" s="96"/>
      <c r="N9191" s="96"/>
      <c r="O9191" s="96"/>
      <c r="P9191" s="96"/>
    </row>
    <row r="9192" spans="1:16" x14ac:dyDescent="0.25">
      <c r="A9192" s="100">
        <v>43802</v>
      </c>
      <c r="B9192" s="101">
        <v>49</v>
      </c>
      <c r="C9192" s="92" t="str">
        <f t="shared" si="429"/>
        <v>POST /international-standing-order-consents</v>
      </c>
      <c r="D9192" s="94" t="s">
        <v>207</v>
      </c>
      <c r="E9192" s="93" t="str">
        <f t="shared" si="430"/>
        <v>PISP</v>
      </c>
      <c r="F9192" s="93" t="str">
        <f t="shared" si="431"/>
        <v>N</v>
      </c>
      <c r="G9192" s="95">
        <v>4137133.6807504599</v>
      </c>
      <c r="H9192" s="102">
        <v>13519.726635561401</v>
      </c>
      <c r="I9192" s="102">
        <v>6.7492525008908153</v>
      </c>
      <c r="J9192" s="96"/>
      <c r="K9192" s="96"/>
      <c r="L9192" s="96"/>
      <c r="M9192" s="96"/>
      <c r="N9192" s="96"/>
      <c r="O9192" s="96"/>
      <c r="P9192" s="96"/>
    </row>
    <row r="9193" spans="1:16" x14ac:dyDescent="0.25">
      <c r="A9193" s="100">
        <v>43802</v>
      </c>
      <c r="B9193" s="101">
        <v>50</v>
      </c>
      <c r="C9193" s="92" t="str">
        <f t="shared" si="429"/>
        <v>GET /international-standing-order-consents/{ConsentId}</v>
      </c>
      <c r="D9193" s="94" t="s">
        <v>207</v>
      </c>
      <c r="E9193" s="93" t="str">
        <f t="shared" si="430"/>
        <v>PISP</v>
      </c>
      <c r="F9193" s="93" t="str">
        <f t="shared" si="431"/>
        <v>N</v>
      </c>
      <c r="G9193" s="95">
        <v>20441741.654228505</v>
      </c>
      <c r="H9193" s="102">
        <v>31969.949025604499</v>
      </c>
      <c r="I9193" s="102">
        <v>291.35556204383795</v>
      </c>
      <c r="J9193" s="96"/>
      <c r="K9193" s="96"/>
      <c r="L9193" s="96"/>
      <c r="M9193" s="96"/>
      <c r="N9193" s="96"/>
      <c r="O9193" s="96"/>
      <c r="P9193" s="96"/>
    </row>
    <row r="9194" spans="1:16" x14ac:dyDescent="0.25">
      <c r="A9194" s="100">
        <v>43802</v>
      </c>
      <c r="B9194" s="101">
        <v>51</v>
      </c>
      <c r="C9194" s="92" t="str">
        <f t="shared" si="429"/>
        <v>POST /international-standing-orders</v>
      </c>
      <c r="D9194" s="94" t="s">
        <v>207</v>
      </c>
      <c r="E9194" s="93" t="str">
        <f t="shared" si="430"/>
        <v>PISP</v>
      </c>
      <c r="F9194" s="93" t="str">
        <f t="shared" si="431"/>
        <v>Y</v>
      </c>
      <c r="G9194" s="95">
        <v>17375896.256739151</v>
      </c>
      <c r="H9194" s="102">
        <v>25887.650247991991</v>
      </c>
      <c r="I9194" s="102">
        <v>235.3776909965857</v>
      </c>
      <c r="J9194" s="96"/>
      <c r="K9194" s="96"/>
      <c r="L9194" s="96"/>
      <c r="M9194" s="96"/>
      <c r="N9194" s="96"/>
      <c r="O9194" s="96"/>
      <c r="P9194" s="96"/>
    </row>
    <row r="9195" spans="1:16" x14ac:dyDescent="0.25">
      <c r="A9195" s="100">
        <v>43802</v>
      </c>
      <c r="B9195" s="101">
        <v>52</v>
      </c>
      <c r="C9195" s="92" t="str">
        <f t="shared" si="429"/>
        <v>GET /international-standing-orders/{InternationalStandingOrderPaymentId}</v>
      </c>
      <c r="D9195" s="94" t="s">
        <v>207</v>
      </c>
      <c r="E9195" s="93" t="str">
        <f t="shared" si="430"/>
        <v>PISP</v>
      </c>
      <c r="F9195" s="93" t="str">
        <f t="shared" si="431"/>
        <v>Y</v>
      </c>
      <c r="G9195" s="95">
        <v>6714209.2142552175</v>
      </c>
      <c r="H9195" s="102">
        <v>19118.992390837102</v>
      </c>
      <c r="I9195" s="102">
        <v>83.033890721442162</v>
      </c>
      <c r="J9195" s="96"/>
      <c r="K9195" s="96"/>
      <c r="L9195" s="96"/>
      <c r="M9195" s="96"/>
      <c r="N9195" s="96"/>
      <c r="O9195" s="96"/>
      <c r="P9195" s="96"/>
    </row>
    <row r="9196" spans="1:16" x14ac:dyDescent="0.25">
      <c r="A9196" s="100">
        <v>43802</v>
      </c>
      <c r="B9196" s="101">
        <v>53</v>
      </c>
      <c r="C9196" s="92" t="str">
        <f t="shared" si="429"/>
        <v>POST /file-payment-consents</v>
      </c>
      <c r="D9196" s="94" t="s">
        <v>207</v>
      </c>
      <c r="E9196" s="93" t="str">
        <f t="shared" si="430"/>
        <v>PISP</v>
      </c>
      <c r="F9196" s="93" t="str">
        <f t="shared" si="431"/>
        <v>N</v>
      </c>
      <c r="G9196" s="95">
        <v>12726245.618081197</v>
      </c>
      <c r="H9196" s="102">
        <v>13079.80982966091</v>
      </c>
      <c r="I9196" s="102">
        <v>22.889263894857432</v>
      </c>
      <c r="J9196" s="96"/>
      <c r="K9196" s="96"/>
      <c r="L9196" s="96"/>
      <c r="M9196" s="96"/>
      <c r="N9196" s="96"/>
      <c r="O9196" s="96"/>
      <c r="P9196" s="96"/>
    </row>
    <row r="9197" spans="1:16" x14ac:dyDescent="0.25">
      <c r="A9197" s="100">
        <v>43802</v>
      </c>
      <c r="B9197" s="101">
        <v>54</v>
      </c>
      <c r="C9197" s="92" t="str">
        <f t="shared" si="429"/>
        <v>GET /file-payment-consents/{ConsentId}</v>
      </c>
      <c r="D9197" s="94" t="s">
        <v>207</v>
      </c>
      <c r="E9197" s="93" t="str">
        <f t="shared" si="430"/>
        <v>PISP</v>
      </c>
      <c r="F9197" s="93" t="str">
        <f t="shared" si="431"/>
        <v>N</v>
      </c>
      <c r="G9197" s="95">
        <v>20903544.092099696</v>
      </c>
      <c r="H9197" s="102">
        <v>22440.272686034215</v>
      </c>
      <c r="I9197" s="102">
        <v>193.74778979557587</v>
      </c>
      <c r="J9197" s="96"/>
      <c r="K9197" s="96"/>
      <c r="L9197" s="96"/>
      <c r="M9197" s="96"/>
      <c r="N9197" s="96"/>
      <c r="O9197" s="96"/>
      <c r="P9197" s="96"/>
    </row>
    <row r="9198" spans="1:16" x14ac:dyDescent="0.25">
      <c r="A9198" s="100">
        <v>43802</v>
      </c>
      <c r="B9198" s="101">
        <v>55</v>
      </c>
      <c r="C9198" s="92" t="str">
        <f t="shared" si="429"/>
        <v>POST /file-payment-consents/{ConsentId}/file</v>
      </c>
      <c r="D9198" s="94" t="s">
        <v>207</v>
      </c>
      <c r="E9198" s="93" t="str">
        <f t="shared" si="430"/>
        <v>PISP</v>
      </c>
      <c r="F9198" s="93" t="str">
        <f t="shared" si="431"/>
        <v>N</v>
      </c>
      <c r="G9198" s="95">
        <v>23247499.696222853</v>
      </c>
      <c r="H9198" s="102">
        <v>33082.087037085766</v>
      </c>
      <c r="I9198" s="102">
        <v>71.264135148964016</v>
      </c>
      <c r="J9198" s="96"/>
      <c r="K9198" s="96"/>
      <c r="L9198" s="96"/>
      <c r="M9198" s="96"/>
      <c r="N9198" s="96"/>
      <c r="O9198" s="96"/>
      <c r="P9198" s="96"/>
    </row>
    <row r="9199" spans="1:16" x14ac:dyDescent="0.25">
      <c r="A9199" s="100">
        <v>43802</v>
      </c>
      <c r="B9199" s="101">
        <v>56</v>
      </c>
      <c r="C9199" s="92" t="str">
        <f t="shared" si="429"/>
        <v>GET /file-payment-consents/{ConsentId}/file</v>
      </c>
      <c r="D9199" s="94" t="s">
        <v>207</v>
      </c>
      <c r="E9199" s="93" t="str">
        <f t="shared" si="430"/>
        <v>PISP</v>
      </c>
      <c r="F9199" s="93" t="str">
        <f t="shared" si="431"/>
        <v>N</v>
      </c>
      <c r="G9199" s="95">
        <v>27821805.515262</v>
      </c>
      <c r="H9199" s="102">
        <v>32398.863402900781</v>
      </c>
      <c r="I9199" s="102">
        <v>51.588006353408694</v>
      </c>
      <c r="J9199" s="96"/>
      <c r="K9199" s="96"/>
      <c r="L9199" s="96"/>
      <c r="M9199" s="96"/>
      <c r="N9199" s="96"/>
      <c r="O9199" s="96"/>
      <c r="P9199" s="96"/>
    </row>
    <row r="9200" spans="1:16" x14ac:dyDescent="0.25">
      <c r="A9200" s="100">
        <v>43802</v>
      </c>
      <c r="B9200" s="101">
        <v>57</v>
      </c>
      <c r="C9200" s="92" t="str">
        <f t="shared" si="429"/>
        <v>POST /file-payments</v>
      </c>
      <c r="D9200" s="94" t="s">
        <v>207</v>
      </c>
      <c r="E9200" s="93" t="str">
        <f t="shared" si="430"/>
        <v>PISP</v>
      </c>
      <c r="F9200" s="93" t="str">
        <f t="shared" si="431"/>
        <v>Y</v>
      </c>
      <c r="G9200" s="95">
        <v>400136921.09202981</v>
      </c>
      <c r="H9200" s="102">
        <v>4177.4860108282601</v>
      </c>
      <c r="I9200" s="102">
        <v>63.473647272100266</v>
      </c>
      <c r="J9200" s="96"/>
      <c r="K9200" s="96"/>
      <c r="L9200" s="96"/>
      <c r="M9200" s="96"/>
      <c r="N9200" s="96"/>
      <c r="O9200" s="96"/>
      <c r="P9200" s="96"/>
    </row>
    <row r="9201" spans="1:16" x14ac:dyDescent="0.25">
      <c r="A9201" s="100">
        <v>43802</v>
      </c>
      <c r="B9201" s="101">
        <v>58</v>
      </c>
      <c r="C9201" s="92" t="str">
        <f t="shared" si="429"/>
        <v>GET /file-payments/{FilePaymentId}</v>
      </c>
      <c r="D9201" s="94" t="s">
        <v>207</v>
      </c>
      <c r="E9201" s="93" t="str">
        <f t="shared" si="430"/>
        <v>PISP</v>
      </c>
      <c r="F9201" s="93" t="str">
        <f t="shared" si="431"/>
        <v>Y</v>
      </c>
      <c r="G9201" s="95">
        <v>77820612.55217506</v>
      </c>
      <c r="H9201" s="102">
        <v>812.57847109834267</v>
      </c>
      <c r="I9201" s="102">
        <v>150.41438901203102</v>
      </c>
      <c r="J9201" s="96"/>
      <c r="K9201" s="96"/>
      <c r="L9201" s="96"/>
      <c r="M9201" s="96"/>
      <c r="N9201" s="96"/>
      <c r="O9201" s="96"/>
      <c r="P9201" s="96"/>
    </row>
    <row r="9202" spans="1:16" x14ac:dyDescent="0.25">
      <c r="A9202" s="100">
        <v>43802</v>
      </c>
      <c r="B9202" s="101">
        <v>59</v>
      </c>
      <c r="C9202" s="92" t="str">
        <f t="shared" si="429"/>
        <v>GET /file-payments/{FilePaymentId}/report-file</v>
      </c>
      <c r="D9202" s="94" t="s">
        <v>207</v>
      </c>
      <c r="E9202" s="93" t="str">
        <f t="shared" si="430"/>
        <v>PISP</v>
      </c>
      <c r="F9202" s="93" t="str">
        <f t="shared" si="431"/>
        <v>Y</v>
      </c>
      <c r="G9202" s="95">
        <v>64462022.339877293</v>
      </c>
      <c r="H9202" s="102">
        <v>2558.184960055285</v>
      </c>
      <c r="I9202" s="102">
        <v>84.923435445037612</v>
      </c>
      <c r="J9202" s="96"/>
      <c r="K9202" s="96"/>
      <c r="L9202" s="96"/>
      <c r="M9202" s="96"/>
      <c r="N9202" s="96"/>
      <c r="O9202" s="96"/>
      <c r="P9202" s="96"/>
    </row>
    <row r="9203" spans="1:16" x14ac:dyDescent="0.25">
      <c r="A9203" s="100">
        <v>43802</v>
      </c>
      <c r="B9203" s="101">
        <v>60</v>
      </c>
      <c r="C9203" s="92" t="str">
        <f t="shared" si="429"/>
        <v>POST /funds-confirmation-consents</v>
      </c>
      <c r="D9203" s="94" t="s">
        <v>207</v>
      </c>
      <c r="E9203" s="93" t="str">
        <f t="shared" si="430"/>
        <v>CoF</v>
      </c>
      <c r="F9203" s="93" t="str">
        <f t="shared" si="431"/>
        <v>N</v>
      </c>
      <c r="G9203" s="95">
        <v>15599205.824000392</v>
      </c>
      <c r="H9203" s="102">
        <v>15527.613316114741</v>
      </c>
      <c r="I9203" s="102">
        <v>13.822744409782503</v>
      </c>
      <c r="J9203" s="96"/>
      <c r="K9203" s="96"/>
      <c r="L9203" s="96"/>
      <c r="M9203" s="96"/>
      <c r="N9203" s="96"/>
      <c r="O9203" s="96"/>
      <c r="P9203" s="96"/>
    </row>
    <row r="9204" spans="1:16" x14ac:dyDescent="0.25">
      <c r="A9204" s="100">
        <v>43802</v>
      </c>
      <c r="B9204" s="101">
        <v>61</v>
      </c>
      <c r="C9204" s="92" t="str">
        <f t="shared" si="429"/>
        <v>GET /funds-confirmation-consents/{ConsentId}</v>
      </c>
      <c r="D9204" s="94" t="s">
        <v>207</v>
      </c>
      <c r="E9204" s="93" t="str">
        <f t="shared" si="430"/>
        <v>CoF</v>
      </c>
      <c r="F9204" s="93" t="str">
        <f t="shared" si="431"/>
        <v>N</v>
      </c>
      <c r="G9204" s="95">
        <v>23583969.850405719</v>
      </c>
      <c r="H9204" s="102">
        <v>41858.200051654894</v>
      </c>
      <c r="I9204" s="102">
        <v>207.63233874524556</v>
      </c>
      <c r="J9204" s="96"/>
      <c r="K9204" s="96"/>
      <c r="L9204" s="96"/>
      <c r="M9204" s="96"/>
      <c r="N9204" s="96"/>
      <c r="O9204" s="96"/>
      <c r="P9204" s="96"/>
    </row>
    <row r="9205" spans="1:16" x14ac:dyDescent="0.25">
      <c r="A9205" s="100">
        <v>43802</v>
      </c>
      <c r="B9205" s="101">
        <v>62</v>
      </c>
      <c r="C9205" s="92" t="str">
        <f t="shared" si="429"/>
        <v>DELETE /funds-confirmation-consents/{ConsentId}</v>
      </c>
      <c r="D9205" s="94" t="s">
        <v>207</v>
      </c>
      <c r="E9205" s="93" t="str">
        <f t="shared" si="430"/>
        <v>CoF</v>
      </c>
      <c r="F9205" s="93" t="str">
        <f t="shared" si="431"/>
        <v>N</v>
      </c>
      <c r="G9205" s="95">
        <v>6872549.3887491655</v>
      </c>
      <c r="H9205" s="102">
        <v>12003.751454432988</v>
      </c>
      <c r="I9205" s="102">
        <v>128.99432240696805</v>
      </c>
      <c r="J9205" s="96"/>
      <c r="K9205" s="96"/>
      <c r="L9205" s="96"/>
      <c r="M9205" s="96"/>
      <c r="N9205" s="96"/>
      <c r="O9205" s="96"/>
      <c r="P9205" s="96"/>
    </row>
    <row r="9206" spans="1:16" x14ac:dyDescent="0.25">
      <c r="A9206" s="100">
        <v>43802</v>
      </c>
      <c r="B9206" s="101">
        <v>63</v>
      </c>
      <c r="C9206" s="92" t="str">
        <f t="shared" si="429"/>
        <v>POST /funds-confirmations</v>
      </c>
      <c r="D9206" s="94" t="s">
        <v>207</v>
      </c>
      <c r="E9206" s="93" t="str">
        <f t="shared" si="430"/>
        <v>CoF</v>
      </c>
      <c r="F9206" s="93" t="str">
        <f t="shared" si="431"/>
        <v>Y</v>
      </c>
      <c r="G9206" s="95">
        <v>8990482.4633889683</v>
      </c>
      <c r="H9206" s="102">
        <v>19522.485317929863</v>
      </c>
      <c r="I9206" s="102">
        <v>218.24963581946696</v>
      </c>
      <c r="J9206" s="96"/>
      <c r="K9206" s="96"/>
      <c r="L9206" s="96"/>
      <c r="M9206" s="96"/>
      <c r="N9206" s="96"/>
      <c r="O9206" s="96"/>
      <c r="P9206" s="96"/>
    </row>
    <row r="9207" spans="1:16" x14ac:dyDescent="0.25">
      <c r="A9207" s="46">
        <v>43802</v>
      </c>
      <c r="B9207" s="101">
        <v>0</v>
      </c>
      <c r="C9207" s="92" t="str">
        <f t="shared" si="429"/>
        <v>OIDC endpoints for token IDs</v>
      </c>
      <c r="D9207" s="94" t="s">
        <v>208</v>
      </c>
      <c r="E9207" s="93" t="str">
        <f t="shared" si="430"/>
        <v>OIDC</v>
      </c>
      <c r="F9207" s="93" t="str">
        <f t="shared" si="431"/>
        <v>N</v>
      </c>
      <c r="G9207" s="112">
        <v>734051150.07201362</v>
      </c>
      <c r="H9207" s="68">
        <v>1503055.3603050443</v>
      </c>
      <c r="I9207" s="68">
        <v>555.25630559931005</v>
      </c>
      <c r="J9207" s="96"/>
      <c r="K9207" s="96"/>
      <c r="L9207" s="96"/>
      <c r="M9207" s="96"/>
      <c r="N9207" s="96"/>
      <c r="O9207" s="96"/>
      <c r="P9207" s="96"/>
    </row>
    <row r="9208" spans="1:16" x14ac:dyDescent="0.25">
      <c r="A9208" s="97">
        <v>43802</v>
      </c>
      <c r="B9208" s="101">
        <v>1</v>
      </c>
      <c r="C9208" s="92" t="str">
        <f t="shared" si="429"/>
        <v>POST /account-access-consents</v>
      </c>
      <c r="D9208" s="94" t="s">
        <v>208</v>
      </c>
      <c r="E9208" s="93" t="str">
        <f t="shared" si="430"/>
        <v>AISP</v>
      </c>
      <c r="F9208" s="93" t="str">
        <f t="shared" si="431"/>
        <v>N</v>
      </c>
      <c r="G9208" s="95">
        <v>655268.62552535813</v>
      </c>
      <c r="H9208" s="99">
        <v>27115.743009179165</v>
      </c>
      <c r="I9208" s="99">
        <v>82.199533959296431</v>
      </c>
      <c r="J9208" s="96"/>
      <c r="K9208" s="96"/>
      <c r="L9208" s="96"/>
      <c r="M9208" s="96"/>
      <c r="N9208" s="96"/>
      <c r="O9208" s="96"/>
      <c r="P9208" s="96"/>
    </row>
    <row r="9209" spans="1:16" x14ac:dyDescent="0.25">
      <c r="A9209" s="97">
        <v>43802</v>
      </c>
      <c r="B9209" s="101">
        <v>2</v>
      </c>
      <c r="C9209" s="92" t="str">
        <f t="shared" si="429"/>
        <v>GET /account-access-consents/{ConsentId}</v>
      </c>
      <c r="D9209" s="94" t="s">
        <v>208</v>
      </c>
      <c r="E9209" s="93" t="str">
        <f t="shared" si="430"/>
        <v>AISP</v>
      </c>
      <c r="F9209" s="93" t="str">
        <f t="shared" si="431"/>
        <v>N</v>
      </c>
      <c r="G9209" s="95">
        <v>1287613.3837035892</v>
      </c>
      <c r="H9209" s="99">
        <v>29615.204899449742</v>
      </c>
      <c r="I9209" s="99">
        <v>31.823212062784304</v>
      </c>
      <c r="J9209" s="96"/>
      <c r="K9209" s="96"/>
      <c r="L9209" s="96"/>
      <c r="M9209" s="96"/>
      <c r="N9209" s="96"/>
      <c r="O9209" s="96"/>
      <c r="P9209" s="96"/>
    </row>
    <row r="9210" spans="1:16" x14ac:dyDescent="0.25">
      <c r="A9210" s="97">
        <v>43802</v>
      </c>
      <c r="B9210" s="101">
        <v>3</v>
      </c>
      <c r="C9210" s="92" t="str">
        <f t="shared" si="429"/>
        <v>DELETE /account-access-consents/{ConsentId}</v>
      </c>
      <c r="D9210" s="94" t="s">
        <v>208</v>
      </c>
      <c r="E9210" s="93" t="str">
        <f t="shared" si="430"/>
        <v>AISP</v>
      </c>
      <c r="F9210" s="93" t="str">
        <f t="shared" si="431"/>
        <v>N</v>
      </c>
      <c r="G9210" s="95">
        <v>633657.36127012002</v>
      </c>
      <c r="H9210" s="99">
        <v>23553.177507387063</v>
      </c>
      <c r="I9210" s="99">
        <v>284.76603384472855</v>
      </c>
      <c r="J9210" s="96"/>
      <c r="K9210" s="96"/>
      <c r="L9210" s="96"/>
      <c r="M9210" s="96"/>
      <c r="N9210" s="96"/>
      <c r="O9210" s="96"/>
      <c r="P9210" s="96"/>
    </row>
    <row r="9211" spans="1:16" x14ac:dyDescent="0.25">
      <c r="A9211" s="97">
        <v>43802</v>
      </c>
      <c r="B9211" s="101">
        <v>4</v>
      </c>
      <c r="C9211" s="92" t="str">
        <f t="shared" si="429"/>
        <v>GET /accounts</v>
      </c>
      <c r="D9211" s="94" t="s">
        <v>208</v>
      </c>
      <c r="E9211" s="93" t="str">
        <f t="shared" si="430"/>
        <v>AISP</v>
      </c>
      <c r="F9211" s="93" t="str">
        <f t="shared" si="431"/>
        <v>Y</v>
      </c>
      <c r="G9211" s="95">
        <v>1617882.2433994499</v>
      </c>
      <c r="H9211" s="99">
        <v>28429.903838061968</v>
      </c>
      <c r="I9211" s="99">
        <v>66.122058527441112</v>
      </c>
      <c r="J9211" s="96"/>
      <c r="K9211" s="96"/>
      <c r="L9211" s="96"/>
      <c r="M9211" s="96"/>
      <c r="N9211" s="96"/>
      <c r="O9211" s="96"/>
      <c r="P9211" s="96"/>
    </row>
    <row r="9212" spans="1:16" x14ac:dyDescent="0.25">
      <c r="A9212" s="97">
        <v>43802</v>
      </c>
      <c r="B9212" s="101">
        <v>5</v>
      </c>
      <c r="C9212" s="92" t="str">
        <f t="shared" si="429"/>
        <v>GET /accounts/{AccountId}</v>
      </c>
      <c r="D9212" s="94" t="s">
        <v>208</v>
      </c>
      <c r="E9212" s="93" t="str">
        <f t="shared" si="430"/>
        <v>AISP</v>
      </c>
      <c r="F9212" s="93" t="str">
        <f t="shared" si="431"/>
        <v>Y</v>
      </c>
      <c r="G9212" s="95">
        <v>2708822.2188242706</v>
      </c>
      <c r="H9212" s="99">
        <v>38455.033340437665</v>
      </c>
      <c r="I9212" s="99">
        <v>82.650073149896343</v>
      </c>
      <c r="J9212" s="96"/>
      <c r="K9212" s="96"/>
      <c r="L9212" s="96"/>
      <c r="M9212" s="96"/>
      <c r="N9212" s="96"/>
      <c r="O9212" s="96"/>
      <c r="P9212" s="96"/>
    </row>
    <row r="9213" spans="1:16" x14ac:dyDescent="0.25">
      <c r="A9213" s="97">
        <v>43802</v>
      </c>
      <c r="B9213" s="101">
        <v>6</v>
      </c>
      <c r="C9213" s="92" t="str">
        <f t="shared" si="429"/>
        <v>GET /accounts/{AccountId}/balances</v>
      </c>
      <c r="D9213" s="94" t="s">
        <v>208</v>
      </c>
      <c r="E9213" s="93" t="str">
        <f t="shared" si="430"/>
        <v>AISP</v>
      </c>
      <c r="F9213" s="93" t="str">
        <f t="shared" si="431"/>
        <v>Y</v>
      </c>
      <c r="G9213" s="95">
        <v>1888986.5977321407</v>
      </c>
      <c r="H9213" s="99">
        <v>28603.538637440783</v>
      </c>
      <c r="I9213" s="99">
        <v>144.497572364436</v>
      </c>
      <c r="J9213" s="96"/>
      <c r="K9213" s="96"/>
      <c r="L9213" s="96"/>
      <c r="M9213" s="96"/>
      <c r="N9213" s="96"/>
      <c r="O9213" s="96"/>
      <c r="P9213" s="96"/>
    </row>
    <row r="9214" spans="1:16" x14ac:dyDescent="0.25">
      <c r="A9214" s="97">
        <v>43802</v>
      </c>
      <c r="B9214" s="101">
        <v>7</v>
      </c>
      <c r="C9214" s="92" t="str">
        <f t="shared" si="429"/>
        <v>GET /balances</v>
      </c>
      <c r="D9214" s="94" t="s">
        <v>208</v>
      </c>
      <c r="E9214" s="93" t="str">
        <f t="shared" si="430"/>
        <v>AISP</v>
      </c>
      <c r="F9214" s="93" t="str">
        <f t="shared" si="431"/>
        <v>Y</v>
      </c>
      <c r="G9214" s="95">
        <v>1137152.2518291874</v>
      </c>
      <c r="H9214" s="99">
        <v>23397.555983290535</v>
      </c>
      <c r="I9214" s="99">
        <v>165.94768095764519</v>
      </c>
      <c r="J9214" s="96"/>
      <c r="K9214" s="96"/>
      <c r="L9214" s="96"/>
      <c r="M9214" s="96"/>
      <c r="N9214" s="96"/>
      <c r="O9214" s="96"/>
      <c r="P9214" s="96"/>
    </row>
    <row r="9215" spans="1:16" x14ac:dyDescent="0.25">
      <c r="A9215" s="97">
        <v>43802</v>
      </c>
      <c r="B9215" s="101">
        <v>8</v>
      </c>
      <c r="C9215" s="92" t="str">
        <f t="shared" si="429"/>
        <v>GET /accounts/{AccountId}/transactions</v>
      </c>
      <c r="D9215" s="94" t="s">
        <v>208</v>
      </c>
      <c r="E9215" s="93" t="str">
        <f t="shared" si="430"/>
        <v>AISP</v>
      </c>
      <c r="F9215" s="93" t="str">
        <f t="shared" si="431"/>
        <v>Y</v>
      </c>
      <c r="G9215" s="95">
        <v>30944966.002079345</v>
      </c>
      <c r="H9215" s="99">
        <v>21178.15177747879</v>
      </c>
      <c r="I9215" s="99">
        <v>156.38314401817547</v>
      </c>
      <c r="J9215" s="96"/>
      <c r="K9215" s="96"/>
      <c r="L9215" s="96"/>
      <c r="M9215" s="96"/>
      <c r="N9215" s="96"/>
      <c r="O9215" s="96"/>
      <c r="P9215" s="96"/>
    </row>
    <row r="9216" spans="1:16" x14ac:dyDescent="0.25">
      <c r="A9216" s="97">
        <v>43802</v>
      </c>
      <c r="B9216" s="101">
        <v>9</v>
      </c>
      <c r="C9216" s="92" t="str">
        <f t="shared" si="429"/>
        <v>GET /transactions</v>
      </c>
      <c r="D9216" s="94" t="s">
        <v>208</v>
      </c>
      <c r="E9216" s="93" t="str">
        <f t="shared" si="430"/>
        <v>AISP</v>
      </c>
      <c r="F9216" s="93" t="str">
        <f t="shared" si="431"/>
        <v>Y</v>
      </c>
      <c r="G9216" s="95">
        <v>308964897.66334152</v>
      </c>
      <c r="H9216" s="99">
        <v>42786.536338481921</v>
      </c>
      <c r="I9216" s="99">
        <v>31.871799742623669</v>
      </c>
      <c r="J9216" s="96"/>
      <c r="K9216" s="96"/>
      <c r="L9216" s="96"/>
      <c r="M9216" s="96"/>
      <c r="N9216" s="96"/>
      <c r="O9216" s="96"/>
      <c r="P9216" s="96"/>
    </row>
    <row r="9217" spans="1:16" x14ac:dyDescent="0.25">
      <c r="A9217" s="97">
        <v>43802</v>
      </c>
      <c r="B9217" s="101">
        <v>10</v>
      </c>
      <c r="C9217" s="92" t="str">
        <f t="shared" si="429"/>
        <v>GET /accounts/{AccountId}/beneficiaries</v>
      </c>
      <c r="D9217" s="94" t="s">
        <v>208</v>
      </c>
      <c r="E9217" s="93" t="str">
        <f t="shared" si="430"/>
        <v>AISP</v>
      </c>
      <c r="F9217" s="93" t="str">
        <f t="shared" si="431"/>
        <v>Y</v>
      </c>
      <c r="G9217" s="95">
        <v>1976196.8816973302</v>
      </c>
      <c r="H9217" s="99">
        <v>29049.171719312824</v>
      </c>
      <c r="I9217" s="99">
        <v>136.35773819756218</v>
      </c>
      <c r="J9217" s="96"/>
      <c r="K9217" s="96"/>
      <c r="L9217" s="96"/>
      <c r="M9217" s="96"/>
      <c r="N9217" s="96"/>
      <c r="O9217" s="96"/>
      <c r="P9217" s="96"/>
    </row>
    <row r="9218" spans="1:16" x14ac:dyDescent="0.25">
      <c r="A9218" s="97">
        <v>43802</v>
      </c>
      <c r="B9218" s="101">
        <v>11</v>
      </c>
      <c r="C9218" s="92" t="str">
        <f t="shared" si="429"/>
        <v>GET /beneficiaries</v>
      </c>
      <c r="D9218" s="94" t="s">
        <v>208</v>
      </c>
      <c r="E9218" s="93" t="str">
        <f t="shared" si="430"/>
        <v>AISP</v>
      </c>
      <c r="F9218" s="93" t="str">
        <f t="shared" si="431"/>
        <v>Y</v>
      </c>
      <c r="G9218" s="95">
        <v>2931740.7802029625</v>
      </c>
      <c r="H9218" s="99">
        <v>38911.346177018844</v>
      </c>
      <c r="I9218" s="99">
        <v>27.834107326886507</v>
      </c>
      <c r="J9218" s="96"/>
      <c r="K9218" s="96"/>
      <c r="L9218" s="96"/>
      <c r="M9218" s="96"/>
      <c r="N9218" s="96"/>
      <c r="O9218" s="96"/>
      <c r="P9218" s="96"/>
    </row>
    <row r="9219" spans="1:16" x14ac:dyDescent="0.25">
      <c r="A9219" s="97">
        <v>43802</v>
      </c>
      <c r="B9219" s="101">
        <v>12</v>
      </c>
      <c r="C9219" s="92" t="str">
        <f t="shared" si="429"/>
        <v>GET /accounts/{AccountId}/direct-debits</v>
      </c>
      <c r="D9219" s="94" t="s">
        <v>208</v>
      </c>
      <c r="E9219" s="93" t="str">
        <f t="shared" si="430"/>
        <v>AISP</v>
      </c>
      <c r="F9219" s="93" t="str">
        <f t="shared" si="431"/>
        <v>Y</v>
      </c>
      <c r="G9219" s="95">
        <v>1739068.7616119457</v>
      </c>
      <c r="H9219" s="99">
        <v>33335.554028723942</v>
      </c>
      <c r="I9219" s="99">
        <v>162.94968087469076</v>
      </c>
      <c r="J9219" s="96"/>
      <c r="K9219" s="96"/>
      <c r="L9219" s="96"/>
      <c r="M9219" s="96"/>
      <c r="N9219" s="96"/>
      <c r="O9219" s="96"/>
      <c r="P9219" s="96"/>
    </row>
    <row r="9220" spans="1:16" x14ac:dyDescent="0.25">
      <c r="A9220" s="97">
        <v>43802</v>
      </c>
      <c r="B9220" s="101">
        <v>13</v>
      </c>
      <c r="C9220" s="92" t="str">
        <f t="shared" si="429"/>
        <v>GET /direct-debits</v>
      </c>
      <c r="D9220" s="94" t="s">
        <v>208</v>
      </c>
      <c r="E9220" s="93" t="str">
        <f t="shared" si="430"/>
        <v>AISP</v>
      </c>
      <c r="F9220" s="93" t="str">
        <f t="shared" si="431"/>
        <v>Y</v>
      </c>
      <c r="G9220" s="95">
        <v>1793780.2423794342</v>
      </c>
      <c r="H9220" s="99">
        <v>21064.384020715341</v>
      </c>
      <c r="I9220" s="99">
        <v>230.36368288327935</v>
      </c>
      <c r="J9220" s="96"/>
      <c r="K9220" s="96"/>
      <c r="L9220" s="96"/>
      <c r="M9220" s="96"/>
      <c r="N9220" s="96"/>
      <c r="O9220" s="96"/>
      <c r="P9220" s="96"/>
    </row>
    <row r="9221" spans="1:16" x14ac:dyDescent="0.25">
      <c r="A9221" s="97">
        <v>43802</v>
      </c>
      <c r="B9221" s="101">
        <v>14</v>
      </c>
      <c r="C9221" s="92" t="str">
        <f t="shared" si="429"/>
        <v>GET /accounts/{AccountId}/standing-orders</v>
      </c>
      <c r="D9221" s="94" t="s">
        <v>208</v>
      </c>
      <c r="E9221" s="93" t="str">
        <f t="shared" si="430"/>
        <v>AISP</v>
      </c>
      <c r="F9221" s="93" t="str">
        <f t="shared" si="431"/>
        <v>Y</v>
      </c>
      <c r="G9221" s="95">
        <v>852129.68862341007</v>
      </c>
      <c r="H9221" s="99">
        <v>18558.15072702842</v>
      </c>
      <c r="I9221" s="99">
        <v>129.09981688266569</v>
      </c>
      <c r="J9221" s="96"/>
      <c r="K9221" s="96"/>
      <c r="L9221" s="96"/>
      <c r="M9221" s="96"/>
      <c r="N9221" s="96"/>
      <c r="O9221" s="96"/>
      <c r="P9221" s="96"/>
    </row>
    <row r="9222" spans="1:16" x14ac:dyDescent="0.25">
      <c r="A9222" s="97">
        <v>43802</v>
      </c>
      <c r="B9222" s="101">
        <v>15</v>
      </c>
      <c r="C9222" s="92" t="str">
        <f t="shared" si="429"/>
        <v>GET /standing-orders</v>
      </c>
      <c r="D9222" s="94" t="s">
        <v>208</v>
      </c>
      <c r="E9222" s="93" t="str">
        <f t="shared" si="430"/>
        <v>AISP</v>
      </c>
      <c r="F9222" s="93" t="str">
        <f t="shared" si="431"/>
        <v>Y</v>
      </c>
      <c r="G9222" s="95">
        <v>1455544.0566564191</v>
      </c>
      <c r="H9222" s="99">
        <v>39966.952674483065</v>
      </c>
      <c r="I9222" s="99">
        <v>152.84313072430271</v>
      </c>
      <c r="J9222" s="96"/>
      <c r="K9222" s="96"/>
      <c r="L9222" s="96"/>
      <c r="M9222" s="96"/>
      <c r="N9222" s="96"/>
      <c r="O9222" s="96"/>
      <c r="P9222" s="96"/>
    </row>
    <row r="9223" spans="1:16" x14ac:dyDescent="0.25">
      <c r="A9223" s="97">
        <v>43802</v>
      </c>
      <c r="B9223" s="101">
        <v>16</v>
      </c>
      <c r="C9223" s="92" t="str">
        <f t="shared" si="429"/>
        <v>GET /accounts/{AccountId}/product</v>
      </c>
      <c r="D9223" s="94" t="s">
        <v>208</v>
      </c>
      <c r="E9223" s="93" t="str">
        <f t="shared" si="430"/>
        <v>AISP</v>
      </c>
      <c r="F9223" s="93" t="str">
        <f t="shared" si="431"/>
        <v>Y</v>
      </c>
      <c r="G9223" s="95">
        <v>395396.21713786578</v>
      </c>
      <c r="H9223" s="99">
        <v>5785.5430314581563</v>
      </c>
      <c r="I9223" s="99">
        <v>174.85335173604673</v>
      </c>
      <c r="J9223" s="96"/>
      <c r="K9223" s="96"/>
      <c r="L9223" s="96"/>
      <c r="M9223" s="96"/>
      <c r="N9223" s="96"/>
      <c r="O9223" s="96"/>
      <c r="P9223" s="96"/>
    </row>
    <row r="9224" spans="1:16" x14ac:dyDescent="0.25">
      <c r="A9224" s="97">
        <v>43802</v>
      </c>
      <c r="B9224" s="101">
        <v>17</v>
      </c>
      <c r="C9224" s="92" t="str">
        <f t="shared" ref="C9224:C9287" si="432">VLOOKUP($B9224,endpoints,3)</f>
        <v>GET /products</v>
      </c>
      <c r="D9224" s="94" t="s">
        <v>208</v>
      </c>
      <c r="E9224" s="93" t="str">
        <f t="shared" ref="E9224:E9287" si="433">VLOOKUP($B9224,endpoints,4)</f>
        <v>AISP</v>
      </c>
      <c r="F9224" s="93" t="str">
        <f t="shared" ref="F9224:F9287" si="434">VLOOKUP($B9224,endpoints,5)</f>
        <v>Y</v>
      </c>
      <c r="G9224" s="95">
        <v>804826.00040021958</v>
      </c>
      <c r="H9224" s="99">
        <v>29948.782287271257</v>
      </c>
      <c r="I9224" s="99">
        <v>243.89159808302978</v>
      </c>
      <c r="J9224" s="96"/>
      <c r="K9224" s="96"/>
      <c r="L9224" s="96"/>
      <c r="M9224" s="96"/>
      <c r="N9224" s="96"/>
      <c r="O9224" s="96"/>
      <c r="P9224" s="96"/>
    </row>
    <row r="9225" spans="1:16" x14ac:dyDescent="0.25">
      <c r="A9225" s="97">
        <v>43802</v>
      </c>
      <c r="B9225" s="101">
        <v>18</v>
      </c>
      <c r="C9225" s="92" t="str">
        <f t="shared" si="432"/>
        <v>GET /accounts/{AccountId}/offers</v>
      </c>
      <c r="D9225" s="94" t="s">
        <v>208</v>
      </c>
      <c r="E9225" s="93" t="str">
        <f t="shared" si="433"/>
        <v>AISP</v>
      </c>
      <c r="F9225" s="93" t="str">
        <f t="shared" si="434"/>
        <v>Y</v>
      </c>
      <c r="G9225" s="95">
        <v>746461.24515843252</v>
      </c>
      <c r="H9225" s="99">
        <v>38241.40812310444</v>
      </c>
      <c r="I9225" s="99">
        <v>256.97831079804467</v>
      </c>
      <c r="J9225" s="96"/>
      <c r="K9225" s="96"/>
      <c r="L9225" s="96"/>
      <c r="M9225" s="96"/>
      <c r="N9225" s="96"/>
      <c r="O9225" s="96"/>
      <c r="P9225" s="96"/>
    </row>
    <row r="9226" spans="1:16" x14ac:dyDescent="0.25">
      <c r="A9226" s="97">
        <v>43802</v>
      </c>
      <c r="B9226" s="101">
        <v>19</v>
      </c>
      <c r="C9226" s="92" t="str">
        <f t="shared" si="432"/>
        <v>GET /offers</v>
      </c>
      <c r="D9226" s="94" t="s">
        <v>208</v>
      </c>
      <c r="E9226" s="93" t="str">
        <f t="shared" si="433"/>
        <v>AISP</v>
      </c>
      <c r="F9226" s="93" t="str">
        <f t="shared" si="434"/>
        <v>Y</v>
      </c>
      <c r="G9226" s="95">
        <v>3143026.9136300911</v>
      </c>
      <c r="H9226" s="99">
        <v>42641.39357389525</v>
      </c>
      <c r="I9226" s="99">
        <v>149.93360081186265</v>
      </c>
      <c r="J9226" s="96"/>
      <c r="K9226" s="96"/>
      <c r="L9226" s="96"/>
      <c r="M9226" s="96"/>
      <c r="N9226" s="96"/>
      <c r="O9226" s="96"/>
      <c r="P9226" s="96"/>
    </row>
    <row r="9227" spans="1:16" x14ac:dyDescent="0.25">
      <c r="A9227" s="97">
        <v>43802</v>
      </c>
      <c r="B9227" s="101">
        <v>20</v>
      </c>
      <c r="C9227" s="92" t="str">
        <f t="shared" si="432"/>
        <v>GET /accounts/{AccountId}/party</v>
      </c>
      <c r="D9227" s="94" t="s">
        <v>208</v>
      </c>
      <c r="E9227" s="93" t="str">
        <f t="shared" si="433"/>
        <v>AISP</v>
      </c>
      <c r="F9227" s="93" t="str">
        <f t="shared" si="434"/>
        <v>Y</v>
      </c>
      <c r="G9227" s="95">
        <v>1158121.0895838721</v>
      </c>
      <c r="H9227" s="99">
        <v>45289.555741528784</v>
      </c>
      <c r="I9227" s="99">
        <v>0</v>
      </c>
      <c r="J9227" s="96"/>
      <c r="K9227" s="96"/>
      <c r="L9227" s="96"/>
      <c r="M9227" s="96"/>
      <c r="N9227" s="96"/>
      <c r="O9227" s="96"/>
      <c r="P9227" s="96"/>
    </row>
    <row r="9228" spans="1:16" x14ac:dyDescent="0.25">
      <c r="A9228" s="97">
        <v>43802</v>
      </c>
      <c r="B9228" s="101">
        <v>21</v>
      </c>
      <c r="C9228" s="92" t="str">
        <f t="shared" si="432"/>
        <v>GET /party</v>
      </c>
      <c r="D9228" s="94" t="s">
        <v>208</v>
      </c>
      <c r="E9228" s="93" t="str">
        <f t="shared" si="433"/>
        <v>AISP</v>
      </c>
      <c r="F9228" s="93" t="str">
        <f t="shared" si="434"/>
        <v>Y</v>
      </c>
      <c r="G9228" s="95">
        <v>755289.56600169127</v>
      </c>
      <c r="H9228" s="99">
        <v>10690.844043326344</v>
      </c>
      <c r="I9228" s="99">
        <v>361.98395352607105</v>
      </c>
      <c r="J9228" s="96"/>
      <c r="K9228" s="96"/>
      <c r="L9228" s="96"/>
      <c r="M9228" s="96"/>
      <c r="N9228" s="96"/>
      <c r="O9228" s="96"/>
      <c r="P9228" s="96"/>
    </row>
    <row r="9229" spans="1:16" x14ac:dyDescent="0.25">
      <c r="A9229" s="97">
        <v>43802</v>
      </c>
      <c r="B9229" s="101">
        <v>22</v>
      </c>
      <c r="C9229" s="92" t="str">
        <f t="shared" si="432"/>
        <v>GET /accounts/{AccountId}/scheduled-payments</v>
      </c>
      <c r="D9229" s="94" t="s">
        <v>208</v>
      </c>
      <c r="E9229" s="93" t="str">
        <f t="shared" si="433"/>
        <v>AISP</v>
      </c>
      <c r="F9229" s="93" t="str">
        <f t="shared" si="434"/>
        <v>Y</v>
      </c>
      <c r="G9229" s="95">
        <v>878466.37828961539</v>
      </c>
      <c r="H9229" s="99">
        <v>35991.586642756884</v>
      </c>
      <c r="I9229" s="99">
        <v>3.1655117248875992</v>
      </c>
      <c r="J9229" s="96"/>
      <c r="K9229" s="96"/>
      <c r="L9229" s="96"/>
      <c r="M9229" s="96"/>
      <c r="N9229" s="96"/>
      <c r="O9229" s="96"/>
      <c r="P9229" s="96"/>
    </row>
    <row r="9230" spans="1:16" x14ac:dyDescent="0.25">
      <c r="A9230" s="97">
        <v>43802</v>
      </c>
      <c r="B9230" s="101">
        <v>23</v>
      </c>
      <c r="C9230" s="92" t="str">
        <f t="shared" si="432"/>
        <v>GET /scheduled-payments</v>
      </c>
      <c r="D9230" s="94" t="s">
        <v>208</v>
      </c>
      <c r="E9230" s="93" t="str">
        <f t="shared" si="433"/>
        <v>AISP</v>
      </c>
      <c r="F9230" s="93" t="str">
        <f t="shared" si="434"/>
        <v>Y</v>
      </c>
      <c r="G9230" s="95">
        <v>1713865.0239531994</v>
      </c>
      <c r="H9230" s="99">
        <v>32924.916150107267</v>
      </c>
      <c r="I9230" s="99">
        <v>87.36911706819825</v>
      </c>
      <c r="J9230" s="96"/>
      <c r="K9230" s="96"/>
      <c r="L9230" s="96"/>
      <c r="M9230" s="96"/>
      <c r="N9230" s="96"/>
      <c r="O9230" s="96"/>
      <c r="P9230" s="96"/>
    </row>
    <row r="9231" spans="1:16" x14ac:dyDescent="0.25">
      <c r="A9231" s="97">
        <v>43802</v>
      </c>
      <c r="B9231" s="101">
        <v>24</v>
      </c>
      <c r="C9231" s="92" t="str">
        <f t="shared" si="432"/>
        <v>GET /accounts/{AccountId}/statements</v>
      </c>
      <c r="D9231" s="94" t="s">
        <v>208</v>
      </c>
      <c r="E9231" s="93" t="str">
        <f t="shared" si="433"/>
        <v>AISP</v>
      </c>
      <c r="F9231" s="93" t="str">
        <f t="shared" si="434"/>
        <v>Y</v>
      </c>
      <c r="G9231" s="95">
        <v>827885.91162861499</v>
      </c>
      <c r="H9231" s="99">
        <v>13072.919245392755</v>
      </c>
      <c r="I9231" s="99">
        <v>134.63735048411715</v>
      </c>
      <c r="J9231" s="96"/>
      <c r="K9231" s="96"/>
      <c r="L9231" s="96"/>
      <c r="M9231" s="96"/>
      <c r="N9231" s="96"/>
      <c r="O9231" s="96"/>
      <c r="P9231" s="96"/>
    </row>
    <row r="9232" spans="1:16" x14ac:dyDescent="0.25">
      <c r="A9232" s="97">
        <v>43802</v>
      </c>
      <c r="B9232" s="101">
        <v>25</v>
      </c>
      <c r="C9232" s="92" t="str">
        <f t="shared" si="432"/>
        <v>GET /accounts/{AccountId}/statements/{StatementId}</v>
      </c>
      <c r="D9232" s="94" t="s">
        <v>208</v>
      </c>
      <c r="E9232" s="93" t="str">
        <f t="shared" si="433"/>
        <v>AISP</v>
      </c>
      <c r="F9232" s="93" t="str">
        <f t="shared" si="434"/>
        <v>Y</v>
      </c>
      <c r="G9232" s="95">
        <v>1126646.0037507368</v>
      </c>
      <c r="H9232" s="99">
        <v>22764.303309461033</v>
      </c>
      <c r="I9232" s="99">
        <v>108.30447160774747</v>
      </c>
      <c r="J9232" s="96"/>
      <c r="K9232" s="96"/>
      <c r="L9232" s="96"/>
      <c r="M9232" s="96"/>
      <c r="N9232" s="96"/>
      <c r="O9232" s="96"/>
      <c r="P9232" s="96"/>
    </row>
    <row r="9233" spans="1:16" x14ac:dyDescent="0.25">
      <c r="A9233" s="97">
        <v>43802</v>
      </c>
      <c r="B9233" s="101">
        <v>26</v>
      </c>
      <c r="C9233" s="92" t="str">
        <f t="shared" si="432"/>
        <v>GET /accounts/{AccountId}/statements/{StatementId}/file</v>
      </c>
      <c r="D9233" s="94" t="s">
        <v>208</v>
      </c>
      <c r="E9233" s="93" t="str">
        <f t="shared" si="433"/>
        <v>AISP</v>
      </c>
      <c r="F9233" s="93" t="str">
        <f t="shared" si="434"/>
        <v>Y</v>
      </c>
      <c r="G9233" s="95">
        <v>2139102.0700767585</v>
      </c>
      <c r="H9233" s="99">
        <v>25028.532663294249</v>
      </c>
      <c r="I9233" s="99">
        <v>83.81857481392035</v>
      </c>
      <c r="J9233" s="96"/>
      <c r="K9233" s="96"/>
      <c r="L9233" s="96"/>
      <c r="M9233" s="96"/>
      <c r="N9233" s="96"/>
      <c r="O9233" s="96"/>
      <c r="P9233" s="96"/>
    </row>
    <row r="9234" spans="1:16" x14ac:dyDescent="0.25">
      <c r="A9234" s="97">
        <v>43802</v>
      </c>
      <c r="B9234" s="101">
        <v>27</v>
      </c>
      <c r="C9234" s="92" t="str">
        <f t="shared" si="432"/>
        <v>GET /accounts/{AccountId}/statements/{StatementId}/transactions</v>
      </c>
      <c r="D9234" s="94" t="s">
        <v>208</v>
      </c>
      <c r="E9234" s="93" t="str">
        <f t="shared" si="433"/>
        <v>AISP</v>
      </c>
      <c r="F9234" s="93" t="str">
        <f t="shared" si="434"/>
        <v>Y</v>
      </c>
      <c r="G9234" s="95">
        <v>28896195.292254377</v>
      </c>
      <c r="H9234" s="99">
        <v>7658.1327397450368</v>
      </c>
      <c r="I9234" s="99">
        <v>291.93973408104728</v>
      </c>
      <c r="J9234" s="96"/>
      <c r="K9234" s="96"/>
      <c r="L9234" s="96"/>
      <c r="M9234" s="96"/>
      <c r="N9234" s="96"/>
      <c r="O9234" s="96"/>
      <c r="P9234" s="96"/>
    </row>
    <row r="9235" spans="1:16" x14ac:dyDescent="0.25">
      <c r="A9235" s="97">
        <v>43802</v>
      </c>
      <c r="B9235" s="101">
        <v>28</v>
      </c>
      <c r="C9235" s="92" t="str">
        <f t="shared" si="432"/>
        <v>GET /statements</v>
      </c>
      <c r="D9235" s="94" t="s">
        <v>208</v>
      </c>
      <c r="E9235" s="93" t="str">
        <f t="shared" si="433"/>
        <v>AISP</v>
      </c>
      <c r="F9235" s="93" t="str">
        <f t="shared" si="434"/>
        <v>Y</v>
      </c>
      <c r="G9235" s="95">
        <v>3347813.3538177107</v>
      </c>
      <c r="H9235" s="99">
        <v>42158.990401243456</v>
      </c>
      <c r="I9235" s="99">
        <v>62.108356954558012</v>
      </c>
      <c r="J9235" s="96"/>
      <c r="K9235" s="96"/>
      <c r="L9235" s="96"/>
      <c r="M9235" s="96"/>
      <c r="N9235" s="96"/>
      <c r="O9235" s="96"/>
      <c r="P9235" s="96"/>
    </row>
    <row r="9236" spans="1:16" x14ac:dyDescent="0.25">
      <c r="A9236" s="97">
        <v>43802</v>
      </c>
      <c r="B9236" s="101">
        <v>29</v>
      </c>
      <c r="C9236" s="92" t="str">
        <f t="shared" si="432"/>
        <v>POST /domestic-payment-consents</v>
      </c>
      <c r="D9236" s="94" t="s">
        <v>208</v>
      </c>
      <c r="E9236" s="93" t="str">
        <f t="shared" si="433"/>
        <v>PISP</v>
      </c>
      <c r="F9236" s="93" t="str">
        <f t="shared" si="434"/>
        <v>N</v>
      </c>
      <c r="G9236" s="95">
        <v>3959218.9835024867</v>
      </c>
      <c r="H9236" s="103">
        <v>9241.3563617567215</v>
      </c>
      <c r="I9236" s="103">
        <v>92.486719735005749</v>
      </c>
      <c r="J9236" s="96"/>
      <c r="K9236" s="96"/>
      <c r="L9236" s="96"/>
      <c r="M9236" s="96"/>
      <c r="N9236" s="96"/>
      <c r="O9236" s="96"/>
      <c r="P9236" s="96"/>
    </row>
    <row r="9237" spans="1:16" x14ac:dyDescent="0.25">
      <c r="A9237" s="97">
        <v>43802</v>
      </c>
      <c r="B9237" s="101">
        <v>30</v>
      </c>
      <c r="C9237" s="92" t="str">
        <f t="shared" si="432"/>
        <v>GET /domestic-payment-consents/{ConsentId}</v>
      </c>
      <c r="D9237" s="94" t="s">
        <v>208</v>
      </c>
      <c r="E9237" s="93" t="str">
        <f t="shared" si="433"/>
        <v>PISP</v>
      </c>
      <c r="F9237" s="93" t="str">
        <f t="shared" si="434"/>
        <v>N</v>
      </c>
      <c r="G9237" s="95">
        <v>14222157.802121149</v>
      </c>
      <c r="H9237" s="103">
        <v>16383.537621765283</v>
      </c>
      <c r="I9237" s="103">
        <v>136.11506160359713</v>
      </c>
      <c r="J9237" s="96"/>
      <c r="K9237" s="96"/>
      <c r="L9237" s="96"/>
      <c r="M9237" s="96"/>
      <c r="N9237" s="96"/>
      <c r="O9237" s="96"/>
      <c r="P9237" s="96"/>
    </row>
    <row r="9238" spans="1:16" x14ac:dyDescent="0.25">
      <c r="A9238" s="97">
        <v>43802</v>
      </c>
      <c r="B9238" s="101">
        <v>31</v>
      </c>
      <c r="C9238" s="92" t="str">
        <f t="shared" si="432"/>
        <v>POST /domestic-payments</v>
      </c>
      <c r="D9238" s="94" t="s">
        <v>208</v>
      </c>
      <c r="E9238" s="93" t="str">
        <f t="shared" si="433"/>
        <v>PISP</v>
      </c>
      <c r="F9238" s="93" t="str">
        <f t="shared" si="434"/>
        <v>Y</v>
      </c>
      <c r="G9238" s="95">
        <v>5003388.1305431221</v>
      </c>
      <c r="H9238" s="99">
        <v>14856.671912536944</v>
      </c>
      <c r="I9238" s="99">
        <v>6.2423778303451121</v>
      </c>
      <c r="J9238" s="96"/>
      <c r="K9238" s="96"/>
      <c r="L9238" s="96"/>
      <c r="M9238" s="96"/>
      <c r="N9238" s="96"/>
      <c r="O9238" s="96"/>
      <c r="P9238" s="96"/>
    </row>
    <row r="9239" spans="1:16" x14ac:dyDescent="0.25">
      <c r="A9239" s="97">
        <v>43802</v>
      </c>
      <c r="B9239" s="101">
        <v>32</v>
      </c>
      <c r="C9239" s="92" t="str">
        <f t="shared" si="432"/>
        <v>GET /domestic-payments/{DomesticPaymentId}</v>
      </c>
      <c r="D9239" s="94" t="s">
        <v>208</v>
      </c>
      <c r="E9239" s="93" t="str">
        <f t="shared" si="433"/>
        <v>PISP</v>
      </c>
      <c r="F9239" s="93" t="str">
        <f t="shared" si="434"/>
        <v>Y</v>
      </c>
      <c r="G9239" s="95">
        <v>34116807.261144847</v>
      </c>
      <c r="H9239" s="99">
        <v>40377.889100945009</v>
      </c>
      <c r="I9239" s="99">
        <v>63.096892742250652</v>
      </c>
      <c r="J9239" s="96"/>
      <c r="K9239" s="96"/>
      <c r="L9239" s="96"/>
      <c r="M9239" s="96"/>
      <c r="N9239" s="96"/>
      <c r="O9239" s="96"/>
      <c r="P9239" s="96"/>
    </row>
    <row r="9240" spans="1:16" x14ac:dyDescent="0.25">
      <c r="A9240" s="97">
        <v>43802</v>
      </c>
      <c r="B9240" s="101">
        <v>33</v>
      </c>
      <c r="C9240" s="92" t="str">
        <f t="shared" si="432"/>
        <v>POST /domestic-scheduled-payment-consents</v>
      </c>
      <c r="D9240" s="94" t="s">
        <v>208</v>
      </c>
      <c r="E9240" s="93" t="str">
        <f t="shared" si="433"/>
        <v>PISP</v>
      </c>
      <c r="F9240" s="93" t="str">
        <f t="shared" si="434"/>
        <v>N</v>
      </c>
      <c r="G9240" s="95">
        <v>15976999.576780872</v>
      </c>
      <c r="H9240" s="99">
        <v>19761.654088583244</v>
      </c>
      <c r="I9240" s="99">
        <v>110.75203512518121</v>
      </c>
      <c r="J9240" s="96"/>
      <c r="K9240" s="96"/>
      <c r="L9240" s="96"/>
      <c r="M9240" s="96"/>
      <c r="N9240" s="96"/>
      <c r="O9240" s="96"/>
      <c r="P9240" s="96"/>
    </row>
    <row r="9241" spans="1:16" x14ac:dyDescent="0.25">
      <c r="A9241" s="97">
        <v>43802</v>
      </c>
      <c r="B9241" s="101">
        <v>34</v>
      </c>
      <c r="C9241" s="92" t="str">
        <f t="shared" si="432"/>
        <v>GET /domestic-scheduled-payment-consents/{ConsentId}</v>
      </c>
      <c r="D9241" s="94" t="s">
        <v>208</v>
      </c>
      <c r="E9241" s="93" t="str">
        <f t="shared" si="433"/>
        <v>PISP</v>
      </c>
      <c r="F9241" s="93" t="str">
        <f t="shared" si="434"/>
        <v>N</v>
      </c>
      <c r="G9241" s="95">
        <v>12671867.625526311</v>
      </c>
      <c r="H9241" s="99">
        <v>12641.371822276675</v>
      </c>
      <c r="I9241" s="99">
        <v>76.81233779295907</v>
      </c>
      <c r="J9241" s="96"/>
      <c r="K9241" s="96"/>
      <c r="L9241" s="96"/>
      <c r="M9241" s="96"/>
      <c r="N9241" s="96"/>
      <c r="O9241" s="96"/>
      <c r="P9241" s="96"/>
    </row>
    <row r="9242" spans="1:16" x14ac:dyDescent="0.25">
      <c r="A9242" s="97">
        <v>43802</v>
      </c>
      <c r="B9242" s="101">
        <v>35</v>
      </c>
      <c r="C9242" s="92" t="str">
        <f t="shared" si="432"/>
        <v>POST /domestic-scheduled-payments</v>
      </c>
      <c r="D9242" s="94" t="s">
        <v>208</v>
      </c>
      <c r="E9242" s="93" t="str">
        <f t="shared" si="433"/>
        <v>PISP</v>
      </c>
      <c r="F9242" s="93" t="str">
        <f t="shared" si="434"/>
        <v>Y</v>
      </c>
      <c r="G9242" s="95">
        <v>29875983.408882413</v>
      </c>
      <c r="H9242" s="99">
        <v>44671.904006539495</v>
      </c>
      <c r="I9242" s="99">
        <v>151.38793377079494</v>
      </c>
      <c r="J9242" s="96"/>
      <c r="K9242" s="96"/>
      <c r="L9242" s="96"/>
      <c r="M9242" s="96"/>
      <c r="N9242" s="96"/>
      <c r="O9242" s="96"/>
      <c r="P9242" s="96"/>
    </row>
    <row r="9243" spans="1:16" x14ac:dyDescent="0.25">
      <c r="A9243" s="97">
        <v>43802</v>
      </c>
      <c r="B9243" s="101">
        <v>36</v>
      </c>
      <c r="C9243" s="92" t="str">
        <f t="shared" si="432"/>
        <v>GET /domestic-scheduled-payments/{DomesticScheduledPaymentId}</v>
      </c>
      <c r="D9243" s="94" t="s">
        <v>208</v>
      </c>
      <c r="E9243" s="93" t="str">
        <f t="shared" si="433"/>
        <v>PISP</v>
      </c>
      <c r="F9243" s="93" t="str">
        <f t="shared" si="434"/>
        <v>Y</v>
      </c>
      <c r="G9243" s="95">
        <v>14975371.511710376</v>
      </c>
      <c r="H9243" s="99">
        <v>30631.804190338979</v>
      </c>
      <c r="I9243" s="99">
        <v>88.5423053294666</v>
      </c>
      <c r="J9243" s="96"/>
      <c r="K9243" s="96"/>
      <c r="L9243" s="96"/>
      <c r="M9243" s="96"/>
      <c r="N9243" s="96"/>
      <c r="O9243" s="96"/>
      <c r="P9243" s="96"/>
    </row>
    <row r="9244" spans="1:16" x14ac:dyDescent="0.25">
      <c r="A9244" s="97">
        <v>43802</v>
      </c>
      <c r="B9244" s="101">
        <v>37</v>
      </c>
      <c r="C9244" s="92" t="str">
        <f t="shared" si="432"/>
        <v>POST /domestic-standing-order-consents</v>
      </c>
      <c r="D9244" s="94" t="s">
        <v>208</v>
      </c>
      <c r="E9244" s="93" t="str">
        <f t="shared" si="433"/>
        <v>PISP</v>
      </c>
      <c r="F9244" s="93" t="str">
        <f t="shared" si="434"/>
        <v>N</v>
      </c>
      <c r="G9244" s="95">
        <v>24205186.844522107</v>
      </c>
      <c r="H9244" s="99">
        <v>23610.204168290966</v>
      </c>
      <c r="I9244" s="99">
        <v>209.57685808817524</v>
      </c>
      <c r="J9244" s="96"/>
      <c r="K9244" s="96"/>
      <c r="L9244" s="96"/>
      <c r="M9244" s="96"/>
      <c r="N9244" s="96"/>
      <c r="O9244" s="96"/>
      <c r="P9244" s="96"/>
    </row>
    <row r="9245" spans="1:16" x14ac:dyDescent="0.25">
      <c r="A9245" s="97">
        <v>43802</v>
      </c>
      <c r="B9245" s="101">
        <v>38</v>
      </c>
      <c r="C9245" s="92" t="str">
        <f t="shared" si="432"/>
        <v>GET /domestic-standing-order-consents/{ConsentId}</v>
      </c>
      <c r="D9245" s="94" t="s">
        <v>208</v>
      </c>
      <c r="E9245" s="93" t="str">
        <f t="shared" si="433"/>
        <v>PISP</v>
      </c>
      <c r="F9245" s="93" t="str">
        <f t="shared" si="434"/>
        <v>N</v>
      </c>
      <c r="G9245" s="95">
        <v>22515360.843257334</v>
      </c>
      <c r="H9245" s="99">
        <v>28917.467573722555</v>
      </c>
      <c r="I9245" s="99">
        <v>190.57950323631331</v>
      </c>
      <c r="J9245" s="96"/>
      <c r="K9245" s="96"/>
      <c r="L9245" s="96"/>
      <c r="M9245" s="96"/>
      <c r="N9245" s="96"/>
      <c r="O9245" s="96"/>
      <c r="P9245" s="96"/>
    </row>
    <row r="9246" spans="1:16" x14ac:dyDescent="0.25">
      <c r="A9246" s="97">
        <v>43802</v>
      </c>
      <c r="B9246" s="101">
        <v>39</v>
      </c>
      <c r="C9246" s="92" t="str">
        <f t="shared" si="432"/>
        <v>POST /domestic-standing-orders</v>
      </c>
      <c r="D9246" s="94" t="s">
        <v>208</v>
      </c>
      <c r="E9246" s="93" t="str">
        <f t="shared" si="433"/>
        <v>PISP</v>
      </c>
      <c r="F9246" s="93" t="str">
        <f t="shared" si="434"/>
        <v>Y</v>
      </c>
      <c r="G9246" s="95">
        <v>8487236.5966176223</v>
      </c>
      <c r="H9246" s="99">
        <v>18898.714561334509</v>
      </c>
      <c r="I9246" s="99">
        <v>2.046512717462492</v>
      </c>
      <c r="J9246" s="96"/>
      <c r="K9246" s="96"/>
      <c r="L9246" s="96"/>
      <c r="M9246" s="96"/>
      <c r="N9246" s="96"/>
      <c r="O9246" s="96"/>
      <c r="P9246" s="96"/>
    </row>
    <row r="9247" spans="1:16" x14ac:dyDescent="0.25">
      <c r="A9247" s="97">
        <v>43802</v>
      </c>
      <c r="B9247" s="101">
        <v>40</v>
      </c>
      <c r="C9247" s="92" t="str">
        <f t="shared" si="432"/>
        <v>GET /domestic-standing-orders/{DomesticStandingOrderId}</v>
      </c>
      <c r="D9247" s="94" t="s">
        <v>208</v>
      </c>
      <c r="E9247" s="93" t="str">
        <f t="shared" si="433"/>
        <v>PISP</v>
      </c>
      <c r="F9247" s="93" t="str">
        <f t="shared" si="434"/>
        <v>Y</v>
      </c>
      <c r="G9247" s="95">
        <v>5962352.1363294357</v>
      </c>
      <c r="H9247" s="99">
        <v>8728.2885530095591</v>
      </c>
      <c r="I9247" s="99">
        <v>247.58541105017318</v>
      </c>
      <c r="J9247" s="96"/>
      <c r="K9247" s="96"/>
      <c r="L9247" s="96"/>
      <c r="M9247" s="96"/>
      <c r="N9247" s="96"/>
      <c r="O9247" s="96"/>
      <c r="P9247" s="96"/>
    </row>
    <row r="9248" spans="1:16" x14ac:dyDescent="0.25">
      <c r="A9248" s="97">
        <v>43802</v>
      </c>
      <c r="B9248" s="101">
        <v>41</v>
      </c>
      <c r="C9248" s="92" t="str">
        <f t="shared" si="432"/>
        <v>POST /international-payment-consents</v>
      </c>
      <c r="D9248" s="94" t="s">
        <v>208</v>
      </c>
      <c r="E9248" s="93" t="str">
        <f t="shared" si="433"/>
        <v>PISP</v>
      </c>
      <c r="F9248" s="93" t="str">
        <f t="shared" si="434"/>
        <v>N</v>
      </c>
      <c r="G9248" s="95">
        <v>29256778.089377619</v>
      </c>
      <c r="H9248" s="99">
        <v>46618.609813803851</v>
      </c>
      <c r="I9248" s="99">
        <v>59.719011542006292</v>
      </c>
      <c r="J9248" s="96"/>
      <c r="K9248" s="96"/>
      <c r="L9248" s="96"/>
      <c r="M9248" s="96"/>
      <c r="N9248" s="96"/>
      <c r="O9248" s="96"/>
      <c r="P9248" s="96"/>
    </row>
    <row r="9249" spans="1:16" x14ac:dyDescent="0.25">
      <c r="A9249" s="97">
        <v>43802</v>
      </c>
      <c r="B9249" s="101">
        <v>42</v>
      </c>
      <c r="C9249" s="92" t="str">
        <f t="shared" si="432"/>
        <v>GET /international-payment-consents/{ConsentId}</v>
      </c>
      <c r="D9249" s="94" t="s">
        <v>208</v>
      </c>
      <c r="E9249" s="93" t="str">
        <f t="shared" si="433"/>
        <v>PISP</v>
      </c>
      <c r="F9249" s="93" t="str">
        <f t="shared" si="434"/>
        <v>N</v>
      </c>
      <c r="G9249" s="95">
        <v>30408177.13477895</v>
      </c>
      <c r="H9249" s="99">
        <v>33615.663567471478</v>
      </c>
      <c r="I9249" s="99">
        <v>234.85649070902824</v>
      </c>
      <c r="J9249" s="96"/>
      <c r="K9249" s="96"/>
      <c r="L9249" s="96"/>
      <c r="M9249" s="96"/>
      <c r="N9249" s="96"/>
      <c r="O9249" s="96"/>
      <c r="P9249" s="96"/>
    </row>
    <row r="9250" spans="1:16" x14ac:dyDescent="0.25">
      <c r="A9250" s="97">
        <v>43802</v>
      </c>
      <c r="B9250" s="101">
        <v>43</v>
      </c>
      <c r="C9250" s="92" t="str">
        <f t="shared" si="432"/>
        <v>POST /international-payments</v>
      </c>
      <c r="D9250" s="94" t="s">
        <v>208</v>
      </c>
      <c r="E9250" s="93" t="str">
        <f t="shared" si="433"/>
        <v>PISP</v>
      </c>
      <c r="F9250" s="93" t="str">
        <f t="shared" si="434"/>
        <v>Y</v>
      </c>
      <c r="G9250" s="95">
        <v>36267329.770173624</v>
      </c>
      <c r="H9250" s="99">
        <v>40020.190436876328</v>
      </c>
      <c r="I9250" s="99">
        <v>43.364105179178985</v>
      </c>
      <c r="J9250" s="96"/>
      <c r="K9250" s="96"/>
      <c r="L9250" s="96"/>
      <c r="M9250" s="96"/>
      <c r="N9250" s="96"/>
      <c r="O9250" s="96"/>
      <c r="P9250" s="96"/>
    </row>
    <row r="9251" spans="1:16" x14ac:dyDescent="0.25">
      <c r="A9251" s="97">
        <v>43802</v>
      </c>
      <c r="B9251" s="101">
        <v>44</v>
      </c>
      <c r="C9251" s="92" t="str">
        <f t="shared" si="432"/>
        <v>GET /international-payments/{InternationalPaymentId}</v>
      </c>
      <c r="D9251" s="94" t="s">
        <v>208</v>
      </c>
      <c r="E9251" s="93" t="str">
        <f t="shared" si="433"/>
        <v>PISP</v>
      </c>
      <c r="F9251" s="93" t="str">
        <f t="shared" si="434"/>
        <v>Y</v>
      </c>
      <c r="G9251" s="95">
        <v>12834672.355295433</v>
      </c>
      <c r="H9251" s="99">
        <v>18227.76065391671</v>
      </c>
      <c r="I9251" s="99">
        <v>57.666276223550653</v>
      </c>
      <c r="J9251" s="96"/>
      <c r="K9251" s="96"/>
      <c r="L9251" s="96"/>
      <c r="M9251" s="96"/>
      <c r="N9251" s="96"/>
      <c r="O9251" s="96"/>
      <c r="P9251" s="96"/>
    </row>
    <row r="9252" spans="1:16" x14ac:dyDescent="0.25">
      <c r="A9252" s="97">
        <v>43802</v>
      </c>
      <c r="B9252" s="101">
        <v>45</v>
      </c>
      <c r="C9252" s="92" t="str">
        <f t="shared" si="432"/>
        <v>POST /international-scheduled-payment-consents</v>
      </c>
      <c r="D9252" s="94" t="s">
        <v>208</v>
      </c>
      <c r="E9252" s="93" t="str">
        <f t="shared" si="433"/>
        <v>PISP</v>
      </c>
      <c r="F9252" s="93" t="str">
        <f t="shared" si="434"/>
        <v>N</v>
      </c>
      <c r="G9252" s="95">
        <v>24590401.849773541</v>
      </c>
      <c r="H9252" s="99">
        <v>32674.266332787916</v>
      </c>
      <c r="I9252" s="99">
        <v>14.49588895640967</v>
      </c>
      <c r="J9252" s="96"/>
      <c r="K9252" s="96"/>
      <c r="L9252" s="96"/>
      <c r="M9252" s="96"/>
      <c r="N9252" s="96"/>
      <c r="O9252" s="96"/>
      <c r="P9252" s="96"/>
    </row>
    <row r="9253" spans="1:16" x14ac:dyDescent="0.25">
      <c r="A9253" s="97">
        <v>43802</v>
      </c>
      <c r="B9253" s="101">
        <v>46</v>
      </c>
      <c r="C9253" s="92" t="str">
        <f t="shared" si="432"/>
        <v>GET /international-scheduled-payment-consents/{ConsentId}</v>
      </c>
      <c r="D9253" s="94" t="s">
        <v>208</v>
      </c>
      <c r="E9253" s="93" t="str">
        <f t="shared" si="433"/>
        <v>PISP</v>
      </c>
      <c r="F9253" s="93" t="str">
        <f t="shared" si="434"/>
        <v>N</v>
      </c>
      <c r="G9253" s="95">
        <v>8589745.1256908812</v>
      </c>
      <c r="H9253" s="99">
        <v>26667.766566291048</v>
      </c>
      <c r="I9253" s="99">
        <v>24.046671200806369</v>
      </c>
      <c r="J9253" s="96"/>
      <c r="K9253" s="96"/>
      <c r="L9253" s="96"/>
      <c r="M9253" s="96"/>
      <c r="N9253" s="96"/>
      <c r="O9253" s="96"/>
      <c r="P9253" s="96"/>
    </row>
    <row r="9254" spans="1:16" x14ac:dyDescent="0.25">
      <c r="A9254" s="97">
        <v>43802</v>
      </c>
      <c r="B9254" s="101">
        <v>47</v>
      </c>
      <c r="C9254" s="92" t="str">
        <f t="shared" si="432"/>
        <v>POST /international-scheduled-payments</v>
      </c>
      <c r="D9254" s="94" t="s">
        <v>208</v>
      </c>
      <c r="E9254" s="93" t="str">
        <f t="shared" si="433"/>
        <v>PISP</v>
      </c>
      <c r="F9254" s="93" t="str">
        <f t="shared" si="434"/>
        <v>Y</v>
      </c>
      <c r="G9254" s="95">
        <v>14611344.449850747</v>
      </c>
      <c r="H9254" s="99">
        <v>22479.653047129741</v>
      </c>
      <c r="I9254" s="99">
        <v>64.797158645886896</v>
      </c>
      <c r="J9254" s="96"/>
      <c r="K9254" s="96"/>
      <c r="L9254" s="96"/>
      <c r="M9254" s="96"/>
      <c r="N9254" s="96"/>
      <c r="O9254" s="96"/>
      <c r="P9254" s="96"/>
    </row>
    <row r="9255" spans="1:16" x14ac:dyDescent="0.25">
      <c r="A9255" s="97">
        <v>43802</v>
      </c>
      <c r="B9255" s="101">
        <v>48</v>
      </c>
      <c r="C9255" s="92" t="str">
        <f t="shared" si="432"/>
        <v>GET /international-scheduled-payments/{InternationalScheduledPaymentId}</v>
      </c>
      <c r="D9255" s="94" t="s">
        <v>208</v>
      </c>
      <c r="E9255" s="93" t="str">
        <f t="shared" si="433"/>
        <v>PISP</v>
      </c>
      <c r="F9255" s="93" t="str">
        <f t="shared" si="434"/>
        <v>Y</v>
      </c>
      <c r="G9255" s="95">
        <v>20812360.355986074</v>
      </c>
      <c r="H9255" s="99">
        <v>37598.103238633812</v>
      </c>
      <c r="I9255" s="99">
        <v>52.611842882614781</v>
      </c>
      <c r="J9255" s="96"/>
      <c r="K9255" s="96"/>
      <c r="L9255" s="96"/>
      <c r="M9255" s="96"/>
      <c r="N9255" s="96"/>
      <c r="O9255" s="96"/>
      <c r="P9255" s="96"/>
    </row>
    <row r="9256" spans="1:16" x14ac:dyDescent="0.25">
      <c r="A9256" s="97">
        <v>43802</v>
      </c>
      <c r="B9256" s="101">
        <v>49</v>
      </c>
      <c r="C9256" s="92" t="str">
        <f t="shared" si="432"/>
        <v>POST /international-standing-order-consents</v>
      </c>
      <c r="D9256" s="94" t="s">
        <v>208</v>
      </c>
      <c r="E9256" s="93" t="str">
        <f t="shared" si="433"/>
        <v>PISP</v>
      </c>
      <c r="F9256" s="93" t="str">
        <f t="shared" si="434"/>
        <v>N</v>
      </c>
      <c r="G9256" s="95">
        <v>3761030.6188640543</v>
      </c>
      <c r="H9256" s="99">
        <v>13254.633956432746</v>
      </c>
      <c r="I9256" s="99">
        <v>6.1356840917189226</v>
      </c>
      <c r="J9256" s="96"/>
      <c r="K9256" s="96"/>
      <c r="L9256" s="96"/>
      <c r="M9256" s="96"/>
      <c r="N9256" s="96"/>
      <c r="O9256" s="96"/>
      <c r="P9256" s="96"/>
    </row>
    <row r="9257" spans="1:16" x14ac:dyDescent="0.25">
      <c r="A9257" s="97">
        <v>43802</v>
      </c>
      <c r="B9257" s="101">
        <v>50</v>
      </c>
      <c r="C9257" s="92" t="str">
        <f t="shared" si="432"/>
        <v>GET /international-standing-order-consents/{ConsentId}</v>
      </c>
      <c r="D9257" s="94" t="s">
        <v>208</v>
      </c>
      <c r="E9257" s="93" t="str">
        <f t="shared" si="433"/>
        <v>PISP</v>
      </c>
      <c r="F9257" s="93" t="str">
        <f t="shared" si="434"/>
        <v>N</v>
      </c>
      <c r="G9257" s="95">
        <v>18583401.503844094</v>
      </c>
      <c r="H9257" s="99">
        <v>31343.087280004409</v>
      </c>
      <c r="I9257" s="99">
        <v>264.86869276712537</v>
      </c>
      <c r="J9257" s="96"/>
      <c r="K9257" s="96"/>
      <c r="L9257" s="96"/>
      <c r="M9257" s="96"/>
      <c r="N9257" s="96"/>
      <c r="O9257" s="96"/>
      <c r="P9257" s="96"/>
    </row>
    <row r="9258" spans="1:16" x14ac:dyDescent="0.25">
      <c r="A9258" s="97">
        <v>43802</v>
      </c>
      <c r="B9258" s="101">
        <v>51</v>
      </c>
      <c r="C9258" s="92" t="str">
        <f t="shared" si="432"/>
        <v>POST /international-standing-orders</v>
      </c>
      <c r="D9258" s="94" t="s">
        <v>208</v>
      </c>
      <c r="E9258" s="93" t="str">
        <f t="shared" si="433"/>
        <v>PISP</v>
      </c>
      <c r="F9258" s="93" t="str">
        <f t="shared" si="434"/>
        <v>Y</v>
      </c>
      <c r="G9258" s="95">
        <v>15796269.324308319</v>
      </c>
      <c r="H9258" s="99">
        <v>25380.049262737244</v>
      </c>
      <c r="I9258" s="99">
        <v>213.97971908780517</v>
      </c>
      <c r="J9258" s="96"/>
      <c r="K9258" s="96"/>
      <c r="L9258" s="96"/>
      <c r="M9258" s="96"/>
      <c r="N9258" s="96"/>
      <c r="O9258" s="96"/>
      <c r="P9258" s="96"/>
    </row>
    <row r="9259" spans="1:16" x14ac:dyDescent="0.25">
      <c r="A9259" s="97">
        <v>43802</v>
      </c>
      <c r="B9259" s="101">
        <v>52</v>
      </c>
      <c r="C9259" s="92" t="str">
        <f t="shared" si="432"/>
        <v>GET /international-standing-orders/{InternationalStandingOrderPaymentId}</v>
      </c>
      <c r="D9259" s="94" t="s">
        <v>208</v>
      </c>
      <c r="E9259" s="93" t="str">
        <f t="shared" si="433"/>
        <v>PISP</v>
      </c>
      <c r="F9259" s="93" t="str">
        <f t="shared" si="434"/>
        <v>Y</v>
      </c>
      <c r="G9259" s="95">
        <v>6103826.5584138334</v>
      </c>
      <c r="H9259" s="99">
        <v>18744.110187095197</v>
      </c>
      <c r="I9259" s="99">
        <v>75.485355201311052</v>
      </c>
      <c r="J9259" s="96"/>
      <c r="K9259" s="96"/>
      <c r="L9259" s="96"/>
      <c r="M9259" s="96"/>
      <c r="N9259" s="96"/>
      <c r="O9259" s="96"/>
      <c r="P9259" s="96"/>
    </row>
    <row r="9260" spans="1:16" x14ac:dyDescent="0.25">
      <c r="A9260" s="97">
        <v>43802</v>
      </c>
      <c r="B9260" s="101">
        <v>53</v>
      </c>
      <c r="C9260" s="92" t="str">
        <f t="shared" si="432"/>
        <v>POST /file-payment-consents</v>
      </c>
      <c r="D9260" s="94" t="s">
        <v>208</v>
      </c>
      <c r="E9260" s="93" t="str">
        <f t="shared" si="433"/>
        <v>PISP</v>
      </c>
      <c r="F9260" s="93" t="str">
        <f t="shared" si="434"/>
        <v>N</v>
      </c>
      <c r="G9260" s="95">
        <v>11569314.198255632</v>
      </c>
      <c r="H9260" s="99">
        <v>12823.342970255793</v>
      </c>
      <c r="I9260" s="99">
        <v>20.808421722597664</v>
      </c>
      <c r="J9260" s="96"/>
      <c r="K9260" s="96"/>
      <c r="L9260" s="96"/>
      <c r="M9260" s="96"/>
      <c r="N9260" s="96"/>
      <c r="O9260" s="96"/>
      <c r="P9260" s="96"/>
    </row>
    <row r="9261" spans="1:16" x14ac:dyDescent="0.25">
      <c r="A9261" s="97">
        <v>43802</v>
      </c>
      <c r="B9261" s="101">
        <v>54</v>
      </c>
      <c r="C9261" s="92" t="str">
        <f t="shared" si="432"/>
        <v>GET /file-payment-consents/{ConsentId}</v>
      </c>
      <c r="D9261" s="94" t="s">
        <v>208</v>
      </c>
      <c r="E9261" s="93" t="str">
        <f t="shared" si="433"/>
        <v>PISP</v>
      </c>
      <c r="F9261" s="93" t="str">
        <f t="shared" si="434"/>
        <v>N</v>
      </c>
      <c r="G9261" s="95">
        <v>19003221.901908815</v>
      </c>
      <c r="H9261" s="99">
        <v>22000.267339249229</v>
      </c>
      <c r="I9261" s="99">
        <v>176.13435435961441</v>
      </c>
      <c r="J9261" s="96"/>
      <c r="K9261" s="96"/>
      <c r="L9261" s="96"/>
      <c r="M9261" s="96"/>
      <c r="N9261" s="96"/>
      <c r="O9261" s="96"/>
      <c r="P9261" s="96"/>
    </row>
    <row r="9262" spans="1:16" x14ac:dyDescent="0.25">
      <c r="A9262" s="97">
        <v>43802</v>
      </c>
      <c r="B9262" s="101">
        <v>55</v>
      </c>
      <c r="C9262" s="92" t="str">
        <f t="shared" si="432"/>
        <v>POST /file-payment-consents/{ConsentId}/file</v>
      </c>
      <c r="D9262" s="94" t="s">
        <v>208</v>
      </c>
      <c r="E9262" s="93" t="str">
        <f t="shared" si="433"/>
        <v>PISP</v>
      </c>
      <c r="F9262" s="93" t="str">
        <f t="shared" si="434"/>
        <v>N</v>
      </c>
      <c r="G9262" s="95">
        <v>21134090.632929865</v>
      </c>
      <c r="H9262" s="99">
        <v>32433.418663809574</v>
      </c>
      <c r="I9262" s="99">
        <v>64.785577408149095</v>
      </c>
      <c r="J9262" s="96"/>
      <c r="K9262" s="96"/>
      <c r="L9262" s="96"/>
      <c r="M9262" s="96"/>
      <c r="N9262" s="96"/>
      <c r="O9262" s="96"/>
      <c r="P9262" s="96"/>
    </row>
    <row r="9263" spans="1:16" x14ac:dyDescent="0.25">
      <c r="A9263" s="97">
        <v>43802</v>
      </c>
      <c r="B9263" s="101">
        <v>56</v>
      </c>
      <c r="C9263" s="92" t="str">
        <f t="shared" si="432"/>
        <v>GET /file-payment-consents/{ConsentId}/file</v>
      </c>
      <c r="D9263" s="94" t="s">
        <v>208</v>
      </c>
      <c r="E9263" s="93" t="str">
        <f t="shared" si="433"/>
        <v>PISP</v>
      </c>
      <c r="F9263" s="93" t="str">
        <f t="shared" si="434"/>
        <v>N</v>
      </c>
      <c r="G9263" s="95">
        <v>25292550.468419999</v>
      </c>
      <c r="H9263" s="99">
        <v>31763.591571471352</v>
      </c>
      <c r="I9263" s="99">
        <v>46.898187594007901</v>
      </c>
      <c r="J9263" s="96"/>
      <c r="K9263" s="96"/>
      <c r="L9263" s="96"/>
      <c r="M9263" s="96"/>
      <c r="N9263" s="96"/>
      <c r="O9263" s="96"/>
      <c r="P9263" s="96"/>
    </row>
    <row r="9264" spans="1:16" x14ac:dyDescent="0.25">
      <c r="A9264" s="97">
        <v>43802</v>
      </c>
      <c r="B9264" s="101">
        <v>57</v>
      </c>
      <c r="C9264" s="92" t="str">
        <f t="shared" si="432"/>
        <v>POST /file-payments</v>
      </c>
      <c r="D9264" s="94" t="s">
        <v>208</v>
      </c>
      <c r="E9264" s="93" t="str">
        <f t="shared" si="433"/>
        <v>PISP</v>
      </c>
      <c r="F9264" s="93" t="str">
        <f t="shared" si="434"/>
        <v>Y</v>
      </c>
      <c r="G9264" s="95">
        <v>363760837.35639071</v>
      </c>
      <c r="H9264" s="99">
        <v>4095.5745204198624</v>
      </c>
      <c r="I9264" s="99">
        <v>57.703315701909325</v>
      </c>
      <c r="J9264" s="96"/>
      <c r="K9264" s="96"/>
      <c r="L9264" s="96"/>
      <c r="M9264" s="96"/>
      <c r="N9264" s="96"/>
      <c r="O9264" s="96"/>
      <c r="P9264" s="96"/>
    </row>
    <row r="9265" spans="1:16" x14ac:dyDescent="0.25">
      <c r="A9265" s="97">
        <v>43802</v>
      </c>
      <c r="B9265" s="101">
        <v>58</v>
      </c>
      <c r="C9265" s="92" t="str">
        <f t="shared" si="432"/>
        <v>GET /file-payments/{FilePaymentId}</v>
      </c>
      <c r="D9265" s="94" t="s">
        <v>208</v>
      </c>
      <c r="E9265" s="93" t="str">
        <f t="shared" si="433"/>
        <v>PISP</v>
      </c>
      <c r="F9265" s="93" t="str">
        <f t="shared" si="434"/>
        <v>Y</v>
      </c>
      <c r="G9265" s="95">
        <v>70746011.411068231</v>
      </c>
      <c r="H9265" s="99">
        <v>796.64555990033591</v>
      </c>
      <c r="I9265" s="99">
        <v>136.74035364730091</v>
      </c>
      <c r="J9265" s="96"/>
      <c r="K9265" s="96"/>
      <c r="L9265" s="96"/>
      <c r="M9265" s="96"/>
      <c r="N9265" s="96"/>
      <c r="O9265" s="96"/>
      <c r="P9265" s="96"/>
    </row>
    <row r="9266" spans="1:16" x14ac:dyDescent="0.25">
      <c r="A9266" s="97">
        <v>43802</v>
      </c>
      <c r="B9266" s="101">
        <v>59</v>
      </c>
      <c r="C9266" s="92" t="str">
        <f t="shared" si="432"/>
        <v>GET /file-payments/{FilePaymentId}/report-file</v>
      </c>
      <c r="D9266" s="94" t="s">
        <v>208</v>
      </c>
      <c r="E9266" s="93" t="str">
        <f t="shared" si="433"/>
        <v>PISP</v>
      </c>
      <c r="F9266" s="93" t="str">
        <f t="shared" si="434"/>
        <v>Y</v>
      </c>
      <c r="G9266" s="95">
        <v>58601838.490797535</v>
      </c>
      <c r="H9266" s="99">
        <v>2508.0244706424364</v>
      </c>
      <c r="I9266" s="99">
        <v>77.203123131852365</v>
      </c>
      <c r="J9266" s="96"/>
      <c r="K9266" s="96"/>
      <c r="L9266" s="96"/>
      <c r="M9266" s="96"/>
      <c r="N9266" s="96"/>
      <c r="O9266" s="96"/>
      <c r="P9266" s="96"/>
    </row>
    <row r="9267" spans="1:16" x14ac:dyDescent="0.25">
      <c r="A9267" s="97">
        <v>43802</v>
      </c>
      <c r="B9267" s="101">
        <v>60</v>
      </c>
      <c r="C9267" s="92" t="str">
        <f t="shared" si="432"/>
        <v>POST /funds-confirmation-consents</v>
      </c>
      <c r="D9267" s="94" t="s">
        <v>208</v>
      </c>
      <c r="E9267" s="93" t="str">
        <f t="shared" si="433"/>
        <v>CoF</v>
      </c>
      <c r="F9267" s="93" t="str">
        <f t="shared" si="434"/>
        <v>N</v>
      </c>
      <c r="G9267" s="95">
        <v>14181096.203636719</v>
      </c>
      <c r="H9267" s="99">
        <v>15223.150309916413</v>
      </c>
      <c r="I9267" s="99">
        <v>12.566131281620457</v>
      </c>
      <c r="J9267" s="96"/>
      <c r="K9267" s="96"/>
      <c r="L9267" s="96"/>
      <c r="M9267" s="96"/>
      <c r="N9267" s="96"/>
      <c r="O9267" s="96"/>
      <c r="P9267" s="96"/>
    </row>
    <row r="9268" spans="1:16" x14ac:dyDescent="0.25">
      <c r="A9268" s="97">
        <v>43802</v>
      </c>
      <c r="B9268" s="101">
        <v>61</v>
      </c>
      <c r="C9268" s="92" t="str">
        <f t="shared" si="432"/>
        <v>GET /funds-confirmation-consents/{ConsentId}</v>
      </c>
      <c r="D9268" s="94" t="s">
        <v>208</v>
      </c>
      <c r="E9268" s="93" t="str">
        <f t="shared" si="433"/>
        <v>CoF</v>
      </c>
      <c r="F9268" s="93" t="str">
        <f t="shared" si="434"/>
        <v>N</v>
      </c>
      <c r="G9268" s="95">
        <v>21439972.591277923</v>
      </c>
      <c r="H9268" s="99">
        <v>41037.451031034208</v>
      </c>
      <c r="I9268" s="99">
        <v>188.75667158658686</v>
      </c>
      <c r="J9268" s="96"/>
      <c r="K9268" s="96"/>
      <c r="L9268" s="96"/>
      <c r="M9268" s="96"/>
      <c r="N9268" s="96"/>
      <c r="O9268" s="96"/>
      <c r="P9268" s="96"/>
    </row>
    <row r="9269" spans="1:16" x14ac:dyDescent="0.25">
      <c r="A9269" s="97">
        <v>43802</v>
      </c>
      <c r="B9269" s="101">
        <v>62</v>
      </c>
      <c r="C9269" s="92" t="str">
        <f t="shared" si="432"/>
        <v>DELETE /funds-confirmation-consents/{ConsentId}</v>
      </c>
      <c r="D9269" s="94" t="s">
        <v>208</v>
      </c>
      <c r="E9269" s="93" t="str">
        <f t="shared" si="433"/>
        <v>CoF</v>
      </c>
      <c r="F9269" s="93" t="str">
        <f t="shared" si="434"/>
        <v>N</v>
      </c>
      <c r="G9269" s="95">
        <v>6247772.1715901503</v>
      </c>
      <c r="H9269" s="99">
        <v>11768.38377885587</v>
      </c>
      <c r="I9269" s="99">
        <v>117.26756582451641</v>
      </c>
      <c r="J9269" s="96"/>
      <c r="K9269" s="96"/>
      <c r="L9269" s="96"/>
      <c r="M9269" s="96"/>
      <c r="N9269" s="96"/>
      <c r="O9269" s="96"/>
      <c r="P9269" s="96"/>
    </row>
    <row r="9270" spans="1:16" x14ac:dyDescent="0.25">
      <c r="A9270" s="97">
        <v>43802</v>
      </c>
      <c r="B9270" s="101">
        <v>63</v>
      </c>
      <c r="C9270" s="92" t="str">
        <f t="shared" si="432"/>
        <v>POST /funds-confirmations</v>
      </c>
      <c r="D9270" s="94" t="s">
        <v>208</v>
      </c>
      <c r="E9270" s="93" t="str">
        <f t="shared" si="433"/>
        <v>CoF</v>
      </c>
      <c r="F9270" s="93" t="str">
        <f t="shared" si="434"/>
        <v>Y</v>
      </c>
      <c r="G9270" s="95">
        <v>8173165.8758081524</v>
      </c>
      <c r="H9270" s="99">
        <v>19139.691488166533</v>
      </c>
      <c r="I9270" s="99">
        <v>198.40875983587904</v>
      </c>
      <c r="J9270" s="96"/>
      <c r="K9270" s="96"/>
      <c r="L9270" s="96"/>
      <c r="M9270" s="96"/>
      <c r="N9270" s="96"/>
      <c r="O9270" s="96"/>
      <c r="P9270" s="96"/>
    </row>
    <row r="9271" spans="1:16" x14ac:dyDescent="0.25">
      <c r="A9271" s="97">
        <v>43802</v>
      </c>
      <c r="B9271" s="101">
        <v>75</v>
      </c>
      <c r="C9271" s="92" t="str">
        <f t="shared" si="432"/>
        <v>GET /domestic-payment-consents/{ConsentId}/funds-confirmation</v>
      </c>
      <c r="D9271" s="94" t="s">
        <v>208</v>
      </c>
      <c r="E9271" s="93" t="str">
        <f t="shared" si="433"/>
        <v>CoF</v>
      </c>
      <c r="F9271" s="93" t="str">
        <f t="shared" si="434"/>
        <v>Y</v>
      </c>
      <c r="G9271" s="95">
        <v>4345781.7782906797</v>
      </c>
      <c r="H9271" s="103">
        <v>6403.4733797222507</v>
      </c>
      <c r="I9271" s="103">
        <v>190.36303583333614</v>
      </c>
      <c r="J9271" s="96"/>
      <c r="K9271" s="96"/>
      <c r="L9271" s="96"/>
      <c r="M9271" s="96"/>
      <c r="N9271" s="96"/>
      <c r="O9271" s="96"/>
      <c r="P9271" s="96"/>
    </row>
    <row r="9272" spans="1:16" x14ac:dyDescent="0.25">
      <c r="A9272" s="97">
        <v>43802</v>
      </c>
      <c r="B9272" s="101">
        <v>76</v>
      </c>
      <c r="C9272" s="92" t="str">
        <f t="shared" si="432"/>
        <v>GET /international-payment-consents/{ConsentId}/funds-confirmation</v>
      </c>
      <c r="D9272" s="94" t="s">
        <v>208</v>
      </c>
      <c r="E9272" s="93" t="str">
        <f t="shared" si="433"/>
        <v>CoF</v>
      </c>
      <c r="F9272" s="93" t="str">
        <f t="shared" si="434"/>
        <v>Y</v>
      </c>
      <c r="G9272" s="95">
        <v>15773099.728747441</v>
      </c>
      <c r="H9272" s="99">
        <v>45457.573922099364</v>
      </c>
      <c r="I9272" s="99">
        <v>84.688560169556496</v>
      </c>
      <c r="J9272" s="96"/>
      <c r="K9272" s="96"/>
      <c r="L9272" s="96"/>
      <c r="M9272" s="96"/>
      <c r="N9272" s="96"/>
      <c r="O9272" s="96"/>
      <c r="P9272" s="96"/>
    </row>
    <row r="9273" spans="1:16" x14ac:dyDescent="0.25">
      <c r="A9273" s="97">
        <v>43802</v>
      </c>
      <c r="B9273" s="101">
        <v>77</v>
      </c>
      <c r="C9273" s="92" t="str">
        <f t="shared" si="432"/>
        <v>GET /international-scheduled-payment-consents/{ConsentId}/funds-confirmation</v>
      </c>
      <c r="D9273" s="94" t="s">
        <v>208</v>
      </c>
      <c r="E9273" s="93" t="str">
        <f t="shared" si="433"/>
        <v>CoF</v>
      </c>
      <c r="F9273" s="93" t="str">
        <f t="shared" si="434"/>
        <v>Y</v>
      </c>
      <c r="G9273" s="95">
        <v>34154504.48335655</v>
      </c>
      <c r="H9273" s="99">
        <v>50626.69698613137</v>
      </c>
      <c r="I9273" s="99">
        <v>8.3788982832716954</v>
      </c>
      <c r="J9273" s="96"/>
      <c r="K9273" s="96"/>
      <c r="L9273" s="96"/>
      <c r="M9273" s="96"/>
      <c r="N9273" s="96"/>
      <c r="O9273" s="96"/>
      <c r="P9273" s="96"/>
    </row>
    <row r="9274" spans="1:16" x14ac:dyDescent="0.25">
      <c r="A9274" s="97">
        <v>43802</v>
      </c>
      <c r="B9274" s="101">
        <v>78</v>
      </c>
      <c r="C9274" s="92" t="str">
        <f t="shared" si="432"/>
        <v>GET /accounts/{AccountId}/parties</v>
      </c>
      <c r="D9274" s="94" t="s">
        <v>208</v>
      </c>
      <c r="E9274" s="93" t="str">
        <f t="shared" si="433"/>
        <v>AISP</v>
      </c>
      <c r="F9274" s="93" t="str">
        <f t="shared" si="434"/>
        <v>Y</v>
      </c>
      <c r="G9274" s="104">
        <v>1216027.1440630658</v>
      </c>
      <c r="H9274" s="99">
        <v>47554.033528605229</v>
      </c>
      <c r="I9274" s="99">
        <v>0</v>
      </c>
      <c r="J9274" s="96"/>
      <c r="K9274" s="96"/>
      <c r="L9274" s="96"/>
      <c r="M9274" s="96"/>
      <c r="N9274" s="96"/>
      <c r="O9274" s="96"/>
      <c r="P9274" s="96"/>
    </row>
    <row r="9275" spans="1:16" x14ac:dyDescent="0.25">
      <c r="A9275" s="97">
        <v>43802</v>
      </c>
      <c r="B9275" s="101">
        <v>79</v>
      </c>
      <c r="C9275" s="92" t="str">
        <f t="shared" si="432"/>
        <v>GET /domestic-payments/{DomesticPaymentId}/payment-details</v>
      </c>
      <c r="D9275" s="94" t="s">
        <v>208</v>
      </c>
      <c r="E9275" s="93" t="str">
        <f t="shared" si="433"/>
        <v>PISP</v>
      </c>
      <c r="F9275" s="93" t="str">
        <f t="shared" si="434"/>
        <v>Y</v>
      </c>
      <c r="G9275" s="104">
        <v>37528487.987259336</v>
      </c>
      <c r="H9275" s="99">
        <v>44415.678011039512</v>
      </c>
      <c r="I9275" s="99">
        <v>69.406582016475724</v>
      </c>
      <c r="J9275" s="96"/>
      <c r="K9275" s="96"/>
      <c r="L9275" s="96"/>
      <c r="M9275" s="96"/>
      <c r="N9275" s="96"/>
      <c r="O9275" s="96"/>
      <c r="P9275" s="96"/>
    </row>
    <row r="9276" spans="1:16" x14ac:dyDescent="0.25">
      <c r="A9276" s="97">
        <v>43802</v>
      </c>
      <c r="B9276" s="101">
        <v>80</v>
      </c>
      <c r="C9276" s="92" t="str">
        <f t="shared" si="432"/>
        <v>GET /domestic-scheduled-payments/{DomesticScheduledPaymentId}/payment-details</v>
      </c>
      <c r="D9276" s="94" t="s">
        <v>208</v>
      </c>
      <c r="E9276" s="93" t="str">
        <f t="shared" si="433"/>
        <v>PISP</v>
      </c>
      <c r="F9276" s="93" t="str">
        <f t="shared" si="434"/>
        <v>Y</v>
      </c>
      <c r="G9276" s="104">
        <v>16472908.662881415</v>
      </c>
      <c r="H9276" s="99">
        <v>33694.984609372877</v>
      </c>
      <c r="I9276" s="99">
        <v>97.396535862413273</v>
      </c>
      <c r="J9276" s="96"/>
      <c r="K9276" s="96"/>
      <c r="L9276" s="96"/>
      <c r="M9276" s="96"/>
      <c r="N9276" s="96"/>
      <c r="O9276" s="96"/>
      <c r="P9276" s="96"/>
    </row>
    <row r="9277" spans="1:16" x14ac:dyDescent="0.25">
      <c r="A9277" s="97">
        <v>43802</v>
      </c>
      <c r="B9277" s="101">
        <v>81</v>
      </c>
      <c r="C9277" s="92" t="str">
        <f t="shared" si="432"/>
        <v>GET /domestic-standing-orders/{DomesticStandingOrderId}/payment-details</v>
      </c>
      <c r="D9277" s="94" t="s">
        <v>208</v>
      </c>
      <c r="E9277" s="93" t="str">
        <f t="shared" si="433"/>
        <v>PISP</v>
      </c>
      <c r="F9277" s="93" t="str">
        <f t="shared" si="434"/>
        <v>Y</v>
      </c>
      <c r="G9277" s="104">
        <v>6558587.3499623798</v>
      </c>
      <c r="H9277" s="99">
        <v>9601.1174083105161</v>
      </c>
      <c r="I9277" s="99">
        <v>272.34395215519049</v>
      </c>
      <c r="J9277" s="96"/>
      <c r="K9277" s="96"/>
      <c r="L9277" s="96"/>
      <c r="M9277" s="96"/>
      <c r="N9277" s="96"/>
      <c r="O9277" s="96"/>
      <c r="P9277" s="96"/>
    </row>
    <row r="9278" spans="1:16" x14ac:dyDescent="0.25">
      <c r="A9278" s="97">
        <v>43802</v>
      </c>
      <c r="B9278" s="101">
        <v>82</v>
      </c>
      <c r="C9278" s="92" t="str">
        <f t="shared" si="432"/>
        <v>GET /international-payments/{InternationalPaymentId}/payment-details</v>
      </c>
      <c r="D9278" s="94" t="s">
        <v>208</v>
      </c>
      <c r="E9278" s="93" t="str">
        <f t="shared" si="433"/>
        <v>PISP</v>
      </c>
      <c r="F9278" s="93" t="str">
        <f t="shared" si="434"/>
        <v>Y</v>
      </c>
      <c r="G9278" s="104">
        <v>14118139.590824977</v>
      </c>
      <c r="H9278" s="99">
        <v>20050.536719308384</v>
      </c>
      <c r="I9278" s="99">
        <v>63.432903845905727</v>
      </c>
      <c r="J9278" s="96"/>
      <c r="K9278" s="96"/>
      <c r="L9278" s="96"/>
      <c r="M9278" s="96"/>
      <c r="N9278" s="96"/>
      <c r="O9278" s="96"/>
      <c r="P9278" s="96"/>
    </row>
    <row r="9279" spans="1:16" x14ac:dyDescent="0.25">
      <c r="A9279" s="97">
        <v>43802</v>
      </c>
      <c r="B9279" s="101">
        <v>83</v>
      </c>
      <c r="C9279" s="92" t="str">
        <f t="shared" si="432"/>
        <v>GET /international-scheduled-payments/{InternationalScheduledPaymentId}/payment-details</v>
      </c>
      <c r="D9279" s="94" t="s">
        <v>208</v>
      </c>
      <c r="E9279" s="93" t="str">
        <f t="shared" si="433"/>
        <v>PISP</v>
      </c>
      <c r="F9279" s="93" t="str">
        <f t="shared" si="434"/>
        <v>Y</v>
      </c>
      <c r="G9279" s="104">
        <v>22893596.391584683</v>
      </c>
      <c r="H9279" s="99">
        <v>41357.913562497197</v>
      </c>
      <c r="I9279" s="99">
        <v>57.873027170876263</v>
      </c>
      <c r="J9279" s="96"/>
      <c r="K9279" s="96"/>
      <c r="L9279" s="96"/>
      <c r="M9279" s="96"/>
      <c r="N9279" s="96"/>
      <c r="O9279" s="96"/>
      <c r="P9279" s="96"/>
    </row>
    <row r="9280" spans="1:16" x14ac:dyDescent="0.25">
      <c r="A9280" s="97">
        <v>43802</v>
      </c>
      <c r="B9280" s="101">
        <v>84</v>
      </c>
      <c r="C9280" s="92" t="str">
        <f t="shared" si="432"/>
        <v>GET /international-standing-orders/{InternationalStandingOrderPaymentId}/payment-details</v>
      </c>
      <c r="D9280" s="94" t="s">
        <v>208</v>
      </c>
      <c r="E9280" s="93" t="str">
        <f t="shared" si="433"/>
        <v>PISP</v>
      </c>
      <c r="F9280" s="93" t="str">
        <f t="shared" si="434"/>
        <v>Y</v>
      </c>
      <c r="G9280" s="104">
        <v>6714209.2142552175</v>
      </c>
      <c r="H9280" s="99">
        <v>20618.521205804718</v>
      </c>
      <c r="I9280" s="99">
        <v>83.033890721442162</v>
      </c>
      <c r="J9280" s="96"/>
      <c r="K9280" s="96"/>
      <c r="L9280" s="96"/>
      <c r="M9280" s="96"/>
      <c r="N9280" s="96"/>
      <c r="O9280" s="96"/>
      <c r="P9280" s="96"/>
    </row>
    <row r="9281" spans="1:16" x14ac:dyDescent="0.25">
      <c r="A9281" s="97">
        <v>43802</v>
      </c>
      <c r="B9281" s="101">
        <v>85</v>
      </c>
      <c r="C9281" s="92" t="str">
        <f t="shared" si="432"/>
        <v>GET /file-payments/{FilePaymentId}/payment-details</v>
      </c>
      <c r="D9281" s="94" t="s">
        <v>208</v>
      </c>
      <c r="E9281" s="93" t="str">
        <f t="shared" si="433"/>
        <v>PISP</v>
      </c>
      <c r="F9281" s="93" t="str">
        <f t="shared" si="434"/>
        <v>Y</v>
      </c>
      <c r="G9281" s="104">
        <v>64462022.339877293</v>
      </c>
      <c r="H9281" s="99">
        <v>2758.8269177066804</v>
      </c>
      <c r="I9281" s="99">
        <v>84.923435445037612</v>
      </c>
      <c r="J9281" s="96"/>
      <c r="K9281" s="96"/>
      <c r="L9281" s="96"/>
      <c r="M9281" s="96"/>
      <c r="N9281" s="96"/>
      <c r="O9281" s="96"/>
      <c r="P9281" s="96"/>
    </row>
    <row r="9282" spans="1:16" x14ac:dyDescent="0.25">
      <c r="A9282" s="97">
        <v>43802</v>
      </c>
      <c r="B9282" s="101">
        <v>86</v>
      </c>
      <c r="C9282" s="92" t="str">
        <f t="shared" si="432"/>
        <v>POST /event-subscriptions</v>
      </c>
      <c r="D9282" s="94" t="s">
        <v>208</v>
      </c>
      <c r="E9282" s="93" t="str">
        <f t="shared" si="433"/>
        <v>Notifications</v>
      </c>
      <c r="F9282" s="93" t="str">
        <f t="shared" si="434"/>
        <v>N</v>
      </c>
      <c r="G9282" s="104">
        <v>12762986.583273048</v>
      </c>
      <c r="H9282" s="99">
        <v>13700.835278924771</v>
      </c>
      <c r="I9282" s="99">
        <v>11.309518153458411</v>
      </c>
      <c r="J9282" s="96"/>
      <c r="K9282" s="96"/>
      <c r="L9282" s="96"/>
      <c r="M9282" s="96"/>
      <c r="N9282" s="96"/>
      <c r="O9282" s="96"/>
      <c r="P9282" s="96"/>
    </row>
    <row r="9283" spans="1:16" x14ac:dyDescent="0.25">
      <c r="A9283" s="97">
        <v>43802</v>
      </c>
      <c r="B9283" s="101">
        <v>87</v>
      </c>
      <c r="C9283" s="92" t="str">
        <f t="shared" si="432"/>
        <v>GET /event-subscriptions</v>
      </c>
      <c r="D9283" s="94" t="s">
        <v>208</v>
      </c>
      <c r="E9283" s="93" t="str">
        <f t="shared" si="433"/>
        <v>Notifications</v>
      </c>
      <c r="F9283" s="93" t="str">
        <f t="shared" si="434"/>
        <v>N</v>
      </c>
      <c r="G9283" s="104">
        <v>19295975.332150131</v>
      </c>
      <c r="H9283" s="99">
        <v>36933.705927930787</v>
      </c>
      <c r="I9283" s="99">
        <v>169.88100442792819</v>
      </c>
      <c r="J9283" s="96"/>
      <c r="K9283" s="96"/>
      <c r="L9283" s="96"/>
      <c r="M9283" s="96"/>
      <c r="N9283" s="96"/>
      <c r="O9283" s="96"/>
      <c r="P9283" s="96"/>
    </row>
    <row r="9284" spans="1:16" x14ac:dyDescent="0.25">
      <c r="A9284" s="97">
        <v>43802</v>
      </c>
      <c r="B9284" s="101">
        <v>88</v>
      </c>
      <c r="C9284" s="92" t="str">
        <f t="shared" si="432"/>
        <v>PUT /event-subscriptions/{EventSubscriptionId}</v>
      </c>
      <c r="D9284" s="94" t="s">
        <v>208</v>
      </c>
      <c r="E9284" s="93" t="str">
        <f t="shared" si="433"/>
        <v>Notifications</v>
      </c>
      <c r="F9284" s="93" t="str">
        <f t="shared" si="434"/>
        <v>N</v>
      </c>
      <c r="G9284" s="104">
        <v>13401135.912436701</v>
      </c>
      <c r="H9284" s="99">
        <v>14385.87704287101</v>
      </c>
      <c r="I9284" s="99">
        <v>11.874994061131332</v>
      </c>
      <c r="J9284" s="96"/>
      <c r="K9284" s="96"/>
      <c r="L9284" s="96"/>
      <c r="M9284" s="96"/>
      <c r="N9284" s="96"/>
      <c r="O9284" s="96"/>
      <c r="P9284" s="96"/>
    </row>
    <row r="9285" spans="1:16" x14ac:dyDescent="0.25">
      <c r="A9285" s="97">
        <v>43802</v>
      </c>
      <c r="B9285" s="101">
        <v>89</v>
      </c>
      <c r="C9285" s="92" t="str">
        <f t="shared" si="432"/>
        <v>DELETE /event-subscriptions/{EventSubscriptionId}</v>
      </c>
      <c r="D9285" s="94" t="s">
        <v>208</v>
      </c>
      <c r="E9285" s="93" t="str">
        <f t="shared" si="433"/>
        <v>Notifications</v>
      </c>
      <c r="F9285" s="93" t="str">
        <f t="shared" si="434"/>
        <v>N</v>
      </c>
      <c r="G9285" s="104">
        <v>6872549.3887491655</v>
      </c>
      <c r="H9285" s="99">
        <v>12945.222156741458</v>
      </c>
      <c r="I9285" s="99">
        <v>128.99432240696805</v>
      </c>
      <c r="J9285" s="96"/>
      <c r="K9285" s="96"/>
      <c r="L9285" s="96"/>
      <c r="M9285" s="96"/>
      <c r="N9285" s="96"/>
      <c r="O9285" s="96"/>
      <c r="P9285" s="96"/>
    </row>
    <row r="9286" spans="1:16" x14ac:dyDescent="0.25">
      <c r="A9286" s="97">
        <v>43802</v>
      </c>
      <c r="B9286" s="101">
        <v>90</v>
      </c>
      <c r="C9286" s="92" t="str">
        <f t="shared" si="432"/>
        <v>POST /event-notifications</v>
      </c>
      <c r="D9286" s="94" t="s">
        <v>208</v>
      </c>
      <c r="E9286" s="93" t="str">
        <f t="shared" si="433"/>
        <v>Notifications</v>
      </c>
      <c r="F9286" s="93" t="str">
        <f t="shared" si="434"/>
        <v>N</v>
      </c>
      <c r="G9286" s="104">
        <v>7764507.582017744</v>
      </c>
      <c r="H9286" s="99">
        <v>18182.706913758204</v>
      </c>
      <c r="I9286" s="99">
        <v>188.48832184408508</v>
      </c>
      <c r="J9286" s="96"/>
      <c r="K9286" s="96"/>
      <c r="L9286" s="96"/>
      <c r="M9286" s="96"/>
      <c r="N9286" s="96"/>
      <c r="O9286" s="96"/>
      <c r="P9286" s="96"/>
    </row>
    <row r="9287" spans="1:16" x14ac:dyDescent="0.25">
      <c r="A9287" s="97">
        <v>43802</v>
      </c>
      <c r="B9287" s="101">
        <v>91</v>
      </c>
      <c r="C9287" s="92" t="str">
        <f t="shared" si="432"/>
        <v>POST /events</v>
      </c>
      <c r="D9287" s="94" t="s">
        <v>208</v>
      </c>
      <c r="E9287" s="93" t="str">
        <f t="shared" si="433"/>
        <v>Notifications</v>
      </c>
      <c r="F9287" s="93" t="str">
        <f t="shared" si="434"/>
        <v>N</v>
      </c>
      <c r="G9287" s="104">
        <v>5622994.9544311352</v>
      </c>
      <c r="H9287" s="99">
        <v>10591.545400970284</v>
      </c>
      <c r="I9287" s="99">
        <v>105.54080924206477</v>
      </c>
      <c r="J9287" s="96"/>
      <c r="K9287" s="96"/>
      <c r="L9287" s="96"/>
      <c r="M9287" s="96"/>
      <c r="N9287" s="96"/>
      <c r="O9287" s="96"/>
      <c r="P9287" s="96"/>
    </row>
    <row r="9288" spans="1:16" x14ac:dyDescent="0.25">
      <c r="A9288" s="97">
        <v>43803</v>
      </c>
      <c r="B9288" s="101">
        <v>0</v>
      </c>
      <c r="C9288" s="92" t="str">
        <f t="shared" ref="C9288:C9351" si="435">VLOOKUP($B9288,endpoints,3)</f>
        <v>OIDC endpoints for token IDs</v>
      </c>
      <c r="D9288" s="94" t="s">
        <v>207</v>
      </c>
      <c r="E9288" s="93" t="str">
        <f t="shared" ref="E9288:E9351" si="436">VLOOKUP($B9288,endpoints,4)</f>
        <v>OIDC</v>
      </c>
      <c r="F9288" s="93" t="str">
        <f t="shared" ref="F9288:F9351" si="437">VLOOKUP($B9288,endpoints,5)</f>
        <v>N</v>
      </c>
      <c r="G9288" s="111">
        <v>893033044.33414102</v>
      </c>
      <c r="H9288" s="99">
        <v>1620777.013514603</v>
      </c>
      <c r="I9288" s="99">
        <v>577.24130409546297</v>
      </c>
      <c r="J9288" s="96"/>
      <c r="K9288" s="96"/>
      <c r="L9288" s="96"/>
      <c r="M9288" s="96"/>
      <c r="N9288" s="96"/>
      <c r="O9288" s="96"/>
      <c r="P9288" s="96"/>
    </row>
    <row r="9289" spans="1:16" x14ac:dyDescent="0.25">
      <c r="A9289" s="100">
        <v>43803</v>
      </c>
      <c r="B9289" s="101">
        <v>1</v>
      </c>
      <c r="C9289" s="92" t="str">
        <f t="shared" si="435"/>
        <v>POST /account-access-consents</v>
      </c>
      <c r="D9289" s="94" t="s">
        <v>207</v>
      </c>
      <c r="E9289" s="93" t="str">
        <f t="shared" si="436"/>
        <v>AISP</v>
      </c>
      <c r="F9289" s="93" t="str">
        <f t="shared" si="437"/>
        <v>N</v>
      </c>
      <c r="G9289" s="95">
        <v>686239.61647156789</v>
      </c>
      <c r="H9289" s="102">
        <v>29988.07811126173</v>
      </c>
      <c r="I9289" s="102">
        <v>93.867773015507467</v>
      </c>
      <c r="J9289" s="96"/>
      <c r="K9289" s="96"/>
      <c r="L9289" s="96"/>
      <c r="M9289" s="96"/>
      <c r="N9289" s="96"/>
      <c r="O9289" s="96"/>
      <c r="P9289" s="96"/>
    </row>
    <row r="9290" spans="1:16" x14ac:dyDescent="0.25">
      <c r="A9290" s="100">
        <v>43803</v>
      </c>
      <c r="B9290" s="101">
        <v>2</v>
      </c>
      <c r="C9290" s="92" t="str">
        <f t="shared" si="435"/>
        <v>GET /account-access-consents/{ConsentId}</v>
      </c>
      <c r="D9290" s="94" t="s">
        <v>207</v>
      </c>
      <c r="E9290" s="93" t="str">
        <f t="shared" si="436"/>
        <v>AISP</v>
      </c>
      <c r="F9290" s="93" t="str">
        <f t="shared" si="437"/>
        <v>N</v>
      </c>
      <c r="G9290" s="95">
        <v>1649990.398668631</v>
      </c>
      <c r="H9290" s="102">
        <v>30067.359399521705</v>
      </c>
      <c r="I9290" s="102">
        <v>33.67520249392539</v>
      </c>
      <c r="J9290" s="96"/>
      <c r="K9290" s="96"/>
      <c r="L9290" s="96"/>
      <c r="M9290" s="96"/>
      <c r="N9290" s="96"/>
      <c r="O9290" s="96"/>
      <c r="P9290" s="96"/>
    </row>
    <row r="9291" spans="1:16" x14ac:dyDescent="0.25">
      <c r="A9291" s="100">
        <v>43803</v>
      </c>
      <c r="B9291" s="101">
        <v>3</v>
      </c>
      <c r="C9291" s="92" t="str">
        <f t="shared" si="435"/>
        <v>DELETE /account-access-consents/{ConsentId}</v>
      </c>
      <c r="D9291" s="94" t="s">
        <v>207</v>
      </c>
      <c r="E9291" s="93" t="str">
        <f t="shared" si="436"/>
        <v>AISP</v>
      </c>
      <c r="F9291" s="93" t="str">
        <f t="shared" si="437"/>
        <v>N</v>
      </c>
      <c r="G9291" s="95">
        <v>735698.35636160348</v>
      </c>
      <c r="H9291" s="102">
        <v>23327.89177466611</v>
      </c>
      <c r="I9291" s="102">
        <v>282.48228738767233</v>
      </c>
      <c r="J9291" s="96"/>
      <c r="K9291" s="96"/>
      <c r="L9291" s="96"/>
      <c r="M9291" s="96"/>
      <c r="N9291" s="96"/>
      <c r="O9291" s="96"/>
      <c r="P9291" s="96"/>
    </row>
    <row r="9292" spans="1:16" x14ac:dyDescent="0.25">
      <c r="A9292" s="100">
        <v>43803</v>
      </c>
      <c r="B9292" s="101">
        <v>4</v>
      </c>
      <c r="C9292" s="92" t="str">
        <f t="shared" si="435"/>
        <v>GET /accounts</v>
      </c>
      <c r="D9292" s="94" t="s">
        <v>207</v>
      </c>
      <c r="E9292" s="93" t="str">
        <f t="shared" si="436"/>
        <v>AISP</v>
      </c>
      <c r="F9292" s="93" t="str">
        <f t="shared" si="437"/>
        <v>Y</v>
      </c>
      <c r="G9292" s="95">
        <v>2011904.3149881184</v>
      </c>
      <c r="H9292" s="102">
        <v>30130.580811989639</v>
      </c>
      <c r="I9292" s="102">
        <v>80.806529178653378</v>
      </c>
      <c r="J9292" s="96"/>
      <c r="K9292" s="96"/>
      <c r="L9292" s="96"/>
      <c r="M9292" s="96"/>
      <c r="N9292" s="96"/>
      <c r="O9292" s="96"/>
      <c r="P9292" s="96"/>
    </row>
    <row r="9293" spans="1:16" x14ac:dyDescent="0.25">
      <c r="A9293" s="100">
        <v>43803</v>
      </c>
      <c r="B9293" s="101">
        <v>5</v>
      </c>
      <c r="C9293" s="92" t="str">
        <f t="shared" si="435"/>
        <v>GET /accounts/{AccountId}</v>
      </c>
      <c r="D9293" s="94" t="s">
        <v>207</v>
      </c>
      <c r="E9293" s="93" t="str">
        <f t="shared" si="436"/>
        <v>AISP</v>
      </c>
      <c r="F9293" s="93" t="str">
        <f t="shared" si="437"/>
        <v>Y</v>
      </c>
      <c r="G9293" s="95">
        <v>3203565.6768041058</v>
      </c>
      <c r="H9293" s="102">
        <v>43466.978454667711</v>
      </c>
      <c r="I9293" s="102">
        <v>96.617855719700216</v>
      </c>
      <c r="J9293" s="96"/>
      <c r="K9293" s="96"/>
      <c r="L9293" s="96"/>
      <c r="M9293" s="96"/>
      <c r="N9293" s="96"/>
      <c r="O9293" s="96"/>
      <c r="P9293" s="96"/>
    </row>
    <row r="9294" spans="1:16" x14ac:dyDescent="0.25">
      <c r="A9294" s="100">
        <v>43803</v>
      </c>
      <c r="B9294" s="101">
        <v>6</v>
      </c>
      <c r="C9294" s="92" t="str">
        <f t="shared" si="435"/>
        <v>GET /accounts/{AccountId}/balances</v>
      </c>
      <c r="D9294" s="94" t="s">
        <v>207</v>
      </c>
      <c r="E9294" s="93" t="str">
        <f t="shared" si="436"/>
        <v>AISP</v>
      </c>
      <c r="F9294" s="93" t="str">
        <f t="shared" si="437"/>
        <v>Y</v>
      </c>
      <c r="G9294" s="95">
        <v>2196607.4292715145</v>
      </c>
      <c r="H9294" s="102">
        <v>28505.785650820912</v>
      </c>
      <c r="I9294" s="102">
        <v>164.10628275716209</v>
      </c>
      <c r="J9294" s="96"/>
      <c r="K9294" s="96"/>
      <c r="L9294" s="96"/>
      <c r="M9294" s="96"/>
      <c r="N9294" s="96"/>
      <c r="O9294" s="96"/>
      <c r="P9294" s="96"/>
    </row>
    <row r="9295" spans="1:16" x14ac:dyDescent="0.25">
      <c r="A9295" s="100">
        <v>43803</v>
      </c>
      <c r="B9295" s="101">
        <v>7</v>
      </c>
      <c r="C9295" s="92" t="str">
        <f t="shared" si="435"/>
        <v>GET /balances</v>
      </c>
      <c r="D9295" s="94" t="s">
        <v>207</v>
      </c>
      <c r="E9295" s="93" t="str">
        <f t="shared" si="436"/>
        <v>AISP</v>
      </c>
      <c r="F9295" s="93" t="str">
        <f t="shared" si="437"/>
        <v>Y</v>
      </c>
      <c r="G9295" s="95">
        <v>1232841.7382606438</v>
      </c>
      <c r="H9295" s="102">
        <v>22436.312198011325</v>
      </c>
      <c r="I9295" s="102">
        <v>156.62310502998932</v>
      </c>
      <c r="J9295" s="96"/>
      <c r="K9295" s="96"/>
      <c r="L9295" s="96"/>
      <c r="M9295" s="96"/>
      <c r="N9295" s="96"/>
      <c r="O9295" s="96"/>
      <c r="P9295" s="96"/>
    </row>
    <row r="9296" spans="1:16" x14ac:dyDescent="0.25">
      <c r="A9296" s="100">
        <v>43803</v>
      </c>
      <c r="B9296" s="101">
        <v>8</v>
      </c>
      <c r="C9296" s="92" t="str">
        <f t="shared" si="435"/>
        <v>GET /accounts/{AccountId}/transactions</v>
      </c>
      <c r="D9296" s="94" t="s">
        <v>207</v>
      </c>
      <c r="E9296" s="93" t="str">
        <f t="shared" si="436"/>
        <v>AISP</v>
      </c>
      <c r="F9296" s="93" t="str">
        <f t="shared" si="437"/>
        <v>Y</v>
      </c>
      <c r="G9296" s="95">
        <v>39157660.861018904</v>
      </c>
      <c r="H9296" s="102">
        <v>21445.729221329238</v>
      </c>
      <c r="I9296" s="102">
        <v>196.85856929097764</v>
      </c>
      <c r="J9296" s="96"/>
      <c r="K9296" s="96"/>
      <c r="L9296" s="96"/>
      <c r="M9296" s="96"/>
      <c r="N9296" s="96"/>
      <c r="O9296" s="96"/>
      <c r="P9296" s="96"/>
    </row>
    <row r="9297" spans="1:16" x14ac:dyDescent="0.25">
      <c r="A9297" s="100">
        <v>43803</v>
      </c>
      <c r="B9297" s="101">
        <v>9</v>
      </c>
      <c r="C9297" s="92" t="str">
        <f t="shared" si="435"/>
        <v>GET /transactions</v>
      </c>
      <c r="D9297" s="94" t="s">
        <v>207</v>
      </c>
      <c r="E9297" s="93" t="str">
        <f t="shared" si="436"/>
        <v>AISP</v>
      </c>
      <c r="F9297" s="93" t="str">
        <f t="shared" si="437"/>
        <v>Y</v>
      </c>
      <c r="G9297" s="95">
        <v>384858669.81979698</v>
      </c>
      <c r="H9297" s="102">
        <v>48337.006305850278</v>
      </c>
      <c r="I9297" s="102">
        <v>35.935984533267479</v>
      </c>
      <c r="J9297" s="96"/>
      <c r="K9297" s="96"/>
      <c r="L9297" s="96"/>
      <c r="M9297" s="96"/>
      <c r="N9297" s="96"/>
      <c r="O9297" s="96"/>
      <c r="P9297" s="96"/>
    </row>
    <row r="9298" spans="1:16" x14ac:dyDescent="0.25">
      <c r="A9298" s="100">
        <v>43803</v>
      </c>
      <c r="B9298" s="101">
        <v>10</v>
      </c>
      <c r="C9298" s="92" t="str">
        <f t="shared" si="435"/>
        <v>GET /accounts/{AccountId}/beneficiaries</v>
      </c>
      <c r="D9298" s="94" t="s">
        <v>207</v>
      </c>
      <c r="E9298" s="93" t="str">
        <f t="shared" si="436"/>
        <v>AISP</v>
      </c>
      <c r="F9298" s="93" t="str">
        <f t="shared" si="437"/>
        <v>Y</v>
      </c>
      <c r="G9298" s="95">
        <v>2269822.5838934486</v>
      </c>
      <c r="H9298" s="102">
        <v>29919.650898934142</v>
      </c>
      <c r="I9298" s="102">
        <v>144.49420862421786</v>
      </c>
      <c r="J9298" s="96"/>
      <c r="K9298" s="96"/>
      <c r="L9298" s="96"/>
      <c r="M9298" s="96"/>
      <c r="N9298" s="96"/>
      <c r="O9298" s="96"/>
      <c r="P9298" s="96"/>
    </row>
    <row r="9299" spans="1:16" x14ac:dyDescent="0.25">
      <c r="A9299" s="100">
        <v>43803</v>
      </c>
      <c r="B9299" s="101">
        <v>11</v>
      </c>
      <c r="C9299" s="92" t="str">
        <f t="shared" si="435"/>
        <v>GET /beneficiaries</v>
      </c>
      <c r="D9299" s="94" t="s">
        <v>207</v>
      </c>
      <c r="E9299" s="93" t="str">
        <f t="shared" si="436"/>
        <v>AISP</v>
      </c>
      <c r="F9299" s="93" t="str">
        <f t="shared" si="437"/>
        <v>Y</v>
      </c>
      <c r="G9299" s="95">
        <v>3206688.4322443618</v>
      </c>
      <c r="H9299" s="102">
        <v>38876.395438366977</v>
      </c>
      <c r="I9299" s="102">
        <v>31.624815347185169</v>
      </c>
      <c r="J9299" s="96"/>
      <c r="K9299" s="96"/>
      <c r="L9299" s="96"/>
      <c r="M9299" s="96"/>
      <c r="N9299" s="96"/>
      <c r="O9299" s="96"/>
      <c r="P9299" s="96"/>
    </row>
    <row r="9300" spans="1:16" x14ac:dyDescent="0.25">
      <c r="A9300" s="100">
        <v>43803</v>
      </c>
      <c r="B9300" s="101">
        <v>12</v>
      </c>
      <c r="C9300" s="92" t="str">
        <f t="shared" si="435"/>
        <v>GET /accounts/{AccountId}/direct-debits</v>
      </c>
      <c r="D9300" s="94" t="s">
        <v>207</v>
      </c>
      <c r="E9300" s="93" t="str">
        <f t="shared" si="436"/>
        <v>AISP</v>
      </c>
      <c r="F9300" s="93" t="str">
        <f t="shared" si="437"/>
        <v>Y</v>
      </c>
      <c r="G9300" s="95">
        <v>2206079.6119835558</v>
      </c>
      <c r="H9300" s="102">
        <v>35043.756969789902</v>
      </c>
      <c r="I9300" s="102">
        <v>214.65936917384764</v>
      </c>
      <c r="J9300" s="96"/>
      <c r="K9300" s="96"/>
      <c r="L9300" s="96"/>
      <c r="M9300" s="96"/>
      <c r="N9300" s="96"/>
      <c r="O9300" s="96"/>
      <c r="P9300" s="96"/>
    </row>
    <row r="9301" spans="1:16" x14ac:dyDescent="0.25">
      <c r="A9301" s="100">
        <v>43803</v>
      </c>
      <c r="B9301" s="101">
        <v>13</v>
      </c>
      <c r="C9301" s="92" t="str">
        <f t="shared" si="435"/>
        <v>GET /direct-debits</v>
      </c>
      <c r="D9301" s="94" t="s">
        <v>207</v>
      </c>
      <c r="E9301" s="93" t="str">
        <f t="shared" si="436"/>
        <v>AISP</v>
      </c>
      <c r="F9301" s="93" t="str">
        <f t="shared" si="437"/>
        <v>Y</v>
      </c>
      <c r="G9301" s="95">
        <v>1968803.409166361</v>
      </c>
      <c r="H9301" s="102">
        <v>21359.371313914744</v>
      </c>
      <c r="I9301" s="102">
        <v>227.33472645332654</v>
      </c>
      <c r="J9301" s="96"/>
      <c r="K9301" s="96"/>
      <c r="L9301" s="96"/>
      <c r="M9301" s="96"/>
      <c r="N9301" s="96"/>
      <c r="O9301" s="96"/>
      <c r="P9301" s="96"/>
    </row>
    <row r="9302" spans="1:16" x14ac:dyDescent="0.25">
      <c r="A9302" s="100">
        <v>43803</v>
      </c>
      <c r="B9302" s="101">
        <v>14</v>
      </c>
      <c r="C9302" s="92" t="str">
        <f t="shared" si="435"/>
        <v>GET /accounts/{AccountId}/standing-orders</v>
      </c>
      <c r="D9302" s="94" t="s">
        <v>207</v>
      </c>
      <c r="E9302" s="93" t="str">
        <f t="shared" si="436"/>
        <v>AISP</v>
      </c>
      <c r="F9302" s="93" t="str">
        <f t="shared" si="437"/>
        <v>Y</v>
      </c>
      <c r="G9302" s="95">
        <v>987712.3959161198</v>
      </c>
      <c r="H9302" s="102">
        <v>17810.873907771267</v>
      </c>
      <c r="I9302" s="102">
        <v>144.55796122118406</v>
      </c>
      <c r="J9302" s="96"/>
      <c r="K9302" s="96"/>
      <c r="L9302" s="96"/>
      <c r="M9302" s="96"/>
      <c r="N9302" s="96"/>
      <c r="O9302" s="96"/>
      <c r="P9302" s="96"/>
    </row>
    <row r="9303" spans="1:16" x14ac:dyDescent="0.25">
      <c r="A9303" s="100">
        <v>43803</v>
      </c>
      <c r="B9303" s="101">
        <v>15</v>
      </c>
      <c r="C9303" s="92" t="str">
        <f t="shared" si="435"/>
        <v>GET /standing-orders</v>
      </c>
      <c r="D9303" s="94" t="s">
        <v>207</v>
      </c>
      <c r="E9303" s="93" t="str">
        <f t="shared" si="436"/>
        <v>AISP</v>
      </c>
      <c r="F9303" s="93" t="str">
        <f t="shared" si="437"/>
        <v>Y</v>
      </c>
      <c r="G9303" s="95">
        <v>1842145.7093466762</v>
      </c>
      <c r="H9303" s="102">
        <v>46443.550064901996</v>
      </c>
      <c r="I9303" s="102">
        <v>170.0374636221627</v>
      </c>
      <c r="J9303" s="96"/>
      <c r="K9303" s="96"/>
      <c r="L9303" s="96"/>
      <c r="M9303" s="96"/>
      <c r="N9303" s="96"/>
      <c r="O9303" s="96"/>
      <c r="P9303" s="96"/>
    </row>
    <row r="9304" spans="1:16" x14ac:dyDescent="0.25">
      <c r="A9304" s="100">
        <v>43803</v>
      </c>
      <c r="B9304" s="101">
        <v>16</v>
      </c>
      <c r="C9304" s="92" t="str">
        <f t="shared" si="435"/>
        <v>GET /accounts/{AccountId}/product</v>
      </c>
      <c r="D9304" s="94" t="s">
        <v>207</v>
      </c>
      <c r="E9304" s="93" t="str">
        <f t="shared" si="436"/>
        <v>AISP</v>
      </c>
      <c r="F9304" s="93" t="str">
        <f t="shared" si="437"/>
        <v>Y</v>
      </c>
      <c r="G9304" s="95">
        <v>477529.61969308264</v>
      </c>
      <c r="H9304" s="102">
        <v>5079.3443964313292</v>
      </c>
      <c r="I9304" s="102">
        <v>195.12002699525573</v>
      </c>
      <c r="J9304" s="96"/>
      <c r="K9304" s="96"/>
      <c r="L9304" s="96"/>
      <c r="M9304" s="96"/>
      <c r="N9304" s="96"/>
      <c r="O9304" s="96"/>
      <c r="P9304" s="96"/>
    </row>
    <row r="9305" spans="1:16" x14ac:dyDescent="0.25">
      <c r="A9305" s="100">
        <v>43803</v>
      </c>
      <c r="B9305" s="101">
        <v>17</v>
      </c>
      <c r="C9305" s="92" t="str">
        <f t="shared" si="435"/>
        <v>GET /products</v>
      </c>
      <c r="D9305" s="94" t="s">
        <v>207</v>
      </c>
      <c r="E9305" s="93" t="str">
        <f t="shared" si="436"/>
        <v>AISP</v>
      </c>
      <c r="F9305" s="93" t="str">
        <f t="shared" si="437"/>
        <v>Y</v>
      </c>
      <c r="G9305" s="95">
        <v>887038.85230636538</v>
      </c>
      <c r="H9305" s="102">
        <v>33021.905990072082</v>
      </c>
      <c r="I9305" s="102">
        <v>228.17906818769384</v>
      </c>
      <c r="J9305" s="96"/>
      <c r="K9305" s="96"/>
      <c r="L9305" s="96"/>
      <c r="M9305" s="96"/>
      <c r="N9305" s="96"/>
      <c r="O9305" s="96"/>
      <c r="P9305" s="96"/>
    </row>
    <row r="9306" spans="1:16" x14ac:dyDescent="0.25">
      <c r="A9306" s="100">
        <v>43803</v>
      </c>
      <c r="B9306" s="101">
        <v>18</v>
      </c>
      <c r="C9306" s="92" t="str">
        <f t="shared" si="435"/>
        <v>GET /accounts/{AccountId}/offers</v>
      </c>
      <c r="D9306" s="94" t="s">
        <v>207</v>
      </c>
      <c r="E9306" s="93" t="str">
        <f t="shared" si="436"/>
        <v>AISP</v>
      </c>
      <c r="F9306" s="93" t="str">
        <f t="shared" si="437"/>
        <v>Y</v>
      </c>
      <c r="G9306" s="95">
        <v>1059083.3896571521</v>
      </c>
      <c r="H9306" s="102">
        <v>38399.515347712244</v>
      </c>
      <c r="I9306" s="102">
        <v>264.94714876321081</v>
      </c>
      <c r="J9306" s="96"/>
      <c r="K9306" s="96"/>
      <c r="L9306" s="96"/>
      <c r="M9306" s="96"/>
      <c r="N9306" s="96"/>
      <c r="O9306" s="96"/>
      <c r="P9306" s="96"/>
    </row>
    <row r="9307" spans="1:16" x14ac:dyDescent="0.25">
      <c r="A9307" s="100">
        <v>43803</v>
      </c>
      <c r="B9307" s="101">
        <v>19</v>
      </c>
      <c r="C9307" s="92" t="str">
        <f t="shared" si="435"/>
        <v>GET /offers</v>
      </c>
      <c r="D9307" s="94" t="s">
        <v>207</v>
      </c>
      <c r="E9307" s="93" t="str">
        <f t="shared" si="436"/>
        <v>AISP</v>
      </c>
      <c r="F9307" s="93" t="str">
        <f t="shared" si="437"/>
        <v>Y</v>
      </c>
      <c r="G9307" s="95">
        <v>3844561.2978512496</v>
      </c>
      <c r="H9307" s="102">
        <v>37746.884054902766</v>
      </c>
      <c r="I9307" s="102">
        <v>190.74458906962283</v>
      </c>
      <c r="J9307" s="96"/>
      <c r="K9307" s="96"/>
      <c r="L9307" s="96"/>
      <c r="M9307" s="96"/>
      <c r="N9307" s="96"/>
      <c r="O9307" s="96"/>
      <c r="P9307" s="96"/>
    </row>
    <row r="9308" spans="1:16" x14ac:dyDescent="0.25">
      <c r="A9308" s="100">
        <v>43803</v>
      </c>
      <c r="B9308" s="101">
        <v>20</v>
      </c>
      <c r="C9308" s="92" t="str">
        <f t="shared" si="435"/>
        <v>GET /accounts/{AccountId}/party</v>
      </c>
      <c r="D9308" s="94" t="s">
        <v>207</v>
      </c>
      <c r="E9308" s="93" t="str">
        <f t="shared" si="436"/>
        <v>AISP</v>
      </c>
      <c r="F9308" s="93" t="str">
        <f t="shared" si="437"/>
        <v>Y</v>
      </c>
      <c r="G9308" s="95">
        <v>1340578.7234372119</v>
      </c>
      <c r="H9308" s="102">
        <v>45076.224428615562</v>
      </c>
      <c r="I9308" s="102">
        <v>0</v>
      </c>
      <c r="J9308" s="96"/>
      <c r="K9308" s="96"/>
      <c r="L9308" s="96"/>
      <c r="M9308" s="96"/>
      <c r="N9308" s="96"/>
      <c r="O9308" s="96"/>
      <c r="P9308" s="96"/>
    </row>
    <row r="9309" spans="1:16" x14ac:dyDescent="0.25">
      <c r="A9309" s="100">
        <v>43803</v>
      </c>
      <c r="B9309" s="101">
        <v>21</v>
      </c>
      <c r="C9309" s="92" t="str">
        <f t="shared" si="435"/>
        <v>GET /party</v>
      </c>
      <c r="D9309" s="94" t="s">
        <v>207</v>
      </c>
      <c r="E9309" s="93" t="str">
        <f t="shared" si="436"/>
        <v>AISP</v>
      </c>
      <c r="F9309" s="93" t="str">
        <f t="shared" si="437"/>
        <v>Y</v>
      </c>
      <c r="G9309" s="95">
        <v>898722.20726543176</v>
      </c>
      <c r="H9309" s="102">
        <v>10180.111872981506</v>
      </c>
      <c r="I9309" s="102">
        <v>363.28489731990254</v>
      </c>
      <c r="J9309" s="96"/>
      <c r="K9309" s="96"/>
      <c r="L9309" s="96"/>
      <c r="M9309" s="96"/>
      <c r="N9309" s="96"/>
      <c r="O9309" s="96"/>
      <c r="P9309" s="96"/>
    </row>
    <row r="9310" spans="1:16" x14ac:dyDescent="0.25">
      <c r="A9310" s="100">
        <v>43803</v>
      </c>
      <c r="B9310" s="101">
        <v>22</v>
      </c>
      <c r="C9310" s="92" t="str">
        <f t="shared" si="435"/>
        <v>GET /accounts/{AccountId}/scheduled-payments</v>
      </c>
      <c r="D9310" s="94" t="s">
        <v>207</v>
      </c>
      <c r="E9310" s="93" t="str">
        <f t="shared" si="436"/>
        <v>AISP</v>
      </c>
      <c r="F9310" s="93" t="str">
        <f t="shared" si="437"/>
        <v>Y</v>
      </c>
      <c r="G9310" s="95">
        <v>1058025.976716642</v>
      </c>
      <c r="H9310" s="102">
        <v>38303.591581621207</v>
      </c>
      <c r="I9310" s="102">
        <v>3.2376365624374257</v>
      </c>
      <c r="J9310" s="96"/>
      <c r="K9310" s="96"/>
      <c r="L9310" s="96"/>
      <c r="M9310" s="96"/>
      <c r="N9310" s="96"/>
      <c r="O9310" s="96"/>
      <c r="P9310" s="96"/>
    </row>
    <row r="9311" spans="1:16" x14ac:dyDescent="0.25">
      <c r="A9311" s="100">
        <v>43803</v>
      </c>
      <c r="B9311" s="101">
        <v>23</v>
      </c>
      <c r="C9311" s="92" t="str">
        <f t="shared" si="435"/>
        <v>GET /scheduled-payments</v>
      </c>
      <c r="D9311" s="94" t="s">
        <v>207</v>
      </c>
      <c r="E9311" s="93" t="str">
        <f t="shared" si="436"/>
        <v>AISP</v>
      </c>
      <c r="F9311" s="93" t="str">
        <f t="shared" si="437"/>
        <v>Y</v>
      </c>
      <c r="G9311" s="95">
        <v>2143078.2658216166</v>
      </c>
      <c r="H9311" s="102">
        <v>29751.585975546448</v>
      </c>
      <c r="I9311" s="102">
        <v>81.713812186592449</v>
      </c>
      <c r="J9311" s="96"/>
      <c r="K9311" s="96"/>
      <c r="L9311" s="96"/>
      <c r="M9311" s="96"/>
      <c r="N9311" s="96"/>
      <c r="O9311" s="96"/>
      <c r="P9311" s="96"/>
    </row>
    <row r="9312" spans="1:16" x14ac:dyDescent="0.25">
      <c r="A9312" s="100">
        <v>43803</v>
      </c>
      <c r="B9312" s="101">
        <v>24</v>
      </c>
      <c r="C9312" s="92" t="str">
        <f t="shared" si="435"/>
        <v>GET /accounts/{AccountId}/statements</v>
      </c>
      <c r="D9312" s="94" t="s">
        <v>207</v>
      </c>
      <c r="E9312" s="93" t="str">
        <f t="shared" si="436"/>
        <v>AISP</v>
      </c>
      <c r="F9312" s="93" t="str">
        <f t="shared" si="437"/>
        <v>Y</v>
      </c>
      <c r="G9312" s="95">
        <v>1124619.3279844639</v>
      </c>
      <c r="H9312" s="102">
        <v>15129.863207262455</v>
      </c>
      <c r="I9312" s="102">
        <v>142.24531667143663</v>
      </c>
      <c r="J9312" s="96"/>
      <c r="K9312" s="96"/>
      <c r="L9312" s="96"/>
      <c r="M9312" s="96"/>
      <c r="N9312" s="96"/>
      <c r="O9312" s="96"/>
      <c r="P9312" s="96"/>
    </row>
    <row r="9313" spans="1:16" x14ac:dyDescent="0.25">
      <c r="A9313" s="100">
        <v>43803</v>
      </c>
      <c r="B9313" s="101">
        <v>25</v>
      </c>
      <c r="C9313" s="92" t="str">
        <f t="shared" si="435"/>
        <v>GET /accounts/{AccountId}/statements/{StatementId}</v>
      </c>
      <c r="D9313" s="94" t="s">
        <v>207</v>
      </c>
      <c r="E9313" s="93" t="str">
        <f t="shared" si="436"/>
        <v>AISP</v>
      </c>
      <c r="F9313" s="93" t="str">
        <f t="shared" si="437"/>
        <v>Y</v>
      </c>
      <c r="G9313" s="95">
        <v>1464135.2089978461</v>
      </c>
      <c r="H9313" s="102">
        <v>22683.683040938762</v>
      </c>
      <c r="I9313" s="102">
        <v>121.16236593290901</v>
      </c>
      <c r="J9313" s="96"/>
      <c r="K9313" s="96"/>
      <c r="L9313" s="96"/>
      <c r="M9313" s="96"/>
      <c r="N9313" s="96"/>
      <c r="O9313" s="96"/>
      <c r="P9313" s="96"/>
    </row>
    <row r="9314" spans="1:16" x14ac:dyDescent="0.25">
      <c r="A9314" s="100">
        <v>43803</v>
      </c>
      <c r="B9314" s="101">
        <v>26</v>
      </c>
      <c r="C9314" s="92" t="str">
        <f t="shared" si="435"/>
        <v>GET /accounts/{AccountId}/statements/{StatementId}/file</v>
      </c>
      <c r="D9314" s="94" t="s">
        <v>207</v>
      </c>
      <c r="E9314" s="93" t="str">
        <f t="shared" si="436"/>
        <v>AISP</v>
      </c>
      <c r="F9314" s="93" t="str">
        <f t="shared" si="437"/>
        <v>Y</v>
      </c>
      <c r="G9314" s="95">
        <v>2353059.7072889889</v>
      </c>
      <c r="H9314" s="102">
        <v>26435.49532526296</v>
      </c>
      <c r="I9314" s="102">
        <v>90.729211561100115</v>
      </c>
      <c r="J9314" s="96"/>
      <c r="K9314" s="96"/>
      <c r="L9314" s="96"/>
      <c r="M9314" s="96"/>
      <c r="N9314" s="96"/>
      <c r="O9314" s="96"/>
      <c r="P9314" s="96"/>
    </row>
    <row r="9315" spans="1:16" x14ac:dyDescent="0.25">
      <c r="A9315" s="100">
        <v>43803</v>
      </c>
      <c r="B9315" s="101">
        <v>27</v>
      </c>
      <c r="C9315" s="92" t="str">
        <f t="shared" si="435"/>
        <v>GET /accounts/{AccountId}/statements/{StatementId}/transactions</v>
      </c>
      <c r="D9315" s="94" t="s">
        <v>207</v>
      </c>
      <c r="E9315" s="93" t="str">
        <f t="shared" si="436"/>
        <v>AISP</v>
      </c>
      <c r="F9315" s="93" t="str">
        <f t="shared" si="437"/>
        <v>Y</v>
      </c>
      <c r="G9315" s="95">
        <v>35008481.411939584</v>
      </c>
      <c r="H9315" s="102">
        <v>6735.8076303286762</v>
      </c>
      <c r="I9315" s="102">
        <v>269.48029643980828</v>
      </c>
      <c r="J9315" s="96"/>
      <c r="K9315" s="96"/>
      <c r="L9315" s="96"/>
      <c r="M9315" s="96"/>
      <c r="N9315" s="96"/>
      <c r="O9315" s="96"/>
      <c r="P9315" s="96"/>
    </row>
    <row r="9316" spans="1:16" x14ac:dyDescent="0.25">
      <c r="A9316" s="100">
        <v>43803</v>
      </c>
      <c r="B9316" s="101">
        <v>28</v>
      </c>
      <c r="C9316" s="92" t="str">
        <f t="shared" si="435"/>
        <v>GET /statements</v>
      </c>
      <c r="D9316" s="94" t="s">
        <v>207</v>
      </c>
      <c r="E9316" s="93" t="str">
        <f t="shared" si="436"/>
        <v>AISP</v>
      </c>
      <c r="F9316" s="93" t="str">
        <f t="shared" si="437"/>
        <v>Y</v>
      </c>
      <c r="G9316" s="95">
        <v>3809306.3198385476</v>
      </c>
      <c r="H9316" s="102">
        <v>42543.593413496521</v>
      </c>
      <c r="I9316" s="102">
        <v>71.460778757776879</v>
      </c>
      <c r="J9316" s="96"/>
      <c r="K9316" s="96"/>
      <c r="L9316" s="96"/>
      <c r="M9316" s="96"/>
      <c r="N9316" s="96"/>
      <c r="O9316" s="96"/>
      <c r="P9316" s="96"/>
    </row>
    <row r="9317" spans="1:16" x14ac:dyDescent="0.25">
      <c r="A9317" s="100">
        <v>43803</v>
      </c>
      <c r="B9317" s="101">
        <v>29</v>
      </c>
      <c r="C9317" s="92" t="str">
        <f t="shared" si="435"/>
        <v>POST /domestic-payment-consents</v>
      </c>
      <c r="D9317" s="94" t="s">
        <v>207</v>
      </c>
      <c r="E9317" s="93" t="str">
        <f t="shared" si="436"/>
        <v>PISP</v>
      </c>
      <c r="F9317" s="93" t="str">
        <f t="shared" si="437"/>
        <v>N</v>
      </c>
      <c r="G9317" s="95">
        <v>4151059.6572849699</v>
      </c>
      <c r="H9317" s="102">
        <v>8293.8969178678435</v>
      </c>
      <c r="I9317" s="102">
        <v>90.194542700234564</v>
      </c>
      <c r="J9317" s="96"/>
      <c r="K9317" s="96"/>
      <c r="L9317" s="96"/>
      <c r="M9317" s="96"/>
      <c r="N9317" s="96"/>
      <c r="O9317" s="96"/>
      <c r="P9317" s="96"/>
    </row>
    <row r="9318" spans="1:16" x14ac:dyDescent="0.25">
      <c r="A9318" s="100">
        <v>43803</v>
      </c>
      <c r="B9318" s="101">
        <v>30</v>
      </c>
      <c r="C9318" s="92" t="str">
        <f t="shared" si="435"/>
        <v>GET /domestic-payment-consents/{ConsentId}</v>
      </c>
      <c r="D9318" s="94" t="s">
        <v>207</v>
      </c>
      <c r="E9318" s="93" t="str">
        <f t="shared" si="436"/>
        <v>PISP</v>
      </c>
      <c r="F9318" s="93" t="str">
        <f t="shared" si="437"/>
        <v>N</v>
      </c>
      <c r="G9318" s="95">
        <v>14539074.15976706</v>
      </c>
      <c r="H9318" s="102">
        <v>19136.828043436268</v>
      </c>
      <c r="I9318" s="102">
        <v>155.53202467305562</v>
      </c>
      <c r="J9318" s="96"/>
      <c r="K9318" s="96"/>
      <c r="L9318" s="96"/>
      <c r="M9318" s="96"/>
      <c r="N9318" s="96"/>
      <c r="O9318" s="96"/>
      <c r="P9318" s="96"/>
    </row>
    <row r="9319" spans="1:16" x14ac:dyDescent="0.25">
      <c r="A9319" s="100">
        <v>43803</v>
      </c>
      <c r="B9319" s="101">
        <v>31</v>
      </c>
      <c r="C9319" s="92" t="str">
        <f t="shared" si="435"/>
        <v>POST /domestic-payments</v>
      </c>
      <c r="D9319" s="94" t="s">
        <v>207</v>
      </c>
      <c r="E9319" s="93" t="str">
        <f t="shared" si="436"/>
        <v>PISP</v>
      </c>
      <c r="F9319" s="93" t="str">
        <f t="shared" si="437"/>
        <v>Y</v>
      </c>
      <c r="G9319" s="95">
        <v>5138727.9113922603</v>
      </c>
      <c r="H9319" s="101">
        <v>17902.546065173537</v>
      </c>
      <c r="I9319" s="101">
        <v>6.3782941314932877</v>
      </c>
      <c r="J9319" s="96"/>
      <c r="K9319" s="96"/>
      <c r="L9319" s="96"/>
      <c r="M9319" s="96"/>
      <c r="N9319" s="96"/>
      <c r="O9319" s="96"/>
      <c r="P9319" s="96"/>
    </row>
    <row r="9320" spans="1:16" x14ac:dyDescent="0.25">
      <c r="A9320" s="100">
        <v>43803</v>
      </c>
      <c r="B9320" s="101">
        <v>32</v>
      </c>
      <c r="C9320" s="92" t="str">
        <f t="shared" si="435"/>
        <v>GET /domestic-payments/{DomesticPaymentId}</v>
      </c>
      <c r="D9320" s="94" t="s">
        <v>207</v>
      </c>
      <c r="E9320" s="93" t="str">
        <f t="shared" si="436"/>
        <v>PISP</v>
      </c>
      <c r="F9320" s="93" t="str">
        <f t="shared" si="437"/>
        <v>Y</v>
      </c>
      <c r="G9320" s="95">
        <v>38706208.757540561</v>
      </c>
      <c r="H9320" s="101">
        <v>38376.286188111291</v>
      </c>
      <c r="I9320" s="101">
        <v>73.568771205630313</v>
      </c>
      <c r="J9320" s="96"/>
      <c r="K9320" s="96"/>
      <c r="L9320" s="96"/>
      <c r="M9320" s="96"/>
      <c r="N9320" s="96"/>
      <c r="O9320" s="96"/>
      <c r="P9320" s="96"/>
    </row>
    <row r="9321" spans="1:16" x14ac:dyDescent="0.25">
      <c r="A9321" s="100">
        <v>43803</v>
      </c>
      <c r="B9321" s="101">
        <v>33</v>
      </c>
      <c r="C9321" s="92" t="str">
        <f t="shared" si="435"/>
        <v>POST /domestic-scheduled-payment-consents</v>
      </c>
      <c r="D9321" s="94" t="s">
        <v>207</v>
      </c>
      <c r="E9321" s="93" t="str">
        <f t="shared" si="436"/>
        <v>PISP</v>
      </c>
      <c r="F9321" s="93" t="str">
        <f t="shared" si="437"/>
        <v>N</v>
      </c>
      <c r="G9321" s="95">
        <v>18543203.835646667</v>
      </c>
      <c r="H9321" s="101">
        <v>20138.738697415942</v>
      </c>
      <c r="I9321" s="101">
        <v>116.46525636065138</v>
      </c>
      <c r="J9321" s="96"/>
      <c r="K9321" s="96"/>
      <c r="L9321" s="96"/>
      <c r="M9321" s="96"/>
      <c r="N9321" s="96"/>
      <c r="O9321" s="96"/>
      <c r="P9321" s="96"/>
    </row>
    <row r="9322" spans="1:16" x14ac:dyDescent="0.25">
      <c r="A9322" s="100">
        <v>43803</v>
      </c>
      <c r="B9322" s="101">
        <v>34</v>
      </c>
      <c r="C9322" s="92" t="str">
        <f t="shared" si="435"/>
        <v>GET /domestic-scheduled-payment-consents/{ConsentId}</v>
      </c>
      <c r="D9322" s="94" t="s">
        <v>207</v>
      </c>
      <c r="E9322" s="93" t="str">
        <f t="shared" si="436"/>
        <v>PISP</v>
      </c>
      <c r="F9322" s="93" t="str">
        <f t="shared" si="437"/>
        <v>N</v>
      </c>
      <c r="G9322" s="95">
        <v>11661969.147204911</v>
      </c>
      <c r="H9322" s="101">
        <v>12332.515781140672</v>
      </c>
      <c r="I9322" s="101">
        <v>79.087707142697568</v>
      </c>
      <c r="J9322" s="96"/>
      <c r="K9322" s="96"/>
      <c r="L9322" s="96"/>
      <c r="M9322" s="96"/>
      <c r="N9322" s="96"/>
      <c r="O9322" s="96"/>
      <c r="P9322" s="96"/>
    </row>
    <row r="9323" spans="1:16" x14ac:dyDescent="0.25">
      <c r="A9323" s="100">
        <v>43803</v>
      </c>
      <c r="B9323" s="101">
        <v>35</v>
      </c>
      <c r="C9323" s="92" t="str">
        <f t="shared" si="435"/>
        <v>POST /domestic-scheduled-payments</v>
      </c>
      <c r="D9323" s="94" t="s">
        <v>207</v>
      </c>
      <c r="E9323" s="93" t="str">
        <f t="shared" si="436"/>
        <v>PISP</v>
      </c>
      <c r="F9323" s="93" t="str">
        <f t="shared" si="437"/>
        <v>Y</v>
      </c>
      <c r="G9323" s="95">
        <v>29317794.318123609</v>
      </c>
      <c r="H9323" s="101">
        <v>46550.940466922249</v>
      </c>
      <c r="I9323" s="101">
        <v>162.92247836313345</v>
      </c>
      <c r="J9323" s="96"/>
      <c r="K9323" s="96"/>
      <c r="L9323" s="96"/>
      <c r="M9323" s="96"/>
      <c r="N9323" s="96"/>
      <c r="O9323" s="96"/>
      <c r="P9323" s="96"/>
    </row>
    <row r="9324" spans="1:16" x14ac:dyDescent="0.25">
      <c r="A9324" s="100">
        <v>43803</v>
      </c>
      <c r="B9324" s="101">
        <v>36</v>
      </c>
      <c r="C9324" s="92" t="str">
        <f t="shared" si="435"/>
        <v>GET /domestic-scheduled-payments/{DomesticScheduledPaymentId}</v>
      </c>
      <c r="D9324" s="94" t="s">
        <v>207</v>
      </c>
      <c r="E9324" s="93" t="str">
        <f t="shared" si="436"/>
        <v>PISP</v>
      </c>
      <c r="F9324" s="93" t="str">
        <f t="shared" si="437"/>
        <v>Y</v>
      </c>
      <c r="G9324" s="95">
        <v>16887427.055079766</v>
      </c>
      <c r="H9324" s="101">
        <v>33699.817087325719</v>
      </c>
      <c r="I9324" s="101">
        <v>87.978389305468866</v>
      </c>
      <c r="J9324" s="96"/>
      <c r="K9324" s="96"/>
      <c r="L9324" s="96"/>
      <c r="M9324" s="96"/>
      <c r="N9324" s="96"/>
      <c r="O9324" s="96"/>
      <c r="P9324" s="96"/>
    </row>
    <row r="9325" spans="1:16" x14ac:dyDescent="0.25">
      <c r="A9325" s="100">
        <v>43803</v>
      </c>
      <c r="B9325" s="101">
        <v>37</v>
      </c>
      <c r="C9325" s="92" t="str">
        <f t="shared" si="435"/>
        <v>POST /domestic-standing-order-consents</v>
      </c>
      <c r="D9325" s="94" t="s">
        <v>207</v>
      </c>
      <c r="E9325" s="93" t="str">
        <f t="shared" si="436"/>
        <v>PISP</v>
      </c>
      <c r="F9325" s="93" t="str">
        <f t="shared" si="437"/>
        <v>N</v>
      </c>
      <c r="G9325" s="95">
        <v>29033905.066679545</v>
      </c>
      <c r="H9325" s="101">
        <v>23492.694967565207</v>
      </c>
      <c r="I9325" s="101">
        <v>235.30486428995917</v>
      </c>
      <c r="J9325" s="96"/>
      <c r="K9325" s="96"/>
      <c r="L9325" s="96"/>
      <c r="M9325" s="96"/>
      <c r="N9325" s="96"/>
      <c r="O9325" s="96"/>
      <c r="P9325" s="96"/>
    </row>
    <row r="9326" spans="1:16" x14ac:dyDescent="0.25">
      <c r="A9326" s="100">
        <v>43803</v>
      </c>
      <c r="B9326" s="101">
        <v>38</v>
      </c>
      <c r="C9326" s="92" t="str">
        <f t="shared" si="435"/>
        <v>GET /domestic-standing-order-consents/{ConsentId}</v>
      </c>
      <c r="D9326" s="94" t="s">
        <v>207</v>
      </c>
      <c r="E9326" s="93" t="str">
        <f t="shared" si="436"/>
        <v>PISP</v>
      </c>
      <c r="F9326" s="93" t="str">
        <f t="shared" si="437"/>
        <v>N</v>
      </c>
      <c r="G9326" s="95">
        <v>24508165.875546072</v>
      </c>
      <c r="H9326" s="101">
        <v>28973.063149997255</v>
      </c>
      <c r="I9326" s="101">
        <v>215.08507655780048</v>
      </c>
      <c r="J9326" s="96"/>
      <c r="K9326" s="96"/>
      <c r="L9326" s="96"/>
      <c r="M9326" s="96"/>
      <c r="N9326" s="96"/>
      <c r="O9326" s="96"/>
      <c r="P9326" s="96"/>
    </row>
    <row r="9327" spans="1:16" x14ac:dyDescent="0.25">
      <c r="A9327" s="100">
        <v>43803</v>
      </c>
      <c r="B9327" s="101">
        <v>39</v>
      </c>
      <c r="C9327" s="92" t="str">
        <f t="shared" si="435"/>
        <v>POST /domestic-standing-orders</v>
      </c>
      <c r="D9327" s="94" t="s">
        <v>207</v>
      </c>
      <c r="E9327" s="93" t="str">
        <f t="shared" si="436"/>
        <v>PISP</v>
      </c>
      <c r="F9327" s="93" t="str">
        <f t="shared" si="437"/>
        <v>Y</v>
      </c>
      <c r="G9327" s="95">
        <v>8555713.1714125928</v>
      </c>
      <c r="H9327" s="101">
        <v>19148.572530536036</v>
      </c>
      <c r="I9327" s="101">
        <v>2.2818811706870208</v>
      </c>
      <c r="J9327" s="96"/>
      <c r="K9327" s="96"/>
      <c r="L9327" s="96"/>
      <c r="M9327" s="96"/>
      <c r="N9327" s="96"/>
      <c r="O9327" s="96"/>
      <c r="P9327" s="96"/>
    </row>
    <row r="9328" spans="1:16" x14ac:dyDescent="0.25">
      <c r="A9328" s="100">
        <v>43803</v>
      </c>
      <c r="B9328" s="101">
        <v>40</v>
      </c>
      <c r="C9328" s="92" t="str">
        <f t="shared" si="435"/>
        <v>GET /domestic-standing-orders/{DomesticStandingOrderId}</v>
      </c>
      <c r="D9328" s="94" t="s">
        <v>207</v>
      </c>
      <c r="E9328" s="93" t="str">
        <f t="shared" si="436"/>
        <v>PISP</v>
      </c>
      <c r="F9328" s="93" t="str">
        <f t="shared" si="437"/>
        <v>Y</v>
      </c>
      <c r="G9328" s="95">
        <v>6935155.3839765508</v>
      </c>
      <c r="H9328" s="101">
        <v>9344.9627722207297</v>
      </c>
      <c r="I9328" s="101">
        <v>275.45021939929688</v>
      </c>
      <c r="J9328" s="96"/>
      <c r="K9328" s="96"/>
      <c r="L9328" s="96"/>
      <c r="M9328" s="96"/>
      <c r="N9328" s="96"/>
      <c r="O9328" s="96"/>
      <c r="P9328" s="96"/>
    </row>
    <row r="9329" spans="1:16" x14ac:dyDescent="0.25">
      <c r="A9329" s="100">
        <v>43803</v>
      </c>
      <c r="B9329" s="101">
        <v>41</v>
      </c>
      <c r="C9329" s="92" t="str">
        <f t="shared" si="435"/>
        <v>POST /international-payment-consents</v>
      </c>
      <c r="D9329" s="94" t="s">
        <v>207</v>
      </c>
      <c r="E9329" s="93" t="str">
        <f t="shared" si="436"/>
        <v>PISP</v>
      </c>
      <c r="F9329" s="93" t="str">
        <f t="shared" si="437"/>
        <v>N</v>
      </c>
      <c r="G9329" s="95">
        <v>36178905.458286852</v>
      </c>
      <c r="H9329" s="101">
        <v>45417.440194356241</v>
      </c>
      <c r="I9329" s="101">
        <v>67.683338558850281</v>
      </c>
      <c r="J9329" s="96"/>
      <c r="K9329" s="96"/>
      <c r="L9329" s="96"/>
      <c r="M9329" s="96"/>
      <c r="N9329" s="96"/>
      <c r="O9329" s="96"/>
      <c r="P9329" s="96"/>
    </row>
    <row r="9330" spans="1:16" x14ac:dyDescent="0.25">
      <c r="A9330" s="100">
        <v>43803</v>
      </c>
      <c r="B9330" s="101">
        <v>42</v>
      </c>
      <c r="C9330" s="92" t="str">
        <f t="shared" si="435"/>
        <v>GET /international-payment-consents/{ConsentId}</v>
      </c>
      <c r="D9330" s="94" t="s">
        <v>207</v>
      </c>
      <c r="E9330" s="93" t="str">
        <f t="shared" si="436"/>
        <v>PISP</v>
      </c>
      <c r="F9330" s="93" t="str">
        <f t="shared" si="437"/>
        <v>N</v>
      </c>
      <c r="G9330" s="95">
        <v>29619207.352456748</v>
      </c>
      <c r="H9330" s="101">
        <v>32359.582663723308</v>
      </c>
      <c r="I9330" s="101">
        <v>262.35769145229699</v>
      </c>
      <c r="J9330" s="96"/>
      <c r="K9330" s="96"/>
      <c r="L9330" s="96"/>
      <c r="M9330" s="96"/>
      <c r="N9330" s="96"/>
      <c r="O9330" s="96"/>
      <c r="P9330" s="96"/>
    </row>
    <row r="9331" spans="1:16" x14ac:dyDescent="0.25">
      <c r="A9331" s="100">
        <v>43803</v>
      </c>
      <c r="B9331" s="101">
        <v>43</v>
      </c>
      <c r="C9331" s="92" t="str">
        <f t="shared" si="435"/>
        <v>POST /international-payments</v>
      </c>
      <c r="D9331" s="94" t="s">
        <v>207</v>
      </c>
      <c r="E9331" s="93" t="str">
        <f t="shared" si="436"/>
        <v>PISP</v>
      </c>
      <c r="F9331" s="93" t="str">
        <f t="shared" si="437"/>
        <v>Y</v>
      </c>
      <c r="G9331" s="95">
        <v>39815161.024947874</v>
      </c>
      <c r="H9331" s="101">
        <v>37601.554774222946</v>
      </c>
      <c r="I9331" s="101">
        <v>48.494455659503991</v>
      </c>
      <c r="J9331" s="96"/>
      <c r="K9331" s="96"/>
      <c r="L9331" s="96"/>
      <c r="M9331" s="96"/>
      <c r="N9331" s="96"/>
      <c r="O9331" s="96"/>
      <c r="P9331" s="96"/>
    </row>
    <row r="9332" spans="1:16" x14ac:dyDescent="0.25">
      <c r="A9332" s="100">
        <v>43803</v>
      </c>
      <c r="B9332" s="101">
        <v>44</v>
      </c>
      <c r="C9332" s="92" t="str">
        <f t="shared" si="435"/>
        <v>GET /international-payments/{InternationalPaymentId}</v>
      </c>
      <c r="D9332" s="94" t="s">
        <v>207</v>
      </c>
      <c r="E9332" s="93" t="str">
        <f t="shared" si="436"/>
        <v>PISP</v>
      </c>
      <c r="F9332" s="93" t="str">
        <f t="shared" si="437"/>
        <v>Y</v>
      </c>
      <c r="G9332" s="95">
        <v>15363702.282739546</v>
      </c>
      <c r="H9332" s="102">
        <v>18290.043927497853</v>
      </c>
      <c r="I9332" s="102">
        <v>70.156604952527033</v>
      </c>
      <c r="J9332" s="96"/>
      <c r="K9332" s="96"/>
      <c r="L9332" s="96"/>
      <c r="M9332" s="96"/>
      <c r="N9332" s="96"/>
      <c r="O9332" s="96"/>
      <c r="P9332" s="96"/>
    </row>
    <row r="9333" spans="1:16" x14ac:dyDescent="0.25">
      <c r="A9333" s="100">
        <v>43803</v>
      </c>
      <c r="B9333" s="101">
        <v>45</v>
      </c>
      <c r="C9333" s="92" t="str">
        <f t="shared" si="435"/>
        <v>POST /international-scheduled-payment-consents</v>
      </c>
      <c r="D9333" s="94" t="s">
        <v>207</v>
      </c>
      <c r="E9333" s="93" t="str">
        <f t="shared" si="436"/>
        <v>PISP</v>
      </c>
      <c r="F9333" s="93" t="str">
        <f t="shared" si="437"/>
        <v>N</v>
      </c>
      <c r="G9333" s="95">
        <v>29502689.150125623</v>
      </c>
      <c r="H9333" s="102">
        <v>32976.259897648495</v>
      </c>
      <c r="I9333" s="102">
        <v>16.970125512560212</v>
      </c>
      <c r="J9333" s="96"/>
      <c r="K9333" s="96"/>
      <c r="L9333" s="96"/>
      <c r="M9333" s="96"/>
      <c r="N9333" s="96"/>
      <c r="O9333" s="96"/>
      <c r="P9333" s="96"/>
    </row>
    <row r="9334" spans="1:16" x14ac:dyDescent="0.25">
      <c r="A9334" s="100">
        <v>43803</v>
      </c>
      <c r="B9334" s="101">
        <v>46</v>
      </c>
      <c r="C9334" s="92" t="str">
        <f t="shared" si="435"/>
        <v>GET /international-scheduled-payment-consents/{ConsentId}</v>
      </c>
      <c r="D9334" s="94" t="s">
        <v>207</v>
      </c>
      <c r="E9334" s="93" t="str">
        <f t="shared" si="436"/>
        <v>PISP</v>
      </c>
      <c r="F9334" s="93" t="str">
        <f t="shared" si="437"/>
        <v>N</v>
      </c>
      <c r="G9334" s="95">
        <v>10081005.999474853</v>
      </c>
      <c r="H9334" s="102">
        <v>27577.22164758798</v>
      </c>
      <c r="I9334" s="102">
        <v>30.453303399783987</v>
      </c>
      <c r="J9334" s="96"/>
      <c r="K9334" s="96"/>
      <c r="L9334" s="96"/>
      <c r="M9334" s="96"/>
      <c r="N9334" s="96"/>
      <c r="O9334" s="96"/>
      <c r="P9334" s="96"/>
    </row>
    <row r="9335" spans="1:16" x14ac:dyDescent="0.25">
      <c r="A9335" s="100">
        <v>43803</v>
      </c>
      <c r="B9335" s="101">
        <v>47</v>
      </c>
      <c r="C9335" s="92" t="str">
        <f t="shared" si="435"/>
        <v>POST /international-scheduled-payments</v>
      </c>
      <c r="D9335" s="94" t="s">
        <v>207</v>
      </c>
      <c r="E9335" s="93" t="str">
        <f t="shared" si="436"/>
        <v>PISP</v>
      </c>
      <c r="F9335" s="93" t="str">
        <f t="shared" si="437"/>
        <v>Y</v>
      </c>
      <c r="G9335" s="95">
        <v>14879744.360462496</v>
      </c>
      <c r="H9335" s="102">
        <v>21288.905221365931</v>
      </c>
      <c r="I9335" s="102">
        <v>74.392499249695177</v>
      </c>
      <c r="J9335" s="96"/>
      <c r="K9335" s="96"/>
      <c r="L9335" s="96"/>
      <c r="M9335" s="96"/>
      <c r="N9335" s="96"/>
      <c r="O9335" s="96"/>
      <c r="P9335" s="96"/>
    </row>
    <row r="9336" spans="1:16" x14ac:dyDescent="0.25">
      <c r="A9336" s="100">
        <v>43803</v>
      </c>
      <c r="B9336" s="101">
        <v>48</v>
      </c>
      <c r="C9336" s="92" t="str">
        <f t="shared" si="435"/>
        <v>GET /international-scheduled-payments/{InternationalScheduledPaymentId}</v>
      </c>
      <c r="D9336" s="94" t="s">
        <v>207</v>
      </c>
      <c r="E9336" s="93" t="str">
        <f t="shared" si="436"/>
        <v>PISP</v>
      </c>
      <c r="F9336" s="93" t="str">
        <f t="shared" si="437"/>
        <v>Y</v>
      </c>
      <c r="G9336" s="95">
        <v>24609367.743548986</v>
      </c>
      <c r="H9336" s="102">
        <v>38571.289796341174</v>
      </c>
      <c r="I9336" s="102">
        <v>59.142169500808251</v>
      </c>
      <c r="J9336" s="96"/>
      <c r="K9336" s="96"/>
      <c r="L9336" s="96"/>
      <c r="M9336" s="96"/>
      <c r="N9336" s="96"/>
      <c r="O9336" s="96"/>
      <c r="P9336" s="96"/>
    </row>
    <row r="9337" spans="1:16" x14ac:dyDescent="0.25">
      <c r="A9337" s="100">
        <v>43803</v>
      </c>
      <c r="B9337" s="101">
        <v>49</v>
      </c>
      <c r="C9337" s="92" t="str">
        <f t="shared" si="435"/>
        <v>POST /international-standing-order-consents</v>
      </c>
      <c r="D9337" s="94" t="s">
        <v>207</v>
      </c>
      <c r="E9337" s="93" t="str">
        <f t="shared" si="436"/>
        <v>PISP</v>
      </c>
      <c r="F9337" s="93" t="str">
        <f t="shared" si="437"/>
        <v>N</v>
      </c>
      <c r="G9337" s="95">
        <v>4292938.2224050006</v>
      </c>
      <c r="H9337" s="102">
        <v>11335.219229253682</v>
      </c>
      <c r="I9337" s="102">
        <v>5.9660610607734812</v>
      </c>
      <c r="J9337" s="96"/>
      <c r="K9337" s="96"/>
      <c r="L9337" s="96"/>
      <c r="M9337" s="96"/>
      <c r="N9337" s="96"/>
      <c r="O9337" s="96"/>
      <c r="P9337" s="96"/>
    </row>
    <row r="9338" spans="1:16" x14ac:dyDescent="0.25">
      <c r="A9338" s="100">
        <v>43803</v>
      </c>
      <c r="B9338" s="101">
        <v>50</v>
      </c>
      <c r="C9338" s="92" t="str">
        <f t="shared" si="435"/>
        <v>GET /international-standing-order-consents/{ConsentId}</v>
      </c>
      <c r="D9338" s="94" t="s">
        <v>207</v>
      </c>
      <c r="E9338" s="93" t="str">
        <f t="shared" si="436"/>
        <v>PISP</v>
      </c>
      <c r="F9338" s="93" t="str">
        <f t="shared" si="437"/>
        <v>N</v>
      </c>
      <c r="G9338" s="95">
        <v>19674892.397092696</v>
      </c>
      <c r="H9338" s="102">
        <v>30698.043152861144</v>
      </c>
      <c r="I9338" s="102">
        <v>256.15950318939855</v>
      </c>
      <c r="J9338" s="96"/>
      <c r="K9338" s="96"/>
      <c r="L9338" s="96"/>
      <c r="M9338" s="96"/>
      <c r="N9338" s="96"/>
      <c r="O9338" s="96"/>
      <c r="P9338" s="96"/>
    </row>
    <row r="9339" spans="1:16" x14ac:dyDescent="0.25">
      <c r="A9339" s="100">
        <v>43803</v>
      </c>
      <c r="B9339" s="101">
        <v>51</v>
      </c>
      <c r="C9339" s="92" t="str">
        <f t="shared" si="435"/>
        <v>POST /international-standing-orders</v>
      </c>
      <c r="D9339" s="94" t="s">
        <v>207</v>
      </c>
      <c r="E9339" s="93" t="str">
        <f t="shared" si="436"/>
        <v>PISP</v>
      </c>
      <c r="F9339" s="93" t="str">
        <f t="shared" si="437"/>
        <v>Y</v>
      </c>
      <c r="G9339" s="95">
        <v>16695221.094652483</v>
      </c>
      <c r="H9339" s="102">
        <v>26715.261893223425</v>
      </c>
      <c r="I9339" s="102">
        <v>265.15051645697628</v>
      </c>
      <c r="J9339" s="96"/>
      <c r="K9339" s="96"/>
      <c r="L9339" s="96"/>
      <c r="M9339" s="96"/>
      <c r="N9339" s="96"/>
      <c r="O9339" s="96"/>
      <c r="P9339" s="96"/>
    </row>
    <row r="9340" spans="1:16" x14ac:dyDescent="0.25">
      <c r="A9340" s="100">
        <v>43803</v>
      </c>
      <c r="B9340" s="101">
        <v>52</v>
      </c>
      <c r="C9340" s="92" t="str">
        <f t="shared" si="435"/>
        <v>GET /international-standing-orders/{InternationalStandingOrderPaymentId}</v>
      </c>
      <c r="D9340" s="94" t="s">
        <v>207</v>
      </c>
      <c r="E9340" s="93" t="str">
        <f t="shared" si="436"/>
        <v>PISP</v>
      </c>
      <c r="F9340" s="93" t="str">
        <f t="shared" si="437"/>
        <v>Y</v>
      </c>
      <c r="G9340" s="95">
        <v>6957283.0607978087</v>
      </c>
      <c r="H9340" s="102">
        <v>18511.973106712067</v>
      </c>
      <c r="I9340" s="102">
        <v>75.570318463402842</v>
      </c>
      <c r="J9340" s="96"/>
      <c r="K9340" s="96"/>
      <c r="L9340" s="96"/>
      <c r="M9340" s="96"/>
      <c r="N9340" s="96"/>
      <c r="O9340" s="96"/>
      <c r="P9340" s="96"/>
    </row>
    <row r="9341" spans="1:16" x14ac:dyDescent="0.25">
      <c r="A9341" s="100">
        <v>43803</v>
      </c>
      <c r="B9341" s="101">
        <v>53</v>
      </c>
      <c r="C9341" s="92" t="str">
        <f t="shared" si="435"/>
        <v>POST /file-payment-consents</v>
      </c>
      <c r="D9341" s="94" t="s">
        <v>207</v>
      </c>
      <c r="E9341" s="93" t="str">
        <f t="shared" si="436"/>
        <v>PISP</v>
      </c>
      <c r="F9341" s="93" t="str">
        <f t="shared" si="437"/>
        <v>N</v>
      </c>
      <c r="G9341" s="95">
        <v>12540343.574917909</v>
      </c>
      <c r="H9341" s="102">
        <v>15571.734105042762</v>
      </c>
      <c r="I9341" s="102">
        <v>26.215313339171757</v>
      </c>
      <c r="J9341" s="96"/>
      <c r="K9341" s="96"/>
      <c r="L9341" s="96"/>
      <c r="M9341" s="96"/>
      <c r="N9341" s="96"/>
      <c r="O9341" s="96"/>
      <c r="P9341" s="96"/>
    </row>
    <row r="9342" spans="1:16" x14ac:dyDescent="0.25">
      <c r="A9342" s="100">
        <v>43803</v>
      </c>
      <c r="B9342" s="101">
        <v>54</v>
      </c>
      <c r="C9342" s="92" t="str">
        <f t="shared" si="435"/>
        <v>GET /file-payment-consents/{ConsentId}</v>
      </c>
      <c r="D9342" s="94" t="s">
        <v>207</v>
      </c>
      <c r="E9342" s="93" t="str">
        <f t="shared" si="436"/>
        <v>PISP</v>
      </c>
      <c r="F9342" s="93" t="str">
        <f t="shared" si="437"/>
        <v>N</v>
      </c>
      <c r="G9342" s="95">
        <v>24008294.308340821</v>
      </c>
      <c r="H9342" s="102">
        <v>23170.167566859785</v>
      </c>
      <c r="I9342" s="102">
        <v>199.83705372009504</v>
      </c>
      <c r="J9342" s="96"/>
      <c r="K9342" s="96"/>
      <c r="L9342" s="96"/>
      <c r="M9342" s="96"/>
      <c r="N9342" s="96"/>
      <c r="O9342" s="96"/>
      <c r="P9342" s="96"/>
    </row>
    <row r="9343" spans="1:16" x14ac:dyDescent="0.25">
      <c r="A9343" s="100">
        <v>43803</v>
      </c>
      <c r="B9343" s="101">
        <v>55</v>
      </c>
      <c r="C9343" s="92" t="str">
        <f t="shared" si="435"/>
        <v>POST /file-payment-consents/{ConsentId}/file</v>
      </c>
      <c r="D9343" s="94" t="s">
        <v>207</v>
      </c>
      <c r="E9343" s="93" t="str">
        <f t="shared" si="436"/>
        <v>PISP</v>
      </c>
      <c r="F9343" s="93" t="str">
        <f t="shared" si="437"/>
        <v>N</v>
      </c>
      <c r="G9343" s="95">
        <v>23163031.491652876</v>
      </c>
      <c r="H9343" s="102">
        <v>33852.581616051662</v>
      </c>
      <c r="I9343" s="102">
        <v>68.338200214266649</v>
      </c>
      <c r="J9343" s="96"/>
      <c r="K9343" s="96"/>
      <c r="L9343" s="96"/>
      <c r="M9343" s="96"/>
      <c r="N9343" s="96"/>
      <c r="O9343" s="96"/>
      <c r="P9343" s="96"/>
    </row>
    <row r="9344" spans="1:16" x14ac:dyDescent="0.25">
      <c r="A9344" s="100">
        <v>43803</v>
      </c>
      <c r="B9344" s="101">
        <v>56</v>
      </c>
      <c r="C9344" s="92" t="str">
        <f t="shared" si="435"/>
        <v>GET /file-payment-consents/{ConsentId}/file</v>
      </c>
      <c r="D9344" s="94" t="s">
        <v>207</v>
      </c>
      <c r="E9344" s="93" t="str">
        <f t="shared" si="436"/>
        <v>PISP</v>
      </c>
      <c r="F9344" s="93" t="str">
        <f t="shared" si="437"/>
        <v>N</v>
      </c>
      <c r="G9344" s="95">
        <v>26921898.482018787</v>
      </c>
      <c r="H9344" s="102">
        <v>32916.105421560271</v>
      </c>
      <c r="I9344" s="102">
        <v>46.501351719991824</v>
      </c>
      <c r="J9344" s="96"/>
      <c r="K9344" s="96"/>
      <c r="L9344" s="96"/>
      <c r="M9344" s="96"/>
      <c r="N9344" s="96"/>
      <c r="O9344" s="96"/>
      <c r="P9344" s="96"/>
    </row>
    <row r="9345" spans="1:16" x14ac:dyDescent="0.25">
      <c r="A9345" s="100">
        <v>43803</v>
      </c>
      <c r="B9345" s="101">
        <v>57</v>
      </c>
      <c r="C9345" s="92" t="str">
        <f t="shared" si="435"/>
        <v>POST /file-payments</v>
      </c>
      <c r="D9345" s="94" t="s">
        <v>207</v>
      </c>
      <c r="E9345" s="93" t="str">
        <f t="shared" si="436"/>
        <v>PISP</v>
      </c>
      <c r="F9345" s="93" t="str">
        <f t="shared" si="437"/>
        <v>Y</v>
      </c>
      <c r="G9345" s="95">
        <v>406744846.79201615</v>
      </c>
      <c r="H9345" s="102">
        <v>4508.9754456679339</v>
      </c>
      <c r="I9345" s="102">
        <v>64.802143576325534</v>
      </c>
      <c r="J9345" s="96"/>
      <c r="K9345" s="96"/>
      <c r="L9345" s="96"/>
      <c r="M9345" s="96"/>
      <c r="N9345" s="96"/>
      <c r="O9345" s="96"/>
      <c r="P9345" s="96"/>
    </row>
    <row r="9346" spans="1:16" x14ac:dyDescent="0.25">
      <c r="A9346" s="100">
        <v>43803</v>
      </c>
      <c r="B9346" s="101">
        <v>58</v>
      </c>
      <c r="C9346" s="92" t="str">
        <f t="shared" si="435"/>
        <v>GET /file-payments/{FilePaymentId}</v>
      </c>
      <c r="D9346" s="94" t="s">
        <v>207</v>
      </c>
      <c r="E9346" s="93" t="str">
        <f t="shared" si="436"/>
        <v>PISP</v>
      </c>
      <c r="F9346" s="93" t="str">
        <f t="shared" si="437"/>
        <v>Y</v>
      </c>
      <c r="G9346" s="95">
        <v>75523741.967502162</v>
      </c>
      <c r="H9346" s="102">
        <v>803.67421872480804</v>
      </c>
      <c r="I9346" s="102">
        <v>131.21879904877699</v>
      </c>
      <c r="J9346" s="96"/>
      <c r="K9346" s="96"/>
      <c r="L9346" s="96"/>
      <c r="M9346" s="96"/>
      <c r="N9346" s="96"/>
      <c r="O9346" s="96"/>
      <c r="P9346" s="96"/>
    </row>
    <row r="9347" spans="1:16" x14ac:dyDescent="0.25">
      <c r="A9347" s="100">
        <v>43803</v>
      </c>
      <c r="B9347" s="101">
        <v>59</v>
      </c>
      <c r="C9347" s="92" t="str">
        <f t="shared" si="435"/>
        <v>GET /file-payments/{FilePaymentId}/report-file</v>
      </c>
      <c r="D9347" s="94" t="s">
        <v>207</v>
      </c>
      <c r="E9347" s="93" t="str">
        <f t="shared" si="436"/>
        <v>PISP</v>
      </c>
      <c r="F9347" s="93" t="str">
        <f t="shared" si="437"/>
        <v>Y</v>
      </c>
      <c r="G9347" s="95">
        <v>67389901.621653825</v>
      </c>
      <c r="H9347" s="102">
        <v>2585.6763218134997</v>
      </c>
      <c r="I9347" s="102">
        <v>86.493271407175897</v>
      </c>
      <c r="J9347" s="96"/>
      <c r="K9347" s="96"/>
      <c r="L9347" s="96"/>
      <c r="M9347" s="96"/>
      <c r="N9347" s="96"/>
      <c r="O9347" s="96"/>
      <c r="P9347" s="96"/>
    </row>
    <row r="9348" spans="1:16" x14ac:dyDescent="0.25">
      <c r="A9348" s="100">
        <v>43803</v>
      </c>
      <c r="B9348" s="101">
        <v>60</v>
      </c>
      <c r="C9348" s="92" t="str">
        <f t="shared" si="435"/>
        <v>POST /funds-confirmation-consents</v>
      </c>
      <c r="D9348" s="94" t="s">
        <v>207</v>
      </c>
      <c r="E9348" s="93" t="str">
        <f t="shared" si="436"/>
        <v>CoF</v>
      </c>
      <c r="F9348" s="93" t="str">
        <f t="shared" si="437"/>
        <v>N</v>
      </c>
      <c r="G9348" s="95">
        <v>15825860.595371164</v>
      </c>
      <c r="H9348" s="102">
        <v>16101.768949649113</v>
      </c>
      <c r="I9348" s="102">
        <v>12.963846575858605</v>
      </c>
      <c r="J9348" s="96"/>
      <c r="K9348" s="96"/>
      <c r="L9348" s="96"/>
      <c r="M9348" s="96"/>
      <c r="N9348" s="96"/>
      <c r="O9348" s="96"/>
      <c r="P9348" s="96"/>
    </row>
    <row r="9349" spans="1:16" x14ac:dyDescent="0.25">
      <c r="A9349" s="100">
        <v>43803</v>
      </c>
      <c r="B9349" s="101">
        <v>61</v>
      </c>
      <c r="C9349" s="92" t="str">
        <f t="shared" si="435"/>
        <v>GET /funds-confirmation-consents/{ConsentId}</v>
      </c>
      <c r="D9349" s="94" t="s">
        <v>207</v>
      </c>
      <c r="E9349" s="93" t="str">
        <f t="shared" si="436"/>
        <v>CoF</v>
      </c>
      <c r="F9349" s="93" t="str">
        <f t="shared" si="437"/>
        <v>N</v>
      </c>
      <c r="G9349" s="95">
        <v>22686837.1031598</v>
      </c>
      <c r="H9349" s="102">
        <v>44324.187380499672</v>
      </c>
      <c r="I9349" s="102">
        <v>215.43916607407365</v>
      </c>
      <c r="J9349" s="96"/>
      <c r="K9349" s="96"/>
      <c r="L9349" s="96"/>
      <c r="M9349" s="96"/>
      <c r="N9349" s="96"/>
      <c r="O9349" s="96"/>
      <c r="P9349" s="96"/>
    </row>
    <row r="9350" spans="1:16" x14ac:dyDescent="0.25">
      <c r="A9350" s="100">
        <v>43803</v>
      </c>
      <c r="B9350" s="101">
        <v>62</v>
      </c>
      <c r="C9350" s="92" t="str">
        <f t="shared" si="435"/>
        <v>DELETE /funds-confirmation-consents/{ConsentId}</v>
      </c>
      <c r="D9350" s="94" t="s">
        <v>207</v>
      </c>
      <c r="E9350" s="93" t="str">
        <f t="shared" si="436"/>
        <v>CoF</v>
      </c>
      <c r="F9350" s="93" t="str">
        <f t="shared" si="437"/>
        <v>N</v>
      </c>
      <c r="G9350" s="95">
        <v>6442867.0133418702</v>
      </c>
      <c r="H9350" s="102">
        <v>12741.771076878889</v>
      </c>
      <c r="I9350" s="102">
        <v>134.53728396785155</v>
      </c>
      <c r="J9350" s="96"/>
      <c r="K9350" s="96"/>
      <c r="L9350" s="96"/>
      <c r="M9350" s="96"/>
      <c r="N9350" s="96"/>
      <c r="O9350" s="96"/>
      <c r="P9350" s="96"/>
    </row>
    <row r="9351" spans="1:16" x14ac:dyDescent="0.25">
      <c r="A9351" s="100">
        <v>43803</v>
      </c>
      <c r="B9351" s="101">
        <v>63</v>
      </c>
      <c r="C9351" s="92" t="str">
        <f t="shared" si="435"/>
        <v>POST /funds-confirmations</v>
      </c>
      <c r="D9351" s="94" t="s">
        <v>207</v>
      </c>
      <c r="E9351" s="93" t="str">
        <f t="shared" si="436"/>
        <v>CoF</v>
      </c>
      <c r="F9351" s="93" t="str">
        <f t="shared" si="437"/>
        <v>Y</v>
      </c>
      <c r="G9351" s="95">
        <v>10096395.243785096</v>
      </c>
      <c r="H9351" s="102">
        <v>18955.348451374801</v>
      </c>
      <c r="I9351" s="102">
        <v>230.77493468884364</v>
      </c>
      <c r="J9351" s="96"/>
      <c r="K9351" s="96"/>
      <c r="L9351" s="96"/>
      <c r="M9351" s="96"/>
      <c r="N9351" s="96"/>
      <c r="O9351" s="96"/>
      <c r="P9351" s="96"/>
    </row>
    <row r="9352" spans="1:16" x14ac:dyDescent="0.25">
      <c r="A9352" s="46">
        <v>43803</v>
      </c>
      <c r="B9352" s="101">
        <v>0</v>
      </c>
      <c r="C9352" s="92" t="str">
        <f t="shared" ref="C9352:C9415" si="438">VLOOKUP($B9352,endpoints,3)</f>
        <v>OIDC endpoints for token IDs</v>
      </c>
      <c r="D9352" s="94" t="s">
        <v>208</v>
      </c>
      <c r="E9352" s="93" t="str">
        <f t="shared" ref="E9352:E9415" si="439">VLOOKUP($B9352,endpoints,4)</f>
        <v>OIDC</v>
      </c>
      <c r="F9352" s="93" t="str">
        <f t="shared" ref="F9352:F9415" si="440">VLOOKUP($B9352,endpoints,5)</f>
        <v>N</v>
      </c>
      <c r="G9352" s="112">
        <v>803729739.90072691</v>
      </c>
      <c r="H9352" s="68">
        <v>1458699.3121631427</v>
      </c>
      <c r="I9352" s="68">
        <v>519.51717368591665</v>
      </c>
      <c r="J9352" s="96"/>
      <c r="K9352" s="96"/>
      <c r="L9352" s="96"/>
      <c r="M9352" s="96"/>
      <c r="N9352" s="96"/>
      <c r="O9352" s="96"/>
      <c r="P9352" s="96"/>
    </row>
    <row r="9353" spans="1:16" x14ac:dyDescent="0.25">
      <c r="A9353" s="97">
        <v>43803</v>
      </c>
      <c r="B9353" s="101">
        <v>1</v>
      </c>
      <c r="C9353" s="92" t="str">
        <f t="shared" si="438"/>
        <v>POST /account-access-consents</v>
      </c>
      <c r="D9353" s="94" t="s">
        <v>208</v>
      </c>
      <c r="E9353" s="93" t="str">
        <f t="shared" si="439"/>
        <v>AISP</v>
      </c>
      <c r="F9353" s="93" t="str">
        <f t="shared" si="440"/>
        <v>N</v>
      </c>
      <c r="G9353" s="95">
        <v>561468.77711310098</v>
      </c>
      <c r="H9353" s="99">
        <v>29400.076579668363</v>
      </c>
      <c r="I9353" s="99">
        <v>85.334339105006777</v>
      </c>
      <c r="J9353" s="96"/>
      <c r="K9353" s="96"/>
      <c r="L9353" s="96"/>
      <c r="M9353" s="96"/>
      <c r="N9353" s="96"/>
      <c r="O9353" s="96"/>
      <c r="P9353" s="96"/>
    </row>
    <row r="9354" spans="1:16" x14ac:dyDescent="0.25">
      <c r="A9354" s="97">
        <v>43803</v>
      </c>
      <c r="B9354" s="101">
        <v>2</v>
      </c>
      <c r="C9354" s="92" t="str">
        <f t="shared" si="438"/>
        <v>GET /account-access-consents/{ConsentId}</v>
      </c>
      <c r="D9354" s="94" t="s">
        <v>208</v>
      </c>
      <c r="E9354" s="93" t="str">
        <f t="shared" si="439"/>
        <v>AISP</v>
      </c>
      <c r="F9354" s="93" t="str">
        <f t="shared" si="440"/>
        <v>N</v>
      </c>
      <c r="G9354" s="95">
        <v>1349992.1443652436</v>
      </c>
      <c r="H9354" s="99">
        <v>29477.803332864416</v>
      </c>
      <c r="I9354" s="99">
        <v>30.613820449023077</v>
      </c>
      <c r="J9354" s="96"/>
      <c r="K9354" s="96"/>
      <c r="L9354" s="96"/>
      <c r="M9354" s="96"/>
      <c r="N9354" s="96"/>
      <c r="O9354" s="96"/>
      <c r="P9354" s="96"/>
    </row>
    <row r="9355" spans="1:16" x14ac:dyDescent="0.25">
      <c r="A9355" s="97">
        <v>43803</v>
      </c>
      <c r="B9355" s="101">
        <v>3</v>
      </c>
      <c r="C9355" s="92" t="str">
        <f t="shared" si="438"/>
        <v>DELETE /account-access-consents/{ConsentId}</v>
      </c>
      <c r="D9355" s="94" t="s">
        <v>208</v>
      </c>
      <c r="E9355" s="93" t="str">
        <f t="shared" si="439"/>
        <v>AISP</v>
      </c>
      <c r="F9355" s="93" t="str">
        <f t="shared" si="440"/>
        <v>N</v>
      </c>
      <c r="G9355" s="95">
        <v>601935.0188413118</v>
      </c>
      <c r="H9355" s="99">
        <v>22870.482132025598</v>
      </c>
      <c r="I9355" s="99">
        <v>256.80207944333847</v>
      </c>
      <c r="J9355" s="96"/>
      <c r="K9355" s="96"/>
      <c r="L9355" s="96"/>
      <c r="M9355" s="96"/>
      <c r="N9355" s="96"/>
      <c r="O9355" s="96"/>
      <c r="P9355" s="96"/>
    </row>
    <row r="9356" spans="1:16" x14ac:dyDescent="0.25">
      <c r="A9356" s="97">
        <v>43803</v>
      </c>
      <c r="B9356" s="101">
        <v>4</v>
      </c>
      <c r="C9356" s="92" t="str">
        <f t="shared" si="438"/>
        <v>GET /accounts</v>
      </c>
      <c r="D9356" s="94" t="s">
        <v>208</v>
      </c>
      <c r="E9356" s="93" t="str">
        <f t="shared" si="439"/>
        <v>AISP</v>
      </c>
      <c r="F9356" s="93" t="str">
        <f t="shared" si="440"/>
        <v>Y</v>
      </c>
      <c r="G9356" s="95">
        <v>1646103.5304448241</v>
      </c>
      <c r="H9356" s="99">
        <v>29539.785109793764</v>
      </c>
      <c r="I9356" s="99">
        <v>73.460481071503068</v>
      </c>
      <c r="J9356" s="96"/>
      <c r="K9356" s="96"/>
      <c r="L9356" s="96"/>
      <c r="M9356" s="96"/>
      <c r="N9356" s="96"/>
      <c r="O9356" s="96"/>
      <c r="P9356" s="96"/>
    </row>
    <row r="9357" spans="1:16" x14ac:dyDescent="0.25">
      <c r="A9357" s="97">
        <v>43803</v>
      </c>
      <c r="B9357" s="101">
        <v>5</v>
      </c>
      <c r="C9357" s="92" t="str">
        <f t="shared" si="438"/>
        <v>GET /accounts/{AccountId}</v>
      </c>
      <c r="D9357" s="94" t="s">
        <v>208</v>
      </c>
      <c r="E9357" s="93" t="str">
        <f t="shared" si="439"/>
        <v>AISP</v>
      </c>
      <c r="F9357" s="93" t="str">
        <f t="shared" si="440"/>
        <v>Y</v>
      </c>
      <c r="G9357" s="95">
        <v>2621099.1901124502</v>
      </c>
      <c r="H9357" s="99">
        <v>42614.68475947815</v>
      </c>
      <c r="I9357" s="99">
        <v>87.834414290636559</v>
      </c>
      <c r="J9357" s="96"/>
      <c r="K9357" s="96"/>
      <c r="L9357" s="96"/>
      <c r="M9357" s="96"/>
      <c r="N9357" s="96"/>
      <c r="O9357" s="96"/>
      <c r="P9357" s="96"/>
    </row>
    <row r="9358" spans="1:16" x14ac:dyDescent="0.25">
      <c r="A9358" s="97">
        <v>43803</v>
      </c>
      <c r="B9358" s="101">
        <v>6</v>
      </c>
      <c r="C9358" s="92" t="str">
        <f t="shared" si="438"/>
        <v>GET /accounts/{AccountId}/balances</v>
      </c>
      <c r="D9358" s="94" t="s">
        <v>208</v>
      </c>
      <c r="E9358" s="93" t="str">
        <f t="shared" si="439"/>
        <v>AISP</v>
      </c>
      <c r="F9358" s="93" t="str">
        <f t="shared" si="440"/>
        <v>Y</v>
      </c>
      <c r="G9358" s="95">
        <v>1797224.2603130573</v>
      </c>
      <c r="H9358" s="99">
        <v>27946.848677275404</v>
      </c>
      <c r="I9358" s="99">
        <v>149.18752977923825</v>
      </c>
      <c r="J9358" s="96"/>
      <c r="K9358" s="96"/>
      <c r="L9358" s="96"/>
      <c r="M9358" s="96"/>
      <c r="N9358" s="96"/>
      <c r="O9358" s="96"/>
      <c r="P9358" s="96"/>
    </row>
    <row r="9359" spans="1:16" x14ac:dyDescent="0.25">
      <c r="A9359" s="97">
        <v>43803</v>
      </c>
      <c r="B9359" s="101">
        <v>7</v>
      </c>
      <c r="C9359" s="92" t="str">
        <f t="shared" si="438"/>
        <v>GET /balances</v>
      </c>
      <c r="D9359" s="94" t="s">
        <v>208</v>
      </c>
      <c r="E9359" s="93" t="str">
        <f t="shared" si="439"/>
        <v>AISP</v>
      </c>
      <c r="F9359" s="93" t="str">
        <f t="shared" si="440"/>
        <v>Y</v>
      </c>
      <c r="G9359" s="95">
        <v>1008688.6949405267</v>
      </c>
      <c r="H9359" s="99">
        <v>21996.38450785424</v>
      </c>
      <c r="I9359" s="99">
        <v>142.38464093635392</v>
      </c>
      <c r="J9359" s="96"/>
      <c r="K9359" s="96"/>
      <c r="L9359" s="96"/>
      <c r="M9359" s="96"/>
      <c r="N9359" s="96"/>
      <c r="O9359" s="96"/>
      <c r="P9359" s="96"/>
    </row>
    <row r="9360" spans="1:16" x14ac:dyDescent="0.25">
      <c r="A9360" s="97">
        <v>43803</v>
      </c>
      <c r="B9360" s="101">
        <v>8</v>
      </c>
      <c r="C9360" s="92" t="str">
        <f t="shared" si="438"/>
        <v>GET /accounts/{AccountId}/transactions</v>
      </c>
      <c r="D9360" s="94" t="s">
        <v>208</v>
      </c>
      <c r="E9360" s="93" t="str">
        <f t="shared" si="439"/>
        <v>AISP</v>
      </c>
      <c r="F9360" s="93" t="str">
        <f t="shared" si="440"/>
        <v>Y</v>
      </c>
      <c r="G9360" s="95">
        <v>32038086.159015462</v>
      </c>
      <c r="H9360" s="99">
        <v>21025.224726793371</v>
      </c>
      <c r="I9360" s="99">
        <v>178.96233571907058</v>
      </c>
      <c r="J9360" s="96"/>
      <c r="K9360" s="96"/>
      <c r="L9360" s="96"/>
      <c r="M9360" s="96"/>
      <c r="N9360" s="96"/>
      <c r="O9360" s="96"/>
      <c r="P9360" s="96"/>
    </row>
    <row r="9361" spans="1:16" x14ac:dyDescent="0.25">
      <c r="A9361" s="97">
        <v>43803</v>
      </c>
      <c r="B9361" s="101">
        <v>9</v>
      </c>
      <c r="C9361" s="92" t="str">
        <f t="shared" si="438"/>
        <v>GET /transactions</v>
      </c>
      <c r="D9361" s="94" t="s">
        <v>208</v>
      </c>
      <c r="E9361" s="93" t="str">
        <f t="shared" si="439"/>
        <v>AISP</v>
      </c>
      <c r="F9361" s="93" t="str">
        <f t="shared" si="440"/>
        <v>Y</v>
      </c>
      <c r="G9361" s="95">
        <v>314884366.21619749</v>
      </c>
      <c r="H9361" s="99">
        <v>47389.221868480665</v>
      </c>
      <c r="I9361" s="99">
        <v>32.669076848424979</v>
      </c>
      <c r="J9361" s="96"/>
      <c r="K9361" s="96"/>
      <c r="L9361" s="96"/>
      <c r="M9361" s="96"/>
      <c r="N9361" s="96"/>
      <c r="O9361" s="96"/>
      <c r="P9361" s="96"/>
    </row>
    <row r="9362" spans="1:16" x14ac:dyDescent="0.25">
      <c r="A9362" s="97">
        <v>43803</v>
      </c>
      <c r="B9362" s="101">
        <v>10</v>
      </c>
      <c r="C9362" s="92" t="str">
        <f t="shared" si="438"/>
        <v>GET /accounts/{AccountId}/beneficiaries</v>
      </c>
      <c r="D9362" s="94" t="s">
        <v>208</v>
      </c>
      <c r="E9362" s="93" t="str">
        <f t="shared" si="439"/>
        <v>AISP</v>
      </c>
      <c r="F9362" s="93" t="str">
        <f t="shared" si="440"/>
        <v>Y</v>
      </c>
      <c r="G9362" s="95">
        <v>1857127.568640094</v>
      </c>
      <c r="H9362" s="99">
        <v>29332.991077386414</v>
      </c>
      <c r="I9362" s="99">
        <v>131.35837147656167</v>
      </c>
      <c r="J9362" s="96"/>
      <c r="K9362" s="96"/>
      <c r="L9362" s="96"/>
      <c r="M9362" s="96"/>
      <c r="N9362" s="96"/>
      <c r="O9362" s="96"/>
      <c r="P9362" s="96"/>
    </row>
    <row r="9363" spans="1:16" x14ac:dyDescent="0.25">
      <c r="A9363" s="97">
        <v>43803</v>
      </c>
      <c r="B9363" s="101">
        <v>11</v>
      </c>
      <c r="C9363" s="92" t="str">
        <f t="shared" si="438"/>
        <v>GET /beneficiaries</v>
      </c>
      <c r="D9363" s="94" t="s">
        <v>208</v>
      </c>
      <c r="E9363" s="93" t="str">
        <f t="shared" si="439"/>
        <v>AISP</v>
      </c>
      <c r="F9363" s="93" t="str">
        <f t="shared" si="440"/>
        <v>Y</v>
      </c>
      <c r="G9363" s="95">
        <v>2623654.1718362961</v>
      </c>
      <c r="H9363" s="99">
        <v>38114.113174869584</v>
      </c>
      <c r="I9363" s="99">
        <v>28.749832133804698</v>
      </c>
      <c r="J9363" s="96"/>
      <c r="K9363" s="96"/>
      <c r="L9363" s="96"/>
      <c r="M9363" s="96"/>
      <c r="N9363" s="96"/>
      <c r="O9363" s="96"/>
      <c r="P9363" s="96"/>
    </row>
    <row r="9364" spans="1:16" x14ac:dyDescent="0.25">
      <c r="A9364" s="97">
        <v>43803</v>
      </c>
      <c r="B9364" s="101">
        <v>12</v>
      </c>
      <c r="C9364" s="92" t="str">
        <f t="shared" si="438"/>
        <v>GET /accounts/{AccountId}/direct-debits</v>
      </c>
      <c r="D9364" s="94" t="s">
        <v>208</v>
      </c>
      <c r="E9364" s="93" t="str">
        <f t="shared" si="439"/>
        <v>AISP</v>
      </c>
      <c r="F9364" s="93" t="str">
        <f t="shared" si="440"/>
        <v>Y</v>
      </c>
      <c r="G9364" s="95">
        <v>1804974.2279865458</v>
      </c>
      <c r="H9364" s="99">
        <v>34356.624480186176</v>
      </c>
      <c r="I9364" s="99">
        <v>195.14488106713421</v>
      </c>
      <c r="J9364" s="96"/>
      <c r="K9364" s="96"/>
      <c r="L9364" s="96"/>
      <c r="M9364" s="96"/>
      <c r="N9364" s="96"/>
      <c r="O9364" s="96"/>
      <c r="P9364" s="96"/>
    </row>
    <row r="9365" spans="1:16" x14ac:dyDescent="0.25">
      <c r="A9365" s="97">
        <v>43803</v>
      </c>
      <c r="B9365" s="101">
        <v>13</v>
      </c>
      <c r="C9365" s="92" t="str">
        <f t="shared" si="438"/>
        <v>GET /direct-debits</v>
      </c>
      <c r="D9365" s="94" t="s">
        <v>208</v>
      </c>
      <c r="E9365" s="93" t="str">
        <f t="shared" si="439"/>
        <v>AISP</v>
      </c>
      <c r="F9365" s="93" t="str">
        <f t="shared" si="440"/>
        <v>Y</v>
      </c>
      <c r="G9365" s="95">
        <v>1610839.1529542953</v>
      </c>
      <c r="H9365" s="99">
        <v>20940.560111681119</v>
      </c>
      <c r="I9365" s="99">
        <v>206.66793313938774</v>
      </c>
      <c r="J9365" s="96"/>
      <c r="K9365" s="96"/>
      <c r="L9365" s="96"/>
      <c r="M9365" s="96"/>
      <c r="N9365" s="96"/>
      <c r="O9365" s="96"/>
      <c r="P9365" s="96"/>
    </row>
    <row r="9366" spans="1:16" x14ac:dyDescent="0.25">
      <c r="A9366" s="97">
        <v>43803</v>
      </c>
      <c r="B9366" s="101">
        <v>14</v>
      </c>
      <c r="C9366" s="92" t="str">
        <f t="shared" si="438"/>
        <v>GET /accounts/{AccountId}/standing-orders</v>
      </c>
      <c r="D9366" s="94" t="s">
        <v>208</v>
      </c>
      <c r="E9366" s="93" t="str">
        <f t="shared" si="439"/>
        <v>AISP</v>
      </c>
      <c r="F9366" s="93" t="str">
        <f t="shared" si="440"/>
        <v>Y</v>
      </c>
      <c r="G9366" s="95">
        <v>808128.32393137063</v>
      </c>
      <c r="H9366" s="99">
        <v>17461.641086050262</v>
      </c>
      <c r="I9366" s="99">
        <v>131.41632838289459</v>
      </c>
      <c r="J9366" s="96"/>
      <c r="K9366" s="96"/>
      <c r="L9366" s="96"/>
      <c r="M9366" s="96"/>
      <c r="N9366" s="96"/>
      <c r="O9366" s="96"/>
      <c r="P9366" s="96"/>
    </row>
    <row r="9367" spans="1:16" x14ac:dyDescent="0.25">
      <c r="A9367" s="97">
        <v>43803</v>
      </c>
      <c r="B9367" s="101">
        <v>15</v>
      </c>
      <c r="C9367" s="92" t="str">
        <f t="shared" si="438"/>
        <v>GET /standing-orders</v>
      </c>
      <c r="D9367" s="94" t="s">
        <v>208</v>
      </c>
      <c r="E9367" s="93" t="str">
        <f t="shared" si="439"/>
        <v>AISP</v>
      </c>
      <c r="F9367" s="93" t="str">
        <f t="shared" si="440"/>
        <v>Y</v>
      </c>
      <c r="G9367" s="95">
        <v>1507210.1258290985</v>
      </c>
      <c r="H9367" s="99">
        <v>45532.892220492155</v>
      </c>
      <c r="I9367" s="99">
        <v>154.57951238378428</v>
      </c>
      <c r="J9367" s="96"/>
      <c r="K9367" s="96"/>
      <c r="L9367" s="96"/>
      <c r="M9367" s="96"/>
      <c r="N9367" s="96"/>
      <c r="O9367" s="96"/>
      <c r="P9367" s="96"/>
    </row>
    <row r="9368" spans="1:16" x14ac:dyDescent="0.25">
      <c r="A9368" s="97">
        <v>43803</v>
      </c>
      <c r="B9368" s="101">
        <v>16</v>
      </c>
      <c r="C9368" s="92" t="str">
        <f t="shared" si="438"/>
        <v>GET /accounts/{AccountId}/product</v>
      </c>
      <c r="D9368" s="94" t="s">
        <v>208</v>
      </c>
      <c r="E9368" s="93" t="str">
        <f t="shared" si="439"/>
        <v>AISP</v>
      </c>
      <c r="F9368" s="93" t="str">
        <f t="shared" si="440"/>
        <v>Y</v>
      </c>
      <c r="G9368" s="95">
        <v>390706.05247615854</v>
      </c>
      <c r="H9368" s="99">
        <v>4979.7494082660087</v>
      </c>
      <c r="I9368" s="99">
        <v>177.38184272295973</v>
      </c>
      <c r="J9368" s="96"/>
      <c r="K9368" s="96"/>
      <c r="L9368" s="96"/>
      <c r="M9368" s="96"/>
      <c r="N9368" s="96"/>
      <c r="O9368" s="96"/>
      <c r="P9368" s="96"/>
    </row>
    <row r="9369" spans="1:16" x14ac:dyDescent="0.25">
      <c r="A9369" s="97">
        <v>43803</v>
      </c>
      <c r="B9369" s="101">
        <v>17</v>
      </c>
      <c r="C9369" s="92" t="str">
        <f t="shared" si="438"/>
        <v>GET /products</v>
      </c>
      <c r="D9369" s="94" t="s">
        <v>208</v>
      </c>
      <c r="E9369" s="93" t="str">
        <f t="shared" si="439"/>
        <v>AISP</v>
      </c>
      <c r="F9369" s="93" t="str">
        <f t="shared" si="440"/>
        <v>Y</v>
      </c>
      <c r="G9369" s="95">
        <v>725759.06097793533</v>
      </c>
      <c r="H9369" s="99">
        <v>32374.417637325572</v>
      </c>
      <c r="I9369" s="99">
        <v>207.43551653426712</v>
      </c>
      <c r="J9369" s="96"/>
      <c r="K9369" s="96"/>
      <c r="L9369" s="96"/>
      <c r="M9369" s="96"/>
      <c r="N9369" s="96"/>
      <c r="O9369" s="96"/>
      <c r="P9369" s="96"/>
    </row>
    <row r="9370" spans="1:16" x14ac:dyDescent="0.25">
      <c r="A9370" s="97">
        <v>43803</v>
      </c>
      <c r="B9370" s="101">
        <v>18</v>
      </c>
      <c r="C9370" s="92" t="str">
        <f t="shared" si="438"/>
        <v>GET /accounts/{AccountId}/offers</v>
      </c>
      <c r="D9370" s="94" t="s">
        <v>208</v>
      </c>
      <c r="E9370" s="93" t="str">
        <f t="shared" si="439"/>
        <v>AISP</v>
      </c>
      <c r="F9370" s="93" t="str">
        <f t="shared" si="440"/>
        <v>Y</v>
      </c>
      <c r="G9370" s="95">
        <v>866522.77335585176</v>
      </c>
      <c r="H9370" s="99">
        <v>37646.583674227688</v>
      </c>
      <c r="I9370" s="99">
        <v>240.86104433019162</v>
      </c>
      <c r="J9370" s="96"/>
      <c r="K9370" s="96"/>
      <c r="L9370" s="96"/>
      <c r="M9370" s="96"/>
      <c r="N9370" s="96"/>
      <c r="O9370" s="96"/>
      <c r="P9370" s="96"/>
    </row>
    <row r="9371" spans="1:16" x14ac:dyDescent="0.25">
      <c r="A9371" s="97">
        <v>43803</v>
      </c>
      <c r="B9371" s="101">
        <v>19</v>
      </c>
      <c r="C9371" s="92" t="str">
        <f t="shared" si="438"/>
        <v>GET /offers</v>
      </c>
      <c r="D9371" s="94" t="s">
        <v>208</v>
      </c>
      <c r="E9371" s="93" t="str">
        <f t="shared" si="439"/>
        <v>AISP</v>
      </c>
      <c r="F9371" s="93" t="str">
        <f t="shared" si="440"/>
        <v>Y</v>
      </c>
      <c r="G9371" s="95">
        <v>3145550.152787386</v>
      </c>
      <c r="H9371" s="99">
        <v>37006.749073434083</v>
      </c>
      <c r="I9371" s="99">
        <v>173.40417188147529</v>
      </c>
      <c r="J9371" s="96"/>
      <c r="K9371" s="96"/>
      <c r="L9371" s="96"/>
      <c r="M9371" s="96"/>
      <c r="N9371" s="96"/>
      <c r="O9371" s="96"/>
      <c r="P9371" s="96"/>
    </row>
    <row r="9372" spans="1:16" x14ac:dyDescent="0.25">
      <c r="A9372" s="97">
        <v>43803</v>
      </c>
      <c r="B9372" s="101">
        <v>20</v>
      </c>
      <c r="C9372" s="92" t="str">
        <f t="shared" si="438"/>
        <v>GET /accounts/{AccountId}/party</v>
      </c>
      <c r="D9372" s="94" t="s">
        <v>208</v>
      </c>
      <c r="E9372" s="93" t="str">
        <f t="shared" si="439"/>
        <v>AISP</v>
      </c>
      <c r="F9372" s="93" t="str">
        <f t="shared" si="440"/>
        <v>Y</v>
      </c>
      <c r="G9372" s="95">
        <v>1096837.1373577188</v>
      </c>
      <c r="H9372" s="99">
        <v>44192.376890799569</v>
      </c>
      <c r="I9372" s="99">
        <v>0</v>
      </c>
      <c r="J9372" s="96"/>
      <c r="K9372" s="96"/>
      <c r="L9372" s="96"/>
      <c r="M9372" s="96"/>
      <c r="N9372" s="96"/>
      <c r="O9372" s="96"/>
      <c r="P9372" s="96"/>
    </row>
    <row r="9373" spans="1:16" x14ac:dyDescent="0.25">
      <c r="A9373" s="97">
        <v>43803</v>
      </c>
      <c r="B9373" s="101">
        <v>21</v>
      </c>
      <c r="C9373" s="92" t="str">
        <f t="shared" si="438"/>
        <v>GET /party</v>
      </c>
      <c r="D9373" s="94" t="s">
        <v>208</v>
      </c>
      <c r="E9373" s="93" t="str">
        <f t="shared" si="439"/>
        <v>AISP</v>
      </c>
      <c r="F9373" s="93" t="str">
        <f t="shared" si="440"/>
        <v>Y</v>
      </c>
      <c r="G9373" s="95">
        <v>735318.16958080779</v>
      </c>
      <c r="H9373" s="99">
        <v>9980.5018362563787</v>
      </c>
      <c r="I9373" s="99">
        <v>330.25899756354772</v>
      </c>
      <c r="J9373" s="96"/>
      <c r="K9373" s="96"/>
      <c r="L9373" s="96"/>
      <c r="M9373" s="96"/>
      <c r="N9373" s="96"/>
      <c r="O9373" s="96"/>
      <c r="P9373" s="96"/>
    </row>
    <row r="9374" spans="1:16" x14ac:dyDescent="0.25">
      <c r="A9374" s="97">
        <v>43803</v>
      </c>
      <c r="B9374" s="101">
        <v>22</v>
      </c>
      <c r="C9374" s="92" t="str">
        <f t="shared" si="438"/>
        <v>GET /accounts/{AccountId}/scheduled-payments</v>
      </c>
      <c r="D9374" s="94" t="s">
        <v>208</v>
      </c>
      <c r="E9374" s="93" t="str">
        <f t="shared" si="439"/>
        <v>AISP</v>
      </c>
      <c r="F9374" s="93" t="str">
        <f t="shared" si="440"/>
        <v>Y</v>
      </c>
      <c r="G9374" s="95">
        <v>865657.61731361609</v>
      </c>
      <c r="H9374" s="99">
        <v>37552.5407662953</v>
      </c>
      <c r="I9374" s="99">
        <v>2.9433059658522049</v>
      </c>
      <c r="J9374" s="96"/>
      <c r="K9374" s="96"/>
      <c r="L9374" s="96"/>
      <c r="M9374" s="96"/>
      <c r="N9374" s="96"/>
      <c r="O9374" s="96"/>
      <c r="P9374" s="96"/>
    </row>
    <row r="9375" spans="1:16" x14ac:dyDescent="0.25">
      <c r="A9375" s="97">
        <v>43803</v>
      </c>
      <c r="B9375" s="101">
        <v>23</v>
      </c>
      <c r="C9375" s="92" t="str">
        <f t="shared" si="438"/>
        <v>GET /scheduled-payments</v>
      </c>
      <c r="D9375" s="94" t="s">
        <v>208</v>
      </c>
      <c r="E9375" s="93" t="str">
        <f t="shared" si="439"/>
        <v>AISP</v>
      </c>
      <c r="F9375" s="93" t="str">
        <f t="shared" si="440"/>
        <v>Y</v>
      </c>
      <c r="G9375" s="95">
        <v>1753427.6720358683</v>
      </c>
      <c r="H9375" s="99">
        <v>29168.221544653381</v>
      </c>
      <c r="I9375" s="99">
        <v>74.285283805993132</v>
      </c>
      <c r="J9375" s="96"/>
      <c r="K9375" s="96"/>
      <c r="L9375" s="96"/>
      <c r="M9375" s="96"/>
      <c r="N9375" s="96"/>
      <c r="O9375" s="96"/>
      <c r="P9375" s="96"/>
    </row>
    <row r="9376" spans="1:16" x14ac:dyDescent="0.25">
      <c r="A9376" s="97">
        <v>43803</v>
      </c>
      <c r="B9376" s="101">
        <v>24</v>
      </c>
      <c r="C9376" s="92" t="str">
        <f t="shared" si="438"/>
        <v>GET /accounts/{AccountId}/statements</v>
      </c>
      <c r="D9376" s="94" t="s">
        <v>208</v>
      </c>
      <c r="E9376" s="93" t="str">
        <f t="shared" si="439"/>
        <v>AISP</v>
      </c>
      <c r="F9376" s="93" t="str">
        <f t="shared" si="440"/>
        <v>Y</v>
      </c>
      <c r="G9376" s="95">
        <v>920143.08653274295</v>
      </c>
      <c r="H9376" s="99">
        <v>14833.199222806328</v>
      </c>
      <c r="I9376" s="99">
        <v>129.31392424676056</v>
      </c>
      <c r="J9376" s="96"/>
      <c r="K9376" s="96"/>
      <c r="L9376" s="96"/>
      <c r="M9376" s="96"/>
      <c r="N9376" s="96"/>
      <c r="O9376" s="96"/>
      <c r="P9376" s="96"/>
    </row>
    <row r="9377" spans="1:16" x14ac:dyDescent="0.25">
      <c r="A9377" s="97">
        <v>43803</v>
      </c>
      <c r="B9377" s="101">
        <v>25</v>
      </c>
      <c r="C9377" s="92" t="str">
        <f t="shared" si="438"/>
        <v>GET /accounts/{AccountId}/statements/{StatementId}</v>
      </c>
      <c r="D9377" s="94" t="s">
        <v>208</v>
      </c>
      <c r="E9377" s="93" t="str">
        <f t="shared" si="439"/>
        <v>AISP</v>
      </c>
      <c r="F9377" s="93" t="str">
        <f t="shared" si="440"/>
        <v>Y</v>
      </c>
      <c r="G9377" s="95">
        <v>1197928.807361874</v>
      </c>
      <c r="H9377" s="99">
        <v>22238.904942096826</v>
      </c>
      <c r="I9377" s="99">
        <v>110.14760539355363</v>
      </c>
      <c r="J9377" s="96"/>
      <c r="K9377" s="96"/>
      <c r="L9377" s="96"/>
      <c r="M9377" s="96"/>
      <c r="N9377" s="96"/>
      <c r="O9377" s="96"/>
      <c r="P9377" s="96"/>
    </row>
    <row r="9378" spans="1:16" x14ac:dyDescent="0.25">
      <c r="A9378" s="97">
        <v>43803</v>
      </c>
      <c r="B9378" s="101">
        <v>26</v>
      </c>
      <c r="C9378" s="92" t="str">
        <f t="shared" si="438"/>
        <v>GET /accounts/{AccountId}/statements/{StatementId}/file</v>
      </c>
      <c r="D9378" s="94" t="s">
        <v>208</v>
      </c>
      <c r="E9378" s="93" t="str">
        <f t="shared" si="439"/>
        <v>AISP</v>
      </c>
      <c r="F9378" s="93" t="str">
        <f t="shared" si="440"/>
        <v>Y</v>
      </c>
      <c r="G9378" s="95">
        <v>1925230.6696000819</v>
      </c>
      <c r="H9378" s="99">
        <v>25917.152279669568</v>
      </c>
      <c r="I9378" s="99">
        <v>82.481101419181911</v>
      </c>
      <c r="J9378" s="96"/>
      <c r="K9378" s="96"/>
      <c r="L9378" s="96"/>
      <c r="M9378" s="96"/>
      <c r="N9378" s="96"/>
      <c r="O9378" s="96"/>
      <c r="P9378" s="96"/>
    </row>
    <row r="9379" spans="1:16" x14ac:dyDescent="0.25">
      <c r="A9379" s="97">
        <v>43803</v>
      </c>
      <c r="B9379" s="101">
        <v>27</v>
      </c>
      <c r="C9379" s="92" t="str">
        <f t="shared" si="438"/>
        <v>GET /accounts/{AccountId}/statements/{StatementId}/transactions</v>
      </c>
      <c r="D9379" s="94" t="s">
        <v>208</v>
      </c>
      <c r="E9379" s="93" t="str">
        <f t="shared" si="439"/>
        <v>AISP</v>
      </c>
      <c r="F9379" s="93" t="str">
        <f t="shared" si="440"/>
        <v>Y</v>
      </c>
      <c r="G9379" s="95">
        <v>28643302.973405115</v>
      </c>
      <c r="H9379" s="99">
        <v>6603.732970910467</v>
      </c>
      <c r="I9379" s="99">
        <v>244.98208767255295</v>
      </c>
      <c r="J9379" s="96"/>
      <c r="K9379" s="96"/>
      <c r="L9379" s="96"/>
      <c r="M9379" s="96"/>
      <c r="N9379" s="96"/>
      <c r="O9379" s="96"/>
      <c r="P9379" s="96"/>
    </row>
    <row r="9380" spans="1:16" x14ac:dyDescent="0.25">
      <c r="A9380" s="97">
        <v>43803</v>
      </c>
      <c r="B9380" s="101">
        <v>28</v>
      </c>
      <c r="C9380" s="92" t="str">
        <f t="shared" si="438"/>
        <v>GET /statements</v>
      </c>
      <c r="D9380" s="94" t="s">
        <v>208</v>
      </c>
      <c r="E9380" s="93" t="str">
        <f t="shared" si="439"/>
        <v>AISP</v>
      </c>
      <c r="F9380" s="93" t="str">
        <f t="shared" si="440"/>
        <v>Y</v>
      </c>
      <c r="G9380" s="95">
        <v>3116705.1707769935</v>
      </c>
      <c r="H9380" s="99">
        <v>41709.405307349531</v>
      </c>
      <c r="I9380" s="99">
        <v>64.964344325251702</v>
      </c>
      <c r="J9380" s="96"/>
      <c r="K9380" s="96"/>
      <c r="L9380" s="96"/>
      <c r="M9380" s="96"/>
      <c r="N9380" s="96"/>
      <c r="O9380" s="96"/>
      <c r="P9380" s="96"/>
    </row>
    <row r="9381" spans="1:16" x14ac:dyDescent="0.25">
      <c r="A9381" s="97">
        <v>43803</v>
      </c>
      <c r="B9381" s="101">
        <v>29</v>
      </c>
      <c r="C9381" s="92" t="str">
        <f t="shared" si="438"/>
        <v>POST /domestic-payment-consents</v>
      </c>
      <c r="D9381" s="94" t="s">
        <v>208</v>
      </c>
      <c r="E9381" s="93" t="str">
        <f t="shared" si="439"/>
        <v>PISP</v>
      </c>
      <c r="F9381" s="93" t="str">
        <f t="shared" si="440"/>
        <v>N</v>
      </c>
      <c r="G9381" s="95">
        <v>3773690.5975317904</v>
      </c>
      <c r="H9381" s="99">
        <v>8131.2714881057291</v>
      </c>
      <c r="I9381" s="99">
        <v>81.995038818395045</v>
      </c>
      <c r="J9381" s="96"/>
      <c r="K9381" s="96"/>
      <c r="L9381" s="96"/>
      <c r="M9381" s="96"/>
      <c r="N9381" s="96"/>
      <c r="O9381" s="96"/>
      <c r="P9381" s="96"/>
    </row>
    <row r="9382" spans="1:16" x14ac:dyDescent="0.25">
      <c r="A9382" s="97">
        <v>43803</v>
      </c>
      <c r="B9382" s="101">
        <v>30</v>
      </c>
      <c r="C9382" s="92" t="str">
        <f t="shared" si="438"/>
        <v>GET /domestic-payment-consents/{ConsentId}</v>
      </c>
      <c r="D9382" s="94" t="s">
        <v>208</v>
      </c>
      <c r="E9382" s="93" t="str">
        <f t="shared" si="439"/>
        <v>PISP</v>
      </c>
      <c r="F9382" s="93" t="str">
        <f t="shared" si="440"/>
        <v>N</v>
      </c>
      <c r="G9382" s="95">
        <v>13217340.14524278</v>
      </c>
      <c r="H9382" s="99">
        <v>18761.596121015948</v>
      </c>
      <c r="I9382" s="99">
        <v>141.39274970277782</v>
      </c>
      <c r="J9382" s="96"/>
      <c r="K9382" s="96"/>
      <c r="L9382" s="96"/>
      <c r="M9382" s="96"/>
      <c r="N9382" s="96"/>
      <c r="O9382" s="96"/>
      <c r="P9382" s="96"/>
    </row>
    <row r="9383" spans="1:16" x14ac:dyDescent="0.25">
      <c r="A9383" s="97">
        <v>43803</v>
      </c>
      <c r="B9383" s="101">
        <v>31</v>
      </c>
      <c r="C9383" s="92" t="str">
        <f t="shared" si="438"/>
        <v>POST /domestic-payments</v>
      </c>
      <c r="D9383" s="94" t="s">
        <v>208</v>
      </c>
      <c r="E9383" s="93" t="str">
        <f t="shared" si="439"/>
        <v>PISP</v>
      </c>
      <c r="F9383" s="93" t="str">
        <f t="shared" si="440"/>
        <v>Y</v>
      </c>
      <c r="G9383" s="95">
        <v>4671570.8285384178</v>
      </c>
      <c r="H9383" s="103">
        <v>17551.515750170136</v>
      </c>
      <c r="I9383" s="103">
        <v>5.7984492104484433</v>
      </c>
      <c r="J9383" s="96"/>
      <c r="K9383" s="96"/>
      <c r="L9383" s="96"/>
      <c r="M9383" s="96"/>
      <c r="N9383" s="96"/>
      <c r="O9383" s="96"/>
      <c r="P9383" s="96"/>
    </row>
    <row r="9384" spans="1:16" x14ac:dyDescent="0.25">
      <c r="A9384" s="97">
        <v>43803</v>
      </c>
      <c r="B9384" s="101">
        <v>32</v>
      </c>
      <c r="C9384" s="92" t="str">
        <f t="shared" si="438"/>
        <v>GET /domestic-payments/{DomesticPaymentId}</v>
      </c>
      <c r="D9384" s="94" t="s">
        <v>208</v>
      </c>
      <c r="E9384" s="93" t="str">
        <f t="shared" si="439"/>
        <v>PISP</v>
      </c>
      <c r="F9384" s="93" t="str">
        <f t="shared" si="440"/>
        <v>Y</v>
      </c>
      <c r="G9384" s="95">
        <v>35187462.506855056</v>
      </c>
      <c r="H9384" s="103">
        <v>37623.809988344401</v>
      </c>
      <c r="I9384" s="103">
        <v>66.880701096027551</v>
      </c>
      <c r="J9384" s="96"/>
      <c r="K9384" s="96"/>
      <c r="L9384" s="96"/>
      <c r="M9384" s="96"/>
      <c r="N9384" s="96"/>
      <c r="O9384" s="96"/>
      <c r="P9384" s="96"/>
    </row>
    <row r="9385" spans="1:16" x14ac:dyDescent="0.25">
      <c r="A9385" s="97">
        <v>43803</v>
      </c>
      <c r="B9385" s="101">
        <v>33</v>
      </c>
      <c r="C9385" s="92" t="str">
        <f t="shared" si="438"/>
        <v>POST /domestic-scheduled-payment-consents</v>
      </c>
      <c r="D9385" s="94" t="s">
        <v>208</v>
      </c>
      <c r="E9385" s="93" t="str">
        <f t="shared" si="439"/>
        <v>PISP</v>
      </c>
      <c r="F9385" s="93" t="str">
        <f t="shared" si="440"/>
        <v>N</v>
      </c>
      <c r="G9385" s="95">
        <v>16857458.032406058</v>
      </c>
      <c r="H9385" s="103">
        <v>19743.861468054845</v>
      </c>
      <c r="I9385" s="103">
        <v>105.87750578241034</v>
      </c>
      <c r="J9385" s="96"/>
      <c r="K9385" s="96"/>
      <c r="L9385" s="96"/>
      <c r="M9385" s="96"/>
      <c r="N9385" s="96"/>
      <c r="O9385" s="96"/>
      <c r="P9385" s="96"/>
    </row>
    <row r="9386" spans="1:16" x14ac:dyDescent="0.25">
      <c r="A9386" s="97">
        <v>43803</v>
      </c>
      <c r="B9386" s="101">
        <v>34</v>
      </c>
      <c r="C9386" s="92" t="str">
        <f t="shared" si="438"/>
        <v>GET /domestic-scheduled-payment-consents/{ConsentId}</v>
      </c>
      <c r="D9386" s="94" t="s">
        <v>208</v>
      </c>
      <c r="E9386" s="93" t="str">
        <f t="shared" si="439"/>
        <v>PISP</v>
      </c>
      <c r="F9386" s="93" t="str">
        <f t="shared" si="440"/>
        <v>N</v>
      </c>
      <c r="G9386" s="95">
        <v>10601790.133822646</v>
      </c>
      <c r="H9386" s="103">
        <v>12090.701746216344</v>
      </c>
      <c r="I9386" s="103">
        <v>71.897915584270507</v>
      </c>
      <c r="J9386" s="96"/>
      <c r="K9386" s="96"/>
      <c r="L9386" s="96"/>
      <c r="M9386" s="96"/>
      <c r="N9386" s="96"/>
      <c r="O9386" s="96"/>
      <c r="P9386" s="96"/>
    </row>
    <row r="9387" spans="1:16" x14ac:dyDescent="0.25">
      <c r="A9387" s="97">
        <v>43803</v>
      </c>
      <c r="B9387" s="101">
        <v>35</v>
      </c>
      <c r="C9387" s="92" t="str">
        <f t="shared" si="438"/>
        <v>POST /domestic-scheduled-payments</v>
      </c>
      <c r="D9387" s="94" t="s">
        <v>208</v>
      </c>
      <c r="E9387" s="93" t="str">
        <f t="shared" si="439"/>
        <v>PISP</v>
      </c>
      <c r="F9387" s="93" t="str">
        <f t="shared" si="440"/>
        <v>Y</v>
      </c>
      <c r="G9387" s="95">
        <v>26652540.289203279</v>
      </c>
      <c r="H9387" s="103">
        <v>45638.176928355148</v>
      </c>
      <c r="I9387" s="103">
        <v>148.11134396648495</v>
      </c>
      <c r="J9387" s="96"/>
      <c r="K9387" s="96"/>
      <c r="L9387" s="96"/>
      <c r="M9387" s="96"/>
      <c r="N9387" s="96"/>
      <c r="O9387" s="96"/>
      <c r="P9387" s="96"/>
    </row>
    <row r="9388" spans="1:16" x14ac:dyDescent="0.25">
      <c r="A9388" s="97">
        <v>43803</v>
      </c>
      <c r="B9388" s="101">
        <v>36</v>
      </c>
      <c r="C9388" s="92" t="str">
        <f t="shared" si="438"/>
        <v>GET /domestic-scheduled-payments/{DomesticScheduledPaymentId}</v>
      </c>
      <c r="D9388" s="94" t="s">
        <v>208</v>
      </c>
      <c r="E9388" s="93" t="str">
        <f t="shared" si="439"/>
        <v>PISP</v>
      </c>
      <c r="F9388" s="93" t="str">
        <f t="shared" si="440"/>
        <v>Y</v>
      </c>
      <c r="G9388" s="95">
        <v>15352206.413708875</v>
      </c>
      <c r="H9388" s="103">
        <v>33039.036360123253</v>
      </c>
      <c r="I9388" s="103">
        <v>79.980353914062604</v>
      </c>
      <c r="J9388" s="96"/>
      <c r="K9388" s="96"/>
      <c r="L9388" s="96"/>
      <c r="M9388" s="96"/>
      <c r="N9388" s="96"/>
      <c r="O9388" s="96"/>
      <c r="P9388" s="96"/>
    </row>
    <row r="9389" spans="1:16" x14ac:dyDescent="0.25">
      <c r="A9389" s="97">
        <v>43803</v>
      </c>
      <c r="B9389" s="101">
        <v>37</v>
      </c>
      <c r="C9389" s="92" t="str">
        <f t="shared" si="438"/>
        <v>POST /domestic-standing-order-consents</v>
      </c>
      <c r="D9389" s="94" t="s">
        <v>208</v>
      </c>
      <c r="E9389" s="93" t="str">
        <f t="shared" si="439"/>
        <v>PISP</v>
      </c>
      <c r="F9389" s="93" t="str">
        <f t="shared" si="440"/>
        <v>N</v>
      </c>
      <c r="G9389" s="95">
        <v>26394459.151526857</v>
      </c>
      <c r="H9389" s="103">
        <v>23032.05388976981</v>
      </c>
      <c r="I9389" s="103">
        <v>213.91351299087196</v>
      </c>
      <c r="J9389" s="96"/>
      <c r="K9389" s="96"/>
      <c r="L9389" s="96"/>
      <c r="M9389" s="96"/>
      <c r="N9389" s="96"/>
      <c r="O9389" s="96"/>
      <c r="P9389" s="96"/>
    </row>
    <row r="9390" spans="1:16" x14ac:dyDescent="0.25">
      <c r="A9390" s="97">
        <v>43803</v>
      </c>
      <c r="B9390" s="101">
        <v>38</v>
      </c>
      <c r="C9390" s="92" t="str">
        <f t="shared" si="438"/>
        <v>GET /domestic-standing-order-consents/{ConsentId}</v>
      </c>
      <c r="D9390" s="94" t="s">
        <v>208</v>
      </c>
      <c r="E9390" s="93" t="str">
        <f t="shared" si="439"/>
        <v>PISP</v>
      </c>
      <c r="F9390" s="93" t="str">
        <f t="shared" si="440"/>
        <v>N</v>
      </c>
      <c r="G9390" s="95">
        <v>22280150.795950972</v>
      </c>
      <c r="H9390" s="103">
        <v>28404.963872546326</v>
      </c>
      <c r="I9390" s="103">
        <v>195.53188777981859</v>
      </c>
      <c r="J9390" s="96"/>
      <c r="K9390" s="96"/>
      <c r="L9390" s="96"/>
      <c r="M9390" s="96"/>
      <c r="N9390" s="96"/>
      <c r="O9390" s="96"/>
      <c r="P9390" s="96"/>
    </row>
    <row r="9391" spans="1:16" x14ac:dyDescent="0.25">
      <c r="A9391" s="97">
        <v>43803</v>
      </c>
      <c r="B9391" s="101">
        <v>39</v>
      </c>
      <c r="C9391" s="92" t="str">
        <f t="shared" si="438"/>
        <v>POST /domestic-standing-orders</v>
      </c>
      <c r="D9391" s="94" t="s">
        <v>208</v>
      </c>
      <c r="E9391" s="93" t="str">
        <f t="shared" si="439"/>
        <v>PISP</v>
      </c>
      <c r="F9391" s="93" t="str">
        <f t="shared" si="440"/>
        <v>Y</v>
      </c>
      <c r="G9391" s="95">
        <v>7777921.0649205381</v>
      </c>
      <c r="H9391" s="103">
        <v>18773.110324054938</v>
      </c>
      <c r="I9391" s="103">
        <v>2.0744374278972915</v>
      </c>
      <c r="J9391" s="96"/>
      <c r="K9391" s="96"/>
      <c r="L9391" s="96"/>
      <c r="M9391" s="96"/>
      <c r="N9391" s="96"/>
      <c r="O9391" s="96"/>
      <c r="P9391" s="96"/>
    </row>
    <row r="9392" spans="1:16" x14ac:dyDescent="0.25">
      <c r="A9392" s="97">
        <v>43803</v>
      </c>
      <c r="B9392" s="101">
        <v>40</v>
      </c>
      <c r="C9392" s="92" t="str">
        <f t="shared" si="438"/>
        <v>GET /domestic-standing-orders/{DomesticStandingOrderId}</v>
      </c>
      <c r="D9392" s="94" t="s">
        <v>208</v>
      </c>
      <c r="E9392" s="93" t="str">
        <f t="shared" si="439"/>
        <v>PISP</v>
      </c>
      <c r="F9392" s="93" t="str">
        <f t="shared" si="440"/>
        <v>Y</v>
      </c>
      <c r="G9392" s="95">
        <v>6304686.7127059549</v>
      </c>
      <c r="H9392" s="103">
        <v>9161.7282080595396</v>
      </c>
      <c r="I9392" s="103">
        <v>250.40929036299715</v>
      </c>
      <c r="J9392" s="96"/>
      <c r="K9392" s="96"/>
      <c r="L9392" s="96"/>
      <c r="M9392" s="96"/>
      <c r="N9392" s="96"/>
      <c r="O9392" s="96"/>
      <c r="P9392" s="96"/>
    </row>
    <row r="9393" spans="1:16" x14ac:dyDescent="0.25">
      <c r="A9393" s="97">
        <v>43803</v>
      </c>
      <c r="B9393" s="101">
        <v>41</v>
      </c>
      <c r="C9393" s="92" t="str">
        <f t="shared" si="438"/>
        <v>POST /international-payment-consents</v>
      </c>
      <c r="D9393" s="94" t="s">
        <v>208</v>
      </c>
      <c r="E9393" s="93" t="str">
        <f t="shared" si="439"/>
        <v>PISP</v>
      </c>
      <c r="F9393" s="93" t="str">
        <f t="shared" si="440"/>
        <v>N</v>
      </c>
      <c r="G9393" s="95">
        <v>32889914.052988045</v>
      </c>
      <c r="H9393" s="103">
        <v>44526.902151329647</v>
      </c>
      <c r="I9393" s="103">
        <v>61.530307780772979</v>
      </c>
      <c r="J9393" s="96"/>
      <c r="K9393" s="96"/>
      <c r="L9393" s="96"/>
      <c r="M9393" s="96"/>
      <c r="N9393" s="96"/>
      <c r="O9393" s="96"/>
      <c r="P9393" s="96"/>
    </row>
    <row r="9394" spans="1:16" x14ac:dyDescent="0.25">
      <c r="A9394" s="97">
        <v>43803</v>
      </c>
      <c r="B9394" s="101">
        <v>42</v>
      </c>
      <c r="C9394" s="92" t="str">
        <f t="shared" si="438"/>
        <v>GET /international-payment-consents/{ConsentId}</v>
      </c>
      <c r="D9394" s="94" t="s">
        <v>208</v>
      </c>
      <c r="E9394" s="93" t="str">
        <f t="shared" si="439"/>
        <v>PISP</v>
      </c>
      <c r="F9394" s="93" t="str">
        <f t="shared" si="440"/>
        <v>N</v>
      </c>
      <c r="G9394" s="95">
        <v>26926552.138597041</v>
      </c>
      <c r="H9394" s="103">
        <v>31725.081042865986</v>
      </c>
      <c r="I9394" s="103">
        <v>238.50699222936089</v>
      </c>
      <c r="J9394" s="96"/>
      <c r="K9394" s="96"/>
      <c r="L9394" s="96"/>
      <c r="M9394" s="96"/>
      <c r="N9394" s="96"/>
      <c r="O9394" s="96"/>
      <c r="P9394" s="96"/>
    </row>
    <row r="9395" spans="1:16" x14ac:dyDescent="0.25">
      <c r="A9395" s="97">
        <v>43803</v>
      </c>
      <c r="B9395" s="101">
        <v>43</v>
      </c>
      <c r="C9395" s="92" t="str">
        <f t="shared" si="438"/>
        <v>POST /international-payments</v>
      </c>
      <c r="D9395" s="94" t="s">
        <v>208</v>
      </c>
      <c r="E9395" s="93" t="str">
        <f t="shared" si="439"/>
        <v>PISP</v>
      </c>
      <c r="F9395" s="93" t="str">
        <f t="shared" si="440"/>
        <v>Y</v>
      </c>
      <c r="G9395" s="95">
        <v>36195600.931770794</v>
      </c>
      <c r="H9395" s="103">
        <v>36864.269386493084</v>
      </c>
      <c r="I9395" s="103">
        <v>44.08586878136726</v>
      </c>
      <c r="J9395" s="96"/>
      <c r="K9395" s="96"/>
      <c r="L9395" s="96"/>
      <c r="M9395" s="96"/>
      <c r="N9395" s="96"/>
      <c r="O9395" s="96"/>
      <c r="P9395" s="96"/>
    </row>
    <row r="9396" spans="1:16" x14ac:dyDescent="0.25">
      <c r="A9396" s="97">
        <v>43803</v>
      </c>
      <c r="B9396" s="101">
        <v>44</v>
      </c>
      <c r="C9396" s="92" t="str">
        <f t="shared" si="438"/>
        <v>GET /international-payments/{InternationalPaymentId}</v>
      </c>
      <c r="D9396" s="94" t="s">
        <v>208</v>
      </c>
      <c r="E9396" s="93" t="str">
        <f t="shared" si="439"/>
        <v>PISP</v>
      </c>
      <c r="F9396" s="93" t="str">
        <f t="shared" si="440"/>
        <v>Y</v>
      </c>
      <c r="G9396" s="95">
        <v>13967002.075217769</v>
      </c>
      <c r="H9396" s="99">
        <v>17931.415615193971</v>
      </c>
      <c r="I9396" s="99">
        <v>63.778731775024575</v>
      </c>
      <c r="J9396" s="96"/>
      <c r="K9396" s="96"/>
      <c r="L9396" s="96"/>
      <c r="M9396" s="96"/>
      <c r="N9396" s="96"/>
      <c r="O9396" s="96"/>
      <c r="P9396" s="96"/>
    </row>
    <row r="9397" spans="1:16" x14ac:dyDescent="0.25">
      <c r="A9397" s="97">
        <v>43803</v>
      </c>
      <c r="B9397" s="101">
        <v>45</v>
      </c>
      <c r="C9397" s="92" t="str">
        <f t="shared" si="438"/>
        <v>POST /international-scheduled-payment-consents</v>
      </c>
      <c r="D9397" s="94" t="s">
        <v>208</v>
      </c>
      <c r="E9397" s="93" t="str">
        <f t="shared" si="439"/>
        <v>PISP</v>
      </c>
      <c r="F9397" s="93" t="str">
        <f t="shared" si="440"/>
        <v>N</v>
      </c>
      <c r="G9397" s="95">
        <v>26820626.500114199</v>
      </c>
      <c r="H9397" s="99">
        <v>32329.666566322052</v>
      </c>
      <c r="I9397" s="99">
        <v>15.427386829600191</v>
      </c>
      <c r="J9397" s="96"/>
      <c r="K9397" s="96"/>
      <c r="L9397" s="96"/>
      <c r="M9397" s="96"/>
      <c r="N9397" s="96"/>
      <c r="O9397" s="96"/>
      <c r="P9397" s="96"/>
    </row>
    <row r="9398" spans="1:16" x14ac:dyDescent="0.25">
      <c r="A9398" s="97">
        <v>43803</v>
      </c>
      <c r="B9398" s="101">
        <v>46</v>
      </c>
      <c r="C9398" s="92" t="str">
        <f t="shared" si="438"/>
        <v>GET /international-scheduled-payment-consents/{ConsentId}</v>
      </c>
      <c r="D9398" s="94" t="s">
        <v>208</v>
      </c>
      <c r="E9398" s="93" t="str">
        <f t="shared" si="439"/>
        <v>PISP</v>
      </c>
      <c r="F9398" s="93" t="str">
        <f t="shared" si="440"/>
        <v>N</v>
      </c>
      <c r="G9398" s="95">
        <v>9164550.908613503</v>
      </c>
      <c r="H9398" s="99">
        <v>27036.491811360764</v>
      </c>
      <c r="I9398" s="99">
        <v>27.684821272530897</v>
      </c>
      <c r="J9398" s="96"/>
      <c r="K9398" s="96"/>
      <c r="L9398" s="96"/>
      <c r="M9398" s="96"/>
      <c r="N9398" s="96"/>
      <c r="O9398" s="96"/>
      <c r="P9398" s="96"/>
    </row>
    <row r="9399" spans="1:16" x14ac:dyDescent="0.25">
      <c r="A9399" s="97">
        <v>43803</v>
      </c>
      <c r="B9399" s="101">
        <v>47</v>
      </c>
      <c r="C9399" s="92" t="str">
        <f t="shared" si="438"/>
        <v>POST /international-scheduled-payments</v>
      </c>
      <c r="D9399" s="94" t="s">
        <v>208</v>
      </c>
      <c r="E9399" s="93" t="str">
        <f t="shared" si="439"/>
        <v>PISP</v>
      </c>
      <c r="F9399" s="93" t="str">
        <f t="shared" si="440"/>
        <v>Y</v>
      </c>
      <c r="G9399" s="95">
        <v>13527040.327693177</v>
      </c>
      <c r="H9399" s="99">
        <v>20871.4757072215</v>
      </c>
      <c r="I9399" s="99">
        <v>67.62954477245016</v>
      </c>
      <c r="J9399" s="96"/>
      <c r="K9399" s="96"/>
      <c r="L9399" s="96"/>
      <c r="M9399" s="96"/>
      <c r="N9399" s="96"/>
      <c r="O9399" s="96"/>
      <c r="P9399" s="96"/>
    </row>
    <row r="9400" spans="1:16" x14ac:dyDescent="0.25">
      <c r="A9400" s="97">
        <v>43803</v>
      </c>
      <c r="B9400" s="101">
        <v>48</v>
      </c>
      <c r="C9400" s="92" t="str">
        <f t="shared" si="438"/>
        <v>GET /international-scheduled-payments/{InternationalScheduledPaymentId}</v>
      </c>
      <c r="D9400" s="94" t="s">
        <v>208</v>
      </c>
      <c r="E9400" s="93" t="str">
        <f t="shared" si="439"/>
        <v>PISP</v>
      </c>
      <c r="F9400" s="93" t="str">
        <f t="shared" si="440"/>
        <v>Y</v>
      </c>
      <c r="G9400" s="95">
        <v>22372152.494135439</v>
      </c>
      <c r="H9400" s="99">
        <v>37814.989996412914</v>
      </c>
      <c r="I9400" s="99">
        <v>53.765608637098403</v>
      </c>
      <c r="J9400" s="96"/>
      <c r="K9400" s="96"/>
      <c r="L9400" s="96"/>
      <c r="M9400" s="96"/>
      <c r="N9400" s="96"/>
      <c r="O9400" s="96"/>
      <c r="P9400" s="96"/>
    </row>
    <row r="9401" spans="1:16" x14ac:dyDescent="0.25">
      <c r="A9401" s="97">
        <v>43803</v>
      </c>
      <c r="B9401" s="101">
        <v>49</v>
      </c>
      <c r="C9401" s="92" t="str">
        <f t="shared" si="438"/>
        <v>POST /international-standing-order-consents</v>
      </c>
      <c r="D9401" s="94" t="s">
        <v>208</v>
      </c>
      <c r="E9401" s="93" t="str">
        <f t="shared" si="439"/>
        <v>PISP</v>
      </c>
      <c r="F9401" s="93" t="str">
        <f t="shared" si="440"/>
        <v>N</v>
      </c>
      <c r="G9401" s="95">
        <v>3902671.1112772729</v>
      </c>
      <c r="H9401" s="99">
        <v>11112.96002868008</v>
      </c>
      <c r="I9401" s="99">
        <v>5.4236918734304371</v>
      </c>
      <c r="J9401" s="96"/>
      <c r="K9401" s="96"/>
      <c r="L9401" s="96"/>
      <c r="M9401" s="96"/>
      <c r="N9401" s="96"/>
      <c r="O9401" s="96"/>
      <c r="P9401" s="96"/>
    </row>
    <row r="9402" spans="1:16" x14ac:dyDescent="0.25">
      <c r="A9402" s="97">
        <v>43803</v>
      </c>
      <c r="B9402" s="101">
        <v>50</v>
      </c>
      <c r="C9402" s="92" t="str">
        <f t="shared" si="438"/>
        <v>GET /international-standing-order-consents/{ConsentId}</v>
      </c>
      <c r="D9402" s="94" t="s">
        <v>208</v>
      </c>
      <c r="E9402" s="93" t="str">
        <f t="shared" si="439"/>
        <v>PISP</v>
      </c>
      <c r="F9402" s="93" t="str">
        <f t="shared" si="440"/>
        <v>N</v>
      </c>
      <c r="G9402" s="95">
        <v>17886265.815538812</v>
      </c>
      <c r="H9402" s="99">
        <v>30096.120738099162</v>
      </c>
      <c r="I9402" s="99">
        <v>232.87227562672595</v>
      </c>
      <c r="J9402" s="96"/>
      <c r="K9402" s="96"/>
      <c r="L9402" s="96"/>
      <c r="M9402" s="96"/>
      <c r="N9402" s="96"/>
      <c r="O9402" s="96"/>
      <c r="P9402" s="96"/>
    </row>
    <row r="9403" spans="1:16" x14ac:dyDescent="0.25">
      <c r="A9403" s="97">
        <v>43803</v>
      </c>
      <c r="B9403" s="101">
        <v>51</v>
      </c>
      <c r="C9403" s="92" t="str">
        <f t="shared" si="438"/>
        <v>POST /international-standing-orders</v>
      </c>
      <c r="D9403" s="94" t="s">
        <v>208</v>
      </c>
      <c r="E9403" s="93" t="str">
        <f t="shared" si="439"/>
        <v>PISP</v>
      </c>
      <c r="F9403" s="93" t="str">
        <f t="shared" si="440"/>
        <v>Y</v>
      </c>
      <c r="G9403" s="95">
        <v>15177473.722411348</v>
      </c>
      <c r="H9403" s="99">
        <v>26191.433228650418</v>
      </c>
      <c r="I9403" s="99">
        <v>241.04592405179662</v>
      </c>
      <c r="J9403" s="96"/>
      <c r="K9403" s="96"/>
      <c r="L9403" s="96"/>
      <c r="M9403" s="96"/>
      <c r="N9403" s="96"/>
      <c r="O9403" s="96"/>
      <c r="P9403" s="96"/>
    </row>
    <row r="9404" spans="1:16" x14ac:dyDescent="0.25">
      <c r="A9404" s="97">
        <v>43803</v>
      </c>
      <c r="B9404" s="101">
        <v>52</v>
      </c>
      <c r="C9404" s="92" t="str">
        <f t="shared" si="438"/>
        <v>GET /international-standing-orders/{InternationalStandingOrderPaymentId}</v>
      </c>
      <c r="D9404" s="94" t="s">
        <v>208</v>
      </c>
      <c r="E9404" s="93" t="str">
        <f t="shared" si="439"/>
        <v>PISP</v>
      </c>
      <c r="F9404" s="93" t="str">
        <f t="shared" si="440"/>
        <v>Y</v>
      </c>
      <c r="G9404" s="95">
        <v>6324802.7825434618</v>
      </c>
      <c r="H9404" s="99">
        <v>18148.993241874574</v>
      </c>
      <c r="I9404" s="99">
        <v>68.700289512184398</v>
      </c>
      <c r="J9404" s="96"/>
      <c r="K9404" s="96"/>
      <c r="L9404" s="96"/>
      <c r="M9404" s="96"/>
      <c r="N9404" s="96"/>
      <c r="O9404" s="96"/>
      <c r="P9404" s="96"/>
    </row>
    <row r="9405" spans="1:16" x14ac:dyDescent="0.25">
      <c r="A9405" s="97">
        <v>43803</v>
      </c>
      <c r="B9405" s="101">
        <v>53</v>
      </c>
      <c r="C9405" s="92" t="str">
        <f t="shared" si="438"/>
        <v>POST /file-payment-consents</v>
      </c>
      <c r="D9405" s="94" t="s">
        <v>208</v>
      </c>
      <c r="E9405" s="93" t="str">
        <f t="shared" si="439"/>
        <v>PISP</v>
      </c>
      <c r="F9405" s="93" t="str">
        <f t="shared" si="440"/>
        <v>N</v>
      </c>
      <c r="G9405" s="95">
        <v>11400312.340834461</v>
      </c>
      <c r="H9405" s="99">
        <v>15266.405985336041</v>
      </c>
      <c r="I9405" s="99">
        <v>23.832103035610686</v>
      </c>
      <c r="J9405" s="96"/>
      <c r="K9405" s="96"/>
      <c r="L9405" s="96"/>
      <c r="M9405" s="96"/>
      <c r="N9405" s="96"/>
      <c r="O9405" s="96"/>
      <c r="P9405" s="96"/>
    </row>
    <row r="9406" spans="1:16" x14ac:dyDescent="0.25">
      <c r="A9406" s="97">
        <v>43803</v>
      </c>
      <c r="B9406" s="101">
        <v>54</v>
      </c>
      <c r="C9406" s="92" t="str">
        <f t="shared" si="438"/>
        <v>GET /file-payment-consents/{ConsentId}</v>
      </c>
      <c r="D9406" s="94" t="s">
        <v>208</v>
      </c>
      <c r="E9406" s="93" t="str">
        <f t="shared" si="439"/>
        <v>PISP</v>
      </c>
      <c r="F9406" s="93" t="str">
        <f t="shared" si="440"/>
        <v>N</v>
      </c>
      <c r="G9406" s="95">
        <v>21825722.098491654</v>
      </c>
      <c r="H9406" s="99">
        <v>22715.850555744888</v>
      </c>
      <c r="I9406" s="99">
        <v>181.67004883645004</v>
      </c>
      <c r="J9406" s="96"/>
      <c r="K9406" s="96"/>
      <c r="L9406" s="96"/>
      <c r="M9406" s="96"/>
      <c r="N9406" s="96"/>
      <c r="O9406" s="96"/>
      <c r="P9406" s="96"/>
    </row>
    <row r="9407" spans="1:16" x14ac:dyDescent="0.25">
      <c r="A9407" s="97">
        <v>43803</v>
      </c>
      <c r="B9407" s="101">
        <v>55</v>
      </c>
      <c r="C9407" s="92" t="str">
        <f t="shared" si="438"/>
        <v>POST /file-payment-consents/{ConsentId}/file</v>
      </c>
      <c r="D9407" s="94" t="s">
        <v>208</v>
      </c>
      <c r="E9407" s="93" t="str">
        <f t="shared" si="439"/>
        <v>PISP</v>
      </c>
      <c r="F9407" s="93" t="str">
        <f t="shared" si="440"/>
        <v>N</v>
      </c>
      <c r="G9407" s="95">
        <v>21057301.356048066</v>
      </c>
      <c r="H9407" s="99">
        <v>33188.805505933</v>
      </c>
      <c r="I9407" s="99">
        <v>62.125636558424219</v>
      </c>
      <c r="J9407" s="96"/>
      <c r="K9407" s="96"/>
      <c r="L9407" s="96"/>
      <c r="M9407" s="96"/>
      <c r="N9407" s="96"/>
      <c r="O9407" s="96"/>
      <c r="P9407" s="96"/>
    </row>
    <row r="9408" spans="1:16" x14ac:dyDescent="0.25">
      <c r="A9408" s="97">
        <v>43803</v>
      </c>
      <c r="B9408" s="101">
        <v>56</v>
      </c>
      <c r="C9408" s="92" t="str">
        <f t="shared" si="438"/>
        <v>GET /file-payment-consents/{ConsentId}/file</v>
      </c>
      <c r="D9408" s="94" t="s">
        <v>208</v>
      </c>
      <c r="E9408" s="93" t="str">
        <f t="shared" si="439"/>
        <v>PISP</v>
      </c>
      <c r="F9408" s="93" t="str">
        <f t="shared" si="440"/>
        <v>N</v>
      </c>
      <c r="G9408" s="95">
        <v>24474453.165471625</v>
      </c>
      <c r="H9408" s="99">
        <v>32270.691589764971</v>
      </c>
      <c r="I9408" s="99">
        <v>42.273956109083471</v>
      </c>
      <c r="J9408" s="96"/>
      <c r="K9408" s="96"/>
      <c r="L9408" s="96"/>
      <c r="M9408" s="96"/>
      <c r="N9408" s="96"/>
      <c r="O9408" s="96"/>
      <c r="P9408" s="96"/>
    </row>
    <row r="9409" spans="1:16" x14ac:dyDescent="0.25">
      <c r="A9409" s="97">
        <v>43803</v>
      </c>
      <c r="B9409" s="101">
        <v>57</v>
      </c>
      <c r="C9409" s="92" t="str">
        <f t="shared" si="438"/>
        <v>POST /file-payments</v>
      </c>
      <c r="D9409" s="94" t="s">
        <v>208</v>
      </c>
      <c r="E9409" s="93" t="str">
        <f t="shared" si="439"/>
        <v>PISP</v>
      </c>
      <c r="F9409" s="93" t="str">
        <f t="shared" si="440"/>
        <v>Y</v>
      </c>
      <c r="G9409" s="95">
        <v>369768042.53819644</v>
      </c>
      <c r="H9409" s="99">
        <v>4420.5641624195432</v>
      </c>
      <c r="I9409" s="99">
        <v>58.911039614841393</v>
      </c>
      <c r="J9409" s="96"/>
      <c r="K9409" s="96"/>
      <c r="L9409" s="96"/>
      <c r="M9409" s="96"/>
      <c r="N9409" s="96"/>
      <c r="O9409" s="96"/>
      <c r="P9409" s="96"/>
    </row>
    <row r="9410" spans="1:16" x14ac:dyDescent="0.25">
      <c r="A9410" s="97">
        <v>43803</v>
      </c>
      <c r="B9410" s="101">
        <v>58</v>
      </c>
      <c r="C9410" s="92" t="str">
        <f t="shared" si="438"/>
        <v>GET /file-payments/{FilePaymentId}</v>
      </c>
      <c r="D9410" s="94" t="s">
        <v>208</v>
      </c>
      <c r="E9410" s="93" t="str">
        <f t="shared" si="439"/>
        <v>PISP</v>
      </c>
      <c r="F9410" s="93" t="str">
        <f t="shared" si="440"/>
        <v>Y</v>
      </c>
      <c r="G9410" s="95">
        <v>68657947.243183777</v>
      </c>
      <c r="H9410" s="99">
        <v>787.91590071059613</v>
      </c>
      <c r="I9410" s="99">
        <v>119.28981731706997</v>
      </c>
      <c r="J9410" s="96"/>
      <c r="K9410" s="96"/>
      <c r="L9410" s="96"/>
      <c r="M9410" s="96"/>
      <c r="N9410" s="96"/>
      <c r="O9410" s="96"/>
      <c r="P9410" s="96"/>
    </row>
    <row r="9411" spans="1:16" x14ac:dyDescent="0.25">
      <c r="A9411" s="97">
        <v>43803</v>
      </c>
      <c r="B9411" s="101">
        <v>59</v>
      </c>
      <c r="C9411" s="92" t="str">
        <f t="shared" si="438"/>
        <v>GET /file-payments/{FilePaymentId}/report-file</v>
      </c>
      <c r="D9411" s="94" t="s">
        <v>208</v>
      </c>
      <c r="E9411" s="93" t="str">
        <f t="shared" si="439"/>
        <v>PISP</v>
      </c>
      <c r="F9411" s="93" t="str">
        <f t="shared" si="440"/>
        <v>Y</v>
      </c>
      <c r="G9411" s="95">
        <v>61263546.928776205</v>
      </c>
      <c r="H9411" s="99">
        <v>2534.9767860916663</v>
      </c>
      <c r="I9411" s="99">
        <v>78.63024673379627</v>
      </c>
      <c r="J9411" s="96"/>
      <c r="K9411" s="96"/>
      <c r="L9411" s="96"/>
      <c r="M9411" s="96"/>
      <c r="N9411" s="96"/>
      <c r="O9411" s="96"/>
      <c r="P9411" s="96"/>
    </row>
    <row r="9412" spans="1:16" x14ac:dyDescent="0.25">
      <c r="A9412" s="97">
        <v>43803</v>
      </c>
      <c r="B9412" s="101">
        <v>60</v>
      </c>
      <c r="C9412" s="92" t="str">
        <f t="shared" si="438"/>
        <v>POST /funds-confirmation-consents</v>
      </c>
      <c r="D9412" s="94" t="s">
        <v>208</v>
      </c>
      <c r="E9412" s="93" t="str">
        <f t="shared" si="439"/>
        <v>CoF</v>
      </c>
      <c r="F9412" s="93" t="str">
        <f t="shared" si="440"/>
        <v>N</v>
      </c>
      <c r="G9412" s="95">
        <v>14387145.995791966</v>
      </c>
      <c r="H9412" s="99">
        <v>15786.047989852072</v>
      </c>
      <c r="I9412" s="99">
        <v>11.785315068962367</v>
      </c>
      <c r="J9412" s="96"/>
      <c r="K9412" s="96"/>
      <c r="L9412" s="96"/>
      <c r="M9412" s="96"/>
      <c r="N9412" s="96"/>
      <c r="O9412" s="96"/>
      <c r="P9412" s="96"/>
    </row>
    <row r="9413" spans="1:16" x14ac:dyDescent="0.25">
      <c r="A9413" s="97">
        <v>43803</v>
      </c>
      <c r="B9413" s="101">
        <v>61</v>
      </c>
      <c r="C9413" s="92" t="str">
        <f t="shared" si="438"/>
        <v>GET /funds-confirmation-consents/{ConsentId}</v>
      </c>
      <c r="D9413" s="94" t="s">
        <v>208</v>
      </c>
      <c r="E9413" s="93" t="str">
        <f t="shared" si="439"/>
        <v>CoF</v>
      </c>
      <c r="F9413" s="93" t="str">
        <f t="shared" si="440"/>
        <v>N</v>
      </c>
      <c r="G9413" s="95">
        <v>20624397.366508909</v>
      </c>
      <c r="H9413" s="99">
        <v>43455.085667156542</v>
      </c>
      <c r="I9413" s="99">
        <v>195.85378734006693</v>
      </c>
      <c r="J9413" s="96"/>
      <c r="K9413" s="96"/>
      <c r="L9413" s="96"/>
      <c r="M9413" s="96"/>
      <c r="N9413" s="96"/>
      <c r="O9413" s="96"/>
      <c r="P9413" s="96"/>
    </row>
    <row r="9414" spans="1:16" x14ac:dyDescent="0.25">
      <c r="A9414" s="97">
        <v>43803</v>
      </c>
      <c r="B9414" s="101">
        <v>62</v>
      </c>
      <c r="C9414" s="92" t="str">
        <f t="shared" si="438"/>
        <v>DELETE /funds-confirmation-consents/{ConsentId}</v>
      </c>
      <c r="D9414" s="94" t="s">
        <v>208</v>
      </c>
      <c r="E9414" s="93" t="str">
        <f t="shared" si="439"/>
        <v>CoF</v>
      </c>
      <c r="F9414" s="93" t="str">
        <f t="shared" si="440"/>
        <v>N</v>
      </c>
      <c r="G9414" s="95">
        <v>5857151.8303107908</v>
      </c>
      <c r="H9414" s="99">
        <v>12491.932428312637</v>
      </c>
      <c r="I9414" s="99">
        <v>122.30662178895594</v>
      </c>
      <c r="J9414" s="96"/>
      <c r="K9414" s="96"/>
      <c r="L9414" s="96"/>
      <c r="M9414" s="96"/>
      <c r="N9414" s="96"/>
      <c r="O9414" s="96"/>
      <c r="P9414" s="96"/>
    </row>
    <row r="9415" spans="1:16" x14ac:dyDescent="0.25">
      <c r="A9415" s="97">
        <v>43803</v>
      </c>
      <c r="B9415" s="101">
        <v>63</v>
      </c>
      <c r="C9415" s="92" t="str">
        <f t="shared" si="438"/>
        <v>POST /funds-confirmations</v>
      </c>
      <c r="D9415" s="94" t="s">
        <v>208</v>
      </c>
      <c r="E9415" s="93" t="str">
        <f t="shared" si="439"/>
        <v>CoF</v>
      </c>
      <c r="F9415" s="93" t="str">
        <f t="shared" si="440"/>
        <v>Y</v>
      </c>
      <c r="G9415" s="95">
        <v>9178541.1307137236</v>
      </c>
      <c r="H9415" s="99">
        <v>18583.674952328234</v>
      </c>
      <c r="I9415" s="99">
        <v>209.79539517167603</v>
      </c>
      <c r="J9415" s="96"/>
      <c r="K9415" s="96"/>
      <c r="L9415" s="96"/>
      <c r="M9415" s="96"/>
      <c r="N9415" s="96"/>
      <c r="O9415" s="96"/>
      <c r="P9415" s="96"/>
    </row>
    <row r="9416" spans="1:16" x14ac:dyDescent="0.25">
      <c r="A9416" s="97">
        <v>43803</v>
      </c>
      <c r="B9416" s="101">
        <v>75</v>
      </c>
      <c r="C9416" s="92" t="str">
        <f t="shared" ref="C9416:C9479" si="441">VLOOKUP($B9416,endpoints,3)</f>
        <v>GET /domestic-payment-consents/{ConsentId}/funds-confirmation</v>
      </c>
      <c r="D9416" s="94" t="s">
        <v>208</v>
      </c>
      <c r="E9416" s="93" t="str">
        <f t="shared" ref="E9416:E9479" si="442">VLOOKUP($B9416,endpoints,4)</f>
        <v>CoF</v>
      </c>
      <c r="F9416" s="93" t="str">
        <f t="shared" ref="F9416:F9479" si="443">VLOOKUP($B9416,endpoints,5)</f>
        <v>Y</v>
      </c>
      <c r="G9416" s="95">
        <v>3806803.7647747379</v>
      </c>
      <c r="H9416" s="99">
        <v>6278.8940188540746</v>
      </c>
      <c r="I9416" s="99">
        <v>217.57177556645075</v>
      </c>
      <c r="J9416" s="96"/>
      <c r="K9416" s="96"/>
      <c r="L9416" s="96"/>
      <c r="M9416" s="96"/>
      <c r="N9416" s="96"/>
      <c r="O9416" s="96"/>
      <c r="P9416" s="96"/>
    </row>
    <row r="9417" spans="1:16" x14ac:dyDescent="0.25">
      <c r="A9417" s="97">
        <v>43803</v>
      </c>
      <c r="B9417" s="101">
        <v>76</v>
      </c>
      <c r="C9417" s="92" t="str">
        <f t="shared" si="441"/>
        <v>GET /international-payment-consents/{ConsentId}/funds-confirmation</v>
      </c>
      <c r="D9417" s="94" t="s">
        <v>208</v>
      </c>
      <c r="E9417" s="93" t="str">
        <f t="shared" si="442"/>
        <v>CoF</v>
      </c>
      <c r="F9417" s="93" t="str">
        <f t="shared" si="443"/>
        <v>Y</v>
      </c>
      <c r="G9417" s="95">
        <v>15519183.179699926</v>
      </c>
      <c r="H9417" s="103">
        <v>45632.534025490138</v>
      </c>
      <c r="I9417" s="103">
        <v>100.144251898417</v>
      </c>
      <c r="J9417" s="96"/>
      <c r="K9417" s="96"/>
      <c r="L9417" s="96"/>
      <c r="M9417" s="96"/>
      <c r="N9417" s="96"/>
      <c r="O9417" s="96"/>
      <c r="P9417" s="96"/>
    </row>
    <row r="9418" spans="1:16" x14ac:dyDescent="0.25">
      <c r="A9418" s="97">
        <v>43803</v>
      </c>
      <c r="B9418" s="101">
        <v>77</v>
      </c>
      <c r="C9418" s="92" t="str">
        <f t="shared" si="441"/>
        <v>GET /international-scheduled-payment-consents/{ConsentId}/funds-confirmation</v>
      </c>
      <c r="D9418" s="94" t="s">
        <v>208</v>
      </c>
      <c r="E9418" s="93" t="str">
        <f t="shared" si="442"/>
        <v>CoF</v>
      </c>
      <c r="F9418" s="93" t="str">
        <f t="shared" si="443"/>
        <v>Y</v>
      </c>
      <c r="G9418" s="95">
        <v>33325930.76215576</v>
      </c>
      <c r="H9418" s="99">
        <v>52894.017767939455</v>
      </c>
      <c r="I9418" s="99">
        <v>9.4127987325331066</v>
      </c>
      <c r="J9418" s="96"/>
      <c r="K9418" s="96"/>
      <c r="L9418" s="96"/>
      <c r="M9418" s="96"/>
      <c r="N9418" s="96"/>
      <c r="O9418" s="96"/>
      <c r="P9418" s="96"/>
    </row>
    <row r="9419" spans="1:16" x14ac:dyDescent="0.25">
      <c r="A9419" s="97">
        <v>43803</v>
      </c>
      <c r="B9419" s="101">
        <v>78</v>
      </c>
      <c r="C9419" s="92" t="str">
        <f t="shared" si="441"/>
        <v>GET /accounts/{AccountId}/parties</v>
      </c>
      <c r="D9419" s="94" t="s">
        <v>208</v>
      </c>
      <c r="E9419" s="93" t="str">
        <f t="shared" si="442"/>
        <v>AISP</v>
      </c>
      <c r="F9419" s="93" t="str">
        <f t="shared" si="443"/>
        <v>Y</v>
      </c>
      <c r="G9419" s="104">
        <v>1151678.9942256049</v>
      </c>
      <c r="H9419" s="99">
        <v>46401.995735339551</v>
      </c>
      <c r="I9419" s="99">
        <v>0</v>
      </c>
      <c r="J9419" s="96"/>
      <c r="K9419" s="96"/>
      <c r="L9419" s="96"/>
      <c r="M9419" s="96"/>
      <c r="N9419" s="96"/>
      <c r="O9419" s="96"/>
      <c r="P9419" s="96"/>
    </row>
    <row r="9420" spans="1:16" x14ac:dyDescent="0.25">
      <c r="A9420" s="97">
        <v>43803</v>
      </c>
      <c r="B9420" s="101">
        <v>79</v>
      </c>
      <c r="C9420" s="92" t="str">
        <f t="shared" si="441"/>
        <v>GET /domestic-payments/{DomesticPaymentId}/payment-details</v>
      </c>
      <c r="D9420" s="94" t="s">
        <v>208</v>
      </c>
      <c r="E9420" s="93" t="str">
        <f t="shared" si="442"/>
        <v>PISP</v>
      </c>
      <c r="F9420" s="93" t="str">
        <f t="shared" si="443"/>
        <v>Y</v>
      </c>
      <c r="G9420" s="104">
        <v>38706208.757540561</v>
      </c>
      <c r="H9420" s="99">
        <v>41386.190987178845</v>
      </c>
      <c r="I9420" s="99">
        <v>73.568771205630313</v>
      </c>
      <c r="J9420" s="96"/>
      <c r="K9420" s="96"/>
      <c r="L9420" s="96"/>
      <c r="M9420" s="96"/>
      <c r="N9420" s="96"/>
      <c r="O9420" s="96"/>
      <c r="P9420" s="96"/>
    </row>
    <row r="9421" spans="1:16" x14ac:dyDescent="0.25">
      <c r="A9421" s="97">
        <v>43803</v>
      </c>
      <c r="B9421" s="101">
        <v>80</v>
      </c>
      <c r="C9421" s="92" t="str">
        <f t="shared" si="441"/>
        <v>GET /domestic-scheduled-payments/{DomesticScheduledPaymentId}/payment-details</v>
      </c>
      <c r="D9421" s="94" t="s">
        <v>208</v>
      </c>
      <c r="E9421" s="93" t="str">
        <f t="shared" si="442"/>
        <v>PISP</v>
      </c>
      <c r="F9421" s="93" t="str">
        <f t="shared" si="443"/>
        <v>Y</v>
      </c>
      <c r="G9421" s="104">
        <v>16887427.055079766</v>
      </c>
      <c r="H9421" s="99">
        <v>36342.939996135581</v>
      </c>
      <c r="I9421" s="99">
        <v>87.978389305468866</v>
      </c>
      <c r="J9421" s="96"/>
      <c r="K9421" s="96"/>
      <c r="L9421" s="96"/>
      <c r="M9421" s="96"/>
      <c r="N9421" s="96"/>
      <c r="O9421" s="96"/>
      <c r="P9421" s="96"/>
    </row>
    <row r="9422" spans="1:16" x14ac:dyDescent="0.25">
      <c r="A9422" s="97">
        <v>43803</v>
      </c>
      <c r="B9422" s="101">
        <v>81</v>
      </c>
      <c r="C9422" s="92" t="str">
        <f t="shared" si="441"/>
        <v>GET /domestic-standing-orders/{DomesticStandingOrderId}/payment-details</v>
      </c>
      <c r="D9422" s="94" t="s">
        <v>208</v>
      </c>
      <c r="E9422" s="93" t="str">
        <f t="shared" si="442"/>
        <v>PISP</v>
      </c>
      <c r="F9422" s="93" t="str">
        <f t="shared" si="443"/>
        <v>Y</v>
      </c>
      <c r="G9422" s="104">
        <v>6935155.3839765508</v>
      </c>
      <c r="H9422" s="99">
        <v>10077.901028865494</v>
      </c>
      <c r="I9422" s="99">
        <v>275.45021939929688</v>
      </c>
      <c r="J9422" s="96"/>
      <c r="K9422" s="96"/>
      <c r="L9422" s="96"/>
      <c r="M9422" s="96"/>
      <c r="N9422" s="96"/>
      <c r="O9422" s="96"/>
      <c r="P9422" s="96"/>
    </row>
    <row r="9423" spans="1:16" x14ac:dyDescent="0.25">
      <c r="A9423" s="97">
        <v>43803</v>
      </c>
      <c r="B9423" s="101">
        <v>82</v>
      </c>
      <c r="C9423" s="92" t="str">
        <f t="shared" si="441"/>
        <v>GET /international-payments/{InternationalPaymentId}/payment-details</v>
      </c>
      <c r="D9423" s="94" t="s">
        <v>208</v>
      </c>
      <c r="E9423" s="93" t="str">
        <f t="shared" si="442"/>
        <v>PISP</v>
      </c>
      <c r="F9423" s="93" t="str">
        <f t="shared" si="443"/>
        <v>Y</v>
      </c>
      <c r="G9423" s="104">
        <v>15363702.282739546</v>
      </c>
      <c r="H9423" s="99">
        <v>19724.55717671337</v>
      </c>
      <c r="I9423" s="99">
        <v>70.156604952527033</v>
      </c>
      <c r="J9423" s="96"/>
      <c r="K9423" s="96"/>
      <c r="L9423" s="96"/>
      <c r="M9423" s="96"/>
      <c r="N9423" s="96"/>
      <c r="O9423" s="96"/>
      <c r="P9423" s="96"/>
    </row>
    <row r="9424" spans="1:16" x14ac:dyDescent="0.25">
      <c r="A9424" s="97">
        <v>43803</v>
      </c>
      <c r="B9424" s="101">
        <v>83</v>
      </c>
      <c r="C9424" s="92" t="str">
        <f t="shared" si="441"/>
        <v>GET /international-scheduled-payments/{InternationalScheduledPaymentId}/payment-details</v>
      </c>
      <c r="D9424" s="94" t="s">
        <v>208</v>
      </c>
      <c r="E9424" s="93" t="str">
        <f t="shared" si="442"/>
        <v>PISP</v>
      </c>
      <c r="F9424" s="93" t="str">
        <f t="shared" si="443"/>
        <v>Y</v>
      </c>
      <c r="G9424" s="104">
        <v>24609367.743548986</v>
      </c>
      <c r="H9424" s="99">
        <v>41596.488996054206</v>
      </c>
      <c r="I9424" s="99">
        <v>59.142169500808251</v>
      </c>
      <c r="J9424" s="96"/>
      <c r="K9424" s="96"/>
      <c r="L9424" s="96"/>
      <c r="M9424" s="96"/>
      <c r="N9424" s="96"/>
      <c r="O9424" s="96"/>
      <c r="P9424" s="96"/>
    </row>
    <row r="9425" spans="1:16" x14ac:dyDescent="0.25">
      <c r="A9425" s="97">
        <v>43803</v>
      </c>
      <c r="B9425" s="101">
        <v>84</v>
      </c>
      <c r="C9425" s="92" t="str">
        <f t="shared" si="441"/>
        <v>GET /international-standing-orders/{InternationalStandingOrderPaymentId}/payment-details</v>
      </c>
      <c r="D9425" s="94" t="s">
        <v>208</v>
      </c>
      <c r="E9425" s="93" t="str">
        <f t="shared" si="442"/>
        <v>PISP</v>
      </c>
      <c r="F9425" s="93" t="str">
        <f t="shared" si="443"/>
        <v>Y</v>
      </c>
      <c r="G9425" s="104">
        <v>6957283.0607978087</v>
      </c>
      <c r="H9425" s="99">
        <v>19963.892566062033</v>
      </c>
      <c r="I9425" s="99">
        <v>75.570318463402842</v>
      </c>
      <c r="J9425" s="96"/>
      <c r="K9425" s="96"/>
      <c r="L9425" s="96"/>
      <c r="M9425" s="96"/>
      <c r="N9425" s="96"/>
      <c r="O9425" s="96"/>
      <c r="P9425" s="96"/>
    </row>
    <row r="9426" spans="1:16" x14ac:dyDescent="0.25">
      <c r="A9426" s="97">
        <v>43803</v>
      </c>
      <c r="B9426" s="101">
        <v>85</v>
      </c>
      <c r="C9426" s="92" t="str">
        <f t="shared" si="441"/>
        <v>GET /file-payments/{FilePaymentId}/payment-details</v>
      </c>
      <c r="D9426" s="94" t="s">
        <v>208</v>
      </c>
      <c r="E9426" s="93" t="str">
        <f t="shared" si="442"/>
        <v>PISP</v>
      </c>
      <c r="F9426" s="93" t="str">
        <f t="shared" si="443"/>
        <v>Y</v>
      </c>
      <c r="G9426" s="104">
        <v>67389901.621653825</v>
      </c>
      <c r="H9426" s="99">
        <v>2788.4744647008333</v>
      </c>
      <c r="I9426" s="99">
        <v>86.493271407175897</v>
      </c>
      <c r="J9426" s="96"/>
      <c r="K9426" s="96"/>
      <c r="L9426" s="96"/>
      <c r="M9426" s="96"/>
      <c r="N9426" s="96"/>
      <c r="O9426" s="96"/>
      <c r="P9426" s="96"/>
    </row>
    <row r="9427" spans="1:16" x14ac:dyDescent="0.25">
      <c r="A9427" s="97">
        <v>43803</v>
      </c>
      <c r="B9427" s="101">
        <v>86</v>
      </c>
      <c r="C9427" s="92" t="str">
        <f t="shared" si="441"/>
        <v>POST /event-subscriptions</v>
      </c>
      <c r="D9427" s="94" t="s">
        <v>208</v>
      </c>
      <c r="E9427" s="93" t="str">
        <f t="shared" si="442"/>
        <v>Notifications</v>
      </c>
      <c r="F9427" s="93" t="str">
        <f t="shared" si="443"/>
        <v>N</v>
      </c>
      <c r="G9427" s="104">
        <v>12948431.39621277</v>
      </c>
      <c r="H9427" s="99">
        <v>14207.443190866865</v>
      </c>
      <c r="I9427" s="99">
        <v>10.606783562066131</v>
      </c>
      <c r="J9427" s="96"/>
      <c r="K9427" s="96"/>
      <c r="L9427" s="96"/>
      <c r="M9427" s="96"/>
      <c r="N9427" s="96"/>
      <c r="O9427" s="96"/>
      <c r="P9427" s="96"/>
    </row>
    <row r="9428" spans="1:16" x14ac:dyDescent="0.25">
      <c r="A9428" s="97">
        <v>43803</v>
      </c>
      <c r="B9428" s="101">
        <v>87</v>
      </c>
      <c r="C9428" s="92" t="str">
        <f t="shared" si="441"/>
        <v>GET /event-subscriptions</v>
      </c>
      <c r="D9428" s="94" t="s">
        <v>208</v>
      </c>
      <c r="E9428" s="93" t="str">
        <f t="shared" si="442"/>
        <v>Notifications</v>
      </c>
      <c r="F9428" s="93" t="str">
        <f t="shared" si="443"/>
        <v>N</v>
      </c>
      <c r="G9428" s="104">
        <v>18561957.629858017</v>
      </c>
      <c r="H9428" s="99">
        <v>39109.577100440889</v>
      </c>
      <c r="I9428" s="99">
        <v>176.26840860606023</v>
      </c>
      <c r="J9428" s="96"/>
      <c r="K9428" s="96"/>
      <c r="L9428" s="96"/>
      <c r="M9428" s="96"/>
      <c r="N9428" s="96"/>
      <c r="O9428" s="96"/>
      <c r="P9428" s="96"/>
    </row>
    <row r="9429" spans="1:16" x14ac:dyDescent="0.25">
      <c r="A9429" s="97">
        <v>43803</v>
      </c>
      <c r="B9429" s="101">
        <v>88</v>
      </c>
      <c r="C9429" s="92" t="str">
        <f t="shared" si="441"/>
        <v>PUT /event-subscriptions/{EventSubscriptionId}</v>
      </c>
      <c r="D9429" s="94" t="s">
        <v>208</v>
      </c>
      <c r="E9429" s="93" t="str">
        <f t="shared" si="442"/>
        <v>Notifications</v>
      </c>
      <c r="F9429" s="93" t="str">
        <f t="shared" si="443"/>
        <v>N</v>
      </c>
      <c r="G9429" s="104">
        <v>13595852.966023408</v>
      </c>
      <c r="H9429" s="99">
        <v>14917.815350410208</v>
      </c>
      <c r="I9429" s="99">
        <v>11.137122740169438</v>
      </c>
      <c r="J9429" s="96"/>
      <c r="K9429" s="96"/>
      <c r="L9429" s="96"/>
      <c r="M9429" s="96"/>
      <c r="N9429" s="96"/>
      <c r="O9429" s="96"/>
      <c r="P9429" s="96"/>
    </row>
    <row r="9430" spans="1:16" x14ac:dyDescent="0.25">
      <c r="A9430" s="97">
        <v>43803</v>
      </c>
      <c r="B9430" s="101">
        <v>89</v>
      </c>
      <c r="C9430" s="92" t="str">
        <f t="shared" si="441"/>
        <v>DELETE /event-subscriptions/{EventSubscriptionId}</v>
      </c>
      <c r="D9430" s="94" t="s">
        <v>208</v>
      </c>
      <c r="E9430" s="93" t="str">
        <f t="shared" si="442"/>
        <v>Notifications</v>
      </c>
      <c r="F9430" s="93" t="str">
        <f t="shared" si="443"/>
        <v>N</v>
      </c>
      <c r="G9430" s="104">
        <v>6442867.0133418702</v>
      </c>
      <c r="H9430" s="99">
        <v>13741.125671143902</v>
      </c>
      <c r="I9430" s="99">
        <v>134.53728396785155</v>
      </c>
      <c r="J9430" s="96"/>
      <c r="K9430" s="96"/>
      <c r="L9430" s="96"/>
      <c r="M9430" s="96"/>
      <c r="N9430" s="96"/>
      <c r="O9430" s="96"/>
      <c r="P9430" s="96"/>
    </row>
    <row r="9431" spans="1:16" x14ac:dyDescent="0.25">
      <c r="A9431" s="97">
        <v>43803</v>
      </c>
      <c r="B9431" s="101">
        <v>90</v>
      </c>
      <c r="C9431" s="92" t="str">
        <f t="shared" si="441"/>
        <v>POST /event-notifications</v>
      </c>
      <c r="D9431" s="94" t="s">
        <v>208</v>
      </c>
      <c r="E9431" s="93" t="str">
        <f t="shared" si="442"/>
        <v>Notifications</v>
      </c>
      <c r="F9431" s="93" t="str">
        <f t="shared" si="443"/>
        <v>N</v>
      </c>
      <c r="G9431" s="104">
        <v>8719614.0741780363</v>
      </c>
      <c r="H9431" s="99">
        <v>17654.491204711823</v>
      </c>
      <c r="I9431" s="99">
        <v>199.30562541309223</v>
      </c>
      <c r="J9431" s="96"/>
      <c r="K9431" s="96"/>
      <c r="L9431" s="96"/>
      <c r="M9431" s="96"/>
      <c r="N9431" s="96"/>
      <c r="O9431" s="96"/>
      <c r="P9431" s="96"/>
    </row>
    <row r="9432" spans="1:16" x14ac:dyDescent="0.25">
      <c r="A9432" s="97">
        <v>43803</v>
      </c>
      <c r="B9432" s="101">
        <v>91</v>
      </c>
      <c r="C9432" s="92" t="str">
        <f t="shared" si="441"/>
        <v>POST /events</v>
      </c>
      <c r="D9432" s="94" t="s">
        <v>208</v>
      </c>
      <c r="E9432" s="93" t="str">
        <f t="shared" si="442"/>
        <v>Notifications</v>
      </c>
      <c r="F9432" s="93" t="str">
        <f t="shared" si="443"/>
        <v>N</v>
      </c>
      <c r="G9432" s="104">
        <v>5271436.6472797114</v>
      </c>
      <c r="H9432" s="99">
        <v>11242.739185481374</v>
      </c>
      <c r="I9432" s="99">
        <v>110.07595961006035</v>
      </c>
      <c r="J9432" s="96"/>
      <c r="K9432" s="96"/>
      <c r="L9432" s="96"/>
      <c r="M9432" s="96"/>
      <c r="N9432" s="96"/>
      <c r="O9432" s="96"/>
      <c r="P9432" s="96"/>
    </row>
    <row r="9433" spans="1:16" x14ac:dyDescent="0.25">
      <c r="A9433" s="97">
        <v>43804</v>
      </c>
      <c r="B9433" s="101">
        <v>0</v>
      </c>
      <c r="C9433" s="92" t="str">
        <f t="shared" si="441"/>
        <v>OIDC endpoints for token IDs</v>
      </c>
      <c r="D9433" s="94" t="s">
        <v>207</v>
      </c>
      <c r="E9433" s="93" t="str">
        <f t="shared" si="442"/>
        <v>OIDC</v>
      </c>
      <c r="F9433" s="93" t="str">
        <f t="shared" si="443"/>
        <v>N</v>
      </c>
      <c r="G9433" s="111">
        <v>902809272.65041649</v>
      </c>
      <c r="H9433" s="99">
        <v>1642262.1494139226</v>
      </c>
      <c r="I9433" s="99">
        <v>600.40570772374474</v>
      </c>
      <c r="J9433" s="96"/>
      <c r="K9433" s="96"/>
      <c r="L9433" s="96"/>
      <c r="M9433" s="96"/>
      <c r="N9433" s="96"/>
      <c r="O9433" s="96"/>
      <c r="P9433" s="96"/>
    </row>
    <row r="9434" spans="1:16" x14ac:dyDescent="0.25">
      <c r="A9434" s="100">
        <v>43804</v>
      </c>
      <c r="B9434" s="101">
        <v>1</v>
      </c>
      <c r="C9434" s="92" t="str">
        <f t="shared" si="441"/>
        <v>POST /account-access-consents</v>
      </c>
      <c r="D9434" s="94" t="s">
        <v>207</v>
      </c>
      <c r="E9434" s="93" t="str">
        <f t="shared" si="442"/>
        <v>AISP</v>
      </c>
      <c r="F9434" s="93" t="str">
        <f t="shared" si="443"/>
        <v>N</v>
      </c>
      <c r="G9434" s="95">
        <v>704728.10472714598</v>
      </c>
      <c r="H9434" s="102">
        <v>28599.048783203289</v>
      </c>
      <c r="I9434" s="102">
        <v>88.493632767988885</v>
      </c>
      <c r="J9434" s="96"/>
      <c r="K9434" s="96"/>
      <c r="L9434" s="96"/>
      <c r="M9434" s="96"/>
      <c r="N9434" s="96"/>
      <c r="O9434" s="96"/>
      <c r="P9434" s="96"/>
    </row>
    <row r="9435" spans="1:16" x14ac:dyDescent="0.25">
      <c r="A9435" s="100">
        <v>43804</v>
      </c>
      <c r="B9435" s="101">
        <v>2</v>
      </c>
      <c r="C9435" s="92" t="str">
        <f t="shared" si="441"/>
        <v>GET /account-access-consents/{ConsentId}</v>
      </c>
      <c r="D9435" s="94" t="s">
        <v>207</v>
      </c>
      <c r="E9435" s="93" t="str">
        <f t="shared" si="442"/>
        <v>AISP</v>
      </c>
      <c r="F9435" s="93" t="str">
        <f t="shared" si="443"/>
        <v>N</v>
      </c>
      <c r="G9435" s="95">
        <v>1676537.1262133475</v>
      </c>
      <c r="H9435" s="102">
        <v>27447.595721919879</v>
      </c>
      <c r="I9435" s="102">
        <v>37.287708985286095</v>
      </c>
      <c r="J9435" s="96"/>
      <c r="K9435" s="96"/>
      <c r="L9435" s="96"/>
      <c r="M9435" s="96"/>
      <c r="N9435" s="96"/>
      <c r="O9435" s="96"/>
      <c r="P9435" s="96"/>
    </row>
    <row r="9436" spans="1:16" x14ac:dyDescent="0.25">
      <c r="A9436" s="100">
        <v>43804</v>
      </c>
      <c r="B9436" s="101">
        <v>3</v>
      </c>
      <c r="C9436" s="92" t="str">
        <f t="shared" si="441"/>
        <v>DELETE /account-access-consents/{ConsentId}</v>
      </c>
      <c r="D9436" s="94" t="s">
        <v>207</v>
      </c>
      <c r="E9436" s="93" t="str">
        <f t="shared" si="442"/>
        <v>AISP</v>
      </c>
      <c r="F9436" s="93" t="str">
        <f t="shared" si="443"/>
        <v>N</v>
      </c>
      <c r="G9436" s="95">
        <v>772586.85312512121</v>
      </c>
      <c r="H9436" s="102">
        <v>27459.657777721499</v>
      </c>
      <c r="I9436" s="102">
        <v>277.04140783051588</v>
      </c>
      <c r="J9436" s="96"/>
      <c r="K9436" s="96"/>
      <c r="L9436" s="96"/>
      <c r="M9436" s="96"/>
      <c r="N9436" s="96"/>
      <c r="O9436" s="96"/>
      <c r="P9436" s="96"/>
    </row>
    <row r="9437" spans="1:16" x14ac:dyDescent="0.25">
      <c r="A9437" s="100">
        <v>43804</v>
      </c>
      <c r="B9437" s="101">
        <v>4</v>
      </c>
      <c r="C9437" s="92" t="str">
        <f t="shared" si="441"/>
        <v>GET /accounts</v>
      </c>
      <c r="D9437" s="94" t="s">
        <v>207</v>
      </c>
      <c r="E9437" s="93" t="str">
        <f t="shared" si="442"/>
        <v>AISP</v>
      </c>
      <c r="F9437" s="93" t="str">
        <f t="shared" si="443"/>
        <v>Y</v>
      </c>
      <c r="G9437" s="95">
        <v>1899874.9006714441</v>
      </c>
      <c r="H9437" s="102">
        <v>31526.509998899088</v>
      </c>
      <c r="I9437" s="102">
        <v>70.884420113939498</v>
      </c>
      <c r="J9437" s="96"/>
      <c r="K9437" s="96"/>
      <c r="L9437" s="96"/>
      <c r="M9437" s="96"/>
      <c r="N9437" s="96"/>
      <c r="O9437" s="96"/>
      <c r="P9437" s="96"/>
    </row>
    <row r="9438" spans="1:16" x14ac:dyDescent="0.25">
      <c r="A9438" s="100">
        <v>43804</v>
      </c>
      <c r="B9438" s="101">
        <v>5</v>
      </c>
      <c r="C9438" s="92" t="str">
        <f t="shared" si="441"/>
        <v>GET /accounts/{AccountId}</v>
      </c>
      <c r="D9438" s="94" t="s">
        <v>207</v>
      </c>
      <c r="E9438" s="93" t="str">
        <f t="shared" si="442"/>
        <v>AISP</v>
      </c>
      <c r="F9438" s="93" t="str">
        <f t="shared" si="443"/>
        <v>Y</v>
      </c>
      <c r="G9438" s="95">
        <v>2945602.3044485608</v>
      </c>
      <c r="H9438" s="102">
        <v>42088.430752536733</v>
      </c>
      <c r="I9438" s="102">
        <v>104.9795100236757</v>
      </c>
      <c r="J9438" s="96"/>
      <c r="K9438" s="96"/>
      <c r="L9438" s="96"/>
      <c r="M9438" s="96"/>
      <c r="N9438" s="96"/>
      <c r="O9438" s="96"/>
      <c r="P9438" s="96"/>
    </row>
    <row r="9439" spans="1:16" x14ac:dyDescent="0.25">
      <c r="A9439" s="100">
        <v>43804</v>
      </c>
      <c r="B9439" s="101">
        <v>6</v>
      </c>
      <c r="C9439" s="92" t="str">
        <f t="shared" si="441"/>
        <v>GET /accounts/{AccountId}/balances</v>
      </c>
      <c r="D9439" s="94" t="s">
        <v>207</v>
      </c>
      <c r="E9439" s="93" t="str">
        <f t="shared" si="442"/>
        <v>AISP</v>
      </c>
      <c r="F9439" s="93" t="str">
        <f t="shared" si="443"/>
        <v>Y</v>
      </c>
      <c r="G9439" s="95">
        <v>2231197.3560188208</v>
      </c>
      <c r="H9439" s="102">
        <v>29961.202269476798</v>
      </c>
      <c r="I9439" s="102">
        <v>152.1743459544752</v>
      </c>
      <c r="J9439" s="96"/>
      <c r="K9439" s="96"/>
      <c r="L9439" s="96"/>
      <c r="M9439" s="96"/>
      <c r="N9439" s="96"/>
      <c r="O9439" s="96"/>
      <c r="P9439" s="96"/>
    </row>
    <row r="9440" spans="1:16" x14ac:dyDescent="0.25">
      <c r="A9440" s="100">
        <v>43804</v>
      </c>
      <c r="B9440" s="101">
        <v>7</v>
      </c>
      <c r="C9440" s="92" t="str">
        <f t="shared" si="441"/>
        <v>GET /balances</v>
      </c>
      <c r="D9440" s="94" t="s">
        <v>207</v>
      </c>
      <c r="E9440" s="93" t="str">
        <f t="shared" si="442"/>
        <v>AISP</v>
      </c>
      <c r="F9440" s="93" t="str">
        <f t="shared" si="443"/>
        <v>Y</v>
      </c>
      <c r="G9440" s="95">
        <v>1322929.9186227419</v>
      </c>
      <c r="H9440" s="102">
        <v>20797.143941163802</v>
      </c>
      <c r="I9440" s="102">
        <v>174.97357292218527</v>
      </c>
      <c r="J9440" s="96"/>
      <c r="K9440" s="96"/>
      <c r="L9440" s="96"/>
      <c r="M9440" s="96"/>
      <c r="N9440" s="96"/>
      <c r="O9440" s="96"/>
      <c r="P9440" s="96"/>
    </row>
    <row r="9441" spans="1:16" x14ac:dyDescent="0.25">
      <c r="A9441" s="100">
        <v>43804</v>
      </c>
      <c r="B9441" s="101">
        <v>8</v>
      </c>
      <c r="C9441" s="92" t="str">
        <f t="shared" si="441"/>
        <v>GET /accounts/{AccountId}/transactions</v>
      </c>
      <c r="D9441" s="94" t="s">
        <v>207</v>
      </c>
      <c r="E9441" s="93" t="str">
        <f t="shared" si="442"/>
        <v>AISP</v>
      </c>
      <c r="F9441" s="93" t="str">
        <f t="shared" si="443"/>
        <v>Y</v>
      </c>
      <c r="G9441" s="95">
        <v>38346096.712357491</v>
      </c>
      <c r="H9441" s="102">
        <v>21193.882746378051</v>
      </c>
      <c r="I9441" s="102">
        <v>188.75451259094399</v>
      </c>
      <c r="J9441" s="96"/>
      <c r="K9441" s="96"/>
      <c r="L9441" s="96"/>
      <c r="M9441" s="96"/>
      <c r="N9441" s="96"/>
      <c r="O9441" s="96"/>
      <c r="P9441" s="96"/>
    </row>
    <row r="9442" spans="1:16" x14ac:dyDescent="0.25">
      <c r="A9442" s="100">
        <v>43804</v>
      </c>
      <c r="B9442" s="101">
        <v>9</v>
      </c>
      <c r="C9442" s="92" t="str">
        <f t="shared" si="441"/>
        <v>GET /transactions</v>
      </c>
      <c r="D9442" s="94" t="s">
        <v>207</v>
      </c>
      <c r="E9442" s="93" t="str">
        <f t="shared" si="442"/>
        <v>AISP</v>
      </c>
      <c r="F9442" s="93" t="str">
        <f t="shared" si="443"/>
        <v>Y</v>
      </c>
      <c r="G9442" s="95">
        <v>346806966.06753385</v>
      </c>
      <c r="H9442" s="102">
        <v>46477.470172685542</v>
      </c>
      <c r="I9442" s="102">
        <v>38.241305371967648</v>
      </c>
      <c r="J9442" s="96"/>
      <c r="K9442" s="96"/>
      <c r="L9442" s="96"/>
      <c r="M9442" s="96"/>
      <c r="N9442" s="96"/>
      <c r="O9442" s="96"/>
      <c r="P9442" s="96"/>
    </row>
    <row r="9443" spans="1:16" x14ac:dyDescent="0.25">
      <c r="A9443" s="100">
        <v>43804</v>
      </c>
      <c r="B9443" s="101">
        <v>10</v>
      </c>
      <c r="C9443" s="92" t="str">
        <f t="shared" si="441"/>
        <v>GET /accounts/{AccountId}/beneficiaries</v>
      </c>
      <c r="D9443" s="94" t="s">
        <v>207</v>
      </c>
      <c r="E9443" s="93" t="str">
        <f t="shared" si="442"/>
        <v>AISP</v>
      </c>
      <c r="F9443" s="93" t="str">
        <f t="shared" si="443"/>
        <v>Y</v>
      </c>
      <c r="G9443" s="95">
        <v>2561042.4408343486</v>
      </c>
      <c r="H9443" s="102">
        <v>30475.098539506787</v>
      </c>
      <c r="I9443" s="102">
        <v>127.0290832830123</v>
      </c>
      <c r="J9443" s="96"/>
      <c r="K9443" s="96"/>
      <c r="L9443" s="96"/>
      <c r="M9443" s="96"/>
      <c r="N9443" s="96"/>
      <c r="O9443" s="96"/>
      <c r="P9443" s="96"/>
    </row>
    <row r="9444" spans="1:16" x14ac:dyDescent="0.25">
      <c r="A9444" s="100">
        <v>43804</v>
      </c>
      <c r="B9444" s="101">
        <v>11</v>
      </c>
      <c r="C9444" s="92" t="str">
        <f t="shared" si="441"/>
        <v>GET /beneficiaries</v>
      </c>
      <c r="D9444" s="94" t="s">
        <v>207</v>
      </c>
      <c r="E9444" s="93" t="str">
        <f t="shared" si="442"/>
        <v>AISP</v>
      </c>
      <c r="F9444" s="93" t="str">
        <f t="shared" si="443"/>
        <v>Y</v>
      </c>
      <c r="G9444" s="95">
        <v>3200259.9663020382</v>
      </c>
      <c r="H9444" s="102">
        <v>36140.281714907025</v>
      </c>
      <c r="I9444" s="102">
        <v>35.363671433006807</v>
      </c>
      <c r="J9444" s="96"/>
      <c r="K9444" s="96"/>
      <c r="L9444" s="96"/>
      <c r="M9444" s="96"/>
      <c r="N9444" s="96"/>
      <c r="O9444" s="96"/>
      <c r="P9444" s="96"/>
    </row>
    <row r="9445" spans="1:16" x14ac:dyDescent="0.25">
      <c r="A9445" s="100">
        <v>43804</v>
      </c>
      <c r="B9445" s="101">
        <v>12</v>
      </c>
      <c r="C9445" s="92" t="str">
        <f t="shared" si="441"/>
        <v>GET /accounts/{AccountId}/direct-debits</v>
      </c>
      <c r="D9445" s="94" t="s">
        <v>207</v>
      </c>
      <c r="E9445" s="93" t="str">
        <f t="shared" si="442"/>
        <v>AISP</v>
      </c>
      <c r="F9445" s="93" t="str">
        <f t="shared" si="443"/>
        <v>Y</v>
      </c>
      <c r="G9445" s="95">
        <v>2197373.5664878222</v>
      </c>
      <c r="H9445" s="102">
        <v>33856.651000580816</v>
      </c>
      <c r="I9445" s="102">
        <v>213.96246319065824</v>
      </c>
      <c r="J9445" s="96"/>
      <c r="K9445" s="96"/>
      <c r="L9445" s="96"/>
      <c r="M9445" s="96"/>
      <c r="N9445" s="96"/>
      <c r="O9445" s="96"/>
      <c r="P9445" s="96"/>
    </row>
    <row r="9446" spans="1:16" x14ac:dyDescent="0.25">
      <c r="A9446" s="100">
        <v>43804</v>
      </c>
      <c r="B9446" s="101">
        <v>13</v>
      </c>
      <c r="C9446" s="92" t="str">
        <f t="shared" si="441"/>
        <v>GET /direct-debits</v>
      </c>
      <c r="D9446" s="94" t="s">
        <v>207</v>
      </c>
      <c r="E9446" s="93" t="str">
        <f t="shared" si="442"/>
        <v>AISP</v>
      </c>
      <c r="F9446" s="93" t="str">
        <f t="shared" si="443"/>
        <v>Y</v>
      </c>
      <c r="G9446" s="95">
        <v>2120837.6415257072</v>
      </c>
      <c r="H9446" s="102">
        <v>20406.46800951787</v>
      </c>
      <c r="I9446" s="102">
        <v>247.49686346854401</v>
      </c>
      <c r="J9446" s="96"/>
      <c r="K9446" s="96"/>
      <c r="L9446" s="96"/>
      <c r="M9446" s="96"/>
      <c r="N9446" s="96"/>
      <c r="O9446" s="96"/>
      <c r="P9446" s="96"/>
    </row>
    <row r="9447" spans="1:16" x14ac:dyDescent="0.25">
      <c r="A9447" s="100">
        <v>43804</v>
      </c>
      <c r="B9447" s="101">
        <v>14</v>
      </c>
      <c r="C9447" s="92" t="str">
        <f t="shared" si="441"/>
        <v>GET /accounts/{AccountId}/standing-orders</v>
      </c>
      <c r="D9447" s="94" t="s">
        <v>207</v>
      </c>
      <c r="E9447" s="93" t="str">
        <f t="shared" si="442"/>
        <v>AISP</v>
      </c>
      <c r="F9447" s="93" t="str">
        <f t="shared" si="443"/>
        <v>Y</v>
      </c>
      <c r="G9447" s="95">
        <v>992490.38267911668</v>
      </c>
      <c r="H9447" s="102">
        <v>18469.104063666382</v>
      </c>
      <c r="I9447" s="102">
        <v>144.5717802152173</v>
      </c>
      <c r="J9447" s="96"/>
      <c r="K9447" s="96"/>
      <c r="L9447" s="96"/>
      <c r="M9447" s="96"/>
      <c r="N9447" s="96"/>
      <c r="O9447" s="96"/>
      <c r="P9447" s="96"/>
    </row>
    <row r="9448" spans="1:16" x14ac:dyDescent="0.25">
      <c r="A9448" s="100">
        <v>43804</v>
      </c>
      <c r="B9448" s="101">
        <v>15</v>
      </c>
      <c r="C9448" s="92" t="str">
        <f t="shared" si="441"/>
        <v>GET /standing-orders</v>
      </c>
      <c r="D9448" s="94" t="s">
        <v>207</v>
      </c>
      <c r="E9448" s="93" t="str">
        <f t="shared" si="442"/>
        <v>AISP</v>
      </c>
      <c r="F9448" s="93" t="str">
        <f t="shared" si="443"/>
        <v>Y</v>
      </c>
      <c r="G9448" s="95">
        <v>1625605.4554253011</v>
      </c>
      <c r="H9448" s="102">
        <v>41526.241370169868</v>
      </c>
      <c r="I9448" s="102">
        <v>156.92790547982136</v>
      </c>
      <c r="J9448" s="96"/>
      <c r="K9448" s="96"/>
      <c r="L9448" s="96"/>
      <c r="M9448" s="96"/>
      <c r="N9448" s="96"/>
      <c r="O9448" s="96"/>
      <c r="P9448" s="96"/>
    </row>
    <row r="9449" spans="1:16" x14ac:dyDescent="0.25">
      <c r="A9449" s="100">
        <v>43804</v>
      </c>
      <c r="B9449" s="101">
        <v>16</v>
      </c>
      <c r="C9449" s="92" t="str">
        <f t="shared" si="441"/>
        <v>GET /accounts/{AccountId}/product</v>
      </c>
      <c r="D9449" s="94" t="s">
        <v>207</v>
      </c>
      <c r="E9449" s="93" t="str">
        <f t="shared" si="442"/>
        <v>AISP</v>
      </c>
      <c r="F9449" s="93" t="str">
        <f t="shared" si="443"/>
        <v>Y</v>
      </c>
      <c r="G9449" s="95">
        <v>408724.28482172207</v>
      </c>
      <c r="H9449" s="102">
        <v>5934.0122659834406</v>
      </c>
      <c r="I9449" s="102">
        <v>172.07405669242195</v>
      </c>
      <c r="J9449" s="96"/>
      <c r="K9449" s="96"/>
      <c r="L9449" s="96"/>
      <c r="M9449" s="96"/>
      <c r="N9449" s="96"/>
      <c r="O9449" s="96"/>
      <c r="P9449" s="96"/>
    </row>
    <row r="9450" spans="1:16" x14ac:dyDescent="0.25">
      <c r="A9450" s="100">
        <v>43804</v>
      </c>
      <c r="B9450" s="101">
        <v>17</v>
      </c>
      <c r="C9450" s="92" t="str">
        <f t="shared" si="441"/>
        <v>GET /products</v>
      </c>
      <c r="D9450" s="94" t="s">
        <v>207</v>
      </c>
      <c r="E9450" s="93" t="str">
        <f t="shared" si="442"/>
        <v>AISP</v>
      </c>
      <c r="F9450" s="93" t="str">
        <f t="shared" si="443"/>
        <v>Y</v>
      </c>
      <c r="G9450" s="95">
        <v>1017163.0746026207</v>
      </c>
      <c r="H9450" s="102">
        <v>35087.09110236969</v>
      </c>
      <c r="I9450" s="102">
        <v>222.31194043897813</v>
      </c>
      <c r="J9450" s="96"/>
      <c r="K9450" s="96"/>
      <c r="L9450" s="96"/>
      <c r="M9450" s="96"/>
      <c r="N9450" s="96"/>
      <c r="O9450" s="96"/>
      <c r="P9450" s="96"/>
    </row>
    <row r="9451" spans="1:16" x14ac:dyDescent="0.25">
      <c r="A9451" s="100">
        <v>43804</v>
      </c>
      <c r="B9451" s="101">
        <v>18</v>
      </c>
      <c r="C9451" s="92" t="str">
        <f t="shared" si="441"/>
        <v>GET /accounts/{AccountId}/offers</v>
      </c>
      <c r="D9451" s="94" t="s">
        <v>207</v>
      </c>
      <c r="E9451" s="93" t="str">
        <f t="shared" si="442"/>
        <v>AISP</v>
      </c>
      <c r="F9451" s="93" t="str">
        <f t="shared" si="443"/>
        <v>Y</v>
      </c>
      <c r="G9451" s="95">
        <v>1040107.5173336962</v>
      </c>
      <c r="H9451" s="102">
        <v>36770.39370781443</v>
      </c>
      <c r="I9451" s="102">
        <v>268.09272249915051</v>
      </c>
      <c r="J9451" s="96"/>
      <c r="K9451" s="96"/>
      <c r="L9451" s="96"/>
      <c r="M9451" s="96"/>
      <c r="N9451" s="96"/>
      <c r="O9451" s="96"/>
      <c r="P9451" s="96"/>
    </row>
    <row r="9452" spans="1:16" x14ac:dyDescent="0.25">
      <c r="A9452" s="100">
        <v>43804</v>
      </c>
      <c r="B9452" s="101">
        <v>19</v>
      </c>
      <c r="C9452" s="92" t="str">
        <f t="shared" si="441"/>
        <v>GET /offers</v>
      </c>
      <c r="D9452" s="94" t="s">
        <v>207</v>
      </c>
      <c r="E9452" s="93" t="str">
        <f t="shared" si="442"/>
        <v>AISP</v>
      </c>
      <c r="F9452" s="93" t="str">
        <f t="shared" si="443"/>
        <v>Y</v>
      </c>
      <c r="G9452" s="95">
        <v>3685277.2980442918</v>
      </c>
      <c r="H9452" s="102">
        <v>37813.801389764274</v>
      </c>
      <c r="I9452" s="102">
        <v>163.31931186393592</v>
      </c>
      <c r="J9452" s="96"/>
      <c r="K9452" s="96"/>
      <c r="L9452" s="96"/>
      <c r="M9452" s="96"/>
      <c r="N9452" s="96"/>
      <c r="O9452" s="96"/>
      <c r="P9452" s="96"/>
    </row>
    <row r="9453" spans="1:16" x14ac:dyDescent="0.25">
      <c r="A9453" s="100">
        <v>43804</v>
      </c>
      <c r="B9453" s="101">
        <v>20</v>
      </c>
      <c r="C9453" s="92" t="str">
        <f t="shared" si="441"/>
        <v>GET /accounts/{AccountId}/party</v>
      </c>
      <c r="D9453" s="94" t="s">
        <v>207</v>
      </c>
      <c r="E9453" s="93" t="str">
        <f t="shared" si="442"/>
        <v>AISP</v>
      </c>
      <c r="F9453" s="93" t="str">
        <f t="shared" si="443"/>
        <v>Y</v>
      </c>
      <c r="G9453" s="95">
        <v>1448081.6368378852</v>
      </c>
      <c r="H9453" s="102">
        <v>50414.381314615901</v>
      </c>
      <c r="I9453" s="102">
        <v>0</v>
      </c>
      <c r="J9453" s="96"/>
      <c r="K9453" s="96"/>
      <c r="L9453" s="96"/>
      <c r="M9453" s="96"/>
      <c r="N9453" s="96"/>
      <c r="O9453" s="96"/>
      <c r="P9453" s="96"/>
    </row>
    <row r="9454" spans="1:16" x14ac:dyDescent="0.25">
      <c r="A9454" s="100">
        <v>43804</v>
      </c>
      <c r="B9454" s="101">
        <v>21</v>
      </c>
      <c r="C9454" s="92" t="str">
        <f t="shared" si="441"/>
        <v>GET /party</v>
      </c>
      <c r="D9454" s="94" t="s">
        <v>207</v>
      </c>
      <c r="E9454" s="93" t="str">
        <f t="shared" si="442"/>
        <v>AISP</v>
      </c>
      <c r="F9454" s="93" t="str">
        <f t="shared" si="443"/>
        <v>Y</v>
      </c>
      <c r="G9454" s="95">
        <v>902946.07362122054</v>
      </c>
      <c r="H9454" s="102">
        <v>10409.324669603882</v>
      </c>
      <c r="I9454" s="102">
        <v>406.17568050130694</v>
      </c>
      <c r="J9454" s="96"/>
      <c r="K9454" s="96"/>
      <c r="L9454" s="96"/>
      <c r="M9454" s="96"/>
      <c r="N9454" s="96"/>
      <c r="O9454" s="96"/>
      <c r="P9454" s="96"/>
    </row>
    <row r="9455" spans="1:16" x14ac:dyDescent="0.25">
      <c r="A9455" s="100">
        <v>43804</v>
      </c>
      <c r="B9455" s="101">
        <v>22</v>
      </c>
      <c r="C9455" s="92" t="str">
        <f t="shared" si="441"/>
        <v>GET /accounts/{AccountId}/scheduled-payments</v>
      </c>
      <c r="D9455" s="94" t="s">
        <v>207</v>
      </c>
      <c r="E9455" s="93" t="str">
        <f t="shared" si="442"/>
        <v>AISP</v>
      </c>
      <c r="F9455" s="93" t="str">
        <f t="shared" si="443"/>
        <v>Y</v>
      </c>
      <c r="G9455" s="95">
        <v>1061127.4978257827</v>
      </c>
      <c r="H9455" s="102">
        <v>33375.556594184993</v>
      </c>
      <c r="I9455" s="102">
        <v>3.5773202268974083</v>
      </c>
      <c r="J9455" s="96"/>
      <c r="K9455" s="96"/>
      <c r="L9455" s="96"/>
      <c r="M9455" s="96"/>
      <c r="N9455" s="96"/>
      <c r="O9455" s="96"/>
      <c r="P9455" s="96"/>
    </row>
    <row r="9456" spans="1:16" x14ac:dyDescent="0.25">
      <c r="A9456" s="100">
        <v>43804</v>
      </c>
      <c r="B9456" s="101">
        <v>23</v>
      </c>
      <c r="C9456" s="92" t="str">
        <f t="shared" si="441"/>
        <v>GET /scheduled-payments</v>
      </c>
      <c r="D9456" s="94" t="s">
        <v>207</v>
      </c>
      <c r="E9456" s="93" t="str">
        <f t="shared" si="442"/>
        <v>AISP</v>
      </c>
      <c r="F9456" s="93" t="str">
        <f t="shared" si="443"/>
        <v>Y</v>
      </c>
      <c r="G9456" s="95">
        <v>2395240.7539950507</v>
      </c>
      <c r="H9456" s="102">
        <v>31568.829602169146</v>
      </c>
      <c r="I9456" s="102">
        <v>94.786161290029838</v>
      </c>
      <c r="J9456" s="96"/>
      <c r="K9456" s="96"/>
      <c r="L9456" s="96"/>
      <c r="M9456" s="96"/>
      <c r="N9456" s="96"/>
      <c r="O9456" s="96"/>
      <c r="P9456" s="96"/>
    </row>
    <row r="9457" spans="1:16" x14ac:dyDescent="0.25">
      <c r="A9457" s="100">
        <v>43804</v>
      </c>
      <c r="B9457" s="101">
        <v>24</v>
      </c>
      <c r="C9457" s="92" t="str">
        <f t="shared" si="441"/>
        <v>GET /accounts/{AccountId}/statements</v>
      </c>
      <c r="D9457" s="94" t="s">
        <v>207</v>
      </c>
      <c r="E9457" s="93" t="str">
        <f t="shared" si="442"/>
        <v>AISP</v>
      </c>
      <c r="F9457" s="93" t="str">
        <f t="shared" si="443"/>
        <v>Y</v>
      </c>
      <c r="G9457" s="95">
        <v>1142501.1558161105</v>
      </c>
      <c r="H9457" s="102">
        <v>14494.932714935807</v>
      </c>
      <c r="I9457" s="102">
        <v>143.78802254771014</v>
      </c>
      <c r="J9457" s="96"/>
      <c r="K9457" s="96"/>
      <c r="L9457" s="96"/>
      <c r="M9457" s="96"/>
      <c r="N9457" s="96"/>
      <c r="O9457" s="96"/>
      <c r="P9457" s="96"/>
    </row>
    <row r="9458" spans="1:16" x14ac:dyDescent="0.25">
      <c r="A9458" s="100">
        <v>43804</v>
      </c>
      <c r="B9458" s="101">
        <v>25</v>
      </c>
      <c r="C9458" s="92" t="str">
        <f t="shared" si="441"/>
        <v>GET /accounts/{AccountId}/statements/{StatementId}</v>
      </c>
      <c r="D9458" s="94" t="s">
        <v>207</v>
      </c>
      <c r="E9458" s="93" t="str">
        <f t="shared" si="442"/>
        <v>AISP</v>
      </c>
      <c r="F9458" s="93" t="str">
        <f t="shared" si="443"/>
        <v>Y</v>
      </c>
      <c r="G9458" s="95">
        <v>1370668.9510206855</v>
      </c>
      <c r="H9458" s="102">
        <v>22827.815739666497</v>
      </c>
      <c r="I9458" s="102">
        <v>128.81412896989298</v>
      </c>
      <c r="J9458" s="96"/>
      <c r="K9458" s="96"/>
      <c r="L9458" s="96"/>
      <c r="M9458" s="96"/>
      <c r="N9458" s="96"/>
      <c r="O9458" s="96"/>
      <c r="P9458" s="96"/>
    </row>
    <row r="9459" spans="1:16" x14ac:dyDescent="0.25">
      <c r="A9459" s="100">
        <v>43804</v>
      </c>
      <c r="B9459" s="101">
        <v>26</v>
      </c>
      <c r="C9459" s="92" t="str">
        <f t="shared" si="441"/>
        <v>GET /accounts/{AccountId}/statements/{StatementId}/file</v>
      </c>
      <c r="D9459" s="94" t="s">
        <v>207</v>
      </c>
      <c r="E9459" s="93" t="str">
        <f t="shared" si="442"/>
        <v>AISP</v>
      </c>
      <c r="F9459" s="93" t="str">
        <f t="shared" si="443"/>
        <v>Y</v>
      </c>
      <c r="G9459" s="95">
        <v>2288576.800794383</v>
      </c>
      <c r="H9459" s="102">
        <v>23536.362700271482</v>
      </c>
      <c r="I9459" s="102">
        <v>90.449913227442906</v>
      </c>
      <c r="J9459" s="96"/>
      <c r="K9459" s="96"/>
      <c r="L9459" s="96"/>
      <c r="M9459" s="96"/>
      <c r="N9459" s="96"/>
      <c r="O9459" s="96"/>
      <c r="P9459" s="96"/>
    </row>
    <row r="9460" spans="1:16" x14ac:dyDescent="0.25">
      <c r="A9460" s="100">
        <v>43804</v>
      </c>
      <c r="B9460" s="101">
        <v>27</v>
      </c>
      <c r="C9460" s="92" t="str">
        <f t="shared" si="441"/>
        <v>GET /accounts/{AccountId}/statements/{StatementId}/transactions</v>
      </c>
      <c r="D9460" s="94" t="s">
        <v>207</v>
      </c>
      <c r="E9460" s="93" t="str">
        <f t="shared" si="442"/>
        <v>AISP</v>
      </c>
      <c r="F9460" s="93" t="str">
        <f t="shared" si="443"/>
        <v>Y</v>
      </c>
      <c r="G9460" s="95">
        <v>35316019.981374823</v>
      </c>
      <c r="H9460" s="102">
        <v>7980.4246090615352</v>
      </c>
      <c r="I9460" s="102">
        <v>286.88103165497807</v>
      </c>
      <c r="J9460" s="96"/>
      <c r="K9460" s="96"/>
      <c r="L9460" s="96"/>
      <c r="M9460" s="96"/>
      <c r="N9460" s="96"/>
      <c r="O9460" s="96"/>
      <c r="P9460" s="96"/>
    </row>
    <row r="9461" spans="1:16" x14ac:dyDescent="0.25">
      <c r="A9461" s="100">
        <v>43804</v>
      </c>
      <c r="B9461" s="101">
        <v>28</v>
      </c>
      <c r="C9461" s="92" t="str">
        <f t="shared" si="441"/>
        <v>GET /statements</v>
      </c>
      <c r="D9461" s="94" t="s">
        <v>207</v>
      </c>
      <c r="E9461" s="93" t="str">
        <f t="shared" si="442"/>
        <v>AISP</v>
      </c>
      <c r="F9461" s="93" t="str">
        <f t="shared" si="443"/>
        <v>Y</v>
      </c>
      <c r="G9461" s="95">
        <v>4141938.285957031</v>
      </c>
      <c r="H9461" s="102">
        <v>38375.110838646338</v>
      </c>
      <c r="I9461" s="102">
        <v>77.250879926180701</v>
      </c>
      <c r="J9461" s="96"/>
      <c r="K9461" s="96"/>
      <c r="L9461" s="96"/>
      <c r="M9461" s="96"/>
      <c r="N9461" s="96"/>
      <c r="O9461" s="96"/>
      <c r="P9461" s="96"/>
    </row>
    <row r="9462" spans="1:16" x14ac:dyDescent="0.25">
      <c r="A9462" s="100">
        <v>43804</v>
      </c>
      <c r="B9462" s="101">
        <v>29</v>
      </c>
      <c r="C9462" s="92" t="str">
        <f t="shared" si="441"/>
        <v>POST /domestic-payment-consents</v>
      </c>
      <c r="D9462" s="94" t="s">
        <v>207</v>
      </c>
      <c r="E9462" s="93" t="str">
        <f t="shared" si="442"/>
        <v>PISP</v>
      </c>
      <c r="F9462" s="93" t="str">
        <f t="shared" si="443"/>
        <v>N</v>
      </c>
      <c r="G9462" s="95">
        <v>3917223.6925586117</v>
      </c>
      <c r="H9462" s="102">
        <v>9758.7057906515074</v>
      </c>
      <c r="I9462" s="102">
        <v>99.055722801343947</v>
      </c>
      <c r="J9462" s="96"/>
      <c r="K9462" s="96"/>
      <c r="L9462" s="96"/>
      <c r="M9462" s="96"/>
      <c r="N9462" s="96"/>
      <c r="O9462" s="96"/>
      <c r="P9462" s="96"/>
    </row>
    <row r="9463" spans="1:16" x14ac:dyDescent="0.25">
      <c r="A9463" s="100">
        <v>43804</v>
      </c>
      <c r="B9463" s="101">
        <v>30</v>
      </c>
      <c r="C9463" s="92" t="str">
        <f t="shared" si="441"/>
        <v>GET /domestic-payment-consents/{ConsentId}</v>
      </c>
      <c r="D9463" s="94" t="s">
        <v>207</v>
      </c>
      <c r="E9463" s="93" t="str">
        <f t="shared" si="442"/>
        <v>PISP</v>
      </c>
      <c r="F9463" s="93" t="str">
        <f t="shared" si="443"/>
        <v>N</v>
      </c>
      <c r="G9463" s="95">
        <v>14514347.640906438</v>
      </c>
      <c r="H9463" s="102">
        <v>17188.725841464617</v>
      </c>
      <c r="I9463" s="102">
        <v>171.05202353777986</v>
      </c>
      <c r="J9463" s="96"/>
      <c r="K9463" s="96"/>
      <c r="L9463" s="96"/>
      <c r="M9463" s="96"/>
      <c r="N9463" s="96"/>
      <c r="O9463" s="96"/>
      <c r="P9463" s="96"/>
    </row>
    <row r="9464" spans="1:16" x14ac:dyDescent="0.25">
      <c r="A9464" s="100">
        <v>43804</v>
      </c>
      <c r="B9464" s="101">
        <v>31</v>
      </c>
      <c r="C9464" s="92" t="str">
        <f t="shared" si="441"/>
        <v>POST /domestic-payments</v>
      </c>
      <c r="D9464" s="94" t="s">
        <v>207</v>
      </c>
      <c r="E9464" s="93" t="str">
        <f t="shared" si="442"/>
        <v>PISP</v>
      </c>
      <c r="F9464" s="93" t="str">
        <f t="shared" si="443"/>
        <v>Y</v>
      </c>
      <c r="G9464" s="95">
        <v>4908914.393597438</v>
      </c>
      <c r="H9464" s="102">
        <v>16499.461813722242</v>
      </c>
      <c r="I9464" s="102">
        <v>6.7238494271830334</v>
      </c>
      <c r="J9464" s="96"/>
      <c r="K9464" s="96"/>
      <c r="L9464" s="96"/>
      <c r="M9464" s="96"/>
      <c r="N9464" s="96"/>
      <c r="O9464" s="96"/>
      <c r="P9464" s="96"/>
    </row>
    <row r="9465" spans="1:16" x14ac:dyDescent="0.25">
      <c r="A9465" s="100">
        <v>43804</v>
      </c>
      <c r="B9465" s="101">
        <v>32</v>
      </c>
      <c r="C9465" s="92" t="str">
        <f t="shared" si="441"/>
        <v>GET /domestic-payments/{DomesticPaymentId}</v>
      </c>
      <c r="D9465" s="94" t="s">
        <v>207</v>
      </c>
      <c r="E9465" s="93" t="str">
        <f t="shared" si="442"/>
        <v>PISP</v>
      </c>
      <c r="F9465" s="93" t="str">
        <f t="shared" si="443"/>
        <v>Y</v>
      </c>
      <c r="G9465" s="95">
        <v>38684199.257098392</v>
      </c>
      <c r="H9465" s="102">
        <v>44490.688216602837</v>
      </c>
      <c r="I9465" s="102">
        <v>76.435578834146099</v>
      </c>
      <c r="J9465" s="96"/>
      <c r="K9465" s="96"/>
      <c r="L9465" s="96"/>
      <c r="M9465" s="96"/>
      <c r="N9465" s="96"/>
      <c r="O9465" s="96"/>
      <c r="P9465" s="96"/>
    </row>
    <row r="9466" spans="1:16" x14ac:dyDescent="0.25">
      <c r="A9466" s="100">
        <v>43804</v>
      </c>
      <c r="B9466" s="101">
        <v>33</v>
      </c>
      <c r="C9466" s="92" t="str">
        <f t="shared" si="441"/>
        <v>POST /domestic-scheduled-payment-consents</v>
      </c>
      <c r="D9466" s="94" t="s">
        <v>207</v>
      </c>
      <c r="E9466" s="93" t="str">
        <f t="shared" si="442"/>
        <v>PISP</v>
      </c>
      <c r="F9466" s="93" t="str">
        <f t="shared" si="443"/>
        <v>N</v>
      </c>
      <c r="G9466" s="95">
        <v>18193898.35775505</v>
      </c>
      <c r="H9466" s="102">
        <v>17701.729258421983</v>
      </c>
      <c r="I9466" s="102">
        <v>119.41770499195718</v>
      </c>
      <c r="J9466" s="96"/>
      <c r="K9466" s="96"/>
      <c r="L9466" s="96"/>
      <c r="M9466" s="96"/>
      <c r="N9466" s="96"/>
      <c r="O9466" s="96"/>
      <c r="P9466" s="96"/>
    </row>
    <row r="9467" spans="1:16" x14ac:dyDescent="0.25">
      <c r="A9467" s="100">
        <v>43804</v>
      </c>
      <c r="B9467" s="101">
        <v>34</v>
      </c>
      <c r="C9467" s="92" t="str">
        <f t="shared" si="441"/>
        <v>GET /domestic-scheduled-payment-consents/{ConsentId}</v>
      </c>
      <c r="D9467" s="94" t="s">
        <v>207</v>
      </c>
      <c r="E9467" s="93" t="str">
        <f t="shared" si="442"/>
        <v>PISP</v>
      </c>
      <c r="F9467" s="93" t="str">
        <f t="shared" si="443"/>
        <v>N</v>
      </c>
      <c r="G9467" s="95">
        <v>12343574.506680079</v>
      </c>
      <c r="H9467" s="102">
        <v>12797.377166959779</v>
      </c>
      <c r="I9467" s="102">
        <v>77.900607560734301</v>
      </c>
      <c r="J9467" s="96"/>
      <c r="K9467" s="96"/>
      <c r="L9467" s="96"/>
      <c r="M9467" s="96"/>
      <c r="N9467" s="96"/>
      <c r="O9467" s="96"/>
      <c r="P9467" s="96"/>
    </row>
    <row r="9468" spans="1:16" x14ac:dyDescent="0.25">
      <c r="A9468" s="100">
        <v>43804</v>
      </c>
      <c r="B9468" s="101">
        <v>35</v>
      </c>
      <c r="C9468" s="92" t="str">
        <f t="shared" si="441"/>
        <v>POST /domestic-scheduled-payments</v>
      </c>
      <c r="D9468" s="94" t="s">
        <v>207</v>
      </c>
      <c r="E9468" s="93" t="str">
        <f t="shared" si="442"/>
        <v>PISP</v>
      </c>
      <c r="F9468" s="93" t="str">
        <f t="shared" si="443"/>
        <v>Y</v>
      </c>
      <c r="G9468" s="95">
        <v>33339870.707595039</v>
      </c>
      <c r="H9468" s="102">
        <v>47356.296192332709</v>
      </c>
      <c r="I9468" s="102">
        <v>164.53418974161141</v>
      </c>
      <c r="J9468" s="96"/>
      <c r="K9468" s="96"/>
      <c r="L9468" s="96"/>
      <c r="M9468" s="96"/>
      <c r="N9468" s="96"/>
      <c r="O9468" s="96"/>
      <c r="P9468" s="96"/>
    </row>
    <row r="9469" spans="1:16" x14ac:dyDescent="0.25">
      <c r="A9469" s="100">
        <v>43804</v>
      </c>
      <c r="B9469" s="101">
        <v>36</v>
      </c>
      <c r="C9469" s="92" t="str">
        <f t="shared" si="441"/>
        <v>GET /domestic-scheduled-payments/{DomesticScheduledPaymentId}</v>
      </c>
      <c r="D9469" s="94" t="s">
        <v>207</v>
      </c>
      <c r="E9469" s="93" t="str">
        <f t="shared" si="442"/>
        <v>PISP</v>
      </c>
      <c r="F9469" s="93" t="str">
        <f t="shared" si="443"/>
        <v>Y</v>
      </c>
      <c r="G9469" s="95">
        <v>13942787.897749554</v>
      </c>
      <c r="H9469" s="102">
        <v>33636.382498323946</v>
      </c>
      <c r="I9469" s="102">
        <v>91.199998074676998</v>
      </c>
      <c r="J9469" s="96"/>
      <c r="K9469" s="96"/>
      <c r="L9469" s="96"/>
      <c r="M9469" s="96"/>
      <c r="N9469" s="96"/>
      <c r="O9469" s="96"/>
      <c r="P9469" s="96"/>
    </row>
    <row r="9470" spans="1:16" x14ac:dyDescent="0.25">
      <c r="A9470" s="100">
        <v>43804</v>
      </c>
      <c r="B9470" s="101">
        <v>37</v>
      </c>
      <c r="C9470" s="92" t="str">
        <f t="shared" si="441"/>
        <v>POST /domestic-standing-order-consents</v>
      </c>
      <c r="D9470" s="94" t="s">
        <v>207</v>
      </c>
      <c r="E9470" s="93" t="str">
        <f t="shared" si="442"/>
        <v>PISP</v>
      </c>
      <c r="F9470" s="93" t="str">
        <f t="shared" si="443"/>
        <v>N</v>
      </c>
      <c r="G9470" s="95">
        <v>25363556.875916354</v>
      </c>
      <c r="H9470" s="102">
        <v>24425.048651490928</v>
      </c>
      <c r="I9470" s="102">
        <v>232.46260167271114</v>
      </c>
      <c r="J9470" s="96"/>
      <c r="K9470" s="96"/>
      <c r="L9470" s="96"/>
      <c r="M9470" s="96"/>
      <c r="N9470" s="96"/>
      <c r="O9470" s="96"/>
      <c r="P9470" s="96"/>
    </row>
    <row r="9471" spans="1:16" x14ac:dyDescent="0.25">
      <c r="A9471" s="100">
        <v>43804</v>
      </c>
      <c r="B9471" s="101">
        <v>38</v>
      </c>
      <c r="C9471" s="92" t="str">
        <f t="shared" si="441"/>
        <v>GET /domestic-standing-order-consents/{ConsentId}</v>
      </c>
      <c r="D9471" s="94" t="s">
        <v>207</v>
      </c>
      <c r="E9471" s="93" t="str">
        <f t="shared" si="442"/>
        <v>PISP</v>
      </c>
      <c r="F9471" s="93" t="str">
        <f t="shared" si="443"/>
        <v>N</v>
      </c>
      <c r="G9471" s="95">
        <v>27579436.700792059</v>
      </c>
      <c r="H9471" s="102">
        <v>31665.707411443502</v>
      </c>
      <c r="I9471" s="102">
        <v>201.90061311986696</v>
      </c>
      <c r="J9471" s="96"/>
      <c r="K9471" s="96"/>
      <c r="L9471" s="96"/>
      <c r="M9471" s="96"/>
      <c r="N9471" s="96"/>
      <c r="O9471" s="96"/>
      <c r="P9471" s="96"/>
    </row>
    <row r="9472" spans="1:16" x14ac:dyDescent="0.25">
      <c r="A9472" s="100">
        <v>43804</v>
      </c>
      <c r="B9472" s="101">
        <v>39</v>
      </c>
      <c r="C9472" s="92" t="str">
        <f t="shared" si="441"/>
        <v>POST /domestic-standing-orders</v>
      </c>
      <c r="D9472" s="94" t="s">
        <v>207</v>
      </c>
      <c r="E9472" s="93" t="str">
        <f t="shared" si="442"/>
        <v>PISP</v>
      </c>
      <c r="F9472" s="93" t="str">
        <f t="shared" si="443"/>
        <v>Y</v>
      </c>
      <c r="G9472" s="95">
        <v>8177410.1071473723</v>
      </c>
      <c r="H9472" s="102">
        <v>19938.650091599768</v>
      </c>
      <c r="I9472" s="102">
        <v>2.2446015800064161</v>
      </c>
      <c r="J9472" s="96"/>
      <c r="K9472" s="96"/>
      <c r="L9472" s="96"/>
      <c r="M9472" s="96"/>
      <c r="N9472" s="96"/>
      <c r="O9472" s="96"/>
      <c r="P9472" s="96"/>
    </row>
    <row r="9473" spans="1:16" x14ac:dyDescent="0.25">
      <c r="A9473" s="100">
        <v>43804</v>
      </c>
      <c r="B9473" s="101">
        <v>40</v>
      </c>
      <c r="C9473" s="92" t="str">
        <f t="shared" si="441"/>
        <v>GET /domestic-standing-orders/{DomesticStandingOrderId}</v>
      </c>
      <c r="D9473" s="94" t="s">
        <v>207</v>
      </c>
      <c r="E9473" s="93" t="str">
        <f t="shared" si="442"/>
        <v>PISP</v>
      </c>
      <c r="F9473" s="93" t="str">
        <f t="shared" si="443"/>
        <v>Y</v>
      </c>
      <c r="G9473" s="95">
        <v>7045403.4288499793</v>
      </c>
      <c r="H9473" s="102">
        <v>8469.0517331064166</v>
      </c>
      <c r="I9473" s="102">
        <v>272.97445158743659</v>
      </c>
      <c r="J9473" s="96"/>
      <c r="K9473" s="96"/>
      <c r="L9473" s="96"/>
      <c r="M9473" s="96"/>
      <c r="N9473" s="96"/>
      <c r="O9473" s="96"/>
      <c r="P9473" s="96"/>
    </row>
    <row r="9474" spans="1:16" x14ac:dyDescent="0.25">
      <c r="A9474" s="100">
        <v>43804</v>
      </c>
      <c r="B9474" s="101">
        <v>41</v>
      </c>
      <c r="C9474" s="92" t="str">
        <f t="shared" si="441"/>
        <v>POST /international-payment-consents</v>
      </c>
      <c r="D9474" s="94" t="s">
        <v>207</v>
      </c>
      <c r="E9474" s="93" t="str">
        <f t="shared" si="442"/>
        <v>PISP</v>
      </c>
      <c r="F9474" s="93" t="str">
        <f t="shared" si="443"/>
        <v>N</v>
      </c>
      <c r="G9474" s="95">
        <v>37153796.257871859</v>
      </c>
      <c r="H9474" s="102">
        <v>47063.97852256144</v>
      </c>
      <c r="I9474" s="102">
        <v>75.081703363853308</v>
      </c>
      <c r="J9474" s="96"/>
      <c r="K9474" s="96"/>
      <c r="L9474" s="96"/>
      <c r="M9474" s="96"/>
      <c r="N9474" s="96"/>
      <c r="O9474" s="96"/>
      <c r="P9474" s="96"/>
    </row>
    <row r="9475" spans="1:16" x14ac:dyDescent="0.25">
      <c r="A9475" s="100">
        <v>43804</v>
      </c>
      <c r="B9475" s="101">
        <v>42</v>
      </c>
      <c r="C9475" s="92" t="str">
        <f t="shared" si="441"/>
        <v>GET /international-payment-consents/{ConsentId}</v>
      </c>
      <c r="D9475" s="94" t="s">
        <v>207</v>
      </c>
      <c r="E9475" s="93" t="str">
        <f t="shared" si="442"/>
        <v>PISP</v>
      </c>
      <c r="F9475" s="93" t="str">
        <f t="shared" si="443"/>
        <v>N</v>
      </c>
      <c r="G9475" s="95">
        <v>30124852.009386826</v>
      </c>
      <c r="H9475" s="102">
        <v>34033.763775470376</v>
      </c>
      <c r="I9475" s="102">
        <v>277.06116582524908</v>
      </c>
      <c r="J9475" s="96"/>
      <c r="K9475" s="96"/>
      <c r="L9475" s="96"/>
      <c r="M9475" s="96"/>
      <c r="N9475" s="96"/>
      <c r="O9475" s="96"/>
      <c r="P9475" s="96"/>
    </row>
    <row r="9476" spans="1:16" x14ac:dyDescent="0.25">
      <c r="A9476" s="100">
        <v>43804</v>
      </c>
      <c r="B9476" s="101">
        <v>43</v>
      </c>
      <c r="C9476" s="92" t="str">
        <f t="shared" si="441"/>
        <v>POST /international-payments</v>
      </c>
      <c r="D9476" s="94" t="s">
        <v>207</v>
      </c>
      <c r="E9476" s="93" t="str">
        <f t="shared" si="442"/>
        <v>PISP</v>
      </c>
      <c r="F9476" s="93" t="str">
        <f t="shared" si="443"/>
        <v>Y</v>
      </c>
      <c r="G9476" s="95">
        <v>36527601.457671344</v>
      </c>
      <c r="H9476" s="102">
        <v>43837.443904271662</v>
      </c>
      <c r="I9476" s="102">
        <v>48.71151259771252</v>
      </c>
      <c r="J9476" s="96"/>
      <c r="K9476" s="96"/>
      <c r="L9476" s="96"/>
      <c r="M9476" s="96"/>
      <c r="N9476" s="96"/>
      <c r="O9476" s="96"/>
      <c r="P9476" s="96"/>
    </row>
    <row r="9477" spans="1:16" x14ac:dyDescent="0.25">
      <c r="A9477" s="100">
        <v>43804</v>
      </c>
      <c r="B9477" s="101">
        <v>44</v>
      </c>
      <c r="C9477" s="92" t="str">
        <f t="shared" si="441"/>
        <v>GET /international-payments/{InternationalPaymentId}</v>
      </c>
      <c r="D9477" s="94" t="s">
        <v>207</v>
      </c>
      <c r="E9477" s="93" t="str">
        <f t="shared" si="442"/>
        <v>PISP</v>
      </c>
      <c r="F9477" s="93" t="str">
        <f t="shared" si="443"/>
        <v>Y</v>
      </c>
      <c r="G9477" s="95">
        <v>13329295.364263801</v>
      </c>
      <c r="H9477" s="101">
        <v>21117.613850611018</v>
      </c>
      <c r="I9477" s="101">
        <v>65.153762246883829</v>
      </c>
      <c r="J9477" s="96"/>
      <c r="K9477" s="96"/>
      <c r="L9477" s="96"/>
      <c r="M9477" s="96"/>
      <c r="N9477" s="96"/>
      <c r="O9477" s="96"/>
      <c r="P9477" s="96"/>
    </row>
    <row r="9478" spans="1:16" x14ac:dyDescent="0.25">
      <c r="A9478" s="100">
        <v>43804</v>
      </c>
      <c r="B9478" s="101">
        <v>45</v>
      </c>
      <c r="C9478" s="92" t="str">
        <f t="shared" si="441"/>
        <v>POST /international-scheduled-payment-consents</v>
      </c>
      <c r="D9478" s="94" t="s">
        <v>207</v>
      </c>
      <c r="E9478" s="93" t="str">
        <f t="shared" si="442"/>
        <v>PISP</v>
      </c>
      <c r="F9478" s="93" t="str">
        <f t="shared" si="443"/>
        <v>N</v>
      </c>
      <c r="G9478" s="95">
        <v>27726795.376381639</v>
      </c>
      <c r="H9478" s="101">
        <v>33396.752866143361</v>
      </c>
      <c r="I9478" s="101">
        <v>15.104898481617102</v>
      </c>
      <c r="J9478" s="96"/>
      <c r="K9478" s="96"/>
      <c r="L9478" s="96"/>
      <c r="M9478" s="96"/>
      <c r="N9478" s="96"/>
      <c r="O9478" s="96"/>
      <c r="P9478" s="96"/>
    </row>
    <row r="9479" spans="1:16" x14ac:dyDescent="0.25">
      <c r="A9479" s="100">
        <v>43804</v>
      </c>
      <c r="B9479" s="101">
        <v>46</v>
      </c>
      <c r="C9479" s="92" t="str">
        <f t="shared" si="441"/>
        <v>GET /international-scheduled-payment-consents/{ConsentId}</v>
      </c>
      <c r="D9479" s="94" t="s">
        <v>207</v>
      </c>
      <c r="E9479" s="93" t="str">
        <f t="shared" si="442"/>
        <v>PISP</v>
      </c>
      <c r="F9479" s="93" t="str">
        <f t="shared" si="443"/>
        <v>N</v>
      </c>
      <c r="G9479" s="95">
        <v>10967402.817717485</v>
      </c>
      <c r="H9479" s="101">
        <v>29324.426809001106</v>
      </c>
      <c r="I9479" s="101">
        <v>26.65049760844159</v>
      </c>
      <c r="J9479" s="96"/>
      <c r="K9479" s="96"/>
      <c r="L9479" s="96"/>
      <c r="M9479" s="96"/>
      <c r="N9479" s="96"/>
      <c r="O9479" s="96"/>
      <c r="P9479" s="96"/>
    </row>
    <row r="9480" spans="1:16" x14ac:dyDescent="0.25">
      <c r="A9480" s="100">
        <v>43804</v>
      </c>
      <c r="B9480" s="101">
        <v>47</v>
      </c>
      <c r="C9480" s="92" t="str">
        <f t="shared" ref="C9480:C9543" si="444">VLOOKUP($B9480,endpoints,3)</f>
        <v>POST /international-scheduled-payments</v>
      </c>
      <c r="D9480" s="94" t="s">
        <v>207</v>
      </c>
      <c r="E9480" s="93" t="str">
        <f t="shared" ref="E9480:E9543" si="445">VLOOKUP($B9480,endpoints,4)</f>
        <v>PISP</v>
      </c>
      <c r="F9480" s="93" t="str">
        <f t="shared" ref="F9480:F9543" si="446">VLOOKUP($B9480,endpoints,5)</f>
        <v>Y</v>
      </c>
      <c r="G9480" s="95">
        <v>13894155.19927668</v>
      </c>
      <c r="H9480" s="101">
        <v>24416.461221421676</v>
      </c>
      <c r="I9480" s="101">
        <v>84.945828053253592</v>
      </c>
      <c r="J9480" s="96"/>
      <c r="K9480" s="96"/>
      <c r="L9480" s="96"/>
      <c r="M9480" s="96"/>
      <c r="N9480" s="96"/>
      <c r="O9480" s="96"/>
      <c r="P9480" s="96"/>
    </row>
    <row r="9481" spans="1:16" x14ac:dyDescent="0.25">
      <c r="A9481" s="100">
        <v>43804</v>
      </c>
      <c r="B9481" s="101">
        <v>48</v>
      </c>
      <c r="C9481" s="92" t="str">
        <f t="shared" si="444"/>
        <v>GET /international-scheduled-payments/{InternationalScheduledPaymentId}</v>
      </c>
      <c r="D9481" s="94" t="s">
        <v>207</v>
      </c>
      <c r="E9481" s="93" t="str">
        <f t="shared" si="445"/>
        <v>PISP</v>
      </c>
      <c r="F9481" s="93" t="str">
        <f t="shared" si="446"/>
        <v>Y</v>
      </c>
      <c r="G9481" s="95">
        <v>21414648.570529349</v>
      </c>
      <c r="H9481" s="101">
        <v>38872.692971075536</v>
      </c>
      <c r="I9481" s="101">
        <v>64.542694741985798</v>
      </c>
      <c r="J9481" s="96"/>
      <c r="K9481" s="96"/>
      <c r="L9481" s="96"/>
      <c r="M9481" s="96"/>
      <c r="N9481" s="96"/>
      <c r="O9481" s="96"/>
      <c r="P9481" s="96"/>
    </row>
    <row r="9482" spans="1:16" x14ac:dyDescent="0.25">
      <c r="A9482" s="100">
        <v>43804</v>
      </c>
      <c r="B9482" s="101">
        <v>49</v>
      </c>
      <c r="C9482" s="92" t="str">
        <f t="shared" si="444"/>
        <v>POST /international-standing-order-consents</v>
      </c>
      <c r="D9482" s="94" t="s">
        <v>207</v>
      </c>
      <c r="E9482" s="93" t="str">
        <f t="shared" si="445"/>
        <v>PISP</v>
      </c>
      <c r="F9482" s="93" t="str">
        <f t="shared" si="446"/>
        <v>N</v>
      </c>
      <c r="G9482" s="95">
        <v>4204731.9138201894</v>
      </c>
      <c r="H9482" s="101">
        <v>12911.101692087292</v>
      </c>
      <c r="I9482" s="101">
        <v>6.8992450146688009</v>
      </c>
      <c r="J9482" s="96"/>
      <c r="K9482" s="96"/>
      <c r="L9482" s="96"/>
      <c r="M9482" s="96"/>
      <c r="N9482" s="96"/>
      <c r="O9482" s="96"/>
      <c r="P9482" s="96"/>
    </row>
    <row r="9483" spans="1:16" x14ac:dyDescent="0.25">
      <c r="A9483" s="100">
        <v>43804</v>
      </c>
      <c r="B9483" s="101">
        <v>50</v>
      </c>
      <c r="C9483" s="92" t="str">
        <f t="shared" si="444"/>
        <v>GET /international-standing-order-consents/{ConsentId}</v>
      </c>
      <c r="D9483" s="94" t="s">
        <v>207</v>
      </c>
      <c r="E9483" s="93" t="str">
        <f t="shared" si="445"/>
        <v>PISP</v>
      </c>
      <c r="F9483" s="93" t="str">
        <f t="shared" si="446"/>
        <v>N</v>
      </c>
      <c r="G9483" s="95">
        <v>22154374.318914182</v>
      </c>
      <c r="H9483" s="101">
        <v>33694.078327966185</v>
      </c>
      <c r="I9483" s="101">
        <v>289.65408856139106</v>
      </c>
      <c r="J9483" s="96"/>
      <c r="K9483" s="96"/>
      <c r="L9483" s="96"/>
      <c r="M9483" s="96"/>
      <c r="N9483" s="96"/>
      <c r="O9483" s="96"/>
      <c r="P9483" s="96"/>
    </row>
    <row r="9484" spans="1:16" x14ac:dyDescent="0.25">
      <c r="A9484" s="100">
        <v>43804</v>
      </c>
      <c r="B9484" s="101">
        <v>51</v>
      </c>
      <c r="C9484" s="92" t="str">
        <f t="shared" si="444"/>
        <v>POST /international-standing-orders</v>
      </c>
      <c r="D9484" s="94" t="s">
        <v>207</v>
      </c>
      <c r="E9484" s="93" t="str">
        <f t="shared" si="445"/>
        <v>PISP</v>
      </c>
      <c r="F9484" s="93" t="str">
        <f t="shared" si="446"/>
        <v>Y</v>
      </c>
      <c r="G9484" s="95">
        <v>16582996.567259707</v>
      </c>
      <c r="H9484" s="101">
        <v>23697.888513632326</v>
      </c>
      <c r="I9484" s="101">
        <v>254.51068607696288</v>
      </c>
      <c r="J9484" s="96"/>
      <c r="K9484" s="96"/>
      <c r="L9484" s="96"/>
      <c r="M9484" s="96"/>
      <c r="N9484" s="96"/>
      <c r="O9484" s="96"/>
      <c r="P9484" s="96"/>
    </row>
    <row r="9485" spans="1:16" x14ac:dyDescent="0.25">
      <c r="A9485" s="100">
        <v>43804</v>
      </c>
      <c r="B9485" s="101">
        <v>52</v>
      </c>
      <c r="C9485" s="92" t="str">
        <f t="shared" si="444"/>
        <v>GET /international-standing-orders/{InternationalStandingOrderPaymentId}</v>
      </c>
      <c r="D9485" s="94" t="s">
        <v>207</v>
      </c>
      <c r="E9485" s="93" t="str">
        <f t="shared" si="445"/>
        <v>PISP</v>
      </c>
      <c r="F9485" s="93" t="str">
        <f t="shared" si="446"/>
        <v>Y</v>
      </c>
      <c r="G9485" s="95">
        <v>6432925.5111004999</v>
      </c>
      <c r="H9485" s="101">
        <v>18880.285504309966</v>
      </c>
      <c r="I9485" s="101">
        <v>85.825381635689311</v>
      </c>
      <c r="J9485" s="96"/>
      <c r="K9485" s="96"/>
      <c r="L9485" s="96"/>
      <c r="M9485" s="96"/>
      <c r="N9485" s="96"/>
      <c r="O9485" s="96"/>
      <c r="P9485" s="96"/>
    </row>
    <row r="9486" spans="1:16" x14ac:dyDescent="0.25">
      <c r="A9486" s="100">
        <v>43804</v>
      </c>
      <c r="B9486" s="101">
        <v>53</v>
      </c>
      <c r="C9486" s="92" t="str">
        <f t="shared" si="444"/>
        <v>POST /file-payment-consents</v>
      </c>
      <c r="D9486" s="94" t="s">
        <v>207</v>
      </c>
      <c r="E9486" s="93" t="str">
        <f t="shared" si="445"/>
        <v>PISP</v>
      </c>
      <c r="F9486" s="93" t="str">
        <f t="shared" si="446"/>
        <v>N</v>
      </c>
      <c r="G9486" s="95">
        <v>13290511.128432523</v>
      </c>
      <c r="H9486" s="101">
        <v>14429.098837976891</v>
      </c>
      <c r="I9486" s="101">
        <v>25.768140827750059</v>
      </c>
      <c r="J9486" s="96"/>
      <c r="K9486" s="96"/>
      <c r="L9486" s="96"/>
      <c r="M9486" s="96"/>
      <c r="N9486" s="96"/>
      <c r="O9486" s="96"/>
      <c r="P9486" s="96"/>
    </row>
    <row r="9487" spans="1:16" x14ac:dyDescent="0.25">
      <c r="A9487" s="100">
        <v>43804</v>
      </c>
      <c r="B9487" s="101">
        <v>54</v>
      </c>
      <c r="C9487" s="92" t="str">
        <f t="shared" si="444"/>
        <v>GET /file-payment-consents/{ConsentId}</v>
      </c>
      <c r="D9487" s="94" t="s">
        <v>207</v>
      </c>
      <c r="E9487" s="93" t="str">
        <f t="shared" si="445"/>
        <v>PISP</v>
      </c>
      <c r="F9487" s="93" t="str">
        <f t="shared" si="446"/>
        <v>N</v>
      </c>
      <c r="G9487" s="95">
        <v>24954967.081170894</v>
      </c>
      <c r="H9487" s="101">
        <v>24554.269325207952</v>
      </c>
      <c r="I9487" s="101">
        <v>224.75377103971235</v>
      </c>
      <c r="J9487" s="96"/>
      <c r="K9487" s="96"/>
      <c r="L9487" s="96"/>
      <c r="M9487" s="96"/>
      <c r="N9487" s="96"/>
      <c r="O9487" s="96"/>
      <c r="P9487" s="96"/>
    </row>
    <row r="9488" spans="1:16" x14ac:dyDescent="0.25">
      <c r="A9488" s="100">
        <v>43804</v>
      </c>
      <c r="B9488" s="101">
        <v>55</v>
      </c>
      <c r="C9488" s="92" t="str">
        <f t="shared" si="444"/>
        <v>POST /file-payment-consents/{ConsentId}/file</v>
      </c>
      <c r="D9488" s="94" t="s">
        <v>207</v>
      </c>
      <c r="E9488" s="93" t="str">
        <f t="shared" si="445"/>
        <v>PISP</v>
      </c>
      <c r="F9488" s="93" t="str">
        <f t="shared" si="446"/>
        <v>N</v>
      </c>
      <c r="G9488" s="95">
        <v>21733239.090577085</v>
      </c>
      <c r="H9488" s="101">
        <v>33783.575832616603</v>
      </c>
      <c r="I9488" s="101">
        <v>67.48491030683455</v>
      </c>
      <c r="J9488" s="96"/>
      <c r="K9488" s="96"/>
      <c r="L9488" s="96"/>
      <c r="M9488" s="96"/>
      <c r="N9488" s="96"/>
      <c r="O9488" s="96"/>
      <c r="P9488" s="96"/>
    </row>
    <row r="9489" spans="1:16" x14ac:dyDescent="0.25">
      <c r="A9489" s="100">
        <v>43804</v>
      </c>
      <c r="B9489" s="101">
        <v>56</v>
      </c>
      <c r="C9489" s="92" t="str">
        <f t="shared" si="444"/>
        <v>GET /file-payment-consents/{ConsentId}/file</v>
      </c>
      <c r="D9489" s="94" t="s">
        <v>207</v>
      </c>
      <c r="E9489" s="93" t="str">
        <f t="shared" si="445"/>
        <v>PISP</v>
      </c>
      <c r="F9489" s="93" t="str">
        <f t="shared" si="446"/>
        <v>N</v>
      </c>
      <c r="G9489" s="95">
        <v>23809446.10019467</v>
      </c>
      <c r="H9489" s="101">
        <v>32790.27929781183</v>
      </c>
      <c r="I9489" s="101">
        <v>51.442960994351964</v>
      </c>
      <c r="J9489" s="96"/>
      <c r="K9489" s="96"/>
      <c r="L9489" s="96"/>
      <c r="M9489" s="96"/>
      <c r="N9489" s="96"/>
      <c r="O9489" s="96"/>
      <c r="P9489" s="96"/>
    </row>
    <row r="9490" spans="1:16" x14ac:dyDescent="0.25">
      <c r="A9490" s="100">
        <v>43804</v>
      </c>
      <c r="B9490" s="101">
        <v>57</v>
      </c>
      <c r="C9490" s="92" t="str">
        <f t="shared" si="444"/>
        <v>POST /file-payments</v>
      </c>
      <c r="D9490" s="94" t="s">
        <v>207</v>
      </c>
      <c r="E9490" s="93" t="str">
        <f t="shared" si="445"/>
        <v>PISP</v>
      </c>
      <c r="F9490" s="93" t="str">
        <f t="shared" si="446"/>
        <v>Y</v>
      </c>
      <c r="G9490" s="95">
        <v>431516305.42624635</v>
      </c>
      <c r="H9490" s="102">
        <v>4060.9246352919263</v>
      </c>
      <c r="I9490" s="102">
        <v>68.820582080843621</v>
      </c>
      <c r="J9490" s="96"/>
      <c r="K9490" s="96"/>
      <c r="L9490" s="96"/>
      <c r="M9490" s="96"/>
      <c r="N9490" s="96"/>
      <c r="O9490" s="96"/>
      <c r="P9490" s="96"/>
    </row>
    <row r="9491" spans="1:16" x14ac:dyDescent="0.25">
      <c r="A9491" s="100">
        <v>43804</v>
      </c>
      <c r="B9491" s="101">
        <v>58</v>
      </c>
      <c r="C9491" s="92" t="str">
        <f t="shared" si="444"/>
        <v>GET /file-payments/{FilePaymentId}</v>
      </c>
      <c r="D9491" s="94" t="s">
        <v>207</v>
      </c>
      <c r="E9491" s="93" t="str">
        <f t="shared" si="445"/>
        <v>PISP</v>
      </c>
      <c r="F9491" s="93" t="str">
        <f t="shared" si="446"/>
        <v>Y</v>
      </c>
      <c r="G9491" s="95">
        <v>83093816.527286083</v>
      </c>
      <c r="H9491" s="102">
        <v>808.29465955487422</v>
      </c>
      <c r="I9491" s="102">
        <v>132.84909028123286</v>
      </c>
      <c r="J9491" s="96"/>
      <c r="K9491" s="96"/>
      <c r="L9491" s="96"/>
      <c r="M9491" s="96"/>
      <c r="N9491" s="96"/>
      <c r="O9491" s="96"/>
      <c r="P9491" s="96"/>
    </row>
    <row r="9492" spans="1:16" x14ac:dyDescent="0.25">
      <c r="A9492" s="100">
        <v>43804</v>
      </c>
      <c r="B9492" s="101">
        <v>59</v>
      </c>
      <c r="C9492" s="92" t="str">
        <f t="shared" si="444"/>
        <v>GET /file-payments/{FilePaymentId}/report-file</v>
      </c>
      <c r="D9492" s="94" t="s">
        <v>207</v>
      </c>
      <c r="E9492" s="93" t="str">
        <f t="shared" si="445"/>
        <v>PISP</v>
      </c>
      <c r="F9492" s="93" t="str">
        <f t="shared" si="446"/>
        <v>Y</v>
      </c>
      <c r="G9492" s="95">
        <v>59604803.178639546</v>
      </c>
      <c r="H9492" s="102">
        <v>2722.0719841018349</v>
      </c>
      <c r="I9492" s="102">
        <v>93.232824741895456</v>
      </c>
      <c r="J9492" s="96"/>
      <c r="K9492" s="96"/>
      <c r="L9492" s="96"/>
      <c r="M9492" s="96"/>
      <c r="N9492" s="96"/>
      <c r="O9492" s="96"/>
      <c r="P9492" s="96"/>
    </row>
    <row r="9493" spans="1:16" x14ac:dyDescent="0.25">
      <c r="A9493" s="100">
        <v>43804</v>
      </c>
      <c r="B9493" s="101">
        <v>60</v>
      </c>
      <c r="C9493" s="92" t="str">
        <f t="shared" si="444"/>
        <v>POST /funds-confirmation-consents</v>
      </c>
      <c r="D9493" s="94" t="s">
        <v>207</v>
      </c>
      <c r="E9493" s="93" t="str">
        <f t="shared" si="445"/>
        <v>CoF</v>
      </c>
      <c r="F9493" s="93" t="str">
        <f t="shared" si="446"/>
        <v>N</v>
      </c>
      <c r="G9493" s="95">
        <v>14641786.500129037</v>
      </c>
      <c r="H9493" s="102">
        <v>14709.311558989566</v>
      </c>
      <c r="I9493" s="102">
        <v>15.181476514975879</v>
      </c>
      <c r="J9493" s="96"/>
      <c r="K9493" s="96"/>
      <c r="L9493" s="96"/>
      <c r="M9493" s="96"/>
      <c r="N9493" s="96"/>
      <c r="O9493" s="96"/>
      <c r="P9493" s="96"/>
    </row>
    <row r="9494" spans="1:16" x14ac:dyDescent="0.25">
      <c r="A9494" s="100">
        <v>43804</v>
      </c>
      <c r="B9494" s="101">
        <v>61</v>
      </c>
      <c r="C9494" s="92" t="str">
        <f t="shared" si="444"/>
        <v>GET /funds-confirmation-consents/{ConsentId}</v>
      </c>
      <c r="D9494" s="94" t="s">
        <v>207</v>
      </c>
      <c r="E9494" s="93" t="str">
        <f t="shared" si="445"/>
        <v>CoF</v>
      </c>
      <c r="F9494" s="93" t="str">
        <f t="shared" si="446"/>
        <v>N</v>
      </c>
      <c r="G9494" s="95">
        <v>20322952.404938396</v>
      </c>
      <c r="H9494" s="102">
        <v>38186.287639914619</v>
      </c>
      <c r="I9494" s="102">
        <v>206.04792921835221</v>
      </c>
      <c r="J9494" s="96"/>
      <c r="K9494" s="96"/>
      <c r="L9494" s="96"/>
      <c r="M9494" s="96"/>
      <c r="N9494" s="96"/>
      <c r="O9494" s="96"/>
      <c r="P9494" s="96"/>
    </row>
    <row r="9495" spans="1:16" x14ac:dyDescent="0.25">
      <c r="A9495" s="100">
        <v>43804</v>
      </c>
      <c r="B9495" s="101">
        <v>62</v>
      </c>
      <c r="C9495" s="92" t="str">
        <f t="shared" si="444"/>
        <v>DELETE /funds-confirmation-consents/{ConsentId}</v>
      </c>
      <c r="D9495" s="94" t="s">
        <v>207</v>
      </c>
      <c r="E9495" s="93" t="str">
        <f t="shared" si="445"/>
        <v>CoF</v>
      </c>
      <c r="F9495" s="93" t="str">
        <f t="shared" si="446"/>
        <v>N</v>
      </c>
      <c r="G9495" s="95">
        <v>6430086.4365771161</v>
      </c>
      <c r="H9495" s="102">
        <v>13889.455796047103</v>
      </c>
      <c r="I9495" s="102">
        <v>131.04468387770791</v>
      </c>
      <c r="J9495" s="96"/>
      <c r="K9495" s="96"/>
      <c r="L9495" s="96"/>
      <c r="M9495" s="96"/>
      <c r="N9495" s="96"/>
      <c r="O9495" s="96"/>
      <c r="P9495" s="96"/>
    </row>
    <row r="9496" spans="1:16" x14ac:dyDescent="0.25">
      <c r="A9496" s="100">
        <v>43804</v>
      </c>
      <c r="B9496" s="101">
        <v>63</v>
      </c>
      <c r="C9496" s="92" t="str">
        <f t="shared" si="444"/>
        <v>POST /funds-confirmations</v>
      </c>
      <c r="D9496" s="94" t="s">
        <v>207</v>
      </c>
      <c r="E9496" s="93" t="str">
        <f t="shared" si="445"/>
        <v>CoF</v>
      </c>
      <c r="F9496" s="93" t="str">
        <f t="shared" si="446"/>
        <v>Y</v>
      </c>
      <c r="G9496" s="95">
        <v>9760711.910544809</v>
      </c>
      <c r="H9496" s="102">
        <v>16303.778960953319</v>
      </c>
      <c r="I9496" s="102">
        <v>235.88738848882016</v>
      </c>
      <c r="J9496" s="96"/>
      <c r="K9496" s="96"/>
      <c r="L9496" s="96"/>
      <c r="M9496" s="96"/>
      <c r="N9496" s="96"/>
      <c r="O9496" s="96"/>
      <c r="P9496" s="96"/>
    </row>
    <row r="9497" spans="1:16" x14ac:dyDescent="0.25">
      <c r="A9497" s="46">
        <v>43804</v>
      </c>
      <c r="B9497" s="101">
        <v>0</v>
      </c>
      <c r="C9497" s="92" t="str">
        <f t="shared" si="444"/>
        <v>OIDC endpoints for token IDs</v>
      </c>
      <c r="D9497" s="94" t="s">
        <v>208</v>
      </c>
      <c r="E9497" s="93" t="str">
        <f t="shared" si="445"/>
        <v>OIDC</v>
      </c>
      <c r="F9497" s="93" t="str">
        <f t="shared" si="446"/>
        <v>N</v>
      </c>
      <c r="G9497" s="112">
        <v>812528345.3853749</v>
      </c>
      <c r="H9497" s="68">
        <v>1478035.9344725304</v>
      </c>
      <c r="I9497" s="68">
        <v>540.36513695137023</v>
      </c>
      <c r="J9497" s="96"/>
      <c r="K9497" s="96"/>
      <c r="L9497" s="96"/>
      <c r="M9497" s="96"/>
      <c r="N9497" s="96"/>
      <c r="O9497" s="96"/>
      <c r="P9497" s="96"/>
    </row>
    <row r="9498" spans="1:16" x14ac:dyDescent="0.25">
      <c r="A9498" s="97">
        <v>43804</v>
      </c>
      <c r="B9498" s="101">
        <v>1</v>
      </c>
      <c r="C9498" s="92" t="str">
        <f t="shared" si="444"/>
        <v>POST /account-access-consents</v>
      </c>
      <c r="D9498" s="94" t="s">
        <v>208</v>
      </c>
      <c r="E9498" s="93" t="str">
        <f t="shared" si="445"/>
        <v>AISP</v>
      </c>
      <c r="F9498" s="93" t="str">
        <f t="shared" si="446"/>
        <v>N</v>
      </c>
      <c r="G9498" s="95">
        <v>576595.72204948298</v>
      </c>
      <c r="H9498" s="99">
        <v>28038.283120787539</v>
      </c>
      <c r="I9498" s="99">
        <v>80.448757061808067</v>
      </c>
      <c r="J9498" s="96"/>
      <c r="K9498" s="96"/>
      <c r="L9498" s="96"/>
      <c r="M9498" s="96"/>
      <c r="N9498" s="96"/>
      <c r="O9498" s="96"/>
      <c r="P9498" s="96"/>
    </row>
    <row r="9499" spans="1:16" x14ac:dyDescent="0.25">
      <c r="A9499" s="97">
        <v>43804</v>
      </c>
      <c r="B9499" s="101">
        <v>2</v>
      </c>
      <c r="C9499" s="92" t="str">
        <f t="shared" si="444"/>
        <v>GET /account-access-consents/{ConsentId}</v>
      </c>
      <c r="D9499" s="94" t="s">
        <v>208</v>
      </c>
      <c r="E9499" s="93" t="str">
        <f t="shared" si="445"/>
        <v>AISP</v>
      </c>
      <c r="F9499" s="93" t="str">
        <f t="shared" si="446"/>
        <v>N</v>
      </c>
      <c r="G9499" s="95">
        <v>1371712.194174557</v>
      </c>
      <c r="H9499" s="99">
        <v>26909.407570509684</v>
      </c>
      <c r="I9499" s="99">
        <v>33.89791725935099</v>
      </c>
      <c r="J9499" s="96"/>
      <c r="K9499" s="96"/>
      <c r="L9499" s="96"/>
      <c r="M9499" s="96"/>
      <c r="N9499" s="96"/>
      <c r="O9499" s="96"/>
      <c r="P9499" s="96"/>
    </row>
    <row r="9500" spans="1:16" x14ac:dyDescent="0.25">
      <c r="A9500" s="97">
        <v>43804</v>
      </c>
      <c r="B9500" s="101">
        <v>3</v>
      </c>
      <c r="C9500" s="92" t="str">
        <f t="shared" si="444"/>
        <v>DELETE /account-access-consents/{ConsentId}</v>
      </c>
      <c r="D9500" s="94" t="s">
        <v>208</v>
      </c>
      <c r="E9500" s="93" t="str">
        <f t="shared" si="445"/>
        <v>AISP</v>
      </c>
      <c r="F9500" s="93" t="str">
        <f t="shared" si="446"/>
        <v>N</v>
      </c>
      <c r="G9500" s="95">
        <v>632116.51619328093</v>
      </c>
      <c r="H9500" s="99">
        <v>26921.233115413233</v>
      </c>
      <c r="I9500" s="99">
        <v>251.85582530046898</v>
      </c>
      <c r="J9500" s="96"/>
      <c r="K9500" s="96"/>
      <c r="L9500" s="96"/>
      <c r="M9500" s="96"/>
      <c r="N9500" s="96"/>
      <c r="O9500" s="96"/>
      <c r="P9500" s="96"/>
    </row>
    <row r="9501" spans="1:16" x14ac:dyDescent="0.25">
      <c r="A9501" s="97">
        <v>43804</v>
      </c>
      <c r="B9501" s="101">
        <v>4</v>
      </c>
      <c r="C9501" s="92" t="str">
        <f t="shared" si="444"/>
        <v>GET /accounts</v>
      </c>
      <c r="D9501" s="94" t="s">
        <v>208</v>
      </c>
      <c r="E9501" s="93" t="str">
        <f t="shared" si="445"/>
        <v>AISP</v>
      </c>
      <c r="F9501" s="93" t="str">
        <f t="shared" si="446"/>
        <v>Y</v>
      </c>
      <c r="G9501" s="95">
        <v>1554443.1005493633</v>
      </c>
      <c r="H9501" s="99">
        <v>30908.343136175576</v>
      </c>
      <c r="I9501" s="99">
        <v>64.440381921763176</v>
      </c>
      <c r="J9501" s="96"/>
      <c r="K9501" s="96"/>
      <c r="L9501" s="96"/>
      <c r="M9501" s="96"/>
      <c r="N9501" s="96"/>
      <c r="O9501" s="96"/>
      <c r="P9501" s="96"/>
    </row>
    <row r="9502" spans="1:16" x14ac:dyDescent="0.25">
      <c r="A9502" s="97">
        <v>43804</v>
      </c>
      <c r="B9502" s="101">
        <v>5</v>
      </c>
      <c r="C9502" s="92" t="str">
        <f t="shared" si="444"/>
        <v>GET /accounts/{AccountId}</v>
      </c>
      <c r="D9502" s="94" t="s">
        <v>208</v>
      </c>
      <c r="E9502" s="93" t="str">
        <f t="shared" si="445"/>
        <v>AISP</v>
      </c>
      <c r="F9502" s="93" t="str">
        <f t="shared" si="446"/>
        <v>Y</v>
      </c>
      <c r="G9502" s="95">
        <v>2410038.2490942767</v>
      </c>
      <c r="H9502" s="99">
        <v>41263.167404447777</v>
      </c>
      <c r="I9502" s="99">
        <v>95.435918203341544</v>
      </c>
      <c r="J9502" s="96"/>
      <c r="K9502" s="96"/>
      <c r="L9502" s="96"/>
      <c r="M9502" s="96"/>
      <c r="N9502" s="96"/>
      <c r="O9502" s="96"/>
      <c r="P9502" s="96"/>
    </row>
    <row r="9503" spans="1:16" x14ac:dyDescent="0.25">
      <c r="A9503" s="97">
        <v>43804</v>
      </c>
      <c r="B9503" s="101">
        <v>6</v>
      </c>
      <c r="C9503" s="92" t="str">
        <f t="shared" si="444"/>
        <v>GET /accounts/{AccountId}/balances</v>
      </c>
      <c r="D9503" s="94" t="s">
        <v>208</v>
      </c>
      <c r="E9503" s="93" t="str">
        <f t="shared" si="445"/>
        <v>AISP</v>
      </c>
      <c r="F9503" s="93" t="str">
        <f t="shared" si="446"/>
        <v>Y</v>
      </c>
      <c r="G9503" s="95">
        <v>1825525.1094699441</v>
      </c>
      <c r="H9503" s="99">
        <v>29373.727715173332</v>
      </c>
      <c r="I9503" s="99">
        <v>138.34031450406835</v>
      </c>
      <c r="J9503" s="96"/>
      <c r="K9503" s="96"/>
      <c r="L9503" s="96"/>
      <c r="M9503" s="96"/>
      <c r="N9503" s="96"/>
      <c r="O9503" s="96"/>
      <c r="P9503" s="96"/>
    </row>
    <row r="9504" spans="1:16" x14ac:dyDescent="0.25">
      <c r="A9504" s="97">
        <v>43804</v>
      </c>
      <c r="B9504" s="101">
        <v>7</v>
      </c>
      <c r="C9504" s="92" t="str">
        <f t="shared" si="444"/>
        <v>GET /balances</v>
      </c>
      <c r="D9504" s="94" t="s">
        <v>208</v>
      </c>
      <c r="E9504" s="93" t="str">
        <f t="shared" si="445"/>
        <v>AISP</v>
      </c>
      <c r="F9504" s="93" t="str">
        <f t="shared" si="446"/>
        <v>Y</v>
      </c>
      <c r="G9504" s="95">
        <v>1082397.2061458796</v>
      </c>
      <c r="H9504" s="99">
        <v>20389.356805062551</v>
      </c>
      <c r="I9504" s="99">
        <v>159.06688447471387</v>
      </c>
      <c r="J9504" s="96"/>
      <c r="K9504" s="96"/>
      <c r="L9504" s="96"/>
      <c r="M9504" s="96"/>
      <c r="N9504" s="96"/>
      <c r="O9504" s="96"/>
      <c r="P9504" s="96"/>
    </row>
    <row r="9505" spans="1:16" x14ac:dyDescent="0.25">
      <c r="A9505" s="97">
        <v>43804</v>
      </c>
      <c r="B9505" s="101">
        <v>8</v>
      </c>
      <c r="C9505" s="92" t="str">
        <f t="shared" si="444"/>
        <v>GET /accounts/{AccountId}/transactions</v>
      </c>
      <c r="D9505" s="94" t="s">
        <v>208</v>
      </c>
      <c r="E9505" s="93" t="str">
        <f t="shared" si="445"/>
        <v>AISP</v>
      </c>
      <c r="F9505" s="93" t="str">
        <f t="shared" si="446"/>
        <v>Y</v>
      </c>
      <c r="G9505" s="95">
        <v>31374079.12829249</v>
      </c>
      <c r="H9505" s="99">
        <v>20778.316418017697</v>
      </c>
      <c r="I9505" s="99">
        <v>171.5950114463127</v>
      </c>
      <c r="J9505" s="96"/>
      <c r="K9505" s="96"/>
      <c r="L9505" s="96"/>
      <c r="M9505" s="96"/>
      <c r="N9505" s="96"/>
      <c r="O9505" s="96"/>
      <c r="P9505" s="96"/>
    </row>
    <row r="9506" spans="1:16" x14ac:dyDescent="0.25">
      <c r="A9506" s="97">
        <v>43804</v>
      </c>
      <c r="B9506" s="101">
        <v>9</v>
      </c>
      <c r="C9506" s="92" t="str">
        <f t="shared" si="444"/>
        <v>GET /transactions</v>
      </c>
      <c r="D9506" s="94" t="s">
        <v>208</v>
      </c>
      <c r="E9506" s="93" t="str">
        <f t="shared" si="445"/>
        <v>AISP</v>
      </c>
      <c r="F9506" s="93" t="str">
        <f t="shared" si="446"/>
        <v>Y</v>
      </c>
      <c r="G9506" s="95">
        <v>283751154.05525494</v>
      </c>
      <c r="H9506" s="99">
        <v>45566.147228123082</v>
      </c>
      <c r="I9506" s="99">
        <v>34.764823065425134</v>
      </c>
      <c r="J9506" s="96"/>
      <c r="K9506" s="96"/>
      <c r="L9506" s="96"/>
      <c r="M9506" s="96"/>
      <c r="N9506" s="96"/>
      <c r="O9506" s="96"/>
      <c r="P9506" s="96"/>
    </row>
    <row r="9507" spans="1:16" x14ac:dyDescent="0.25">
      <c r="A9507" s="97">
        <v>43804</v>
      </c>
      <c r="B9507" s="101">
        <v>10</v>
      </c>
      <c r="C9507" s="92" t="str">
        <f t="shared" si="444"/>
        <v>GET /accounts/{AccountId}/beneficiaries</v>
      </c>
      <c r="D9507" s="94" t="s">
        <v>208</v>
      </c>
      <c r="E9507" s="93" t="str">
        <f t="shared" si="445"/>
        <v>AISP</v>
      </c>
      <c r="F9507" s="93" t="str">
        <f t="shared" si="446"/>
        <v>Y</v>
      </c>
      <c r="G9507" s="95">
        <v>2095398.3606826486</v>
      </c>
      <c r="H9507" s="99">
        <v>29877.547587751753</v>
      </c>
      <c r="I9507" s="99">
        <v>115.48098480273845</v>
      </c>
      <c r="J9507" s="96"/>
      <c r="K9507" s="96"/>
      <c r="L9507" s="96"/>
      <c r="M9507" s="96"/>
      <c r="N9507" s="96"/>
      <c r="O9507" s="96"/>
      <c r="P9507" s="96"/>
    </row>
    <row r="9508" spans="1:16" x14ac:dyDescent="0.25">
      <c r="A9508" s="97">
        <v>43804</v>
      </c>
      <c r="B9508" s="101">
        <v>11</v>
      </c>
      <c r="C9508" s="92" t="str">
        <f t="shared" si="444"/>
        <v>GET /beneficiaries</v>
      </c>
      <c r="D9508" s="94" t="s">
        <v>208</v>
      </c>
      <c r="E9508" s="93" t="str">
        <f t="shared" si="445"/>
        <v>AISP</v>
      </c>
      <c r="F9508" s="93" t="str">
        <f t="shared" si="446"/>
        <v>Y</v>
      </c>
      <c r="G9508" s="95">
        <v>2618394.5178834856</v>
      </c>
      <c r="H9508" s="99">
        <v>35431.648740104923</v>
      </c>
      <c r="I9508" s="99">
        <v>32.148792211824365</v>
      </c>
      <c r="J9508" s="96"/>
      <c r="K9508" s="96"/>
      <c r="L9508" s="96"/>
      <c r="M9508" s="96"/>
      <c r="N9508" s="96"/>
      <c r="O9508" s="96"/>
      <c r="P9508" s="96"/>
    </row>
    <row r="9509" spans="1:16" x14ac:dyDescent="0.25">
      <c r="A9509" s="97">
        <v>43804</v>
      </c>
      <c r="B9509" s="101">
        <v>12</v>
      </c>
      <c r="C9509" s="92" t="str">
        <f t="shared" si="444"/>
        <v>GET /accounts/{AccountId}/direct-debits</v>
      </c>
      <c r="D9509" s="94" t="s">
        <v>208</v>
      </c>
      <c r="E9509" s="93" t="str">
        <f t="shared" si="445"/>
        <v>AISP</v>
      </c>
      <c r="F9509" s="93" t="str">
        <f t="shared" si="446"/>
        <v>Y</v>
      </c>
      <c r="G9509" s="95">
        <v>1797851.0998536728</v>
      </c>
      <c r="H9509" s="99">
        <v>33192.795098608643</v>
      </c>
      <c r="I9509" s="99">
        <v>194.51133017332566</v>
      </c>
      <c r="J9509" s="96"/>
      <c r="K9509" s="96"/>
      <c r="L9509" s="96"/>
      <c r="M9509" s="96"/>
      <c r="N9509" s="96"/>
      <c r="O9509" s="96"/>
      <c r="P9509" s="96"/>
    </row>
    <row r="9510" spans="1:16" x14ac:dyDescent="0.25">
      <c r="A9510" s="97">
        <v>43804</v>
      </c>
      <c r="B9510" s="101">
        <v>13</v>
      </c>
      <c r="C9510" s="92" t="str">
        <f t="shared" si="444"/>
        <v>GET /direct-debits</v>
      </c>
      <c r="D9510" s="94" t="s">
        <v>208</v>
      </c>
      <c r="E9510" s="93" t="str">
        <f t="shared" si="445"/>
        <v>AISP</v>
      </c>
      <c r="F9510" s="93" t="str">
        <f t="shared" si="446"/>
        <v>Y</v>
      </c>
      <c r="G9510" s="95">
        <v>1735230.7976119425</v>
      </c>
      <c r="H9510" s="99">
        <v>20006.341185801833</v>
      </c>
      <c r="I9510" s="99">
        <v>224.99714860776726</v>
      </c>
      <c r="J9510" s="96"/>
      <c r="K9510" s="96"/>
      <c r="L9510" s="96"/>
      <c r="M9510" s="96"/>
      <c r="N9510" s="96"/>
      <c r="O9510" s="96"/>
      <c r="P9510" s="96"/>
    </row>
    <row r="9511" spans="1:16" x14ac:dyDescent="0.25">
      <c r="A9511" s="97">
        <v>43804</v>
      </c>
      <c r="B9511" s="101">
        <v>14</v>
      </c>
      <c r="C9511" s="92" t="str">
        <f t="shared" si="444"/>
        <v>GET /accounts/{AccountId}/standing-orders</v>
      </c>
      <c r="D9511" s="94" t="s">
        <v>208</v>
      </c>
      <c r="E9511" s="93" t="str">
        <f t="shared" si="445"/>
        <v>AISP</v>
      </c>
      <c r="F9511" s="93" t="str">
        <f t="shared" si="446"/>
        <v>Y</v>
      </c>
      <c r="G9511" s="95">
        <v>812037.5858283682</v>
      </c>
      <c r="H9511" s="99">
        <v>18106.964768300375</v>
      </c>
      <c r="I9511" s="99">
        <v>131.428891104743</v>
      </c>
      <c r="J9511" s="96"/>
      <c r="K9511" s="96"/>
      <c r="L9511" s="96"/>
      <c r="M9511" s="96"/>
      <c r="N9511" s="96"/>
      <c r="O9511" s="96"/>
      <c r="P9511" s="96"/>
    </row>
    <row r="9512" spans="1:16" x14ac:dyDescent="0.25">
      <c r="A9512" s="97">
        <v>43804</v>
      </c>
      <c r="B9512" s="101">
        <v>15</v>
      </c>
      <c r="C9512" s="92" t="str">
        <f t="shared" si="444"/>
        <v>GET /standing-orders</v>
      </c>
      <c r="D9512" s="94" t="s">
        <v>208</v>
      </c>
      <c r="E9512" s="93" t="str">
        <f t="shared" si="445"/>
        <v>AISP</v>
      </c>
      <c r="F9512" s="93" t="str">
        <f t="shared" si="446"/>
        <v>Y</v>
      </c>
      <c r="G9512" s="95">
        <v>1330040.8271661552</v>
      </c>
      <c r="H9512" s="99">
        <v>40712.001343303789</v>
      </c>
      <c r="I9512" s="99">
        <v>142.66173225438305</v>
      </c>
      <c r="J9512" s="96"/>
      <c r="K9512" s="96"/>
      <c r="L9512" s="96"/>
      <c r="M9512" s="96"/>
      <c r="N9512" s="96"/>
      <c r="O9512" s="96"/>
      <c r="P9512" s="96"/>
    </row>
    <row r="9513" spans="1:16" x14ac:dyDescent="0.25">
      <c r="A9513" s="97">
        <v>43804</v>
      </c>
      <c r="B9513" s="101">
        <v>16</v>
      </c>
      <c r="C9513" s="92" t="str">
        <f t="shared" si="444"/>
        <v>GET /accounts/{AccountId}/product</v>
      </c>
      <c r="D9513" s="94" t="s">
        <v>208</v>
      </c>
      <c r="E9513" s="93" t="str">
        <f t="shared" si="445"/>
        <v>AISP</v>
      </c>
      <c r="F9513" s="93" t="str">
        <f t="shared" si="446"/>
        <v>Y</v>
      </c>
      <c r="G9513" s="95">
        <v>334410.77849049988</v>
      </c>
      <c r="H9513" s="99">
        <v>5817.6590842974911</v>
      </c>
      <c r="I9513" s="99">
        <v>156.4309606294745</v>
      </c>
      <c r="J9513" s="96"/>
      <c r="K9513" s="96"/>
      <c r="L9513" s="96"/>
      <c r="M9513" s="96"/>
      <c r="N9513" s="96"/>
      <c r="O9513" s="96"/>
      <c r="P9513" s="96"/>
    </row>
    <row r="9514" spans="1:16" x14ac:dyDescent="0.25">
      <c r="A9514" s="97">
        <v>43804</v>
      </c>
      <c r="B9514" s="101">
        <v>17</v>
      </c>
      <c r="C9514" s="92" t="str">
        <f t="shared" si="444"/>
        <v>GET /products</v>
      </c>
      <c r="D9514" s="94" t="s">
        <v>208</v>
      </c>
      <c r="E9514" s="93" t="str">
        <f t="shared" si="445"/>
        <v>AISP</v>
      </c>
      <c r="F9514" s="93" t="str">
        <f t="shared" si="446"/>
        <v>Y</v>
      </c>
      <c r="G9514" s="95">
        <v>832224.33376578055</v>
      </c>
      <c r="H9514" s="99">
        <v>34399.10892389185</v>
      </c>
      <c r="I9514" s="99">
        <v>202.10176403543466</v>
      </c>
      <c r="J9514" s="96"/>
      <c r="K9514" s="96"/>
      <c r="L9514" s="96"/>
      <c r="M9514" s="96"/>
      <c r="N9514" s="96"/>
      <c r="O9514" s="96"/>
      <c r="P9514" s="96"/>
    </row>
    <row r="9515" spans="1:16" x14ac:dyDescent="0.25">
      <c r="A9515" s="97">
        <v>43804</v>
      </c>
      <c r="B9515" s="101">
        <v>18</v>
      </c>
      <c r="C9515" s="92" t="str">
        <f t="shared" si="444"/>
        <v>GET /accounts/{AccountId}/offers</v>
      </c>
      <c r="D9515" s="94" t="s">
        <v>208</v>
      </c>
      <c r="E9515" s="93" t="str">
        <f t="shared" si="445"/>
        <v>AISP</v>
      </c>
      <c r="F9515" s="93" t="str">
        <f t="shared" si="446"/>
        <v>Y</v>
      </c>
      <c r="G9515" s="95">
        <v>850997.0596366605</v>
      </c>
      <c r="H9515" s="99">
        <v>36049.405595896496</v>
      </c>
      <c r="I9515" s="99">
        <v>243.72065681740952</v>
      </c>
      <c r="J9515" s="96"/>
      <c r="K9515" s="96"/>
      <c r="L9515" s="96"/>
      <c r="M9515" s="96"/>
      <c r="N9515" s="96"/>
      <c r="O9515" s="96"/>
      <c r="P9515" s="96"/>
    </row>
    <row r="9516" spans="1:16" x14ac:dyDescent="0.25">
      <c r="A9516" s="97">
        <v>43804</v>
      </c>
      <c r="B9516" s="101">
        <v>19</v>
      </c>
      <c r="C9516" s="92" t="str">
        <f t="shared" si="444"/>
        <v>GET /offers</v>
      </c>
      <c r="D9516" s="94" t="s">
        <v>208</v>
      </c>
      <c r="E9516" s="93" t="str">
        <f t="shared" si="445"/>
        <v>AISP</v>
      </c>
      <c r="F9516" s="93" t="str">
        <f t="shared" si="446"/>
        <v>Y</v>
      </c>
      <c r="G9516" s="95">
        <v>3015226.8802180565</v>
      </c>
      <c r="H9516" s="99">
        <v>37072.354303690467</v>
      </c>
      <c r="I9516" s="99">
        <v>148.47210169448718</v>
      </c>
      <c r="J9516" s="96"/>
      <c r="K9516" s="96"/>
      <c r="L9516" s="96"/>
      <c r="M9516" s="96"/>
      <c r="N9516" s="96"/>
      <c r="O9516" s="96"/>
      <c r="P9516" s="96"/>
    </row>
    <row r="9517" spans="1:16" x14ac:dyDescent="0.25">
      <c r="A9517" s="97">
        <v>43804</v>
      </c>
      <c r="B9517" s="101">
        <v>20</v>
      </c>
      <c r="C9517" s="92" t="str">
        <f t="shared" si="444"/>
        <v>GET /accounts/{AccountId}/party</v>
      </c>
      <c r="D9517" s="94" t="s">
        <v>208</v>
      </c>
      <c r="E9517" s="93" t="str">
        <f t="shared" si="445"/>
        <v>AISP</v>
      </c>
      <c r="F9517" s="93" t="str">
        <f t="shared" si="446"/>
        <v>Y</v>
      </c>
      <c r="G9517" s="95">
        <v>1184794.0665037245</v>
      </c>
      <c r="H9517" s="99">
        <v>49425.864033937156</v>
      </c>
      <c r="I9517" s="99">
        <v>0</v>
      </c>
      <c r="J9517" s="96"/>
      <c r="K9517" s="96"/>
      <c r="L9517" s="96"/>
      <c r="M9517" s="96"/>
      <c r="N9517" s="96"/>
      <c r="O9517" s="96"/>
      <c r="P9517" s="96"/>
    </row>
    <row r="9518" spans="1:16" x14ac:dyDescent="0.25">
      <c r="A9518" s="97">
        <v>43804</v>
      </c>
      <c r="B9518" s="101">
        <v>21</v>
      </c>
      <c r="C9518" s="92" t="str">
        <f t="shared" si="444"/>
        <v>GET /party</v>
      </c>
      <c r="D9518" s="94" t="s">
        <v>208</v>
      </c>
      <c r="E9518" s="93" t="str">
        <f t="shared" si="445"/>
        <v>AISP</v>
      </c>
      <c r="F9518" s="93" t="str">
        <f t="shared" si="446"/>
        <v>Y</v>
      </c>
      <c r="G9518" s="95">
        <v>738774.06023554411</v>
      </c>
      <c r="H9518" s="99">
        <v>10205.220264317531</v>
      </c>
      <c r="I9518" s="99">
        <v>369.25061863755172</v>
      </c>
      <c r="J9518" s="96"/>
      <c r="K9518" s="96"/>
      <c r="L9518" s="96"/>
      <c r="M9518" s="96"/>
      <c r="N9518" s="96"/>
      <c r="O9518" s="96"/>
      <c r="P9518" s="96"/>
    </row>
    <row r="9519" spans="1:16" x14ac:dyDescent="0.25">
      <c r="A9519" s="97">
        <v>43804</v>
      </c>
      <c r="B9519" s="101">
        <v>22</v>
      </c>
      <c r="C9519" s="92" t="str">
        <f t="shared" si="444"/>
        <v>GET /accounts/{AccountId}/scheduled-payments</v>
      </c>
      <c r="D9519" s="94" t="s">
        <v>208</v>
      </c>
      <c r="E9519" s="93" t="str">
        <f t="shared" si="445"/>
        <v>AISP</v>
      </c>
      <c r="F9519" s="93" t="str">
        <f t="shared" si="446"/>
        <v>Y</v>
      </c>
      <c r="G9519" s="95">
        <v>868195.22549382225</v>
      </c>
      <c r="H9519" s="99">
        <v>32721.133915867638</v>
      </c>
      <c r="I9519" s="99">
        <v>3.2521092971794618</v>
      </c>
      <c r="J9519" s="96"/>
      <c r="K9519" s="96"/>
      <c r="L9519" s="96"/>
      <c r="M9519" s="96"/>
      <c r="N9519" s="96"/>
      <c r="O9519" s="96"/>
      <c r="P9519" s="96"/>
    </row>
    <row r="9520" spans="1:16" x14ac:dyDescent="0.25">
      <c r="A9520" s="97">
        <v>43804</v>
      </c>
      <c r="B9520" s="101">
        <v>23</v>
      </c>
      <c r="C9520" s="92" t="str">
        <f t="shared" si="444"/>
        <v>GET /scheduled-payments</v>
      </c>
      <c r="D9520" s="94" t="s">
        <v>208</v>
      </c>
      <c r="E9520" s="93" t="str">
        <f t="shared" si="445"/>
        <v>AISP</v>
      </c>
      <c r="F9520" s="93" t="str">
        <f t="shared" si="446"/>
        <v>Y</v>
      </c>
      <c r="G9520" s="95">
        <v>1959742.4350868592</v>
      </c>
      <c r="H9520" s="99">
        <v>30949.832943303085</v>
      </c>
      <c r="I9520" s="99">
        <v>86.169237536390753</v>
      </c>
      <c r="J9520" s="96"/>
      <c r="K9520" s="96"/>
      <c r="L9520" s="96"/>
      <c r="M9520" s="96"/>
      <c r="N9520" s="96"/>
      <c r="O9520" s="96"/>
      <c r="P9520" s="96"/>
    </row>
    <row r="9521" spans="1:16" x14ac:dyDescent="0.25">
      <c r="A9521" s="97">
        <v>43804</v>
      </c>
      <c r="B9521" s="101">
        <v>24</v>
      </c>
      <c r="C9521" s="92" t="str">
        <f t="shared" si="444"/>
        <v>GET /accounts/{AccountId}/statements</v>
      </c>
      <c r="D9521" s="94" t="s">
        <v>208</v>
      </c>
      <c r="E9521" s="93" t="str">
        <f t="shared" si="445"/>
        <v>AISP</v>
      </c>
      <c r="F9521" s="93" t="str">
        <f t="shared" si="446"/>
        <v>Y</v>
      </c>
      <c r="G9521" s="95">
        <v>934773.6729404541</v>
      </c>
      <c r="H9521" s="99">
        <v>14210.718347976281</v>
      </c>
      <c r="I9521" s="99">
        <v>130.71638413428192</v>
      </c>
      <c r="J9521" s="96"/>
      <c r="K9521" s="96"/>
      <c r="L9521" s="96"/>
      <c r="M9521" s="96"/>
      <c r="N9521" s="96"/>
      <c r="O9521" s="96"/>
      <c r="P9521" s="96"/>
    </row>
    <row r="9522" spans="1:16" x14ac:dyDescent="0.25">
      <c r="A9522" s="97">
        <v>43804</v>
      </c>
      <c r="B9522" s="101">
        <v>25</v>
      </c>
      <c r="C9522" s="92" t="str">
        <f t="shared" si="444"/>
        <v>GET /accounts/{AccountId}/statements/{StatementId}</v>
      </c>
      <c r="D9522" s="94" t="s">
        <v>208</v>
      </c>
      <c r="E9522" s="93" t="str">
        <f t="shared" si="445"/>
        <v>AISP</v>
      </c>
      <c r="F9522" s="93" t="str">
        <f t="shared" si="446"/>
        <v>Y</v>
      </c>
      <c r="G9522" s="95">
        <v>1121456.4144714698</v>
      </c>
      <c r="H9522" s="99">
        <v>22380.211509476958</v>
      </c>
      <c r="I9522" s="99">
        <v>117.1037536089936</v>
      </c>
      <c r="J9522" s="96"/>
      <c r="K9522" s="96"/>
      <c r="L9522" s="96"/>
      <c r="M9522" s="96"/>
      <c r="N9522" s="96"/>
      <c r="O9522" s="96"/>
      <c r="P9522" s="96"/>
    </row>
    <row r="9523" spans="1:16" x14ac:dyDescent="0.25">
      <c r="A9523" s="97">
        <v>43804</v>
      </c>
      <c r="B9523" s="101">
        <v>26</v>
      </c>
      <c r="C9523" s="92" t="str">
        <f t="shared" si="444"/>
        <v>GET /accounts/{AccountId}/statements/{StatementId}/file</v>
      </c>
      <c r="D9523" s="94" t="s">
        <v>208</v>
      </c>
      <c r="E9523" s="93" t="str">
        <f t="shared" si="445"/>
        <v>AISP</v>
      </c>
      <c r="F9523" s="93" t="str">
        <f t="shared" si="446"/>
        <v>Y</v>
      </c>
      <c r="G9523" s="95">
        <v>1872471.927922677</v>
      </c>
      <c r="H9523" s="99">
        <v>23074.86539242302</v>
      </c>
      <c r="I9523" s="99">
        <v>82.227193843129911</v>
      </c>
      <c r="J9523" s="96"/>
      <c r="K9523" s="96"/>
      <c r="L9523" s="96"/>
      <c r="M9523" s="96"/>
      <c r="N9523" s="96"/>
      <c r="O9523" s="96"/>
      <c r="P9523" s="96"/>
    </row>
    <row r="9524" spans="1:16" x14ac:dyDescent="0.25">
      <c r="A9524" s="97">
        <v>43804</v>
      </c>
      <c r="B9524" s="101">
        <v>27</v>
      </c>
      <c r="C9524" s="92" t="str">
        <f t="shared" si="444"/>
        <v>GET /accounts/{AccountId}/statements/{StatementId}/transactions</v>
      </c>
      <c r="D9524" s="94" t="s">
        <v>208</v>
      </c>
      <c r="E9524" s="93" t="str">
        <f t="shared" si="445"/>
        <v>AISP</v>
      </c>
      <c r="F9524" s="93" t="str">
        <f t="shared" si="446"/>
        <v>Y</v>
      </c>
      <c r="G9524" s="95">
        <v>28894925.439306673</v>
      </c>
      <c r="H9524" s="99">
        <v>7823.9456951583679</v>
      </c>
      <c r="I9524" s="99">
        <v>260.80093786816184</v>
      </c>
      <c r="J9524" s="96"/>
      <c r="K9524" s="96"/>
      <c r="L9524" s="96"/>
      <c r="M9524" s="96"/>
      <c r="N9524" s="96"/>
      <c r="O9524" s="96"/>
      <c r="P9524" s="96"/>
    </row>
    <row r="9525" spans="1:16" x14ac:dyDescent="0.25">
      <c r="A9525" s="97">
        <v>43804</v>
      </c>
      <c r="B9525" s="101">
        <v>28</v>
      </c>
      <c r="C9525" s="92" t="str">
        <f t="shared" si="444"/>
        <v>GET /statements</v>
      </c>
      <c r="D9525" s="94" t="s">
        <v>208</v>
      </c>
      <c r="E9525" s="93" t="str">
        <f t="shared" si="445"/>
        <v>AISP</v>
      </c>
      <c r="F9525" s="93" t="str">
        <f t="shared" si="446"/>
        <v>Y</v>
      </c>
      <c r="G9525" s="95">
        <v>3388858.597601207</v>
      </c>
      <c r="H9525" s="99">
        <v>37622.657684947393</v>
      </c>
      <c r="I9525" s="99">
        <v>70.228072660164273</v>
      </c>
      <c r="J9525" s="96"/>
      <c r="K9525" s="96"/>
      <c r="L9525" s="96"/>
      <c r="M9525" s="96"/>
      <c r="N9525" s="96"/>
      <c r="O9525" s="96"/>
      <c r="P9525" s="96"/>
    </row>
    <row r="9526" spans="1:16" x14ac:dyDescent="0.25">
      <c r="A9526" s="97">
        <v>43804</v>
      </c>
      <c r="B9526" s="101">
        <v>29</v>
      </c>
      <c r="C9526" s="92" t="str">
        <f t="shared" si="444"/>
        <v>POST /domestic-payment-consents</v>
      </c>
      <c r="D9526" s="94" t="s">
        <v>208</v>
      </c>
      <c r="E9526" s="93" t="str">
        <f t="shared" si="445"/>
        <v>PISP</v>
      </c>
      <c r="F9526" s="93" t="str">
        <f t="shared" si="446"/>
        <v>N</v>
      </c>
      <c r="G9526" s="95">
        <v>3561112.447780556</v>
      </c>
      <c r="H9526" s="99">
        <v>9567.3586182857907</v>
      </c>
      <c r="I9526" s="99">
        <v>90.050657092130848</v>
      </c>
      <c r="J9526" s="96"/>
      <c r="K9526" s="96"/>
      <c r="L9526" s="96"/>
      <c r="M9526" s="96"/>
      <c r="N9526" s="96"/>
      <c r="O9526" s="96"/>
      <c r="P9526" s="96"/>
    </row>
    <row r="9527" spans="1:16" x14ac:dyDescent="0.25">
      <c r="A9527" s="97">
        <v>43804</v>
      </c>
      <c r="B9527" s="101">
        <v>30</v>
      </c>
      <c r="C9527" s="92" t="str">
        <f t="shared" si="444"/>
        <v>GET /domestic-payment-consents/{ConsentId}</v>
      </c>
      <c r="D9527" s="94" t="s">
        <v>208</v>
      </c>
      <c r="E9527" s="93" t="str">
        <f t="shared" si="445"/>
        <v>PISP</v>
      </c>
      <c r="F9527" s="93" t="str">
        <f t="shared" si="446"/>
        <v>N</v>
      </c>
      <c r="G9527" s="95">
        <v>13194861.491733124</v>
      </c>
      <c r="H9527" s="99">
        <v>16851.692001435898</v>
      </c>
      <c r="I9527" s="99">
        <v>155.50183957979985</v>
      </c>
      <c r="J9527" s="96"/>
      <c r="K9527" s="96"/>
      <c r="L9527" s="96"/>
      <c r="M9527" s="96"/>
      <c r="N9527" s="96"/>
      <c r="O9527" s="96"/>
      <c r="P9527" s="96"/>
    </row>
    <row r="9528" spans="1:16" x14ac:dyDescent="0.25">
      <c r="A9528" s="97">
        <v>43804</v>
      </c>
      <c r="B9528" s="101">
        <v>31</v>
      </c>
      <c r="C9528" s="92" t="str">
        <f t="shared" si="444"/>
        <v>POST /domestic-payments</v>
      </c>
      <c r="D9528" s="94" t="s">
        <v>208</v>
      </c>
      <c r="E9528" s="93" t="str">
        <f t="shared" si="445"/>
        <v>PISP</v>
      </c>
      <c r="F9528" s="93" t="str">
        <f t="shared" si="446"/>
        <v>Y</v>
      </c>
      <c r="G9528" s="95">
        <v>4462649.4487249432</v>
      </c>
      <c r="H9528" s="99">
        <v>16175.942954629651</v>
      </c>
      <c r="I9528" s="99">
        <v>6.1125903883482113</v>
      </c>
      <c r="J9528" s="96"/>
      <c r="K9528" s="96"/>
      <c r="L9528" s="96"/>
      <c r="M9528" s="96"/>
      <c r="N9528" s="96"/>
      <c r="O9528" s="96"/>
      <c r="P9528" s="96"/>
    </row>
    <row r="9529" spans="1:16" x14ac:dyDescent="0.25">
      <c r="A9529" s="97">
        <v>43804</v>
      </c>
      <c r="B9529" s="101">
        <v>32</v>
      </c>
      <c r="C9529" s="92" t="str">
        <f t="shared" si="444"/>
        <v>GET /domestic-payments/{DomesticPaymentId}</v>
      </c>
      <c r="D9529" s="94" t="s">
        <v>208</v>
      </c>
      <c r="E9529" s="93" t="str">
        <f t="shared" si="445"/>
        <v>PISP</v>
      </c>
      <c r="F9529" s="93" t="str">
        <f t="shared" si="446"/>
        <v>Y</v>
      </c>
      <c r="G9529" s="95">
        <v>35167453.870089442</v>
      </c>
      <c r="H9529" s="99">
        <v>43618.321780983169</v>
      </c>
      <c r="I9529" s="99">
        <v>69.486889849223715</v>
      </c>
      <c r="J9529" s="96"/>
      <c r="K9529" s="96"/>
      <c r="L9529" s="96"/>
      <c r="M9529" s="96"/>
      <c r="N9529" s="96"/>
      <c r="O9529" s="96"/>
      <c r="P9529" s="96"/>
    </row>
    <row r="9530" spans="1:16" x14ac:dyDescent="0.25">
      <c r="A9530" s="97">
        <v>43804</v>
      </c>
      <c r="B9530" s="101">
        <v>33</v>
      </c>
      <c r="C9530" s="92" t="str">
        <f t="shared" si="444"/>
        <v>POST /domestic-scheduled-payment-consents</v>
      </c>
      <c r="D9530" s="94" t="s">
        <v>208</v>
      </c>
      <c r="E9530" s="93" t="str">
        <f t="shared" si="445"/>
        <v>PISP</v>
      </c>
      <c r="F9530" s="93" t="str">
        <f t="shared" si="446"/>
        <v>N</v>
      </c>
      <c r="G9530" s="95">
        <v>16539907.597959135</v>
      </c>
      <c r="H9530" s="99">
        <v>17354.636527864688</v>
      </c>
      <c r="I9530" s="99">
        <v>108.56154999268834</v>
      </c>
      <c r="J9530" s="96"/>
      <c r="K9530" s="96"/>
      <c r="L9530" s="96"/>
      <c r="M9530" s="96"/>
      <c r="N9530" s="96"/>
      <c r="O9530" s="96"/>
      <c r="P9530" s="96"/>
    </row>
    <row r="9531" spans="1:16" x14ac:dyDescent="0.25">
      <c r="A9531" s="97">
        <v>43804</v>
      </c>
      <c r="B9531" s="101">
        <v>34</v>
      </c>
      <c r="C9531" s="92" t="str">
        <f t="shared" si="444"/>
        <v>GET /domestic-scheduled-payment-consents/{ConsentId}</v>
      </c>
      <c r="D9531" s="94" t="s">
        <v>208</v>
      </c>
      <c r="E9531" s="93" t="str">
        <f t="shared" si="445"/>
        <v>PISP</v>
      </c>
      <c r="F9531" s="93" t="str">
        <f t="shared" si="446"/>
        <v>N</v>
      </c>
      <c r="G9531" s="95">
        <v>11221431.369709162</v>
      </c>
      <c r="H9531" s="99">
        <v>12546.448202901744</v>
      </c>
      <c r="I9531" s="99">
        <v>70.818734146122083</v>
      </c>
      <c r="J9531" s="96"/>
      <c r="K9531" s="96"/>
      <c r="L9531" s="96"/>
      <c r="M9531" s="96"/>
      <c r="N9531" s="96"/>
      <c r="O9531" s="96"/>
      <c r="P9531" s="96"/>
    </row>
    <row r="9532" spans="1:16" x14ac:dyDescent="0.25">
      <c r="A9532" s="97">
        <v>43804</v>
      </c>
      <c r="B9532" s="101">
        <v>35</v>
      </c>
      <c r="C9532" s="92" t="str">
        <f t="shared" si="444"/>
        <v>POST /domestic-scheduled-payments</v>
      </c>
      <c r="D9532" s="94" t="s">
        <v>208</v>
      </c>
      <c r="E9532" s="93" t="str">
        <f t="shared" si="445"/>
        <v>PISP</v>
      </c>
      <c r="F9532" s="93" t="str">
        <f t="shared" si="446"/>
        <v>Y</v>
      </c>
      <c r="G9532" s="95">
        <v>30308973.370540943</v>
      </c>
      <c r="H9532" s="99">
        <v>46427.741365032067</v>
      </c>
      <c r="I9532" s="99">
        <v>149.57653612873764</v>
      </c>
      <c r="J9532" s="96"/>
      <c r="K9532" s="96"/>
      <c r="L9532" s="96"/>
      <c r="M9532" s="96"/>
      <c r="N9532" s="96"/>
      <c r="O9532" s="96"/>
      <c r="P9532" s="96"/>
    </row>
    <row r="9533" spans="1:16" x14ac:dyDescent="0.25">
      <c r="A9533" s="97">
        <v>43804</v>
      </c>
      <c r="B9533" s="101">
        <v>36</v>
      </c>
      <c r="C9533" s="92" t="str">
        <f t="shared" si="444"/>
        <v>GET /domestic-scheduled-payments/{DomesticScheduledPaymentId}</v>
      </c>
      <c r="D9533" s="94" t="s">
        <v>208</v>
      </c>
      <c r="E9533" s="93" t="str">
        <f t="shared" si="445"/>
        <v>PISP</v>
      </c>
      <c r="F9533" s="93" t="str">
        <f t="shared" si="446"/>
        <v>Y</v>
      </c>
      <c r="G9533" s="95">
        <v>12675261.725226866</v>
      </c>
      <c r="H9533" s="99">
        <v>32976.845586592106</v>
      </c>
      <c r="I9533" s="99">
        <v>82.909089158797258</v>
      </c>
      <c r="J9533" s="96"/>
      <c r="K9533" s="96"/>
      <c r="L9533" s="96"/>
      <c r="M9533" s="96"/>
      <c r="N9533" s="96"/>
      <c r="O9533" s="96"/>
      <c r="P9533" s="96"/>
    </row>
    <row r="9534" spans="1:16" x14ac:dyDescent="0.25">
      <c r="A9534" s="97">
        <v>43804</v>
      </c>
      <c r="B9534" s="101">
        <v>37</v>
      </c>
      <c r="C9534" s="92" t="str">
        <f t="shared" si="444"/>
        <v>POST /domestic-standing-order-consents</v>
      </c>
      <c r="D9534" s="94" t="s">
        <v>208</v>
      </c>
      <c r="E9534" s="93" t="str">
        <f t="shared" si="445"/>
        <v>PISP</v>
      </c>
      <c r="F9534" s="93" t="str">
        <f t="shared" si="446"/>
        <v>N</v>
      </c>
      <c r="G9534" s="95">
        <v>23057778.978105776</v>
      </c>
      <c r="H9534" s="99">
        <v>23946.126128912674</v>
      </c>
      <c r="I9534" s="99">
        <v>211.32963788428285</v>
      </c>
      <c r="J9534" s="96"/>
      <c r="K9534" s="96"/>
      <c r="L9534" s="96"/>
      <c r="M9534" s="96"/>
      <c r="N9534" s="96"/>
      <c r="O9534" s="96"/>
      <c r="P9534" s="96"/>
    </row>
    <row r="9535" spans="1:16" x14ac:dyDescent="0.25">
      <c r="A9535" s="97">
        <v>43804</v>
      </c>
      <c r="B9535" s="101">
        <v>38</v>
      </c>
      <c r="C9535" s="92" t="str">
        <f t="shared" si="444"/>
        <v>GET /domestic-standing-order-consents/{ConsentId}</v>
      </c>
      <c r="D9535" s="94" t="s">
        <v>208</v>
      </c>
      <c r="E9535" s="93" t="str">
        <f t="shared" si="445"/>
        <v>PISP</v>
      </c>
      <c r="F9535" s="93" t="str">
        <f t="shared" si="446"/>
        <v>N</v>
      </c>
      <c r="G9535" s="95">
        <v>25072215.182538234</v>
      </c>
      <c r="H9535" s="99">
        <v>31044.811187689706</v>
      </c>
      <c r="I9535" s="99">
        <v>183.54601192715177</v>
      </c>
      <c r="J9535" s="96"/>
      <c r="K9535" s="96"/>
      <c r="L9535" s="96"/>
      <c r="M9535" s="96"/>
      <c r="N9535" s="96"/>
      <c r="O9535" s="96"/>
      <c r="P9535" s="96"/>
    </row>
    <row r="9536" spans="1:16" x14ac:dyDescent="0.25">
      <c r="A9536" s="97">
        <v>43804</v>
      </c>
      <c r="B9536" s="101">
        <v>39</v>
      </c>
      <c r="C9536" s="92" t="str">
        <f t="shared" si="444"/>
        <v>POST /domestic-standing-orders</v>
      </c>
      <c r="D9536" s="94" t="s">
        <v>208</v>
      </c>
      <c r="E9536" s="93" t="str">
        <f t="shared" si="445"/>
        <v>PISP</v>
      </c>
      <c r="F9536" s="93" t="str">
        <f t="shared" si="446"/>
        <v>Y</v>
      </c>
      <c r="G9536" s="95">
        <v>7434009.188315792</v>
      </c>
      <c r="H9536" s="99">
        <v>19547.696168235067</v>
      </c>
      <c r="I9536" s="99">
        <v>2.0405468909149236</v>
      </c>
      <c r="J9536" s="96"/>
      <c r="K9536" s="96"/>
      <c r="L9536" s="96"/>
      <c r="M9536" s="96"/>
      <c r="N9536" s="96"/>
      <c r="O9536" s="96"/>
      <c r="P9536" s="96"/>
    </row>
    <row r="9537" spans="1:16" x14ac:dyDescent="0.25">
      <c r="A9537" s="97">
        <v>43804</v>
      </c>
      <c r="B9537" s="101">
        <v>40</v>
      </c>
      <c r="C9537" s="92" t="str">
        <f t="shared" si="444"/>
        <v>GET /domestic-standing-orders/{DomesticStandingOrderId}</v>
      </c>
      <c r="D9537" s="94" t="s">
        <v>208</v>
      </c>
      <c r="E9537" s="93" t="str">
        <f t="shared" si="445"/>
        <v>PISP</v>
      </c>
      <c r="F9537" s="93" t="str">
        <f t="shared" si="446"/>
        <v>Y</v>
      </c>
      <c r="G9537" s="95">
        <v>6404912.2080454351</v>
      </c>
      <c r="H9537" s="99">
        <v>8302.9918952023691</v>
      </c>
      <c r="I9537" s="99">
        <v>248.15859235221507</v>
      </c>
      <c r="J9537" s="96"/>
      <c r="K9537" s="96"/>
      <c r="L9537" s="96"/>
      <c r="M9537" s="96"/>
      <c r="N9537" s="96"/>
      <c r="O9537" s="96"/>
      <c r="P9537" s="96"/>
    </row>
    <row r="9538" spans="1:16" x14ac:dyDescent="0.25">
      <c r="A9538" s="97">
        <v>43804</v>
      </c>
      <c r="B9538" s="101">
        <v>41</v>
      </c>
      <c r="C9538" s="92" t="str">
        <f t="shared" si="444"/>
        <v>POST /international-payment-consents</v>
      </c>
      <c r="D9538" s="94" t="s">
        <v>208</v>
      </c>
      <c r="E9538" s="93" t="str">
        <f t="shared" si="445"/>
        <v>PISP</v>
      </c>
      <c r="F9538" s="93" t="str">
        <f t="shared" si="446"/>
        <v>N</v>
      </c>
      <c r="G9538" s="95">
        <v>33776178.416247144</v>
      </c>
      <c r="H9538" s="99">
        <v>46141.15541427592</v>
      </c>
      <c r="I9538" s="99">
        <v>68.256093967139364</v>
      </c>
      <c r="J9538" s="96"/>
      <c r="K9538" s="96"/>
      <c r="L9538" s="96"/>
      <c r="M9538" s="96"/>
      <c r="N9538" s="96"/>
      <c r="O9538" s="96"/>
      <c r="P9538" s="96"/>
    </row>
    <row r="9539" spans="1:16" x14ac:dyDescent="0.25">
      <c r="A9539" s="97">
        <v>43804</v>
      </c>
      <c r="B9539" s="101">
        <v>42</v>
      </c>
      <c r="C9539" s="92" t="str">
        <f t="shared" si="444"/>
        <v>GET /international-payment-consents/{ConsentId}</v>
      </c>
      <c r="D9539" s="94" t="s">
        <v>208</v>
      </c>
      <c r="E9539" s="93" t="str">
        <f t="shared" si="445"/>
        <v>PISP</v>
      </c>
      <c r="F9539" s="93" t="str">
        <f t="shared" si="446"/>
        <v>N</v>
      </c>
      <c r="G9539" s="95">
        <v>27386229.099442568</v>
      </c>
      <c r="H9539" s="99">
        <v>33366.435073990564</v>
      </c>
      <c r="I9539" s="99">
        <v>251.87378711386276</v>
      </c>
      <c r="J9539" s="96"/>
      <c r="K9539" s="96"/>
      <c r="L9539" s="96"/>
      <c r="M9539" s="96"/>
      <c r="N9539" s="96"/>
      <c r="O9539" s="96"/>
      <c r="P9539" s="96"/>
    </row>
    <row r="9540" spans="1:16" x14ac:dyDescent="0.25">
      <c r="A9540" s="97">
        <v>43804</v>
      </c>
      <c r="B9540" s="101">
        <v>43</v>
      </c>
      <c r="C9540" s="92" t="str">
        <f t="shared" si="444"/>
        <v>POST /international-payments</v>
      </c>
      <c r="D9540" s="94" t="s">
        <v>208</v>
      </c>
      <c r="E9540" s="93" t="str">
        <f t="shared" si="445"/>
        <v>PISP</v>
      </c>
      <c r="F9540" s="93" t="str">
        <f t="shared" si="446"/>
        <v>Y</v>
      </c>
      <c r="G9540" s="95">
        <v>33206910.416064858</v>
      </c>
      <c r="H9540" s="99">
        <v>42977.88618065849</v>
      </c>
      <c r="I9540" s="99">
        <v>44.283193270647743</v>
      </c>
      <c r="J9540" s="96"/>
      <c r="K9540" s="96"/>
      <c r="L9540" s="96"/>
      <c r="M9540" s="96"/>
      <c r="N9540" s="96"/>
      <c r="O9540" s="96"/>
      <c r="P9540" s="96"/>
    </row>
    <row r="9541" spans="1:16" x14ac:dyDescent="0.25">
      <c r="A9541" s="97">
        <v>43804</v>
      </c>
      <c r="B9541" s="101">
        <v>44</v>
      </c>
      <c r="C9541" s="92" t="str">
        <f t="shared" si="444"/>
        <v>GET /international-payments/{InternationalPaymentId}</v>
      </c>
      <c r="D9541" s="94" t="s">
        <v>208</v>
      </c>
      <c r="E9541" s="93" t="str">
        <f t="shared" si="445"/>
        <v>PISP</v>
      </c>
      <c r="F9541" s="93" t="str">
        <f t="shared" si="446"/>
        <v>Y</v>
      </c>
      <c r="G9541" s="95">
        <v>12117541.240239818</v>
      </c>
      <c r="H9541" s="103">
        <v>20703.542990795115</v>
      </c>
      <c r="I9541" s="103">
        <v>59.23069295171257</v>
      </c>
      <c r="J9541" s="96"/>
      <c r="K9541" s="96"/>
      <c r="L9541" s="96"/>
      <c r="M9541" s="96"/>
      <c r="N9541" s="96"/>
      <c r="O9541" s="96"/>
      <c r="P9541" s="96"/>
    </row>
    <row r="9542" spans="1:16" x14ac:dyDescent="0.25">
      <c r="A9542" s="97">
        <v>43804</v>
      </c>
      <c r="B9542" s="101">
        <v>45</v>
      </c>
      <c r="C9542" s="92" t="str">
        <f t="shared" si="444"/>
        <v>POST /international-scheduled-payment-consents</v>
      </c>
      <c r="D9542" s="94" t="s">
        <v>208</v>
      </c>
      <c r="E9542" s="93" t="str">
        <f t="shared" si="445"/>
        <v>PISP</v>
      </c>
      <c r="F9542" s="93" t="str">
        <f t="shared" si="446"/>
        <v>N</v>
      </c>
      <c r="G9542" s="95">
        <v>25206177.614892397</v>
      </c>
      <c r="H9542" s="103">
        <v>32741.914574650356</v>
      </c>
      <c r="I9542" s="103">
        <v>13.731725892379183</v>
      </c>
      <c r="J9542" s="96"/>
      <c r="K9542" s="96"/>
      <c r="L9542" s="96"/>
      <c r="M9542" s="96"/>
      <c r="N9542" s="96"/>
      <c r="O9542" s="96"/>
      <c r="P9542" s="96"/>
    </row>
    <row r="9543" spans="1:16" x14ac:dyDescent="0.25">
      <c r="A9543" s="97">
        <v>43804</v>
      </c>
      <c r="B9543" s="101">
        <v>46</v>
      </c>
      <c r="C9543" s="92" t="str">
        <f t="shared" si="444"/>
        <v>GET /international-scheduled-payment-consents/{ConsentId}</v>
      </c>
      <c r="D9543" s="94" t="s">
        <v>208</v>
      </c>
      <c r="E9543" s="93" t="str">
        <f t="shared" si="445"/>
        <v>PISP</v>
      </c>
      <c r="F9543" s="93" t="str">
        <f t="shared" si="446"/>
        <v>N</v>
      </c>
      <c r="G9543" s="95">
        <v>9970366.1979249865</v>
      </c>
      <c r="H9543" s="103">
        <v>28749.438048040302</v>
      </c>
      <c r="I9543" s="103">
        <v>24.22772509858326</v>
      </c>
      <c r="J9543" s="96"/>
      <c r="K9543" s="96"/>
      <c r="L9543" s="96"/>
      <c r="M9543" s="96"/>
      <c r="N9543" s="96"/>
      <c r="O9543" s="96"/>
      <c r="P9543" s="96"/>
    </row>
    <row r="9544" spans="1:16" x14ac:dyDescent="0.25">
      <c r="A9544" s="97">
        <v>43804</v>
      </c>
      <c r="B9544" s="101">
        <v>47</v>
      </c>
      <c r="C9544" s="92" t="str">
        <f t="shared" ref="C9544:C9607" si="447">VLOOKUP($B9544,endpoints,3)</f>
        <v>POST /international-scheduled-payments</v>
      </c>
      <c r="D9544" s="94" t="s">
        <v>208</v>
      </c>
      <c r="E9544" s="93" t="str">
        <f t="shared" ref="E9544:E9607" si="448">VLOOKUP($B9544,endpoints,4)</f>
        <v>PISP</v>
      </c>
      <c r="F9544" s="93" t="str">
        <f t="shared" ref="F9544:F9607" si="449">VLOOKUP($B9544,endpoints,5)</f>
        <v>Y</v>
      </c>
      <c r="G9544" s="95">
        <v>12631050.181160618</v>
      </c>
      <c r="H9544" s="103">
        <v>23937.707079825173</v>
      </c>
      <c r="I9544" s="103">
        <v>77.223480048412355</v>
      </c>
      <c r="J9544" s="96"/>
      <c r="K9544" s="96"/>
      <c r="L9544" s="96"/>
      <c r="M9544" s="96"/>
      <c r="N9544" s="96"/>
      <c r="O9544" s="96"/>
      <c r="P9544" s="96"/>
    </row>
    <row r="9545" spans="1:16" x14ac:dyDescent="0.25">
      <c r="A9545" s="97">
        <v>43804</v>
      </c>
      <c r="B9545" s="101">
        <v>48</v>
      </c>
      <c r="C9545" s="92" t="str">
        <f t="shared" si="447"/>
        <v>GET /international-scheduled-payments/{InternationalScheduledPaymentId}</v>
      </c>
      <c r="D9545" s="94" t="s">
        <v>208</v>
      </c>
      <c r="E9545" s="93" t="str">
        <f t="shared" si="448"/>
        <v>PISP</v>
      </c>
      <c r="F9545" s="93" t="str">
        <f t="shared" si="449"/>
        <v>Y</v>
      </c>
      <c r="G9545" s="95">
        <v>19467862.336844862</v>
      </c>
      <c r="H9545" s="103">
        <v>38110.483304976013</v>
      </c>
      <c r="I9545" s="103">
        <v>58.675177038168897</v>
      </c>
      <c r="J9545" s="96"/>
      <c r="K9545" s="96"/>
      <c r="L9545" s="96"/>
      <c r="M9545" s="96"/>
      <c r="N9545" s="96"/>
      <c r="O9545" s="96"/>
      <c r="P9545" s="96"/>
    </row>
    <row r="9546" spans="1:16" x14ac:dyDescent="0.25">
      <c r="A9546" s="97">
        <v>43804</v>
      </c>
      <c r="B9546" s="101">
        <v>49</v>
      </c>
      <c r="C9546" s="92" t="str">
        <f t="shared" si="447"/>
        <v>POST /international-standing-order-consents</v>
      </c>
      <c r="D9546" s="94" t="s">
        <v>208</v>
      </c>
      <c r="E9546" s="93" t="str">
        <f t="shared" si="448"/>
        <v>PISP</v>
      </c>
      <c r="F9546" s="93" t="str">
        <f t="shared" si="449"/>
        <v>N</v>
      </c>
      <c r="G9546" s="95">
        <v>3822483.5580183538</v>
      </c>
      <c r="H9546" s="103">
        <v>12657.942835379697</v>
      </c>
      <c r="I9546" s="103">
        <v>6.2720409224261822</v>
      </c>
      <c r="J9546" s="96"/>
      <c r="K9546" s="96"/>
      <c r="L9546" s="96"/>
      <c r="M9546" s="96"/>
      <c r="N9546" s="96"/>
      <c r="O9546" s="96"/>
      <c r="P9546" s="96"/>
    </row>
    <row r="9547" spans="1:16" x14ac:dyDescent="0.25">
      <c r="A9547" s="97">
        <v>43804</v>
      </c>
      <c r="B9547" s="101">
        <v>50</v>
      </c>
      <c r="C9547" s="92" t="str">
        <f t="shared" si="447"/>
        <v>GET /international-standing-order-consents/{ConsentId}</v>
      </c>
      <c r="D9547" s="94" t="s">
        <v>208</v>
      </c>
      <c r="E9547" s="93" t="str">
        <f t="shared" si="448"/>
        <v>PISP</v>
      </c>
      <c r="F9547" s="93" t="str">
        <f t="shared" si="449"/>
        <v>N</v>
      </c>
      <c r="G9547" s="95">
        <v>20140340.289921984</v>
      </c>
      <c r="H9547" s="103">
        <v>33033.410125457041</v>
      </c>
      <c r="I9547" s="103">
        <v>263.32189869217365</v>
      </c>
      <c r="J9547" s="96"/>
      <c r="K9547" s="96"/>
      <c r="L9547" s="96"/>
      <c r="M9547" s="96"/>
      <c r="N9547" s="96"/>
      <c r="O9547" s="96"/>
      <c r="P9547" s="96"/>
    </row>
    <row r="9548" spans="1:16" x14ac:dyDescent="0.25">
      <c r="A9548" s="97">
        <v>43804</v>
      </c>
      <c r="B9548" s="101">
        <v>51</v>
      </c>
      <c r="C9548" s="92" t="str">
        <f t="shared" si="447"/>
        <v>POST /international-standing-orders</v>
      </c>
      <c r="D9548" s="94" t="s">
        <v>208</v>
      </c>
      <c r="E9548" s="93" t="str">
        <f t="shared" si="448"/>
        <v>PISP</v>
      </c>
      <c r="F9548" s="93" t="str">
        <f t="shared" si="449"/>
        <v>Y</v>
      </c>
      <c r="G9548" s="95">
        <v>15075451.42478155</v>
      </c>
      <c r="H9548" s="103">
        <v>23233.224032972867</v>
      </c>
      <c r="I9548" s="103">
        <v>231.37335097905714</v>
      </c>
      <c r="J9548" s="96"/>
      <c r="K9548" s="96"/>
      <c r="L9548" s="96"/>
      <c r="M9548" s="96"/>
      <c r="N9548" s="96"/>
      <c r="O9548" s="96"/>
      <c r="P9548" s="96"/>
    </row>
    <row r="9549" spans="1:16" x14ac:dyDescent="0.25">
      <c r="A9549" s="97">
        <v>43804</v>
      </c>
      <c r="B9549" s="101">
        <v>52</v>
      </c>
      <c r="C9549" s="92" t="str">
        <f t="shared" si="447"/>
        <v>GET /international-standing-orders/{InternationalStandingOrderPaymentId}</v>
      </c>
      <c r="D9549" s="94" t="s">
        <v>208</v>
      </c>
      <c r="E9549" s="93" t="str">
        <f t="shared" si="448"/>
        <v>PISP</v>
      </c>
      <c r="F9549" s="93" t="str">
        <f t="shared" si="449"/>
        <v>Y</v>
      </c>
      <c r="G9549" s="95">
        <v>5848114.1010004543</v>
      </c>
      <c r="H9549" s="103">
        <v>18510.083827754868</v>
      </c>
      <c r="I9549" s="103">
        <v>78.023074214263005</v>
      </c>
      <c r="J9549" s="96"/>
      <c r="K9549" s="96"/>
      <c r="L9549" s="96"/>
      <c r="M9549" s="96"/>
      <c r="N9549" s="96"/>
      <c r="O9549" s="96"/>
      <c r="P9549" s="96"/>
    </row>
    <row r="9550" spans="1:16" x14ac:dyDescent="0.25">
      <c r="A9550" s="97">
        <v>43804</v>
      </c>
      <c r="B9550" s="101">
        <v>53</v>
      </c>
      <c r="C9550" s="92" t="str">
        <f t="shared" si="447"/>
        <v>POST /file-payment-consents</v>
      </c>
      <c r="D9550" s="94" t="s">
        <v>208</v>
      </c>
      <c r="E9550" s="93" t="str">
        <f t="shared" si="448"/>
        <v>PISP</v>
      </c>
      <c r="F9550" s="93" t="str">
        <f t="shared" si="449"/>
        <v>N</v>
      </c>
      <c r="G9550" s="95">
        <v>12082282.844029566</v>
      </c>
      <c r="H9550" s="103">
        <v>14146.175331349894</v>
      </c>
      <c r="I9550" s="103">
        <v>23.425582570681872</v>
      </c>
      <c r="J9550" s="96"/>
      <c r="K9550" s="96"/>
      <c r="L9550" s="96"/>
      <c r="M9550" s="96"/>
      <c r="N9550" s="96"/>
      <c r="O9550" s="96"/>
      <c r="P9550" s="96"/>
    </row>
    <row r="9551" spans="1:16" x14ac:dyDescent="0.25">
      <c r="A9551" s="97">
        <v>43804</v>
      </c>
      <c r="B9551" s="101">
        <v>54</v>
      </c>
      <c r="C9551" s="92" t="str">
        <f t="shared" si="447"/>
        <v>GET /file-payment-consents/{ConsentId}</v>
      </c>
      <c r="D9551" s="94" t="s">
        <v>208</v>
      </c>
      <c r="E9551" s="93" t="str">
        <f t="shared" si="448"/>
        <v>PISP</v>
      </c>
      <c r="F9551" s="93" t="str">
        <f t="shared" si="449"/>
        <v>N</v>
      </c>
      <c r="G9551" s="95">
        <v>22686333.710155357</v>
      </c>
      <c r="H9551" s="103">
        <v>24072.813063929363</v>
      </c>
      <c r="I9551" s="103">
        <v>204.32161003610213</v>
      </c>
      <c r="J9551" s="96"/>
      <c r="K9551" s="96"/>
      <c r="L9551" s="96"/>
      <c r="M9551" s="96"/>
      <c r="N9551" s="96"/>
      <c r="O9551" s="96"/>
      <c r="P9551" s="96"/>
    </row>
    <row r="9552" spans="1:16" x14ac:dyDescent="0.25">
      <c r="A9552" s="97">
        <v>43804</v>
      </c>
      <c r="B9552" s="101">
        <v>55</v>
      </c>
      <c r="C9552" s="92" t="str">
        <f t="shared" si="447"/>
        <v>POST /file-payment-consents/{ConsentId}/file</v>
      </c>
      <c r="D9552" s="94" t="s">
        <v>208</v>
      </c>
      <c r="E9552" s="93" t="str">
        <f t="shared" si="448"/>
        <v>PISP</v>
      </c>
      <c r="F9552" s="93" t="str">
        <f t="shared" si="449"/>
        <v>N</v>
      </c>
      <c r="G9552" s="95">
        <v>19757490.082342803</v>
      </c>
      <c r="H9552" s="103">
        <v>33121.152777075098</v>
      </c>
      <c r="I9552" s="103">
        <v>61.349918460758673</v>
      </c>
      <c r="J9552" s="96"/>
      <c r="K9552" s="96"/>
      <c r="L9552" s="96"/>
      <c r="M9552" s="96"/>
      <c r="N9552" s="96"/>
      <c r="O9552" s="96"/>
      <c r="P9552" s="96"/>
    </row>
    <row r="9553" spans="1:16" x14ac:dyDescent="0.25">
      <c r="A9553" s="97">
        <v>43804</v>
      </c>
      <c r="B9553" s="101">
        <v>56</v>
      </c>
      <c r="C9553" s="92" t="str">
        <f t="shared" si="447"/>
        <v>GET /file-payment-consents/{ConsentId}/file</v>
      </c>
      <c r="D9553" s="94" t="s">
        <v>208</v>
      </c>
      <c r="E9553" s="93" t="str">
        <f t="shared" si="448"/>
        <v>PISP</v>
      </c>
      <c r="F9553" s="93" t="str">
        <f t="shared" si="449"/>
        <v>N</v>
      </c>
      <c r="G9553" s="95">
        <v>21644951.00017697</v>
      </c>
      <c r="H9553" s="103">
        <v>32147.332644913557</v>
      </c>
      <c r="I9553" s="103">
        <v>46.766328176683601</v>
      </c>
      <c r="J9553" s="96"/>
      <c r="K9553" s="96"/>
      <c r="L9553" s="96"/>
      <c r="M9553" s="96"/>
      <c r="N9553" s="96"/>
      <c r="O9553" s="96"/>
      <c r="P9553" s="96"/>
    </row>
    <row r="9554" spans="1:16" x14ac:dyDescent="0.25">
      <c r="A9554" s="97">
        <v>43804</v>
      </c>
      <c r="B9554" s="101">
        <v>57</v>
      </c>
      <c r="C9554" s="92" t="str">
        <f t="shared" si="447"/>
        <v>POST /file-payments</v>
      </c>
      <c r="D9554" s="94" t="s">
        <v>208</v>
      </c>
      <c r="E9554" s="93" t="str">
        <f t="shared" si="448"/>
        <v>PISP</v>
      </c>
      <c r="F9554" s="93" t="str">
        <f t="shared" si="449"/>
        <v>Y</v>
      </c>
      <c r="G9554" s="95">
        <v>392287550.38749659</v>
      </c>
      <c r="H9554" s="99">
        <v>3981.2986620509082</v>
      </c>
      <c r="I9554" s="99">
        <v>62.564165528039645</v>
      </c>
      <c r="J9554" s="96"/>
      <c r="K9554" s="96"/>
      <c r="L9554" s="96"/>
      <c r="M9554" s="96"/>
      <c r="N9554" s="96"/>
      <c r="O9554" s="96"/>
      <c r="P9554" s="96"/>
    </row>
    <row r="9555" spans="1:16" x14ac:dyDescent="0.25">
      <c r="A9555" s="97">
        <v>43804</v>
      </c>
      <c r="B9555" s="101">
        <v>58</v>
      </c>
      <c r="C9555" s="92" t="str">
        <f t="shared" si="447"/>
        <v>GET /file-payments/{FilePaymentId}</v>
      </c>
      <c r="D9555" s="94" t="s">
        <v>208</v>
      </c>
      <c r="E9555" s="93" t="str">
        <f t="shared" si="448"/>
        <v>PISP</v>
      </c>
      <c r="F9555" s="93" t="str">
        <f t="shared" si="449"/>
        <v>Y</v>
      </c>
      <c r="G9555" s="95">
        <v>75539833.206623703</v>
      </c>
      <c r="H9555" s="99">
        <v>792.44574466164136</v>
      </c>
      <c r="I9555" s="99">
        <v>120.77190025566624</v>
      </c>
      <c r="J9555" s="96"/>
      <c r="K9555" s="96"/>
      <c r="L9555" s="96"/>
      <c r="M9555" s="96"/>
      <c r="N9555" s="96"/>
      <c r="O9555" s="96"/>
      <c r="P9555" s="96"/>
    </row>
    <row r="9556" spans="1:16" x14ac:dyDescent="0.25">
      <c r="A9556" s="97">
        <v>43804</v>
      </c>
      <c r="B9556" s="101">
        <v>59</v>
      </c>
      <c r="C9556" s="92" t="str">
        <f t="shared" si="447"/>
        <v>GET /file-payments/{FilePaymentId}/report-file</v>
      </c>
      <c r="D9556" s="94" t="s">
        <v>208</v>
      </c>
      <c r="E9556" s="93" t="str">
        <f t="shared" si="448"/>
        <v>PISP</v>
      </c>
      <c r="F9556" s="93" t="str">
        <f t="shared" si="449"/>
        <v>Y</v>
      </c>
      <c r="G9556" s="95">
        <v>54186184.707854129</v>
      </c>
      <c r="H9556" s="99">
        <v>2668.6980236292497</v>
      </c>
      <c r="I9556" s="99">
        <v>84.757113401723132</v>
      </c>
      <c r="J9556" s="96"/>
      <c r="K9556" s="96"/>
      <c r="L9556" s="96"/>
      <c r="M9556" s="96"/>
      <c r="N9556" s="96"/>
      <c r="O9556" s="96"/>
      <c r="P9556" s="96"/>
    </row>
    <row r="9557" spans="1:16" x14ac:dyDescent="0.25">
      <c r="A9557" s="97">
        <v>43804</v>
      </c>
      <c r="B9557" s="101">
        <v>60</v>
      </c>
      <c r="C9557" s="92" t="str">
        <f t="shared" si="447"/>
        <v>POST /funds-confirmation-consents</v>
      </c>
      <c r="D9557" s="94" t="s">
        <v>208</v>
      </c>
      <c r="E9557" s="93" t="str">
        <f t="shared" si="448"/>
        <v>CoF</v>
      </c>
      <c r="F9557" s="93" t="str">
        <f t="shared" si="449"/>
        <v>N</v>
      </c>
      <c r="G9557" s="95">
        <v>13310715.000117306</v>
      </c>
      <c r="H9557" s="99">
        <v>14420.893685283889</v>
      </c>
      <c r="I9557" s="99">
        <v>13.801342286341708</v>
      </c>
      <c r="J9557" s="96"/>
      <c r="K9557" s="96"/>
      <c r="L9557" s="96"/>
      <c r="M9557" s="96"/>
      <c r="N9557" s="96"/>
      <c r="O9557" s="96"/>
      <c r="P9557" s="96"/>
    </row>
    <row r="9558" spans="1:16" x14ac:dyDescent="0.25">
      <c r="A9558" s="97">
        <v>43804</v>
      </c>
      <c r="B9558" s="101">
        <v>61</v>
      </c>
      <c r="C9558" s="92" t="str">
        <f t="shared" si="447"/>
        <v>GET /funds-confirmation-consents/{ConsentId}</v>
      </c>
      <c r="D9558" s="94" t="s">
        <v>208</v>
      </c>
      <c r="E9558" s="93" t="str">
        <f t="shared" si="448"/>
        <v>CoF</v>
      </c>
      <c r="F9558" s="93" t="str">
        <f t="shared" si="449"/>
        <v>N</v>
      </c>
      <c r="G9558" s="95">
        <v>18475411.277216721</v>
      </c>
      <c r="H9558" s="99">
        <v>37437.53690187708</v>
      </c>
      <c r="I9558" s="99">
        <v>187.31629928941109</v>
      </c>
      <c r="J9558" s="96"/>
      <c r="K9558" s="96"/>
      <c r="L9558" s="96"/>
      <c r="M9558" s="96"/>
      <c r="N9558" s="96"/>
      <c r="O9558" s="96"/>
      <c r="P9558" s="96"/>
    </row>
    <row r="9559" spans="1:16" x14ac:dyDescent="0.25">
      <c r="A9559" s="97">
        <v>43804</v>
      </c>
      <c r="B9559" s="101">
        <v>62</v>
      </c>
      <c r="C9559" s="92" t="str">
        <f t="shared" si="447"/>
        <v>DELETE /funds-confirmation-consents/{ConsentId}</v>
      </c>
      <c r="D9559" s="94" t="s">
        <v>208</v>
      </c>
      <c r="E9559" s="93" t="str">
        <f t="shared" si="448"/>
        <v>CoF</v>
      </c>
      <c r="F9559" s="93" t="str">
        <f t="shared" si="449"/>
        <v>N</v>
      </c>
      <c r="G9559" s="95">
        <v>5845533.1241610143</v>
      </c>
      <c r="H9559" s="99">
        <v>13617.113525536375</v>
      </c>
      <c r="I9559" s="99">
        <v>119.13153079791628</v>
      </c>
      <c r="J9559" s="96"/>
      <c r="K9559" s="96"/>
      <c r="L9559" s="96"/>
      <c r="M9559" s="96"/>
      <c r="N9559" s="96"/>
      <c r="O9559" s="96"/>
      <c r="P9559" s="96"/>
    </row>
    <row r="9560" spans="1:16" x14ac:dyDescent="0.25">
      <c r="A9560" s="97">
        <v>43804</v>
      </c>
      <c r="B9560" s="101">
        <v>63</v>
      </c>
      <c r="C9560" s="92" t="str">
        <f t="shared" si="447"/>
        <v>POST /funds-confirmations</v>
      </c>
      <c r="D9560" s="94" t="s">
        <v>208</v>
      </c>
      <c r="E9560" s="93" t="str">
        <f t="shared" si="448"/>
        <v>CoF</v>
      </c>
      <c r="F9560" s="93" t="str">
        <f t="shared" si="449"/>
        <v>Y</v>
      </c>
      <c r="G9560" s="95">
        <v>8873374.464131644</v>
      </c>
      <c r="H9560" s="99">
        <v>15984.097020542469</v>
      </c>
      <c r="I9560" s="99">
        <v>214.44308044438196</v>
      </c>
      <c r="J9560" s="96"/>
      <c r="K9560" s="96"/>
      <c r="L9560" s="96"/>
      <c r="M9560" s="96"/>
      <c r="N9560" s="96"/>
      <c r="O9560" s="96"/>
      <c r="P9560" s="96"/>
    </row>
    <row r="9561" spans="1:16" x14ac:dyDescent="0.25">
      <c r="A9561" s="97">
        <v>43804</v>
      </c>
      <c r="B9561" s="101">
        <v>75</v>
      </c>
      <c r="C9561" s="92" t="str">
        <f t="shared" si="447"/>
        <v>GET /domestic-payment-consents/{ConsentId}/funds-confirmation</v>
      </c>
      <c r="D9561" s="94" t="s">
        <v>208</v>
      </c>
      <c r="E9561" s="93" t="str">
        <f t="shared" si="448"/>
        <v>CoF</v>
      </c>
      <c r="F9561" s="93" t="str">
        <f t="shared" si="449"/>
        <v>Y</v>
      </c>
      <c r="G9561" s="95">
        <v>4482384.1354553029</v>
      </c>
      <c r="H9561" s="99">
        <v>6414.0433990806805</v>
      </c>
      <c r="I9561" s="99">
        <v>224.29620818882509</v>
      </c>
      <c r="J9561" s="96"/>
      <c r="K9561" s="96"/>
      <c r="L9561" s="96"/>
      <c r="M9561" s="96"/>
      <c r="N9561" s="96"/>
      <c r="O9561" s="96"/>
      <c r="P9561" s="96"/>
    </row>
    <row r="9562" spans="1:16" x14ac:dyDescent="0.25">
      <c r="A9562" s="97">
        <v>43804</v>
      </c>
      <c r="B9562" s="101">
        <v>76</v>
      </c>
      <c r="C9562" s="92" t="str">
        <f t="shared" si="447"/>
        <v>GET /international-payment-consents/{ConsentId}/funds-confirmation</v>
      </c>
      <c r="D9562" s="94" t="s">
        <v>208</v>
      </c>
      <c r="E9562" s="93" t="str">
        <f t="shared" si="448"/>
        <v>CoF</v>
      </c>
      <c r="F9562" s="93" t="str">
        <f t="shared" si="449"/>
        <v>Y</v>
      </c>
      <c r="G9562" s="95">
        <v>16134003.67023077</v>
      </c>
      <c r="H9562" s="99">
        <v>43311.526827348309</v>
      </c>
      <c r="I9562" s="99">
        <v>98.542747242051433</v>
      </c>
      <c r="J9562" s="96"/>
      <c r="K9562" s="96"/>
      <c r="L9562" s="96"/>
      <c r="M9562" s="96"/>
      <c r="N9562" s="96"/>
      <c r="O9562" s="96"/>
      <c r="P9562" s="96"/>
    </row>
    <row r="9563" spans="1:16" x14ac:dyDescent="0.25">
      <c r="A9563" s="97">
        <v>43804</v>
      </c>
      <c r="B9563" s="101">
        <v>77</v>
      </c>
      <c r="C9563" s="92" t="str">
        <f t="shared" si="447"/>
        <v>GET /international-scheduled-payment-consents/{ConsentId}/funds-confirmation</v>
      </c>
      <c r="D9563" s="94" t="s">
        <v>208</v>
      </c>
      <c r="E9563" s="93" t="str">
        <f t="shared" si="448"/>
        <v>CoF</v>
      </c>
      <c r="F9563" s="93" t="str">
        <f t="shared" si="449"/>
        <v>Y</v>
      </c>
      <c r="G9563" s="95">
        <v>32921721.181862604</v>
      </c>
      <c r="H9563" s="103">
        <v>44722.735754332738</v>
      </c>
      <c r="I9563" s="103">
        <v>9.3132768238853423</v>
      </c>
      <c r="J9563" s="96"/>
      <c r="K9563" s="96"/>
      <c r="L9563" s="96"/>
      <c r="M9563" s="96"/>
      <c r="N9563" s="96"/>
      <c r="O9563" s="96"/>
      <c r="P9563" s="96"/>
    </row>
    <row r="9564" spans="1:16" x14ac:dyDescent="0.25">
      <c r="A9564" s="97">
        <v>43804</v>
      </c>
      <c r="B9564" s="101">
        <v>78</v>
      </c>
      <c r="C9564" s="92" t="str">
        <f t="shared" si="447"/>
        <v>GET /accounts/{AccountId}/parties</v>
      </c>
      <c r="D9564" s="94" t="s">
        <v>208</v>
      </c>
      <c r="E9564" s="93" t="str">
        <f t="shared" si="448"/>
        <v>AISP</v>
      </c>
      <c r="F9564" s="93" t="str">
        <f t="shared" si="449"/>
        <v>Y</v>
      </c>
      <c r="G9564" s="104">
        <v>1244033.7698289107</v>
      </c>
      <c r="H9564" s="99">
        <v>51897.157235634018</v>
      </c>
      <c r="I9564" s="99">
        <v>0</v>
      </c>
      <c r="J9564" s="96"/>
      <c r="K9564" s="96"/>
      <c r="L9564" s="96"/>
      <c r="M9564" s="96"/>
      <c r="N9564" s="96"/>
      <c r="O9564" s="96"/>
      <c r="P9564" s="96"/>
    </row>
    <row r="9565" spans="1:16" x14ac:dyDescent="0.25">
      <c r="A9565" s="97">
        <v>43804</v>
      </c>
      <c r="B9565" s="101">
        <v>79</v>
      </c>
      <c r="C9565" s="92" t="str">
        <f t="shared" si="447"/>
        <v>GET /domestic-payments/{DomesticPaymentId}/payment-details</v>
      </c>
      <c r="D9565" s="94" t="s">
        <v>208</v>
      </c>
      <c r="E9565" s="93" t="str">
        <f t="shared" si="448"/>
        <v>PISP</v>
      </c>
      <c r="F9565" s="93" t="str">
        <f t="shared" si="449"/>
        <v>Y</v>
      </c>
      <c r="G9565" s="104">
        <v>38684199.257098392</v>
      </c>
      <c r="H9565" s="99">
        <v>47980.153959081494</v>
      </c>
      <c r="I9565" s="99">
        <v>76.435578834146099</v>
      </c>
      <c r="J9565" s="96"/>
      <c r="K9565" s="96"/>
      <c r="L9565" s="96"/>
      <c r="M9565" s="96"/>
      <c r="N9565" s="96"/>
      <c r="O9565" s="96"/>
      <c r="P9565" s="96"/>
    </row>
    <row r="9566" spans="1:16" x14ac:dyDescent="0.25">
      <c r="A9566" s="97">
        <v>43804</v>
      </c>
      <c r="B9566" s="101">
        <v>80</v>
      </c>
      <c r="C9566" s="92" t="str">
        <f t="shared" si="447"/>
        <v>GET /domestic-scheduled-payments/{DomesticScheduledPaymentId}/payment-details</v>
      </c>
      <c r="D9566" s="94" t="s">
        <v>208</v>
      </c>
      <c r="E9566" s="93" t="str">
        <f t="shared" si="448"/>
        <v>PISP</v>
      </c>
      <c r="F9566" s="93" t="str">
        <f t="shared" si="449"/>
        <v>Y</v>
      </c>
      <c r="G9566" s="104">
        <v>13942787.897749554</v>
      </c>
      <c r="H9566" s="99">
        <v>36274.530145251323</v>
      </c>
      <c r="I9566" s="99">
        <v>91.199998074676998</v>
      </c>
      <c r="J9566" s="96"/>
      <c r="K9566" s="96"/>
      <c r="L9566" s="96"/>
      <c r="M9566" s="96"/>
      <c r="N9566" s="96"/>
      <c r="O9566" s="96"/>
      <c r="P9566" s="96"/>
    </row>
    <row r="9567" spans="1:16" x14ac:dyDescent="0.25">
      <c r="A9567" s="97">
        <v>43804</v>
      </c>
      <c r="B9567" s="101">
        <v>81</v>
      </c>
      <c r="C9567" s="92" t="str">
        <f t="shared" si="447"/>
        <v>GET /domestic-standing-orders/{DomesticStandingOrderId}/payment-details</v>
      </c>
      <c r="D9567" s="94" t="s">
        <v>208</v>
      </c>
      <c r="E9567" s="93" t="str">
        <f t="shared" si="448"/>
        <v>PISP</v>
      </c>
      <c r="F9567" s="93" t="str">
        <f t="shared" si="449"/>
        <v>Y</v>
      </c>
      <c r="G9567" s="104">
        <v>7045403.4288499793</v>
      </c>
      <c r="H9567" s="99">
        <v>9133.2910847226067</v>
      </c>
      <c r="I9567" s="99">
        <v>272.97445158743659</v>
      </c>
      <c r="J9567" s="96"/>
      <c r="K9567" s="96"/>
      <c r="L9567" s="96"/>
      <c r="M9567" s="96"/>
      <c r="N9567" s="96"/>
      <c r="O9567" s="96"/>
      <c r="P9567" s="96"/>
    </row>
    <row r="9568" spans="1:16" x14ac:dyDescent="0.25">
      <c r="A9568" s="97">
        <v>43804</v>
      </c>
      <c r="B9568" s="101">
        <v>82</v>
      </c>
      <c r="C9568" s="92" t="str">
        <f t="shared" si="447"/>
        <v>GET /international-payments/{InternationalPaymentId}/payment-details</v>
      </c>
      <c r="D9568" s="94" t="s">
        <v>208</v>
      </c>
      <c r="E9568" s="93" t="str">
        <f t="shared" si="448"/>
        <v>PISP</v>
      </c>
      <c r="F9568" s="93" t="str">
        <f t="shared" si="449"/>
        <v>Y</v>
      </c>
      <c r="G9568" s="104">
        <v>13329295.364263801</v>
      </c>
      <c r="H9568" s="99">
        <v>22773.897289874629</v>
      </c>
      <c r="I9568" s="99">
        <v>65.153762246883829</v>
      </c>
      <c r="J9568" s="96"/>
      <c r="K9568" s="96"/>
      <c r="L9568" s="96"/>
      <c r="M9568" s="96"/>
      <c r="N9568" s="96"/>
      <c r="O9568" s="96"/>
      <c r="P9568" s="96"/>
    </row>
    <row r="9569" spans="1:16" x14ac:dyDescent="0.25">
      <c r="A9569" s="97">
        <v>43804</v>
      </c>
      <c r="B9569" s="101">
        <v>83</v>
      </c>
      <c r="C9569" s="92" t="str">
        <f t="shared" si="447"/>
        <v>GET /international-scheduled-payments/{InternationalScheduledPaymentId}/payment-details</v>
      </c>
      <c r="D9569" s="94" t="s">
        <v>208</v>
      </c>
      <c r="E9569" s="93" t="str">
        <f t="shared" si="448"/>
        <v>PISP</v>
      </c>
      <c r="F9569" s="93" t="str">
        <f t="shared" si="449"/>
        <v>Y</v>
      </c>
      <c r="G9569" s="104">
        <v>21414648.570529349</v>
      </c>
      <c r="H9569" s="99">
        <v>41921.531635473621</v>
      </c>
      <c r="I9569" s="99">
        <v>64.542694741985798</v>
      </c>
      <c r="J9569" s="96"/>
      <c r="K9569" s="96"/>
      <c r="L9569" s="96"/>
      <c r="M9569" s="96"/>
      <c r="N9569" s="96"/>
      <c r="O9569" s="96"/>
      <c r="P9569" s="96"/>
    </row>
    <row r="9570" spans="1:16" x14ac:dyDescent="0.25">
      <c r="A9570" s="97">
        <v>43804</v>
      </c>
      <c r="B9570" s="101">
        <v>84</v>
      </c>
      <c r="C9570" s="92" t="str">
        <f t="shared" si="447"/>
        <v>GET /international-standing-orders/{InternationalStandingOrderPaymentId}/payment-details</v>
      </c>
      <c r="D9570" s="94" t="s">
        <v>208</v>
      </c>
      <c r="E9570" s="93" t="str">
        <f t="shared" si="448"/>
        <v>PISP</v>
      </c>
      <c r="F9570" s="93" t="str">
        <f t="shared" si="449"/>
        <v>Y</v>
      </c>
      <c r="G9570" s="104">
        <v>6432925.5111004999</v>
      </c>
      <c r="H9570" s="99">
        <v>20361.092210530358</v>
      </c>
      <c r="I9570" s="99">
        <v>85.825381635689311</v>
      </c>
      <c r="J9570" s="96"/>
      <c r="K9570" s="96"/>
      <c r="L9570" s="96"/>
      <c r="M9570" s="96"/>
      <c r="N9570" s="96"/>
      <c r="O9570" s="96"/>
      <c r="P9570" s="96"/>
    </row>
    <row r="9571" spans="1:16" x14ac:dyDescent="0.25">
      <c r="A9571" s="97">
        <v>43804</v>
      </c>
      <c r="B9571" s="101">
        <v>85</v>
      </c>
      <c r="C9571" s="92" t="str">
        <f t="shared" si="447"/>
        <v>GET /file-payments/{FilePaymentId}/payment-details</v>
      </c>
      <c r="D9571" s="94" t="s">
        <v>208</v>
      </c>
      <c r="E9571" s="93" t="str">
        <f t="shared" si="448"/>
        <v>PISP</v>
      </c>
      <c r="F9571" s="93" t="str">
        <f t="shared" si="449"/>
        <v>Y</v>
      </c>
      <c r="G9571" s="104">
        <v>59604803.178639546</v>
      </c>
      <c r="H9571" s="99">
        <v>2935.5678259921747</v>
      </c>
      <c r="I9571" s="99">
        <v>93.232824741895456</v>
      </c>
      <c r="J9571" s="96"/>
      <c r="K9571" s="96"/>
      <c r="L9571" s="96"/>
      <c r="M9571" s="96"/>
      <c r="N9571" s="96"/>
      <c r="O9571" s="96"/>
      <c r="P9571" s="96"/>
    </row>
    <row r="9572" spans="1:16" x14ac:dyDescent="0.25">
      <c r="A9572" s="97">
        <v>43804</v>
      </c>
      <c r="B9572" s="101">
        <v>86</v>
      </c>
      <c r="C9572" s="92" t="str">
        <f t="shared" si="447"/>
        <v>POST /event-subscriptions</v>
      </c>
      <c r="D9572" s="94" t="s">
        <v>208</v>
      </c>
      <c r="E9572" s="93" t="str">
        <f t="shared" si="448"/>
        <v>Notifications</v>
      </c>
      <c r="F9572" s="93" t="str">
        <f t="shared" si="449"/>
        <v>N</v>
      </c>
      <c r="G9572" s="104">
        <v>11979643.500105575</v>
      </c>
      <c r="H9572" s="99">
        <v>12978.804316755501</v>
      </c>
      <c r="I9572" s="99">
        <v>12.421208057707537</v>
      </c>
      <c r="J9572" s="96"/>
      <c r="K9572" s="96"/>
      <c r="L9572" s="96"/>
      <c r="M9572" s="96"/>
      <c r="N9572" s="96"/>
      <c r="O9572" s="96"/>
      <c r="P9572" s="96"/>
    </row>
    <row r="9573" spans="1:16" x14ac:dyDescent="0.25">
      <c r="A9573" s="97">
        <v>43804</v>
      </c>
      <c r="B9573" s="101">
        <v>87</v>
      </c>
      <c r="C9573" s="92" t="str">
        <f t="shared" si="447"/>
        <v>GET /event-subscriptions</v>
      </c>
      <c r="D9573" s="94" t="s">
        <v>208</v>
      </c>
      <c r="E9573" s="93" t="str">
        <f t="shared" si="448"/>
        <v>Notifications</v>
      </c>
      <c r="F9573" s="93" t="str">
        <f t="shared" si="449"/>
        <v>N</v>
      </c>
      <c r="G9573" s="104">
        <v>16627870.14949505</v>
      </c>
      <c r="H9573" s="99">
        <v>33693.78321168937</v>
      </c>
      <c r="I9573" s="99">
        <v>168.58466936046997</v>
      </c>
      <c r="J9573" s="96"/>
      <c r="K9573" s="96"/>
      <c r="L9573" s="96"/>
      <c r="M9573" s="96"/>
      <c r="N9573" s="96"/>
      <c r="O9573" s="96"/>
      <c r="P9573" s="96"/>
    </row>
    <row r="9574" spans="1:16" x14ac:dyDescent="0.25">
      <c r="A9574" s="97">
        <v>43804</v>
      </c>
      <c r="B9574" s="101">
        <v>88</v>
      </c>
      <c r="C9574" s="92" t="str">
        <f t="shared" si="447"/>
        <v>PUT /event-subscriptions/{EventSubscriptionId}</v>
      </c>
      <c r="D9574" s="94" t="s">
        <v>208</v>
      </c>
      <c r="E9574" s="93" t="str">
        <f t="shared" si="448"/>
        <v>Notifications</v>
      </c>
      <c r="F9574" s="93" t="str">
        <f t="shared" si="449"/>
        <v>N</v>
      </c>
      <c r="G9574" s="104">
        <v>12578625.675110854</v>
      </c>
      <c r="H9574" s="99">
        <v>13627.744532593277</v>
      </c>
      <c r="I9574" s="99">
        <v>13.042268460592913</v>
      </c>
      <c r="J9574" s="96"/>
      <c r="K9574" s="96"/>
      <c r="L9574" s="96"/>
      <c r="M9574" s="96"/>
      <c r="N9574" s="96"/>
      <c r="O9574" s="96"/>
      <c r="P9574" s="96"/>
    </row>
    <row r="9575" spans="1:16" x14ac:dyDescent="0.25">
      <c r="A9575" s="97">
        <v>43804</v>
      </c>
      <c r="B9575" s="101">
        <v>89</v>
      </c>
      <c r="C9575" s="92" t="str">
        <f t="shared" si="447"/>
        <v>DELETE /event-subscriptions/{EventSubscriptionId}</v>
      </c>
      <c r="D9575" s="94" t="s">
        <v>208</v>
      </c>
      <c r="E9575" s="93" t="str">
        <f t="shared" si="448"/>
        <v>Notifications</v>
      </c>
      <c r="F9575" s="93" t="str">
        <f t="shared" si="449"/>
        <v>N</v>
      </c>
      <c r="G9575" s="104">
        <v>6430086.4365771161</v>
      </c>
      <c r="H9575" s="99">
        <v>14978.824878090014</v>
      </c>
      <c r="I9575" s="99">
        <v>131.04468387770791</v>
      </c>
      <c r="J9575" s="96"/>
      <c r="K9575" s="96"/>
      <c r="L9575" s="96"/>
      <c r="M9575" s="96"/>
      <c r="N9575" s="96"/>
      <c r="O9575" s="96"/>
      <c r="P9575" s="96"/>
    </row>
    <row r="9576" spans="1:16" x14ac:dyDescent="0.25">
      <c r="A9576" s="97">
        <v>43804</v>
      </c>
      <c r="B9576" s="101">
        <v>90</v>
      </c>
      <c r="C9576" s="92" t="str">
        <f t="shared" si="447"/>
        <v>POST /event-notifications</v>
      </c>
      <c r="D9576" s="94" t="s">
        <v>208</v>
      </c>
      <c r="E9576" s="93" t="str">
        <f t="shared" si="448"/>
        <v>Notifications</v>
      </c>
      <c r="F9576" s="93" t="str">
        <f t="shared" si="449"/>
        <v>N</v>
      </c>
      <c r="G9576" s="104">
        <v>8429705.7409250606</v>
      </c>
      <c r="H9576" s="99">
        <v>15184.892169515346</v>
      </c>
      <c r="I9576" s="99">
        <v>203.72092642216285</v>
      </c>
      <c r="J9576" s="96"/>
      <c r="K9576" s="96"/>
      <c r="L9576" s="96"/>
      <c r="M9576" s="96"/>
      <c r="N9576" s="96"/>
      <c r="O9576" s="96"/>
      <c r="P9576" s="96"/>
    </row>
    <row r="9577" spans="1:16" x14ac:dyDescent="0.25">
      <c r="A9577" s="97">
        <v>43804</v>
      </c>
      <c r="B9577" s="101">
        <v>91</v>
      </c>
      <c r="C9577" s="92" t="str">
        <f t="shared" si="447"/>
        <v>POST /events</v>
      </c>
      <c r="D9577" s="94" t="s">
        <v>208</v>
      </c>
      <c r="E9577" s="93" t="str">
        <f t="shared" si="448"/>
        <v>Notifications</v>
      </c>
      <c r="F9577" s="93" t="str">
        <f t="shared" si="449"/>
        <v>N</v>
      </c>
      <c r="G9577" s="104">
        <v>5260979.8117449135</v>
      </c>
      <c r="H9577" s="99">
        <v>12255.402172982738</v>
      </c>
      <c r="I9577" s="99">
        <v>107.21837771812466</v>
      </c>
      <c r="J9577" s="96"/>
      <c r="K9577" s="96"/>
      <c r="L9577" s="96"/>
      <c r="M9577" s="96"/>
      <c r="N9577" s="96"/>
      <c r="O9577" s="96"/>
      <c r="P9577" s="96"/>
    </row>
    <row r="9578" spans="1:16" x14ac:dyDescent="0.25">
      <c r="A9578" s="97">
        <v>43805</v>
      </c>
      <c r="B9578" s="101">
        <v>0</v>
      </c>
      <c r="C9578" s="92" t="str">
        <f t="shared" si="447"/>
        <v>OIDC endpoints for token IDs</v>
      </c>
      <c r="D9578" s="94" t="s">
        <v>207</v>
      </c>
      <c r="E9578" s="93" t="str">
        <f t="shared" si="448"/>
        <v>OIDC</v>
      </c>
      <c r="F9578" s="93" t="str">
        <f t="shared" si="449"/>
        <v>N</v>
      </c>
      <c r="G9578" s="111">
        <v>769545907.90162492</v>
      </c>
      <c r="H9578" s="99">
        <v>1612668.7160962299</v>
      </c>
      <c r="I9578" s="99">
        <v>540.29720420012461</v>
      </c>
      <c r="J9578" s="96"/>
      <c r="K9578" s="96"/>
      <c r="L9578" s="96"/>
      <c r="M9578" s="96"/>
      <c r="N9578" s="96"/>
      <c r="O9578" s="96"/>
      <c r="P9578" s="96"/>
    </row>
    <row r="9579" spans="1:16" x14ac:dyDescent="0.25">
      <c r="A9579" s="100">
        <v>43805</v>
      </c>
      <c r="B9579" s="101">
        <v>1</v>
      </c>
      <c r="C9579" s="92" t="str">
        <f t="shared" si="447"/>
        <v>POST /account-access-consents</v>
      </c>
      <c r="D9579" s="94" t="s">
        <v>207</v>
      </c>
      <c r="E9579" s="93" t="str">
        <f t="shared" si="448"/>
        <v>AISP</v>
      </c>
      <c r="F9579" s="93" t="str">
        <f t="shared" si="449"/>
        <v>N</v>
      </c>
      <c r="G9579" s="95">
        <v>806673.36061195785</v>
      </c>
      <c r="H9579" s="101">
        <v>28005.52225018555</v>
      </c>
      <c r="I9579" s="101">
        <v>96.502997398944657</v>
      </c>
      <c r="J9579" s="96"/>
      <c r="K9579" s="96"/>
      <c r="L9579" s="96"/>
      <c r="M9579" s="96"/>
      <c r="N9579" s="96"/>
      <c r="O9579" s="96"/>
      <c r="P9579" s="96"/>
    </row>
    <row r="9580" spans="1:16" x14ac:dyDescent="0.25">
      <c r="A9580" s="100">
        <v>43805</v>
      </c>
      <c r="B9580" s="101">
        <v>2</v>
      </c>
      <c r="C9580" s="92" t="str">
        <f t="shared" si="447"/>
        <v>GET /account-access-consents/{ConsentId}</v>
      </c>
      <c r="D9580" s="94" t="s">
        <v>207</v>
      </c>
      <c r="E9580" s="93" t="str">
        <f t="shared" si="448"/>
        <v>AISP</v>
      </c>
      <c r="F9580" s="93" t="str">
        <f t="shared" si="449"/>
        <v>N</v>
      </c>
      <c r="G9580" s="95">
        <v>1500677.5355495373</v>
      </c>
      <c r="H9580" s="101">
        <v>27059.851938576448</v>
      </c>
      <c r="I9580" s="101">
        <v>36.273091840932778</v>
      </c>
      <c r="J9580" s="96"/>
      <c r="K9580" s="96"/>
      <c r="L9580" s="96"/>
      <c r="M9580" s="96"/>
      <c r="N9580" s="96"/>
      <c r="O9580" s="96"/>
      <c r="P9580" s="96"/>
    </row>
    <row r="9581" spans="1:16" x14ac:dyDescent="0.25">
      <c r="A9581" s="100">
        <v>43805</v>
      </c>
      <c r="B9581" s="101">
        <v>3</v>
      </c>
      <c r="C9581" s="92" t="str">
        <f t="shared" si="447"/>
        <v>DELETE /account-access-consents/{ConsentId}</v>
      </c>
      <c r="D9581" s="94" t="s">
        <v>207</v>
      </c>
      <c r="E9581" s="93" t="str">
        <f t="shared" si="448"/>
        <v>AISP</v>
      </c>
      <c r="F9581" s="93" t="str">
        <f t="shared" si="449"/>
        <v>N</v>
      </c>
      <c r="G9581" s="95">
        <v>833311.49858303671</v>
      </c>
      <c r="H9581" s="101">
        <v>27441.694324478132</v>
      </c>
      <c r="I9581" s="101">
        <v>314.20254381856762</v>
      </c>
      <c r="J9581" s="96"/>
      <c r="K9581" s="96"/>
      <c r="L9581" s="96"/>
      <c r="M9581" s="96"/>
      <c r="N9581" s="96"/>
      <c r="O9581" s="96"/>
      <c r="P9581" s="96"/>
    </row>
    <row r="9582" spans="1:16" x14ac:dyDescent="0.25">
      <c r="A9582" s="100">
        <v>43805</v>
      </c>
      <c r="B9582" s="101">
        <v>4</v>
      </c>
      <c r="C9582" s="92" t="str">
        <f t="shared" si="447"/>
        <v>GET /accounts</v>
      </c>
      <c r="D9582" s="94" t="s">
        <v>207</v>
      </c>
      <c r="E9582" s="93" t="str">
        <f t="shared" si="448"/>
        <v>AISP</v>
      </c>
      <c r="F9582" s="93" t="str">
        <f t="shared" si="449"/>
        <v>Y</v>
      </c>
      <c r="G9582" s="95">
        <v>1971725.6532890659</v>
      </c>
      <c r="H9582" s="101">
        <v>29601.344684848198</v>
      </c>
      <c r="I9582" s="101">
        <v>80.481582760466182</v>
      </c>
      <c r="J9582" s="96"/>
      <c r="K9582" s="96"/>
      <c r="L9582" s="96"/>
      <c r="M9582" s="96"/>
      <c r="N9582" s="96"/>
      <c r="O9582" s="96"/>
      <c r="P9582" s="96"/>
    </row>
    <row r="9583" spans="1:16" x14ac:dyDescent="0.25">
      <c r="A9583" s="100">
        <v>43805</v>
      </c>
      <c r="B9583" s="101">
        <v>5</v>
      </c>
      <c r="C9583" s="92" t="str">
        <f t="shared" si="447"/>
        <v>GET /accounts/{AccountId}</v>
      </c>
      <c r="D9583" s="94" t="s">
        <v>207</v>
      </c>
      <c r="E9583" s="93" t="str">
        <f t="shared" si="448"/>
        <v>AISP</v>
      </c>
      <c r="F9583" s="93" t="str">
        <f t="shared" si="449"/>
        <v>Y</v>
      </c>
      <c r="G9583" s="95">
        <v>3272760.73887758</v>
      </c>
      <c r="H9583" s="101">
        <v>43513.844580953381</v>
      </c>
      <c r="I9583" s="101">
        <v>95.024086703839558</v>
      </c>
      <c r="J9583" s="96"/>
      <c r="K9583" s="96"/>
      <c r="L9583" s="96"/>
      <c r="M9583" s="96"/>
      <c r="N9583" s="96"/>
      <c r="O9583" s="96"/>
      <c r="P9583" s="96"/>
    </row>
    <row r="9584" spans="1:16" x14ac:dyDescent="0.25">
      <c r="A9584" s="100">
        <v>43805</v>
      </c>
      <c r="B9584" s="101">
        <v>6</v>
      </c>
      <c r="C9584" s="92" t="str">
        <f t="shared" si="447"/>
        <v>GET /accounts/{AccountId}/balances</v>
      </c>
      <c r="D9584" s="94" t="s">
        <v>207</v>
      </c>
      <c r="E9584" s="93" t="str">
        <f t="shared" si="448"/>
        <v>AISP</v>
      </c>
      <c r="F9584" s="93" t="str">
        <f t="shared" si="449"/>
        <v>Y</v>
      </c>
      <c r="G9584" s="95">
        <v>2116443.4313600976</v>
      </c>
      <c r="H9584" s="101">
        <v>28739.269145100687</v>
      </c>
      <c r="I9584" s="101">
        <v>142.08993152193386</v>
      </c>
      <c r="J9584" s="96"/>
      <c r="K9584" s="96"/>
      <c r="L9584" s="96"/>
      <c r="M9584" s="96"/>
      <c r="N9584" s="96"/>
      <c r="O9584" s="96"/>
      <c r="P9584" s="96"/>
    </row>
    <row r="9585" spans="1:16" x14ac:dyDescent="0.25">
      <c r="A9585" s="100">
        <v>43805</v>
      </c>
      <c r="B9585" s="101">
        <v>7</v>
      </c>
      <c r="C9585" s="92" t="str">
        <f t="shared" si="447"/>
        <v>GET /balances</v>
      </c>
      <c r="D9585" s="94" t="s">
        <v>207</v>
      </c>
      <c r="E9585" s="93" t="str">
        <f t="shared" si="448"/>
        <v>AISP</v>
      </c>
      <c r="F9585" s="93" t="str">
        <f t="shared" si="449"/>
        <v>Y</v>
      </c>
      <c r="G9585" s="95">
        <v>1262771.9675495503</v>
      </c>
      <c r="H9585" s="101">
        <v>22818.329965411656</v>
      </c>
      <c r="I9585" s="101">
        <v>172.35307395930056</v>
      </c>
      <c r="J9585" s="96"/>
      <c r="K9585" s="96"/>
      <c r="L9585" s="96"/>
      <c r="M9585" s="96"/>
      <c r="N9585" s="96"/>
      <c r="O9585" s="96"/>
      <c r="P9585" s="96"/>
    </row>
    <row r="9586" spans="1:16" x14ac:dyDescent="0.25">
      <c r="A9586" s="100">
        <v>43805</v>
      </c>
      <c r="B9586" s="101">
        <v>8</v>
      </c>
      <c r="C9586" s="92" t="str">
        <f t="shared" si="447"/>
        <v>GET /accounts/{AccountId}/transactions</v>
      </c>
      <c r="D9586" s="94" t="s">
        <v>207</v>
      </c>
      <c r="E9586" s="93" t="str">
        <f t="shared" si="448"/>
        <v>AISP</v>
      </c>
      <c r="F9586" s="93" t="str">
        <f t="shared" si="449"/>
        <v>Y</v>
      </c>
      <c r="G9586" s="95">
        <v>38842080.516111866</v>
      </c>
      <c r="H9586" s="101">
        <v>21568.306581608151</v>
      </c>
      <c r="I9586" s="101">
        <v>174.40642746605229</v>
      </c>
      <c r="J9586" s="96"/>
      <c r="K9586" s="96"/>
      <c r="L9586" s="96"/>
      <c r="M9586" s="96"/>
      <c r="N9586" s="96"/>
      <c r="O9586" s="96"/>
      <c r="P9586" s="96"/>
    </row>
    <row r="9587" spans="1:16" x14ac:dyDescent="0.25">
      <c r="A9587" s="100">
        <v>43805</v>
      </c>
      <c r="B9587" s="101">
        <v>9</v>
      </c>
      <c r="C9587" s="92" t="str">
        <f t="shared" si="447"/>
        <v>GET /transactions</v>
      </c>
      <c r="D9587" s="94" t="s">
        <v>207</v>
      </c>
      <c r="E9587" s="93" t="str">
        <f t="shared" si="448"/>
        <v>AISP</v>
      </c>
      <c r="F9587" s="93" t="str">
        <f t="shared" si="449"/>
        <v>Y</v>
      </c>
      <c r="G9587" s="95">
        <v>371265333.97632927</v>
      </c>
      <c r="H9587" s="101">
        <v>47583.027969045426</v>
      </c>
      <c r="I9587" s="101">
        <v>38.550268358257206</v>
      </c>
      <c r="J9587" s="96"/>
      <c r="K9587" s="96"/>
      <c r="L9587" s="96"/>
      <c r="M9587" s="96"/>
      <c r="N9587" s="96"/>
      <c r="O9587" s="96"/>
      <c r="P9587" s="96"/>
    </row>
    <row r="9588" spans="1:16" x14ac:dyDescent="0.25">
      <c r="A9588" s="100">
        <v>43805</v>
      </c>
      <c r="B9588" s="101">
        <v>10</v>
      </c>
      <c r="C9588" s="92" t="str">
        <f t="shared" si="447"/>
        <v>GET /accounts/{AccountId}/beneficiaries</v>
      </c>
      <c r="D9588" s="94" t="s">
        <v>207</v>
      </c>
      <c r="E9588" s="93" t="str">
        <f t="shared" si="448"/>
        <v>AISP</v>
      </c>
      <c r="F9588" s="93" t="str">
        <f t="shared" si="449"/>
        <v>Y</v>
      </c>
      <c r="G9588" s="95">
        <v>2226340.7337937606</v>
      </c>
      <c r="H9588" s="101">
        <v>26799.913251801514</v>
      </c>
      <c r="I9588" s="101">
        <v>138.57812977686183</v>
      </c>
      <c r="J9588" s="96"/>
      <c r="K9588" s="96"/>
      <c r="L9588" s="96"/>
      <c r="M9588" s="96"/>
      <c r="N9588" s="96"/>
      <c r="O9588" s="96"/>
      <c r="P9588" s="96"/>
    </row>
    <row r="9589" spans="1:16" x14ac:dyDescent="0.25">
      <c r="A9589" s="100">
        <v>43805</v>
      </c>
      <c r="B9589" s="101">
        <v>11</v>
      </c>
      <c r="C9589" s="92" t="str">
        <f t="shared" si="447"/>
        <v>GET /beneficiaries</v>
      </c>
      <c r="D9589" s="94" t="s">
        <v>207</v>
      </c>
      <c r="E9589" s="93" t="str">
        <f t="shared" si="448"/>
        <v>AISP</v>
      </c>
      <c r="F9589" s="93" t="str">
        <f t="shared" si="449"/>
        <v>Y</v>
      </c>
      <c r="G9589" s="95">
        <v>3179686.5947714197</v>
      </c>
      <c r="H9589" s="101">
        <v>34576.46263517419</v>
      </c>
      <c r="I9589" s="101">
        <v>34.603337599214342</v>
      </c>
      <c r="J9589" s="96"/>
      <c r="K9589" s="96"/>
      <c r="L9589" s="96"/>
      <c r="M9589" s="96"/>
      <c r="N9589" s="96"/>
      <c r="O9589" s="96"/>
      <c r="P9589" s="96"/>
    </row>
    <row r="9590" spans="1:16" x14ac:dyDescent="0.25">
      <c r="A9590" s="100">
        <v>43805</v>
      </c>
      <c r="B9590" s="101">
        <v>12</v>
      </c>
      <c r="C9590" s="92" t="str">
        <f t="shared" si="447"/>
        <v>GET /accounts/{AccountId}/direct-debits</v>
      </c>
      <c r="D9590" s="94" t="s">
        <v>207</v>
      </c>
      <c r="E9590" s="93" t="str">
        <f t="shared" si="448"/>
        <v>AISP</v>
      </c>
      <c r="F9590" s="93" t="str">
        <f t="shared" si="449"/>
        <v>Y</v>
      </c>
      <c r="G9590" s="95">
        <v>2276253.5092983111</v>
      </c>
      <c r="H9590" s="102">
        <v>38465.285272631154</v>
      </c>
      <c r="I9590" s="102">
        <v>193.04518466152223</v>
      </c>
      <c r="J9590" s="96"/>
      <c r="K9590" s="96"/>
      <c r="L9590" s="96"/>
      <c r="M9590" s="96"/>
      <c r="N9590" s="96"/>
      <c r="O9590" s="96"/>
      <c r="P9590" s="96"/>
    </row>
    <row r="9591" spans="1:16" x14ac:dyDescent="0.25">
      <c r="A9591" s="100">
        <v>43805</v>
      </c>
      <c r="B9591" s="101">
        <v>13</v>
      </c>
      <c r="C9591" s="92" t="str">
        <f t="shared" si="447"/>
        <v>GET /direct-debits</v>
      </c>
      <c r="D9591" s="94" t="s">
        <v>207</v>
      </c>
      <c r="E9591" s="93" t="str">
        <f t="shared" si="448"/>
        <v>AISP</v>
      </c>
      <c r="F9591" s="93" t="str">
        <f t="shared" si="449"/>
        <v>Y</v>
      </c>
      <c r="G9591" s="95">
        <v>2032809.9434929863</v>
      </c>
      <c r="H9591" s="102">
        <v>23770.896227416619</v>
      </c>
      <c r="I9591" s="102">
        <v>242.10084238624364</v>
      </c>
      <c r="J9591" s="96"/>
      <c r="K9591" s="96"/>
      <c r="L9591" s="96"/>
      <c r="M9591" s="96"/>
      <c r="N9591" s="96"/>
      <c r="O9591" s="96"/>
      <c r="P9591" s="96"/>
    </row>
    <row r="9592" spans="1:16" x14ac:dyDescent="0.25">
      <c r="A9592" s="100">
        <v>43805</v>
      </c>
      <c r="B9592" s="101">
        <v>14</v>
      </c>
      <c r="C9592" s="92" t="str">
        <f t="shared" si="447"/>
        <v>GET /accounts/{AccountId}/standing-orders</v>
      </c>
      <c r="D9592" s="94" t="s">
        <v>207</v>
      </c>
      <c r="E9592" s="93" t="str">
        <f t="shared" si="448"/>
        <v>AISP</v>
      </c>
      <c r="F9592" s="93" t="str">
        <f t="shared" si="449"/>
        <v>Y</v>
      </c>
      <c r="G9592" s="95">
        <v>1040516.2011528002</v>
      </c>
      <c r="H9592" s="102">
        <v>17742.326436354273</v>
      </c>
      <c r="I9592" s="102">
        <v>135.34431334891377</v>
      </c>
      <c r="J9592" s="96"/>
      <c r="K9592" s="96"/>
      <c r="L9592" s="96"/>
      <c r="M9592" s="96"/>
      <c r="N9592" s="96"/>
      <c r="O9592" s="96"/>
      <c r="P9592" s="96"/>
    </row>
    <row r="9593" spans="1:16" x14ac:dyDescent="0.25">
      <c r="A9593" s="100">
        <v>43805</v>
      </c>
      <c r="B9593" s="101">
        <v>15</v>
      </c>
      <c r="C9593" s="92" t="str">
        <f t="shared" si="447"/>
        <v>GET /standing-orders</v>
      </c>
      <c r="D9593" s="94" t="s">
        <v>207</v>
      </c>
      <c r="E9593" s="93" t="str">
        <f t="shared" si="448"/>
        <v>AISP</v>
      </c>
      <c r="F9593" s="93" t="str">
        <f t="shared" si="449"/>
        <v>Y</v>
      </c>
      <c r="G9593" s="95">
        <v>1791878.9232745073</v>
      </c>
      <c r="H9593" s="102">
        <v>43907.646453310794</v>
      </c>
      <c r="I9593" s="102">
        <v>151.46953405321503</v>
      </c>
      <c r="J9593" s="96"/>
      <c r="K9593" s="96"/>
      <c r="L9593" s="96"/>
      <c r="M9593" s="96"/>
      <c r="N9593" s="96"/>
      <c r="O9593" s="96"/>
      <c r="P9593" s="96"/>
    </row>
    <row r="9594" spans="1:16" x14ac:dyDescent="0.25">
      <c r="A9594" s="100">
        <v>43805</v>
      </c>
      <c r="B9594" s="101">
        <v>16</v>
      </c>
      <c r="C9594" s="92" t="str">
        <f t="shared" si="447"/>
        <v>GET /accounts/{AccountId}/product</v>
      </c>
      <c r="D9594" s="94" t="s">
        <v>207</v>
      </c>
      <c r="E9594" s="93" t="str">
        <f t="shared" si="448"/>
        <v>AISP</v>
      </c>
      <c r="F9594" s="93" t="str">
        <f t="shared" si="449"/>
        <v>Y</v>
      </c>
      <c r="G9594" s="95">
        <v>417362.6487980996</v>
      </c>
      <c r="H9594" s="102">
        <v>5310.8025496624132</v>
      </c>
      <c r="I9594" s="102">
        <v>171.33673342803866</v>
      </c>
      <c r="J9594" s="96"/>
      <c r="K9594" s="96"/>
      <c r="L9594" s="96"/>
      <c r="M9594" s="96"/>
      <c r="N9594" s="96"/>
      <c r="O9594" s="96"/>
      <c r="P9594" s="96"/>
    </row>
    <row r="9595" spans="1:16" x14ac:dyDescent="0.25">
      <c r="A9595" s="100">
        <v>43805</v>
      </c>
      <c r="B9595" s="101">
        <v>17</v>
      </c>
      <c r="C9595" s="92" t="str">
        <f t="shared" si="447"/>
        <v>GET /products</v>
      </c>
      <c r="D9595" s="94" t="s">
        <v>207</v>
      </c>
      <c r="E9595" s="93" t="str">
        <f t="shared" si="448"/>
        <v>AISP</v>
      </c>
      <c r="F9595" s="93" t="str">
        <f t="shared" si="449"/>
        <v>Y</v>
      </c>
      <c r="G9595" s="95">
        <v>961540.06807956158</v>
      </c>
      <c r="H9595" s="102">
        <v>33434.898710081819</v>
      </c>
      <c r="I9595" s="102">
        <v>225.14128417518543</v>
      </c>
      <c r="J9595" s="96"/>
      <c r="K9595" s="96"/>
      <c r="L9595" s="96"/>
      <c r="M9595" s="96"/>
      <c r="N9595" s="96"/>
      <c r="O9595" s="96"/>
      <c r="P9595" s="96"/>
    </row>
    <row r="9596" spans="1:16" x14ac:dyDescent="0.25">
      <c r="A9596" s="100">
        <v>43805</v>
      </c>
      <c r="B9596" s="101">
        <v>18</v>
      </c>
      <c r="C9596" s="92" t="str">
        <f t="shared" si="447"/>
        <v>GET /accounts/{AccountId}/offers</v>
      </c>
      <c r="D9596" s="94" t="s">
        <v>207</v>
      </c>
      <c r="E9596" s="93" t="str">
        <f t="shared" si="448"/>
        <v>AISP</v>
      </c>
      <c r="F9596" s="93" t="str">
        <f t="shared" si="449"/>
        <v>Y</v>
      </c>
      <c r="G9596" s="95">
        <v>908424.21633586753</v>
      </c>
      <c r="H9596" s="102">
        <v>40175.982103587688</v>
      </c>
      <c r="I9596" s="102">
        <v>314.44322021892594</v>
      </c>
      <c r="J9596" s="96"/>
      <c r="K9596" s="96"/>
      <c r="L9596" s="96"/>
      <c r="M9596" s="96"/>
      <c r="N9596" s="96"/>
      <c r="O9596" s="96"/>
      <c r="P9596" s="96"/>
    </row>
    <row r="9597" spans="1:16" x14ac:dyDescent="0.25">
      <c r="A9597" s="100">
        <v>43805</v>
      </c>
      <c r="B9597" s="101">
        <v>19</v>
      </c>
      <c r="C9597" s="92" t="str">
        <f t="shared" si="447"/>
        <v>GET /offers</v>
      </c>
      <c r="D9597" s="94" t="s">
        <v>207</v>
      </c>
      <c r="E9597" s="93" t="str">
        <f t="shared" si="448"/>
        <v>AISP</v>
      </c>
      <c r="F9597" s="93" t="str">
        <f t="shared" si="449"/>
        <v>Y</v>
      </c>
      <c r="G9597" s="95">
        <v>3546302.5131522147</v>
      </c>
      <c r="H9597" s="102">
        <v>44145.728742109939</v>
      </c>
      <c r="I9597" s="102">
        <v>179.32118457581691</v>
      </c>
      <c r="J9597" s="96"/>
      <c r="K9597" s="96"/>
      <c r="L9597" s="96"/>
      <c r="M9597" s="96"/>
      <c r="N9597" s="96"/>
      <c r="O9597" s="96"/>
      <c r="P9597" s="96"/>
    </row>
    <row r="9598" spans="1:16" x14ac:dyDescent="0.25">
      <c r="A9598" s="100">
        <v>43805</v>
      </c>
      <c r="B9598" s="101">
        <v>20</v>
      </c>
      <c r="C9598" s="92" t="str">
        <f t="shared" si="447"/>
        <v>GET /accounts/{AccountId}/party</v>
      </c>
      <c r="D9598" s="94" t="s">
        <v>207</v>
      </c>
      <c r="E9598" s="93" t="str">
        <f t="shared" si="448"/>
        <v>AISP</v>
      </c>
      <c r="F9598" s="93" t="str">
        <f t="shared" si="449"/>
        <v>Y</v>
      </c>
      <c r="G9598" s="95">
        <v>1450670.4503383043</v>
      </c>
      <c r="H9598" s="102">
        <v>51217.529843177908</v>
      </c>
      <c r="I9598" s="102">
        <v>0</v>
      </c>
      <c r="J9598" s="96"/>
      <c r="K9598" s="96"/>
      <c r="L9598" s="96"/>
      <c r="M9598" s="96"/>
      <c r="N9598" s="96"/>
      <c r="O9598" s="96"/>
      <c r="P9598" s="96"/>
    </row>
    <row r="9599" spans="1:16" x14ac:dyDescent="0.25">
      <c r="A9599" s="100">
        <v>43805</v>
      </c>
      <c r="B9599" s="101">
        <v>21</v>
      </c>
      <c r="C9599" s="92" t="str">
        <f t="shared" si="447"/>
        <v>GET /party</v>
      </c>
      <c r="D9599" s="94" t="s">
        <v>207</v>
      </c>
      <c r="E9599" s="93" t="str">
        <f t="shared" si="448"/>
        <v>AISP</v>
      </c>
      <c r="F9599" s="93" t="str">
        <f t="shared" si="449"/>
        <v>Y</v>
      </c>
      <c r="G9599" s="95">
        <v>1030219.17119387</v>
      </c>
      <c r="H9599" s="102">
        <v>10039.78713760352</v>
      </c>
      <c r="I9599" s="102">
        <v>357.9744184515045</v>
      </c>
      <c r="J9599" s="96"/>
      <c r="K9599" s="96"/>
      <c r="L9599" s="96"/>
      <c r="M9599" s="96"/>
      <c r="N9599" s="96"/>
      <c r="O9599" s="96"/>
      <c r="P9599" s="96"/>
    </row>
    <row r="9600" spans="1:16" x14ac:dyDescent="0.25">
      <c r="A9600" s="100">
        <v>43805</v>
      </c>
      <c r="B9600" s="101">
        <v>22</v>
      </c>
      <c r="C9600" s="92" t="str">
        <f t="shared" si="447"/>
        <v>GET /accounts/{AccountId}/scheduled-payments</v>
      </c>
      <c r="D9600" s="94" t="s">
        <v>207</v>
      </c>
      <c r="E9600" s="93" t="str">
        <f t="shared" si="448"/>
        <v>AISP</v>
      </c>
      <c r="F9600" s="93" t="str">
        <f t="shared" si="449"/>
        <v>Y</v>
      </c>
      <c r="G9600" s="95">
        <v>1003675.0010403723</v>
      </c>
      <c r="H9600" s="102">
        <v>35445.167821609313</v>
      </c>
      <c r="I9600" s="102">
        <v>3.3189206579215069</v>
      </c>
      <c r="J9600" s="96"/>
      <c r="K9600" s="96"/>
      <c r="L9600" s="96"/>
      <c r="M9600" s="96"/>
      <c r="N9600" s="96"/>
      <c r="O9600" s="96"/>
      <c r="P9600" s="96"/>
    </row>
    <row r="9601" spans="1:16" x14ac:dyDescent="0.25">
      <c r="A9601" s="100">
        <v>43805</v>
      </c>
      <c r="B9601" s="101">
        <v>23</v>
      </c>
      <c r="C9601" s="92" t="str">
        <f t="shared" si="447"/>
        <v>GET /scheduled-payments</v>
      </c>
      <c r="D9601" s="94" t="s">
        <v>207</v>
      </c>
      <c r="E9601" s="93" t="str">
        <f t="shared" si="448"/>
        <v>AISP</v>
      </c>
      <c r="F9601" s="93" t="str">
        <f t="shared" si="449"/>
        <v>Y</v>
      </c>
      <c r="G9601" s="95">
        <v>2220058.4708285434</v>
      </c>
      <c r="H9601" s="102">
        <v>32301.393071835111</v>
      </c>
      <c r="I9601" s="102">
        <v>97.340409692303965</v>
      </c>
      <c r="J9601" s="96"/>
      <c r="K9601" s="96"/>
      <c r="L9601" s="96"/>
      <c r="M9601" s="96"/>
      <c r="N9601" s="96"/>
      <c r="O9601" s="96"/>
      <c r="P9601" s="96"/>
    </row>
    <row r="9602" spans="1:16" x14ac:dyDescent="0.25">
      <c r="A9602" s="100">
        <v>43805</v>
      </c>
      <c r="B9602" s="101">
        <v>24</v>
      </c>
      <c r="C9602" s="92" t="str">
        <f t="shared" si="447"/>
        <v>GET /accounts/{AccountId}/statements</v>
      </c>
      <c r="D9602" s="94" t="s">
        <v>207</v>
      </c>
      <c r="E9602" s="93" t="str">
        <f t="shared" si="448"/>
        <v>AISP</v>
      </c>
      <c r="F9602" s="93" t="str">
        <f t="shared" si="449"/>
        <v>Y</v>
      </c>
      <c r="G9602" s="95">
        <v>1143383.0500519304</v>
      </c>
      <c r="H9602" s="102">
        <v>15624.813192515619</v>
      </c>
      <c r="I9602" s="102">
        <v>142.5194570741763</v>
      </c>
      <c r="J9602" s="96"/>
      <c r="K9602" s="96"/>
      <c r="L9602" s="96"/>
      <c r="M9602" s="96"/>
      <c r="N9602" s="96"/>
      <c r="O9602" s="96"/>
      <c r="P9602" s="96"/>
    </row>
    <row r="9603" spans="1:16" x14ac:dyDescent="0.25">
      <c r="A9603" s="100">
        <v>43805</v>
      </c>
      <c r="B9603" s="101">
        <v>25</v>
      </c>
      <c r="C9603" s="92" t="str">
        <f t="shared" si="447"/>
        <v>GET /accounts/{AccountId}/statements/{StatementId}</v>
      </c>
      <c r="D9603" s="94" t="s">
        <v>207</v>
      </c>
      <c r="E9603" s="93" t="str">
        <f t="shared" si="448"/>
        <v>AISP</v>
      </c>
      <c r="F9603" s="93" t="str">
        <f t="shared" si="449"/>
        <v>Y</v>
      </c>
      <c r="G9603" s="95">
        <v>1447319.8406824493</v>
      </c>
      <c r="H9603" s="102">
        <v>22109.085355749048</v>
      </c>
      <c r="I9603" s="102">
        <v>117.54627994327365</v>
      </c>
      <c r="J9603" s="96"/>
      <c r="K9603" s="96"/>
      <c r="L9603" s="96"/>
      <c r="M9603" s="96"/>
      <c r="N9603" s="96"/>
      <c r="O9603" s="96"/>
      <c r="P9603" s="96"/>
    </row>
    <row r="9604" spans="1:16" x14ac:dyDescent="0.25">
      <c r="A9604" s="100">
        <v>43805</v>
      </c>
      <c r="B9604" s="101">
        <v>26</v>
      </c>
      <c r="C9604" s="92" t="str">
        <f t="shared" si="447"/>
        <v>GET /accounts/{AccountId}/statements/{StatementId}/file</v>
      </c>
      <c r="D9604" s="94" t="s">
        <v>207</v>
      </c>
      <c r="E9604" s="93" t="str">
        <f t="shared" si="448"/>
        <v>AISP</v>
      </c>
      <c r="F9604" s="93" t="str">
        <f t="shared" si="449"/>
        <v>Y</v>
      </c>
      <c r="G9604" s="95">
        <v>2657298.5818845676</v>
      </c>
      <c r="H9604" s="102">
        <v>24150.315312191393</v>
      </c>
      <c r="I9604" s="102">
        <v>97.448851048452738</v>
      </c>
      <c r="J9604" s="96"/>
      <c r="K9604" s="96"/>
      <c r="L9604" s="96"/>
      <c r="M9604" s="96"/>
      <c r="N9604" s="96"/>
      <c r="O9604" s="96"/>
      <c r="P9604" s="96"/>
    </row>
    <row r="9605" spans="1:16" x14ac:dyDescent="0.25">
      <c r="A9605" s="100">
        <v>43805</v>
      </c>
      <c r="B9605" s="101">
        <v>27</v>
      </c>
      <c r="C9605" s="92" t="str">
        <f t="shared" si="447"/>
        <v>GET /accounts/{AccountId}/statements/{StatementId}/transactions</v>
      </c>
      <c r="D9605" s="94" t="s">
        <v>207</v>
      </c>
      <c r="E9605" s="93" t="str">
        <f t="shared" si="448"/>
        <v>AISP</v>
      </c>
      <c r="F9605" s="93" t="str">
        <f t="shared" si="449"/>
        <v>Y</v>
      </c>
      <c r="G9605" s="95">
        <v>35726367.474117339</v>
      </c>
      <c r="H9605" s="102">
        <v>6616.1990639798023</v>
      </c>
      <c r="I9605" s="102">
        <v>293.17689925553543</v>
      </c>
      <c r="J9605" s="96"/>
      <c r="K9605" s="96"/>
      <c r="L9605" s="96"/>
      <c r="M9605" s="96"/>
      <c r="N9605" s="96"/>
      <c r="O9605" s="96"/>
      <c r="P9605" s="96"/>
    </row>
    <row r="9606" spans="1:16" x14ac:dyDescent="0.25">
      <c r="A9606" s="100">
        <v>43805</v>
      </c>
      <c r="B9606" s="101">
        <v>28</v>
      </c>
      <c r="C9606" s="92" t="str">
        <f t="shared" si="447"/>
        <v>GET /statements</v>
      </c>
      <c r="D9606" s="94" t="s">
        <v>207</v>
      </c>
      <c r="E9606" s="93" t="str">
        <f t="shared" si="448"/>
        <v>AISP</v>
      </c>
      <c r="F9606" s="93" t="str">
        <f t="shared" si="449"/>
        <v>Y</v>
      </c>
      <c r="G9606" s="95">
        <v>4304672.3741090717</v>
      </c>
      <c r="H9606" s="102">
        <v>38888.717098647612</v>
      </c>
      <c r="I9606" s="102">
        <v>76.475960768502645</v>
      </c>
      <c r="J9606" s="96"/>
      <c r="K9606" s="96"/>
      <c r="L9606" s="96"/>
      <c r="M9606" s="96"/>
      <c r="N9606" s="96"/>
      <c r="O9606" s="96"/>
      <c r="P9606" s="96"/>
    </row>
    <row r="9607" spans="1:16" x14ac:dyDescent="0.25">
      <c r="A9607" s="100">
        <v>43805</v>
      </c>
      <c r="B9607" s="101">
        <v>29</v>
      </c>
      <c r="C9607" s="92" t="str">
        <f t="shared" si="447"/>
        <v>POST /domestic-payment-consents</v>
      </c>
      <c r="D9607" s="94" t="s">
        <v>207</v>
      </c>
      <c r="E9607" s="93" t="str">
        <f t="shared" si="448"/>
        <v>PISP</v>
      </c>
      <c r="F9607" s="93" t="str">
        <f t="shared" si="449"/>
        <v>N</v>
      </c>
      <c r="G9607" s="95">
        <v>3587118.0366006596</v>
      </c>
      <c r="H9607" s="102">
        <v>8607.8268041082338</v>
      </c>
      <c r="I9607" s="102">
        <v>93.204022744731631</v>
      </c>
      <c r="J9607" s="96"/>
      <c r="K9607" s="96"/>
      <c r="L9607" s="96"/>
      <c r="M9607" s="96"/>
      <c r="N9607" s="96"/>
      <c r="O9607" s="96"/>
      <c r="P9607" s="96"/>
    </row>
    <row r="9608" spans="1:16" x14ac:dyDescent="0.25">
      <c r="A9608" s="100">
        <v>43805</v>
      </c>
      <c r="B9608" s="101">
        <v>30</v>
      </c>
      <c r="C9608" s="92" t="str">
        <f t="shared" ref="C9608:C9671" si="450">VLOOKUP($B9608,endpoints,3)</f>
        <v>GET /domestic-payment-consents/{ConsentId}</v>
      </c>
      <c r="D9608" s="94" t="s">
        <v>207</v>
      </c>
      <c r="E9608" s="93" t="str">
        <f t="shared" ref="E9608:E9671" si="451">VLOOKUP($B9608,endpoints,4)</f>
        <v>PISP</v>
      </c>
      <c r="F9608" s="93" t="str">
        <f t="shared" ref="F9608:F9671" si="452">VLOOKUP($B9608,endpoints,5)</f>
        <v>N</v>
      </c>
      <c r="G9608" s="95">
        <v>14662000.295693558</v>
      </c>
      <c r="H9608" s="102">
        <v>17448.822853706093</v>
      </c>
      <c r="I9608" s="102">
        <v>155.76004606001231</v>
      </c>
      <c r="J9608" s="96"/>
      <c r="K9608" s="96"/>
      <c r="L9608" s="96"/>
      <c r="M9608" s="96"/>
      <c r="N9608" s="96"/>
      <c r="O9608" s="96"/>
      <c r="P9608" s="96"/>
    </row>
    <row r="9609" spans="1:16" x14ac:dyDescent="0.25">
      <c r="A9609" s="100">
        <v>43805</v>
      </c>
      <c r="B9609" s="101">
        <v>31</v>
      </c>
      <c r="C9609" s="92" t="str">
        <f t="shared" si="450"/>
        <v>POST /domestic-payments</v>
      </c>
      <c r="D9609" s="94" t="s">
        <v>207</v>
      </c>
      <c r="E9609" s="93" t="str">
        <f t="shared" si="451"/>
        <v>PISP</v>
      </c>
      <c r="F9609" s="93" t="str">
        <f t="shared" si="452"/>
        <v>Y</v>
      </c>
      <c r="G9609" s="95">
        <v>4897521.1250512572</v>
      </c>
      <c r="H9609" s="102">
        <v>16776.734348007878</v>
      </c>
      <c r="I9609" s="102">
        <v>6.1096411614009076</v>
      </c>
      <c r="J9609" s="96"/>
      <c r="K9609" s="96"/>
      <c r="L9609" s="96"/>
      <c r="M9609" s="96"/>
      <c r="N9609" s="96"/>
      <c r="O9609" s="96"/>
      <c r="P9609" s="96"/>
    </row>
    <row r="9610" spans="1:16" x14ac:dyDescent="0.25">
      <c r="A9610" s="100">
        <v>43805</v>
      </c>
      <c r="B9610" s="101">
        <v>32</v>
      </c>
      <c r="C9610" s="92" t="str">
        <f t="shared" si="450"/>
        <v>GET /domestic-payments/{DomesticPaymentId}</v>
      </c>
      <c r="D9610" s="94" t="s">
        <v>207</v>
      </c>
      <c r="E9610" s="93" t="str">
        <f t="shared" si="451"/>
        <v>PISP</v>
      </c>
      <c r="F9610" s="93" t="str">
        <f t="shared" si="452"/>
        <v>Y</v>
      </c>
      <c r="G9610" s="95">
        <v>34275360.153074987</v>
      </c>
      <c r="H9610" s="102">
        <v>39421.182650364892</v>
      </c>
      <c r="I9610" s="102">
        <v>83.081599283743202</v>
      </c>
      <c r="J9610" s="96"/>
      <c r="K9610" s="96"/>
      <c r="L9610" s="96"/>
      <c r="M9610" s="96"/>
      <c r="N9610" s="96"/>
      <c r="O9610" s="96"/>
      <c r="P9610" s="96"/>
    </row>
    <row r="9611" spans="1:16" x14ac:dyDescent="0.25">
      <c r="A9611" s="100">
        <v>43805</v>
      </c>
      <c r="B9611" s="101">
        <v>33</v>
      </c>
      <c r="C9611" s="92" t="str">
        <f t="shared" si="450"/>
        <v>POST /domestic-scheduled-payment-consents</v>
      </c>
      <c r="D9611" s="94" t="s">
        <v>207</v>
      </c>
      <c r="E9611" s="93" t="str">
        <f t="shared" si="451"/>
        <v>PISP</v>
      </c>
      <c r="F9611" s="93" t="str">
        <f t="shared" si="452"/>
        <v>N</v>
      </c>
      <c r="G9611" s="95">
        <v>19422009.781887535</v>
      </c>
      <c r="H9611" s="102">
        <v>16988.478892255633</v>
      </c>
      <c r="I9611" s="102">
        <v>111.46856370401576</v>
      </c>
      <c r="J9611" s="96"/>
      <c r="K9611" s="96"/>
      <c r="L9611" s="96"/>
      <c r="M9611" s="96"/>
      <c r="N9611" s="96"/>
      <c r="O9611" s="96"/>
      <c r="P9611" s="96"/>
    </row>
    <row r="9612" spans="1:16" x14ac:dyDescent="0.25">
      <c r="A9612" s="100">
        <v>43805</v>
      </c>
      <c r="B9612" s="101">
        <v>34</v>
      </c>
      <c r="C9612" s="92" t="str">
        <f t="shared" si="450"/>
        <v>GET /domestic-scheduled-payment-consents/{ConsentId}</v>
      </c>
      <c r="D9612" s="94" t="s">
        <v>207</v>
      </c>
      <c r="E9612" s="93" t="str">
        <f t="shared" si="451"/>
        <v>PISP</v>
      </c>
      <c r="F9612" s="93" t="str">
        <f t="shared" si="452"/>
        <v>N</v>
      </c>
      <c r="G9612" s="95">
        <v>13663844.559929358</v>
      </c>
      <c r="H9612" s="102">
        <v>12799.932151715961</v>
      </c>
      <c r="I9612" s="102">
        <v>91.791722544719875</v>
      </c>
      <c r="J9612" s="96"/>
      <c r="K9612" s="96"/>
      <c r="L9612" s="96"/>
      <c r="M9612" s="96"/>
      <c r="N9612" s="96"/>
      <c r="O9612" s="96"/>
      <c r="P9612" s="96"/>
    </row>
    <row r="9613" spans="1:16" x14ac:dyDescent="0.25">
      <c r="A9613" s="100">
        <v>43805</v>
      </c>
      <c r="B9613" s="101">
        <v>35</v>
      </c>
      <c r="C9613" s="92" t="str">
        <f t="shared" si="450"/>
        <v>POST /domestic-scheduled-payments</v>
      </c>
      <c r="D9613" s="94" t="s">
        <v>207</v>
      </c>
      <c r="E9613" s="93" t="str">
        <f t="shared" si="451"/>
        <v>PISP</v>
      </c>
      <c r="F9613" s="93" t="str">
        <f t="shared" si="452"/>
        <v>Y</v>
      </c>
      <c r="G9613" s="95">
        <v>29007304.990510866</v>
      </c>
      <c r="H9613" s="102">
        <v>40835.230450637871</v>
      </c>
      <c r="I9613" s="102">
        <v>182.3186766541655</v>
      </c>
      <c r="J9613" s="96"/>
      <c r="K9613" s="96"/>
      <c r="L9613" s="96"/>
      <c r="M9613" s="96"/>
      <c r="N9613" s="96"/>
      <c r="O9613" s="96"/>
      <c r="P9613" s="96"/>
    </row>
    <row r="9614" spans="1:16" x14ac:dyDescent="0.25">
      <c r="A9614" s="100">
        <v>43805</v>
      </c>
      <c r="B9614" s="101">
        <v>36</v>
      </c>
      <c r="C9614" s="92" t="str">
        <f t="shared" si="450"/>
        <v>GET /domestic-scheduled-payments/{DomesticScheduledPaymentId}</v>
      </c>
      <c r="D9614" s="94" t="s">
        <v>207</v>
      </c>
      <c r="E9614" s="93" t="str">
        <f t="shared" si="451"/>
        <v>PISP</v>
      </c>
      <c r="F9614" s="93" t="str">
        <f t="shared" si="452"/>
        <v>Y</v>
      </c>
      <c r="G9614" s="95">
        <v>14069128.911500849</v>
      </c>
      <c r="H9614" s="102">
        <v>33335.479820599474</v>
      </c>
      <c r="I9614" s="102">
        <v>98.238560960234523</v>
      </c>
      <c r="J9614" s="96"/>
      <c r="K9614" s="96"/>
      <c r="L9614" s="96"/>
      <c r="M9614" s="96"/>
      <c r="N9614" s="96"/>
      <c r="O9614" s="96"/>
      <c r="P9614" s="96"/>
    </row>
    <row r="9615" spans="1:16" x14ac:dyDescent="0.25">
      <c r="A9615" s="100">
        <v>43805</v>
      </c>
      <c r="B9615" s="101">
        <v>37</v>
      </c>
      <c r="C9615" s="92" t="str">
        <f t="shared" si="450"/>
        <v>POST /domestic-standing-order-consents</v>
      </c>
      <c r="D9615" s="94" t="s">
        <v>207</v>
      </c>
      <c r="E9615" s="93" t="str">
        <f t="shared" si="451"/>
        <v>PISP</v>
      </c>
      <c r="F9615" s="93" t="str">
        <f t="shared" si="452"/>
        <v>N</v>
      </c>
      <c r="G9615" s="95">
        <v>26409004.995512038</v>
      </c>
      <c r="H9615" s="102">
        <v>23886.952498482082</v>
      </c>
      <c r="I9615" s="102">
        <v>241.47774345168727</v>
      </c>
      <c r="J9615" s="96"/>
      <c r="K9615" s="96"/>
      <c r="L9615" s="96"/>
      <c r="M9615" s="96"/>
      <c r="N9615" s="96"/>
      <c r="O9615" s="96"/>
      <c r="P9615" s="96"/>
    </row>
    <row r="9616" spans="1:16" x14ac:dyDescent="0.25">
      <c r="A9616" s="100">
        <v>43805</v>
      </c>
      <c r="B9616" s="101">
        <v>38</v>
      </c>
      <c r="C9616" s="92" t="str">
        <f t="shared" si="450"/>
        <v>GET /domestic-standing-order-consents/{ConsentId}</v>
      </c>
      <c r="D9616" s="94" t="s">
        <v>207</v>
      </c>
      <c r="E9616" s="93" t="str">
        <f t="shared" si="451"/>
        <v>PISP</v>
      </c>
      <c r="F9616" s="93" t="str">
        <f t="shared" si="452"/>
        <v>N</v>
      </c>
      <c r="G9616" s="95">
        <v>24334281.707521383</v>
      </c>
      <c r="H9616" s="102">
        <v>31564.022065316763</v>
      </c>
      <c r="I9616" s="102">
        <v>202.5287565173102</v>
      </c>
      <c r="J9616" s="96"/>
      <c r="K9616" s="96"/>
      <c r="L9616" s="96"/>
      <c r="M9616" s="96"/>
      <c r="N9616" s="96"/>
      <c r="O9616" s="96"/>
      <c r="P9616" s="96"/>
    </row>
    <row r="9617" spans="1:16" x14ac:dyDescent="0.25">
      <c r="A9617" s="100">
        <v>43805</v>
      </c>
      <c r="B9617" s="101">
        <v>39</v>
      </c>
      <c r="C9617" s="92" t="str">
        <f t="shared" si="450"/>
        <v>POST /domestic-standing-orders</v>
      </c>
      <c r="D9617" s="94" t="s">
        <v>207</v>
      </c>
      <c r="E9617" s="93" t="str">
        <f t="shared" si="451"/>
        <v>PISP</v>
      </c>
      <c r="F9617" s="93" t="str">
        <f t="shared" si="452"/>
        <v>Y</v>
      </c>
      <c r="G9617" s="95">
        <v>8999826.7644257937</v>
      </c>
      <c r="H9617" s="102">
        <v>21197.156604515367</v>
      </c>
      <c r="I9617" s="102">
        <v>2.306222288931552</v>
      </c>
      <c r="J9617" s="96"/>
      <c r="K9617" s="96"/>
      <c r="L9617" s="96"/>
      <c r="M9617" s="96"/>
      <c r="N9617" s="96"/>
      <c r="O9617" s="96"/>
      <c r="P9617" s="96"/>
    </row>
    <row r="9618" spans="1:16" x14ac:dyDescent="0.25">
      <c r="A9618" s="100">
        <v>43805</v>
      </c>
      <c r="B9618" s="101">
        <v>40</v>
      </c>
      <c r="C9618" s="92" t="str">
        <f t="shared" si="450"/>
        <v>GET /domestic-standing-orders/{DomesticStandingOrderId}</v>
      </c>
      <c r="D9618" s="94" t="s">
        <v>207</v>
      </c>
      <c r="E9618" s="93" t="str">
        <f t="shared" si="451"/>
        <v>PISP</v>
      </c>
      <c r="F9618" s="93" t="str">
        <f t="shared" si="452"/>
        <v>Y</v>
      </c>
      <c r="G9618" s="95">
        <v>5946492.0707916552</v>
      </c>
      <c r="H9618" s="102">
        <v>7952.6410277129216</v>
      </c>
      <c r="I9618" s="102">
        <v>273.60343507011692</v>
      </c>
      <c r="J9618" s="96"/>
      <c r="K9618" s="96"/>
      <c r="L9618" s="96"/>
      <c r="M9618" s="96"/>
      <c r="N9618" s="96"/>
      <c r="O9618" s="96"/>
      <c r="P9618" s="96"/>
    </row>
    <row r="9619" spans="1:16" x14ac:dyDescent="0.25">
      <c r="A9619" s="100">
        <v>43805</v>
      </c>
      <c r="B9619" s="101">
        <v>41</v>
      </c>
      <c r="C9619" s="92" t="str">
        <f t="shared" si="450"/>
        <v>POST /international-payment-consents</v>
      </c>
      <c r="D9619" s="94" t="s">
        <v>207</v>
      </c>
      <c r="E9619" s="93" t="str">
        <f t="shared" si="451"/>
        <v>PISP</v>
      </c>
      <c r="F9619" s="93" t="str">
        <f t="shared" si="452"/>
        <v>N</v>
      </c>
      <c r="G9619" s="95">
        <v>35984601.598932907</v>
      </c>
      <c r="H9619" s="102">
        <v>41942.408884802535</v>
      </c>
      <c r="I9619" s="102">
        <v>75.677008657977851</v>
      </c>
      <c r="J9619" s="96"/>
      <c r="K9619" s="96"/>
      <c r="L9619" s="96"/>
      <c r="M9619" s="96"/>
      <c r="N9619" s="96"/>
      <c r="O9619" s="96"/>
      <c r="P9619" s="96"/>
    </row>
    <row r="9620" spans="1:16" x14ac:dyDescent="0.25">
      <c r="A9620" s="100">
        <v>43805</v>
      </c>
      <c r="B9620" s="101">
        <v>42</v>
      </c>
      <c r="C9620" s="92" t="str">
        <f t="shared" si="450"/>
        <v>GET /international-payment-consents/{ConsentId}</v>
      </c>
      <c r="D9620" s="94" t="s">
        <v>207</v>
      </c>
      <c r="E9620" s="93" t="str">
        <f t="shared" si="451"/>
        <v>PISP</v>
      </c>
      <c r="F9620" s="93" t="str">
        <f t="shared" si="452"/>
        <v>N</v>
      </c>
      <c r="G9620" s="95">
        <v>32914266.149840493</v>
      </c>
      <c r="H9620" s="102">
        <v>33475.649627400104</v>
      </c>
      <c r="I9620" s="102">
        <v>269.70028283519434</v>
      </c>
      <c r="J9620" s="96"/>
      <c r="K9620" s="96"/>
      <c r="L9620" s="96"/>
      <c r="M9620" s="96"/>
      <c r="N9620" s="96"/>
      <c r="O9620" s="96"/>
      <c r="P9620" s="96"/>
    </row>
    <row r="9621" spans="1:16" x14ac:dyDescent="0.25">
      <c r="A9621" s="100">
        <v>43805</v>
      </c>
      <c r="B9621" s="101">
        <v>43</v>
      </c>
      <c r="C9621" s="92" t="str">
        <f t="shared" si="450"/>
        <v>POST /international-payments</v>
      </c>
      <c r="D9621" s="94" t="s">
        <v>207</v>
      </c>
      <c r="E9621" s="93" t="str">
        <f t="shared" si="451"/>
        <v>PISP</v>
      </c>
      <c r="F9621" s="93" t="str">
        <f t="shared" si="452"/>
        <v>Y</v>
      </c>
      <c r="G9621" s="95">
        <v>40150056.898446135</v>
      </c>
      <c r="H9621" s="102">
        <v>36289.81835127146</v>
      </c>
      <c r="I9621" s="102">
        <v>49.880207347957217</v>
      </c>
      <c r="J9621" s="96"/>
      <c r="K9621" s="96"/>
      <c r="L9621" s="96"/>
      <c r="M9621" s="96"/>
      <c r="N9621" s="96"/>
      <c r="O9621" s="96"/>
      <c r="P9621" s="96"/>
    </row>
    <row r="9622" spans="1:16" x14ac:dyDescent="0.25">
      <c r="A9622" s="100">
        <v>43805</v>
      </c>
      <c r="B9622" s="101">
        <v>44</v>
      </c>
      <c r="C9622" s="92" t="str">
        <f t="shared" si="450"/>
        <v>GET /international-payments/{InternationalPaymentId}</v>
      </c>
      <c r="D9622" s="94" t="s">
        <v>207</v>
      </c>
      <c r="E9622" s="93" t="str">
        <f t="shared" si="451"/>
        <v>PISP</v>
      </c>
      <c r="F9622" s="93" t="str">
        <f t="shared" si="452"/>
        <v>Y</v>
      </c>
      <c r="G9622" s="95">
        <v>15149273.545380203</v>
      </c>
      <c r="H9622" s="102">
        <v>21356.08779364594</v>
      </c>
      <c r="I9622" s="102">
        <v>71.377675835972923</v>
      </c>
      <c r="J9622" s="96"/>
      <c r="K9622" s="96"/>
      <c r="L9622" s="96"/>
      <c r="M9622" s="96"/>
      <c r="N9622" s="96"/>
      <c r="O9622" s="96"/>
      <c r="P9622" s="96"/>
    </row>
    <row r="9623" spans="1:16" x14ac:dyDescent="0.25">
      <c r="A9623" s="100">
        <v>43805</v>
      </c>
      <c r="B9623" s="101">
        <v>45</v>
      </c>
      <c r="C9623" s="92" t="str">
        <f t="shared" si="450"/>
        <v>POST /international-scheduled-payment-consents</v>
      </c>
      <c r="D9623" s="94" t="s">
        <v>207</v>
      </c>
      <c r="E9623" s="93" t="str">
        <f t="shared" si="451"/>
        <v>PISP</v>
      </c>
      <c r="F9623" s="93" t="str">
        <f t="shared" si="452"/>
        <v>N</v>
      </c>
      <c r="G9623" s="95">
        <v>29996562.30870064</v>
      </c>
      <c r="H9623" s="102">
        <v>35125.359289686196</v>
      </c>
      <c r="I9623" s="102">
        <v>15.140109013545974</v>
      </c>
      <c r="J9623" s="96"/>
      <c r="K9623" s="96"/>
      <c r="L9623" s="96"/>
      <c r="M9623" s="96"/>
      <c r="N9623" s="96"/>
      <c r="O9623" s="96"/>
      <c r="P9623" s="96"/>
    </row>
    <row r="9624" spans="1:16" x14ac:dyDescent="0.25">
      <c r="A9624" s="100">
        <v>43805</v>
      </c>
      <c r="B9624" s="101">
        <v>46</v>
      </c>
      <c r="C9624" s="92" t="str">
        <f t="shared" si="450"/>
        <v>GET /international-scheduled-payment-consents/{ConsentId}</v>
      </c>
      <c r="D9624" s="94" t="s">
        <v>207</v>
      </c>
      <c r="E9624" s="93" t="str">
        <f t="shared" si="451"/>
        <v>PISP</v>
      </c>
      <c r="F9624" s="93" t="str">
        <f t="shared" si="452"/>
        <v>N</v>
      </c>
      <c r="G9624" s="95">
        <v>10390101.889593136</v>
      </c>
      <c r="H9624" s="102">
        <v>30416.276191989124</v>
      </c>
      <c r="I9624" s="102">
        <v>31.100262314481462</v>
      </c>
      <c r="J9624" s="96"/>
      <c r="K9624" s="96"/>
      <c r="L9624" s="96"/>
      <c r="M9624" s="96"/>
      <c r="N9624" s="96"/>
      <c r="O9624" s="96"/>
      <c r="P9624" s="96"/>
    </row>
    <row r="9625" spans="1:16" x14ac:dyDescent="0.25">
      <c r="A9625" s="100">
        <v>43805</v>
      </c>
      <c r="B9625" s="101">
        <v>47</v>
      </c>
      <c r="C9625" s="92" t="str">
        <f t="shared" si="450"/>
        <v>POST /international-scheduled-payments</v>
      </c>
      <c r="D9625" s="94" t="s">
        <v>207</v>
      </c>
      <c r="E9625" s="93" t="str">
        <f t="shared" si="451"/>
        <v>PISP</v>
      </c>
      <c r="F9625" s="93" t="str">
        <f t="shared" si="452"/>
        <v>Y</v>
      </c>
      <c r="G9625" s="95">
        <v>14165297.967474848</v>
      </c>
      <c r="H9625" s="102">
        <v>20803.782145486664</v>
      </c>
      <c r="I9625" s="102">
        <v>85.34838254180579</v>
      </c>
      <c r="J9625" s="96"/>
      <c r="K9625" s="96"/>
      <c r="L9625" s="96"/>
      <c r="M9625" s="96"/>
      <c r="N9625" s="96"/>
      <c r="O9625" s="96"/>
      <c r="P9625" s="96"/>
    </row>
    <row r="9626" spans="1:16" x14ac:dyDescent="0.25">
      <c r="A9626" s="100">
        <v>43805</v>
      </c>
      <c r="B9626" s="101">
        <v>48</v>
      </c>
      <c r="C9626" s="92" t="str">
        <f t="shared" si="450"/>
        <v>GET /international-scheduled-payments/{InternationalScheduledPaymentId}</v>
      </c>
      <c r="D9626" s="94" t="s">
        <v>207</v>
      </c>
      <c r="E9626" s="93" t="str">
        <f t="shared" si="451"/>
        <v>PISP</v>
      </c>
      <c r="F9626" s="93" t="str">
        <f t="shared" si="452"/>
        <v>Y</v>
      </c>
      <c r="G9626" s="95">
        <v>25229355.286538467</v>
      </c>
      <c r="H9626" s="102">
        <v>35390.2208249877</v>
      </c>
      <c r="I9626" s="102">
        <v>54.766596212529507</v>
      </c>
      <c r="J9626" s="96"/>
      <c r="K9626" s="96"/>
      <c r="L9626" s="96"/>
      <c r="M9626" s="96"/>
      <c r="N9626" s="96"/>
      <c r="O9626" s="96"/>
      <c r="P9626" s="96"/>
    </row>
    <row r="9627" spans="1:16" x14ac:dyDescent="0.25">
      <c r="A9627" s="100">
        <v>43805</v>
      </c>
      <c r="B9627" s="101">
        <v>49</v>
      </c>
      <c r="C9627" s="92" t="str">
        <f t="shared" si="450"/>
        <v>POST /international-standing-order-consents</v>
      </c>
      <c r="D9627" s="94" t="s">
        <v>207</v>
      </c>
      <c r="E9627" s="93" t="str">
        <f t="shared" si="451"/>
        <v>PISP</v>
      </c>
      <c r="F9627" s="93" t="str">
        <f t="shared" si="452"/>
        <v>N</v>
      </c>
      <c r="G9627" s="95">
        <v>3989380.849637046</v>
      </c>
      <c r="H9627" s="102">
        <v>12876.321916412739</v>
      </c>
      <c r="I9627" s="102">
        <v>7.0977684849594738</v>
      </c>
      <c r="J9627" s="96"/>
      <c r="K9627" s="96"/>
      <c r="L9627" s="96"/>
      <c r="M9627" s="96"/>
      <c r="N9627" s="96"/>
      <c r="O9627" s="96"/>
      <c r="P9627" s="96"/>
    </row>
    <row r="9628" spans="1:16" x14ac:dyDescent="0.25">
      <c r="A9628" s="100">
        <v>43805</v>
      </c>
      <c r="B9628" s="101">
        <v>50</v>
      </c>
      <c r="C9628" s="92" t="str">
        <f t="shared" si="450"/>
        <v>GET /international-standing-order-consents/{ConsentId}</v>
      </c>
      <c r="D9628" s="94" t="s">
        <v>207</v>
      </c>
      <c r="E9628" s="93" t="str">
        <f t="shared" si="451"/>
        <v>PISP</v>
      </c>
      <c r="F9628" s="93" t="str">
        <f t="shared" si="452"/>
        <v>N</v>
      </c>
      <c r="G9628" s="95">
        <v>20736054.546331823</v>
      </c>
      <c r="H9628" s="102">
        <v>33768.483141852223</v>
      </c>
      <c r="I9628" s="102">
        <v>300.10390515058998</v>
      </c>
      <c r="J9628" s="96"/>
      <c r="K9628" s="96"/>
      <c r="L9628" s="96"/>
      <c r="M9628" s="96"/>
      <c r="N9628" s="96"/>
      <c r="O9628" s="96"/>
      <c r="P9628" s="96"/>
    </row>
    <row r="9629" spans="1:16" x14ac:dyDescent="0.25">
      <c r="A9629" s="100">
        <v>43805</v>
      </c>
      <c r="B9629" s="101">
        <v>51</v>
      </c>
      <c r="C9629" s="92" t="str">
        <f t="shared" si="450"/>
        <v>POST /international-standing-orders</v>
      </c>
      <c r="D9629" s="94" t="s">
        <v>207</v>
      </c>
      <c r="E9629" s="93" t="str">
        <f t="shared" si="451"/>
        <v>PISP</v>
      </c>
      <c r="F9629" s="93" t="str">
        <f t="shared" si="452"/>
        <v>Y</v>
      </c>
      <c r="G9629" s="95">
        <v>15996311.152351024</v>
      </c>
      <c r="H9629" s="102">
        <v>27603.299205124295</v>
      </c>
      <c r="I9629" s="102">
        <v>268.64712713110663</v>
      </c>
      <c r="J9629" s="96"/>
      <c r="K9629" s="96"/>
      <c r="L9629" s="96"/>
      <c r="M9629" s="96"/>
      <c r="N9629" s="96"/>
      <c r="O9629" s="96"/>
      <c r="P9629" s="96"/>
    </row>
    <row r="9630" spans="1:16" x14ac:dyDescent="0.25">
      <c r="A9630" s="100">
        <v>43805</v>
      </c>
      <c r="B9630" s="101">
        <v>52</v>
      </c>
      <c r="C9630" s="92" t="str">
        <f t="shared" si="450"/>
        <v>GET /international-standing-orders/{InternationalStandingOrderPaymentId}</v>
      </c>
      <c r="D9630" s="94" t="s">
        <v>207</v>
      </c>
      <c r="E9630" s="93" t="str">
        <f t="shared" si="451"/>
        <v>PISP</v>
      </c>
      <c r="F9630" s="93" t="str">
        <f t="shared" si="452"/>
        <v>Y</v>
      </c>
      <c r="G9630" s="95">
        <v>7095375.0389349544</v>
      </c>
      <c r="H9630" s="102">
        <v>18566.838957685319</v>
      </c>
      <c r="I9630" s="102">
        <v>82.959007625229205</v>
      </c>
      <c r="J9630" s="96"/>
      <c r="K9630" s="96"/>
      <c r="L9630" s="96"/>
      <c r="M9630" s="96"/>
      <c r="N9630" s="96"/>
      <c r="O9630" s="96"/>
      <c r="P9630" s="96"/>
    </row>
    <row r="9631" spans="1:16" x14ac:dyDescent="0.25">
      <c r="A9631" s="100">
        <v>43805</v>
      </c>
      <c r="B9631" s="101">
        <v>53</v>
      </c>
      <c r="C9631" s="92" t="str">
        <f t="shared" si="450"/>
        <v>POST /file-payment-consents</v>
      </c>
      <c r="D9631" s="94" t="s">
        <v>207</v>
      </c>
      <c r="E9631" s="93" t="str">
        <f t="shared" si="451"/>
        <v>PISP</v>
      </c>
      <c r="F9631" s="93" t="str">
        <f t="shared" si="452"/>
        <v>N</v>
      </c>
      <c r="G9631" s="95">
        <v>12772850.856294999</v>
      </c>
      <c r="H9631" s="102">
        <v>14734.516475035374</v>
      </c>
      <c r="I9631" s="102">
        <v>25.048888142206529</v>
      </c>
      <c r="J9631" s="96"/>
      <c r="K9631" s="96"/>
      <c r="L9631" s="96"/>
      <c r="M9631" s="96"/>
      <c r="N9631" s="96"/>
      <c r="O9631" s="96"/>
      <c r="P9631" s="96"/>
    </row>
    <row r="9632" spans="1:16" x14ac:dyDescent="0.25">
      <c r="A9632" s="100">
        <v>43805</v>
      </c>
      <c r="B9632" s="101">
        <v>54</v>
      </c>
      <c r="C9632" s="92" t="str">
        <f t="shared" si="450"/>
        <v>GET /file-payment-consents/{ConsentId}</v>
      </c>
      <c r="D9632" s="94" t="s">
        <v>207</v>
      </c>
      <c r="E9632" s="93" t="str">
        <f t="shared" si="451"/>
        <v>PISP</v>
      </c>
      <c r="F9632" s="93" t="str">
        <f t="shared" si="452"/>
        <v>N</v>
      </c>
      <c r="G9632" s="95">
        <v>24832155.686049834</v>
      </c>
      <c r="H9632" s="102">
        <v>25793.685193406283</v>
      </c>
      <c r="I9632" s="102">
        <v>193.2537175853916</v>
      </c>
      <c r="J9632" s="96"/>
      <c r="K9632" s="96"/>
      <c r="L9632" s="96"/>
      <c r="M9632" s="96"/>
      <c r="N9632" s="96"/>
      <c r="O9632" s="96"/>
      <c r="P9632" s="96"/>
    </row>
    <row r="9633" spans="1:16" x14ac:dyDescent="0.25">
      <c r="A9633" s="100">
        <v>43805</v>
      </c>
      <c r="B9633" s="101">
        <v>55</v>
      </c>
      <c r="C9633" s="92" t="str">
        <f t="shared" si="450"/>
        <v>POST /file-payment-consents/{ConsentId}/file</v>
      </c>
      <c r="D9633" s="94" t="s">
        <v>207</v>
      </c>
      <c r="E9633" s="93" t="str">
        <f t="shared" si="451"/>
        <v>PISP</v>
      </c>
      <c r="F9633" s="93" t="str">
        <f t="shared" si="452"/>
        <v>N</v>
      </c>
      <c r="G9633" s="95">
        <v>25231191.64975493</v>
      </c>
      <c r="H9633" s="102">
        <v>36041.66580837169</v>
      </c>
      <c r="I9633" s="102">
        <v>72.153802142918963</v>
      </c>
      <c r="J9633" s="96"/>
      <c r="K9633" s="96"/>
      <c r="L9633" s="96"/>
      <c r="M9633" s="96"/>
      <c r="N9633" s="96"/>
      <c r="O9633" s="96"/>
      <c r="P9633" s="96"/>
    </row>
    <row r="9634" spans="1:16" x14ac:dyDescent="0.25">
      <c r="A9634" s="100">
        <v>43805</v>
      </c>
      <c r="B9634" s="101">
        <v>56</v>
      </c>
      <c r="C9634" s="92" t="str">
        <f t="shared" si="450"/>
        <v>GET /file-payment-consents/{ConsentId}/file</v>
      </c>
      <c r="D9634" s="94" t="s">
        <v>207</v>
      </c>
      <c r="E9634" s="93" t="str">
        <f t="shared" si="451"/>
        <v>PISP</v>
      </c>
      <c r="F9634" s="93" t="str">
        <f t="shared" si="452"/>
        <v>N</v>
      </c>
      <c r="G9634" s="95">
        <v>27601586.76846502</v>
      </c>
      <c r="H9634" s="102">
        <v>30768.260363130808</v>
      </c>
      <c r="I9634" s="102">
        <v>45.110079531920157</v>
      </c>
      <c r="J9634" s="96"/>
      <c r="K9634" s="96"/>
      <c r="L9634" s="96"/>
      <c r="M9634" s="96"/>
      <c r="N9634" s="96"/>
      <c r="O9634" s="96"/>
      <c r="P9634" s="96"/>
    </row>
    <row r="9635" spans="1:16" x14ac:dyDescent="0.25">
      <c r="A9635" s="100">
        <v>43805</v>
      </c>
      <c r="B9635" s="101">
        <v>57</v>
      </c>
      <c r="C9635" s="92" t="str">
        <f t="shared" si="450"/>
        <v>POST /file-payments</v>
      </c>
      <c r="D9635" s="94" t="s">
        <v>207</v>
      </c>
      <c r="E9635" s="93" t="str">
        <f t="shared" si="451"/>
        <v>PISP</v>
      </c>
      <c r="F9635" s="93" t="str">
        <f t="shared" si="452"/>
        <v>Y</v>
      </c>
      <c r="G9635" s="95">
        <v>384242833.32533455</v>
      </c>
      <c r="H9635" s="101">
        <v>3796.1077685993164</v>
      </c>
      <c r="I9635" s="101">
        <v>72.181852763754648</v>
      </c>
      <c r="J9635" s="96"/>
      <c r="K9635" s="96"/>
      <c r="L9635" s="96"/>
      <c r="M9635" s="96"/>
      <c r="N9635" s="96"/>
      <c r="O9635" s="96"/>
      <c r="P9635" s="96"/>
    </row>
    <row r="9636" spans="1:16" x14ac:dyDescent="0.25">
      <c r="A9636" s="100">
        <v>43805</v>
      </c>
      <c r="B9636" s="101">
        <v>58</v>
      </c>
      <c r="C9636" s="92" t="str">
        <f t="shared" si="450"/>
        <v>GET /file-payments/{FilePaymentId}</v>
      </c>
      <c r="D9636" s="94" t="s">
        <v>207</v>
      </c>
      <c r="E9636" s="93" t="str">
        <f t="shared" si="451"/>
        <v>PISP</v>
      </c>
      <c r="F9636" s="93" t="str">
        <f t="shared" si="452"/>
        <v>Y</v>
      </c>
      <c r="G9636" s="95">
        <v>80515379.310221955</v>
      </c>
      <c r="H9636" s="101">
        <v>846.27667173848113</v>
      </c>
      <c r="I9636" s="101">
        <v>136.99957956172315</v>
      </c>
      <c r="J9636" s="96"/>
      <c r="K9636" s="96"/>
      <c r="L9636" s="96"/>
      <c r="M9636" s="96"/>
      <c r="N9636" s="96"/>
      <c r="O9636" s="96"/>
      <c r="P9636" s="96"/>
    </row>
    <row r="9637" spans="1:16" x14ac:dyDescent="0.25">
      <c r="A9637" s="100">
        <v>43805</v>
      </c>
      <c r="B9637" s="101">
        <v>59</v>
      </c>
      <c r="C9637" s="92" t="str">
        <f t="shared" si="450"/>
        <v>GET /file-payments/{FilePaymentId}/report-file</v>
      </c>
      <c r="D9637" s="94" t="s">
        <v>207</v>
      </c>
      <c r="E9637" s="93" t="str">
        <f t="shared" si="451"/>
        <v>PISP</v>
      </c>
      <c r="F9637" s="93" t="str">
        <f t="shared" si="452"/>
        <v>Y</v>
      </c>
      <c r="G9637" s="95">
        <v>59746171.882066905</v>
      </c>
      <c r="H9637" s="101">
        <v>2645.569104972406</v>
      </c>
      <c r="I9637" s="101">
        <v>101.15323731116048</v>
      </c>
      <c r="J9637" s="96"/>
      <c r="K9637" s="96"/>
      <c r="L9637" s="96"/>
      <c r="M9637" s="96"/>
      <c r="N9637" s="96"/>
      <c r="O9637" s="96"/>
      <c r="P9637" s="96"/>
    </row>
    <row r="9638" spans="1:16" x14ac:dyDescent="0.25">
      <c r="A9638" s="100">
        <v>43805</v>
      </c>
      <c r="B9638" s="101">
        <v>60</v>
      </c>
      <c r="C9638" s="92" t="str">
        <f t="shared" si="450"/>
        <v>POST /funds-confirmation-consents</v>
      </c>
      <c r="D9638" s="94" t="s">
        <v>207</v>
      </c>
      <c r="E9638" s="93" t="str">
        <f t="shared" si="451"/>
        <v>CoF</v>
      </c>
      <c r="F9638" s="93" t="str">
        <f t="shared" si="452"/>
        <v>N</v>
      </c>
      <c r="G9638" s="95">
        <v>14771328.565414628</v>
      </c>
      <c r="H9638" s="102">
        <v>16572.005363487759</v>
      </c>
      <c r="I9638" s="102">
        <v>13.325212182757076</v>
      </c>
      <c r="J9638" s="96"/>
      <c r="K9638" s="96"/>
      <c r="L9638" s="96"/>
      <c r="M9638" s="96"/>
      <c r="N9638" s="96"/>
      <c r="O9638" s="96"/>
      <c r="P9638" s="96"/>
    </row>
    <row r="9639" spans="1:16" x14ac:dyDescent="0.25">
      <c r="A9639" s="100">
        <v>43805</v>
      </c>
      <c r="B9639" s="101">
        <v>61</v>
      </c>
      <c r="C9639" s="92" t="str">
        <f t="shared" si="450"/>
        <v>GET /funds-confirmation-consents/{ConsentId}</v>
      </c>
      <c r="D9639" s="94" t="s">
        <v>207</v>
      </c>
      <c r="E9639" s="93" t="str">
        <f t="shared" si="451"/>
        <v>CoF</v>
      </c>
      <c r="F9639" s="93" t="str">
        <f t="shared" si="452"/>
        <v>N</v>
      </c>
      <c r="G9639" s="95">
        <v>23464328.365054008</v>
      </c>
      <c r="H9639" s="102">
        <v>43889.491428413057</v>
      </c>
      <c r="I9639" s="102">
        <v>222.85030207528109</v>
      </c>
      <c r="J9639" s="96"/>
      <c r="K9639" s="96"/>
      <c r="L9639" s="96"/>
      <c r="M9639" s="96"/>
      <c r="N9639" s="96"/>
      <c r="O9639" s="96"/>
      <c r="P9639" s="96"/>
    </row>
    <row r="9640" spans="1:16" x14ac:dyDescent="0.25">
      <c r="A9640" s="100">
        <v>43805</v>
      </c>
      <c r="B9640" s="101">
        <v>62</v>
      </c>
      <c r="C9640" s="92" t="str">
        <f t="shared" si="450"/>
        <v>DELETE /funds-confirmation-consents/{ConsentId}</v>
      </c>
      <c r="D9640" s="94" t="s">
        <v>207</v>
      </c>
      <c r="E9640" s="93" t="str">
        <f t="shared" si="451"/>
        <v>CoF</v>
      </c>
      <c r="F9640" s="93" t="str">
        <f t="shared" si="452"/>
        <v>N</v>
      </c>
      <c r="G9640" s="95">
        <v>7408451.1590441633</v>
      </c>
      <c r="H9640" s="102">
        <v>12950.66661479058</v>
      </c>
      <c r="I9640" s="102">
        <v>130.47725847670861</v>
      </c>
      <c r="J9640" s="96"/>
      <c r="K9640" s="96"/>
      <c r="L9640" s="96"/>
      <c r="M9640" s="96"/>
      <c r="N9640" s="96"/>
      <c r="O9640" s="96"/>
      <c r="P9640" s="96"/>
    </row>
    <row r="9641" spans="1:16" x14ac:dyDescent="0.25">
      <c r="A9641" s="100">
        <v>43805</v>
      </c>
      <c r="B9641" s="101">
        <v>63</v>
      </c>
      <c r="C9641" s="92" t="str">
        <f t="shared" si="450"/>
        <v>POST /funds-confirmations</v>
      </c>
      <c r="D9641" s="94" t="s">
        <v>207</v>
      </c>
      <c r="E9641" s="93" t="str">
        <f t="shared" si="451"/>
        <v>CoF</v>
      </c>
      <c r="F9641" s="93" t="str">
        <f t="shared" si="452"/>
        <v>Y</v>
      </c>
      <c r="G9641" s="95">
        <v>8970286.0559783652</v>
      </c>
      <c r="H9641" s="102">
        <v>19608.082475065123</v>
      </c>
      <c r="I9641" s="102">
        <v>223.9208944443065</v>
      </c>
      <c r="J9641" s="96"/>
      <c r="K9641" s="96"/>
      <c r="L9641" s="96"/>
      <c r="M9641" s="96"/>
      <c r="N9641" s="96"/>
      <c r="O9641" s="96"/>
      <c r="P9641" s="96"/>
    </row>
    <row r="9642" spans="1:16" x14ac:dyDescent="0.25">
      <c r="A9642" s="46">
        <v>43805</v>
      </c>
      <c r="B9642" s="101">
        <v>0</v>
      </c>
      <c r="C9642" s="92" t="str">
        <f t="shared" si="450"/>
        <v>OIDC endpoints for token IDs</v>
      </c>
      <c r="D9642" s="94" t="s">
        <v>208</v>
      </c>
      <c r="E9642" s="93" t="str">
        <f t="shared" si="451"/>
        <v>OIDC</v>
      </c>
      <c r="F9642" s="93" t="str">
        <f t="shared" si="452"/>
        <v>N</v>
      </c>
      <c r="G9642" s="112">
        <v>692591317.11146247</v>
      </c>
      <c r="H9642" s="68">
        <v>1451401.844486607</v>
      </c>
      <c r="I9642" s="68">
        <v>486.26748378011217</v>
      </c>
      <c r="J9642" s="96"/>
      <c r="K9642" s="96"/>
      <c r="L9642" s="96"/>
      <c r="M9642" s="96"/>
      <c r="N9642" s="96"/>
      <c r="O9642" s="96"/>
      <c r="P9642" s="96"/>
    </row>
    <row r="9643" spans="1:16" x14ac:dyDescent="0.25">
      <c r="A9643" s="97">
        <v>43805</v>
      </c>
      <c r="B9643" s="101">
        <v>1</v>
      </c>
      <c r="C9643" s="92" t="str">
        <f t="shared" si="450"/>
        <v>POST /account-access-consents</v>
      </c>
      <c r="D9643" s="94" t="s">
        <v>208</v>
      </c>
      <c r="E9643" s="93" t="str">
        <f t="shared" si="451"/>
        <v>AISP</v>
      </c>
      <c r="F9643" s="93" t="str">
        <f t="shared" si="452"/>
        <v>N</v>
      </c>
      <c r="G9643" s="95">
        <v>660005.47686432907</v>
      </c>
      <c r="H9643" s="103">
        <v>27456.394362927011</v>
      </c>
      <c r="I9643" s="103">
        <v>87.729997635404231</v>
      </c>
      <c r="J9643" s="96"/>
      <c r="K9643" s="96"/>
      <c r="L9643" s="96"/>
      <c r="M9643" s="96"/>
      <c r="N9643" s="96"/>
      <c r="O9643" s="96"/>
      <c r="P9643" s="96"/>
    </row>
    <row r="9644" spans="1:16" x14ac:dyDescent="0.25">
      <c r="A9644" s="97">
        <v>43805</v>
      </c>
      <c r="B9644" s="101">
        <v>2</v>
      </c>
      <c r="C9644" s="92" t="str">
        <f t="shared" si="450"/>
        <v>GET /account-access-consents/{ConsentId}</v>
      </c>
      <c r="D9644" s="94" t="s">
        <v>208</v>
      </c>
      <c r="E9644" s="93" t="str">
        <f t="shared" si="451"/>
        <v>AISP</v>
      </c>
      <c r="F9644" s="93" t="str">
        <f t="shared" si="452"/>
        <v>N</v>
      </c>
      <c r="G9644" s="95">
        <v>1227827.0745405306</v>
      </c>
      <c r="H9644" s="103">
        <v>26529.266606447498</v>
      </c>
      <c r="I9644" s="103">
        <v>32.975538037211614</v>
      </c>
      <c r="J9644" s="96"/>
      <c r="K9644" s="96"/>
      <c r="L9644" s="96"/>
      <c r="M9644" s="96"/>
      <c r="N9644" s="96"/>
      <c r="O9644" s="96"/>
      <c r="P9644" s="96"/>
    </row>
    <row r="9645" spans="1:16" x14ac:dyDescent="0.25">
      <c r="A9645" s="97">
        <v>43805</v>
      </c>
      <c r="B9645" s="101">
        <v>3</v>
      </c>
      <c r="C9645" s="92" t="str">
        <f t="shared" si="450"/>
        <v>DELETE /account-access-consents/{ConsentId}</v>
      </c>
      <c r="D9645" s="94" t="s">
        <v>208</v>
      </c>
      <c r="E9645" s="93" t="str">
        <f t="shared" si="451"/>
        <v>AISP</v>
      </c>
      <c r="F9645" s="93" t="str">
        <f t="shared" si="452"/>
        <v>N</v>
      </c>
      <c r="G9645" s="95">
        <v>681800.31702248461</v>
      </c>
      <c r="H9645" s="103">
        <v>26903.621886743265</v>
      </c>
      <c r="I9645" s="103">
        <v>285.63867619869779</v>
      </c>
      <c r="J9645" s="96"/>
      <c r="K9645" s="96"/>
      <c r="L9645" s="96"/>
      <c r="M9645" s="96"/>
      <c r="N9645" s="96"/>
      <c r="O9645" s="96"/>
      <c r="P9645" s="96"/>
    </row>
    <row r="9646" spans="1:16" x14ac:dyDescent="0.25">
      <c r="A9646" s="97">
        <v>43805</v>
      </c>
      <c r="B9646" s="101">
        <v>4</v>
      </c>
      <c r="C9646" s="92" t="str">
        <f t="shared" si="450"/>
        <v>GET /accounts</v>
      </c>
      <c r="D9646" s="94" t="s">
        <v>208</v>
      </c>
      <c r="E9646" s="93" t="str">
        <f t="shared" si="451"/>
        <v>AISP</v>
      </c>
      <c r="F9646" s="93" t="str">
        <f t="shared" si="452"/>
        <v>Y</v>
      </c>
      <c r="G9646" s="95">
        <v>1613230.0799637809</v>
      </c>
      <c r="H9646" s="103">
        <v>29020.92616161588</v>
      </c>
      <c r="I9646" s="103">
        <v>73.16507523678743</v>
      </c>
      <c r="J9646" s="96"/>
      <c r="K9646" s="96"/>
      <c r="L9646" s="96"/>
      <c r="M9646" s="96"/>
      <c r="N9646" s="96"/>
      <c r="O9646" s="96"/>
      <c r="P9646" s="96"/>
    </row>
    <row r="9647" spans="1:16" x14ac:dyDescent="0.25">
      <c r="A9647" s="97">
        <v>43805</v>
      </c>
      <c r="B9647" s="101">
        <v>5</v>
      </c>
      <c r="C9647" s="92" t="str">
        <f t="shared" si="450"/>
        <v>GET /accounts/{AccountId}</v>
      </c>
      <c r="D9647" s="94" t="s">
        <v>208</v>
      </c>
      <c r="E9647" s="93" t="str">
        <f t="shared" si="451"/>
        <v>AISP</v>
      </c>
      <c r="F9647" s="93" t="str">
        <f t="shared" si="452"/>
        <v>Y</v>
      </c>
      <c r="G9647" s="95">
        <v>2677713.3318089289</v>
      </c>
      <c r="H9647" s="103">
        <v>42660.631942111155</v>
      </c>
      <c r="I9647" s="103">
        <v>86.385533367126868</v>
      </c>
      <c r="J9647" s="96"/>
      <c r="K9647" s="96"/>
      <c r="L9647" s="96"/>
      <c r="M9647" s="96"/>
      <c r="N9647" s="96"/>
      <c r="O9647" s="96"/>
      <c r="P9647" s="96"/>
    </row>
    <row r="9648" spans="1:16" x14ac:dyDescent="0.25">
      <c r="A9648" s="97">
        <v>43805</v>
      </c>
      <c r="B9648" s="101">
        <v>6</v>
      </c>
      <c r="C9648" s="92" t="str">
        <f t="shared" si="450"/>
        <v>GET /accounts/{AccountId}/balances</v>
      </c>
      <c r="D9648" s="94" t="s">
        <v>208</v>
      </c>
      <c r="E9648" s="93" t="str">
        <f t="shared" si="451"/>
        <v>AISP</v>
      </c>
      <c r="F9648" s="93" t="str">
        <f t="shared" si="452"/>
        <v>Y</v>
      </c>
      <c r="G9648" s="95">
        <v>1731635.5347491708</v>
      </c>
      <c r="H9648" s="103">
        <v>28175.754063824203</v>
      </c>
      <c r="I9648" s="103">
        <v>129.17266501993987</v>
      </c>
      <c r="J9648" s="96"/>
      <c r="K9648" s="96"/>
      <c r="L9648" s="96"/>
      <c r="M9648" s="96"/>
      <c r="N9648" s="96"/>
      <c r="O9648" s="96"/>
      <c r="P9648" s="96"/>
    </row>
    <row r="9649" spans="1:16" x14ac:dyDescent="0.25">
      <c r="A9649" s="97">
        <v>43805</v>
      </c>
      <c r="B9649" s="101">
        <v>7</v>
      </c>
      <c r="C9649" s="92" t="str">
        <f t="shared" si="450"/>
        <v>GET /balances</v>
      </c>
      <c r="D9649" s="94" t="s">
        <v>208</v>
      </c>
      <c r="E9649" s="93" t="str">
        <f t="shared" si="451"/>
        <v>AISP</v>
      </c>
      <c r="F9649" s="93" t="str">
        <f t="shared" si="452"/>
        <v>Y</v>
      </c>
      <c r="G9649" s="95">
        <v>1033177.064358723</v>
      </c>
      <c r="H9649" s="103">
        <v>22370.911730795742</v>
      </c>
      <c r="I9649" s="103">
        <v>156.68461269027321</v>
      </c>
      <c r="J9649" s="96"/>
      <c r="K9649" s="96"/>
      <c r="L9649" s="96"/>
      <c r="M9649" s="96"/>
      <c r="N9649" s="96"/>
      <c r="O9649" s="96"/>
      <c r="P9649" s="96"/>
    </row>
    <row r="9650" spans="1:16" x14ac:dyDescent="0.25">
      <c r="A9650" s="97">
        <v>43805</v>
      </c>
      <c r="B9650" s="101">
        <v>8</v>
      </c>
      <c r="C9650" s="92" t="str">
        <f t="shared" si="450"/>
        <v>GET /accounts/{AccountId}/transactions</v>
      </c>
      <c r="D9650" s="94" t="s">
        <v>208</v>
      </c>
      <c r="E9650" s="93" t="str">
        <f t="shared" si="451"/>
        <v>AISP</v>
      </c>
      <c r="F9650" s="93" t="str">
        <f t="shared" si="452"/>
        <v>Y</v>
      </c>
      <c r="G9650" s="95">
        <v>31779884.058636982</v>
      </c>
      <c r="H9650" s="103">
        <v>21145.398609419753</v>
      </c>
      <c r="I9650" s="103">
        <v>158.55129769641115</v>
      </c>
      <c r="J9650" s="96"/>
      <c r="K9650" s="96"/>
      <c r="L9650" s="96"/>
      <c r="M9650" s="96"/>
      <c r="N9650" s="96"/>
      <c r="O9650" s="96"/>
      <c r="P9650" s="96"/>
    </row>
    <row r="9651" spans="1:16" x14ac:dyDescent="0.25">
      <c r="A9651" s="97">
        <v>43805</v>
      </c>
      <c r="B9651" s="101">
        <v>9</v>
      </c>
      <c r="C9651" s="92" t="str">
        <f t="shared" si="450"/>
        <v>GET /transactions</v>
      </c>
      <c r="D9651" s="94" t="s">
        <v>208</v>
      </c>
      <c r="E9651" s="93" t="str">
        <f t="shared" si="451"/>
        <v>AISP</v>
      </c>
      <c r="F9651" s="93" t="str">
        <f t="shared" si="452"/>
        <v>Y</v>
      </c>
      <c r="G9651" s="95">
        <v>303762545.98063308</v>
      </c>
      <c r="H9651" s="103">
        <v>46650.027420632767</v>
      </c>
      <c r="I9651" s="103">
        <v>35.04569850750655</v>
      </c>
      <c r="J9651" s="96"/>
      <c r="K9651" s="96"/>
      <c r="L9651" s="96"/>
      <c r="M9651" s="96"/>
      <c r="N9651" s="96"/>
      <c r="O9651" s="96"/>
      <c r="P9651" s="96"/>
    </row>
    <row r="9652" spans="1:16" x14ac:dyDescent="0.25">
      <c r="A9652" s="97">
        <v>43805</v>
      </c>
      <c r="B9652" s="101">
        <v>10</v>
      </c>
      <c r="C9652" s="92" t="str">
        <f t="shared" si="450"/>
        <v>GET /accounts/{AccountId}/beneficiaries</v>
      </c>
      <c r="D9652" s="94" t="s">
        <v>208</v>
      </c>
      <c r="E9652" s="93" t="str">
        <f t="shared" si="451"/>
        <v>AISP</v>
      </c>
      <c r="F9652" s="93" t="str">
        <f t="shared" si="452"/>
        <v>Y</v>
      </c>
      <c r="G9652" s="95">
        <v>1821551.5094676223</v>
      </c>
      <c r="H9652" s="103">
        <v>26274.424756668152</v>
      </c>
      <c r="I9652" s="103">
        <v>125.9801179789653</v>
      </c>
      <c r="J9652" s="96"/>
      <c r="K9652" s="96"/>
      <c r="L9652" s="96"/>
      <c r="M9652" s="96"/>
      <c r="N9652" s="96"/>
      <c r="O9652" s="96"/>
      <c r="P9652" s="96"/>
    </row>
    <row r="9653" spans="1:16" x14ac:dyDescent="0.25">
      <c r="A9653" s="97">
        <v>43805</v>
      </c>
      <c r="B9653" s="101">
        <v>11</v>
      </c>
      <c r="C9653" s="92" t="str">
        <f t="shared" si="450"/>
        <v>GET /beneficiaries</v>
      </c>
      <c r="D9653" s="94" t="s">
        <v>208</v>
      </c>
      <c r="E9653" s="93" t="str">
        <f t="shared" si="451"/>
        <v>AISP</v>
      </c>
      <c r="F9653" s="93" t="str">
        <f t="shared" si="452"/>
        <v>Y</v>
      </c>
      <c r="G9653" s="95">
        <v>2601561.759358434</v>
      </c>
      <c r="H9653" s="103">
        <v>33898.492779582535</v>
      </c>
      <c r="I9653" s="103">
        <v>31.457579635649399</v>
      </c>
      <c r="J9653" s="96"/>
      <c r="K9653" s="96"/>
      <c r="L9653" s="96"/>
      <c r="M9653" s="96"/>
      <c r="N9653" s="96"/>
      <c r="O9653" s="96"/>
      <c r="P9653" s="96"/>
    </row>
    <row r="9654" spans="1:16" x14ac:dyDescent="0.25">
      <c r="A9654" s="97">
        <v>43805</v>
      </c>
      <c r="B9654" s="101">
        <v>12</v>
      </c>
      <c r="C9654" s="92" t="str">
        <f t="shared" si="450"/>
        <v>GET /accounts/{AccountId}/direct-debits</v>
      </c>
      <c r="D9654" s="94" t="s">
        <v>208</v>
      </c>
      <c r="E9654" s="93" t="str">
        <f t="shared" si="451"/>
        <v>AISP</v>
      </c>
      <c r="F9654" s="93" t="str">
        <f t="shared" si="452"/>
        <v>Y</v>
      </c>
      <c r="G9654" s="95">
        <v>1862389.2348804362</v>
      </c>
      <c r="H9654" s="99">
        <v>37711.063992775642</v>
      </c>
      <c r="I9654" s="99">
        <v>175.49562241956565</v>
      </c>
      <c r="J9654" s="96"/>
      <c r="K9654" s="96"/>
      <c r="L9654" s="96"/>
      <c r="M9654" s="96"/>
      <c r="N9654" s="96"/>
      <c r="O9654" s="96"/>
      <c r="P9654" s="96"/>
    </row>
    <row r="9655" spans="1:16" x14ac:dyDescent="0.25">
      <c r="A9655" s="97">
        <v>43805</v>
      </c>
      <c r="B9655" s="101">
        <v>13</v>
      </c>
      <c r="C9655" s="92" t="str">
        <f t="shared" si="450"/>
        <v>GET /direct-debits</v>
      </c>
      <c r="D9655" s="94" t="s">
        <v>208</v>
      </c>
      <c r="E9655" s="93" t="str">
        <f t="shared" si="451"/>
        <v>AISP</v>
      </c>
      <c r="F9655" s="93" t="str">
        <f t="shared" si="452"/>
        <v>Y</v>
      </c>
      <c r="G9655" s="95">
        <v>1663208.1355851705</v>
      </c>
      <c r="H9655" s="99">
        <v>23304.80022295747</v>
      </c>
      <c r="I9655" s="99">
        <v>220.09167489658512</v>
      </c>
      <c r="J9655" s="96"/>
      <c r="K9655" s="96"/>
      <c r="L9655" s="96"/>
      <c r="M9655" s="96"/>
      <c r="N9655" s="96"/>
      <c r="O9655" s="96"/>
      <c r="P9655" s="96"/>
    </row>
    <row r="9656" spans="1:16" x14ac:dyDescent="0.25">
      <c r="A9656" s="97">
        <v>43805</v>
      </c>
      <c r="B9656" s="101">
        <v>14</v>
      </c>
      <c r="C9656" s="92" t="str">
        <f t="shared" si="450"/>
        <v>GET /accounts/{AccountId}/standing-orders</v>
      </c>
      <c r="D9656" s="94" t="s">
        <v>208</v>
      </c>
      <c r="E9656" s="93" t="str">
        <f t="shared" si="451"/>
        <v>AISP</v>
      </c>
      <c r="F9656" s="93" t="str">
        <f t="shared" si="452"/>
        <v>Y</v>
      </c>
      <c r="G9656" s="95">
        <v>851331.43730683648</v>
      </c>
      <c r="H9656" s="99">
        <v>17394.437682700267</v>
      </c>
      <c r="I9656" s="99">
        <v>123.04028486264887</v>
      </c>
      <c r="J9656" s="96"/>
      <c r="K9656" s="96"/>
      <c r="L9656" s="96"/>
      <c r="M9656" s="96"/>
      <c r="N9656" s="96"/>
      <c r="O9656" s="96"/>
      <c r="P9656" s="96"/>
    </row>
    <row r="9657" spans="1:16" x14ac:dyDescent="0.25">
      <c r="A9657" s="97">
        <v>43805</v>
      </c>
      <c r="B9657" s="101">
        <v>15</v>
      </c>
      <c r="C9657" s="92" t="str">
        <f t="shared" si="450"/>
        <v>GET /standing-orders</v>
      </c>
      <c r="D9657" s="94" t="s">
        <v>208</v>
      </c>
      <c r="E9657" s="93" t="str">
        <f t="shared" si="451"/>
        <v>AISP</v>
      </c>
      <c r="F9657" s="93" t="str">
        <f t="shared" si="452"/>
        <v>Y</v>
      </c>
      <c r="G9657" s="95">
        <v>1466082.7554064149</v>
      </c>
      <c r="H9657" s="99">
        <v>43046.712209128229</v>
      </c>
      <c r="I9657" s="99">
        <v>137.69957641201364</v>
      </c>
      <c r="J9657" s="96"/>
      <c r="K9657" s="96"/>
      <c r="L9657" s="96"/>
      <c r="M9657" s="96"/>
      <c r="N9657" s="96"/>
      <c r="O9657" s="96"/>
      <c r="P9657" s="96"/>
    </row>
    <row r="9658" spans="1:16" x14ac:dyDescent="0.25">
      <c r="A9658" s="97">
        <v>43805</v>
      </c>
      <c r="B9658" s="101">
        <v>16</v>
      </c>
      <c r="C9658" s="92" t="str">
        <f t="shared" si="450"/>
        <v>GET /accounts/{AccountId}/product</v>
      </c>
      <c r="D9658" s="94" t="s">
        <v>208</v>
      </c>
      <c r="E9658" s="93" t="str">
        <f t="shared" si="451"/>
        <v>AISP</v>
      </c>
      <c r="F9658" s="93" t="str">
        <f t="shared" si="452"/>
        <v>Y</v>
      </c>
      <c r="G9658" s="95">
        <v>341478.53083480883</v>
      </c>
      <c r="H9658" s="99">
        <v>5206.6691663356987</v>
      </c>
      <c r="I9658" s="99">
        <v>155.7606667527624</v>
      </c>
      <c r="J9658" s="96"/>
      <c r="K9658" s="96"/>
      <c r="L9658" s="96"/>
      <c r="M9658" s="96"/>
      <c r="N9658" s="96"/>
      <c r="O9658" s="96"/>
      <c r="P9658" s="96"/>
    </row>
    <row r="9659" spans="1:16" x14ac:dyDescent="0.25">
      <c r="A9659" s="97">
        <v>43805</v>
      </c>
      <c r="B9659" s="101">
        <v>17</v>
      </c>
      <c r="C9659" s="92" t="str">
        <f t="shared" si="450"/>
        <v>GET /products</v>
      </c>
      <c r="D9659" s="94" t="s">
        <v>208</v>
      </c>
      <c r="E9659" s="93" t="str">
        <f t="shared" si="451"/>
        <v>AISP</v>
      </c>
      <c r="F9659" s="93" t="str">
        <f t="shared" si="452"/>
        <v>Y</v>
      </c>
      <c r="G9659" s="95">
        <v>786714.60115600482</v>
      </c>
      <c r="H9659" s="99">
        <v>32779.31246086453</v>
      </c>
      <c r="I9659" s="99">
        <v>204.673894704714</v>
      </c>
      <c r="J9659" s="96"/>
      <c r="K9659" s="96"/>
      <c r="L9659" s="96"/>
      <c r="M9659" s="96"/>
      <c r="N9659" s="96"/>
      <c r="O9659" s="96"/>
      <c r="P9659" s="96"/>
    </row>
    <row r="9660" spans="1:16" x14ac:dyDescent="0.25">
      <c r="A9660" s="97">
        <v>43805</v>
      </c>
      <c r="B9660" s="101">
        <v>18</v>
      </c>
      <c r="C9660" s="92" t="str">
        <f t="shared" si="450"/>
        <v>GET /accounts/{AccountId}/offers</v>
      </c>
      <c r="D9660" s="94" t="s">
        <v>208</v>
      </c>
      <c r="E9660" s="93" t="str">
        <f t="shared" si="451"/>
        <v>AISP</v>
      </c>
      <c r="F9660" s="93" t="str">
        <f t="shared" si="452"/>
        <v>Y</v>
      </c>
      <c r="G9660" s="95">
        <v>743256.17700207338</v>
      </c>
      <c r="H9660" s="99">
        <v>39388.217748615381</v>
      </c>
      <c r="I9660" s="99">
        <v>285.85747292629628</v>
      </c>
      <c r="J9660" s="96"/>
      <c r="K9660" s="96"/>
      <c r="L9660" s="96"/>
      <c r="M9660" s="96"/>
      <c r="N9660" s="96"/>
      <c r="O9660" s="96"/>
      <c r="P9660" s="96"/>
    </row>
    <row r="9661" spans="1:16" x14ac:dyDescent="0.25">
      <c r="A9661" s="97">
        <v>43805</v>
      </c>
      <c r="B9661" s="101">
        <v>19</v>
      </c>
      <c r="C9661" s="92" t="str">
        <f t="shared" si="450"/>
        <v>GET /offers</v>
      </c>
      <c r="D9661" s="94" t="s">
        <v>208</v>
      </c>
      <c r="E9661" s="93" t="str">
        <f t="shared" si="451"/>
        <v>AISP</v>
      </c>
      <c r="F9661" s="93" t="str">
        <f t="shared" si="452"/>
        <v>Y</v>
      </c>
      <c r="G9661" s="95">
        <v>2901520.23803363</v>
      </c>
      <c r="H9661" s="99">
        <v>43280.126217754841</v>
      </c>
      <c r="I9661" s="99">
        <v>163.01925870528808</v>
      </c>
      <c r="J9661" s="96"/>
      <c r="K9661" s="96"/>
      <c r="L9661" s="96"/>
      <c r="M9661" s="96"/>
      <c r="N9661" s="96"/>
      <c r="O9661" s="96"/>
      <c r="P9661" s="96"/>
    </row>
    <row r="9662" spans="1:16" x14ac:dyDescent="0.25">
      <c r="A9662" s="97">
        <v>43805</v>
      </c>
      <c r="B9662" s="101">
        <v>20</v>
      </c>
      <c r="C9662" s="92" t="str">
        <f t="shared" si="450"/>
        <v>GET /accounts/{AccountId}/party</v>
      </c>
      <c r="D9662" s="94" t="s">
        <v>208</v>
      </c>
      <c r="E9662" s="93" t="str">
        <f t="shared" si="451"/>
        <v>AISP</v>
      </c>
      <c r="F9662" s="93" t="str">
        <f t="shared" si="452"/>
        <v>Y</v>
      </c>
      <c r="G9662" s="95">
        <v>1186912.1866404307</v>
      </c>
      <c r="H9662" s="99">
        <v>50213.264552135202</v>
      </c>
      <c r="I9662" s="99">
        <v>0</v>
      </c>
      <c r="J9662" s="96"/>
      <c r="K9662" s="96"/>
      <c r="L9662" s="96"/>
      <c r="M9662" s="96"/>
      <c r="N9662" s="96"/>
      <c r="O9662" s="96"/>
      <c r="P9662" s="96"/>
    </row>
    <row r="9663" spans="1:16" x14ac:dyDescent="0.25">
      <c r="A9663" s="97">
        <v>43805</v>
      </c>
      <c r="B9663" s="101">
        <v>21</v>
      </c>
      <c r="C9663" s="92" t="str">
        <f t="shared" si="450"/>
        <v>GET /party</v>
      </c>
      <c r="D9663" s="94" t="s">
        <v>208</v>
      </c>
      <c r="E9663" s="93" t="str">
        <f t="shared" si="451"/>
        <v>AISP</v>
      </c>
      <c r="F9663" s="93" t="str">
        <f t="shared" si="452"/>
        <v>Y</v>
      </c>
      <c r="G9663" s="95">
        <v>842906.59461316641</v>
      </c>
      <c r="H9663" s="99">
        <v>9842.9285662779603</v>
      </c>
      <c r="I9663" s="99">
        <v>325.4312895013677</v>
      </c>
      <c r="J9663" s="96"/>
      <c r="K9663" s="96"/>
      <c r="L9663" s="96"/>
      <c r="M9663" s="96"/>
      <c r="N9663" s="96"/>
      <c r="O9663" s="96"/>
      <c r="P9663" s="96"/>
    </row>
    <row r="9664" spans="1:16" x14ac:dyDescent="0.25">
      <c r="A9664" s="97">
        <v>43805</v>
      </c>
      <c r="B9664" s="101">
        <v>22</v>
      </c>
      <c r="C9664" s="92" t="str">
        <f t="shared" si="450"/>
        <v>GET /accounts/{AccountId}/scheduled-payments</v>
      </c>
      <c r="D9664" s="94" t="s">
        <v>208</v>
      </c>
      <c r="E9664" s="93" t="str">
        <f t="shared" si="451"/>
        <v>AISP</v>
      </c>
      <c r="F9664" s="93" t="str">
        <f t="shared" si="452"/>
        <v>Y</v>
      </c>
      <c r="G9664" s="95">
        <v>821188.63721485005</v>
      </c>
      <c r="H9664" s="99">
        <v>34750.164530989525</v>
      </c>
      <c r="I9664" s="99">
        <v>3.0172005981104606</v>
      </c>
      <c r="J9664" s="96"/>
      <c r="K9664" s="96"/>
      <c r="L9664" s="96"/>
      <c r="M9664" s="96"/>
      <c r="N9664" s="96"/>
      <c r="O9664" s="96"/>
      <c r="P9664" s="96"/>
    </row>
    <row r="9665" spans="1:16" x14ac:dyDescent="0.25">
      <c r="A9665" s="97">
        <v>43805</v>
      </c>
      <c r="B9665" s="101">
        <v>23</v>
      </c>
      <c r="C9665" s="92" t="str">
        <f t="shared" si="450"/>
        <v>GET /scheduled-payments</v>
      </c>
      <c r="D9665" s="94" t="s">
        <v>208</v>
      </c>
      <c r="E9665" s="93" t="str">
        <f t="shared" si="451"/>
        <v>AISP</v>
      </c>
      <c r="F9665" s="93" t="str">
        <f t="shared" si="452"/>
        <v>Y</v>
      </c>
      <c r="G9665" s="95">
        <v>1816411.4761324441</v>
      </c>
      <c r="H9665" s="99">
        <v>31668.032423367757</v>
      </c>
      <c r="I9665" s="99">
        <v>88.491281538458139</v>
      </c>
      <c r="J9665" s="96"/>
      <c r="K9665" s="96"/>
      <c r="L9665" s="96"/>
      <c r="M9665" s="96"/>
      <c r="N9665" s="96"/>
      <c r="O9665" s="96"/>
      <c r="P9665" s="96"/>
    </row>
    <row r="9666" spans="1:16" x14ac:dyDescent="0.25">
      <c r="A9666" s="97">
        <v>43805</v>
      </c>
      <c r="B9666" s="101">
        <v>24</v>
      </c>
      <c r="C9666" s="92" t="str">
        <f t="shared" si="450"/>
        <v>GET /accounts/{AccountId}/statements</v>
      </c>
      <c r="D9666" s="94" t="s">
        <v>208</v>
      </c>
      <c r="E9666" s="93" t="str">
        <f t="shared" si="451"/>
        <v>AISP</v>
      </c>
      <c r="F9666" s="93" t="str">
        <f t="shared" si="452"/>
        <v>Y</v>
      </c>
      <c r="G9666" s="95">
        <v>935495.22276976111</v>
      </c>
      <c r="H9666" s="99">
        <v>15318.444306387863</v>
      </c>
      <c r="I9666" s="99">
        <v>129.56314279470573</v>
      </c>
      <c r="J9666" s="96"/>
      <c r="K9666" s="96"/>
      <c r="L9666" s="96"/>
      <c r="M9666" s="96"/>
      <c r="N9666" s="96"/>
      <c r="O9666" s="96"/>
      <c r="P9666" s="96"/>
    </row>
    <row r="9667" spans="1:16" x14ac:dyDescent="0.25">
      <c r="A9667" s="97">
        <v>43805</v>
      </c>
      <c r="B9667" s="101">
        <v>25</v>
      </c>
      <c r="C9667" s="92" t="str">
        <f t="shared" si="450"/>
        <v>GET /accounts/{AccountId}/statements/{StatementId}</v>
      </c>
      <c r="D9667" s="94" t="s">
        <v>208</v>
      </c>
      <c r="E9667" s="93" t="str">
        <f t="shared" si="451"/>
        <v>AISP</v>
      </c>
      <c r="F9667" s="93" t="str">
        <f t="shared" si="452"/>
        <v>Y</v>
      </c>
      <c r="G9667" s="95">
        <v>1184170.7787401858</v>
      </c>
      <c r="H9667" s="99">
        <v>21675.57387818534</v>
      </c>
      <c r="I9667" s="99">
        <v>106.86025449388512</v>
      </c>
      <c r="J9667" s="96"/>
      <c r="K9667" s="96"/>
      <c r="L9667" s="96"/>
      <c r="M9667" s="96"/>
      <c r="N9667" s="96"/>
      <c r="O9667" s="96"/>
      <c r="P9667" s="96"/>
    </row>
    <row r="9668" spans="1:16" x14ac:dyDescent="0.25">
      <c r="A9668" s="97">
        <v>43805</v>
      </c>
      <c r="B9668" s="101">
        <v>26</v>
      </c>
      <c r="C9668" s="92" t="str">
        <f t="shared" si="450"/>
        <v>GET /accounts/{AccountId}/statements/{StatementId}/file</v>
      </c>
      <c r="D9668" s="94" t="s">
        <v>208</v>
      </c>
      <c r="E9668" s="93" t="str">
        <f t="shared" si="451"/>
        <v>AISP</v>
      </c>
      <c r="F9668" s="93" t="str">
        <f t="shared" si="452"/>
        <v>Y</v>
      </c>
      <c r="G9668" s="95">
        <v>2174153.3851782829</v>
      </c>
      <c r="H9668" s="99">
        <v>23676.779717834699</v>
      </c>
      <c r="I9668" s="99">
        <v>88.589864589502483</v>
      </c>
      <c r="J9668" s="96"/>
      <c r="K9668" s="96"/>
      <c r="L9668" s="96"/>
      <c r="M9668" s="96"/>
      <c r="N9668" s="96"/>
      <c r="O9668" s="96"/>
      <c r="P9668" s="96"/>
    </row>
    <row r="9669" spans="1:16" x14ac:dyDescent="0.25">
      <c r="A9669" s="97">
        <v>43805</v>
      </c>
      <c r="B9669" s="101">
        <v>27</v>
      </c>
      <c r="C9669" s="92" t="str">
        <f t="shared" si="450"/>
        <v>GET /accounts/{AccountId}/statements/{StatementId}/transactions</v>
      </c>
      <c r="D9669" s="94" t="s">
        <v>208</v>
      </c>
      <c r="E9669" s="93" t="str">
        <f t="shared" si="451"/>
        <v>AISP</v>
      </c>
      <c r="F9669" s="93" t="str">
        <f t="shared" si="452"/>
        <v>Y</v>
      </c>
      <c r="G9669" s="95">
        <v>29230664.297005095</v>
      </c>
      <c r="H9669" s="99">
        <v>6486.4696705684337</v>
      </c>
      <c r="I9669" s="99">
        <v>266.52445386866856</v>
      </c>
      <c r="J9669" s="96"/>
      <c r="K9669" s="96"/>
      <c r="L9669" s="96"/>
      <c r="M9669" s="96"/>
      <c r="N9669" s="96"/>
      <c r="O9669" s="96"/>
      <c r="P9669" s="96"/>
    </row>
    <row r="9670" spans="1:16" x14ac:dyDescent="0.25">
      <c r="A9670" s="97">
        <v>43805</v>
      </c>
      <c r="B9670" s="101">
        <v>28</v>
      </c>
      <c r="C9670" s="92" t="str">
        <f t="shared" si="450"/>
        <v>GET /statements</v>
      </c>
      <c r="D9670" s="94" t="s">
        <v>208</v>
      </c>
      <c r="E9670" s="93" t="str">
        <f t="shared" si="451"/>
        <v>AISP</v>
      </c>
      <c r="F9670" s="93" t="str">
        <f t="shared" si="452"/>
        <v>Y</v>
      </c>
      <c r="G9670" s="95">
        <v>3522004.6697256034</v>
      </c>
      <c r="H9670" s="99">
        <v>38126.193233968246</v>
      </c>
      <c r="I9670" s="99">
        <v>69.523600698638759</v>
      </c>
      <c r="J9670" s="96"/>
      <c r="K9670" s="96"/>
      <c r="L9670" s="96"/>
      <c r="M9670" s="96"/>
      <c r="N9670" s="96"/>
      <c r="O9670" s="96"/>
      <c r="P9670" s="96"/>
    </row>
    <row r="9671" spans="1:16" x14ac:dyDescent="0.25">
      <c r="A9671" s="97">
        <v>43805</v>
      </c>
      <c r="B9671" s="101">
        <v>29</v>
      </c>
      <c r="C9671" s="92" t="str">
        <f t="shared" si="450"/>
        <v>POST /domestic-payment-consents</v>
      </c>
      <c r="D9671" s="94" t="s">
        <v>208</v>
      </c>
      <c r="E9671" s="93" t="str">
        <f t="shared" si="451"/>
        <v>PISP</v>
      </c>
      <c r="F9671" s="93" t="str">
        <f t="shared" si="452"/>
        <v>N</v>
      </c>
      <c r="G9671" s="95">
        <v>3261016.3969096905</v>
      </c>
      <c r="H9671" s="99">
        <v>8439.0458863806216</v>
      </c>
      <c r="I9671" s="99">
        <v>84.730929767937837</v>
      </c>
      <c r="J9671" s="96"/>
      <c r="K9671" s="96"/>
      <c r="L9671" s="96"/>
      <c r="M9671" s="96"/>
      <c r="N9671" s="96"/>
      <c r="O9671" s="96"/>
      <c r="P9671" s="96"/>
    </row>
    <row r="9672" spans="1:16" x14ac:dyDescent="0.25">
      <c r="A9672" s="97">
        <v>43805</v>
      </c>
      <c r="B9672" s="101">
        <v>30</v>
      </c>
      <c r="C9672" s="92" t="str">
        <f t="shared" ref="C9672:C9735" si="453">VLOOKUP($B9672,endpoints,3)</f>
        <v>GET /domestic-payment-consents/{ConsentId}</v>
      </c>
      <c r="D9672" s="94" t="s">
        <v>208</v>
      </c>
      <c r="E9672" s="93" t="str">
        <f t="shared" ref="E9672:E9735" si="454">VLOOKUP($B9672,endpoints,4)</f>
        <v>PISP</v>
      </c>
      <c r="F9672" s="93" t="str">
        <f t="shared" ref="F9672:F9735" si="455">VLOOKUP($B9672,endpoints,5)</f>
        <v>N</v>
      </c>
      <c r="G9672" s="95">
        <v>13329091.177903233</v>
      </c>
      <c r="H9672" s="99">
        <v>17106.689072260877</v>
      </c>
      <c r="I9672" s="99">
        <v>141.60004187273844</v>
      </c>
      <c r="J9672" s="96"/>
      <c r="K9672" s="96"/>
      <c r="L9672" s="96"/>
      <c r="M9672" s="96"/>
      <c r="N9672" s="96"/>
      <c r="O9672" s="96"/>
      <c r="P9672" s="96"/>
    </row>
    <row r="9673" spans="1:16" x14ac:dyDescent="0.25">
      <c r="A9673" s="97">
        <v>43805</v>
      </c>
      <c r="B9673" s="101">
        <v>31</v>
      </c>
      <c r="C9673" s="92" t="str">
        <f t="shared" si="453"/>
        <v>POST /domestic-payments</v>
      </c>
      <c r="D9673" s="94" t="s">
        <v>208</v>
      </c>
      <c r="E9673" s="93" t="str">
        <f t="shared" si="454"/>
        <v>PISP</v>
      </c>
      <c r="F9673" s="93" t="str">
        <f t="shared" si="455"/>
        <v>Y</v>
      </c>
      <c r="G9673" s="95">
        <v>4452291.9318647785</v>
      </c>
      <c r="H9673" s="99">
        <v>16447.778772556743</v>
      </c>
      <c r="I9673" s="99">
        <v>5.5542192376371879</v>
      </c>
      <c r="J9673" s="96"/>
      <c r="K9673" s="96"/>
      <c r="L9673" s="96"/>
      <c r="M9673" s="96"/>
      <c r="N9673" s="96"/>
      <c r="O9673" s="96"/>
      <c r="P9673" s="96"/>
    </row>
    <row r="9674" spans="1:16" x14ac:dyDescent="0.25">
      <c r="A9674" s="97">
        <v>43805</v>
      </c>
      <c r="B9674" s="101">
        <v>32</v>
      </c>
      <c r="C9674" s="92" t="str">
        <f t="shared" si="453"/>
        <v>GET /domestic-payments/{DomesticPaymentId}</v>
      </c>
      <c r="D9674" s="94" t="s">
        <v>208</v>
      </c>
      <c r="E9674" s="93" t="str">
        <f t="shared" si="454"/>
        <v>PISP</v>
      </c>
      <c r="F9674" s="93" t="str">
        <f t="shared" si="455"/>
        <v>Y</v>
      </c>
      <c r="G9674" s="95">
        <v>31159418.320977256</v>
      </c>
      <c r="H9674" s="99">
        <v>38648.218284671464</v>
      </c>
      <c r="I9674" s="99">
        <v>75.528726621584724</v>
      </c>
      <c r="J9674" s="96"/>
      <c r="K9674" s="96"/>
      <c r="L9674" s="96"/>
      <c r="M9674" s="96"/>
      <c r="N9674" s="96"/>
      <c r="O9674" s="96"/>
      <c r="P9674" s="96"/>
    </row>
    <row r="9675" spans="1:16" x14ac:dyDescent="0.25">
      <c r="A9675" s="97">
        <v>43805</v>
      </c>
      <c r="B9675" s="101">
        <v>33</v>
      </c>
      <c r="C9675" s="92" t="str">
        <f t="shared" si="453"/>
        <v>POST /domestic-scheduled-payment-consents</v>
      </c>
      <c r="D9675" s="94" t="s">
        <v>208</v>
      </c>
      <c r="E9675" s="93" t="str">
        <f t="shared" si="454"/>
        <v>PISP</v>
      </c>
      <c r="F9675" s="93" t="str">
        <f t="shared" si="455"/>
        <v>N</v>
      </c>
      <c r="G9675" s="95">
        <v>17656372.528988667</v>
      </c>
      <c r="H9675" s="99">
        <v>16655.371462995718</v>
      </c>
      <c r="I9675" s="99">
        <v>101.33505791274159</v>
      </c>
      <c r="J9675" s="96"/>
      <c r="K9675" s="96"/>
      <c r="L9675" s="96"/>
      <c r="M9675" s="96"/>
      <c r="N9675" s="96"/>
      <c r="O9675" s="96"/>
      <c r="P9675" s="96"/>
    </row>
    <row r="9676" spans="1:16" x14ac:dyDescent="0.25">
      <c r="A9676" s="97">
        <v>43805</v>
      </c>
      <c r="B9676" s="101">
        <v>34</v>
      </c>
      <c r="C9676" s="92" t="str">
        <f t="shared" si="453"/>
        <v>GET /domestic-scheduled-payment-consents/{ConsentId}</v>
      </c>
      <c r="D9676" s="94" t="s">
        <v>208</v>
      </c>
      <c r="E9676" s="93" t="str">
        <f t="shared" si="454"/>
        <v>PISP</v>
      </c>
      <c r="F9676" s="93" t="str">
        <f t="shared" si="455"/>
        <v>N</v>
      </c>
      <c r="G9676" s="95">
        <v>12421676.872663051</v>
      </c>
      <c r="H9676" s="99">
        <v>12548.953089917608</v>
      </c>
      <c r="I9676" s="99">
        <v>83.44702049519988</v>
      </c>
      <c r="J9676" s="96"/>
      <c r="K9676" s="96"/>
      <c r="L9676" s="96"/>
      <c r="M9676" s="96"/>
      <c r="N9676" s="96"/>
      <c r="O9676" s="96"/>
      <c r="P9676" s="96"/>
    </row>
    <row r="9677" spans="1:16" x14ac:dyDescent="0.25">
      <c r="A9677" s="97">
        <v>43805</v>
      </c>
      <c r="B9677" s="101">
        <v>35</v>
      </c>
      <c r="C9677" s="92" t="str">
        <f t="shared" si="453"/>
        <v>POST /domestic-scheduled-payments</v>
      </c>
      <c r="D9677" s="94" t="s">
        <v>208</v>
      </c>
      <c r="E9677" s="93" t="str">
        <f t="shared" si="454"/>
        <v>PISP</v>
      </c>
      <c r="F9677" s="93" t="str">
        <f t="shared" si="455"/>
        <v>Y</v>
      </c>
      <c r="G9677" s="95">
        <v>26370277.264100786</v>
      </c>
      <c r="H9677" s="99">
        <v>40034.539657488109</v>
      </c>
      <c r="I9677" s="99">
        <v>165.74425150378681</v>
      </c>
      <c r="J9677" s="96"/>
      <c r="K9677" s="96"/>
      <c r="L9677" s="96"/>
      <c r="M9677" s="96"/>
      <c r="N9677" s="96"/>
      <c r="O9677" s="96"/>
      <c r="P9677" s="96"/>
    </row>
    <row r="9678" spans="1:16" x14ac:dyDescent="0.25">
      <c r="A9678" s="97">
        <v>43805</v>
      </c>
      <c r="B9678" s="101">
        <v>36</v>
      </c>
      <c r="C9678" s="92" t="str">
        <f t="shared" si="453"/>
        <v>GET /domestic-scheduled-payments/{DomesticScheduledPaymentId}</v>
      </c>
      <c r="D9678" s="94" t="s">
        <v>208</v>
      </c>
      <c r="E9678" s="93" t="str">
        <f t="shared" si="454"/>
        <v>PISP</v>
      </c>
      <c r="F9678" s="93" t="str">
        <f t="shared" si="455"/>
        <v>Y</v>
      </c>
      <c r="G9678" s="95">
        <v>12790117.192273498</v>
      </c>
      <c r="H9678" s="99">
        <v>32681.842961372029</v>
      </c>
      <c r="I9678" s="99">
        <v>89.307782691122284</v>
      </c>
      <c r="J9678" s="96"/>
      <c r="K9678" s="96"/>
      <c r="L9678" s="96"/>
      <c r="M9678" s="96"/>
      <c r="N9678" s="96"/>
      <c r="O9678" s="96"/>
      <c r="P9678" s="96"/>
    </row>
    <row r="9679" spans="1:16" x14ac:dyDescent="0.25">
      <c r="A9679" s="97">
        <v>43805</v>
      </c>
      <c r="B9679" s="101">
        <v>37</v>
      </c>
      <c r="C9679" s="92" t="str">
        <f t="shared" si="453"/>
        <v>POST /domestic-standing-order-consents</v>
      </c>
      <c r="D9679" s="94" t="s">
        <v>208</v>
      </c>
      <c r="E9679" s="93" t="str">
        <f t="shared" si="454"/>
        <v>PISP</v>
      </c>
      <c r="F9679" s="93" t="str">
        <f t="shared" si="455"/>
        <v>N</v>
      </c>
      <c r="G9679" s="95">
        <v>24008186.359556396</v>
      </c>
      <c r="H9679" s="99">
        <v>23418.580880864785</v>
      </c>
      <c r="I9679" s="99">
        <v>219.52522131971568</v>
      </c>
      <c r="J9679" s="96"/>
      <c r="K9679" s="96"/>
      <c r="L9679" s="96"/>
      <c r="M9679" s="96"/>
      <c r="N9679" s="96"/>
      <c r="O9679" s="96"/>
      <c r="P9679" s="96"/>
    </row>
    <row r="9680" spans="1:16" x14ac:dyDescent="0.25">
      <c r="A9680" s="97">
        <v>43805</v>
      </c>
      <c r="B9680" s="101">
        <v>38</v>
      </c>
      <c r="C9680" s="92" t="str">
        <f t="shared" si="453"/>
        <v>GET /domestic-standing-order-consents/{ConsentId}</v>
      </c>
      <c r="D9680" s="94" t="s">
        <v>208</v>
      </c>
      <c r="E9680" s="93" t="str">
        <f t="shared" si="454"/>
        <v>PISP</v>
      </c>
      <c r="F9680" s="93" t="str">
        <f t="shared" si="455"/>
        <v>N</v>
      </c>
      <c r="G9680" s="95">
        <v>22122074.279564891</v>
      </c>
      <c r="H9680" s="99">
        <v>30945.11967187918</v>
      </c>
      <c r="I9680" s="99">
        <v>184.1170513793729</v>
      </c>
      <c r="J9680" s="96"/>
      <c r="K9680" s="96"/>
      <c r="L9680" s="96"/>
      <c r="M9680" s="96"/>
      <c r="N9680" s="96"/>
      <c r="O9680" s="96"/>
      <c r="P9680" s="96"/>
    </row>
    <row r="9681" spans="1:16" x14ac:dyDescent="0.25">
      <c r="A9681" s="97">
        <v>43805</v>
      </c>
      <c r="B9681" s="101">
        <v>39</v>
      </c>
      <c r="C9681" s="92" t="str">
        <f t="shared" si="453"/>
        <v>POST /domestic-standing-orders</v>
      </c>
      <c r="D9681" s="94" t="s">
        <v>208</v>
      </c>
      <c r="E9681" s="93" t="str">
        <f t="shared" si="454"/>
        <v>PISP</v>
      </c>
      <c r="F9681" s="93" t="str">
        <f t="shared" si="455"/>
        <v>Y</v>
      </c>
      <c r="G9681" s="95">
        <v>8181660.694932539</v>
      </c>
      <c r="H9681" s="99">
        <v>20781.526082858203</v>
      </c>
      <c r="I9681" s="99">
        <v>2.0965657172105017</v>
      </c>
      <c r="J9681" s="96"/>
      <c r="K9681" s="96"/>
      <c r="L9681" s="96"/>
      <c r="M9681" s="96"/>
      <c r="N9681" s="96"/>
      <c r="O9681" s="96"/>
      <c r="P9681" s="96"/>
    </row>
    <row r="9682" spans="1:16" x14ac:dyDescent="0.25">
      <c r="A9682" s="97">
        <v>43805</v>
      </c>
      <c r="B9682" s="101">
        <v>40</v>
      </c>
      <c r="C9682" s="92" t="str">
        <f t="shared" si="453"/>
        <v>GET /domestic-standing-orders/{DomesticStandingOrderId}</v>
      </c>
      <c r="D9682" s="94" t="s">
        <v>208</v>
      </c>
      <c r="E9682" s="93" t="str">
        <f t="shared" si="454"/>
        <v>PISP</v>
      </c>
      <c r="F9682" s="93" t="str">
        <f t="shared" si="455"/>
        <v>Y</v>
      </c>
      <c r="G9682" s="95">
        <v>5405901.8825378679</v>
      </c>
      <c r="H9682" s="99">
        <v>7796.7068899146288</v>
      </c>
      <c r="I9682" s="99">
        <v>248.73039551828811</v>
      </c>
      <c r="J9682" s="96"/>
      <c r="K9682" s="96"/>
      <c r="L9682" s="96"/>
      <c r="M9682" s="96"/>
      <c r="N9682" s="96"/>
      <c r="O9682" s="96"/>
      <c r="P9682" s="96"/>
    </row>
    <row r="9683" spans="1:16" x14ac:dyDescent="0.25">
      <c r="A9683" s="97">
        <v>43805</v>
      </c>
      <c r="B9683" s="101">
        <v>41</v>
      </c>
      <c r="C9683" s="92" t="str">
        <f t="shared" si="453"/>
        <v>POST /international-payment-consents</v>
      </c>
      <c r="D9683" s="94" t="s">
        <v>208</v>
      </c>
      <c r="E9683" s="93" t="str">
        <f t="shared" si="454"/>
        <v>PISP</v>
      </c>
      <c r="F9683" s="93" t="str">
        <f t="shared" si="455"/>
        <v>N</v>
      </c>
      <c r="G9683" s="95">
        <v>32713274.180848092</v>
      </c>
      <c r="H9683" s="99">
        <v>41120.008710590722</v>
      </c>
      <c r="I9683" s="99">
        <v>68.797280598161677</v>
      </c>
      <c r="J9683" s="96"/>
      <c r="K9683" s="96"/>
      <c r="L9683" s="96"/>
      <c r="M9683" s="96"/>
      <c r="N9683" s="96"/>
      <c r="O9683" s="96"/>
      <c r="P9683" s="96"/>
    </row>
    <row r="9684" spans="1:16" x14ac:dyDescent="0.25">
      <c r="A9684" s="97">
        <v>43805</v>
      </c>
      <c r="B9684" s="101">
        <v>42</v>
      </c>
      <c r="C9684" s="92" t="str">
        <f t="shared" si="453"/>
        <v>GET /international-payment-consents/{ConsentId}</v>
      </c>
      <c r="D9684" s="94" t="s">
        <v>208</v>
      </c>
      <c r="E9684" s="93" t="str">
        <f t="shared" si="454"/>
        <v>PISP</v>
      </c>
      <c r="F9684" s="93" t="str">
        <f t="shared" si="455"/>
        <v>N</v>
      </c>
      <c r="G9684" s="95">
        <v>29922060.136218626</v>
      </c>
      <c r="H9684" s="99">
        <v>32819.264340588335</v>
      </c>
      <c r="I9684" s="99">
        <v>245.1820753047221</v>
      </c>
      <c r="J9684" s="96"/>
      <c r="K9684" s="96"/>
      <c r="L9684" s="96"/>
      <c r="M9684" s="96"/>
      <c r="N9684" s="96"/>
      <c r="O9684" s="96"/>
      <c r="P9684" s="96"/>
    </row>
    <row r="9685" spans="1:16" x14ac:dyDescent="0.25">
      <c r="A9685" s="97">
        <v>43805</v>
      </c>
      <c r="B9685" s="101">
        <v>43</v>
      </c>
      <c r="C9685" s="92" t="str">
        <f t="shared" si="453"/>
        <v>POST /international-payments</v>
      </c>
      <c r="D9685" s="94" t="s">
        <v>208</v>
      </c>
      <c r="E9685" s="93" t="str">
        <f t="shared" si="454"/>
        <v>PISP</v>
      </c>
      <c r="F9685" s="93" t="str">
        <f t="shared" si="455"/>
        <v>Y</v>
      </c>
      <c r="G9685" s="95">
        <v>36500051.725860119</v>
      </c>
      <c r="H9685" s="99">
        <v>35578.253285560255</v>
      </c>
      <c r="I9685" s="99">
        <v>45.34564304359747</v>
      </c>
      <c r="J9685" s="96"/>
      <c r="K9685" s="96"/>
      <c r="L9685" s="96"/>
      <c r="M9685" s="96"/>
      <c r="N9685" s="96"/>
      <c r="O9685" s="96"/>
      <c r="P9685" s="96"/>
    </row>
    <row r="9686" spans="1:16" x14ac:dyDescent="0.25">
      <c r="A9686" s="97">
        <v>43805</v>
      </c>
      <c r="B9686" s="101">
        <v>44</v>
      </c>
      <c r="C9686" s="92" t="str">
        <f t="shared" si="453"/>
        <v>GET /international-payments/{InternationalPaymentId}</v>
      </c>
      <c r="D9686" s="94" t="s">
        <v>208</v>
      </c>
      <c r="E9686" s="93" t="str">
        <f t="shared" si="454"/>
        <v>PISP</v>
      </c>
      <c r="F9686" s="93" t="str">
        <f t="shared" si="455"/>
        <v>Y</v>
      </c>
      <c r="G9686" s="95">
        <v>13772066.859436547</v>
      </c>
      <c r="H9686" s="99">
        <v>20937.340974162686</v>
      </c>
      <c r="I9686" s="99">
        <v>64.888796214520838</v>
      </c>
      <c r="J9686" s="96"/>
      <c r="K9686" s="96"/>
      <c r="L9686" s="96"/>
      <c r="M9686" s="96"/>
      <c r="N9686" s="96"/>
      <c r="O9686" s="96"/>
      <c r="P9686" s="96"/>
    </row>
    <row r="9687" spans="1:16" x14ac:dyDescent="0.25">
      <c r="A9687" s="97">
        <v>43805</v>
      </c>
      <c r="B9687" s="101">
        <v>45</v>
      </c>
      <c r="C9687" s="92" t="str">
        <f t="shared" si="453"/>
        <v>POST /international-scheduled-payment-consents</v>
      </c>
      <c r="D9687" s="94" t="s">
        <v>208</v>
      </c>
      <c r="E9687" s="93" t="str">
        <f t="shared" si="454"/>
        <v>PISP</v>
      </c>
      <c r="F9687" s="93" t="str">
        <f t="shared" si="455"/>
        <v>N</v>
      </c>
      <c r="G9687" s="95">
        <v>27269602.09881876</v>
      </c>
      <c r="H9687" s="99">
        <v>34436.626754594312</v>
      </c>
      <c r="I9687" s="99">
        <v>13.763735466859975</v>
      </c>
      <c r="J9687" s="96"/>
      <c r="K9687" s="96"/>
      <c r="L9687" s="96"/>
      <c r="M9687" s="96"/>
      <c r="N9687" s="96"/>
      <c r="O9687" s="96"/>
      <c r="P9687" s="96"/>
    </row>
    <row r="9688" spans="1:16" x14ac:dyDescent="0.25">
      <c r="A9688" s="97">
        <v>43805</v>
      </c>
      <c r="B9688" s="101">
        <v>46</v>
      </c>
      <c r="C9688" s="92" t="str">
        <f t="shared" si="453"/>
        <v>GET /international-scheduled-payment-consents/{ConsentId}</v>
      </c>
      <c r="D9688" s="94" t="s">
        <v>208</v>
      </c>
      <c r="E9688" s="93" t="str">
        <f t="shared" si="454"/>
        <v>PISP</v>
      </c>
      <c r="F9688" s="93" t="str">
        <f t="shared" si="455"/>
        <v>N</v>
      </c>
      <c r="G9688" s="95">
        <v>9445547.1723573953</v>
      </c>
      <c r="H9688" s="99">
        <v>29819.878619597181</v>
      </c>
      <c r="I9688" s="99">
        <v>28.272965740437691</v>
      </c>
      <c r="J9688" s="96"/>
      <c r="K9688" s="96"/>
      <c r="L9688" s="96"/>
      <c r="M9688" s="96"/>
      <c r="N9688" s="96"/>
      <c r="O9688" s="96"/>
      <c r="P9688" s="96"/>
    </row>
    <row r="9689" spans="1:16" x14ac:dyDescent="0.25">
      <c r="A9689" s="97">
        <v>43805</v>
      </c>
      <c r="B9689" s="101">
        <v>47</v>
      </c>
      <c r="C9689" s="92" t="str">
        <f t="shared" si="453"/>
        <v>POST /international-scheduled-payments</v>
      </c>
      <c r="D9689" s="94" t="s">
        <v>208</v>
      </c>
      <c r="E9689" s="93" t="str">
        <f t="shared" si="454"/>
        <v>PISP</v>
      </c>
      <c r="F9689" s="93" t="str">
        <f t="shared" si="455"/>
        <v>Y</v>
      </c>
      <c r="G9689" s="95">
        <v>12877543.606795315</v>
      </c>
      <c r="H9689" s="99">
        <v>20395.864848516336</v>
      </c>
      <c r="I9689" s="99">
        <v>77.589438674368893</v>
      </c>
      <c r="J9689" s="96"/>
      <c r="K9689" s="96"/>
      <c r="L9689" s="96"/>
      <c r="M9689" s="96"/>
      <c r="N9689" s="96"/>
      <c r="O9689" s="96"/>
      <c r="P9689" s="96"/>
    </row>
    <row r="9690" spans="1:16" x14ac:dyDescent="0.25">
      <c r="A9690" s="97">
        <v>43805</v>
      </c>
      <c r="B9690" s="101">
        <v>48</v>
      </c>
      <c r="C9690" s="92" t="str">
        <f t="shared" si="453"/>
        <v>GET /international-scheduled-payments/{InternationalScheduledPaymentId}</v>
      </c>
      <c r="D9690" s="94" t="s">
        <v>208</v>
      </c>
      <c r="E9690" s="93" t="str">
        <f t="shared" si="454"/>
        <v>PISP</v>
      </c>
      <c r="F9690" s="93" t="str">
        <f t="shared" si="455"/>
        <v>Y</v>
      </c>
      <c r="G9690" s="95">
        <v>22935777.533216786</v>
      </c>
      <c r="H9690" s="99">
        <v>34696.294926458526</v>
      </c>
      <c r="I9690" s="99">
        <v>49.787814738663187</v>
      </c>
      <c r="J9690" s="96"/>
      <c r="K9690" s="96"/>
      <c r="L9690" s="96"/>
      <c r="M9690" s="96"/>
      <c r="N9690" s="96"/>
      <c r="O9690" s="96"/>
      <c r="P9690" s="96"/>
    </row>
    <row r="9691" spans="1:16" x14ac:dyDescent="0.25">
      <c r="A9691" s="97">
        <v>43805</v>
      </c>
      <c r="B9691" s="101">
        <v>49</v>
      </c>
      <c r="C9691" s="92" t="str">
        <f t="shared" si="453"/>
        <v>POST /international-standing-order-consents</v>
      </c>
      <c r="D9691" s="94" t="s">
        <v>208</v>
      </c>
      <c r="E9691" s="93" t="str">
        <f t="shared" si="454"/>
        <v>PISP</v>
      </c>
      <c r="F9691" s="93" t="str">
        <f t="shared" si="455"/>
        <v>N</v>
      </c>
      <c r="G9691" s="95">
        <v>3626709.863306405</v>
      </c>
      <c r="H9691" s="99">
        <v>12623.84501609092</v>
      </c>
      <c r="I9691" s="99">
        <v>6.4525168045086119</v>
      </c>
      <c r="J9691" s="96"/>
      <c r="K9691" s="96"/>
      <c r="L9691" s="96"/>
      <c r="M9691" s="96"/>
      <c r="N9691" s="96"/>
      <c r="O9691" s="96"/>
      <c r="P9691" s="96"/>
    </row>
    <row r="9692" spans="1:16" x14ac:dyDescent="0.25">
      <c r="A9692" s="97">
        <v>43805</v>
      </c>
      <c r="B9692" s="101">
        <v>50</v>
      </c>
      <c r="C9692" s="92" t="str">
        <f t="shared" si="453"/>
        <v>GET /international-standing-order-consents/{ConsentId}</v>
      </c>
      <c r="D9692" s="94" t="s">
        <v>208</v>
      </c>
      <c r="E9692" s="93" t="str">
        <f t="shared" si="454"/>
        <v>PISP</v>
      </c>
      <c r="F9692" s="93" t="str">
        <f t="shared" si="455"/>
        <v>N</v>
      </c>
      <c r="G9692" s="95">
        <v>18850958.678483475</v>
      </c>
      <c r="H9692" s="99">
        <v>33106.356021423744</v>
      </c>
      <c r="I9692" s="99">
        <v>272.82173195508176</v>
      </c>
      <c r="J9692" s="96"/>
      <c r="K9692" s="96"/>
      <c r="L9692" s="96"/>
      <c r="M9692" s="96"/>
      <c r="N9692" s="96"/>
      <c r="O9692" s="96"/>
      <c r="P9692" s="96"/>
    </row>
    <row r="9693" spans="1:16" x14ac:dyDescent="0.25">
      <c r="A9693" s="97">
        <v>43805</v>
      </c>
      <c r="B9693" s="101">
        <v>51</v>
      </c>
      <c r="C9693" s="92" t="str">
        <f t="shared" si="453"/>
        <v>POST /international-standing-orders</v>
      </c>
      <c r="D9693" s="94" t="s">
        <v>208</v>
      </c>
      <c r="E9693" s="93" t="str">
        <f t="shared" si="454"/>
        <v>PISP</v>
      </c>
      <c r="F9693" s="93" t="str">
        <f t="shared" si="455"/>
        <v>Y</v>
      </c>
      <c r="G9693" s="95">
        <v>14542101.047591839</v>
      </c>
      <c r="H9693" s="99">
        <v>27062.058044239504</v>
      </c>
      <c r="I9693" s="99">
        <v>244.22466102827875</v>
      </c>
      <c r="J9693" s="96"/>
      <c r="K9693" s="96"/>
      <c r="L9693" s="96"/>
      <c r="M9693" s="96"/>
      <c r="N9693" s="96"/>
      <c r="O9693" s="96"/>
      <c r="P9693" s="96"/>
    </row>
    <row r="9694" spans="1:16" x14ac:dyDescent="0.25">
      <c r="A9694" s="97">
        <v>43805</v>
      </c>
      <c r="B9694" s="101">
        <v>52</v>
      </c>
      <c r="C9694" s="92" t="str">
        <f t="shared" si="453"/>
        <v>GET /international-standing-orders/{InternationalStandingOrderPaymentId}</v>
      </c>
      <c r="D9694" s="94" t="s">
        <v>208</v>
      </c>
      <c r="E9694" s="93" t="str">
        <f t="shared" si="454"/>
        <v>PISP</v>
      </c>
      <c r="F9694" s="93" t="str">
        <f t="shared" si="455"/>
        <v>Y</v>
      </c>
      <c r="G9694" s="95">
        <v>6450340.9444863219</v>
      </c>
      <c r="H9694" s="99">
        <v>18202.783291848351</v>
      </c>
      <c r="I9694" s="99">
        <v>75.417279659299268</v>
      </c>
      <c r="J9694" s="96"/>
      <c r="K9694" s="96"/>
      <c r="L9694" s="96"/>
      <c r="M9694" s="96"/>
      <c r="N9694" s="96"/>
      <c r="O9694" s="96"/>
      <c r="P9694" s="96"/>
    </row>
    <row r="9695" spans="1:16" x14ac:dyDescent="0.25">
      <c r="A9695" s="97">
        <v>43805</v>
      </c>
      <c r="B9695" s="101">
        <v>53</v>
      </c>
      <c r="C9695" s="92" t="str">
        <f t="shared" si="453"/>
        <v>POST /file-payment-consents</v>
      </c>
      <c r="D9695" s="94" t="s">
        <v>208</v>
      </c>
      <c r="E9695" s="93" t="str">
        <f t="shared" si="454"/>
        <v>PISP</v>
      </c>
      <c r="F9695" s="93" t="str">
        <f t="shared" si="455"/>
        <v>N</v>
      </c>
      <c r="G9695" s="95">
        <v>11611682.596631816</v>
      </c>
      <c r="H9695" s="99">
        <v>14445.604387289583</v>
      </c>
      <c r="I9695" s="99">
        <v>22.771716492915026</v>
      </c>
      <c r="J9695" s="96"/>
      <c r="K9695" s="96"/>
      <c r="L9695" s="96"/>
      <c r="M9695" s="96"/>
      <c r="N9695" s="96"/>
      <c r="O9695" s="96"/>
      <c r="P9695" s="96"/>
    </row>
    <row r="9696" spans="1:16" x14ac:dyDescent="0.25">
      <c r="A9696" s="97">
        <v>43805</v>
      </c>
      <c r="B9696" s="101">
        <v>54</v>
      </c>
      <c r="C9696" s="92" t="str">
        <f t="shared" si="453"/>
        <v>GET /file-payment-consents/{ConsentId}</v>
      </c>
      <c r="D9696" s="94" t="s">
        <v>208</v>
      </c>
      <c r="E9696" s="93" t="str">
        <f t="shared" si="454"/>
        <v>PISP</v>
      </c>
      <c r="F9696" s="93" t="str">
        <f t="shared" si="455"/>
        <v>N</v>
      </c>
      <c r="G9696" s="95">
        <v>22574686.987318028</v>
      </c>
      <c r="H9696" s="99">
        <v>25287.92666020224</v>
      </c>
      <c r="I9696" s="99">
        <v>175.68519780490143</v>
      </c>
      <c r="J9696" s="96"/>
      <c r="K9696" s="96"/>
      <c r="L9696" s="96"/>
      <c r="M9696" s="96"/>
      <c r="N9696" s="96"/>
      <c r="O9696" s="96"/>
      <c r="P9696" s="96"/>
    </row>
    <row r="9697" spans="1:16" x14ac:dyDescent="0.25">
      <c r="A9697" s="97">
        <v>43805</v>
      </c>
      <c r="B9697" s="101">
        <v>55</v>
      </c>
      <c r="C9697" s="92" t="str">
        <f t="shared" si="453"/>
        <v>POST /file-payment-consents/{ConsentId}/file</v>
      </c>
      <c r="D9697" s="94" t="s">
        <v>208</v>
      </c>
      <c r="E9697" s="93" t="str">
        <f t="shared" si="454"/>
        <v>PISP</v>
      </c>
      <c r="F9697" s="93" t="str">
        <f t="shared" si="455"/>
        <v>N</v>
      </c>
      <c r="G9697" s="95">
        <v>22937446.954322662</v>
      </c>
      <c r="H9697" s="99">
        <v>35334.966478795774</v>
      </c>
      <c r="I9697" s="99">
        <v>65.594365584471774</v>
      </c>
      <c r="J9697" s="96"/>
      <c r="K9697" s="96"/>
      <c r="L9697" s="96"/>
      <c r="M9697" s="96"/>
      <c r="N9697" s="96"/>
      <c r="O9697" s="96"/>
      <c r="P9697" s="96"/>
    </row>
    <row r="9698" spans="1:16" x14ac:dyDescent="0.25">
      <c r="A9698" s="97">
        <v>43805</v>
      </c>
      <c r="B9698" s="101">
        <v>56</v>
      </c>
      <c r="C9698" s="92" t="str">
        <f t="shared" si="453"/>
        <v>GET /file-payment-consents/{ConsentId}/file</v>
      </c>
      <c r="D9698" s="94" t="s">
        <v>208</v>
      </c>
      <c r="E9698" s="93" t="str">
        <f t="shared" si="454"/>
        <v>PISP</v>
      </c>
      <c r="F9698" s="93" t="str">
        <f t="shared" si="455"/>
        <v>N</v>
      </c>
      <c r="G9698" s="95">
        <v>25092351.607695471</v>
      </c>
      <c r="H9698" s="99">
        <v>30164.961140324322</v>
      </c>
      <c r="I9698" s="99">
        <v>41.009163210836505</v>
      </c>
      <c r="J9698" s="96"/>
      <c r="K9698" s="96"/>
      <c r="L9698" s="96"/>
      <c r="M9698" s="96"/>
      <c r="N9698" s="96"/>
      <c r="O9698" s="96"/>
      <c r="P9698" s="96"/>
    </row>
    <row r="9699" spans="1:16" x14ac:dyDescent="0.25">
      <c r="A9699" s="97">
        <v>43805</v>
      </c>
      <c r="B9699" s="101">
        <v>57</v>
      </c>
      <c r="C9699" s="92" t="str">
        <f t="shared" si="453"/>
        <v>POST /file-payments</v>
      </c>
      <c r="D9699" s="94" t="s">
        <v>208</v>
      </c>
      <c r="E9699" s="93" t="str">
        <f t="shared" si="454"/>
        <v>PISP</v>
      </c>
      <c r="F9699" s="93" t="str">
        <f t="shared" si="455"/>
        <v>Y</v>
      </c>
      <c r="G9699" s="95">
        <v>349311666.65939504</v>
      </c>
      <c r="H9699" s="103">
        <v>3721.6742829405061</v>
      </c>
      <c r="I9699" s="103">
        <v>65.619866148867857</v>
      </c>
      <c r="J9699" s="96"/>
      <c r="K9699" s="96"/>
      <c r="L9699" s="96"/>
      <c r="M9699" s="96"/>
      <c r="N9699" s="96"/>
      <c r="O9699" s="96"/>
      <c r="P9699" s="96"/>
    </row>
    <row r="9700" spans="1:16" x14ac:dyDescent="0.25">
      <c r="A9700" s="97">
        <v>43805</v>
      </c>
      <c r="B9700" s="101">
        <v>58</v>
      </c>
      <c r="C9700" s="92" t="str">
        <f t="shared" si="453"/>
        <v>GET /file-payments/{FilePaymentId}</v>
      </c>
      <c r="D9700" s="94" t="s">
        <v>208</v>
      </c>
      <c r="E9700" s="93" t="str">
        <f t="shared" si="454"/>
        <v>PISP</v>
      </c>
      <c r="F9700" s="93" t="str">
        <f t="shared" si="455"/>
        <v>Y</v>
      </c>
      <c r="G9700" s="95">
        <v>73195799.372929052</v>
      </c>
      <c r="H9700" s="103">
        <v>829.68301150831485</v>
      </c>
      <c r="I9700" s="103">
        <v>124.54507232883921</v>
      </c>
      <c r="J9700" s="96"/>
      <c r="K9700" s="96"/>
      <c r="L9700" s="96"/>
      <c r="M9700" s="96"/>
      <c r="N9700" s="96"/>
      <c r="O9700" s="96"/>
      <c r="P9700" s="96"/>
    </row>
    <row r="9701" spans="1:16" x14ac:dyDescent="0.25">
      <c r="A9701" s="97">
        <v>43805</v>
      </c>
      <c r="B9701" s="101">
        <v>59</v>
      </c>
      <c r="C9701" s="92" t="str">
        <f t="shared" si="453"/>
        <v>GET /file-payments/{FilePaymentId}/report-file</v>
      </c>
      <c r="D9701" s="94" t="s">
        <v>208</v>
      </c>
      <c r="E9701" s="93" t="str">
        <f t="shared" si="454"/>
        <v>PISP</v>
      </c>
      <c r="F9701" s="93" t="str">
        <f t="shared" si="455"/>
        <v>Y</v>
      </c>
      <c r="G9701" s="95">
        <v>54314701.71096991</v>
      </c>
      <c r="H9701" s="103">
        <v>2593.6952009533393</v>
      </c>
      <c r="I9701" s="103">
        <v>91.957488464691338</v>
      </c>
      <c r="J9701" s="96"/>
      <c r="K9701" s="96"/>
      <c r="L9701" s="96"/>
      <c r="M9701" s="96"/>
      <c r="N9701" s="96"/>
      <c r="O9701" s="96"/>
      <c r="P9701" s="96"/>
    </row>
    <row r="9702" spans="1:16" x14ac:dyDescent="0.25">
      <c r="A9702" s="97">
        <v>43805</v>
      </c>
      <c r="B9702" s="101">
        <v>60</v>
      </c>
      <c r="C9702" s="92" t="str">
        <f t="shared" si="453"/>
        <v>POST /funds-confirmation-consents</v>
      </c>
      <c r="D9702" s="94" t="s">
        <v>208</v>
      </c>
      <c r="E9702" s="93" t="str">
        <f t="shared" si="454"/>
        <v>CoF</v>
      </c>
      <c r="F9702" s="93" t="str">
        <f t="shared" si="455"/>
        <v>N</v>
      </c>
      <c r="G9702" s="95">
        <v>13428480.514013298</v>
      </c>
      <c r="H9702" s="99">
        <v>16247.064081850742</v>
      </c>
      <c r="I9702" s="99">
        <v>12.113829257051886</v>
      </c>
      <c r="J9702" s="96"/>
      <c r="K9702" s="96"/>
      <c r="L9702" s="96"/>
      <c r="M9702" s="96"/>
      <c r="N9702" s="96"/>
      <c r="O9702" s="96"/>
      <c r="P9702" s="96"/>
    </row>
    <row r="9703" spans="1:16" x14ac:dyDescent="0.25">
      <c r="A9703" s="97">
        <v>43805</v>
      </c>
      <c r="B9703" s="101">
        <v>61</v>
      </c>
      <c r="C9703" s="92" t="str">
        <f t="shared" si="453"/>
        <v>GET /funds-confirmation-consents/{ConsentId}</v>
      </c>
      <c r="D9703" s="94" t="s">
        <v>208</v>
      </c>
      <c r="E9703" s="93" t="str">
        <f t="shared" si="454"/>
        <v>CoF</v>
      </c>
      <c r="F9703" s="93" t="str">
        <f t="shared" si="455"/>
        <v>N</v>
      </c>
      <c r="G9703" s="95">
        <v>21331207.604594551</v>
      </c>
      <c r="H9703" s="99">
        <v>43028.91316511084</v>
      </c>
      <c r="I9703" s="99">
        <v>202.59118370480098</v>
      </c>
      <c r="J9703" s="96"/>
      <c r="K9703" s="96"/>
      <c r="L9703" s="96"/>
      <c r="M9703" s="96"/>
      <c r="N9703" s="96"/>
      <c r="O9703" s="96"/>
      <c r="P9703" s="96"/>
    </row>
    <row r="9704" spans="1:16" x14ac:dyDescent="0.25">
      <c r="A9704" s="97">
        <v>43805</v>
      </c>
      <c r="B9704" s="101">
        <v>62</v>
      </c>
      <c r="C9704" s="92" t="str">
        <f t="shared" si="453"/>
        <v>DELETE /funds-confirmation-consents/{ConsentId}</v>
      </c>
      <c r="D9704" s="94" t="s">
        <v>208</v>
      </c>
      <c r="E9704" s="93" t="str">
        <f t="shared" si="454"/>
        <v>CoF</v>
      </c>
      <c r="F9704" s="93" t="str">
        <f t="shared" si="455"/>
        <v>N</v>
      </c>
      <c r="G9704" s="95">
        <v>6734955.599131057</v>
      </c>
      <c r="H9704" s="99">
        <v>12696.731975284882</v>
      </c>
      <c r="I9704" s="99">
        <v>118.61568952428055</v>
      </c>
      <c r="J9704" s="96"/>
      <c r="K9704" s="96"/>
      <c r="L9704" s="96"/>
      <c r="M9704" s="96"/>
      <c r="N9704" s="96"/>
      <c r="O9704" s="96"/>
      <c r="P9704" s="96"/>
    </row>
    <row r="9705" spans="1:16" x14ac:dyDescent="0.25">
      <c r="A9705" s="97">
        <v>43805</v>
      </c>
      <c r="B9705" s="101">
        <v>63</v>
      </c>
      <c r="C9705" s="92" t="str">
        <f t="shared" si="453"/>
        <v>POST /funds-confirmations</v>
      </c>
      <c r="D9705" s="94" t="s">
        <v>208</v>
      </c>
      <c r="E9705" s="93" t="str">
        <f t="shared" si="454"/>
        <v>CoF</v>
      </c>
      <c r="F9705" s="93" t="str">
        <f t="shared" si="455"/>
        <v>Y</v>
      </c>
      <c r="G9705" s="95">
        <v>8154805.5054348763</v>
      </c>
      <c r="H9705" s="99">
        <v>19223.610269671688</v>
      </c>
      <c r="I9705" s="99">
        <v>203.56444949482406</v>
      </c>
      <c r="J9705" s="96"/>
      <c r="K9705" s="96"/>
      <c r="L9705" s="96"/>
      <c r="M9705" s="96"/>
      <c r="N9705" s="96"/>
      <c r="O9705" s="96"/>
      <c r="P9705" s="96"/>
    </row>
    <row r="9706" spans="1:16" x14ac:dyDescent="0.25">
      <c r="A9706" s="97">
        <v>43805</v>
      </c>
      <c r="B9706" s="101">
        <v>75</v>
      </c>
      <c r="C9706" s="92" t="str">
        <f t="shared" si="453"/>
        <v>GET /domestic-payment-consents/{ConsentId}/funds-confirmation</v>
      </c>
      <c r="D9706" s="94" t="s">
        <v>208</v>
      </c>
      <c r="E9706" s="93" t="str">
        <f t="shared" si="454"/>
        <v>CoF</v>
      </c>
      <c r="F9706" s="93" t="str">
        <f t="shared" si="455"/>
        <v>Y</v>
      </c>
      <c r="G9706" s="95">
        <v>4201569.7620342616</v>
      </c>
      <c r="H9706" s="99">
        <v>6282.3316646238773</v>
      </c>
      <c r="I9706" s="99">
        <v>192.87705744459441</v>
      </c>
      <c r="J9706" s="96"/>
      <c r="K9706" s="96"/>
      <c r="L9706" s="96"/>
      <c r="M9706" s="96"/>
      <c r="N9706" s="96"/>
      <c r="O9706" s="96"/>
      <c r="P9706" s="96"/>
    </row>
    <row r="9707" spans="1:16" x14ac:dyDescent="0.25">
      <c r="A9707" s="97">
        <v>43805</v>
      </c>
      <c r="B9707" s="101">
        <v>76</v>
      </c>
      <c r="C9707" s="92" t="str">
        <f t="shared" si="453"/>
        <v>GET /international-payment-consents/{ConsentId}/funds-confirmation</v>
      </c>
      <c r="D9707" s="94" t="s">
        <v>208</v>
      </c>
      <c r="E9707" s="93" t="str">
        <f t="shared" si="454"/>
        <v>CoF</v>
      </c>
      <c r="F9707" s="93" t="str">
        <f t="shared" si="455"/>
        <v>Y</v>
      </c>
      <c r="G9707" s="95">
        <v>17241743.226226445</v>
      </c>
      <c r="H9707" s="99">
        <v>40413.363201249893</v>
      </c>
      <c r="I9707" s="99">
        <v>95.039458834392349</v>
      </c>
      <c r="J9707" s="96"/>
      <c r="K9707" s="96"/>
      <c r="L9707" s="96"/>
      <c r="M9707" s="96"/>
      <c r="N9707" s="96"/>
      <c r="O9707" s="96"/>
      <c r="P9707" s="96"/>
    </row>
    <row r="9708" spans="1:16" x14ac:dyDescent="0.25">
      <c r="A9708" s="97">
        <v>43805</v>
      </c>
      <c r="B9708" s="101">
        <v>77</v>
      </c>
      <c r="C9708" s="92" t="str">
        <f t="shared" si="453"/>
        <v>GET /international-scheduled-payment-consents/{ConsentId}/funds-confirmation</v>
      </c>
      <c r="D9708" s="94" t="s">
        <v>208</v>
      </c>
      <c r="E9708" s="93" t="str">
        <f t="shared" si="454"/>
        <v>CoF</v>
      </c>
      <c r="F9708" s="93" t="str">
        <f t="shared" si="455"/>
        <v>Y</v>
      </c>
      <c r="G9708" s="95">
        <v>29758888.934988406</v>
      </c>
      <c r="H9708" s="99">
        <v>48246.33569591694</v>
      </c>
      <c r="I9708" s="99">
        <v>8.3244571520438058</v>
      </c>
      <c r="J9708" s="96"/>
      <c r="K9708" s="96"/>
      <c r="L9708" s="96"/>
      <c r="M9708" s="96"/>
      <c r="N9708" s="96"/>
      <c r="O9708" s="96"/>
      <c r="P9708" s="96"/>
    </row>
    <row r="9709" spans="1:16" x14ac:dyDescent="0.25">
      <c r="A9709" s="97">
        <v>43805</v>
      </c>
      <c r="B9709" s="101">
        <v>78</v>
      </c>
      <c r="C9709" s="92" t="str">
        <f t="shared" si="453"/>
        <v>GET /accounts/{AccountId}/parties</v>
      </c>
      <c r="D9709" s="94" t="s">
        <v>208</v>
      </c>
      <c r="E9709" s="93" t="str">
        <f t="shared" si="454"/>
        <v>AISP</v>
      </c>
      <c r="F9709" s="93" t="str">
        <f t="shared" si="455"/>
        <v>Y</v>
      </c>
      <c r="G9709" s="104">
        <v>1246257.7959724523</v>
      </c>
      <c r="H9709" s="99">
        <v>52723.927779741964</v>
      </c>
      <c r="I9709" s="99">
        <v>0</v>
      </c>
      <c r="J9709" s="96"/>
      <c r="K9709" s="96"/>
      <c r="L9709" s="96"/>
      <c r="M9709" s="96"/>
      <c r="N9709" s="96"/>
      <c r="O9709" s="96"/>
      <c r="P9709" s="96"/>
    </row>
    <row r="9710" spans="1:16" x14ac:dyDescent="0.25">
      <c r="A9710" s="97">
        <v>43805</v>
      </c>
      <c r="B9710" s="101">
        <v>79</v>
      </c>
      <c r="C9710" s="92" t="str">
        <f t="shared" si="453"/>
        <v>GET /domestic-payments/{DomesticPaymentId}/payment-details</v>
      </c>
      <c r="D9710" s="94" t="s">
        <v>208</v>
      </c>
      <c r="E9710" s="93" t="str">
        <f t="shared" si="454"/>
        <v>PISP</v>
      </c>
      <c r="F9710" s="93" t="str">
        <f t="shared" si="455"/>
        <v>Y</v>
      </c>
      <c r="G9710" s="104">
        <v>34275360.153074987</v>
      </c>
      <c r="H9710" s="99">
        <v>42513.040113138617</v>
      </c>
      <c r="I9710" s="99">
        <v>83.081599283743202</v>
      </c>
      <c r="J9710" s="96"/>
      <c r="K9710" s="96"/>
      <c r="L9710" s="96"/>
      <c r="M9710" s="96"/>
      <c r="N9710" s="96"/>
      <c r="O9710" s="96"/>
      <c r="P9710" s="96"/>
    </row>
    <row r="9711" spans="1:16" x14ac:dyDescent="0.25">
      <c r="A9711" s="97">
        <v>43805</v>
      </c>
      <c r="B9711" s="101">
        <v>80</v>
      </c>
      <c r="C9711" s="92" t="str">
        <f t="shared" si="453"/>
        <v>GET /domestic-scheduled-payments/{DomesticScheduledPaymentId}/payment-details</v>
      </c>
      <c r="D9711" s="94" t="s">
        <v>208</v>
      </c>
      <c r="E9711" s="93" t="str">
        <f t="shared" si="454"/>
        <v>PISP</v>
      </c>
      <c r="F9711" s="93" t="str">
        <f t="shared" si="455"/>
        <v>Y</v>
      </c>
      <c r="G9711" s="104">
        <v>14069128.911500849</v>
      </c>
      <c r="H9711" s="99">
        <v>35950.027257509231</v>
      </c>
      <c r="I9711" s="99">
        <v>98.238560960234523</v>
      </c>
      <c r="J9711" s="96"/>
      <c r="K9711" s="96"/>
      <c r="L9711" s="96"/>
      <c r="M9711" s="96"/>
      <c r="N9711" s="96"/>
      <c r="O9711" s="96"/>
      <c r="P9711" s="96"/>
    </row>
    <row r="9712" spans="1:16" x14ac:dyDescent="0.25">
      <c r="A9712" s="97">
        <v>43805</v>
      </c>
      <c r="B9712" s="101">
        <v>81</v>
      </c>
      <c r="C9712" s="92" t="str">
        <f t="shared" si="453"/>
        <v>GET /domestic-standing-orders/{DomesticStandingOrderId}/payment-details</v>
      </c>
      <c r="D9712" s="94" t="s">
        <v>208</v>
      </c>
      <c r="E9712" s="93" t="str">
        <f t="shared" si="454"/>
        <v>PISP</v>
      </c>
      <c r="F9712" s="93" t="str">
        <f t="shared" si="455"/>
        <v>Y</v>
      </c>
      <c r="G9712" s="104">
        <v>5946492.0707916552</v>
      </c>
      <c r="H9712" s="99">
        <v>8576.3775789060928</v>
      </c>
      <c r="I9712" s="99">
        <v>273.60343507011692</v>
      </c>
      <c r="J9712" s="96"/>
      <c r="K9712" s="96"/>
      <c r="L9712" s="96"/>
      <c r="M9712" s="96"/>
      <c r="N9712" s="96"/>
      <c r="O9712" s="96"/>
      <c r="P9712" s="96"/>
    </row>
    <row r="9713" spans="1:16" x14ac:dyDescent="0.25">
      <c r="A9713" s="97">
        <v>43805</v>
      </c>
      <c r="B9713" s="101">
        <v>82</v>
      </c>
      <c r="C9713" s="92" t="str">
        <f t="shared" si="453"/>
        <v>GET /international-payments/{InternationalPaymentId}/payment-details</v>
      </c>
      <c r="D9713" s="94" t="s">
        <v>208</v>
      </c>
      <c r="E9713" s="93" t="str">
        <f t="shared" si="454"/>
        <v>PISP</v>
      </c>
      <c r="F9713" s="93" t="str">
        <f t="shared" si="455"/>
        <v>Y</v>
      </c>
      <c r="G9713" s="104">
        <v>15149273.545380203</v>
      </c>
      <c r="H9713" s="99">
        <v>23031.075071578955</v>
      </c>
      <c r="I9713" s="99">
        <v>71.377675835972923</v>
      </c>
      <c r="J9713" s="96"/>
      <c r="K9713" s="96"/>
      <c r="L9713" s="96"/>
      <c r="M9713" s="96"/>
      <c r="N9713" s="96"/>
      <c r="O9713" s="96"/>
      <c r="P9713" s="96"/>
    </row>
    <row r="9714" spans="1:16" x14ac:dyDescent="0.25">
      <c r="A9714" s="97">
        <v>43805</v>
      </c>
      <c r="B9714" s="101">
        <v>83</v>
      </c>
      <c r="C9714" s="92" t="str">
        <f t="shared" si="453"/>
        <v>GET /international-scheduled-payments/{InternationalScheduledPaymentId}/payment-details</v>
      </c>
      <c r="D9714" s="94" t="s">
        <v>208</v>
      </c>
      <c r="E9714" s="93" t="str">
        <f t="shared" si="454"/>
        <v>PISP</v>
      </c>
      <c r="F9714" s="93" t="str">
        <f t="shared" si="455"/>
        <v>Y</v>
      </c>
      <c r="G9714" s="104">
        <v>25229355.286538467</v>
      </c>
      <c r="H9714" s="99">
        <v>38165.924419104384</v>
      </c>
      <c r="I9714" s="99">
        <v>54.766596212529507</v>
      </c>
      <c r="J9714" s="96"/>
      <c r="K9714" s="96"/>
      <c r="L9714" s="96"/>
      <c r="M9714" s="96"/>
      <c r="N9714" s="96"/>
      <c r="O9714" s="96"/>
      <c r="P9714" s="96"/>
    </row>
    <row r="9715" spans="1:16" x14ac:dyDescent="0.25">
      <c r="A9715" s="97">
        <v>43805</v>
      </c>
      <c r="B9715" s="101">
        <v>84</v>
      </c>
      <c r="C9715" s="92" t="str">
        <f t="shared" si="453"/>
        <v>GET /international-standing-orders/{InternationalStandingOrderPaymentId}/payment-details</v>
      </c>
      <c r="D9715" s="94" t="s">
        <v>208</v>
      </c>
      <c r="E9715" s="93" t="str">
        <f t="shared" si="454"/>
        <v>PISP</v>
      </c>
      <c r="F9715" s="93" t="str">
        <f t="shared" si="455"/>
        <v>Y</v>
      </c>
      <c r="G9715" s="104">
        <v>7095375.0389349544</v>
      </c>
      <c r="H9715" s="99">
        <v>20023.061621033186</v>
      </c>
      <c r="I9715" s="99">
        <v>82.959007625229205</v>
      </c>
      <c r="J9715" s="96"/>
      <c r="K9715" s="96"/>
      <c r="L9715" s="96"/>
      <c r="M9715" s="96"/>
      <c r="N9715" s="96"/>
      <c r="O9715" s="96"/>
      <c r="P9715" s="96"/>
    </row>
    <row r="9716" spans="1:16" x14ac:dyDescent="0.25">
      <c r="A9716" s="97">
        <v>43805</v>
      </c>
      <c r="B9716" s="101">
        <v>85</v>
      </c>
      <c r="C9716" s="92" t="str">
        <f t="shared" si="453"/>
        <v>GET /file-payments/{FilePaymentId}/payment-details</v>
      </c>
      <c r="D9716" s="94" t="s">
        <v>208</v>
      </c>
      <c r="E9716" s="93" t="str">
        <f t="shared" si="454"/>
        <v>PISP</v>
      </c>
      <c r="F9716" s="93" t="str">
        <f t="shared" si="455"/>
        <v>Y</v>
      </c>
      <c r="G9716" s="104">
        <v>59746171.882066905</v>
      </c>
      <c r="H9716" s="99">
        <v>2853.0647210486736</v>
      </c>
      <c r="I9716" s="99">
        <v>101.15323731116048</v>
      </c>
      <c r="J9716" s="96"/>
      <c r="K9716" s="96"/>
      <c r="L9716" s="96"/>
      <c r="M9716" s="96"/>
      <c r="N9716" s="96"/>
      <c r="O9716" s="96"/>
      <c r="P9716" s="96"/>
    </row>
    <row r="9717" spans="1:16" x14ac:dyDescent="0.25">
      <c r="A9717" s="97">
        <v>43805</v>
      </c>
      <c r="B9717" s="101">
        <v>86</v>
      </c>
      <c r="C9717" s="92" t="str">
        <f t="shared" si="453"/>
        <v>POST /event-subscriptions</v>
      </c>
      <c r="D9717" s="94" t="s">
        <v>208</v>
      </c>
      <c r="E9717" s="93" t="str">
        <f t="shared" si="454"/>
        <v>Notifications</v>
      </c>
      <c r="F9717" s="93" t="str">
        <f t="shared" si="455"/>
        <v>N</v>
      </c>
      <c r="G9717" s="104">
        <v>12085632.462611968</v>
      </c>
      <c r="H9717" s="99">
        <v>14622.357673665669</v>
      </c>
      <c r="I9717" s="99">
        <v>10.902446331346699</v>
      </c>
      <c r="J9717" s="96"/>
      <c r="K9717" s="96"/>
      <c r="L9717" s="96"/>
      <c r="M9717" s="96"/>
      <c r="N9717" s="96"/>
      <c r="O9717" s="96"/>
      <c r="P9717" s="96"/>
    </row>
    <row r="9718" spans="1:16" x14ac:dyDescent="0.25">
      <c r="A9718" s="97">
        <v>43805</v>
      </c>
      <c r="B9718" s="101">
        <v>87</v>
      </c>
      <c r="C9718" s="92" t="str">
        <f t="shared" si="453"/>
        <v>GET /event-subscriptions</v>
      </c>
      <c r="D9718" s="94" t="s">
        <v>208</v>
      </c>
      <c r="E9718" s="93" t="str">
        <f t="shared" si="454"/>
        <v>Notifications</v>
      </c>
      <c r="F9718" s="93" t="str">
        <f t="shared" si="455"/>
        <v>N</v>
      </c>
      <c r="G9718" s="104">
        <v>19198086.844135098</v>
      </c>
      <c r="H9718" s="99">
        <v>38726.021848599754</v>
      </c>
      <c r="I9718" s="99">
        <v>182.3320653343209</v>
      </c>
      <c r="J9718" s="96"/>
      <c r="K9718" s="96"/>
      <c r="L9718" s="96"/>
      <c r="M9718" s="96"/>
      <c r="N9718" s="96"/>
      <c r="O9718" s="96"/>
      <c r="P9718" s="96"/>
    </row>
    <row r="9719" spans="1:16" x14ac:dyDescent="0.25">
      <c r="A9719" s="97">
        <v>43805</v>
      </c>
      <c r="B9719" s="101">
        <v>88</v>
      </c>
      <c r="C9719" s="92" t="str">
        <f t="shared" si="453"/>
        <v>PUT /event-subscriptions/{EventSubscriptionId}</v>
      </c>
      <c r="D9719" s="94" t="s">
        <v>208</v>
      </c>
      <c r="E9719" s="93" t="str">
        <f t="shared" si="454"/>
        <v>Notifications</v>
      </c>
      <c r="F9719" s="93" t="str">
        <f t="shared" si="455"/>
        <v>N</v>
      </c>
      <c r="G9719" s="104">
        <v>12689914.085742567</v>
      </c>
      <c r="H9719" s="99">
        <v>15353.475557348953</v>
      </c>
      <c r="I9719" s="99">
        <v>11.447568647914034</v>
      </c>
      <c r="J9719" s="96"/>
      <c r="K9719" s="96"/>
      <c r="L9719" s="96"/>
      <c r="M9719" s="96"/>
      <c r="N9719" s="96"/>
      <c r="O9719" s="96"/>
      <c r="P9719" s="96"/>
    </row>
    <row r="9720" spans="1:16" x14ac:dyDescent="0.25">
      <c r="A9720" s="97">
        <v>43805</v>
      </c>
      <c r="B9720" s="101">
        <v>89</v>
      </c>
      <c r="C9720" s="92" t="str">
        <f t="shared" si="453"/>
        <v>DELETE /event-subscriptions/{EventSubscriptionId}</v>
      </c>
      <c r="D9720" s="94" t="s">
        <v>208</v>
      </c>
      <c r="E9720" s="93" t="str">
        <f t="shared" si="454"/>
        <v>Notifications</v>
      </c>
      <c r="F9720" s="93" t="str">
        <f t="shared" si="455"/>
        <v>N</v>
      </c>
      <c r="G9720" s="104">
        <v>7408451.1590441633</v>
      </c>
      <c r="H9720" s="99">
        <v>13966.405172813371</v>
      </c>
      <c r="I9720" s="99">
        <v>130.47725847670861</v>
      </c>
      <c r="J9720" s="96"/>
      <c r="K9720" s="96"/>
      <c r="L9720" s="96"/>
      <c r="M9720" s="96"/>
      <c r="N9720" s="96"/>
      <c r="O9720" s="96"/>
      <c r="P9720" s="96"/>
    </row>
    <row r="9721" spans="1:16" x14ac:dyDescent="0.25">
      <c r="A9721" s="97">
        <v>43805</v>
      </c>
      <c r="B9721" s="101">
        <v>90</v>
      </c>
      <c r="C9721" s="92" t="str">
        <f t="shared" si="453"/>
        <v>POST /event-notifications</v>
      </c>
      <c r="D9721" s="94" t="s">
        <v>208</v>
      </c>
      <c r="E9721" s="93" t="str">
        <f t="shared" si="454"/>
        <v>Notifications</v>
      </c>
      <c r="F9721" s="93" t="str">
        <f t="shared" si="455"/>
        <v>N</v>
      </c>
      <c r="G9721" s="104">
        <v>7747065.2301631318</v>
      </c>
      <c r="H9721" s="99">
        <v>18262.429756188103</v>
      </c>
      <c r="I9721" s="99">
        <v>193.38622702008286</v>
      </c>
      <c r="J9721" s="96"/>
      <c r="K9721" s="96"/>
      <c r="L9721" s="96"/>
      <c r="M9721" s="96"/>
      <c r="N9721" s="96"/>
      <c r="O9721" s="96"/>
      <c r="P9721" s="96"/>
    </row>
    <row r="9722" spans="1:16" x14ac:dyDescent="0.25">
      <c r="A9722" s="97">
        <v>43805</v>
      </c>
      <c r="B9722" s="101">
        <v>91</v>
      </c>
      <c r="C9722" s="92" t="str">
        <f t="shared" si="453"/>
        <v>POST /events</v>
      </c>
      <c r="D9722" s="94" t="s">
        <v>208</v>
      </c>
      <c r="E9722" s="93" t="str">
        <f t="shared" si="454"/>
        <v>Notifications</v>
      </c>
      <c r="F9722" s="93" t="str">
        <f t="shared" si="455"/>
        <v>N</v>
      </c>
      <c r="G9722" s="104">
        <v>6061460.0392179517</v>
      </c>
      <c r="H9722" s="99">
        <v>11427.058777756394</v>
      </c>
      <c r="I9722" s="99">
        <v>106.7541205718525</v>
      </c>
      <c r="J9722" s="96"/>
      <c r="K9722" s="96"/>
      <c r="L9722" s="96"/>
      <c r="M9722" s="96"/>
      <c r="N9722" s="96"/>
      <c r="O9722" s="96"/>
      <c r="P9722" s="96"/>
    </row>
    <row r="9723" spans="1:16" x14ac:dyDescent="0.25">
      <c r="A9723" s="97">
        <v>43806</v>
      </c>
      <c r="B9723" s="101">
        <v>0</v>
      </c>
      <c r="C9723" s="92" t="str">
        <f t="shared" si="453"/>
        <v>OIDC endpoints for token IDs</v>
      </c>
      <c r="D9723" s="94" t="s">
        <v>207</v>
      </c>
      <c r="E9723" s="93" t="str">
        <f t="shared" si="454"/>
        <v>OIDC</v>
      </c>
      <c r="F9723" s="93" t="str">
        <f t="shared" si="455"/>
        <v>N</v>
      </c>
      <c r="G9723" s="111">
        <v>774137470.1226033</v>
      </c>
      <c r="H9723" s="99">
        <v>1779858.9801484281</v>
      </c>
      <c r="I9723" s="99">
        <v>550.58782920133331</v>
      </c>
      <c r="J9723" s="96"/>
      <c r="K9723" s="96"/>
      <c r="L9723" s="96"/>
      <c r="M9723" s="96"/>
      <c r="N9723" s="96"/>
      <c r="O9723" s="96"/>
      <c r="P9723" s="96"/>
    </row>
    <row r="9724" spans="1:16" x14ac:dyDescent="0.25">
      <c r="A9724" s="100">
        <v>43806</v>
      </c>
      <c r="B9724" s="101">
        <v>1</v>
      </c>
      <c r="C9724" s="92" t="str">
        <f t="shared" si="453"/>
        <v>POST /account-access-consents</v>
      </c>
      <c r="D9724" s="94" t="s">
        <v>207</v>
      </c>
      <c r="E9724" s="93" t="str">
        <f t="shared" si="454"/>
        <v>AISP</v>
      </c>
      <c r="F9724" s="93" t="str">
        <f t="shared" si="455"/>
        <v>N</v>
      </c>
      <c r="G9724" s="95">
        <v>795872.28917761822</v>
      </c>
      <c r="H9724" s="102">
        <v>26763.885609274534</v>
      </c>
      <c r="I9724" s="102">
        <v>93.992922632370579</v>
      </c>
      <c r="J9724" s="96"/>
      <c r="K9724" s="96"/>
      <c r="L9724" s="96"/>
      <c r="M9724" s="96"/>
      <c r="N9724" s="96"/>
      <c r="O9724" s="96"/>
      <c r="P9724" s="96"/>
    </row>
    <row r="9725" spans="1:16" x14ac:dyDescent="0.25">
      <c r="A9725" s="100">
        <v>43806</v>
      </c>
      <c r="B9725" s="101">
        <v>2</v>
      </c>
      <c r="C9725" s="92" t="str">
        <f t="shared" si="453"/>
        <v>GET /account-access-consents/{ConsentId}</v>
      </c>
      <c r="D9725" s="94" t="s">
        <v>207</v>
      </c>
      <c r="E9725" s="93" t="str">
        <f t="shared" si="454"/>
        <v>AISP</v>
      </c>
      <c r="F9725" s="93" t="str">
        <f t="shared" si="455"/>
        <v>N</v>
      </c>
      <c r="G9725" s="95">
        <v>1536812.8701904169</v>
      </c>
      <c r="H9725" s="102">
        <v>28890.916558174598</v>
      </c>
      <c r="I9725" s="102">
        <v>36.958120174474182</v>
      </c>
      <c r="J9725" s="96"/>
      <c r="K9725" s="96"/>
      <c r="L9725" s="96"/>
      <c r="M9725" s="96"/>
      <c r="N9725" s="96"/>
      <c r="O9725" s="96"/>
      <c r="P9725" s="96"/>
    </row>
    <row r="9726" spans="1:16" x14ac:dyDescent="0.25">
      <c r="A9726" s="100">
        <v>43806</v>
      </c>
      <c r="B9726" s="101">
        <v>3</v>
      </c>
      <c r="C9726" s="92" t="str">
        <f t="shared" si="453"/>
        <v>DELETE /account-access-consents/{ConsentId}</v>
      </c>
      <c r="D9726" s="94" t="s">
        <v>207</v>
      </c>
      <c r="E9726" s="93" t="str">
        <f t="shared" si="454"/>
        <v>AISP</v>
      </c>
      <c r="F9726" s="93" t="str">
        <f t="shared" si="455"/>
        <v>N</v>
      </c>
      <c r="G9726" s="95">
        <v>770040.20262826153</v>
      </c>
      <c r="H9726" s="102">
        <v>25047.786342859919</v>
      </c>
      <c r="I9726" s="102">
        <v>272.00732847677455</v>
      </c>
      <c r="J9726" s="96"/>
      <c r="K9726" s="96"/>
      <c r="L9726" s="96"/>
      <c r="M9726" s="96"/>
      <c r="N9726" s="96"/>
      <c r="O9726" s="96"/>
      <c r="P9726" s="96"/>
    </row>
    <row r="9727" spans="1:16" x14ac:dyDescent="0.25">
      <c r="A9727" s="100">
        <v>43806</v>
      </c>
      <c r="B9727" s="101">
        <v>4</v>
      </c>
      <c r="C9727" s="92" t="str">
        <f t="shared" si="453"/>
        <v>GET /accounts</v>
      </c>
      <c r="D9727" s="94" t="s">
        <v>207</v>
      </c>
      <c r="E9727" s="93" t="str">
        <f t="shared" si="454"/>
        <v>AISP</v>
      </c>
      <c r="F9727" s="93" t="str">
        <f t="shared" si="455"/>
        <v>Y</v>
      </c>
      <c r="G9727" s="95">
        <v>1995594.3222875125</v>
      </c>
      <c r="H9727" s="102">
        <v>31628.023957682381</v>
      </c>
      <c r="I9727" s="102">
        <v>77.246379727798129</v>
      </c>
      <c r="J9727" s="96"/>
      <c r="K9727" s="96"/>
      <c r="L9727" s="96"/>
      <c r="M9727" s="96"/>
      <c r="N9727" s="96"/>
      <c r="O9727" s="96"/>
      <c r="P9727" s="96"/>
    </row>
    <row r="9728" spans="1:16" x14ac:dyDescent="0.25">
      <c r="A9728" s="100">
        <v>43806</v>
      </c>
      <c r="B9728" s="101">
        <v>5</v>
      </c>
      <c r="C9728" s="92" t="str">
        <f t="shared" si="453"/>
        <v>GET /accounts/{AccountId}</v>
      </c>
      <c r="D9728" s="94" t="s">
        <v>207</v>
      </c>
      <c r="E9728" s="93" t="str">
        <f t="shared" si="454"/>
        <v>AISP</v>
      </c>
      <c r="F9728" s="93" t="str">
        <f t="shared" si="455"/>
        <v>Y</v>
      </c>
      <c r="G9728" s="95">
        <v>3047423.8056783667</v>
      </c>
      <c r="H9728" s="102">
        <v>42018.059270475766</v>
      </c>
      <c r="I9728" s="102">
        <v>89.647867327261025</v>
      </c>
      <c r="J9728" s="96"/>
      <c r="K9728" s="96"/>
      <c r="L9728" s="96"/>
      <c r="M9728" s="96"/>
      <c r="N9728" s="96"/>
      <c r="O9728" s="96"/>
      <c r="P9728" s="96"/>
    </row>
    <row r="9729" spans="1:16" x14ac:dyDescent="0.25">
      <c r="A9729" s="100">
        <v>43806</v>
      </c>
      <c r="B9729" s="101">
        <v>6</v>
      </c>
      <c r="C9729" s="92" t="str">
        <f t="shared" si="453"/>
        <v>GET /accounts/{AccountId}/balances</v>
      </c>
      <c r="D9729" s="94" t="s">
        <v>207</v>
      </c>
      <c r="E9729" s="93" t="str">
        <f t="shared" si="454"/>
        <v>AISP</v>
      </c>
      <c r="F9729" s="93" t="str">
        <f t="shared" si="455"/>
        <v>Y</v>
      </c>
      <c r="G9729" s="95">
        <v>2117544.8954841667</v>
      </c>
      <c r="H9729" s="102">
        <v>29686.519090696231</v>
      </c>
      <c r="I9729" s="102">
        <v>159.94053252609936</v>
      </c>
      <c r="J9729" s="96"/>
      <c r="K9729" s="96"/>
      <c r="L9729" s="96"/>
      <c r="M9729" s="96"/>
      <c r="N9729" s="96"/>
      <c r="O9729" s="96"/>
      <c r="P9729" s="96"/>
    </row>
    <row r="9730" spans="1:16" x14ac:dyDescent="0.25">
      <c r="A9730" s="100">
        <v>43806</v>
      </c>
      <c r="B9730" s="101">
        <v>7</v>
      </c>
      <c r="C9730" s="92" t="str">
        <f t="shared" si="453"/>
        <v>GET /balances</v>
      </c>
      <c r="D9730" s="94" t="s">
        <v>207</v>
      </c>
      <c r="E9730" s="93" t="str">
        <f t="shared" si="454"/>
        <v>AISP</v>
      </c>
      <c r="F9730" s="93" t="str">
        <f t="shared" si="455"/>
        <v>Y</v>
      </c>
      <c r="G9730" s="95">
        <v>1240269.7609319526</v>
      </c>
      <c r="H9730" s="102">
        <v>21034.944181926774</v>
      </c>
      <c r="I9730" s="102">
        <v>175.28737813186473</v>
      </c>
      <c r="J9730" s="96"/>
      <c r="K9730" s="96"/>
      <c r="L9730" s="96"/>
      <c r="M9730" s="96"/>
      <c r="N9730" s="96"/>
      <c r="O9730" s="96"/>
      <c r="P9730" s="96"/>
    </row>
    <row r="9731" spans="1:16" x14ac:dyDescent="0.25">
      <c r="A9731" s="100">
        <v>43806</v>
      </c>
      <c r="B9731" s="101">
        <v>8</v>
      </c>
      <c r="C9731" s="92" t="str">
        <f t="shared" si="453"/>
        <v>GET /accounts/{AccountId}/transactions</v>
      </c>
      <c r="D9731" s="94" t="s">
        <v>207</v>
      </c>
      <c r="E9731" s="93" t="str">
        <f t="shared" si="454"/>
        <v>AISP</v>
      </c>
      <c r="F9731" s="93" t="str">
        <f t="shared" si="455"/>
        <v>Y</v>
      </c>
      <c r="G9731" s="95">
        <v>37241795.640892282</v>
      </c>
      <c r="H9731" s="102">
        <v>19725.72982898563</v>
      </c>
      <c r="I9731" s="102">
        <v>201.87170194594043</v>
      </c>
      <c r="J9731" s="96"/>
      <c r="K9731" s="96"/>
      <c r="L9731" s="96"/>
      <c r="M9731" s="96"/>
      <c r="N9731" s="96"/>
      <c r="O9731" s="96"/>
      <c r="P9731" s="96"/>
    </row>
    <row r="9732" spans="1:16" x14ac:dyDescent="0.25">
      <c r="A9732" s="100">
        <v>43806</v>
      </c>
      <c r="B9732" s="101">
        <v>9</v>
      </c>
      <c r="C9732" s="92" t="str">
        <f t="shared" si="453"/>
        <v>GET /transactions</v>
      </c>
      <c r="D9732" s="94" t="s">
        <v>207</v>
      </c>
      <c r="E9732" s="93" t="str">
        <f t="shared" si="454"/>
        <v>AISP</v>
      </c>
      <c r="F9732" s="93" t="str">
        <f t="shared" si="455"/>
        <v>Y</v>
      </c>
      <c r="G9732" s="95">
        <v>419942326.30802745</v>
      </c>
      <c r="H9732" s="102">
        <v>40158.052228127082</v>
      </c>
      <c r="I9732" s="102">
        <v>37.014341050422793</v>
      </c>
      <c r="J9732" s="96"/>
      <c r="K9732" s="96"/>
      <c r="L9732" s="96"/>
      <c r="M9732" s="96"/>
      <c r="N9732" s="96"/>
      <c r="O9732" s="96"/>
      <c r="P9732" s="96"/>
    </row>
    <row r="9733" spans="1:16" x14ac:dyDescent="0.25">
      <c r="A9733" s="100">
        <v>43806</v>
      </c>
      <c r="B9733" s="101">
        <v>10</v>
      </c>
      <c r="C9733" s="92" t="str">
        <f t="shared" si="453"/>
        <v>GET /accounts/{AccountId}/beneficiaries</v>
      </c>
      <c r="D9733" s="94" t="s">
        <v>207</v>
      </c>
      <c r="E9733" s="93" t="str">
        <f t="shared" si="454"/>
        <v>AISP</v>
      </c>
      <c r="F9733" s="93" t="str">
        <f t="shared" si="455"/>
        <v>Y</v>
      </c>
      <c r="G9733" s="95">
        <v>2571336.5634130612</v>
      </c>
      <c r="H9733" s="102">
        <v>30342.196263209215</v>
      </c>
      <c r="I9733" s="102">
        <v>150.50639598507723</v>
      </c>
      <c r="J9733" s="96"/>
      <c r="K9733" s="96"/>
      <c r="L9733" s="96"/>
      <c r="M9733" s="96"/>
      <c r="N9733" s="96"/>
      <c r="O9733" s="96"/>
      <c r="P9733" s="96"/>
    </row>
    <row r="9734" spans="1:16" x14ac:dyDescent="0.25">
      <c r="A9734" s="100">
        <v>43806</v>
      </c>
      <c r="B9734" s="101">
        <v>11</v>
      </c>
      <c r="C9734" s="92" t="str">
        <f t="shared" si="453"/>
        <v>GET /beneficiaries</v>
      </c>
      <c r="D9734" s="94" t="s">
        <v>207</v>
      </c>
      <c r="E9734" s="93" t="str">
        <f t="shared" si="454"/>
        <v>AISP</v>
      </c>
      <c r="F9734" s="93" t="str">
        <f t="shared" si="455"/>
        <v>Y</v>
      </c>
      <c r="G9734" s="95">
        <v>3508263.9965282171</v>
      </c>
      <c r="H9734" s="102">
        <v>35267.619803565009</v>
      </c>
      <c r="I9734" s="102">
        <v>33.483847335700425</v>
      </c>
      <c r="J9734" s="96"/>
      <c r="K9734" s="96"/>
      <c r="L9734" s="96"/>
      <c r="M9734" s="96"/>
      <c r="N9734" s="96"/>
      <c r="O9734" s="96"/>
      <c r="P9734" s="96"/>
    </row>
    <row r="9735" spans="1:16" x14ac:dyDescent="0.25">
      <c r="A9735" s="100">
        <v>43806</v>
      </c>
      <c r="B9735" s="101">
        <v>12</v>
      </c>
      <c r="C9735" s="92" t="str">
        <f t="shared" si="453"/>
        <v>GET /accounts/{AccountId}/direct-debits</v>
      </c>
      <c r="D9735" s="94" t="s">
        <v>207</v>
      </c>
      <c r="E9735" s="93" t="str">
        <f t="shared" si="454"/>
        <v>AISP</v>
      </c>
      <c r="F9735" s="93" t="str">
        <f t="shared" si="455"/>
        <v>Y</v>
      </c>
      <c r="G9735" s="95">
        <v>2286175.4361762665</v>
      </c>
      <c r="H9735" s="101">
        <v>34647.106281757486</v>
      </c>
      <c r="I9735" s="101">
        <v>183.31406639414695</v>
      </c>
      <c r="J9735" s="96"/>
      <c r="K9735" s="96"/>
      <c r="L9735" s="96"/>
      <c r="M9735" s="96"/>
      <c r="N9735" s="96"/>
      <c r="O9735" s="96"/>
      <c r="P9735" s="96"/>
    </row>
    <row r="9736" spans="1:16" x14ac:dyDescent="0.25">
      <c r="A9736" s="100">
        <v>43806</v>
      </c>
      <c r="B9736" s="101">
        <v>13</v>
      </c>
      <c r="C9736" s="92" t="str">
        <f t="shared" ref="C9736:C9799" si="456">VLOOKUP($B9736,endpoints,3)</f>
        <v>GET /direct-debits</v>
      </c>
      <c r="D9736" s="94" t="s">
        <v>207</v>
      </c>
      <c r="E9736" s="93" t="str">
        <f t="shared" ref="E9736:E9799" si="457">VLOOKUP($B9736,endpoints,4)</f>
        <v>AISP</v>
      </c>
      <c r="F9736" s="93" t="str">
        <f t="shared" ref="F9736:F9799" si="458">VLOOKUP($B9736,endpoints,5)</f>
        <v>Y</v>
      </c>
      <c r="G9736" s="95">
        <v>2072221.7004689113</v>
      </c>
      <c r="H9736" s="101">
        <v>21830.97520675703</v>
      </c>
      <c r="I9736" s="101">
        <v>235.1386698365107</v>
      </c>
      <c r="J9736" s="96"/>
      <c r="K9736" s="96"/>
      <c r="L9736" s="96"/>
      <c r="M9736" s="96"/>
      <c r="N9736" s="96"/>
      <c r="O9736" s="96"/>
      <c r="P9736" s="96"/>
    </row>
    <row r="9737" spans="1:16" x14ac:dyDescent="0.25">
      <c r="A9737" s="100">
        <v>43806</v>
      </c>
      <c r="B9737" s="101">
        <v>14</v>
      </c>
      <c r="C9737" s="92" t="str">
        <f t="shared" si="456"/>
        <v>GET /accounts/{AccountId}/standing-orders</v>
      </c>
      <c r="D9737" s="94" t="s">
        <v>207</v>
      </c>
      <c r="E9737" s="93" t="str">
        <f t="shared" si="457"/>
        <v>AISP</v>
      </c>
      <c r="F9737" s="93" t="str">
        <f t="shared" si="458"/>
        <v>Y</v>
      </c>
      <c r="G9737" s="95">
        <v>1183830.5806959795</v>
      </c>
      <c r="H9737" s="101">
        <v>19127.937817883543</v>
      </c>
      <c r="I9737" s="101">
        <v>132.99071810999698</v>
      </c>
      <c r="J9737" s="96"/>
      <c r="K9737" s="96"/>
      <c r="L9737" s="96"/>
      <c r="M9737" s="96"/>
      <c r="N9737" s="96"/>
      <c r="O9737" s="96"/>
      <c r="P9737" s="96"/>
    </row>
    <row r="9738" spans="1:16" x14ac:dyDescent="0.25">
      <c r="A9738" s="100">
        <v>43806</v>
      </c>
      <c r="B9738" s="101">
        <v>15</v>
      </c>
      <c r="C9738" s="92" t="str">
        <f t="shared" si="456"/>
        <v>GET /standing-orders</v>
      </c>
      <c r="D9738" s="94" t="s">
        <v>207</v>
      </c>
      <c r="E9738" s="93" t="str">
        <f t="shared" si="457"/>
        <v>AISP</v>
      </c>
      <c r="F9738" s="93" t="str">
        <f t="shared" si="458"/>
        <v>Y</v>
      </c>
      <c r="G9738" s="95">
        <v>1671264.2035131077</v>
      </c>
      <c r="H9738" s="101">
        <v>47861.425296400914</v>
      </c>
      <c r="I9738" s="101">
        <v>167.66259958170545</v>
      </c>
      <c r="J9738" s="96"/>
      <c r="K9738" s="96"/>
      <c r="L9738" s="96"/>
      <c r="M9738" s="96"/>
      <c r="N9738" s="96"/>
      <c r="O9738" s="96"/>
      <c r="P9738" s="96"/>
    </row>
    <row r="9739" spans="1:16" x14ac:dyDescent="0.25">
      <c r="A9739" s="100">
        <v>43806</v>
      </c>
      <c r="B9739" s="101">
        <v>16</v>
      </c>
      <c r="C9739" s="92" t="str">
        <f t="shared" si="456"/>
        <v>GET /accounts/{AccountId}/product</v>
      </c>
      <c r="D9739" s="94" t="s">
        <v>207</v>
      </c>
      <c r="E9739" s="93" t="str">
        <f t="shared" si="457"/>
        <v>AISP</v>
      </c>
      <c r="F9739" s="93" t="str">
        <f t="shared" si="458"/>
        <v>Y</v>
      </c>
      <c r="G9739" s="95">
        <v>420017.06149394467</v>
      </c>
      <c r="H9739" s="101">
        <v>5587.7314012561601</v>
      </c>
      <c r="I9739" s="101">
        <v>171.87174236676515</v>
      </c>
      <c r="J9739" s="96"/>
      <c r="K9739" s="96"/>
      <c r="L9739" s="96"/>
      <c r="M9739" s="96"/>
      <c r="N9739" s="96"/>
      <c r="O9739" s="96"/>
      <c r="P9739" s="96"/>
    </row>
    <row r="9740" spans="1:16" x14ac:dyDescent="0.25">
      <c r="A9740" s="100">
        <v>43806</v>
      </c>
      <c r="B9740" s="101">
        <v>17</v>
      </c>
      <c r="C9740" s="92" t="str">
        <f t="shared" si="456"/>
        <v>GET /products</v>
      </c>
      <c r="D9740" s="94" t="s">
        <v>207</v>
      </c>
      <c r="E9740" s="93" t="str">
        <f t="shared" si="457"/>
        <v>AISP</v>
      </c>
      <c r="F9740" s="93" t="str">
        <f t="shared" si="458"/>
        <v>Y</v>
      </c>
      <c r="G9740" s="95">
        <v>871928.05654219887</v>
      </c>
      <c r="H9740" s="101">
        <v>34583.882036355972</v>
      </c>
      <c r="I9740" s="101">
        <v>235.62016106916988</v>
      </c>
      <c r="J9740" s="96"/>
      <c r="K9740" s="96"/>
      <c r="L9740" s="96"/>
      <c r="M9740" s="96"/>
      <c r="N9740" s="96"/>
      <c r="O9740" s="96"/>
      <c r="P9740" s="96"/>
    </row>
    <row r="9741" spans="1:16" x14ac:dyDescent="0.25">
      <c r="A9741" s="100">
        <v>43806</v>
      </c>
      <c r="B9741" s="101">
        <v>18</v>
      </c>
      <c r="C9741" s="92" t="str">
        <f t="shared" si="456"/>
        <v>GET /accounts/{AccountId}/offers</v>
      </c>
      <c r="D9741" s="94" t="s">
        <v>207</v>
      </c>
      <c r="E9741" s="93" t="str">
        <f t="shared" si="457"/>
        <v>AISP</v>
      </c>
      <c r="F9741" s="93" t="str">
        <f t="shared" si="458"/>
        <v>Y</v>
      </c>
      <c r="G9741" s="95">
        <v>915750.76695165783</v>
      </c>
      <c r="H9741" s="101">
        <v>39870.920934991162</v>
      </c>
      <c r="I9741" s="101">
        <v>276.10661651179197</v>
      </c>
      <c r="J9741" s="96"/>
      <c r="K9741" s="96"/>
      <c r="L9741" s="96"/>
      <c r="M9741" s="96"/>
      <c r="N9741" s="96"/>
      <c r="O9741" s="96"/>
      <c r="P9741" s="96"/>
    </row>
    <row r="9742" spans="1:16" x14ac:dyDescent="0.25">
      <c r="A9742" s="100">
        <v>43806</v>
      </c>
      <c r="B9742" s="101">
        <v>19</v>
      </c>
      <c r="C9742" s="92" t="str">
        <f t="shared" si="456"/>
        <v>GET /offers</v>
      </c>
      <c r="D9742" s="94" t="s">
        <v>207</v>
      </c>
      <c r="E9742" s="93" t="str">
        <f t="shared" si="457"/>
        <v>AISP</v>
      </c>
      <c r="F9742" s="93" t="str">
        <f t="shared" si="458"/>
        <v>Y</v>
      </c>
      <c r="G9742" s="95">
        <v>3486681.1637412468</v>
      </c>
      <c r="H9742" s="101">
        <v>40045.83985587526</v>
      </c>
      <c r="I9742" s="101">
        <v>158.85628781740772</v>
      </c>
      <c r="J9742" s="96"/>
      <c r="K9742" s="96"/>
      <c r="L9742" s="96"/>
      <c r="M9742" s="96"/>
      <c r="N9742" s="96"/>
      <c r="O9742" s="96"/>
      <c r="P9742" s="96"/>
    </row>
    <row r="9743" spans="1:16" x14ac:dyDescent="0.25">
      <c r="A9743" s="100">
        <v>43806</v>
      </c>
      <c r="B9743" s="101">
        <v>20</v>
      </c>
      <c r="C9743" s="92" t="str">
        <f t="shared" si="456"/>
        <v>GET /accounts/{AccountId}/party</v>
      </c>
      <c r="D9743" s="94" t="s">
        <v>207</v>
      </c>
      <c r="E9743" s="93" t="str">
        <f t="shared" si="457"/>
        <v>AISP</v>
      </c>
      <c r="F9743" s="93" t="str">
        <f t="shared" si="458"/>
        <v>Y</v>
      </c>
      <c r="G9743" s="95">
        <v>1334753.4363354207</v>
      </c>
      <c r="H9743" s="101">
        <v>53107.610024329086</v>
      </c>
      <c r="I9743" s="101">
        <v>0</v>
      </c>
      <c r="J9743" s="96"/>
      <c r="K9743" s="96"/>
      <c r="L9743" s="96"/>
      <c r="M9743" s="96"/>
      <c r="N9743" s="96"/>
      <c r="O9743" s="96"/>
      <c r="P9743" s="96"/>
    </row>
    <row r="9744" spans="1:16" x14ac:dyDescent="0.25">
      <c r="A9744" s="100">
        <v>43806</v>
      </c>
      <c r="B9744" s="101">
        <v>21</v>
      </c>
      <c r="C9744" s="92" t="str">
        <f t="shared" si="456"/>
        <v>GET /party</v>
      </c>
      <c r="D9744" s="94" t="s">
        <v>207</v>
      </c>
      <c r="E9744" s="93" t="str">
        <f t="shared" si="457"/>
        <v>AISP</v>
      </c>
      <c r="F9744" s="93" t="str">
        <f t="shared" si="458"/>
        <v>Y</v>
      </c>
      <c r="G9744" s="95">
        <v>944270.97893151117</v>
      </c>
      <c r="H9744" s="101">
        <v>10576.991290446655</v>
      </c>
      <c r="I9744" s="101">
        <v>386.93047536199413</v>
      </c>
      <c r="J9744" s="96"/>
      <c r="K9744" s="96"/>
      <c r="L9744" s="96"/>
      <c r="M9744" s="96"/>
      <c r="N9744" s="96"/>
      <c r="O9744" s="96"/>
      <c r="P9744" s="96"/>
    </row>
    <row r="9745" spans="1:16" x14ac:dyDescent="0.25">
      <c r="A9745" s="100">
        <v>43806</v>
      </c>
      <c r="B9745" s="101">
        <v>22</v>
      </c>
      <c r="C9745" s="92" t="str">
        <f t="shared" si="456"/>
        <v>GET /accounts/{AccountId}/scheduled-payments</v>
      </c>
      <c r="D9745" s="94" t="s">
        <v>207</v>
      </c>
      <c r="E9745" s="93" t="str">
        <f t="shared" si="457"/>
        <v>AISP</v>
      </c>
      <c r="F9745" s="93" t="str">
        <f t="shared" si="458"/>
        <v>Y</v>
      </c>
      <c r="G9745" s="95">
        <v>1059649.7692214395</v>
      </c>
      <c r="H9745" s="101">
        <v>32077.250237881286</v>
      </c>
      <c r="I9745" s="101">
        <v>3.5712046946491989</v>
      </c>
      <c r="J9745" s="96"/>
      <c r="K9745" s="96"/>
      <c r="L9745" s="96"/>
      <c r="M9745" s="96"/>
      <c r="N9745" s="96"/>
      <c r="O9745" s="96"/>
      <c r="P9745" s="96"/>
    </row>
    <row r="9746" spans="1:16" x14ac:dyDescent="0.25">
      <c r="A9746" s="100">
        <v>43806</v>
      </c>
      <c r="B9746" s="101">
        <v>23</v>
      </c>
      <c r="C9746" s="92" t="str">
        <f t="shared" si="456"/>
        <v>GET /scheduled-payments</v>
      </c>
      <c r="D9746" s="94" t="s">
        <v>207</v>
      </c>
      <c r="E9746" s="93" t="str">
        <f t="shared" si="457"/>
        <v>AISP</v>
      </c>
      <c r="F9746" s="93" t="str">
        <f t="shared" si="458"/>
        <v>Y</v>
      </c>
      <c r="G9746" s="95">
        <v>2400878.832622367</v>
      </c>
      <c r="H9746" s="101">
        <v>33387.243059534958</v>
      </c>
      <c r="I9746" s="101">
        <v>87.92447196569826</v>
      </c>
      <c r="J9746" s="96"/>
      <c r="K9746" s="96"/>
      <c r="L9746" s="96"/>
      <c r="M9746" s="96"/>
      <c r="N9746" s="96"/>
      <c r="O9746" s="96"/>
      <c r="P9746" s="96"/>
    </row>
    <row r="9747" spans="1:16" x14ac:dyDescent="0.25">
      <c r="A9747" s="100">
        <v>43806</v>
      </c>
      <c r="B9747" s="101">
        <v>24</v>
      </c>
      <c r="C9747" s="92" t="str">
        <f t="shared" si="456"/>
        <v>GET /accounts/{AccountId}/statements</v>
      </c>
      <c r="D9747" s="94" t="s">
        <v>207</v>
      </c>
      <c r="E9747" s="93" t="str">
        <f t="shared" si="457"/>
        <v>AISP</v>
      </c>
      <c r="F9747" s="93" t="str">
        <f t="shared" si="458"/>
        <v>Y</v>
      </c>
      <c r="G9747" s="95">
        <v>1072154.0958874037</v>
      </c>
      <c r="H9747" s="101">
        <v>13797.391570237309</v>
      </c>
      <c r="I9747" s="101">
        <v>143.94996658414928</v>
      </c>
      <c r="J9747" s="96"/>
      <c r="K9747" s="96"/>
      <c r="L9747" s="96"/>
      <c r="M9747" s="96"/>
      <c r="N9747" s="96"/>
      <c r="O9747" s="96"/>
      <c r="P9747" s="96"/>
    </row>
    <row r="9748" spans="1:16" x14ac:dyDescent="0.25">
      <c r="A9748" s="100">
        <v>43806</v>
      </c>
      <c r="B9748" s="101">
        <v>25</v>
      </c>
      <c r="C9748" s="92" t="str">
        <f t="shared" si="456"/>
        <v>GET /accounts/{AccountId}/statements/{StatementId}</v>
      </c>
      <c r="D9748" s="94" t="s">
        <v>207</v>
      </c>
      <c r="E9748" s="93" t="str">
        <f t="shared" si="457"/>
        <v>AISP</v>
      </c>
      <c r="F9748" s="93" t="str">
        <f t="shared" si="458"/>
        <v>Y</v>
      </c>
      <c r="G9748" s="95">
        <v>1438072.3310380117</v>
      </c>
      <c r="H9748" s="101">
        <v>23372.74817502061</v>
      </c>
      <c r="I9748" s="101">
        <v>121.00718956923153</v>
      </c>
      <c r="J9748" s="96"/>
      <c r="K9748" s="96"/>
      <c r="L9748" s="96"/>
      <c r="M9748" s="96"/>
      <c r="N9748" s="96"/>
      <c r="O9748" s="96"/>
      <c r="P9748" s="96"/>
    </row>
    <row r="9749" spans="1:16" x14ac:dyDescent="0.25">
      <c r="A9749" s="100">
        <v>43806</v>
      </c>
      <c r="B9749" s="101">
        <v>26</v>
      </c>
      <c r="C9749" s="92" t="str">
        <f t="shared" si="456"/>
        <v>GET /accounts/{AccountId}/statements/{StatementId}/file</v>
      </c>
      <c r="D9749" s="94" t="s">
        <v>207</v>
      </c>
      <c r="E9749" s="93" t="str">
        <f t="shared" si="457"/>
        <v>AISP</v>
      </c>
      <c r="F9749" s="93" t="str">
        <f t="shared" si="458"/>
        <v>Y</v>
      </c>
      <c r="G9749" s="95">
        <v>2718485.3435458089</v>
      </c>
      <c r="H9749" s="102">
        <v>22534.013150332015</v>
      </c>
      <c r="I9749" s="102">
        <v>107.30053886240836</v>
      </c>
      <c r="J9749" s="96"/>
      <c r="K9749" s="96"/>
      <c r="L9749" s="96"/>
      <c r="M9749" s="96"/>
      <c r="N9749" s="96"/>
      <c r="O9749" s="96"/>
      <c r="P9749" s="96"/>
    </row>
    <row r="9750" spans="1:16" x14ac:dyDescent="0.25">
      <c r="A9750" s="100">
        <v>43806</v>
      </c>
      <c r="B9750" s="101">
        <v>27</v>
      </c>
      <c r="C9750" s="92" t="str">
        <f t="shared" si="456"/>
        <v>GET /accounts/{AccountId}/statements/{StatementId}/transactions</v>
      </c>
      <c r="D9750" s="94" t="s">
        <v>207</v>
      </c>
      <c r="E9750" s="93" t="str">
        <f t="shared" si="457"/>
        <v>AISP</v>
      </c>
      <c r="F9750" s="93" t="str">
        <f t="shared" si="458"/>
        <v>Y</v>
      </c>
      <c r="G9750" s="95">
        <v>34657058.851712748</v>
      </c>
      <c r="H9750" s="102">
        <v>6766.7127036754573</v>
      </c>
      <c r="I9750" s="102">
        <v>271.65087824878975</v>
      </c>
      <c r="J9750" s="96"/>
      <c r="K9750" s="96"/>
      <c r="L9750" s="96"/>
      <c r="M9750" s="96"/>
      <c r="N9750" s="96"/>
      <c r="O9750" s="96"/>
      <c r="P9750" s="96"/>
    </row>
    <row r="9751" spans="1:16" x14ac:dyDescent="0.25">
      <c r="A9751" s="100">
        <v>43806</v>
      </c>
      <c r="B9751" s="101">
        <v>28</v>
      </c>
      <c r="C9751" s="92" t="str">
        <f t="shared" si="456"/>
        <v>GET /statements</v>
      </c>
      <c r="D9751" s="94" t="s">
        <v>207</v>
      </c>
      <c r="E9751" s="93" t="str">
        <f t="shared" si="457"/>
        <v>AISP</v>
      </c>
      <c r="F9751" s="93" t="str">
        <f t="shared" si="458"/>
        <v>Y</v>
      </c>
      <c r="G9751" s="95">
        <v>3728914.7560393959</v>
      </c>
      <c r="H9751" s="102">
        <v>40174.615823497028</v>
      </c>
      <c r="I9751" s="102">
        <v>70.156672080878266</v>
      </c>
      <c r="J9751" s="96"/>
      <c r="K9751" s="96"/>
      <c r="L9751" s="96"/>
      <c r="M9751" s="96"/>
      <c r="N9751" s="96"/>
      <c r="O9751" s="96"/>
      <c r="P9751" s="96"/>
    </row>
    <row r="9752" spans="1:16" x14ac:dyDescent="0.25">
      <c r="A9752" s="100">
        <v>43806</v>
      </c>
      <c r="B9752" s="101">
        <v>29</v>
      </c>
      <c r="C9752" s="92" t="str">
        <f t="shared" si="456"/>
        <v>POST /domestic-payment-consents</v>
      </c>
      <c r="D9752" s="94" t="s">
        <v>207</v>
      </c>
      <c r="E9752" s="93" t="str">
        <f t="shared" si="457"/>
        <v>PISP</v>
      </c>
      <c r="F9752" s="93" t="str">
        <f t="shared" si="458"/>
        <v>N</v>
      </c>
      <c r="G9752" s="95">
        <v>4255656.932510335</v>
      </c>
      <c r="H9752" s="102">
        <v>9197.6834059624616</v>
      </c>
      <c r="I9752" s="102">
        <v>89.063362309142846</v>
      </c>
      <c r="J9752" s="96"/>
      <c r="K9752" s="96"/>
      <c r="L9752" s="96"/>
      <c r="M9752" s="96"/>
      <c r="N9752" s="96"/>
      <c r="O9752" s="96"/>
      <c r="P9752" s="96"/>
    </row>
    <row r="9753" spans="1:16" x14ac:dyDescent="0.25">
      <c r="A9753" s="100">
        <v>43806</v>
      </c>
      <c r="B9753" s="101">
        <v>30</v>
      </c>
      <c r="C9753" s="92" t="str">
        <f t="shared" si="456"/>
        <v>GET /domestic-payment-consents/{ConsentId}</v>
      </c>
      <c r="D9753" s="94" t="s">
        <v>207</v>
      </c>
      <c r="E9753" s="93" t="str">
        <f t="shared" si="457"/>
        <v>PISP</v>
      </c>
      <c r="F9753" s="93" t="str">
        <f t="shared" si="458"/>
        <v>N</v>
      </c>
      <c r="G9753" s="95">
        <v>14996932.073947147</v>
      </c>
      <c r="H9753" s="102">
        <v>18484.101790897374</v>
      </c>
      <c r="I9753" s="102">
        <v>171.86579505758598</v>
      </c>
      <c r="J9753" s="96"/>
      <c r="K9753" s="96"/>
      <c r="L9753" s="96"/>
      <c r="M9753" s="96"/>
      <c r="N9753" s="96"/>
      <c r="O9753" s="96"/>
      <c r="P9753" s="96"/>
    </row>
    <row r="9754" spans="1:16" x14ac:dyDescent="0.25">
      <c r="A9754" s="100">
        <v>43806</v>
      </c>
      <c r="B9754" s="101">
        <v>31</v>
      </c>
      <c r="C9754" s="92" t="str">
        <f t="shared" si="456"/>
        <v>POST /domestic-payments</v>
      </c>
      <c r="D9754" s="94" t="s">
        <v>207</v>
      </c>
      <c r="E9754" s="93" t="str">
        <f t="shared" si="457"/>
        <v>PISP</v>
      </c>
      <c r="F9754" s="93" t="str">
        <f t="shared" si="458"/>
        <v>Y</v>
      </c>
      <c r="G9754" s="95">
        <v>5543460.2140942421</v>
      </c>
      <c r="H9754" s="102">
        <v>16128.253699724612</v>
      </c>
      <c r="I9754" s="102">
        <v>6.4636225459233438</v>
      </c>
      <c r="J9754" s="96"/>
      <c r="K9754" s="96"/>
      <c r="L9754" s="96"/>
      <c r="M9754" s="96"/>
      <c r="N9754" s="96"/>
      <c r="O9754" s="96"/>
      <c r="P9754" s="96"/>
    </row>
    <row r="9755" spans="1:16" x14ac:dyDescent="0.25">
      <c r="A9755" s="100">
        <v>43806</v>
      </c>
      <c r="B9755" s="101">
        <v>32</v>
      </c>
      <c r="C9755" s="92" t="str">
        <f t="shared" si="456"/>
        <v>GET /domestic-payments/{DomesticPaymentId}</v>
      </c>
      <c r="D9755" s="94" t="s">
        <v>207</v>
      </c>
      <c r="E9755" s="93" t="str">
        <f t="shared" si="457"/>
        <v>PISP</v>
      </c>
      <c r="F9755" s="93" t="str">
        <f t="shared" si="458"/>
        <v>Y</v>
      </c>
      <c r="G9755" s="95">
        <v>37084133.617914945</v>
      </c>
      <c r="H9755" s="102">
        <v>40276.431950576436</v>
      </c>
      <c r="I9755" s="102">
        <v>74.177792336700179</v>
      </c>
      <c r="J9755" s="96"/>
      <c r="K9755" s="96"/>
      <c r="L9755" s="96"/>
      <c r="M9755" s="96"/>
      <c r="N9755" s="96"/>
      <c r="O9755" s="96"/>
      <c r="P9755" s="96"/>
    </row>
    <row r="9756" spans="1:16" x14ac:dyDescent="0.25">
      <c r="A9756" s="100">
        <v>43806</v>
      </c>
      <c r="B9756" s="101">
        <v>33</v>
      </c>
      <c r="C9756" s="92" t="str">
        <f t="shared" si="456"/>
        <v>POST /domestic-scheduled-payment-consents</v>
      </c>
      <c r="D9756" s="94" t="s">
        <v>207</v>
      </c>
      <c r="E9756" s="93" t="str">
        <f t="shared" si="457"/>
        <v>PISP</v>
      </c>
      <c r="F9756" s="93" t="str">
        <f t="shared" si="458"/>
        <v>N</v>
      </c>
      <c r="G9756" s="95">
        <v>20353668.967034794</v>
      </c>
      <c r="H9756" s="102">
        <v>17739.290861309823</v>
      </c>
      <c r="I9756" s="102">
        <v>104.8575706699515</v>
      </c>
      <c r="J9756" s="96"/>
      <c r="K9756" s="96"/>
      <c r="L9756" s="96"/>
      <c r="M9756" s="96"/>
      <c r="N9756" s="96"/>
      <c r="O9756" s="96"/>
      <c r="P9756" s="96"/>
    </row>
    <row r="9757" spans="1:16" x14ac:dyDescent="0.25">
      <c r="A9757" s="100">
        <v>43806</v>
      </c>
      <c r="B9757" s="101">
        <v>34</v>
      </c>
      <c r="C9757" s="92" t="str">
        <f t="shared" si="456"/>
        <v>GET /domestic-scheduled-payment-consents/{ConsentId}</v>
      </c>
      <c r="D9757" s="94" t="s">
        <v>207</v>
      </c>
      <c r="E9757" s="93" t="str">
        <f t="shared" si="457"/>
        <v>PISP</v>
      </c>
      <c r="F9757" s="93" t="str">
        <f t="shared" si="458"/>
        <v>N</v>
      </c>
      <c r="G9757" s="95">
        <v>14062313.294697611</v>
      </c>
      <c r="H9757" s="102">
        <v>14717.397581492645</v>
      </c>
      <c r="I9757" s="102">
        <v>86.793895106731696</v>
      </c>
      <c r="J9757" s="96"/>
      <c r="K9757" s="96"/>
      <c r="L9757" s="96"/>
      <c r="M9757" s="96"/>
      <c r="N9757" s="96"/>
      <c r="O9757" s="96"/>
      <c r="P9757" s="96"/>
    </row>
    <row r="9758" spans="1:16" x14ac:dyDescent="0.25">
      <c r="A9758" s="100">
        <v>43806</v>
      </c>
      <c r="B9758" s="101">
        <v>35</v>
      </c>
      <c r="C9758" s="92" t="str">
        <f t="shared" si="456"/>
        <v>POST /domestic-scheduled-payments</v>
      </c>
      <c r="D9758" s="94" t="s">
        <v>207</v>
      </c>
      <c r="E9758" s="93" t="str">
        <f t="shared" si="457"/>
        <v>PISP</v>
      </c>
      <c r="F9758" s="93" t="str">
        <f t="shared" si="458"/>
        <v>Y</v>
      </c>
      <c r="G9758" s="95">
        <v>33823707.918543994</v>
      </c>
      <c r="H9758" s="102">
        <v>40894.928145186626</v>
      </c>
      <c r="I9758" s="102">
        <v>176.42939727567324</v>
      </c>
      <c r="J9758" s="96"/>
      <c r="K9758" s="96"/>
      <c r="L9758" s="96"/>
      <c r="M9758" s="96"/>
      <c r="N9758" s="96"/>
      <c r="O9758" s="96"/>
      <c r="P9758" s="96"/>
    </row>
    <row r="9759" spans="1:16" x14ac:dyDescent="0.25">
      <c r="A9759" s="100">
        <v>43806</v>
      </c>
      <c r="B9759" s="101">
        <v>36</v>
      </c>
      <c r="C9759" s="92" t="str">
        <f t="shared" si="456"/>
        <v>GET /domestic-scheduled-payments/{DomesticScheduledPaymentId}</v>
      </c>
      <c r="D9759" s="94" t="s">
        <v>207</v>
      </c>
      <c r="E9759" s="93" t="str">
        <f t="shared" si="457"/>
        <v>PISP</v>
      </c>
      <c r="F9759" s="93" t="str">
        <f t="shared" si="458"/>
        <v>Y</v>
      </c>
      <c r="G9759" s="95">
        <v>15225229.538833775</v>
      </c>
      <c r="H9759" s="102">
        <v>36803.344031087836</v>
      </c>
      <c r="I9759" s="102">
        <v>88.854477739011458</v>
      </c>
      <c r="J9759" s="96"/>
      <c r="K9759" s="96"/>
      <c r="L9759" s="96"/>
      <c r="M9759" s="96"/>
      <c r="N9759" s="96"/>
      <c r="O9759" s="96"/>
      <c r="P9759" s="96"/>
    </row>
    <row r="9760" spans="1:16" x14ac:dyDescent="0.25">
      <c r="A9760" s="100">
        <v>43806</v>
      </c>
      <c r="B9760" s="101">
        <v>37</v>
      </c>
      <c r="C9760" s="92" t="str">
        <f t="shared" si="456"/>
        <v>POST /domestic-standing-order-consents</v>
      </c>
      <c r="D9760" s="94" t="s">
        <v>207</v>
      </c>
      <c r="E9760" s="93" t="str">
        <f t="shared" si="457"/>
        <v>PISP</v>
      </c>
      <c r="F9760" s="93" t="str">
        <f t="shared" si="458"/>
        <v>N</v>
      </c>
      <c r="G9760" s="95">
        <v>27900459.876314614</v>
      </c>
      <c r="H9760" s="102">
        <v>26406.920845568944</v>
      </c>
      <c r="I9760" s="102">
        <v>227.66195539472872</v>
      </c>
      <c r="J9760" s="96"/>
      <c r="K9760" s="96"/>
      <c r="L9760" s="96"/>
      <c r="M9760" s="96"/>
      <c r="N9760" s="96"/>
      <c r="O9760" s="96"/>
      <c r="P9760" s="96"/>
    </row>
    <row r="9761" spans="1:16" x14ac:dyDescent="0.25">
      <c r="A9761" s="100">
        <v>43806</v>
      </c>
      <c r="B9761" s="101">
        <v>38</v>
      </c>
      <c r="C9761" s="92" t="str">
        <f t="shared" si="456"/>
        <v>GET /domestic-standing-order-consents/{ConsentId}</v>
      </c>
      <c r="D9761" s="94" t="s">
        <v>207</v>
      </c>
      <c r="E9761" s="93" t="str">
        <f t="shared" si="457"/>
        <v>PISP</v>
      </c>
      <c r="F9761" s="93" t="str">
        <f t="shared" si="458"/>
        <v>N</v>
      </c>
      <c r="G9761" s="95">
        <v>25104092.12273223</v>
      </c>
      <c r="H9761" s="102">
        <v>31586.557192871041</v>
      </c>
      <c r="I9761" s="102">
        <v>231.49093729905957</v>
      </c>
      <c r="J9761" s="96"/>
      <c r="K9761" s="96"/>
      <c r="L9761" s="96"/>
      <c r="M9761" s="96"/>
      <c r="N9761" s="96"/>
      <c r="O9761" s="96"/>
      <c r="P9761" s="96"/>
    </row>
    <row r="9762" spans="1:16" x14ac:dyDescent="0.25">
      <c r="A9762" s="100">
        <v>43806</v>
      </c>
      <c r="B9762" s="101">
        <v>39</v>
      </c>
      <c r="C9762" s="92" t="str">
        <f t="shared" si="456"/>
        <v>POST /domestic-standing-orders</v>
      </c>
      <c r="D9762" s="94" t="s">
        <v>207</v>
      </c>
      <c r="E9762" s="93" t="str">
        <f t="shared" si="457"/>
        <v>PISP</v>
      </c>
      <c r="F9762" s="93" t="str">
        <f t="shared" si="458"/>
        <v>Y</v>
      </c>
      <c r="G9762" s="95">
        <v>8830343.0586399995</v>
      </c>
      <c r="H9762" s="102">
        <v>18940.162660705257</v>
      </c>
      <c r="I9762" s="102">
        <v>2.1971867523772994</v>
      </c>
      <c r="J9762" s="96"/>
      <c r="K9762" s="96"/>
      <c r="L9762" s="96"/>
      <c r="M9762" s="96"/>
      <c r="N9762" s="96"/>
      <c r="O9762" s="96"/>
      <c r="P9762" s="96"/>
    </row>
    <row r="9763" spans="1:16" x14ac:dyDescent="0.25">
      <c r="A9763" s="100">
        <v>43806</v>
      </c>
      <c r="B9763" s="101">
        <v>40</v>
      </c>
      <c r="C9763" s="92" t="str">
        <f t="shared" si="456"/>
        <v>GET /domestic-standing-orders/{DomesticStandingOrderId}</v>
      </c>
      <c r="D9763" s="94" t="s">
        <v>207</v>
      </c>
      <c r="E9763" s="93" t="str">
        <f t="shared" si="457"/>
        <v>PISP</v>
      </c>
      <c r="F9763" s="93" t="str">
        <f t="shared" si="458"/>
        <v>Y</v>
      </c>
      <c r="G9763" s="95">
        <v>6287310.1848030677</v>
      </c>
      <c r="H9763" s="102">
        <v>9009.9632715093612</v>
      </c>
      <c r="I9763" s="102">
        <v>270.11353460709893</v>
      </c>
      <c r="J9763" s="96"/>
      <c r="K9763" s="96"/>
      <c r="L9763" s="96"/>
      <c r="M9763" s="96"/>
      <c r="N9763" s="96"/>
      <c r="O9763" s="96"/>
      <c r="P9763" s="96"/>
    </row>
    <row r="9764" spans="1:16" x14ac:dyDescent="0.25">
      <c r="A9764" s="100">
        <v>43806</v>
      </c>
      <c r="B9764" s="101">
        <v>41</v>
      </c>
      <c r="C9764" s="92" t="str">
        <f t="shared" si="456"/>
        <v>POST /international-payment-consents</v>
      </c>
      <c r="D9764" s="94" t="s">
        <v>207</v>
      </c>
      <c r="E9764" s="93" t="str">
        <f t="shared" si="457"/>
        <v>PISP</v>
      </c>
      <c r="F9764" s="93" t="str">
        <f t="shared" si="458"/>
        <v>N</v>
      </c>
      <c r="G9764" s="95">
        <v>33827916.291523613</v>
      </c>
      <c r="H9764" s="102">
        <v>49047.138880905346</v>
      </c>
      <c r="I9764" s="102">
        <v>75.805819906526423</v>
      </c>
      <c r="J9764" s="96"/>
      <c r="K9764" s="96"/>
      <c r="L9764" s="96"/>
      <c r="M9764" s="96"/>
      <c r="N9764" s="96"/>
      <c r="O9764" s="96"/>
      <c r="P9764" s="96"/>
    </row>
    <row r="9765" spans="1:16" x14ac:dyDescent="0.25">
      <c r="A9765" s="100">
        <v>43806</v>
      </c>
      <c r="B9765" s="101">
        <v>42</v>
      </c>
      <c r="C9765" s="92" t="str">
        <f t="shared" si="456"/>
        <v>GET /international-payment-consents/{ConsentId}</v>
      </c>
      <c r="D9765" s="94" t="s">
        <v>207</v>
      </c>
      <c r="E9765" s="93" t="str">
        <f t="shared" si="457"/>
        <v>PISP</v>
      </c>
      <c r="F9765" s="93" t="str">
        <f t="shared" si="458"/>
        <v>N</v>
      </c>
      <c r="G9765" s="95">
        <v>31909789.229660645</v>
      </c>
      <c r="H9765" s="102">
        <v>29280.34591254099</v>
      </c>
      <c r="I9765" s="102">
        <v>263.38363908042089</v>
      </c>
      <c r="J9765" s="96"/>
      <c r="K9765" s="96"/>
      <c r="L9765" s="96"/>
      <c r="M9765" s="96"/>
      <c r="N9765" s="96"/>
      <c r="O9765" s="96"/>
      <c r="P9765" s="96"/>
    </row>
    <row r="9766" spans="1:16" x14ac:dyDescent="0.25">
      <c r="A9766" s="100">
        <v>43806</v>
      </c>
      <c r="B9766" s="101">
        <v>43</v>
      </c>
      <c r="C9766" s="92" t="str">
        <f t="shared" si="456"/>
        <v>POST /international-payments</v>
      </c>
      <c r="D9766" s="94" t="s">
        <v>207</v>
      </c>
      <c r="E9766" s="93" t="str">
        <f t="shared" si="457"/>
        <v>PISP</v>
      </c>
      <c r="F9766" s="93" t="str">
        <f t="shared" si="458"/>
        <v>Y</v>
      </c>
      <c r="G9766" s="95">
        <v>41443373.332550436</v>
      </c>
      <c r="H9766" s="102">
        <v>36969.741835403198</v>
      </c>
      <c r="I9766" s="102">
        <v>49.109179793670592</v>
      </c>
      <c r="J9766" s="96"/>
      <c r="K9766" s="96"/>
      <c r="L9766" s="96"/>
      <c r="M9766" s="96"/>
      <c r="N9766" s="96"/>
      <c r="O9766" s="96"/>
      <c r="P9766" s="96"/>
    </row>
    <row r="9767" spans="1:16" x14ac:dyDescent="0.25">
      <c r="A9767" s="100">
        <v>43806</v>
      </c>
      <c r="B9767" s="101">
        <v>44</v>
      </c>
      <c r="C9767" s="92" t="str">
        <f t="shared" si="456"/>
        <v>GET /international-payments/{InternationalPaymentId}</v>
      </c>
      <c r="D9767" s="94" t="s">
        <v>207</v>
      </c>
      <c r="E9767" s="93" t="str">
        <f t="shared" si="457"/>
        <v>PISP</v>
      </c>
      <c r="F9767" s="93" t="str">
        <f t="shared" si="458"/>
        <v>Y</v>
      </c>
      <c r="G9767" s="95">
        <v>13320517.111804524</v>
      </c>
      <c r="H9767" s="102">
        <v>20976.084374199898</v>
      </c>
      <c r="I9767" s="102">
        <v>71.317778880696451</v>
      </c>
      <c r="J9767" s="96"/>
      <c r="K9767" s="96"/>
      <c r="L9767" s="96"/>
      <c r="M9767" s="96"/>
      <c r="N9767" s="96"/>
      <c r="O9767" s="96"/>
      <c r="P9767" s="96"/>
    </row>
    <row r="9768" spans="1:16" x14ac:dyDescent="0.25">
      <c r="A9768" s="100">
        <v>43806</v>
      </c>
      <c r="B9768" s="101">
        <v>45</v>
      </c>
      <c r="C9768" s="92" t="str">
        <f t="shared" si="456"/>
        <v>POST /international-scheduled-payment-consents</v>
      </c>
      <c r="D9768" s="94" t="s">
        <v>207</v>
      </c>
      <c r="E9768" s="93" t="str">
        <f t="shared" si="457"/>
        <v>PISP</v>
      </c>
      <c r="F9768" s="93" t="str">
        <f t="shared" si="458"/>
        <v>N</v>
      </c>
      <c r="G9768" s="95">
        <v>28338554.676146735</v>
      </c>
      <c r="H9768" s="102">
        <v>35955.712415550057</v>
      </c>
      <c r="I9768" s="102">
        <v>16.416088013372249</v>
      </c>
      <c r="J9768" s="96"/>
      <c r="K9768" s="96"/>
      <c r="L9768" s="96"/>
      <c r="M9768" s="96"/>
      <c r="N9768" s="96"/>
      <c r="O9768" s="96"/>
      <c r="P9768" s="96"/>
    </row>
    <row r="9769" spans="1:16" x14ac:dyDescent="0.25">
      <c r="A9769" s="100">
        <v>43806</v>
      </c>
      <c r="B9769" s="101">
        <v>46</v>
      </c>
      <c r="C9769" s="92" t="str">
        <f t="shared" si="456"/>
        <v>GET /international-scheduled-payment-consents/{ConsentId}</v>
      </c>
      <c r="D9769" s="94" t="s">
        <v>207</v>
      </c>
      <c r="E9769" s="93" t="str">
        <f t="shared" si="457"/>
        <v>PISP</v>
      </c>
      <c r="F9769" s="93" t="str">
        <f t="shared" si="458"/>
        <v>N</v>
      </c>
      <c r="G9769" s="95">
        <v>10737333.215472402</v>
      </c>
      <c r="H9769" s="102">
        <v>29502.808090245406</v>
      </c>
      <c r="I9769" s="102">
        <v>26.415121255984975</v>
      </c>
      <c r="J9769" s="96"/>
      <c r="K9769" s="96"/>
      <c r="L9769" s="96"/>
      <c r="M9769" s="96"/>
      <c r="N9769" s="96"/>
      <c r="O9769" s="96"/>
      <c r="P9769" s="96"/>
    </row>
    <row r="9770" spans="1:16" x14ac:dyDescent="0.25">
      <c r="A9770" s="100">
        <v>43806</v>
      </c>
      <c r="B9770" s="101">
        <v>47</v>
      </c>
      <c r="C9770" s="92" t="str">
        <f t="shared" si="456"/>
        <v>POST /international-scheduled-payments</v>
      </c>
      <c r="D9770" s="94" t="s">
        <v>207</v>
      </c>
      <c r="E9770" s="93" t="str">
        <f t="shared" si="457"/>
        <v>PISP</v>
      </c>
      <c r="F9770" s="93" t="str">
        <f t="shared" si="458"/>
        <v>Y</v>
      </c>
      <c r="G9770" s="95">
        <v>16229514.86491435</v>
      </c>
      <c r="H9770" s="102">
        <v>23609.615111036386</v>
      </c>
      <c r="I9770" s="102">
        <v>74.962381780075091</v>
      </c>
      <c r="J9770" s="96"/>
      <c r="K9770" s="96"/>
      <c r="L9770" s="96"/>
      <c r="M9770" s="96"/>
      <c r="N9770" s="96"/>
      <c r="O9770" s="96"/>
      <c r="P9770" s="96"/>
    </row>
    <row r="9771" spans="1:16" x14ac:dyDescent="0.25">
      <c r="A9771" s="100">
        <v>43806</v>
      </c>
      <c r="B9771" s="101">
        <v>48</v>
      </c>
      <c r="C9771" s="92" t="str">
        <f t="shared" si="456"/>
        <v>GET /international-scheduled-payments/{InternationalScheduledPaymentId}</v>
      </c>
      <c r="D9771" s="94" t="s">
        <v>207</v>
      </c>
      <c r="E9771" s="93" t="str">
        <f t="shared" si="457"/>
        <v>PISP</v>
      </c>
      <c r="F9771" s="93" t="str">
        <f t="shared" si="458"/>
        <v>Y</v>
      </c>
      <c r="G9771" s="95">
        <v>25196751.720965683</v>
      </c>
      <c r="H9771" s="102">
        <v>38421.709900108479</v>
      </c>
      <c r="I9771" s="102">
        <v>54.960209370924304</v>
      </c>
      <c r="J9771" s="96"/>
      <c r="K9771" s="96"/>
      <c r="L9771" s="96"/>
      <c r="M9771" s="96"/>
      <c r="N9771" s="96"/>
      <c r="O9771" s="96"/>
      <c r="P9771" s="96"/>
    </row>
    <row r="9772" spans="1:16" x14ac:dyDescent="0.25">
      <c r="A9772" s="100">
        <v>43806</v>
      </c>
      <c r="B9772" s="101">
        <v>49</v>
      </c>
      <c r="C9772" s="92" t="str">
        <f t="shared" si="456"/>
        <v>POST /international-standing-order-consents</v>
      </c>
      <c r="D9772" s="94" t="s">
        <v>207</v>
      </c>
      <c r="E9772" s="93" t="str">
        <f t="shared" si="457"/>
        <v>PISP</v>
      </c>
      <c r="F9772" s="93" t="str">
        <f t="shared" si="458"/>
        <v>N</v>
      </c>
      <c r="G9772" s="95">
        <v>4316210.1035991171</v>
      </c>
      <c r="H9772" s="102">
        <v>13281.663130875839</v>
      </c>
      <c r="I9772" s="102">
        <v>7.1781496818925685</v>
      </c>
      <c r="J9772" s="96"/>
      <c r="K9772" s="96"/>
      <c r="L9772" s="96"/>
      <c r="M9772" s="96"/>
      <c r="N9772" s="96"/>
      <c r="O9772" s="96"/>
      <c r="P9772" s="96"/>
    </row>
    <row r="9773" spans="1:16" x14ac:dyDescent="0.25">
      <c r="A9773" s="100">
        <v>43806</v>
      </c>
      <c r="B9773" s="101">
        <v>50</v>
      </c>
      <c r="C9773" s="92" t="str">
        <f t="shared" si="456"/>
        <v>GET /international-standing-order-consents/{ConsentId}</v>
      </c>
      <c r="D9773" s="94" t="s">
        <v>207</v>
      </c>
      <c r="E9773" s="93" t="str">
        <f t="shared" si="457"/>
        <v>PISP</v>
      </c>
      <c r="F9773" s="93" t="str">
        <f t="shared" si="458"/>
        <v>N</v>
      </c>
      <c r="G9773" s="95">
        <v>21837864.191460531</v>
      </c>
      <c r="H9773" s="102">
        <v>29739.275884932533</v>
      </c>
      <c r="I9773" s="102">
        <v>299.46291275110104</v>
      </c>
      <c r="J9773" s="96"/>
      <c r="K9773" s="96"/>
      <c r="L9773" s="96"/>
      <c r="M9773" s="96"/>
      <c r="N9773" s="96"/>
      <c r="O9773" s="96"/>
      <c r="P9773" s="96"/>
    </row>
    <row r="9774" spans="1:16" x14ac:dyDescent="0.25">
      <c r="A9774" s="100">
        <v>43806</v>
      </c>
      <c r="B9774" s="101">
        <v>51</v>
      </c>
      <c r="C9774" s="92" t="str">
        <f t="shared" si="456"/>
        <v>POST /international-standing-orders</v>
      </c>
      <c r="D9774" s="94" t="s">
        <v>207</v>
      </c>
      <c r="E9774" s="93" t="str">
        <f t="shared" si="457"/>
        <v>PISP</v>
      </c>
      <c r="F9774" s="93" t="str">
        <f t="shared" si="458"/>
        <v>Y</v>
      </c>
      <c r="G9774" s="95">
        <v>16440573.325184613</v>
      </c>
      <c r="H9774" s="102">
        <v>26837.070610525709</v>
      </c>
      <c r="I9774" s="102">
        <v>242.46487585464087</v>
      </c>
      <c r="J9774" s="96"/>
      <c r="K9774" s="96"/>
      <c r="L9774" s="96"/>
      <c r="M9774" s="96"/>
      <c r="N9774" s="96"/>
      <c r="O9774" s="96"/>
      <c r="P9774" s="96"/>
    </row>
    <row r="9775" spans="1:16" x14ac:dyDescent="0.25">
      <c r="A9775" s="100">
        <v>43806</v>
      </c>
      <c r="B9775" s="101">
        <v>52</v>
      </c>
      <c r="C9775" s="92" t="str">
        <f t="shared" si="456"/>
        <v>GET /international-standing-orders/{InternationalStandingOrderPaymentId}</v>
      </c>
      <c r="D9775" s="94" t="s">
        <v>207</v>
      </c>
      <c r="E9775" s="93" t="str">
        <f t="shared" si="457"/>
        <v>PISP</v>
      </c>
      <c r="F9775" s="93" t="str">
        <f t="shared" si="458"/>
        <v>Y</v>
      </c>
      <c r="G9775" s="95">
        <v>7287551.9931172011</v>
      </c>
      <c r="H9775" s="102">
        <v>18118.215539541892</v>
      </c>
      <c r="I9775" s="102">
        <v>71.143876731898203</v>
      </c>
      <c r="J9775" s="96"/>
      <c r="K9775" s="96"/>
      <c r="L9775" s="96"/>
      <c r="M9775" s="96"/>
      <c r="N9775" s="96"/>
      <c r="O9775" s="96"/>
      <c r="P9775" s="96"/>
    </row>
    <row r="9776" spans="1:16" x14ac:dyDescent="0.25">
      <c r="A9776" s="100">
        <v>43806</v>
      </c>
      <c r="B9776" s="101">
        <v>53</v>
      </c>
      <c r="C9776" s="92" t="str">
        <f t="shared" si="456"/>
        <v>POST /file-payment-consents</v>
      </c>
      <c r="D9776" s="94" t="s">
        <v>207</v>
      </c>
      <c r="E9776" s="93" t="str">
        <f t="shared" si="457"/>
        <v>PISP</v>
      </c>
      <c r="F9776" s="93" t="str">
        <f t="shared" si="458"/>
        <v>N</v>
      </c>
      <c r="G9776" s="95">
        <v>13636136.030659113</v>
      </c>
      <c r="H9776" s="102">
        <v>15741.574606832666</v>
      </c>
      <c r="I9776" s="102">
        <v>26.316272967394575</v>
      </c>
      <c r="J9776" s="96"/>
      <c r="K9776" s="96"/>
      <c r="L9776" s="96"/>
      <c r="M9776" s="96"/>
      <c r="N9776" s="96"/>
      <c r="O9776" s="96"/>
      <c r="P9776" s="96"/>
    </row>
    <row r="9777" spans="1:16" x14ac:dyDescent="0.25">
      <c r="A9777" s="100">
        <v>43806</v>
      </c>
      <c r="B9777" s="101">
        <v>54</v>
      </c>
      <c r="C9777" s="92" t="str">
        <f t="shared" si="456"/>
        <v>GET /file-payment-consents/{ConsentId}</v>
      </c>
      <c r="D9777" s="94" t="s">
        <v>207</v>
      </c>
      <c r="E9777" s="93" t="str">
        <f t="shared" si="457"/>
        <v>PISP</v>
      </c>
      <c r="F9777" s="93" t="str">
        <f t="shared" si="458"/>
        <v>N</v>
      </c>
      <c r="G9777" s="95">
        <v>21885499.977698281</v>
      </c>
      <c r="H9777" s="102">
        <v>24844.105870788419</v>
      </c>
      <c r="I9777" s="102">
        <v>199.59116151140134</v>
      </c>
      <c r="J9777" s="96"/>
      <c r="K9777" s="96"/>
      <c r="L9777" s="96"/>
      <c r="M9777" s="96"/>
      <c r="N9777" s="96"/>
      <c r="O9777" s="96"/>
      <c r="P9777" s="96"/>
    </row>
    <row r="9778" spans="1:16" x14ac:dyDescent="0.25">
      <c r="A9778" s="100">
        <v>43806</v>
      </c>
      <c r="B9778" s="101">
        <v>55</v>
      </c>
      <c r="C9778" s="92" t="str">
        <f t="shared" si="456"/>
        <v>POST /file-payment-consents/{ConsentId}/file</v>
      </c>
      <c r="D9778" s="94" t="s">
        <v>207</v>
      </c>
      <c r="E9778" s="93" t="str">
        <f t="shared" si="457"/>
        <v>PISP</v>
      </c>
      <c r="F9778" s="93" t="str">
        <f t="shared" si="458"/>
        <v>N</v>
      </c>
      <c r="G9778" s="95">
        <v>23984337.152035803</v>
      </c>
      <c r="H9778" s="102">
        <v>30381.637657249223</v>
      </c>
      <c r="I9778" s="102">
        <v>73.279731913136388</v>
      </c>
      <c r="J9778" s="96"/>
      <c r="K9778" s="96"/>
      <c r="L9778" s="96"/>
      <c r="M9778" s="96"/>
      <c r="N9778" s="96"/>
      <c r="O9778" s="96"/>
      <c r="P9778" s="96"/>
    </row>
    <row r="9779" spans="1:16" x14ac:dyDescent="0.25">
      <c r="A9779" s="100">
        <v>43806</v>
      </c>
      <c r="B9779" s="101">
        <v>56</v>
      </c>
      <c r="C9779" s="92" t="str">
        <f t="shared" si="456"/>
        <v>GET /file-payment-consents/{ConsentId}/file</v>
      </c>
      <c r="D9779" s="94" t="s">
        <v>207</v>
      </c>
      <c r="E9779" s="93" t="str">
        <f t="shared" si="457"/>
        <v>PISP</v>
      </c>
      <c r="F9779" s="93" t="str">
        <f t="shared" si="458"/>
        <v>N</v>
      </c>
      <c r="G9779" s="95">
        <v>24469133.780820698</v>
      </c>
      <c r="H9779" s="102">
        <v>32904.835844946247</v>
      </c>
      <c r="I9779" s="102">
        <v>48.092663618627469</v>
      </c>
      <c r="J9779" s="96"/>
      <c r="K9779" s="96"/>
      <c r="L9779" s="96"/>
      <c r="M9779" s="96"/>
      <c r="N9779" s="96"/>
      <c r="O9779" s="96"/>
      <c r="P9779" s="96"/>
    </row>
    <row r="9780" spans="1:16" x14ac:dyDescent="0.25">
      <c r="A9780" s="100">
        <v>43806</v>
      </c>
      <c r="B9780" s="101">
        <v>57</v>
      </c>
      <c r="C9780" s="92" t="str">
        <f t="shared" si="456"/>
        <v>POST /file-payments</v>
      </c>
      <c r="D9780" s="94" t="s">
        <v>207</v>
      </c>
      <c r="E9780" s="93" t="str">
        <f t="shared" si="457"/>
        <v>PISP</v>
      </c>
      <c r="F9780" s="93" t="str">
        <f t="shared" si="458"/>
        <v>Y</v>
      </c>
      <c r="G9780" s="95">
        <v>409543845.80745655</v>
      </c>
      <c r="H9780" s="102">
        <v>4334.1515669629644</v>
      </c>
      <c r="I9780" s="102">
        <v>74.484444540818416</v>
      </c>
      <c r="J9780" s="96"/>
      <c r="K9780" s="96"/>
      <c r="L9780" s="96"/>
      <c r="M9780" s="96"/>
      <c r="N9780" s="96"/>
      <c r="O9780" s="96"/>
      <c r="P9780" s="96"/>
    </row>
    <row r="9781" spans="1:16" x14ac:dyDescent="0.25">
      <c r="A9781" s="100">
        <v>43806</v>
      </c>
      <c r="B9781" s="101">
        <v>58</v>
      </c>
      <c r="C9781" s="92" t="str">
        <f t="shared" si="456"/>
        <v>GET /file-payments/{FilePaymentId}</v>
      </c>
      <c r="D9781" s="94" t="s">
        <v>207</v>
      </c>
      <c r="E9781" s="93" t="str">
        <f t="shared" si="457"/>
        <v>PISP</v>
      </c>
      <c r="F9781" s="93" t="str">
        <f t="shared" si="458"/>
        <v>Y</v>
      </c>
      <c r="G9781" s="95">
        <v>80965187.595648423</v>
      </c>
      <c r="H9781" s="102">
        <v>833.02779403824843</v>
      </c>
      <c r="I9781" s="102">
        <v>140.58185304034751</v>
      </c>
      <c r="J9781" s="96"/>
      <c r="K9781" s="96"/>
      <c r="L9781" s="96"/>
      <c r="M9781" s="96"/>
      <c r="N9781" s="96"/>
      <c r="O9781" s="96"/>
      <c r="P9781" s="96"/>
    </row>
    <row r="9782" spans="1:16" x14ac:dyDescent="0.25">
      <c r="A9782" s="100">
        <v>43806</v>
      </c>
      <c r="B9782" s="101">
        <v>59</v>
      </c>
      <c r="C9782" s="92" t="str">
        <f t="shared" si="456"/>
        <v>GET /file-payments/{FilePaymentId}/report-file</v>
      </c>
      <c r="D9782" s="94" t="s">
        <v>207</v>
      </c>
      <c r="E9782" s="93" t="str">
        <f t="shared" si="457"/>
        <v>PISP</v>
      </c>
      <c r="F9782" s="93" t="str">
        <f t="shared" si="458"/>
        <v>Y</v>
      </c>
      <c r="G9782" s="95">
        <v>71116657.465508595</v>
      </c>
      <c r="H9782" s="102">
        <v>2400.9696408422983</v>
      </c>
      <c r="I9782" s="102">
        <v>100.10257227703579</v>
      </c>
      <c r="J9782" s="96"/>
      <c r="K9782" s="96"/>
      <c r="L9782" s="96"/>
      <c r="M9782" s="96"/>
      <c r="N9782" s="96"/>
      <c r="O9782" s="96"/>
      <c r="P9782" s="96"/>
    </row>
    <row r="9783" spans="1:16" x14ac:dyDescent="0.25">
      <c r="A9783" s="100">
        <v>43806</v>
      </c>
      <c r="B9783" s="101">
        <v>60</v>
      </c>
      <c r="C9783" s="92" t="str">
        <f t="shared" si="456"/>
        <v>POST /funds-confirmation-consents</v>
      </c>
      <c r="D9783" s="94" t="s">
        <v>207</v>
      </c>
      <c r="E9783" s="93" t="str">
        <f t="shared" si="457"/>
        <v>CoF</v>
      </c>
      <c r="F9783" s="93" t="str">
        <f t="shared" si="458"/>
        <v>N</v>
      </c>
      <c r="G9783" s="95">
        <v>14904276.032438688</v>
      </c>
      <c r="H9783" s="102">
        <v>16660.499971461391</v>
      </c>
      <c r="I9783" s="102">
        <v>13.072300397918811</v>
      </c>
      <c r="J9783" s="96"/>
      <c r="K9783" s="96"/>
      <c r="L9783" s="96"/>
      <c r="M9783" s="96"/>
      <c r="N9783" s="96"/>
      <c r="O9783" s="96"/>
      <c r="P9783" s="96"/>
    </row>
    <row r="9784" spans="1:16" x14ac:dyDescent="0.25">
      <c r="A9784" s="100">
        <v>43806</v>
      </c>
      <c r="B9784" s="101">
        <v>61</v>
      </c>
      <c r="C9784" s="92" t="str">
        <f t="shared" si="456"/>
        <v>GET /funds-confirmation-consents/{ConsentId}</v>
      </c>
      <c r="D9784" s="94" t="s">
        <v>207</v>
      </c>
      <c r="E9784" s="93" t="str">
        <f t="shared" si="457"/>
        <v>CoF</v>
      </c>
      <c r="F9784" s="93" t="str">
        <f t="shared" si="458"/>
        <v>N</v>
      </c>
      <c r="G9784" s="95">
        <v>22309941.124096286</v>
      </c>
      <c r="H9784" s="102">
        <v>43668.49459154129</v>
      </c>
      <c r="I9784" s="102">
        <v>190.59393556413198</v>
      </c>
      <c r="J9784" s="96"/>
      <c r="K9784" s="96"/>
      <c r="L9784" s="96"/>
      <c r="M9784" s="96"/>
      <c r="N9784" s="96"/>
      <c r="O9784" s="96"/>
      <c r="P9784" s="96"/>
    </row>
    <row r="9785" spans="1:16" x14ac:dyDescent="0.25">
      <c r="A9785" s="100">
        <v>43806</v>
      </c>
      <c r="B9785" s="101">
        <v>62</v>
      </c>
      <c r="C9785" s="92" t="str">
        <f t="shared" si="456"/>
        <v>DELETE /funds-confirmation-consents/{ConsentId}</v>
      </c>
      <c r="D9785" s="94" t="s">
        <v>207</v>
      </c>
      <c r="E9785" s="93" t="str">
        <f t="shared" si="457"/>
        <v>CoF</v>
      </c>
      <c r="F9785" s="93" t="str">
        <f t="shared" si="458"/>
        <v>N</v>
      </c>
      <c r="G9785" s="95">
        <v>7336669.4185510082</v>
      </c>
      <c r="H9785" s="102">
        <v>12761.323248654544</v>
      </c>
      <c r="I9785" s="102">
        <v>119.37170185028992</v>
      </c>
      <c r="J9785" s="96"/>
      <c r="K9785" s="96"/>
      <c r="L9785" s="96"/>
      <c r="M9785" s="96"/>
      <c r="N9785" s="96"/>
      <c r="O9785" s="96"/>
      <c r="P9785" s="96"/>
    </row>
    <row r="9786" spans="1:16" x14ac:dyDescent="0.25">
      <c r="A9786" s="100">
        <v>43806</v>
      </c>
      <c r="B9786" s="101">
        <v>63</v>
      </c>
      <c r="C9786" s="92" t="str">
        <f t="shared" si="456"/>
        <v>POST /funds-confirmations</v>
      </c>
      <c r="D9786" s="94" t="s">
        <v>207</v>
      </c>
      <c r="E9786" s="93" t="str">
        <f t="shared" si="457"/>
        <v>CoF</v>
      </c>
      <c r="F9786" s="93" t="str">
        <f t="shared" si="458"/>
        <v>Y</v>
      </c>
      <c r="G9786" s="95">
        <v>10318238.086324941</v>
      </c>
      <c r="H9786" s="102">
        <v>19421.94974717062</v>
      </c>
      <c r="I9786" s="102">
        <v>236.43209000009909</v>
      </c>
      <c r="J9786" s="96"/>
      <c r="K9786" s="96"/>
      <c r="L9786" s="96"/>
      <c r="M9786" s="96"/>
      <c r="N9786" s="96"/>
      <c r="O9786" s="96"/>
      <c r="P9786" s="96"/>
    </row>
    <row r="9787" spans="1:16" x14ac:dyDescent="0.25">
      <c r="A9787" s="46">
        <v>43806</v>
      </c>
      <c r="B9787" s="101">
        <v>0</v>
      </c>
      <c r="C9787" s="92" t="str">
        <f t="shared" si="456"/>
        <v>OIDC endpoints for token IDs</v>
      </c>
      <c r="D9787" s="94" t="s">
        <v>208</v>
      </c>
      <c r="E9787" s="93" t="str">
        <f t="shared" si="457"/>
        <v>OIDC</v>
      </c>
      <c r="F9787" s="93" t="str">
        <f t="shared" si="458"/>
        <v>N</v>
      </c>
      <c r="G9787" s="112">
        <v>696723723.11034298</v>
      </c>
      <c r="H9787" s="68">
        <v>1601873.0821335854</v>
      </c>
      <c r="I9787" s="68">
        <v>495.52904628120001</v>
      </c>
      <c r="J9787" s="96"/>
      <c r="K9787" s="96"/>
      <c r="L9787" s="96"/>
      <c r="M9787" s="96"/>
      <c r="N9787" s="96"/>
      <c r="O9787" s="96"/>
      <c r="P9787" s="96"/>
    </row>
    <row r="9788" spans="1:16" x14ac:dyDescent="0.25">
      <c r="A9788" s="97">
        <v>43806</v>
      </c>
      <c r="B9788" s="101">
        <v>1</v>
      </c>
      <c r="C9788" s="92" t="str">
        <f t="shared" si="456"/>
        <v>POST /account-access-consents</v>
      </c>
      <c r="D9788" s="94" t="s">
        <v>208</v>
      </c>
      <c r="E9788" s="93" t="str">
        <f t="shared" si="457"/>
        <v>AISP</v>
      </c>
      <c r="F9788" s="93" t="str">
        <f t="shared" si="458"/>
        <v>N</v>
      </c>
      <c r="G9788" s="95">
        <v>651168.23659986944</v>
      </c>
      <c r="H9788" s="99">
        <v>26239.103538504445</v>
      </c>
      <c r="I9788" s="99">
        <v>85.44811148397325</v>
      </c>
      <c r="J9788" s="96"/>
      <c r="K9788" s="96"/>
      <c r="L9788" s="96"/>
      <c r="M9788" s="96"/>
      <c r="N9788" s="96"/>
      <c r="O9788" s="96"/>
      <c r="P9788" s="96"/>
    </row>
    <row r="9789" spans="1:16" x14ac:dyDescent="0.25">
      <c r="A9789" s="97">
        <v>43806</v>
      </c>
      <c r="B9789" s="101">
        <v>2</v>
      </c>
      <c r="C9789" s="92" t="str">
        <f t="shared" si="456"/>
        <v>GET /account-access-consents/{ConsentId}</v>
      </c>
      <c r="D9789" s="94" t="s">
        <v>208</v>
      </c>
      <c r="E9789" s="93" t="str">
        <f t="shared" si="457"/>
        <v>AISP</v>
      </c>
      <c r="F9789" s="93" t="str">
        <f t="shared" si="458"/>
        <v>N</v>
      </c>
      <c r="G9789" s="95">
        <v>1257392.348337614</v>
      </c>
      <c r="H9789" s="99">
        <v>28324.427998210391</v>
      </c>
      <c r="I9789" s="99">
        <v>33.598291067703798</v>
      </c>
      <c r="J9789" s="96"/>
      <c r="K9789" s="96"/>
      <c r="L9789" s="96"/>
      <c r="M9789" s="96"/>
      <c r="N9789" s="96"/>
      <c r="O9789" s="96"/>
      <c r="P9789" s="96"/>
    </row>
    <row r="9790" spans="1:16" x14ac:dyDescent="0.25">
      <c r="A9790" s="97">
        <v>43806</v>
      </c>
      <c r="B9790" s="101">
        <v>3</v>
      </c>
      <c r="C9790" s="92" t="str">
        <f t="shared" si="456"/>
        <v>DELETE /account-access-consents/{ConsentId}</v>
      </c>
      <c r="D9790" s="94" t="s">
        <v>208</v>
      </c>
      <c r="E9790" s="93" t="str">
        <f t="shared" si="457"/>
        <v>AISP</v>
      </c>
      <c r="F9790" s="93" t="str">
        <f t="shared" si="458"/>
        <v>N</v>
      </c>
      <c r="G9790" s="95">
        <v>630032.89305948664</v>
      </c>
      <c r="H9790" s="99">
        <v>24556.653277313646</v>
      </c>
      <c r="I9790" s="99">
        <v>247.27938952434047</v>
      </c>
      <c r="J9790" s="96"/>
      <c r="K9790" s="96"/>
      <c r="L9790" s="96"/>
      <c r="M9790" s="96"/>
      <c r="N9790" s="96"/>
      <c r="O9790" s="96"/>
      <c r="P9790" s="96"/>
    </row>
    <row r="9791" spans="1:16" x14ac:dyDescent="0.25">
      <c r="A9791" s="97">
        <v>43806</v>
      </c>
      <c r="B9791" s="101">
        <v>4</v>
      </c>
      <c r="C9791" s="92" t="str">
        <f t="shared" si="456"/>
        <v>GET /accounts</v>
      </c>
      <c r="D9791" s="94" t="s">
        <v>208</v>
      </c>
      <c r="E9791" s="93" t="str">
        <f t="shared" si="457"/>
        <v>AISP</v>
      </c>
      <c r="F9791" s="93" t="str">
        <f t="shared" si="458"/>
        <v>Y</v>
      </c>
      <c r="G9791" s="95">
        <v>1632758.9909625102</v>
      </c>
      <c r="H9791" s="99">
        <v>31007.866625178805</v>
      </c>
      <c r="I9791" s="99">
        <v>70.22398157072557</v>
      </c>
      <c r="J9791" s="96"/>
      <c r="K9791" s="96"/>
      <c r="L9791" s="96"/>
      <c r="M9791" s="96"/>
      <c r="N9791" s="96"/>
      <c r="O9791" s="96"/>
      <c r="P9791" s="96"/>
    </row>
    <row r="9792" spans="1:16" x14ac:dyDescent="0.25">
      <c r="A9792" s="97">
        <v>43806</v>
      </c>
      <c r="B9792" s="101">
        <v>5</v>
      </c>
      <c r="C9792" s="92" t="str">
        <f t="shared" si="456"/>
        <v>GET /accounts/{AccountId}</v>
      </c>
      <c r="D9792" s="94" t="s">
        <v>208</v>
      </c>
      <c r="E9792" s="93" t="str">
        <f t="shared" si="457"/>
        <v>AISP</v>
      </c>
      <c r="F9792" s="93" t="str">
        <f t="shared" si="458"/>
        <v>Y</v>
      </c>
      <c r="G9792" s="95">
        <v>2493346.7501004818</v>
      </c>
      <c r="H9792" s="99">
        <v>41194.1757553684</v>
      </c>
      <c r="I9792" s="99">
        <v>81.498061206600923</v>
      </c>
      <c r="J9792" s="96"/>
      <c r="K9792" s="96"/>
      <c r="L9792" s="96"/>
      <c r="M9792" s="96"/>
      <c r="N9792" s="96"/>
      <c r="O9792" s="96"/>
      <c r="P9792" s="96"/>
    </row>
    <row r="9793" spans="1:16" x14ac:dyDescent="0.25">
      <c r="A9793" s="97">
        <v>43806</v>
      </c>
      <c r="B9793" s="101">
        <v>6</v>
      </c>
      <c r="C9793" s="92" t="str">
        <f t="shared" si="456"/>
        <v>GET /accounts/{AccountId}/balances</v>
      </c>
      <c r="D9793" s="94" t="s">
        <v>208</v>
      </c>
      <c r="E9793" s="93" t="str">
        <f t="shared" si="457"/>
        <v>AISP</v>
      </c>
      <c r="F9793" s="93" t="str">
        <f t="shared" si="458"/>
        <v>Y</v>
      </c>
      <c r="G9793" s="95">
        <v>1732536.7326688634</v>
      </c>
      <c r="H9793" s="99">
        <v>29104.430481074734</v>
      </c>
      <c r="I9793" s="99">
        <v>145.40048411463576</v>
      </c>
      <c r="J9793" s="96"/>
      <c r="K9793" s="96"/>
      <c r="L9793" s="96"/>
      <c r="M9793" s="96"/>
      <c r="N9793" s="96"/>
      <c r="O9793" s="96"/>
      <c r="P9793" s="96"/>
    </row>
    <row r="9794" spans="1:16" x14ac:dyDescent="0.25">
      <c r="A9794" s="97">
        <v>43806</v>
      </c>
      <c r="B9794" s="101">
        <v>7</v>
      </c>
      <c r="C9794" s="92" t="str">
        <f t="shared" si="456"/>
        <v>GET /balances</v>
      </c>
      <c r="D9794" s="94" t="s">
        <v>208</v>
      </c>
      <c r="E9794" s="93" t="str">
        <f t="shared" si="457"/>
        <v>AISP</v>
      </c>
      <c r="F9794" s="93" t="str">
        <f t="shared" si="458"/>
        <v>Y</v>
      </c>
      <c r="G9794" s="95">
        <v>1014766.1680352339</v>
      </c>
      <c r="H9794" s="99">
        <v>20622.49429600664</v>
      </c>
      <c r="I9794" s="99">
        <v>159.35216193805883</v>
      </c>
      <c r="J9794" s="96"/>
      <c r="K9794" s="96"/>
      <c r="L9794" s="96"/>
      <c r="M9794" s="96"/>
      <c r="N9794" s="96"/>
      <c r="O9794" s="96"/>
      <c r="P9794" s="96"/>
    </row>
    <row r="9795" spans="1:16" x14ac:dyDescent="0.25">
      <c r="A9795" s="97">
        <v>43806</v>
      </c>
      <c r="B9795" s="101">
        <v>8</v>
      </c>
      <c r="C9795" s="92" t="str">
        <f t="shared" si="456"/>
        <v>GET /accounts/{AccountId}/transactions</v>
      </c>
      <c r="D9795" s="94" t="s">
        <v>208</v>
      </c>
      <c r="E9795" s="93" t="str">
        <f t="shared" si="457"/>
        <v>AISP</v>
      </c>
      <c r="F9795" s="93" t="str">
        <f t="shared" si="458"/>
        <v>Y</v>
      </c>
      <c r="G9795" s="95">
        <v>30470560.069820959</v>
      </c>
      <c r="H9795" s="99">
        <v>19338.950812731011</v>
      </c>
      <c r="I9795" s="99">
        <v>183.51972904176401</v>
      </c>
      <c r="J9795" s="96"/>
      <c r="K9795" s="96"/>
      <c r="L9795" s="96"/>
      <c r="M9795" s="96"/>
      <c r="N9795" s="96"/>
      <c r="O9795" s="96"/>
      <c r="P9795" s="96"/>
    </row>
    <row r="9796" spans="1:16" x14ac:dyDescent="0.25">
      <c r="A9796" s="97">
        <v>43806</v>
      </c>
      <c r="B9796" s="101">
        <v>9</v>
      </c>
      <c r="C9796" s="92" t="str">
        <f t="shared" si="456"/>
        <v>GET /transactions</v>
      </c>
      <c r="D9796" s="94" t="s">
        <v>208</v>
      </c>
      <c r="E9796" s="93" t="str">
        <f t="shared" si="457"/>
        <v>AISP</v>
      </c>
      <c r="F9796" s="93" t="str">
        <f t="shared" si="458"/>
        <v>Y</v>
      </c>
      <c r="G9796" s="95">
        <v>343589176.07020432</v>
      </c>
      <c r="H9796" s="99">
        <v>39370.639439340273</v>
      </c>
      <c r="I9796" s="99">
        <v>33.64940095492981</v>
      </c>
      <c r="J9796" s="96"/>
      <c r="K9796" s="96"/>
      <c r="L9796" s="96"/>
      <c r="M9796" s="96"/>
      <c r="N9796" s="96"/>
      <c r="O9796" s="96"/>
      <c r="P9796" s="96"/>
    </row>
    <row r="9797" spans="1:16" x14ac:dyDescent="0.25">
      <c r="A9797" s="97">
        <v>43806</v>
      </c>
      <c r="B9797" s="101">
        <v>10</v>
      </c>
      <c r="C9797" s="92" t="str">
        <f t="shared" si="456"/>
        <v>GET /accounts/{AccountId}/beneficiaries</v>
      </c>
      <c r="D9797" s="94" t="s">
        <v>208</v>
      </c>
      <c r="E9797" s="93" t="str">
        <f t="shared" si="457"/>
        <v>AISP</v>
      </c>
      <c r="F9797" s="93" t="str">
        <f t="shared" si="458"/>
        <v>Y</v>
      </c>
      <c r="G9797" s="95">
        <v>2103820.8246106864</v>
      </c>
      <c r="H9797" s="99">
        <v>29747.251238440407</v>
      </c>
      <c r="I9797" s="99">
        <v>136.82399635007019</v>
      </c>
      <c r="J9797" s="96"/>
      <c r="K9797" s="96"/>
      <c r="L9797" s="96"/>
      <c r="M9797" s="96"/>
      <c r="N9797" s="96"/>
      <c r="O9797" s="96"/>
      <c r="P9797" s="96"/>
    </row>
    <row r="9798" spans="1:16" x14ac:dyDescent="0.25">
      <c r="A9798" s="97">
        <v>43806</v>
      </c>
      <c r="B9798" s="101">
        <v>11</v>
      </c>
      <c r="C9798" s="92" t="str">
        <f t="shared" si="456"/>
        <v>GET /beneficiaries</v>
      </c>
      <c r="D9798" s="94" t="s">
        <v>208</v>
      </c>
      <c r="E9798" s="93" t="str">
        <f t="shared" si="457"/>
        <v>AISP</v>
      </c>
      <c r="F9798" s="93" t="str">
        <f t="shared" si="458"/>
        <v>Y</v>
      </c>
      <c r="G9798" s="95">
        <v>2870397.8153412687</v>
      </c>
      <c r="H9798" s="99">
        <v>34576.097846632358</v>
      </c>
      <c r="I9798" s="99">
        <v>30.439861214273108</v>
      </c>
      <c r="J9798" s="96"/>
      <c r="K9798" s="96"/>
      <c r="L9798" s="96"/>
      <c r="M9798" s="96"/>
      <c r="N9798" s="96"/>
      <c r="O9798" s="96"/>
      <c r="P9798" s="96"/>
    </row>
    <row r="9799" spans="1:16" x14ac:dyDescent="0.25">
      <c r="A9799" s="97">
        <v>43806</v>
      </c>
      <c r="B9799" s="101">
        <v>12</v>
      </c>
      <c r="C9799" s="92" t="str">
        <f t="shared" si="456"/>
        <v>GET /accounts/{AccountId}/direct-debits</v>
      </c>
      <c r="D9799" s="94" t="s">
        <v>208</v>
      </c>
      <c r="E9799" s="93" t="str">
        <f t="shared" si="457"/>
        <v>AISP</v>
      </c>
      <c r="F9799" s="93" t="str">
        <f t="shared" si="458"/>
        <v>Y</v>
      </c>
      <c r="G9799" s="95">
        <v>1870507.175053309</v>
      </c>
      <c r="H9799" s="103">
        <v>33967.751256624986</v>
      </c>
      <c r="I9799" s="103">
        <v>166.6491512674063</v>
      </c>
      <c r="J9799" s="96"/>
      <c r="K9799" s="96"/>
      <c r="L9799" s="96"/>
      <c r="M9799" s="96"/>
      <c r="N9799" s="96"/>
      <c r="O9799" s="96"/>
      <c r="P9799" s="96"/>
    </row>
    <row r="9800" spans="1:16" x14ac:dyDescent="0.25">
      <c r="A9800" s="97">
        <v>43806</v>
      </c>
      <c r="B9800" s="101">
        <v>13</v>
      </c>
      <c r="C9800" s="92" t="str">
        <f t="shared" ref="C9800:C9863" si="459">VLOOKUP($B9800,endpoints,3)</f>
        <v>GET /direct-debits</v>
      </c>
      <c r="D9800" s="94" t="s">
        <v>208</v>
      </c>
      <c r="E9800" s="93" t="str">
        <f t="shared" ref="E9800:E9863" si="460">VLOOKUP($B9800,endpoints,4)</f>
        <v>AISP</v>
      </c>
      <c r="F9800" s="93" t="str">
        <f t="shared" ref="F9800:F9863" si="461">VLOOKUP($B9800,endpoints,5)</f>
        <v>Y</v>
      </c>
      <c r="G9800" s="95">
        <v>1695454.1185654728</v>
      </c>
      <c r="H9800" s="103">
        <v>21402.916869369637</v>
      </c>
      <c r="I9800" s="103">
        <v>213.76242712410061</v>
      </c>
      <c r="J9800" s="96"/>
      <c r="K9800" s="96"/>
      <c r="L9800" s="96"/>
      <c r="M9800" s="96"/>
      <c r="N9800" s="96"/>
      <c r="O9800" s="96"/>
      <c r="P9800" s="96"/>
    </row>
    <row r="9801" spans="1:16" x14ac:dyDescent="0.25">
      <c r="A9801" s="97">
        <v>43806</v>
      </c>
      <c r="B9801" s="101">
        <v>14</v>
      </c>
      <c r="C9801" s="92" t="str">
        <f t="shared" si="459"/>
        <v>GET /accounts/{AccountId}/standing-orders</v>
      </c>
      <c r="D9801" s="94" t="s">
        <v>208</v>
      </c>
      <c r="E9801" s="93" t="str">
        <f t="shared" si="460"/>
        <v>AISP</v>
      </c>
      <c r="F9801" s="93" t="str">
        <f t="shared" si="461"/>
        <v>Y</v>
      </c>
      <c r="G9801" s="95">
        <v>968588.656933074</v>
      </c>
      <c r="H9801" s="103">
        <v>18752.880213611315</v>
      </c>
      <c r="I9801" s="103">
        <v>120.90065282726998</v>
      </c>
      <c r="J9801" s="96"/>
      <c r="K9801" s="96"/>
      <c r="L9801" s="96"/>
      <c r="M9801" s="96"/>
      <c r="N9801" s="96"/>
      <c r="O9801" s="96"/>
      <c r="P9801" s="96"/>
    </row>
    <row r="9802" spans="1:16" x14ac:dyDescent="0.25">
      <c r="A9802" s="97">
        <v>43806</v>
      </c>
      <c r="B9802" s="101">
        <v>15</v>
      </c>
      <c r="C9802" s="92" t="str">
        <f t="shared" si="459"/>
        <v>GET /standing-orders</v>
      </c>
      <c r="D9802" s="94" t="s">
        <v>208</v>
      </c>
      <c r="E9802" s="93" t="str">
        <f t="shared" si="460"/>
        <v>AISP</v>
      </c>
      <c r="F9802" s="93" t="str">
        <f t="shared" si="461"/>
        <v>Y</v>
      </c>
      <c r="G9802" s="95">
        <v>1367397.9846925426</v>
      </c>
      <c r="H9802" s="103">
        <v>46922.965976863641</v>
      </c>
      <c r="I9802" s="103">
        <v>152.42054507427767</v>
      </c>
      <c r="J9802" s="96"/>
      <c r="K9802" s="96"/>
      <c r="L9802" s="96"/>
      <c r="M9802" s="96"/>
      <c r="N9802" s="96"/>
      <c r="O9802" s="96"/>
      <c r="P9802" s="96"/>
    </row>
    <row r="9803" spans="1:16" x14ac:dyDescent="0.25">
      <c r="A9803" s="97">
        <v>43806</v>
      </c>
      <c r="B9803" s="101">
        <v>16</v>
      </c>
      <c r="C9803" s="92" t="str">
        <f t="shared" si="459"/>
        <v>GET /accounts/{AccountId}/product</v>
      </c>
      <c r="D9803" s="94" t="s">
        <v>208</v>
      </c>
      <c r="E9803" s="93" t="str">
        <f t="shared" si="460"/>
        <v>AISP</v>
      </c>
      <c r="F9803" s="93" t="str">
        <f t="shared" si="461"/>
        <v>Y</v>
      </c>
      <c r="G9803" s="95">
        <v>343650.32304050017</v>
      </c>
      <c r="H9803" s="103">
        <v>5478.1680404472154</v>
      </c>
      <c r="I9803" s="103">
        <v>156.24703851524103</v>
      </c>
      <c r="J9803" s="96"/>
      <c r="K9803" s="96"/>
      <c r="L9803" s="96"/>
      <c r="M9803" s="96"/>
      <c r="N9803" s="96"/>
      <c r="O9803" s="96"/>
      <c r="P9803" s="96"/>
    </row>
    <row r="9804" spans="1:16" x14ac:dyDescent="0.25">
      <c r="A9804" s="97">
        <v>43806</v>
      </c>
      <c r="B9804" s="101">
        <v>17</v>
      </c>
      <c r="C9804" s="92" t="str">
        <f t="shared" si="459"/>
        <v>GET /products</v>
      </c>
      <c r="D9804" s="94" t="s">
        <v>208</v>
      </c>
      <c r="E9804" s="93" t="str">
        <f t="shared" si="460"/>
        <v>AISP</v>
      </c>
      <c r="F9804" s="93" t="str">
        <f t="shared" si="461"/>
        <v>Y</v>
      </c>
      <c r="G9804" s="95">
        <v>713395.68262543541</v>
      </c>
      <c r="H9804" s="103">
        <v>33905.766702309775</v>
      </c>
      <c r="I9804" s="103">
        <v>214.20014642651805</v>
      </c>
      <c r="J9804" s="96"/>
      <c r="K9804" s="96"/>
      <c r="L9804" s="96"/>
      <c r="M9804" s="96"/>
      <c r="N9804" s="96"/>
      <c r="O9804" s="96"/>
      <c r="P9804" s="96"/>
    </row>
    <row r="9805" spans="1:16" x14ac:dyDescent="0.25">
      <c r="A9805" s="97">
        <v>43806</v>
      </c>
      <c r="B9805" s="101">
        <v>18</v>
      </c>
      <c r="C9805" s="92" t="str">
        <f t="shared" si="459"/>
        <v>GET /accounts/{AccountId}/offers</v>
      </c>
      <c r="D9805" s="94" t="s">
        <v>208</v>
      </c>
      <c r="E9805" s="93" t="str">
        <f t="shared" si="460"/>
        <v>AISP</v>
      </c>
      <c r="F9805" s="93" t="str">
        <f t="shared" si="461"/>
        <v>Y</v>
      </c>
      <c r="G9805" s="95">
        <v>749250.62750590185</v>
      </c>
      <c r="H9805" s="103">
        <v>39089.138171559964</v>
      </c>
      <c r="I9805" s="103">
        <v>251.00601501071995</v>
      </c>
      <c r="J9805" s="96"/>
      <c r="K9805" s="96"/>
      <c r="L9805" s="96"/>
      <c r="M9805" s="96"/>
      <c r="N9805" s="96"/>
      <c r="O9805" s="96"/>
      <c r="P9805" s="96"/>
    </row>
    <row r="9806" spans="1:16" x14ac:dyDescent="0.25">
      <c r="A9806" s="97">
        <v>43806</v>
      </c>
      <c r="B9806" s="101">
        <v>19</v>
      </c>
      <c r="C9806" s="92" t="str">
        <f t="shared" si="459"/>
        <v>GET /offers</v>
      </c>
      <c r="D9806" s="94" t="s">
        <v>208</v>
      </c>
      <c r="E9806" s="93" t="str">
        <f t="shared" si="460"/>
        <v>AISP</v>
      </c>
      <c r="F9806" s="93" t="str">
        <f t="shared" si="461"/>
        <v>Y</v>
      </c>
      <c r="G9806" s="95">
        <v>2852739.1339701111</v>
      </c>
      <c r="H9806" s="103">
        <v>39260.627309681629</v>
      </c>
      <c r="I9806" s="103">
        <v>144.41480710673429</v>
      </c>
      <c r="J9806" s="96"/>
      <c r="K9806" s="96"/>
      <c r="L9806" s="96"/>
      <c r="M9806" s="96"/>
      <c r="N9806" s="96"/>
      <c r="O9806" s="96"/>
      <c r="P9806" s="96"/>
    </row>
    <row r="9807" spans="1:16" x14ac:dyDescent="0.25">
      <c r="A9807" s="97">
        <v>43806</v>
      </c>
      <c r="B9807" s="101">
        <v>20</v>
      </c>
      <c r="C9807" s="92" t="str">
        <f t="shared" si="459"/>
        <v>GET /accounts/{AccountId}/party</v>
      </c>
      <c r="D9807" s="94" t="s">
        <v>208</v>
      </c>
      <c r="E9807" s="93" t="str">
        <f t="shared" si="460"/>
        <v>AISP</v>
      </c>
      <c r="F9807" s="93" t="str">
        <f t="shared" si="461"/>
        <v>Y</v>
      </c>
      <c r="G9807" s="95">
        <v>1092070.9933653441</v>
      </c>
      <c r="H9807" s="103">
        <v>52066.284337577534</v>
      </c>
      <c r="I9807" s="103">
        <v>0</v>
      </c>
      <c r="J9807" s="96"/>
      <c r="K9807" s="96"/>
      <c r="L9807" s="96"/>
      <c r="M9807" s="96"/>
      <c r="N9807" s="96"/>
      <c r="O9807" s="96"/>
      <c r="P9807" s="96"/>
    </row>
    <row r="9808" spans="1:16" x14ac:dyDescent="0.25">
      <c r="A9808" s="97">
        <v>43806</v>
      </c>
      <c r="B9808" s="101">
        <v>21</v>
      </c>
      <c r="C9808" s="92" t="str">
        <f t="shared" si="459"/>
        <v>GET /party</v>
      </c>
      <c r="D9808" s="94" t="s">
        <v>208</v>
      </c>
      <c r="E9808" s="93" t="str">
        <f t="shared" si="460"/>
        <v>AISP</v>
      </c>
      <c r="F9808" s="93" t="str">
        <f t="shared" si="461"/>
        <v>Y</v>
      </c>
      <c r="G9808" s="95">
        <v>772585.34639850911</v>
      </c>
      <c r="H9808" s="103">
        <v>10369.599304359464</v>
      </c>
      <c r="I9808" s="103">
        <v>351.75497760181281</v>
      </c>
      <c r="J9808" s="96"/>
      <c r="K9808" s="96"/>
      <c r="L9808" s="96"/>
      <c r="M9808" s="96"/>
      <c r="N9808" s="96"/>
      <c r="O9808" s="96"/>
      <c r="P9808" s="96"/>
    </row>
    <row r="9809" spans="1:16" x14ac:dyDescent="0.25">
      <c r="A9809" s="97">
        <v>43806</v>
      </c>
      <c r="B9809" s="101">
        <v>22</v>
      </c>
      <c r="C9809" s="92" t="str">
        <f t="shared" si="459"/>
        <v>GET /accounts/{AccountId}/scheduled-payments</v>
      </c>
      <c r="D9809" s="94" t="s">
        <v>208</v>
      </c>
      <c r="E9809" s="93" t="str">
        <f t="shared" si="460"/>
        <v>AISP</v>
      </c>
      <c r="F9809" s="93" t="str">
        <f t="shared" si="461"/>
        <v>Y</v>
      </c>
      <c r="G9809" s="95">
        <v>866986.17481754138</v>
      </c>
      <c r="H9809" s="103">
        <v>31448.284546942436</v>
      </c>
      <c r="I9809" s="103">
        <v>3.2465497224083624</v>
      </c>
      <c r="J9809" s="96"/>
      <c r="K9809" s="96"/>
      <c r="L9809" s="96"/>
      <c r="M9809" s="96"/>
      <c r="N9809" s="96"/>
      <c r="O9809" s="96"/>
      <c r="P9809" s="96"/>
    </row>
    <row r="9810" spans="1:16" x14ac:dyDescent="0.25">
      <c r="A9810" s="97">
        <v>43806</v>
      </c>
      <c r="B9810" s="101">
        <v>23</v>
      </c>
      <c r="C9810" s="92" t="str">
        <f t="shared" si="459"/>
        <v>GET /scheduled-payments</v>
      </c>
      <c r="D9810" s="94" t="s">
        <v>208</v>
      </c>
      <c r="E9810" s="93" t="str">
        <f t="shared" si="460"/>
        <v>AISP</v>
      </c>
      <c r="F9810" s="93" t="str">
        <f t="shared" si="461"/>
        <v>Y</v>
      </c>
      <c r="G9810" s="95">
        <v>1964355.4085092091</v>
      </c>
      <c r="H9810" s="103">
        <v>32732.59123483819</v>
      </c>
      <c r="I9810" s="103">
        <v>79.931338150634772</v>
      </c>
      <c r="J9810" s="96"/>
      <c r="K9810" s="96"/>
      <c r="L9810" s="96"/>
      <c r="M9810" s="96"/>
      <c r="N9810" s="96"/>
      <c r="O9810" s="96"/>
      <c r="P9810" s="96"/>
    </row>
    <row r="9811" spans="1:16" x14ac:dyDescent="0.25">
      <c r="A9811" s="97">
        <v>43806</v>
      </c>
      <c r="B9811" s="101">
        <v>24</v>
      </c>
      <c r="C9811" s="92" t="str">
        <f t="shared" si="459"/>
        <v>GET /accounts/{AccountId}/statements</v>
      </c>
      <c r="D9811" s="94" t="s">
        <v>208</v>
      </c>
      <c r="E9811" s="93" t="str">
        <f t="shared" si="460"/>
        <v>AISP</v>
      </c>
      <c r="F9811" s="93" t="str">
        <f t="shared" si="461"/>
        <v>Y</v>
      </c>
      <c r="G9811" s="95">
        <v>877216.98754423938</v>
      </c>
      <c r="H9811" s="103">
        <v>13526.854480624812</v>
      </c>
      <c r="I9811" s="103">
        <v>130.86360598559025</v>
      </c>
      <c r="J9811" s="96"/>
      <c r="K9811" s="96"/>
      <c r="L9811" s="96"/>
      <c r="M9811" s="96"/>
      <c r="N9811" s="96"/>
      <c r="O9811" s="96"/>
      <c r="P9811" s="96"/>
    </row>
    <row r="9812" spans="1:16" x14ac:dyDescent="0.25">
      <c r="A9812" s="97">
        <v>43806</v>
      </c>
      <c r="B9812" s="101">
        <v>25</v>
      </c>
      <c r="C9812" s="92" t="str">
        <f t="shared" si="459"/>
        <v>GET /accounts/{AccountId}/statements/{StatementId}</v>
      </c>
      <c r="D9812" s="94" t="s">
        <v>208</v>
      </c>
      <c r="E9812" s="93" t="str">
        <f t="shared" si="460"/>
        <v>AISP</v>
      </c>
      <c r="F9812" s="93" t="str">
        <f t="shared" si="461"/>
        <v>Y</v>
      </c>
      <c r="G9812" s="95">
        <v>1176604.6344856459</v>
      </c>
      <c r="H9812" s="103">
        <v>22914.458995118246</v>
      </c>
      <c r="I9812" s="103">
        <v>110.00653597202866</v>
      </c>
      <c r="J9812" s="96"/>
      <c r="K9812" s="96"/>
      <c r="L9812" s="96"/>
      <c r="M9812" s="96"/>
      <c r="N9812" s="96"/>
      <c r="O9812" s="96"/>
      <c r="P9812" s="96"/>
    </row>
    <row r="9813" spans="1:16" x14ac:dyDescent="0.25">
      <c r="A9813" s="97">
        <v>43806</v>
      </c>
      <c r="B9813" s="101">
        <v>26</v>
      </c>
      <c r="C9813" s="92" t="str">
        <f t="shared" si="459"/>
        <v>GET /accounts/{AccountId}/statements/{StatementId}/file</v>
      </c>
      <c r="D9813" s="94" t="s">
        <v>208</v>
      </c>
      <c r="E9813" s="93" t="str">
        <f t="shared" si="460"/>
        <v>AISP</v>
      </c>
      <c r="F9813" s="93" t="str">
        <f t="shared" si="461"/>
        <v>Y</v>
      </c>
      <c r="G9813" s="95">
        <v>2224215.2810829347</v>
      </c>
      <c r="H9813" s="99">
        <v>22092.169755227467</v>
      </c>
      <c r="I9813" s="99">
        <v>97.545944420371228</v>
      </c>
      <c r="J9813" s="96"/>
      <c r="K9813" s="96"/>
      <c r="L9813" s="96"/>
      <c r="M9813" s="96"/>
      <c r="N9813" s="96"/>
      <c r="O9813" s="96"/>
      <c r="P9813" s="96"/>
    </row>
    <row r="9814" spans="1:16" x14ac:dyDescent="0.25">
      <c r="A9814" s="97">
        <v>43806</v>
      </c>
      <c r="B9814" s="101">
        <v>27</v>
      </c>
      <c r="C9814" s="92" t="str">
        <f t="shared" si="459"/>
        <v>GET /accounts/{AccountId}/statements/{StatementId}/transactions</v>
      </c>
      <c r="D9814" s="94" t="s">
        <v>208</v>
      </c>
      <c r="E9814" s="93" t="str">
        <f t="shared" si="460"/>
        <v>AISP</v>
      </c>
      <c r="F9814" s="93" t="str">
        <f t="shared" si="461"/>
        <v>Y</v>
      </c>
      <c r="G9814" s="95">
        <v>28355775.424128611</v>
      </c>
      <c r="H9814" s="99">
        <v>6634.0320624269189</v>
      </c>
      <c r="I9814" s="99">
        <v>246.9553438625361</v>
      </c>
      <c r="J9814" s="96"/>
      <c r="K9814" s="96"/>
      <c r="L9814" s="96"/>
      <c r="M9814" s="96"/>
      <c r="N9814" s="96"/>
      <c r="O9814" s="96"/>
      <c r="P9814" s="96"/>
    </row>
    <row r="9815" spans="1:16" x14ac:dyDescent="0.25">
      <c r="A9815" s="97">
        <v>43806</v>
      </c>
      <c r="B9815" s="101">
        <v>28</v>
      </c>
      <c r="C9815" s="92" t="str">
        <f t="shared" si="459"/>
        <v>GET /statements</v>
      </c>
      <c r="D9815" s="94" t="s">
        <v>208</v>
      </c>
      <c r="E9815" s="93" t="str">
        <f t="shared" si="460"/>
        <v>AISP</v>
      </c>
      <c r="F9815" s="93" t="str">
        <f t="shared" si="461"/>
        <v>Y</v>
      </c>
      <c r="G9815" s="95">
        <v>3050930.2549413238</v>
      </c>
      <c r="H9815" s="99">
        <v>39386.87825833042</v>
      </c>
      <c r="I9815" s="99">
        <v>63.778792800798421</v>
      </c>
      <c r="J9815" s="96"/>
      <c r="K9815" s="96"/>
      <c r="L9815" s="96"/>
      <c r="M9815" s="96"/>
      <c r="N9815" s="96"/>
      <c r="O9815" s="96"/>
      <c r="P9815" s="96"/>
    </row>
    <row r="9816" spans="1:16" x14ac:dyDescent="0.25">
      <c r="A9816" s="97">
        <v>43806</v>
      </c>
      <c r="B9816" s="101">
        <v>29</v>
      </c>
      <c r="C9816" s="92" t="str">
        <f t="shared" si="459"/>
        <v>POST /domestic-payment-consents</v>
      </c>
      <c r="D9816" s="94" t="s">
        <v>208</v>
      </c>
      <c r="E9816" s="93" t="str">
        <f t="shared" si="460"/>
        <v>PISP</v>
      </c>
      <c r="F9816" s="93" t="str">
        <f t="shared" si="461"/>
        <v>N</v>
      </c>
      <c r="G9816" s="95">
        <v>3868779.0295548495</v>
      </c>
      <c r="H9816" s="99">
        <v>9017.3366725122178</v>
      </c>
      <c r="I9816" s="99">
        <v>80.966693008311665</v>
      </c>
      <c r="J9816" s="96"/>
      <c r="K9816" s="96"/>
      <c r="L9816" s="96"/>
      <c r="M9816" s="96"/>
      <c r="N9816" s="96"/>
      <c r="O9816" s="96"/>
      <c r="P9816" s="96"/>
    </row>
    <row r="9817" spans="1:16" x14ac:dyDescent="0.25">
      <c r="A9817" s="97">
        <v>43806</v>
      </c>
      <c r="B9817" s="101">
        <v>30</v>
      </c>
      <c r="C9817" s="92" t="str">
        <f t="shared" si="459"/>
        <v>GET /domestic-payment-consents/{ConsentId}</v>
      </c>
      <c r="D9817" s="94" t="s">
        <v>208</v>
      </c>
      <c r="E9817" s="93" t="str">
        <f t="shared" si="460"/>
        <v>PISP</v>
      </c>
      <c r="F9817" s="93" t="str">
        <f t="shared" si="461"/>
        <v>N</v>
      </c>
      <c r="G9817" s="95">
        <v>13633574.612679223</v>
      </c>
      <c r="H9817" s="99">
        <v>18121.668422448405</v>
      </c>
      <c r="I9817" s="99">
        <v>156.2416318705327</v>
      </c>
      <c r="J9817" s="96"/>
      <c r="K9817" s="96"/>
      <c r="L9817" s="96"/>
      <c r="M9817" s="96"/>
      <c r="N9817" s="96"/>
      <c r="O9817" s="96"/>
      <c r="P9817" s="96"/>
    </row>
    <row r="9818" spans="1:16" x14ac:dyDescent="0.25">
      <c r="A9818" s="97">
        <v>43806</v>
      </c>
      <c r="B9818" s="101">
        <v>31</v>
      </c>
      <c r="C9818" s="92" t="str">
        <f t="shared" si="459"/>
        <v>POST /domestic-payments</v>
      </c>
      <c r="D9818" s="94" t="s">
        <v>208</v>
      </c>
      <c r="E9818" s="93" t="str">
        <f t="shared" si="460"/>
        <v>PISP</v>
      </c>
      <c r="F9818" s="93" t="str">
        <f t="shared" si="461"/>
        <v>Y</v>
      </c>
      <c r="G9818" s="95">
        <v>5039509.2855402194</v>
      </c>
      <c r="H9818" s="99">
        <v>15812.013431102559</v>
      </c>
      <c r="I9818" s="99">
        <v>5.8760204962939486</v>
      </c>
      <c r="J9818" s="96"/>
      <c r="K9818" s="96"/>
      <c r="L9818" s="96"/>
      <c r="M9818" s="96"/>
      <c r="N9818" s="96"/>
      <c r="O9818" s="96"/>
      <c r="P9818" s="96"/>
    </row>
    <row r="9819" spans="1:16" x14ac:dyDescent="0.25">
      <c r="A9819" s="97">
        <v>43806</v>
      </c>
      <c r="B9819" s="101">
        <v>32</v>
      </c>
      <c r="C9819" s="92" t="str">
        <f t="shared" si="459"/>
        <v>GET /domestic-payments/{DomesticPaymentId}</v>
      </c>
      <c r="D9819" s="94" t="s">
        <v>208</v>
      </c>
      <c r="E9819" s="93" t="str">
        <f t="shared" si="460"/>
        <v>PISP</v>
      </c>
      <c r="F9819" s="93" t="str">
        <f t="shared" si="461"/>
        <v>Y</v>
      </c>
      <c r="G9819" s="95">
        <v>33712848.74355904</v>
      </c>
      <c r="H9819" s="99">
        <v>39486.697990761211</v>
      </c>
      <c r="I9819" s="99">
        <v>67.434356669727435</v>
      </c>
      <c r="J9819" s="96"/>
      <c r="K9819" s="96"/>
      <c r="L9819" s="96"/>
      <c r="M9819" s="96"/>
      <c r="N9819" s="96"/>
      <c r="O9819" s="96"/>
      <c r="P9819" s="96"/>
    </row>
    <row r="9820" spans="1:16" x14ac:dyDescent="0.25">
      <c r="A9820" s="97">
        <v>43806</v>
      </c>
      <c r="B9820" s="101">
        <v>33</v>
      </c>
      <c r="C9820" s="92" t="str">
        <f t="shared" si="459"/>
        <v>POST /domestic-scheduled-payment-consents</v>
      </c>
      <c r="D9820" s="94" t="s">
        <v>208</v>
      </c>
      <c r="E9820" s="93" t="str">
        <f t="shared" si="460"/>
        <v>PISP</v>
      </c>
      <c r="F9820" s="93" t="str">
        <f t="shared" si="461"/>
        <v>N</v>
      </c>
      <c r="G9820" s="95">
        <v>18503335.424577083</v>
      </c>
      <c r="H9820" s="99">
        <v>17391.46162873512</v>
      </c>
      <c r="I9820" s="99">
        <v>95.325064245410445</v>
      </c>
      <c r="J9820" s="96"/>
      <c r="K9820" s="96"/>
      <c r="L9820" s="96"/>
      <c r="M9820" s="96"/>
      <c r="N9820" s="96"/>
      <c r="O9820" s="96"/>
      <c r="P9820" s="96"/>
    </row>
    <row r="9821" spans="1:16" x14ac:dyDescent="0.25">
      <c r="A9821" s="97">
        <v>43806</v>
      </c>
      <c r="B9821" s="101">
        <v>34</v>
      </c>
      <c r="C9821" s="92" t="str">
        <f t="shared" si="459"/>
        <v>GET /domestic-scheduled-payment-consents/{ConsentId}</v>
      </c>
      <c r="D9821" s="94" t="s">
        <v>208</v>
      </c>
      <c r="E9821" s="93" t="str">
        <f t="shared" si="460"/>
        <v>PISP</v>
      </c>
      <c r="F9821" s="93" t="str">
        <f t="shared" si="461"/>
        <v>N</v>
      </c>
      <c r="G9821" s="95">
        <v>12783921.176997827</v>
      </c>
      <c r="H9821" s="99">
        <v>14428.821158326122</v>
      </c>
      <c r="I9821" s="99">
        <v>78.903541006119724</v>
      </c>
      <c r="J9821" s="96"/>
      <c r="K9821" s="96"/>
      <c r="L9821" s="96"/>
      <c r="M9821" s="96"/>
      <c r="N9821" s="96"/>
      <c r="O9821" s="96"/>
      <c r="P9821" s="96"/>
    </row>
    <row r="9822" spans="1:16" x14ac:dyDescent="0.25">
      <c r="A9822" s="97">
        <v>43806</v>
      </c>
      <c r="B9822" s="101">
        <v>35</v>
      </c>
      <c r="C9822" s="92" t="str">
        <f t="shared" si="459"/>
        <v>POST /domestic-scheduled-payments</v>
      </c>
      <c r="D9822" s="94" t="s">
        <v>208</v>
      </c>
      <c r="E9822" s="93" t="str">
        <f t="shared" si="460"/>
        <v>PISP</v>
      </c>
      <c r="F9822" s="93" t="str">
        <f t="shared" si="461"/>
        <v>Y</v>
      </c>
      <c r="G9822" s="95">
        <v>30748825.380494535</v>
      </c>
      <c r="H9822" s="99">
        <v>40093.066809006494</v>
      </c>
      <c r="I9822" s="99">
        <v>160.39036115970293</v>
      </c>
      <c r="J9822" s="96"/>
      <c r="K9822" s="96"/>
      <c r="L9822" s="96"/>
      <c r="M9822" s="96"/>
      <c r="N9822" s="96"/>
      <c r="O9822" s="96"/>
      <c r="P9822" s="96"/>
    </row>
    <row r="9823" spans="1:16" x14ac:dyDescent="0.25">
      <c r="A9823" s="97">
        <v>43806</v>
      </c>
      <c r="B9823" s="101">
        <v>36</v>
      </c>
      <c r="C9823" s="92" t="str">
        <f t="shared" si="459"/>
        <v>GET /domestic-scheduled-payments/{DomesticScheduledPaymentId}</v>
      </c>
      <c r="D9823" s="94" t="s">
        <v>208</v>
      </c>
      <c r="E9823" s="93" t="str">
        <f t="shared" si="460"/>
        <v>PISP</v>
      </c>
      <c r="F9823" s="93" t="str">
        <f t="shared" si="461"/>
        <v>Y</v>
      </c>
      <c r="G9823" s="95">
        <v>13841117.762576157</v>
      </c>
      <c r="H9823" s="99">
        <v>36081.709834399837</v>
      </c>
      <c r="I9823" s="99">
        <v>80.776797944555867</v>
      </c>
      <c r="J9823" s="96"/>
      <c r="K9823" s="96"/>
      <c r="L9823" s="96"/>
      <c r="M9823" s="96"/>
      <c r="N9823" s="96"/>
      <c r="O9823" s="96"/>
      <c r="P9823" s="96"/>
    </row>
    <row r="9824" spans="1:16" x14ac:dyDescent="0.25">
      <c r="A9824" s="97">
        <v>43806</v>
      </c>
      <c r="B9824" s="101">
        <v>37</v>
      </c>
      <c r="C9824" s="92" t="str">
        <f t="shared" si="459"/>
        <v>POST /domestic-standing-order-consents</v>
      </c>
      <c r="D9824" s="94" t="s">
        <v>208</v>
      </c>
      <c r="E9824" s="93" t="str">
        <f t="shared" si="460"/>
        <v>PISP</v>
      </c>
      <c r="F9824" s="93" t="str">
        <f t="shared" si="461"/>
        <v>N</v>
      </c>
      <c r="G9824" s="95">
        <v>25364054.433013283</v>
      </c>
      <c r="H9824" s="99">
        <v>25889.138083891121</v>
      </c>
      <c r="I9824" s="99">
        <v>206.96541399520791</v>
      </c>
      <c r="J9824" s="96"/>
      <c r="K9824" s="96"/>
      <c r="L9824" s="96"/>
      <c r="M9824" s="96"/>
      <c r="N9824" s="96"/>
      <c r="O9824" s="96"/>
      <c r="P9824" s="96"/>
    </row>
    <row r="9825" spans="1:16" x14ac:dyDescent="0.25">
      <c r="A9825" s="97">
        <v>43806</v>
      </c>
      <c r="B9825" s="101">
        <v>38</v>
      </c>
      <c r="C9825" s="92" t="str">
        <f t="shared" si="459"/>
        <v>GET /domestic-standing-order-consents/{ConsentId}</v>
      </c>
      <c r="D9825" s="94" t="s">
        <v>208</v>
      </c>
      <c r="E9825" s="93" t="str">
        <f t="shared" si="460"/>
        <v>PISP</v>
      </c>
      <c r="F9825" s="93" t="str">
        <f t="shared" si="461"/>
        <v>N</v>
      </c>
      <c r="G9825" s="95">
        <v>22821901.929756571</v>
      </c>
      <c r="H9825" s="99">
        <v>30967.212934187293</v>
      </c>
      <c r="I9825" s="99">
        <v>210.44630663550868</v>
      </c>
      <c r="J9825" s="96"/>
      <c r="K9825" s="96"/>
      <c r="L9825" s="96"/>
      <c r="M9825" s="96"/>
      <c r="N9825" s="96"/>
      <c r="O9825" s="96"/>
      <c r="P9825" s="96"/>
    </row>
    <row r="9826" spans="1:16" x14ac:dyDescent="0.25">
      <c r="A9826" s="97">
        <v>43806</v>
      </c>
      <c r="B9826" s="101">
        <v>39</v>
      </c>
      <c r="C9826" s="92" t="str">
        <f t="shared" si="459"/>
        <v>POST /domestic-standing-orders</v>
      </c>
      <c r="D9826" s="94" t="s">
        <v>208</v>
      </c>
      <c r="E9826" s="93" t="str">
        <f t="shared" si="460"/>
        <v>PISP</v>
      </c>
      <c r="F9826" s="93" t="str">
        <f t="shared" si="461"/>
        <v>Y</v>
      </c>
      <c r="G9826" s="95">
        <v>8027584.5987636354</v>
      </c>
      <c r="H9826" s="99">
        <v>18568.786922260057</v>
      </c>
      <c r="I9826" s="99">
        <v>1.9974425021611812</v>
      </c>
      <c r="J9826" s="96"/>
      <c r="K9826" s="96"/>
      <c r="L9826" s="96"/>
      <c r="M9826" s="96"/>
      <c r="N9826" s="96"/>
      <c r="O9826" s="96"/>
      <c r="P9826" s="96"/>
    </row>
    <row r="9827" spans="1:16" x14ac:dyDescent="0.25">
      <c r="A9827" s="97">
        <v>43806</v>
      </c>
      <c r="B9827" s="101">
        <v>40</v>
      </c>
      <c r="C9827" s="92" t="str">
        <f t="shared" si="459"/>
        <v>GET /domestic-standing-orders/{DomesticStandingOrderId}</v>
      </c>
      <c r="D9827" s="94" t="s">
        <v>208</v>
      </c>
      <c r="E9827" s="93" t="str">
        <f t="shared" si="460"/>
        <v>PISP</v>
      </c>
      <c r="F9827" s="93" t="str">
        <f t="shared" si="461"/>
        <v>Y</v>
      </c>
      <c r="G9827" s="95">
        <v>5715736.5316391522</v>
      </c>
      <c r="H9827" s="99">
        <v>8833.2973250091782</v>
      </c>
      <c r="I9827" s="99">
        <v>245.55775873372627</v>
      </c>
      <c r="J9827" s="96"/>
      <c r="K9827" s="96"/>
      <c r="L9827" s="96"/>
      <c r="M9827" s="96"/>
      <c r="N9827" s="96"/>
      <c r="O9827" s="96"/>
      <c r="P9827" s="96"/>
    </row>
    <row r="9828" spans="1:16" x14ac:dyDescent="0.25">
      <c r="A9828" s="97">
        <v>43806</v>
      </c>
      <c r="B9828" s="101">
        <v>41</v>
      </c>
      <c r="C9828" s="92" t="str">
        <f t="shared" si="459"/>
        <v>POST /international-payment-consents</v>
      </c>
      <c r="D9828" s="94" t="s">
        <v>208</v>
      </c>
      <c r="E9828" s="93" t="str">
        <f t="shared" si="460"/>
        <v>PISP</v>
      </c>
      <c r="F9828" s="93" t="str">
        <f t="shared" si="461"/>
        <v>N</v>
      </c>
      <c r="G9828" s="95">
        <v>30752651.174112376</v>
      </c>
      <c r="H9828" s="99">
        <v>48085.430275397397</v>
      </c>
      <c r="I9828" s="99">
        <v>68.914381733205829</v>
      </c>
      <c r="J9828" s="96"/>
      <c r="K9828" s="96"/>
      <c r="L9828" s="96"/>
      <c r="M9828" s="96"/>
      <c r="N9828" s="96"/>
      <c r="O9828" s="96"/>
      <c r="P9828" s="96"/>
    </row>
    <row r="9829" spans="1:16" x14ac:dyDescent="0.25">
      <c r="A9829" s="97">
        <v>43806</v>
      </c>
      <c r="B9829" s="101">
        <v>42</v>
      </c>
      <c r="C9829" s="92" t="str">
        <f t="shared" si="459"/>
        <v>GET /international-payment-consents/{ConsentId}</v>
      </c>
      <c r="D9829" s="94" t="s">
        <v>208</v>
      </c>
      <c r="E9829" s="93" t="str">
        <f t="shared" si="460"/>
        <v>PISP</v>
      </c>
      <c r="F9829" s="93" t="str">
        <f t="shared" si="461"/>
        <v>N</v>
      </c>
      <c r="G9829" s="95">
        <v>29008899.299691495</v>
      </c>
      <c r="H9829" s="99">
        <v>28706.221482883324</v>
      </c>
      <c r="I9829" s="99">
        <v>239.43967189129168</v>
      </c>
      <c r="J9829" s="96"/>
      <c r="K9829" s="96"/>
      <c r="L9829" s="96"/>
      <c r="M9829" s="96"/>
      <c r="N9829" s="96"/>
      <c r="O9829" s="96"/>
      <c r="P9829" s="96"/>
    </row>
    <row r="9830" spans="1:16" x14ac:dyDescent="0.25">
      <c r="A9830" s="97">
        <v>43806</v>
      </c>
      <c r="B9830" s="101">
        <v>43</v>
      </c>
      <c r="C9830" s="92" t="str">
        <f t="shared" si="459"/>
        <v>POST /international-payments</v>
      </c>
      <c r="D9830" s="94" t="s">
        <v>208</v>
      </c>
      <c r="E9830" s="93" t="str">
        <f t="shared" si="460"/>
        <v>PISP</v>
      </c>
      <c r="F9830" s="93" t="str">
        <f t="shared" si="461"/>
        <v>Y</v>
      </c>
      <c r="G9830" s="95">
        <v>37675793.938682213</v>
      </c>
      <c r="H9830" s="99">
        <v>36244.844936669804</v>
      </c>
      <c r="I9830" s="99">
        <v>44.644708903336898</v>
      </c>
      <c r="J9830" s="96"/>
      <c r="K9830" s="96"/>
      <c r="L9830" s="96"/>
      <c r="M9830" s="96"/>
      <c r="N9830" s="96"/>
      <c r="O9830" s="96"/>
      <c r="P9830" s="96"/>
    </row>
    <row r="9831" spans="1:16" x14ac:dyDescent="0.25">
      <c r="A9831" s="97">
        <v>43806</v>
      </c>
      <c r="B9831" s="101">
        <v>44</v>
      </c>
      <c r="C9831" s="92" t="str">
        <f t="shared" si="459"/>
        <v>GET /international-payments/{InternationalPaymentId}</v>
      </c>
      <c r="D9831" s="94" t="s">
        <v>208</v>
      </c>
      <c r="E9831" s="93" t="str">
        <f t="shared" si="460"/>
        <v>PISP</v>
      </c>
      <c r="F9831" s="93" t="str">
        <f t="shared" si="461"/>
        <v>Y</v>
      </c>
      <c r="G9831" s="95">
        <v>12109561.010731384</v>
      </c>
      <c r="H9831" s="99">
        <v>20564.788602156761</v>
      </c>
      <c r="I9831" s="99">
        <v>64.834344436996773</v>
      </c>
      <c r="J9831" s="96"/>
      <c r="K9831" s="96"/>
      <c r="L9831" s="96"/>
      <c r="M9831" s="96"/>
      <c r="N9831" s="96"/>
      <c r="O9831" s="96"/>
      <c r="P9831" s="96"/>
    </row>
    <row r="9832" spans="1:16" x14ac:dyDescent="0.25">
      <c r="A9832" s="97">
        <v>43806</v>
      </c>
      <c r="B9832" s="101">
        <v>45</v>
      </c>
      <c r="C9832" s="92" t="str">
        <f t="shared" si="459"/>
        <v>POST /international-scheduled-payment-consents</v>
      </c>
      <c r="D9832" s="94" t="s">
        <v>208</v>
      </c>
      <c r="E9832" s="93" t="str">
        <f t="shared" si="460"/>
        <v>PISP</v>
      </c>
      <c r="F9832" s="93" t="str">
        <f t="shared" si="461"/>
        <v>N</v>
      </c>
      <c r="G9832" s="95">
        <v>25762322.432860665</v>
      </c>
      <c r="H9832" s="99">
        <v>35250.698446617702</v>
      </c>
      <c r="I9832" s="99">
        <v>14.923716375792953</v>
      </c>
      <c r="J9832" s="96"/>
      <c r="K9832" s="96"/>
      <c r="L9832" s="96"/>
      <c r="M9832" s="96"/>
      <c r="N9832" s="96"/>
      <c r="O9832" s="96"/>
      <c r="P9832" s="96"/>
    </row>
    <row r="9833" spans="1:16" x14ac:dyDescent="0.25">
      <c r="A9833" s="97">
        <v>43806</v>
      </c>
      <c r="B9833" s="101">
        <v>46</v>
      </c>
      <c r="C9833" s="92" t="str">
        <f t="shared" si="459"/>
        <v>GET /international-scheduled-payment-consents/{ConsentId}</v>
      </c>
      <c r="D9833" s="94" t="s">
        <v>208</v>
      </c>
      <c r="E9833" s="93" t="str">
        <f t="shared" si="460"/>
        <v>PISP</v>
      </c>
      <c r="F9833" s="93" t="str">
        <f t="shared" si="461"/>
        <v>N</v>
      </c>
      <c r="G9833" s="95">
        <v>9761212.0140658189</v>
      </c>
      <c r="H9833" s="99">
        <v>28924.321657103337</v>
      </c>
      <c r="I9833" s="99">
        <v>24.013746596349975</v>
      </c>
      <c r="J9833" s="96"/>
      <c r="K9833" s="96"/>
      <c r="L9833" s="96"/>
      <c r="M9833" s="96"/>
      <c r="N9833" s="96"/>
      <c r="O9833" s="96"/>
      <c r="P9833" s="96"/>
    </row>
    <row r="9834" spans="1:16" x14ac:dyDescent="0.25">
      <c r="A9834" s="97">
        <v>43806</v>
      </c>
      <c r="B9834" s="101">
        <v>47</v>
      </c>
      <c r="C9834" s="92" t="str">
        <f t="shared" si="459"/>
        <v>POST /international-scheduled-payments</v>
      </c>
      <c r="D9834" s="94" t="s">
        <v>208</v>
      </c>
      <c r="E9834" s="93" t="str">
        <f t="shared" si="460"/>
        <v>PISP</v>
      </c>
      <c r="F9834" s="93" t="str">
        <f t="shared" si="461"/>
        <v>Y</v>
      </c>
      <c r="G9834" s="95">
        <v>14754104.422649408</v>
      </c>
      <c r="H9834" s="99">
        <v>23146.681481408221</v>
      </c>
      <c r="I9834" s="99">
        <v>68.147619800068256</v>
      </c>
      <c r="J9834" s="96"/>
      <c r="K9834" s="96"/>
      <c r="L9834" s="96"/>
      <c r="M9834" s="96"/>
      <c r="N9834" s="96"/>
      <c r="O9834" s="96"/>
      <c r="P9834" s="96"/>
    </row>
    <row r="9835" spans="1:16" x14ac:dyDescent="0.25">
      <c r="A9835" s="97">
        <v>43806</v>
      </c>
      <c r="B9835" s="101">
        <v>48</v>
      </c>
      <c r="C9835" s="92" t="str">
        <f t="shared" si="459"/>
        <v>GET /international-scheduled-payments/{InternationalScheduledPaymentId}</v>
      </c>
      <c r="D9835" s="94" t="s">
        <v>208</v>
      </c>
      <c r="E9835" s="93" t="str">
        <f t="shared" si="460"/>
        <v>PISP</v>
      </c>
      <c r="F9835" s="93" t="str">
        <f t="shared" si="461"/>
        <v>Y</v>
      </c>
      <c r="G9835" s="95">
        <v>22906137.92815062</v>
      </c>
      <c r="H9835" s="99">
        <v>37668.343039322041</v>
      </c>
      <c r="I9835" s="99">
        <v>49.963826700840272</v>
      </c>
      <c r="J9835" s="96"/>
      <c r="K9835" s="96"/>
      <c r="L9835" s="96"/>
      <c r="M9835" s="96"/>
      <c r="N9835" s="96"/>
      <c r="O9835" s="96"/>
      <c r="P9835" s="96"/>
    </row>
    <row r="9836" spans="1:16" x14ac:dyDescent="0.25">
      <c r="A9836" s="97">
        <v>43806</v>
      </c>
      <c r="B9836" s="101">
        <v>49</v>
      </c>
      <c r="C9836" s="92" t="str">
        <f t="shared" si="459"/>
        <v>POST /international-standing-order-consents</v>
      </c>
      <c r="D9836" s="94" t="s">
        <v>208</v>
      </c>
      <c r="E9836" s="93" t="str">
        <f t="shared" si="460"/>
        <v>PISP</v>
      </c>
      <c r="F9836" s="93" t="str">
        <f t="shared" si="461"/>
        <v>N</v>
      </c>
      <c r="G9836" s="95">
        <v>3923827.3669082881</v>
      </c>
      <c r="H9836" s="99">
        <v>13021.238363603763</v>
      </c>
      <c r="I9836" s="99">
        <v>6.5255906199023341</v>
      </c>
      <c r="J9836" s="96"/>
      <c r="K9836" s="96"/>
      <c r="L9836" s="96"/>
      <c r="M9836" s="96"/>
      <c r="N9836" s="96"/>
      <c r="O9836" s="96"/>
      <c r="P9836" s="96"/>
    </row>
    <row r="9837" spans="1:16" x14ac:dyDescent="0.25">
      <c r="A9837" s="97">
        <v>43806</v>
      </c>
      <c r="B9837" s="101">
        <v>50</v>
      </c>
      <c r="C9837" s="92" t="str">
        <f t="shared" si="459"/>
        <v>GET /international-standing-order-consents/{ConsentId}</v>
      </c>
      <c r="D9837" s="94" t="s">
        <v>208</v>
      </c>
      <c r="E9837" s="93" t="str">
        <f t="shared" si="460"/>
        <v>PISP</v>
      </c>
      <c r="F9837" s="93" t="str">
        <f t="shared" si="461"/>
        <v>N</v>
      </c>
      <c r="G9837" s="95">
        <v>19852603.810418662</v>
      </c>
      <c r="H9837" s="99">
        <v>29156.152828365226</v>
      </c>
      <c r="I9837" s="99">
        <v>272.23901159191001</v>
      </c>
      <c r="J9837" s="96"/>
      <c r="K9837" s="96"/>
      <c r="L9837" s="96"/>
      <c r="M9837" s="96"/>
      <c r="N9837" s="96"/>
      <c r="O9837" s="96"/>
      <c r="P9837" s="96"/>
    </row>
    <row r="9838" spans="1:16" x14ac:dyDescent="0.25">
      <c r="A9838" s="97">
        <v>43806</v>
      </c>
      <c r="B9838" s="101">
        <v>51</v>
      </c>
      <c r="C9838" s="92" t="str">
        <f t="shared" si="459"/>
        <v>POST /international-standing-orders</v>
      </c>
      <c r="D9838" s="94" t="s">
        <v>208</v>
      </c>
      <c r="E9838" s="93" t="str">
        <f t="shared" si="460"/>
        <v>PISP</v>
      </c>
      <c r="F9838" s="93" t="str">
        <f t="shared" si="461"/>
        <v>Y</v>
      </c>
      <c r="G9838" s="95">
        <v>14945975.75016783</v>
      </c>
      <c r="H9838" s="99">
        <v>26310.853539731088</v>
      </c>
      <c r="I9838" s="99">
        <v>220.42261441330987</v>
      </c>
      <c r="J9838" s="96"/>
      <c r="K9838" s="96"/>
      <c r="L9838" s="96"/>
      <c r="M9838" s="96"/>
      <c r="N9838" s="96"/>
      <c r="O9838" s="96"/>
      <c r="P9838" s="96"/>
    </row>
    <row r="9839" spans="1:16" x14ac:dyDescent="0.25">
      <c r="A9839" s="97">
        <v>43806</v>
      </c>
      <c r="B9839" s="101">
        <v>52</v>
      </c>
      <c r="C9839" s="92" t="str">
        <f t="shared" si="459"/>
        <v>GET /international-standing-orders/{InternationalStandingOrderPaymentId}</v>
      </c>
      <c r="D9839" s="94" t="s">
        <v>208</v>
      </c>
      <c r="E9839" s="93" t="str">
        <f t="shared" si="460"/>
        <v>PISP</v>
      </c>
      <c r="F9839" s="93" t="str">
        <f t="shared" si="461"/>
        <v>Y</v>
      </c>
      <c r="G9839" s="95">
        <v>6625047.2664701827</v>
      </c>
      <c r="H9839" s="99">
        <v>17762.956411315579</v>
      </c>
      <c r="I9839" s="99">
        <v>64.676251574452905</v>
      </c>
      <c r="J9839" s="96"/>
      <c r="K9839" s="96"/>
      <c r="L9839" s="96"/>
      <c r="M9839" s="96"/>
      <c r="N9839" s="96"/>
      <c r="O9839" s="96"/>
      <c r="P9839" s="96"/>
    </row>
    <row r="9840" spans="1:16" x14ac:dyDescent="0.25">
      <c r="A9840" s="97">
        <v>43806</v>
      </c>
      <c r="B9840" s="101">
        <v>53</v>
      </c>
      <c r="C9840" s="92" t="str">
        <f t="shared" si="459"/>
        <v>POST /file-payment-consents</v>
      </c>
      <c r="D9840" s="94" t="s">
        <v>208</v>
      </c>
      <c r="E9840" s="93" t="str">
        <f t="shared" si="460"/>
        <v>PISP</v>
      </c>
      <c r="F9840" s="93" t="str">
        <f t="shared" si="461"/>
        <v>N</v>
      </c>
      <c r="G9840" s="95">
        <v>12396487.300599193</v>
      </c>
      <c r="H9840" s="99">
        <v>15432.916281208496</v>
      </c>
      <c r="I9840" s="99">
        <v>23.923884515813249</v>
      </c>
      <c r="J9840" s="96"/>
      <c r="K9840" s="96"/>
      <c r="L9840" s="96"/>
      <c r="M9840" s="96"/>
      <c r="N9840" s="96"/>
      <c r="O9840" s="96"/>
      <c r="P9840" s="96"/>
    </row>
    <row r="9841" spans="1:16" x14ac:dyDescent="0.25">
      <c r="A9841" s="97">
        <v>43806</v>
      </c>
      <c r="B9841" s="101">
        <v>54</v>
      </c>
      <c r="C9841" s="92" t="str">
        <f t="shared" si="459"/>
        <v>GET /file-payment-consents/{ConsentId}</v>
      </c>
      <c r="D9841" s="94" t="s">
        <v>208</v>
      </c>
      <c r="E9841" s="93" t="str">
        <f t="shared" si="460"/>
        <v>PISP</v>
      </c>
      <c r="F9841" s="93" t="str">
        <f t="shared" si="461"/>
        <v>N</v>
      </c>
      <c r="G9841" s="95">
        <v>19895909.070634801</v>
      </c>
      <c r="H9841" s="99">
        <v>24356.966539988643</v>
      </c>
      <c r="I9841" s="99">
        <v>181.44651046491029</v>
      </c>
      <c r="J9841" s="96"/>
      <c r="K9841" s="96"/>
      <c r="L9841" s="96"/>
      <c r="M9841" s="96"/>
      <c r="N9841" s="96"/>
      <c r="O9841" s="96"/>
      <c r="P9841" s="96"/>
    </row>
    <row r="9842" spans="1:16" x14ac:dyDescent="0.25">
      <c r="A9842" s="97">
        <v>43806</v>
      </c>
      <c r="B9842" s="101">
        <v>55</v>
      </c>
      <c r="C9842" s="92" t="str">
        <f t="shared" si="459"/>
        <v>POST /file-payment-consents/{ConsentId}/file</v>
      </c>
      <c r="D9842" s="94" t="s">
        <v>208</v>
      </c>
      <c r="E9842" s="93" t="str">
        <f t="shared" si="460"/>
        <v>PISP</v>
      </c>
      <c r="F9842" s="93" t="str">
        <f t="shared" si="461"/>
        <v>N</v>
      </c>
      <c r="G9842" s="95">
        <v>21803942.865487091</v>
      </c>
      <c r="H9842" s="99">
        <v>29785.919271812963</v>
      </c>
      <c r="I9842" s="99">
        <v>66.617938102851255</v>
      </c>
      <c r="J9842" s="96"/>
      <c r="K9842" s="96"/>
      <c r="L9842" s="96"/>
      <c r="M9842" s="96"/>
      <c r="N9842" s="96"/>
      <c r="O9842" s="96"/>
      <c r="P9842" s="96"/>
    </row>
    <row r="9843" spans="1:16" x14ac:dyDescent="0.25">
      <c r="A9843" s="97">
        <v>43806</v>
      </c>
      <c r="B9843" s="101">
        <v>56</v>
      </c>
      <c r="C9843" s="92" t="str">
        <f t="shared" si="459"/>
        <v>GET /file-payment-consents/{ConsentId}/file</v>
      </c>
      <c r="D9843" s="94" t="s">
        <v>208</v>
      </c>
      <c r="E9843" s="93" t="str">
        <f t="shared" si="460"/>
        <v>PISP</v>
      </c>
      <c r="F9843" s="93" t="str">
        <f t="shared" si="461"/>
        <v>N</v>
      </c>
      <c r="G9843" s="95">
        <v>22244667.07347336</v>
      </c>
      <c r="H9843" s="99">
        <v>32259.642985241419</v>
      </c>
      <c r="I9843" s="99">
        <v>43.720603289661334</v>
      </c>
      <c r="J9843" s="96"/>
      <c r="K9843" s="96"/>
      <c r="L9843" s="96"/>
      <c r="M9843" s="96"/>
      <c r="N9843" s="96"/>
      <c r="O9843" s="96"/>
      <c r="P9843" s="96"/>
    </row>
    <row r="9844" spans="1:16" x14ac:dyDescent="0.25">
      <c r="A9844" s="97">
        <v>43806</v>
      </c>
      <c r="B9844" s="101">
        <v>57</v>
      </c>
      <c r="C9844" s="92" t="str">
        <f t="shared" si="459"/>
        <v>POST /file-payments</v>
      </c>
      <c r="D9844" s="94" t="s">
        <v>208</v>
      </c>
      <c r="E9844" s="93" t="str">
        <f t="shared" si="460"/>
        <v>PISP</v>
      </c>
      <c r="F9844" s="93" t="str">
        <f t="shared" si="461"/>
        <v>Y</v>
      </c>
      <c r="G9844" s="95">
        <v>372312587.09768772</v>
      </c>
      <c r="H9844" s="99">
        <v>4249.168202904867</v>
      </c>
      <c r="I9844" s="99">
        <v>67.713131400744004</v>
      </c>
      <c r="J9844" s="96"/>
      <c r="K9844" s="96"/>
      <c r="L9844" s="96"/>
      <c r="M9844" s="96"/>
      <c r="N9844" s="96"/>
      <c r="O9844" s="96"/>
      <c r="P9844" s="96"/>
    </row>
    <row r="9845" spans="1:16" x14ac:dyDescent="0.25">
      <c r="A9845" s="97">
        <v>43806</v>
      </c>
      <c r="B9845" s="101">
        <v>58</v>
      </c>
      <c r="C9845" s="92" t="str">
        <f t="shared" si="459"/>
        <v>GET /file-payments/{FilePaymentId}</v>
      </c>
      <c r="D9845" s="94" t="s">
        <v>208</v>
      </c>
      <c r="E9845" s="93" t="str">
        <f t="shared" si="460"/>
        <v>PISP</v>
      </c>
      <c r="F9845" s="93" t="str">
        <f t="shared" si="461"/>
        <v>Y</v>
      </c>
      <c r="G9845" s="95">
        <v>73604715.99604401</v>
      </c>
      <c r="H9845" s="99">
        <v>816.69391572377299</v>
      </c>
      <c r="I9845" s="99">
        <v>127.8016845821341</v>
      </c>
      <c r="J9845" s="96"/>
      <c r="K9845" s="96"/>
      <c r="L9845" s="96"/>
      <c r="M9845" s="96"/>
      <c r="N9845" s="96"/>
      <c r="O9845" s="96"/>
      <c r="P9845" s="96"/>
    </row>
    <row r="9846" spans="1:16" x14ac:dyDescent="0.25">
      <c r="A9846" s="97">
        <v>43806</v>
      </c>
      <c r="B9846" s="101">
        <v>59</v>
      </c>
      <c r="C9846" s="92" t="str">
        <f t="shared" si="459"/>
        <v>GET /file-payments/{FilePaymentId}/report-file</v>
      </c>
      <c r="D9846" s="94" t="s">
        <v>208</v>
      </c>
      <c r="E9846" s="93" t="str">
        <f t="shared" si="460"/>
        <v>PISP</v>
      </c>
      <c r="F9846" s="93" t="str">
        <f t="shared" si="461"/>
        <v>Y</v>
      </c>
      <c r="G9846" s="95">
        <v>64651506.786825992</v>
      </c>
      <c r="H9846" s="99">
        <v>2353.8918047473517</v>
      </c>
      <c r="I9846" s="99">
        <v>91.002338433668896</v>
      </c>
      <c r="J9846" s="96"/>
      <c r="K9846" s="96"/>
      <c r="L9846" s="96"/>
      <c r="M9846" s="96"/>
      <c r="N9846" s="96"/>
      <c r="O9846" s="96"/>
      <c r="P9846" s="96"/>
    </row>
    <row r="9847" spans="1:16" x14ac:dyDescent="0.25">
      <c r="A9847" s="97">
        <v>43806</v>
      </c>
      <c r="B9847" s="101">
        <v>60</v>
      </c>
      <c r="C9847" s="92" t="str">
        <f t="shared" si="459"/>
        <v>POST /funds-confirmation-consents</v>
      </c>
      <c r="D9847" s="94" t="s">
        <v>208</v>
      </c>
      <c r="E9847" s="93" t="str">
        <f t="shared" si="460"/>
        <v>CoF</v>
      </c>
      <c r="F9847" s="93" t="str">
        <f t="shared" si="461"/>
        <v>N</v>
      </c>
      <c r="G9847" s="95">
        <v>13549341.847671533</v>
      </c>
      <c r="H9847" s="99">
        <v>16333.823501432737</v>
      </c>
      <c r="I9847" s="99">
        <v>11.883909452653464</v>
      </c>
      <c r="J9847" s="96"/>
      <c r="K9847" s="96"/>
      <c r="L9847" s="96"/>
      <c r="M9847" s="96"/>
      <c r="N9847" s="96"/>
      <c r="O9847" s="96"/>
      <c r="P9847" s="96"/>
    </row>
    <row r="9848" spans="1:16" x14ac:dyDescent="0.25">
      <c r="A9848" s="97">
        <v>43806</v>
      </c>
      <c r="B9848" s="101">
        <v>61</v>
      </c>
      <c r="C9848" s="92" t="str">
        <f t="shared" si="459"/>
        <v>GET /funds-confirmation-consents/{ConsentId}</v>
      </c>
      <c r="D9848" s="94" t="s">
        <v>208</v>
      </c>
      <c r="E9848" s="93" t="str">
        <f t="shared" si="460"/>
        <v>CoF</v>
      </c>
      <c r="F9848" s="93" t="str">
        <f t="shared" si="461"/>
        <v>N</v>
      </c>
      <c r="G9848" s="95">
        <v>20281764.658269349</v>
      </c>
      <c r="H9848" s="99">
        <v>42812.249599550283</v>
      </c>
      <c r="I9848" s="99">
        <v>173.26721414921087</v>
      </c>
      <c r="J9848" s="96"/>
      <c r="K9848" s="96"/>
      <c r="L9848" s="96"/>
      <c r="M9848" s="96"/>
      <c r="N9848" s="96"/>
      <c r="O9848" s="96"/>
      <c r="P9848" s="96"/>
    </row>
    <row r="9849" spans="1:16" x14ac:dyDescent="0.25">
      <c r="A9849" s="97">
        <v>43806</v>
      </c>
      <c r="B9849" s="101">
        <v>62</v>
      </c>
      <c r="C9849" s="92" t="str">
        <f t="shared" si="459"/>
        <v>DELETE /funds-confirmation-consents/{ConsentId}</v>
      </c>
      <c r="D9849" s="94" t="s">
        <v>208</v>
      </c>
      <c r="E9849" s="93" t="str">
        <f t="shared" si="460"/>
        <v>CoF</v>
      </c>
      <c r="F9849" s="93" t="str">
        <f t="shared" si="461"/>
        <v>N</v>
      </c>
      <c r="G9849" s="95">
        <v>6669699.4714100072</v>
      </c>
      <c r="H9849" s="99">
        <v>12511.101224171121</v>
      </c>
      <c r="I9849" s="99">
        <v>108.51972895480901</v>
      </c>
      <c r="J9849" s="96"/>
      <c r="K9849" s="96"/>
      <c r="L9849" s="96"/>
      <c r="M9849" s="96"/>
      <c r="N9849" s="96"/>
      <c r="O9849" s="96"/>
      <c r="P9849" s="96"/>
    </row>
    <row r="9850" spans="1:16" x14ac:dyDescent="0.25">
      <c r="A9850" s="97">
        <v>43806</v>
      </c>
      <c r="B9850" s="101">
        <v>63</v>
      </c>
      <c r="C9850" s="92" t="str">
        <f t="shared" si="459"/>
        <v>POST /funds-confirmations</v>
      </c>
      <c r="D9850" s="94" t="s">
        <v>208</v>
      </c>
      <c r="E9850" s="93" t="str">
        <f t="shared" si="460"/>
        <v>CoF</v>
      </c>
      <c r="F9850" s="93" t="str">
        <f t="shared" si="461"/>
        <v>Y</v>
      </c>
      <c r="G9850" s="95">
        <v>9380216.442113582</v>
      </c>
      <c r="H9850" s="99">
        <v>19041.127203108452</v>
      </c>
      <c r="I9850" s="99">
        <v>214.93826363645371</v>
      </c>
      <c r="J9850" s="96"/>
      <c r="K9850" s="96"/>
      <c r="L9850" s="96"/>
      <c r="M9850" s="96"/>
      <c r="N9850" s="96"/>
      <c r="O9850" s="96"/>
      <c r="P9850" s="96"/>
    </row>
    <row r="9851" spans="1:16" x14ac:dyDescent="0.25">
      <c r="A9851" s="97">
        <v>43806</v>
      </c>
      <c r="B9851" s="101">
        <v>75</v>
      </c>
      <c r="C9851" s="92" t="str">
        <f t="shared" si="459"/>
        <v>GET /domestic-payment-consents/{ConsentId}/funds-confirmation</v>
      </c>
      <c r="D9851" s="94" t="s">
        <v>208</v>
      </c>
      <c r="E9851" s="93" t="str">
        <f t="shared" si="460"/>
        <v>CoF</v>
      </c>
      <c r="F9851" s="93" t="str">
        <f t="shared" si="461"/>
        <v>Y</v>
      </c>
      <c r="G9851" s="95">
        <v>4546775.6452707425</v>
      </c>
      <c r="H9851" s="99">
        <v>6121.5679592105362</v>
      </c>
      <c r="I9851" s="99">
        <v>217.48752833159742</v>
      </c>
      <c r="J9851" s="96"/>
      <c r="K9851" s="96"/>
      <c r="L9851" s="96"/>
      <c r="M9851" s="96"/>
      <c r="N9851" s="96"/>
      <c r="O9851" s="96"/>
      <c r="P9851" s="96"/>
    </row>
    <row r="9852" spans="1:16" x14ac:dyDescent="0.25">
      <c r="A9852" s="97">
        <v>43806</v>
      </c>
      <c r="B9852" s="101">
        <v>76</v>
      </c>
      <c r="C9852" s="92" t="str">
        <f t="shared" si="459"/>
        <v>GET /international-payment-consents/{ConsentId}/funds-confirmation</v>
      </c>
      <c r="D9852" s="94" t="s">
        <v>208</v>
      </c>
      <c r="E9852" s="93" t="str">
        <f t="shared" si="460"/>
        <v>CoF</v>
      </c>
      <c r="F9852" s="93" t="str">
        <f t="shared" si="461"/>
        <v>Y</v>
      </c>
      <c r="G9852" s="95">
        <v>15655503.13032743</v>
      </c>
      <c r="H9852" s="99">
        <v>42618.842512922674</v>
      </c>
      <c r="I9852" s="99">
        <v>91.092148286146553</v>
      </c>
      <c r="J9852" s="96"/>
      <c r="K9852" s="96"/>
      <c r="L9852" s="96"/>
      <c r="M9852" s="96"/>
      <c r="N9852" s="96"/>
      <c r="O9852" s="96"/>
      <c r="P9852" s="96"/>
    </row>
    <row r="9853" spans="1:16" x14ac:dyDescent="0.25">
      <c r="A9853" s="97">
        <v>43806</v>
      </c>
      <c r="B9853" s="101">
        <v>77</v>
      </c>
      <c r="C9853" s="92" t="str">
        <f t="shared" si="459"/>
        <v>GET /international-scheduled-payment-consents/{ConsentId}/funds-confirmation</v>
      </c>
      <c r="D9853" s="94" t="s">
        <v>208</v>
      </c>
      <c r="E9853" s="93" t="str">
        <f t="shared" si="460"/>
        <v>CoF</v>
      </c>
      <c r="F9853" s="93" t="str">
        <f t="shared" si="461"/>
        <v>Y</v>
      </c>
      <c r="G9853" s="95">
        <v>31016536.360614512</v>
      </c>
      <c r="H9853" s="99">
        <v>52187.456599238052</v>
      </c>
      <c r="I9853" s="99">
        <v>9.8312615305652535</v>
      </c>
      <c r="J9853" s="96"/>
      <c r="K9853" s="96"/>
      <c r="L9853" s="96"/>
      <c r="M9853" s="96"/>
      <c r="N9853" s="96"/>
      <c r="O9853" s="96"/>
      <c r="P9853" s="96"/>
    </row>
    <row r="9854" spans="1:16" x14ac:dyDescent="0.25">
      <c r="A9854" s="97">
        <v>43806</v>
      </c>
      <c r="B9854" s="101">
        <v>78</v>
      </c>
      <c r="C9854" s="92" t="str">
        <f t="shared" si="459"/>
        <v>GET /accounts/{AccountId}/parties</v>
      </c>
      <c r="D9854" s="94" t="s">
        <v>208</v>
      </c>
      <c r="E9854" s="93" t="str">
        <f t="shared" si="460"/>
        <v>AISP</v>
      </c>
      <c r="F9854" s="93" t="str">
        <f t="shared" si="461"/>
        <v>Y</v>
      </c>
      <c r="G9854" s="104">
        <v>1146674.5430336115</v>
      </c>
      <c r="H9854" s="99">
        <v>54669.59855445641</v>
      </c>
      <c r="I9854" s="99">
        <v>0</v>
      </c>
      <c r="J9854" s="96"/>
      <c r="K9854" s="96"/>
      <c r="L9854" s="96"/>
      <c r="M9854" s="96"/>
      <c r="N9854" s="96"/>
      <c r="O9854" s="96"/>
      <c r="P9854" s="96"/>
    </row>
    <row r="9855" spans="1:16" x14ac:dyDescent="0.25">
      <c r="A9855" s="97">
        <v>43806</v>
      </c>
      <c r="B9855" s="101">
        <v>79</v>
      </c>
      <c r="C9855" s="92" t="str">
        <f t="shared" si="459"/>
        <v>GET /domestic-payments/{DomesticPaymentId}/payment-details</v>
      </c>
      <c r="D9855" s="94" t="s">
        <v>208</v>
      </c>
      <c r="E9855" s="93" t="str">
        <f t="shared" si="460"/>
        <v>PISP</v>
      </c>
      <c r="F9855" s="93" t="str">
        <f t="shared" si="461"/>
        <v>Y</v>
      </c>
      <c r="G9855" s="104">
        <v>37084133.617914945</v>
      </c>
      <c r="H9855" s="99">
        <v>43435.367789837335</v>
      </c>
      <c r="I9855" s="99">
        <v>74.177792336700179</v>
      </c>
      <c r="J9855" s="96"/>
      <c r="K9855" s="96"/>
      <c r="L9855" s="96"/>
      <c r="M9855" s="96"/>
      <c r="N9855" s="96"/>
      <c r="O9855" s="96"/>
      <c r="P9855" s="96"/>
    </row>
    <row r="9856" spans="1:16" x14ac:dyDescent="0.25">
      <c r="A9856" s="97">
        <v>43806</v>
      </c>
      <c r="B9856" s="101">
        <v>80</v>
      </c>
      <c r="C9856" s="92" t="str">
        <f t="shared" si="459"/>
        <v>GET /domestic-scheduled-payments/{DomesticScheduledPaymentId}/payment-details</v>
      </c>
      <c r="D9856" s="94" t="s">
        <v>208</v>
      </c>
      <c r="E9856" s="93" t="str">
        <f t="shared" si="460"/>
        <v>PISP</v>
      </c>
      <c r="F9856" s="93" t="str">
        <f t="shared" si="461"/>
        <v>Y</v>
      </c>
      <c r="G9856" s="104">
        <v>15225229.538833775</v>
      </c>
      <c r="H9856" s="99">
        <v>39689.880817839825</v>
      </c>
      <c r="I9856" s="99">
        <v>88.854477739011458</v>
      </c>
      <c r="J9856" s="96"/>
      <c r="K9856" s="96"/>
      <c r="L9856" s="96"/>
      <c r="M9856" s="96"/>
      <c r="N9856" s="96"/>
      <c r="O9856" s="96"/>
      <c r="P9856" s="96"/>
    </row>
    <row r="9857" spans="1:16" x14ac:dyDescent="0.25">
      <c r="A9857" s="97">
        <v>43806</v>
      </c>
      <c r="B9857" s="101">
        <v>81</v>
      </c>
      <c r="C9857" s="92" t="str">
        <f t="shared" si="459"/>
        <v>GET /domestic-standing-orders/{DomesticStandingOrderId}/payment-details</v>
      </c>
      <c r="D9857" s="94" t="s">
        <v>208</v>
      </c>
      <c r="E9857" s="93" t="str">
        <f t="shared" si="460"/>
        <v>PISP</v>
      </c>
      <c r="F9857" s="93" t="str">
        <f t="shared" si="461"/>
        <v>Y</v>
      </c>
      <c r="G9857" s="104">
        <v>6287310.1848030677</v>
      </c>
      <c r="H9857" s="99">
        <v>9716.6270575100971</v>
      </c>
      <c r="I9857" s="99">
        <v>270.11353460709893</v>
      </c>
      <c r="J9857" s="96"/>
      <c r="K9857" s="96"/>
      <c r="L9857" s="96"/>
      <c r="M9857" s="96"/>
      <c r="N9857" s="96"/>
      <c r="O9857" s="96"/>
      <c r="P9857" s="96"/>
    </row>
    <row r="9858" spans="1:16" x14ac:dyDescent="0.25">
      <c r="A9858" s="97">
        <v>43806</v>
      </c>
      <c r="B9858" s="101">
        <v>82</v>
      </c>
      <c r="C9858" s="92" t="str">
        <f t="shared" si="459"/>
        <v>GET /international-payments/{InternationalPaymentId}/payment-details</v>
      </c>
      <c r="D9858" s="94" t="s">
        <v>208</v>
      </c>
      <c r="E9858" s="93" t="str">
        <f t="shared" si="460"/>
        <v>PISP</v>
      </c>
      <c r="F9858" s="93" t="str">
        <f t="shared" si="461"/>
        <v>Y</v>
      </c>
      <c r="G9858" s="104">
        <v>13320517.111804524</v>
      </c>
      <c r="H9858" s="99">
        <v>22621.267462372438</v>
      </c>
      <c r="I9858" s="99">
        <v>71.317778880696451</v>
      </c>
      <c r="J9858" s="96"/>
      <c r="K9858" s="96"/>
      <c r="L9858" s="96"/>
      <c r="M9858" s="96"/>
      <c r="N9858" s="96"/>
      <c r="O9858" s="96"/>
      <c r="P9858" s="96"/>
    </row>
    <row r="9859" spans="1:16" x14ac:dyDescent="0.25">
      <c r="A9859" s="97">
        <v>43806</v>
      </c>
      <c r="B9859" s="101">
        <v>83</v>
      </c>
      <c r="C9859" s="92" t="str">
        <f t="shared" si="459"/>
        <v>GET /international-scheduled-payments/{InternationalScheduledPaymentId}/payment-details</v>
      </c>
      <c r="D9859" s="94" t="s">
        <v>208</v>
      </c>
      <c r="E9859" s="93" t="str">
        <f t="shared" si="460"/>
        <v>PISP</v>
      </c>
      <c r="F9859" s="93" t="str">
        <f t="shared" si="461"/>
        <v>Y</v>
      </c>
      <c r="G9859" s="104">
        <v>25196751.720965683</v>
      </c>
      <c r="H9859" s="99">
        <v>41435.177343254247</v>
      </c>
      <c r="I9859" s="99">
        <v>54.960209370924304</v>
      </c>
      <c r="J9859" s="96"/>
      <c r="K9859" s="96"/>
      <c r="L9859" s="96"/>
      <c r="M9859" s="96"/>
      <c r="N9859" s="96"/>
      <c r="O9859" s="96"/>
      <c r="P9859" s="96"/>
    </row>
    <row r="9860" spans="1:16" x14ac:dyDescent="0.25">
      <c r="A9860" s="97">
        <v>43806</v>
      </c>
      <c r="B9860" s="101">
        <v>84</v>
      </c>
      <c r="C9860" s="92" t="str">
        <f t="shared" si="459"/>
        <v>GET /international-standing-orders/{InternationalStandingOrderPaymentId}/payment-details</v>
      </c>
      <c r="D9860" s="94" t="s">
        <v>208</v>
      </c>
      <c r="E9860" s="93" t="str">
        <f t="shared" si="460"/>
        <v>PISP</v>
      </c>
      <c r="F9860" s="93" t="str">
        <f t="shared" si="461"/>
        <v>Y</v>
      </c>
      <c r="G9860" s="104">
        <v>7287551.9931172011</v>
      </c>
      <c r="H9860" s="99">
        <v>19539.25205244714</v>
      </c>
      <c r="I9860" s="99">
        <v>71.143876731898203</v>
      </c>
      <c r="J9860" s="96"/>
      <c r="K9860" s="96"/>
      <c r="L9860" s="96"/>
      <c r="M9860" s="96"/>
      <c r="N9860" s="96"/>
      <c r="O9860" s="96"/>
      <c r="P9860" s="96"/>
    </row>
    <row r="9861" spans="1:16" x14ac:dyDescent="0.25">
      <c r="A9861" s="97">
        <v>43806</v>
      </c>
      <c r="B9861" s="101">
        <v>85</v>
      </c>
      <c r="C9861" s="92" t="str">
        <f t="shared" si="459"/>
        <v>GET /file-payments/{FilePaymentId}/payment-details</v>
      </c>
      <c r="D9861" s="94" t="s">
        <v>208</v>
      </c>
      <c r="E9861" s="93" t="str">
        <f t="shared" si="460"/>
        <v>PISP</v>
      </c>
      <c r="F9861" s="93" t="str">
        <f t="shared" si="461"/>
        <v>Y</v>
      </c>
      <c r="G9861" s="104">
        <v>71116657.465508595</v>
      </c>
      <c r="H9861" s="99">
        <v>2589.2809852220867</v>
      </c>
      <c r="I9861" s="99">
        <v>100.10257227703579</v>
      </c>
      <c r="J9861" s="96"/>
      <c r="K9861" s="96"/>
      <c r="L9861" s="96"/>
      <c r="M9861" s="96"/>
      <c r="N9861" s="96"/>
      <c r="O9861" s="96"/>
      <c r="P9861" s="96"/>
    </row>
    <row r="9862" spans="1:16" x14ac:dyDescent="0.25">
      <c r="A9862" s="97">
        <v>43806</v>
      </c>
      <c r="B9862" s="101">
        <v>86</v>
      </c>
      <c r="C9862" s="92" t="str">
        <f t="shared" si="459"/>
        <v>POST /event-subscriptions</v>
      </c>
      <c r="D9862" s="94" t="s">
        <v>208</v>
      </c>
      <c r="E9862" s="93" t="str">
        <f t="shared" si="460"/>
        <v>Notifications</v>
      </c>
      <c r="F9862" s="93" t="str">
        <f t="shared" si="461"/>
        <v>N</v>
      </c>
      <c r="G9862" s="104">
        <v>12194407.66290438</v>
      </c>
      <c r="H9862" s="99">
        <v>14700.441151289464</v>
      </c>
      <c r="I9862" s="99">
        <v>10.695518507388117</v>
      </c>
      <c r="J9862" s="96"/>
      <c r="K9862" s="96"/>
      <c r="L9862" s="96"/>
      <c r="M9862" s="96"/>
      <c r="N9862" s="96"/>
      <c r="O9862" s="96"/>
      <c r="P9862" s="96"/>
    </row>
    <row r="9863" spans="1:16" x14ac:dyDescent="0.25">
      <c r="A9863" s="97">
        <v>43806</v>
      </c>
      <c r="B9863" s="101">
        <v>87</v>
      </c>
      <c r="C9863" s="92" t="str">
        <f t="shared" si="459"/>
        <v>GET /event-subscriptions</v>
      </c>
      <c r="D9863" s="94" t="s">
        <v>208</v>
      </c>
      <c r="E9863" s="93" t="str">
        <f t="shared" si="460"/>
        <v>Notifications</v>
      </c>
      <c r="F9863" s="93" t="str">
        <f t="shared" si="461"/>
        <v>N</v>
      </c>
      <c r="G9863" s="104">
        <v>18253588.192442413</v>
      </c>
      <c r="H9863" s="99">
        <v>38531.024639595256</v>
      </c>
      <c r="I9863" s="99">
        <v>155.94049273428979</v>
      </c>
      <c r="J9863" s="96"/>
      <c r="K9863" s="96"/>
      <c r="L9863" s="96"/>
      <c r="M9863" s="96"/>
      <c r="N9863" s="96"/>
      <c r="O9863" s="96"/>
      <c r="P9863" s="96"/>
    </row>
    <row r="9864" spans="1:16" x14ac:dyDescent="0.25">
      <c r="A9864" s="97">
        <v>43806</v>
      </c>
      <c r="B9864" s="101">
        <v>88</v>
      </c>
      <c r="C9864" s="92" t="str">
        <f t="shared" ref="C9864:C9927" si="462">VLOOKUP($B9864,endpoints,3)</f>
        <v>PUT /event-subscriptions/{EventSubscriptionId}</v>
      </c>
      <c r="D9864" s="94" t="s">
        <v>208</v>
      </c>
      <c r="E9864" s="93" t="str">
        <f t="shared" ref="E9864:E9927" si="463">VLOOKUP($B9864,endpoints,4)</f>
        <v>Notifications</v>
      </c>
      <c r="F9864" s="93" t="str">
        <f t="shared" ref="F9864:F9927" si="464">VLOOKUP($B9864,endpoints,5)</f>
        <v>N</v>
      </c>
      <c r="G9864" s="104">
        <v>12804128.046049599</v>
      </c>
      <c r="H9864" s="99">
        <v>15435.463208853938</v>
      </c>
      <c r="I9864" s="99">
        <v>11.230294432757523</v>
      </c>
      <c r="J9864" s="96"/>
      <c r="K9864" s="96"/>
      <c r="L9864" s="96"/>
      <c r="M9864" s="96"/>
      <c r="N9864" s="96"/>
      <c r="O9864" s="96"/>
      <c r="P9864" s="96"/>
    </row>
    <row r="9865" spans="1:16" x14ac:dyDescent="0.25">
      <c r="A9865" s="97">
        <v>43806</v>
      </c>
      <c r="B9865" s="101">
        <v>89</v>
      </c>
      <c r="C9865" s="92" t="str">
        <f t="shared" si="462"/>
        <v>DELETE /event-subscriptions/{EventSubscriptionId}</v>
      </c>
      <c r="D9865" s="94" t="s">
        <v>208</v>
      </c>
      <c r="E9865" s="93" t="str">
        <f t="shared" si="463"/>
        <v>Notifications</v>
      </c>
      <c r="F9865" s="93" t="str">
        <f t="shared" si="464"/>
        <v>N</v>
      </c>
      <c r="G9865" s="104">
        <v>7336669.4185510082</v>
      </c>
      <c r="H9865" s="99">
        <v>13762.211346588234</v>
      </c>
      <c r="I9865" s="99">
        <v>119.37170185028992</v>
      </c>
      <c r="J9865" s="96"/>
      <c r="K9865" s="96"/>
      <c r="L9865" s="96"/>
      <c r="M9865" s="96"/>
      <c r="N9865" s="96"/>
      <c r="O9865" s="96"/>
      <c r="P9865" s="96"/>
    </row>
    <row r="9866" spans="1:16" x14ac:dyDescent="0.25">
      <c r="A9866" s="97">
        <v>43806</v>
      </c>
      <c r="B9866" s="101">
        <v>90</v>
      </c>
      <c r="C9866" s="92" t="str">
        <f t="shared" si="462"/>
        <v>POST /event-notifications</v>
      </c>
      <c r="D9866" s="94" t="s">
        <v>208</v>
      </c>
      <c r="E9866" s="93" t="str">
        <f t="shared" si="463"/>
        <v>Notifications</v>
      </c>
      <c r="F9866" s="93" t="str">
        <f t="shared" si="464"/>
        <v>N</v>
      </c>
      <c r="G9866" s="104">
        <v>8911205.6200079024</v>
      </c>
      <c r="H9866" s="99">
        <v>18089.070842953028</v>
      </c>
      <c r="I9866" s="99">
        <v>204.19135045463102</v>
      </c>
      <c r="J9866" s="96"/>
      <c r="K9866" s="96"/>
      <c r="L9866" s="96"/>
      <c r="M9866" s="96"/>
      <c r="N9866" s="96"/>
      <c r="O9866" s="96"/>
      <c r="P9866" s="96"/>
    </row>
    <row r="9867" spans="1:16" x14ac:dyDescent="0.25">
      <c r="A9867" s="97">
        <v>43806</v>
      </c>
      <c r="B9867" s="101">
        <v>91</v>
      </c>
      <c r="C9867" s="92" t="str">
        <f t="shared" si="462"/>
        <v>POST /events</v>
      </c>
      <c r="D9867" s="94" t="s">
        <v>208</v>
      </c>
      <c r="E9867" s="93" t="str">
        <f t="shared" si="463"/>
        <v>Notifications</v>
      </c>
      <c r="F9867" s="93" t="str">
        <f t="shared" si="464"/>
        <v>N</v>
      </c>
      <c r="G9867" s="104">
        <v>6002729.5242690062</v>
      </c>
      <c r="H9867" s="99">
        <v>11259.991101754009</v>
      </c>
      <c r="I9867" s="99">
        <v>97.667756059328113</v>
      </c>
      <c r="J9867" s="96"/>
      <c r="K9867" s="96"/>
      <c r="L9867" s="96"/>
      <c r="M9867" s="96"/>
      <c r="N9867" s="96"/>
      <c r="O9867" s="96"/>
      <c r="P9867" s="96"/>
    </row>
    <row r="9868" spans="1:16" x14ac:dyDescent="0.25">
      <c r="A9868" s="97">
        <v>43807</v>
      </c>
      <c r="B9868" s="101">
        <v>0</v>
      </c>
      <c r="C9868" s="92" t="str">
        <f t="shared" si="462"/>
        <v>OIDC endpoints for token IDs</v>
      </c>
      <c r="D9868" s="94" t="s">
        <v>207</v>
      </c>
      <c r="E9868" s="93" t="str">
        <f t="shared" si="463"/>
        <v>OIDC</v>
      </c>
      <c r="F9868" s="93" t="str">
        <f t="shared" si="464"/>
        <v>N</v>
      </c>
      <c r="G9868" s="111">
        <v>749527924.53660727</v>
      </c>
      <c r="H9868" s="99">
        <v>1614768.7769831675</v>
      </c>
      <c r="I9868" s="99">
        <v>581.67844690926313</v>
      </c>
      <c r="J9868" s="96"/>
      <c r="K9868" s="96"/>
      <c r="L9868" s="96"/>
      <c r="M9868" s="96"/>
      <c r="N9868" s="96"/>
      <c r="O9868" s="96"/>
      <c r="P9868" s="96"/>
    </row>
    <row r="9869" spans="1:16" x14ac:dyDescent="0.25">
      <c r="A9869" s="100">
        <v>43807</v>
      </c>
      <c r="B9869" s="101">
        <v>1</v>
      </c>
      <c r="C9869" s="92" t="str">
        <f t="shared" si="462"/>
        <v>POST /account-access-consents</v>
      </c>
      <c r="D9869" s="94" t="s">
        <v>207</v>
      </c>
      <c r="E9869" s="93" t="str">
        <f t="shared" si="463"/>
        <v>AISP</v>
      </c>
      <c r="F9869" s="93" t="str">
        <f t="shared" si="464"/>
        <v>N</v>
      </c>
      <c r="G9869" s="95">
        <v>762477.70051477326</v>
      </c>
      <c r="H9869" s="102">
        <v>27640.241957525603</v>
      </c>
      <c r="I9869" s="102">
        <v>98.391715718609973</v>
      </c>
      <c r="J9869" s="96"/>
      <c r="K9869" s="96"/>
      <c r="L9869" s="96"/>
      <c r="M9869" s="96"/>
      <c r="N9869" s="96"/>
      <c r="O9869" s="96"/>
      <c r="P9869" s="96"/>
    </row>
    <row r="9870" spans="1:16" x14ac:dyDescent="0.25">
      <c r="A9870" s="100">
        <v>43807</v>
      </c>
      <c r="B9870" s="101">
        <v>2</v>
      </c>
      <c r="C9870" s="92" t="str">
        <f t="shared" si="462"/>
        <v>GET /account-access-consents/{ConsentId}</v>
      </c>
      <c r="D9870" s="94" t="s">
        <v>207</v>
      </c>
      <c r="E9870" s="93" t="str">
        <f t="shared" si="463"/>
        <v>AISP</v>
      </c>
      <c r="F9870" s="93" t="str">
        <f t="shared" si="464"/>
        <v>N</v>
      </c>
      <c r="G9870" s="95">
        <v>1626360.0253343163</v>
      </c>
      <c r="H9870" s="102">
        <v>27022.684312816666</v>
      </c>
      <c r="I9870" s="102">
        <v>35.588116620054976</v>
      </c>
      <c r="J9870" s="96"/>
      <c r="K9870" s="96"/>
      <c r="L9870" s="96"/>
      <c r="M9870" s="96"/>
      <c r="N9870" s="96"/>
      <c r="O9870" s="96"/>
      <c r="P9870" s="96"/>
    </row>
    <row r="9871" spans="1:16" x14ac:dyDescent="0.25">
      <c r="A9871" s="100">
        <v>43807</v>
      </c>
      <c r="B9871" s="101">
        <v>3</v>
      </c>
      <c r="C9871" s="92" t="str">
        <f t="shared" si="462"/>
        <v>DELETE /account-access-consents/{ConsentId}</v>
      </c>
      <c r="D9871" s="94" t="s">
        <v>207</v>
      </c>
      <c r="E9871" s="93" t="str">
        <f t="shared" si="463"/>
        <v>AISP</v>
      </c>
      <c r="F9871" s="93" t="str">
        <f t="shared" si="464"/>
        <v>N</v>
      </c>
      <c r="G9871" s="95">
        <v>735921.81539006461</v>
      </c>
      <c r="H9871" s="102">
        <v>27352.575112184342</v>
      </c>
      <c r="I9871" s="102">
        <v>307.04423271815364</v>
      </c>
      <c r="J9871" s="96"/>
      <c r="K9871" s="96"/>
      <c r="L9871" s="96"/>
      <c r="M9871" s="96"/>
      <c r="N9871" s="96"/>
      <c r="O9871" s="96"/>
      <c r="P9871" s="96"/>
    </row>
    <row r="9872" spans="1:16" x14ac:dyDescent="0.25">
      <c r="A9872" s="100">
        <v>43807</v>
      </c>
      <c r="B9872" s="101">
        <v>4</v>
      </c>
      <c r="C9872" s="92" t="str">
        <f t="shared" si="462"/>
        <v>GET /accounts</v>
      </c>
      <c r="D9872" s="94" t="s">
        <v>207</v>
      </c>
      <c r="E9872" s="93" t="str">
        <f t="shared" si="463"/>
        <v>AISP</v>
      </c>
      <c r="F9872" s="93" t="str">
        <f t="shared" si="464"/>
        <v>Y</v>
      </c>
      <c r="G9872" s="95">
        <v>2129653.9077099776</v>
      </c>
      <c r="H9872" s="102">
        <v>30898.557902495671</v>
      </c>
      <c r="I9872" s="102">
        <v>69.711564984626463</v>
      </c>
      <c r="J9872" s="96"/>
      <c r="K9872" s="96"/>
      <c r="L9872" s="96"/>
      <c r="M9872" s="96"/>
      <c r="N9872" s="96"/>
      <c r="O9872" s="96"/>
      <c r="P9872" s="96"/>
    </row>
    <row r="9873" spans="1:16" x14ac:dyDescent="0.25">
      <c r="A9873" s="100">
        <v>43807</v>
      </c>
      <c r="B9873" s="101">
        <v>5</v>
      </c>
      <c r="C9873" s="92" t="str">
        <f t="shared" si="462"/>
        <v>GET /accounts/{AccountId}</v>
      </c>
      <c r="D9873" s="94" t="s">
        <v>207</v>
      </c>
      <c r="E9873" s="93" t="str">
        <f t="shared" si="463"/>
        <v>AISP</v>
      </c>
      <c r="F9873" s="93" t="str">
        <f t="shared" si="464"/>
        <v>Y</v>
      </c>
      <c r="G9873" s="95">
        <v>3347909.2227452705</v>
      </c>
      <c r="H9873" s="102">
        <v>43686.073597726689</v>
      </c>
      <c r="I9873" s="102">
        <v>97.181734832584311</v>
      </c>
      <c r="J9873" s="96"/>
      <c r="K9873" s="96"/>
      <c r="L9873" s="96"/>
      <c r="M9873" s="96"/>
      <c r="N9873" s="96"/>
      <c r="O9873" s="96"/>
      <c r="P9873" s="96"/>
    </row>
    <row r="9874" spans="1:16" x14ac:dyDescent="0.25">
      <c r="A9874" s="100">
        <v>43807</v>
      </c>
      <c r="B9874" s="101">
        <v>6</v>
      </c>
      <c r="C9874" s="92" t="str">
        <f t="shared" si="462"/>
        <v>GET /accounts/{AccountId}/balances</v>
      </c>
      <c r="D9874" s="94" t="s">
        <v>207</v>
      </c>
      <c r="E9874" s="93" t="str">
        <f t="shared" si="463"/>
        <v>AISP</v>
      </c>
      <c r="F9874" s="93" t="str">
        <f t="shared" si="464"/>
        <v>Y</v>
      </c>
      <c r="G9874" s="95">
        <v>2297972.3685369608</v>
      </c>
      <c r="H9874" s="102">
        <v>30607.002270929683</v>
      </c>
      <c r="I9874" s="102">
        <v>144.54117222450503</v>
      </c>
      <c r="J9874" s="96"/>
      <c r="K9874" s="96"/>
      <c r="L9874" s="96"/>
      <c r="M9874" s="96"/>
      <c r="N9874" s="96"/>
      <c r="O9874" s="96"/>
      <c r="P9874" s="96"/>
    </row>
    <row r="9875" spans="1:16" x14ac:dyDescent="0.25">
      <c r="A9875" s="100">
        <v>43807</v>
      </c>
      <c r="B9875" s="101">
        <v>7</v>
      </c>
      <c r="C9875" s="92" t="str">
        <f t="shared" si="462"/>
        <v>GET /balances</v>
      </c>
      <c r="D9875" s="94" t="s">
        <v>207</v>
      </c>
      <c r="E9875" s="93" t="str">
        <f t="shared" si="463"/>
        <v>AISP</v>
      </c>
      <c r="F9875" s="93" t="str">
        <f t="shared" si="464"/>
        <v>Y</v>
      </c>
      <c r="G9875" s="95">
        <v>1318924.9180378278</v>
      </c>
      <c r="H9875" s="102">
        <v>23072.135582065541</v>
      </c>
      <c r="I9875" s="102">
        <v>159.99724260433968</v>
      </c>
      <c r="J9875" s="96"/>
      <c r="K9875" s="96"/>
      <c r="L9875" s="96"/>
      <c r="M9875" s="96"/>
      <c r="N9875" s="96"/>
      <c r="O9875" s="96"/>
      <c r="P9875" s="96"/>
    </row>
    <row r="9876" spans="1:16" x14ac:dyDescent="0.25">
      <c r="A9876" s="100">
        <v>43807</v>
      </c>
      <c r="B9876" s="101">
        <v>8</v>
      </c>
      <c r="C9876" s="92" t="str">
        <f t="shared" si="462"/>
        <v>GET /accounts/{AccountId}/transactions</v>
      </c>
      <c r="D9876" s="94" t="s">
        <v>207</v>
      </c>
      <c r="E9876" s="93" t="str">
        <f t="shared" si="463"/>
        <v>AISP</v>
      </c>
      <c r="F9876" s="93" t="str">
        <f t="shared" si="464"/>
        <v>Y</v>
      </c>
      <c r="G9876" s="95">
        <v>34941570.282594413</v>
      </c>
      <c r="H9876" s="102">
        <v>19232.040157952768</v>
      </c>
      <c r="I9876" s="102">
        <v>174.55715246992318</v>
      </c>
      <c r="J9876" s="96"/>
      <c r="K9876" s="96"/>
      <c r="L9876" s="96"/>
      <c r="M9876" s="96"/>
      <c r="N9876" s="96"/>
      <c r="O9876" s="96"/>
      <c r="P9876" s="96"/>
    </row>
    <row r="9877" spans="1:16" x14ac:dyDescent="0.25">
      <c r="A9877" s="100">
        <v>43807</v>
      </c>
      <c r="B9877" s="101">
        <v>9</v>
      </c>
      <c r="C9877" s="92" t="str">
        <f t="shared" si="462"/>
        <v>GET /transactions</v>
      </c>
      <c r="D9877" s="94" t="s">
        <v>207</v>
      </c>
      <c r="E9877" s="93" t="str">
        <f t="shared" si="463"/>
        <v>AISP</v>
      </c>
      <c r="F9877" s="93" t="str">
        <f t="shared" si="464"/>
        <v>Y</v>
      </c>
      <c r="G9877" s="95">
        <v>407830850.13823336</v>
      </c>
      <c r="H9877" s="102">
        <v>45088.805424784994</v>
      </c>
      <c r="I9877" s="102">
        <v>36.91816387458082</v>
      </c>
      <c r="J9877" s="96"/>
      <c r="K9877" s="96"/>
      <c r="L9877" s="96"/>
      <c r="M9877" s="96"/>
      <c r="N9877" s="96"/>
      <c r="O9877" s="96"/>
      <c r="P9877" s="96"/>
    </row>
    <row r="9878" spans="1:16" x14ac:dyDescent="0.25">
      <c r="A9878" s="100">
        <v>43807</v>
      </c>
      <c r="B9878" s="101">
        <v>10</v>
      </c>
      <c r="C9878" s="92" t="str">
        <f t="shared" si="462"/>
        <v>GET /accounts/{AccountId}/beneficiaries</v>
      </c>
      <c r="D9878" s="94" t="s">
        <v>207</v>
      </c>
      <c r="E9878" s="93" t="str">
        <f t="shared" si="463"/>
        <v>AISP</v>
      </c>
      <c r="F9878" s="93" t="str">
        <f t="shared" si="464"/>
        <v>Y</v>
      </c>
      <c r="G9878" s="95">
        <v>2619938.3957083817</v>
      </c>
      <c r="H9878" s="102">
        <v>26870.659523215567</v>
      </c>
      <c r="I9878" s="102">
        <v>143.6324600636008</v>
      </c>
      <c r="J9878" s="96"/>
      <c r="K9878" s="96"/>
      <c r="L9878" s="96"/>
      <c r="M9878" s="96"/>
      <c r="N9878" s="96"/>
      <c r="O9878" s="96"/>
      <c r="P9878" s="96"/>
    </row>
    <row r="9879" spans="1:16" x14ac:dyDescent="0.25">
      <c r="A9879" s="100">
        <v>43807</v>
      </c>
      <c r="B9879" s="101">
        <v>11</v>
      </c>
      <c r="C9879" s="92" t="str">
        <f t="shared" si="462"/>
        <v>GET /beneficiaries</v>
      </c>
      <c r="D9879" s="94" t="s">
        <v>207</v>
      </c>
      <c r="E9879" s="93" t="str">
        <f t="shared" si="463"/>
        <v>AISP</v>
      </c>
      <c r="F9879" s="93" t="str">
        <f t="shared" si="464"/>
        <v>Y</v>
      </c>
      <c r="G9879" s="95">
        <v>3151669.9028789732</v>
      </c>
      <c r="H9879" s="102">
        <v>35624.081562067797</v>
      </c>
      <c r="I9879" s="102">
        <v>30.403538915358027</v>
      </c>
      <c r="J9879" s="96"/>
      <c r="K9879" s="96"/>
      <c r="L9879" s="96"/>
      <c r="M9879" s="96"/>
      <c r="N9879" s="96"/>
      <c r="O9879" s="96"/>
      <c r="P9879" s="96"/>
    </row>
    <row r="9880" spans="1:16" x14ac:dyDescent="0.25">
      <c r="A9880" s="100">
        <v>43807</v>
      </c>
      <c r="B9880" s="101">
        <v>12</v>
      </c>
      <c r="C9880" s="92" t="str">
        <f t="shared" si="462"/>
        <v>GET /accounts/{AccountId}/direct-debits</v>
      </c>
      <c r="D9880" s="94" t="s">
        <v>207</v>
      </c>
      <c r="E9880" s="93" t="str">
        <f t="shared" si="463"/>
        <v>AISP</v>
      </c>
      <c r="F9880" s="93" t="str">
        <f t="shared" si="464"/>
        <v>Y</v>
      </c>
      <c r="G9880" s="95">
        <v>2152825.443373288</v>
      </c>
      <c r="H9880" s="102">
        <v>35899.332190864669</v>
      </c>
      <c r="I9880" s="102">
        <v>204.29567485306163</v>
      </c>
      <c r="J9880" s="96"/>
      <c r="K9880" s="96"/>
      <c r="L9880" s="96"/>
      <c r="M9880" s="96"/>
      <c r="N9880" s="96"/>
      <c r="O9880" s="96"/>
      <c r="P9880" s="96"/>
    </row>
    <row r="9881" spans="1:16" x14ac:dyDescent="0.25">
      <c r="A9881" s="100">
        <v>43807</v>
      </c>
      <c r="B9881" s="101">
        <v>13</v>
      </c>
      <c r="C9881" s="92" t="str">
        <f t="shared" si="462"/>
        <v>GET /direct-debits</v>
      </c>
      <c r="D9881" s="94" t="s">
        <v>207</v>
      </c>
      <c r="E9881" s="93" t="str">
        <f t="shared" si="463"/>
        <v>AISP</v>
      </c>
      <c r="F9881" s="93" t="str">
        <f t="shared" si="464"/>
        <v>Y</v>
      </c>
      <c r="G9881" s="95">
        <v>1977478.2736800506</v>
      </c>
      <c r="H9881" s="102">
        <v>20635.731986036291</v>
      </c>
      <c r="I9881" s="102">
        <v>250.09292116238643</v>
      </c>
      <c r="J9881" s="96"/>
      <c r="K9881" s="96"/>
      <c r="L9881" s="96"/>
      <c r="M9881" s="96"/>
      <c r="N9881" s="96"/>
      <c r="O9881" s="96"/>
      <c r="P9881" s="96"/>
    </row>
    <row r="9882" spans="1:16" x14ac:dyDescent="0.25">
      <c r="A9882" s="100">
        <v>43807</v>
      </c>
      <c r="B9882" s="101">
        <v>14</v>
      </c>
      <c r="C9882" s="92" t="str">
        <f t="shared" si="462"/>
        <v>GET /accounts/{AccountId}/standing-orders</v>
      </c>
      <c r="D9882" s="94" t="s">
        <v>207</v>
      </c>
      <c r="E9882" s="93" t="str">
        <f t="shared" si="463"/>
        <v>AISP</v>
      </c>
      <c r="F9882" s="93" t="str">
        <f t="shared" si="464"/>
        <v>Y</v>
      </c>
      <c r="G9882" s="95">
        <v>1004403.4416708304</v>
      </c>
      <c r="H9882" s="102">
        <v>18763.424792882</v>
      </c>
      <c r="I9882" s="102">
        <v>155.38835367228722</v>
      </c>
      <c r="J9882" s="96"/>
      <c r="K9882" s="96"/>
      <c r="L9882" s="96"/>
      <c r="M9882" s="96"/>
      <c r="N9882" s="96"/>
      <c r="O9882" s="96"/>
      <c r="P9882" s="96"/>
    </row>
    <row r="9883" spans="1:16" x14ac:dyDescent="0.25">
      <c r="A9883" s="100">
        <v>43807</v>
      </c>
      <c r="B9883" s="101">
        <v>15</v>
      </c>
      <c r="C9883" s="92" t="str">
        <f t="shared" si="462"/>
        <v>GET /standing-orders</v>
      </c>
      <c r="D9883" s="94" t="s">
        <v>207</v>
      </c>
      <c r="E9883" s="93" t="str">
        <f t="shared" si="463"/>
        <v>AISP</v>
      </c>
      <c r="F9883" s="93" t="str">
        <f t="shared" si="464"/>
        <v>Y</v>
      </c>
      <c r="G9883" s="95">
        <v>1691573.6401292693</v>
      </c>
      <c r="H9883" s="102">
        <v>43683.362170644003</v>
      </c>
      <c r="I9883" s="102">
        <v>164.54378731596296</v>
      </c>
      <c r="J9883" s="96"/>
      <c r="K9883" s="96"/>
      <c r="L9883" s="96"/>
      <c r="M9883" s="96"/>
      <c r="N9883" s="96"/>
      <c r="O9883" s="96"/>
      <c r="P9883" s="96"/>
    </row>
    <row r="9884" spans="1:16" x14ac:dyDescent="0.25">
      <c r="A9884" s="100">
        <v>43807</v>
      </c>
      <c r="B9884" s="101">
        <v>16</v>
      </c>
      <c r="C9884" s="92" t="str">
        <f t="shared" si="462"/>
        <v>GET /accounts/{AccountId}/product</v>
      </c>
      <c r="D9884" s="94" t="s">
        <v>207</v>
      </c>
      <c r="E9884" s="93" t="str">
        <f t="shared" si="463"/>
        <v>AISP</v>
      </c>
      <c r="F9884" s="93" t="str">
        <f t="shared" si="464"/>
        <v>Y</v>
      </c>
      <c r="G9884" s="95">
        <v>420898.37296354846</v>
      </c>
      <c r="H9884" s="102">
        <v>5836.6200434480606</v>
      </c>
      <c r="I9884" s="102">
        <v>168.16155247257726</v>
      </c>
      <c r="J9884" s="96"/>
      <c r="K9884" s="96"/>
      <c r="L9884" s="96"/>
      <c r="M9884" s="96"/>
      <c r="N9884" s="96"/>
      <c r="O9884" s="96"/>
      <c r="P9884" s="96"/>
    </row>
    <row r="9885" spans="1:16" x14ac:dyDescent="0.25">
      <c r="A9885" s="100">
        <v>43807</v>
      </c>
      <c r="B9885" s="101">
        <v>17</v>
      </c>
      <c r="C9885" s="92" t="str">
        <f t="shared" si="462"/>
        <v>GET /products</v>
      </c>
      <c r="D9885" s="94" t="s">
        <v>207</v>
      </c>
      <c r="E9885" s="93" t="str">
        <f t="shared" si="463"/>
        <v>AISP</v>
      </c>
      <c r="F9885" s="93" t="str">
        <f t="shared" si="464"/>
        <v>Y</v>
      </c>
      <c r="G9885" s="95">
        <v>884721.63142650761</v>
      </c>
      <c r="H9885" s="102">
        <v>36099.611345421727</v>
      </c>
      <c r="I9885" s="102">
        <v>258.16443156858486</v>
      </c>
      <c r="J9885" s="96"/>
      <c r="K9885" s="96"/>
      <c r="L9885" s="96"/>
      <c r="M9885" s="96"/>
      <c r="N9885" s="96"/>
      <c r="O9885" s="96"/>
      <c r="P9885" s="96"/>
    </row>
    <row r="9886" spans="1:16" x14ac:dyDescent="0.25">
      <c r="A9886" s="100">
        <v>43807</v>
      </c>
      <c r="B9886" s="101">
        <v>18</v>
      </c>
      <c r="C9886" s="92" t="str">
        <f t="shared" si="462"/>
        <v>GET /accounts/{AccountId}/offers</v>
      </c>
      <c r="D9886" s="94" t="s">
        <v>207</v>
      </c>
      <c r="E9886" s="93" t="str">
        <f t="shared" si="463"/>
        <v>AISP</v>
      </c>
      <c r="F9886" s="93" t="str">
        <f t="shared" si="464"/>
        <v>Y</v>
      </c>
      <c r="G9886" s="95">
        <v>1088747.253612285</v>
      </c>
      <c r="H9886" s="102">
        <v>43683.835806787552</v>
      </c>
      <c r="I9886" s="102">
        <v>295.61252842895851</v>
      </c>
      <c r="J9886" s="96"/>
      <c r="K9886" s="96"/>
      <c r="L9886" s="96"/>
      <c r="M9886" s="96"/>
      <c r="N9886" s="96"/>
      <c r="O9886" s="96"/>
      <c r="P9886" s="96"/>
    </row>
    <row r="9887" spans="1:16" x14ac:dyDescent="0.25">
      <c r="A9887" s="100">
        <v>43807</v>
      </c>
      <c r="B9887" s="101">
        <v>19</v>
      </c>
      <c r="C9887" s="92" t="str">
        <f t="shared" si="462"/>
        <v>GET /offers</v>
      </c>
      <c r="D9887" s="94" t="s">
        <v>207</v>
      </c>
      <c r="E9887" s="93" t="str">
        <f t="shared" si="463"/>
        <v>AISP</v>
      </c>
      <c r="F9887" s="93" t="str">
        <f t="shared" si="464"/>
        <v>Y</v>
      </c>
      <c r="G9887" s="95">
        <v>3999073.1284517408</v>
      </c>
      <c r="H9887" s="102">
        <v>42488.245859286202</v>
      </c>
      <c r="I9887" s="102">
        <v>176.55334681227208</v>
      </c>
      <c r="J9887" s="96"/>
      <c r="K9887" s="96"/>
      <c r="L9887" s="96"/>
      <c r="M9887" s="96"/>
      <c r="N9887" s="96"/>
      <c r="O9887" s="96"/>
      <c r="P9887" s="96"/>
    </row>
    <row r="9888" spans="1:16" x14ac:dyDescent="0.25">
      <c r="A9888" s="100">
        <v>43807</v>
      </c>
      <c r="B9888" s="101">
        <v>20</v>
      </c>
      <c r="C9888" s="92" t="str">
        <f t="shared" si="462"/>
        <v>GET /accounts/{AccountId}/party</v>
      </c>
      <c r="D9888" s="94" t="s">
        <v>207</v>
      </c>
      <c r="E9888" s="93" t="str">
        <f t="shared" si="463"/>
        <v>AISP</v>
      </c>
      <c r="F9888" s="93" t="str">
        <f t="shared" si="464"/>
        <v>Y</v>
      </c>
      <c r="G9888" s="95">
        <v>1436420.6702147715</v>
      </c>
      <c r="H9888" s="102">
        <v>52145.577205041256</v>
      </c>
      <c r="I9888" s="102">
        <v>0</v>
      </c>
      <c r="J9888" s="96"/>
      <c r="K9888" s="96"/>
      <c r="L9888" s="96"/>
      <c r="M9888" s="96"/>
      <c r="N9888" s="96"/>
      <c r="O9888" s="96"/>
      <c r="P9888" s="96"/>
    </row>
    <row r="9889" spans="1:16" x14ac:dyDescent="0.25">
      <c r="A9889" s="100">
        <v>43807</v>
      </c>
      <c r="B9889" s="101">
        <v>21</v>
      </c>
      <c r="C9889" s="92" t="str">
        <f t="shared" si="462"/>
        <v>GET /party</v>
      </c>
      <c r="D9889" s="94" t="s">
        <v>207</v>
      </c>
      <c r="E9889" s="93" t="str">
        <f t="shared" si="463"/>
        <v>AISP</v>
      </c>
      <c r="F9889" s="93" t="str">
        <f t="shared" si="464"/>
        <v>Y</v>
      </c>
      <c r="G9889" s="95">
        <v>876906.52585703949</v>
      </c>
      <c r="H9889" s="102">
        <v>11085.727116190899</v>
      </c>
      <c r="I9889" s="102">
        <v>389.72470029296193</v>
      </c>
      <c r="J9889" s="96"/>
      <c r="K9889" s="96"/>
      <c r="L9889" s="96"/>
      <c r="M9889" s="96"/>
      <c r="N9889" s="96"/>
      <c r="O9889" s="96"/>
      <c r="P9889" s="96"/>
    </row>
    <row r="9890" spans="1:16" x14ac:dyDescent="0.25">
      <c r="A9890" s="100">
        <v>43807</v>
      </c>
      <c r="B9890" s="101">
        <v>22</v>
      </c>
      <c r="C9890" s="92" t="str">
        <f t="shared" si="462"/>
        <v>GET /accounts/{AccountId}/scheduled-payments</v>
      </c>
      <c r="D9890" s="94" t="s">
        <v>207</v>
      </c>
      <c r="E9890" s="93" t="str">
        <f t="shared" si="463"/>
        <v>AISP</v>
      </c>
      <c r="F9890" s="93" t="str">
        <f t="shared" si="464"/>
        <v>Y</v>
      </c>
      <c r="G9890" s="95">
        <v>1125825.707871303</v>
      </c>
      <c r="H9890" s="102">
        <v>38572.604461577743</v>
      </c>
      <c r="I9890" s="102">
        <v>2.9803033524483462</v>
      </c>
      <c r="J9890" s="96"/>
      <c r="K9890" s="96"/>
      <c r="L9890" s="96"/>
      <c r="M9890" s="96"/>
      <c r="N9890" s="96"/>
      <c r="O9890" s="96"/>
      <c r="P9890" s="96"/>
    </row>
    <row r="9891" spans="1:16" x14ac:dyDescent="0.25">
      <c r="A9891" s="100">
        <v>43807</v>
      </c>
      <c r="B9891" s="101">
        <v>23</v>
      </c>
      <c r="C9891" s="92" t="str">
        <f t="shared" si="462"/>
        <v>GET /scheduled-payments</v>
      </c>
      <c r="D9891" s="94" t="s">
        <v>207</v>
      </c>
      <c r="E9891" s="93" t="str">
        <f t="shared" si="463"/>
        <v>AISP</v>
      </c>
      <c r="F9891" s="93" t="str">
        <f t="shared" si="464"/>
        <v>Y</v>
      </c>
      <c r="G9891" s="95">
        <v>2172595.1961644124</v>
      </c>
      <c r="H9891" s="102">
        <v>31917.317973357105</v>
      </c>
      <c r="I9891" s="102">
        <v>97.628669188361059</v>
      </c>
      <c r="J9891" s="96"/>
      <c r="K9891" s="96"/>
      <c r="L9891" s="96"/>
      <c r="M9891" s="96"/>
      <c r="N9891" s="96"/>
      <c r="O9891" s="96"/>
      <c r="P9891" s="96"/>
    </row>
    <row r="9892" spans="1:16" x14ac:dyDescent="0.25">
      <c r="A9892" s="100">
        <v>43807</v>
      </c>
      <c r="B9892" s="101">
        <v>24</v>
      </c>
      <c r="C9892" s="92" t="str">
        <f t="shared" si="462"/>
        <v>GET /accounts/{AccountId}/statements</v>
      </c>
      <c r="D9892" s="94" t="s">
        <v>207</v>
      </c>
      <c r="E9892" s="93" t="str">
        <f t="shared" si="463"/>
        <v>AISP</v>
      </c>
      <c r="F9892" s="93" t="str">
        <f t="shared" si="464"/>
        <v>Y</v>
      </c>
      <c r="G9892" s="95">
        <v>958140.6262280537</v>
      </c>
      <c r="H9892" s="102">
        <v>13741.299860148936</v>
      </c>
      <c r="I9892" s="102">
        <v>139.50485646095211</v>
      </c>
      <c r="J9892" s="96"/>
      <c r="K9892" s="96"/>
      <c r="L9892" s="96"/>
      <c r="M9892" s="96"/>
      <c r="N9892" s="96"/>
      <c r="O9892" s="96"/>
      <c r="P9892" s="96"/>
    </row>
    <row r="9893" spans="1:16" x14ac:dyDescent="0.25">
      <c r="A9893" s="100">
        <v>43807</v>
      </c>
      <c r="B9893" s="101">
        <v>25</v>
      </c>
      <c r="C9893" s="92" t="str">
        <f t="shared" si="462"/>
        <v>GET /accounts/{AccountId}/statements/{StatementId}</v>
      </c>
      <c r="D9893" s="94" t="s">
        <v>207</v>
      </c>
      <c r="E9893" s="93" t="str">
        <f t="shared" si="463"/>
        <v>AISP</v>
      </c>
      <c r="F9893" s="93" t="str">
        <f t="shared" si="464"/>
        <v>Y</v>
      </c>
      <c r="G9893" s="95">
        <v>1476424.7486426474</v>
      </c>
      <c r="H9893" s="102">
        <v>24437.795709318547</v>
      </c>
      <c r="I9893" s="102">
        <v>116.64866485337743</v>
      </c>
      <c r="J9893" s="96"/>
      <c r="K9893" s="96"/>
      <c r="L9893" s="96"/>
      <c r="M9893" s="96"/>
      <c r="N9893" s="96"/>
      <c r="O9893" s="96"/>
      <c r="P9893" s="96"/>
    </row>
    <row r="9894" spans="1:16" x14ac:dyDescent="0.25">
      <c r="A9894" s="100">
        <v>43807</v>
      </c>
      <c r="B9894" s="101">
        <v>26</v>
      </c>
      <c r="C9894" s="92" t="str">
        <f t="shared" si="462"/>
        <v>GET /accounts/{AccountId}/statements/{StatementId}/file</v>
      </c>
      <c r="D9894" s="94" t="s">
        <v>207</v>
      </c>
      <c r="E9894" s="93" t="str">
        <f t="shared" si="463"/>
        <v>AISP</v>
      </c>
      <c r="F9894" s="93" t="str">
        <f t="shared" si="464"/>
        <v>Y</v>
      </c>
      <c r="G9894" s="95">
        <v>2635670.3316908479</v>
      </c>
      <c r="H9894" s="101">
        <v>23603.077704843465</v>
      </c>
      <c r="I9894" s="101">
        <v>99.330032209094853</v>
      </c>
      <c r="J9894" s="96"/>
      <c r="K9894" s="96"/>
      <c r="L9894" s="96"/>
      <c r="M9894" s="96"/>
      <c r="N9894" s="96"/>
      <c r="O9894" s="96"/>
      <c r="P9894" s="96"/>
    </row>
    <row r="9895" spans="1:16" x14ac:dyDescent="0.25">
      <c r="A9895" s="100">
        <v>43807</v>
      </c>
      <c r="B9895" s="101">
        <v>27</v>
      </c>
      <c r="C9895" s="92" t="str">
        <f t="shared" si="462"/>
        <v>GET /accounts/{AccountId}/statements/{StatementId}/transactions</v>
      </c>
      <c r="D9895" s="94" t="s">
        <v>207</v>
      </c>
      <c r="E9895" s="93" t="str">
        <f t="shared" si="463"/>
        <v>AISP</v>
      </c>
      <c r="F9895" s="93" t="str">
        <f t="shared" si="464"/>
        <v>Y</v>
      </c>
      <c r="G9895" s="95">
        <v>37434576.395887613</v>
      </c>
      <c r="H9895" s="101">
        <v>7779.434517931616</v>
      </c>
      <c r="I9895" s="101">
        <v>271.34038053877157</v>
      </c>
      <c r="J9895" s="96"/>
      <c r="K9895" s="96"/>
      <c r="L9895" s="96"/>
      <c r="M9895" s="96"/>
      <c r="N9895" s="96"/>
      <c r="O9895" s="96"/>
      <c r="P9895" s="96"/>
    </row>
    <row r="9896" spans="1:16" x14ac:dyDescent="0.25">
      <c r="A9896" s="100">
        <v>43807</v>
      </c>
      <c r="B9896" s="101">
        <v>28</v>
      </c>
      <c r="C9896" s="92" t="str">
        <f t="shared" si="462"/>
        <v>GET /statements</v>
      </c>
      <c r="D9896" s="94" t="s">
        <v>207</v>
      </c>
      <c r="E9896" s="93" t="str">
        <f t="shared" si="463"/>
        <v>AISP</v>
      </c>
      <c r="F9896" s="93" t="str">
        <f t="shared" si="464"/>
        <v>Y</v>
      </c>
      <c r="G9896" s="95">
        <v>3671249.7551010274</v>
      </c>
      <c r="H9896" s="101">
        <v>43775.054930084552</v>
      </c>
      <c r="I9896" s="101">
        <v>70.231733612738608</v>
      </c>
      <c r="J9896" s="96"/>
      <c r="K9896" s="96"/>
      <c r="L9896" s="96"/>
      <c r="M9896" s="96"/>
      <c r="N9896" s="96"/>
      <c r="O9896" s="96"/>
      <c r="P9896" s="96"/>
    </row>
    <row r="9897" spans="1:16" x14ac:dyDescent="0.25">
      <c r="A9897" s="100">
        <v>43807</v>
      </c>
      <c r="B9897" s="101">
        <v>29</v>
      </c>
      <c r="C9897" s="92" t="str">
        <f t="shared" si="462"/>
        <v>POST /domestic-payment-consents</v>
      </c>
      <c r="D9897" s="94" t="s">
        <v>207</v>
      </c>
      <c r="E9897" s="93" t="str">
        <f t="shared" si="463"/>
        <v>PISP</v>
      </c>
      <c r="F9897" s="93" t="str">
        <f t="shared" si="464"/>
        <v>N</v>
      </c>
      <c r="G9897" s="95">
        <v>3842382.397055476</v>
      </c>
      <c r="H9897" s="102">
        <v>8424.5247926485717</v>
      </c>
      <c r="I9897" s="102">
        <v>96.417404772168467</v>
      </c>
      <c r="J9897" s="96"/>
      <c r="K9897" s="96"/>
      <c r="L9897" s="96"/>
      <c r="M9897" s="96"/>
      <c r="N9897" s="96"/>
      <c r="O9897" s="96"/>
      <c r="P9897" s="96"/>
    </row>
    <row r="9898" spans="1:16" x14ac:dyDescent="0.25">
      <c r="A9898" s="100">
        <v>43807</v>
      </c>
      <c r="B9898" s="101">
        <v>30</v>
      </c>
      <c r="C9898" s="92" t="str">
        <f t="shared" si="462"/>
        <v>GET /domestic-payment-consents/{ConsentId}</v>
      </c>
      <c r="D9898" s="94" t="s">
        <v>207</v>
      </c>
      <c r="E9898" s="93" t="str">
        <f t="shared" si="463"/>
        <v>PISP</v>
      </c>
      <c r="F9898" s="93" t="str">
        <f t="shared" si="464"/>
        <v>N</v>
      </c>
      <c r="G9898" s="95">
        <v>15839752.308201529</v>
      </c>
      <c r="H9898" s="102">
        <v>17603.007007907767</v>
      </c>
      <c r="I9898" s="102">
        <v>143.32147382073614</v>
      </c>
      <c r="J9898" s="96"/>
      <c r="K9898" s="96"/>
      <c r="L9898" s="96"/>
      <c r="M9898" s="96"/>
      <c r="N9898" s="96"/>
      <c r="O9898" s="96"/>
      <c r="P9898" s="96"/>
    </row>
    <row r="9899" spans="1:16" x14ac:dyDescent="0.25">
      <c r="A9899" s="100">
        <v>43807</v>
      </c>
      <c r="B9899" s="101">
        <v>31</v>
      </c>
      <c r="C9899" s="92" t="str">
        <f t="shared" si="462"/>
        <v>POST /domestic-payments</v>
      </c>
      <c r="D9899" s="94" t="s">
        <v>207</v>
      </c>
      <c r="E9899" s="93" t="str">
        <f t="shared" si="463"/>
        <v>PISP</v>
      </c>
      <c r="F9899" s="93" t="str">
        <f t="shared" si="464"/>
        <v>Y</v>
      </c>
      <c r="G9899" s="95">
        <v>4911486.1416772492</v>
      </c>
      <c r="H9899" s="102">
        <v>16250.987715547391</v>
      </c>
      <c r="I9899" s="102">
        <v>6.356209229520613</v>
      </c>
      <c r="J9899" s="96"/>
      <c r="K9899" s="96"/>
      <c r="L9899" s="96"/>
      <c r="M9899" s="96"/>
      <c r="N9899" s="96"/>
      <c r="O9899" s="96"/>
      <c r="P9899" s="96"/>
    </row>
    <row r="9900" spans="1:16" x14ac:dyDescent="0.25">
      <c r="A9900" s="100">
        <v>43807</v>
      </c>
      <c r="B9900" s="101">
        <v>32</v>
      </c>
      <c r="C9900" s="92" t="str">
        <f t="shared" si="462"/>
        <v>GET /domestic-payments/{DomesticPaymentId}</v>
      </c>
      <c r="D9900" s="94" t="s">
        <v>207</v>
      </c>
      <c r="E9900" s="93" t="str">
        <f t="shared" si="463"/>
        <v>PISP</v>
      </c>
      <c r="F9900" s="93" t="str">
        <f t="shared" si="464"/>
        <v>Y</v>
      </c>
      <c r="G9900" s="95">
        <v>34150441.066122882</v>
      </c>
      <c r="H9900" s="102">
        <v>39276.496708605075</v>
      </c>
      <c r="I9900" s="102">
        <v>69.991661393387034</v>
      </c>
      <c r="J9900" s="96"/>
      <c r="K9900" s="96"/>
      <c r="L9900" s="96"/>
      <c r="M9900" s="96"/>
      <c r="N9900" s="96"/>
      <c r="O9900" s="96"/>
      <c r="P9900" s="96"/>
    </row>
    <row r="9901" spans="1:16" x14ac:dyDescent="0.25">
      <c r="A9901" s="100">
        <v>43807</v>
      </c>
      <c r="B9901" s="101">
        <v>33</v>
      </c>
      <c r="C9901" s="92" t="str">
        <f t="shared" si="462"/>
        <v>POST /domestic-scheduled-payment-consents</v>
      </c>
      <c r="D9901" s="94" t="s">
        <v>207</v>
      </c>
      <c r="E9901" s="93" t="str">
        <f t="shared" si="463"/>
        <v>PISP</v>
      </c>
      <c r="F9901" s="93" t="str">
        <f t="shared" si="464"/>
        <v>N</v>
      </c>
      <c r="G9901" s="95">
        <v>21118513.328502607</v>
      </c>
      <c r="H9901" s="102">
        <v>19264.869747919158</v>
      </c>
      <c r="I9901" s="102">
        <v>104.4075398481372</v>
      </c>
      <c r="J9901" s="96"/>
      <c r="K9901" s="96"/>
      <c r="L9901" s="96"/>
      <c r="M9901" s="96"/>
      <c r="N9901" s="96"/>
      <c r="O9901" s="96"/>
      <c r="P9901" s="96"/>
    </row>
    <row r="9902" spans="1:16" x14ac:dyDescent="0.25">
      <c r="A9902" s="100">
        <v>43807</v>
      </c>
      <c r="B9902" s="101">
        <v>34</v>
      </c>
      <c r="C9902" s="92" t="str">
        <f t="shared" si="462"/>
        <v>GET /domestic-scheduled-payment-consents/{ConsentId}</v>
      </c>
      <c r="D9902" s="94" t="s">
        <v>207</v>
      </c>
      <c r="E9902" s="93" t="str">
        <f t="shared" si="463"/>
        <v>PISP</v>
      </c>
      <c r="F9902" s="93" t="str">
        <f t="shared" si="464"/>
        <v>N</v>
      </c>
      <c r="G9902" s="95">
        <v>11865085.85638923</v>
      </c>
      <c r="H9902" s="102">
        <v>13666.798195278539</v>
      </c>
      <c r="I9902" s="102">
        <v>78.054995432363611</v>
      </c>
      <c r="J9902" s="96"/>
      <c r="K9902" s="96"/>
      <c r="L9902" s="96"/>
      <c r="M9902" s="96"/>
      <c r="N9902" s="96"/>
      <c r="O9902" s="96"/>
      <c r="P9902" s="96"/>
    </row>
    <row r="9903" spans="1:16" x14ac:dyDescent="0.25">
      <c r="A9903" s="100">
        <v>43807</v>
      </c>
      <c r="B9903" s="101">
        <v>35</v>
      </c>
      <c r="C9903" s="92" t="str">
        <f t="shared" si="462"/>
        <v>POST /domestic-scheduled-payments</v>
      </c>
      <c r="D9903" s="94" t="s">
        <v>207</v>
      </c>
      <c r="E9903" s="93" t="str">
        <f t="shared" si="463"/>
        <v>PISP</v>
      </c>
      <c r="F9903" s="93" t="str">
        <f t="shared" si="464"/>
        <v>Y</v>
      </c>
      <c r="G9903" s="95">
        <v>33201183.9237024</v>
      </c>
      <c r="H9903" s="102">
        <v>47005.282740197836</v>
      </c>
      <c r="I9903" s="102">
        <v>157.98460517703458</v>
      </c>
      <c r="J9903" s="96"/>
      <c r="K9903" s="96"/>
      <c r="L9903" s="96"/>
      <c r="M9903" s="96"/>
      <c r="N9903" s="96"/>
      <c r="O9903" s="96"/>
      <c r="P9903" s="96"/>
    </row>
    <row r="9904" spans="1:16" x14ac:dyDescent="0.25">
      <c r="A9904" s="100">
        <v>43807</v>
      </c>
      <c r="B9904" s="101">
        <v>36</v>
      </c>
      <c r="C9904" s="92" t="str">
        <f t="shared" si="462"/>
        <v>GET /domestic-scheduled-payments/{DomesticScheduledPaymentId}</v>
      </c>
      <c r="D9904" s="94" t="s">
        <v>207</v>
      </c>
      <c r="E9904" s="93" t="str">
        <f t="shared" si="463"/>
        <v>PISP</v>
      </c>
      <c r="F9904" s="93" t="str">
        <f t="shared" si="464"/>
        <v>Y</v>
      </c>
      <c r="G9904" s="95">
        <v>14463193.843403079</v>
      </c>
      <c r="H9904" s="102">
        <v>33904.892334420954</v>
      </c>
      <c r="I9904" s="102">
        <v>94.085472921886691</v>
      </c>
      <c r="J9904" s="96"/>
      <c r="K9904" s="96"/>
      <c r="L9904" s="96"/>
      <c r="M9904" s="96"/>
      <c r="N9904" s="96"/>
      <c r="O9904" s="96"/>
      <c r="P9904" s="96"/>
    </row>
    <row r="9905" spans="1:16" x14ac:dyDescent="0.25">
      <c r="A9905" s="100">
        <v>43807</v>
      </c>
      <c r="B9905" s="101">
        <v>37</v>
      </c>
      <c r="C9905" s="92" t="str">
        <f t="shared" si="462"/>
        <v>POST /domestic-standing-order-consents</v>
      </c>
      <c r="D9905" s="94" t="s">
        <v>207</v>
      </c>
      <c r="E9905" s="93" t="str">
        <f t="shared" si="463"/>
        <v>PISP</v>
      </c>
      <c r="F9905" s="93" t="str">
        <f t="shared" si="464"/>
        <v>N</v>
      </c>
      <c r="G9905" s="95">
        <v>28510666.014252611</v>
      </c>
      <c r="H9905" s="102">
        <v>25199.345760234501</v>
      </c>
      <c r="I9905" s="102">
        <v>248.85575372992554</v>
      </c>
      <c r="J9905" s="96"/>
      <c r="K9905" s="96"/>
      <c r="L9905" s="96"/>
      <c r="M9905" s="96"/>
      <c r="N9905" s="96"/>
      <c r="O9905" s="96"/>
      <c r="P9905" s="96"/>
    </row>
    <row r="9906" spans="1:16" x14ac:dyDescent="0.25">
      <c r="A9906" s="100">
        <v>43807</v>
      </c>
      <c r="B9906" s="101">
        <v>38</v>
      </c>
      <c r="C9906" s="92" t="str">
        <f t="shared" si="462"/>
        <v>GET /domestic-standing-order-consents/{ConsentId}</v>
      </c>
      <c r="D9906" s="94" t="s">
        <v>207</v>
      </c>
      <c r="E9906" s="93" t="str">
        <f t="shared" si="463"/>
        <v>PISP</v>
      </c>
      <c r="F9906" s="93" t="str">
        <f t="shared" si="464"/>
        <v>N</v>
      </c>
      <c r="G9906" s="95">
        <v>27546166.168688487</v>
      </c>
      <c r="H9906" s="102">
        <v>28585.459919370391</v>
      </c>
      <c r="I9906" s="102">
        <v>227.13038872963511</v>
      </c>
      <c r="J9906" s="96"/>
      <c r="K9906" s="96"/>
      <c r="L9906" s="96"/>
      <c r="M9906" s="96"/>
      <c r="N9906" s="96"/>
      <c r="O9906" s="96"/>
      <c r="P9906" s="96"/>
    </row>
    <row r="9907" spans="1:16" x14ac:dyDescent="0.25">
      <c r="A9907" s="100">
        <v>43807</v>
      </c>
      <c r="B9907" s="101">
        <v>39</v>
      </c>
      <c r="C9907" s="92" t="str">
        <f t="shared" si="462"/>
        <v>POST /domestic-standing-orders</v>
      </c>
      <c r="D9907" s="94" t="s">
        <v>207</v>
      </c>
      <c r="E9907" s="93" t="str">
        <f t="shared" si="463"/>
        <v>PISP</v>
      </c>
      <c r="F9907" s="93" t="str">
        <f t="shared" si="464"/>
        <v>Y</v>
      </c>
      <c r="G9907" s="95">
        <v>8432797.8367052861</v>
      </c>
      <c r="H9907" s="102">
        <v>18066.925528029558</v>
      </c>
      <c r="I9907" s="102">
        <v>2.3394541774317976</v>
      </c>
      <c r="J9907" s="96"/>
      <c r="K9907" s="96"/>
      <c r="L9907" s="96"/>
      <c r="M9907" s="96"/>
      <c r="N9907" s="96"/>
      <c r="O9907" s="96"/>
      <c r="P9907" s="96"/>
    </row>
    <row r="9908" spans="1:16" x14ac:dyDescent="0.25">
      <c r="A9908" s="100">
        <v>43807</v>
      </c>
      <c r="B9908" s="101">
        <v>40</v>
      </c>
      <c r="C9908" s="92" t="str">
        <f t="shared" si="462"/>
        <v>GET /domestic-standing-orders/{DomesticStandingOrderId}</v>
      </c>
      <c r="D9908" s="94" t="s">
        <v>207</v>
      </c>
      <c r="E9908" s="93" t="str">
        <f t="shared" si="463"/>
        <v>PISP</v>
      </c>
      <c r="F9908" s="93" t="str">
        <f t="shared" si="464"/>
        <v>Y</v>
      </c>
      <c r="G9908" s="95">
        <v>6234848.2352311686</v>
      </c>
      <c r="H9908" s="102">
        <v>8004.19651430881</v>
      </c>
      <c r="I9908" s="102">
        <v>265.66264259911475</v>
      </c>
      <c r="J9908" s="96"/>
      <c r="K9908" s="96"/>
      <c r="L9908" s="96"/>
      <c r="M9908" s="96"/>
      <c r="N9908" s="96"/>
      <c r="O9908" s="96"/>
      <c r="P9908" s="96"/>
    </row>
    <row r="9909" spans="1:16" x14ac:dyDescent="0.25">
      <c r="A9909" s="100">
        <v>43807</v>
      </c>
      <c r="B9909" s="101">
        <v>41</v>
      </c>
      <c r="C9909" s="92" t="str">
        <f t="shared" si="462"/>
        <v>POST /international-payment-consents</v>
      </c>
      <c r="D9909" s="94" t="s">
        <v>207</v>
      </c>
      <c r="E9909" s="93" t="str">
        <f t="shared" si="463"/>
        <v>PISP</v>
      </c>
      <c r="F9909" s="93" t="str">
        <f t="shared" si="464"/>
        <v>N</v>
      </c>
      <c r="G9909" s="95">
        <v>37233332.33416006</v>
      </c>
      <c r="H9909" s="102">
        <v>44466.809012184174</v>
      </c>
      <c r="I9909" s="102">
        <v>65.50858686781396</v>
      </c>
      <c r="J9909" s="96"/>
      <c r="K9909" s="96"/>
      <c r="L9909" s="96"/>
      <c r="M9909" s="96"/>
      <c r="N9909" s="96"/>
      <c r="O9909" s="96"/>
      <c r="P9909" s="96"/>
    </row>
    <row r="9910" spans="1:16" x14ac:dyDescent="0.25">
      <c r="A9910" s="100">
        <v>43807</v>
      </c>
      <c r="B9910" s="101">
        <v>42</v>
      </c>
      <c r="C9910" s="92" t="str">
        <f t="shared" si="462"/>
        <v>GET /international-payment-consents/{ConsentId}</v>
      </c>
      <c r="D9910" s="94" t="s">
        <v>207</v>
      </c>
      <c r="E9910" s="93" t="str">
        <f t="shared" si="463"/>
        <v>PISP</v>
      </c>
      <c r="F9910" s="93" t="str">
        <f t="shared" si="464"/>
        <v>N</v>
      </c>
      <c r="G9910" s="95">
        <v>33677831.701649807</v>
      </c>
      <c r="H9910" s="102">
        <v>30487.8905626304</v>
      </c>
      <c r="I9910" s="102">
        <v>280.6198851589777</v>
      </c>
      <c r="J9910" s="96"/>
      <c r="K9910" s="96"/>
      <c r="L9910" s="96"/>
      <c r="M9910" s="96"/>
      <c r="N9910" s="96"/>
      <c r="O9910" s="96"/>
      <c r="P9910" s="96"/>
    </row>
    <row r="9911" spans="1:16" x14ac:dyDescent="0.25">
      <c r="A9911" s="100">
        <v>43807</v>
      </c>
      <c r="B9911" s="101">
        <v>43</v>
      </c>
      <c r="C9911" s="92" t="str">
        <f t="shared" si="462"/>
        <v>POST /international-payments</v>
      </c>
      <c r="D9911" s="94" t="s">
        <v>207</v>
      </c>
      <c r="E9911" s="93" t="str">
        <f t="shared" si="463"/>
        <v>PISP</v>
      </c>
      <c r="F9911" s="93" t="str">
        <f t="shared" si="464"/>
        <v>Y</v>
      </c>
      <c r="G9911" s="95">
        <v>38534020.767417602</v>
      </c>
      <c r="H9911" s="102">
        <v>41405.192311434286</v>
      </c>
      <c r="I9911" s="102">
        <v>49.810364580598339</v>
      </c>
      <c r="J9911" s="96"/>
      <c r="K9911" s="96"/>
      <c r="L9911" s="96"/>
      <c r="M9911" s="96"/>
      <c r="N9911" s="96"/>
      <c r="O9911" s="96"/>
      <c r="P9911" s="96"/>
    </row>
    <row r="9912" spans="1:16" x14ac:dyDescent="0.25">
      <c r="A9912" s="100">
        <v>43807</v>
      </c>
      <c r="B9912" s="101">
        <v>44</v>
      </c>
      <c r="C9912" s="92" t="str">
        <f t="shared" si="462"/>
        <v>GET /international-payments/{InternationalPaymentId}</v>
      </c>
      <c r="D9912" s="94" t="s">
        <v>207</v>
      </c>
      <c r="E9912" s="93" t="str">
        <f t="shared" si="463"/>
        <v>PISP</v>
      </c>
      <c r="F9912" s="93" t="str">
        <f t="shared" si="464"/>
        <v>Y</v>
      </c>
      <c r="G9912" s="95">
        <v>15034938.330560816</v>
      </c>
      <c r="H9912" s="102">
        <v>19256.31496105971</v>
      </c>
      <c r="I9912" s="102">
        <v>60.660363649623335</v>
      </c>
      <c r="J9912" s="96"/>
      <c r="K9912" s="96"/>
      <c r="L9912" s="96"/>
      <c r="M9912" s="96"/>
      <c r="N9912" s="96"/>
      <c r="O9912" s="96"/>
      <c r="P9912" s="96"/>
    </row>
    <row r="9913" spans="1:16" x14ac:dyDescent="0.25">
      <c r="A9913" s="100">
        <v>43807</v>
      </c>
      <c r="B9913" s="101">
        <v>45</v>
      </c>
      <c r="C9913" s="92" t="str">
        <f t="shared" si="462"/>
        <v>POST /international-scheduled-payment-consents</v>
      </c>
      <c r="D9913" s="94" t="s">
        <v>207</v>
      </c>
      <c r="E9913" s="93" t="str">
        <f t="shared" si="463"/>
        <v>PISP</v>
      </c>
      <c r="F9913" s="93" t="str">
        <f t="shared" si="464"/>
        <v>N</v>
      </c>
      <c r="G9913" s="95">
        <v>26584003.444771376</v>
      </c>
      <c r="H9913" s="102">
        <v>36768.215153655212</v>
      </c>
      <c r="I9913" s="102">
        <v>15.951227097301024</v>
      </c>
      <c r="J9913" s="96"/>
      <c r="K9913" s="96"/>
      <c r="L9913" s="96"/>
      <c r="M9913" s="96"/>
      <c r="N9913" s="96"/>
      <c r="O9913" s="96"/>
      <c r="P9913" s="96"/>
    </row>
    <row r="9914" spans="1:16" x14ac:dyDescent="0.25">
      <c r="A9914" s="100">
        <v>43807</v>
      </c>
      <c r="B9914" s="101">
        <v>46</v>
      </c>
      <c r="C9914" s="92" t="str">
        <f t="shared" si="462"/>
        <v>GET /international-scheduled-payment-consents/{ConsentId}</v>
      </c>
      <c r="D9914" s="94" t="s">
        <v>207</v>
      </c>
      <c r="E9914" s="93" t="str">
        <f t="shared" si="463"/>
        <v>PISP</v>
      </c>
      <c r="F9914" s="93" t="str">
        <f t="shared" si="464"/>
        <v>N</v>
      </c>
      <c r="G9914" s="95">
        <v>10622590.656815721</v>
      </c>
      <c r="H9914" s="102">
        <v>31144.141826835632</v>
      </c>
      <c r="I9914" s="102">
        <v>30.309701031144805</v>
      </c>
      <c r="J9914" s="96"/>
      <c r="K9914" s="96"/>
      <c r="L9914" s="96"/>
      <c r="M9914" s="96"/>
      <c r="N9914" s="96"/>
      <c r="O9914" s="96"/>
      <c r="P9914" s="96"/>
    </row>
    <row r="9915" spans="1:16" x14ac:dyDescent="0.25">
      <c r="A9915" s="100">
        <v>43807</v>
      </c>
      <c r="B9915" s="101">
        <v>47</v>
      </c>
      <c r="C9915" s="92" t="str">
        <f t="shared" si="462"/>
        <v>POST /international-scheduled-payments</v>
      </c>
      <c r="D9915" s="94" t="s">
        <v>207</v>
      </c>
      <c r="E9915" s="93" t="str">
        <f t="shared" si="463"/>
        <v>PISP</v>
      </c>
      <c r="F9915" s="93" t="str">
        <f t="shared" si="464"/>
        <v>Y</v>
      </c>
      <c r="G9915" s="95">
        <v>15920307.290836558</v>
      </c>
      <c r="H9915" s="102">
        <v>21402.494591568531</v>
      </c>
      <c r="I9915" s="102">
        <v>85.90737420131353</v>
      </c>
      <c r="J9915" s="96"/>
      <c r="K9915" s="96"/>
      <c r="L9915" s="96"/>
      <c r="M9915" s="96"/>
      <c r="N9915" s="96"/>
      <c r="O9915" s="96"/>
      <c r="P9915" s="96"/>
    </row>
    <row r="9916" spans="1:16" x14ac:dyDescent="0.25">
      <c r="A9916" s="100">
        <v>43807</v>
      </c>
      <c r="B9916" s="101">
        <v>48</v>
      </c>
      <c r="C9916" s="92" t="str">
        <f t="shared" si="462"/>
        <v>GET /international-scheduled-payments/{InternationalScheduledPaymentId}</v>
      </c>
      <c r="D9916" s="94" t="s">
        <v>207</v>
      </c>
      <c r="E9916" s="93" t="str">
        <f t="shared" si="463"/>
        <v>PISP</v>
      </c>
      <c r="F9916" s="93" t="str">
        <f t="shared" si="464"/>
        <v>Y</v>
      </c>
      <c r="G9916" s="95">
        <v>24029031.631866097</v>
      </c>
      <c r="H9916" s="102">
        <v>38140.872462556392</v>
      </c>
      <c r="I9916" s="102">
        <v>65.17025387017236</v>
      </c>
      <c r="J9916" s="96"/>
      <c r="K9916" s="96"/>
      <c r="L9916" s="96"/>
      <c r="M9916" s="96"/>
      <c r="N9916" s="96"/>
      <c r="O9916" s="96"/>
      <c r="P9916" s="96"/>
    </row>
    <row r="9917" spans="1:16" x14ac:dyDescent="0.25">
      <c r="A9917" s="100">
        <v>43807</v>
      </c>
      <c r="B9917" s="101">
        <v>49</v>
      </c>
      <c r="C9917" s="92" t="str">
        <f t="shared" si="462"/>
        <v>POST /international-standing-order-consents</v>
      </c>
      <c r="D9917" s="94" t="s">
        <v>207</v>
      </c>
      <c r="E9917" s="93" t="str">
        <f t="shared" si="463"/>
        <v>PISP</v>
      </c>
      <c r="F9917" s="93" t="str">
        <f t="shared" si="464"/>
        <v>N</v>
      </c>
      <c r="G9917" s="95">
        <v>4516395.9667282207</v>
      </c>
      <c r="H9917" s="102">
        <v>11963.859364443677</v>
      </c>
      <c r="I9917" s="102">
        <v>6.2996812881254751</v>
      </c>
      <c r="J9917" s="96"/>
      <c r="K9917" s="96"/>
      <c r="L9917" s="96"/>
      <c r="M9917" s="96"/>
      <c r="N9917" s="96"/>
      <c r="O9917" s="96"/>
      <c r="P9917" s="96"/>
    </row>
    <row r="9918" spans="1:16" x14ac:dyDescent="0.25">
      <c r="A9918" s="100">
        <v>43807</v>
      </c>
      <c r="B9918" s="101">
        <v>50</v>
      </c>
      <c r="C9918" s="92" t="str">
        <f t="shared" si="462"/>
        <v>GET /international-standing-order-consents/{ConsentId}</v>
      </c>
      <c r="D9918" s="94" t="s">
        <v>207</v>
      </c>
      <c r="E9918" s="93" t="str">
        <f t="shared" si="463"/>
        <v>PISP</v>
      </c>
      <c r="F9918" s="93" t="str">
        <f t="shared" si="464"/>
        <v>N</v>
      </c>
      <c r="G9918" s="95">
        <v>20458475.294659346</v>
      </c>
      <c r="H9918" s="102">
        <v>32719.169082365803</v>
      </c>
      <c r="I9918" s="102">
        <v>308.72386874357107</v>
      </c>
      <c r="J9918" s="96"/>
      <c r="K9918" s="96"/>
      <c r="L9918" s="96"/>
      <c r="M9918" s="96"/>
      <c r="N9918" s="96"/>
      <c r="O9918" s="96"/>
      <c r="P9918" s="96"/>
    </row>
    <row r="9919" spans="1:16" x14ac:dyDescent="0.25">
      <c r="A9919" s="100">
        <v>43807</v>
      </c>
      <c r="B9919" s="101">
        <v>51</v>
      </c>
      <c r="C9919" s="92" t="str">
        <f t="shared" si="462"/>
        <v>POST /international-standing-orders</v>
      </c>
      <c r="D9919" s="94" t="s">
        <v>207</v>
      </c>
      <c r="E9919" s="93" t="str">
        <f t="shared" si="463"/>
        <v>PISP</v>
      </c>
      <c r="F9919" s="93" t="str">
        <f t="shared" si="464"/>
        <v>Y</v>
      </c>
      <c r="G9919" s="95">
        <v>14829030.863980288</v>
      </c>
      <c r="H9919" s="102">
        <v>26537.841951231596</v>
      </c>
      <c r="I9919" s="102">
        <v>262.28957110420941</v>
      </c>
      <c r="J9919" s="96"/>
      <c r="K9919" s="96"/>
      <c r="L9919" s="96"/>
      <c r="M9919" s="96"/>
      <c r="N9919" s="96"/>
      <c r="O9919" s="96"/>
      <c r="P9919" s="96"/>
    </row>
    <row r="9920" spans="1:16" x14ac:dyDescent="0.25">
      <c r="A9920" s="100">
        <v>43807</v>
      </c>
      <c r="B9920" s="101">
        <v>52</v>
      </c>
      <c r="C9920" s="92" t="str">
        <f t="shared" si="462"/>
        <v>GET /international-standing-orders/{InternationalStandingOrderPaymentId}</v>
      </c>
      <c r="D9920" s="94" t="s">
        <v>207</v>
      </c>
      <c r="E9920" s="93" t="str">
        <f t="shared" si="463"/>
        <v>PISP</v>
      </c>
      <c r="F9920" s="93" t="str">
        <f t="shared" si="464"/>
        <v>Y</v>
      </c>
      <c r="G9920" s="95">
        <v>7132563.0019183829</v>
      </c>
      <c r="H9920" s="102">
        <v>16986.21292037774</v>
      </c>
      <c r="I9920" s="102">
        <v>84.870765740679943</v>
      </c>
      <c r="J9920" s="96"/>
      <c r="K9920" s="96"/>
      <c r="L9920" s="96"/>
      <c r="M9920" s="96"/>
      <c r="N9920" s="96"/>
      <c r="O9920" s="96"/>
      <c r="P9920" s="96"/>
    </row>
    <row r="9921" spans="1:16" x14ac:dyDescent="0.25">
      <c r="A9921" s="100">
        <v>43807</v>
      </c>
      <c r="B9921" s="101">
        <v>53</v>
      </c>
      <c r="C9921" s="92" t="str">
        <f t="shared" si="462"/>
        <v>POST /file-payment-consents</v>
      </c>
      <c r="D9921" s="94" t="s">
        <v>207</v>
      </c>
      <c r="E9921" s="93" t="str">
        <f t="shared" si="463"/>
        <v>PISP</v>
      </c>
      <c r="F9921" s="93" t="str">
        <f t="shared" si="464"/>
        <v>N</v>
      </c>
      <c r="G9921" s="95">
        <v>13156310.594217474</v>
      </c>
      <c r="H9921" s="102">
        <v>14894.521258803745</v>
      </c>
      <c r="I9921" s="102">
        <v>23.770739795100603</v>
      </c>
      <c r="J9921" s="96"/>
      <c r="K9921" s="96"/>
      <c r="L9921" s="96"/>
      <c r="M9921" s="96"/>
      <c r="N9921" s="96"/>
      <c r="O9921" s="96"/>
      <c r="P9921" s="96"/>
    </row>
    <row r="9922" spans="1:16" x14ac:dyDescent="0.25">
      <c r="A9922" s="100">
        <v>43807</v>
      </c>
      <c r="B9922" s="101">
        <v>54</v>
      </c>
      <c r="C9922" s="92" t="str">
        <f t="shared" si="462"/>
        <v>GET /file-payment-consents/{ConsentId}</v>
      </c>
      <c r="D9922" s="94" t="s">
        <v>207</v>
      </c>
      <c r="E9922" s="93" t="str">
        <f t="shared" si="463"/>
        <v>PISP</v>
      </c>
      <c r="F9922" s="93" t="str">
        <f t="shared" si="464"/>
        <v>N</v>
      </c>
      <c r="G9922" s="95">
        <v>21839128.734331634</v>
      </c>
      <c r="H9922" s="102">
        <v>22425.7303359998</v>
      </c>
      <c r="I9922" s="102">
        <v>191.36683092899693</v>
      </c>
      <c r="J9922" s="96"/>
      <c r="K9922" s="96"/>
      <c r="L9922" s="96"/>
      <c r="M9922" s="96"/>
      <c r="N9922" s="96"/>
      <c r="O9922" s="96"/>
      <c r="P9922" s="96"/>
    </row>
    <row r="9923" spans="1:16" x14ac:dyDescent="0.25">
      <c r="A9923" s="100">
        <v>43807</v>
      </c>
      <c r="B9923" s="101">
        <v>55</v>
      </c>
      <c r="C9923" s="92" t="str">
        <f t="shared" si="462"/>
        <v>POST /file-payment-consents/{ConsentId}/file</v>
      </c>
      <c r="D9923" s="94" t="s">
        <v>207</v>
      </c>
      <c r="E9923" s="93" t="str">
        <f t="shared" si="463"/>
        <v>PISP</v>
      </c>
      <c r="F9923" s="93" t="str">
        <f t="shared" si="464"/>
        <v>N</v>
      </c>
      <c r="G9923" s="95">
        <v>24720002.978883266</v>
      </c>
      <c r="H9923" s="102">
        <v>31026.629294766455</v>
      </c>
      <c r="I9923" s="102">
        <v>76.454204063681246</v>
      </c>
      <c r="J9923" s="96"/>
      <c r="K9923" s="96"/>
      <c r="L9923" s="96"/>
      <c r="M9923" s="96"/>
      <c r="N9923" s="96"/>
      <c r="O9923" s="96"/>
      <c r="P9923" s="96"/>
    </row>
    <row r="9924" spans="1:16" x14ac:dyDescent="0.25">
      <c r="A9924" s="100">
        <v>43807</v>
      </c>
      <c r="B9924" s="101">
        <v>56</v>
      </c>
      <c r="C9924" s="92" t="str">
        <f t="shared" si="462"/>
        <v>GET /file-payment-consents/{ConsentId}/file</v>
      </c>
      <c r="D9924" s="94" t="s">
        <v>207</v>
      </c>
      <c r="E9924" s="93" t="str">
        <f t="shared" si="463"/>
        <v>PISP</v>
      </c>
      <c r="F9924" s="93" t="str">
        <f t="shared" si="464"/>
        <v>N</v>
      </c>
      <c r="G9924" s="95">
        <v>23281652.182111301</v>
      </c>
      <c r="H9924" s="102">
        <v>32790.055210655853</v>
      </c>
      <c r="I9924" s="102">
        <v>48.635541728016385</v>
      </c>
      <c r="J9924" s="96"/>
      <c r="K9924" s="96"/>
      <c r="L9924" s="96"/>
      <c r="M9924" s="96"/>
      <c r="N9924" s="96"/>
      <c r="O9924" s="96"/>
      <c r="P9924" s="96"/>
    </row>
    <row r="9925" spans="1:16" x14ac:dyDescent="0.25">
      <c r="A9925" s="100">
        <v>43807</v>
      </c>
      <c r="B9925" s="101">
        <v>57</v>
      </c>
      <c r="C9925" s="92" t="str">
        <f t="shared" si="462"/>
        <v>POST /file-payments</v>
      </c>
      <c r="D9925" s="94" t="s">
        <v>207</v>
      </c>
      <c r="E9925" s="93" t="str">
        <f t="shared" si="463"/>
        <v>PISP</v>
      </c>
      <c r="F9925" s="93" t="str">
        <f t="shared" si="464"/>
        <v>Y</v>
      </c>
      <c r="G9925" s="95">
        <v>396968227.83493298</v>
      </c>
      <c r="H9925" s="102">
        <v>3812.9342695189553</v>
      </c>
      <c r="I9925" s="102">
        <v>70.231427195917675</v>
      </c>
      <c r="J9925" s="96"/>
      <c r="K9925" s="96"/>
      <c r="L9925" s="96"/>
      <c r="M9925" s="96"/>
      <c r="N9925" s="96"/>
      <c r="O9925" s="96"/>
      <c r="P9925" s="96"/>
    </row>
    <row r="9926" spans="1:16" x14ac:dyDescent="0.25">
      <c r="A9926" s="100">
        <v>43807</v>
      </c>
      <c r="B9926" s="101">
        <v>58</v>
      </c>
      <c r="C9926" s="92" t="str">
        <f t="shared" si="462"/>
        <v>GET /file-payments/{FilePaymentId}</v>
      </c>
      <c r="D9926" s="94" t="s">
        <v>207</v>
      </c>
      <c r="E9926" s="93" t="str">
        <f t="shared" si="463"/>
        <v>PISP</v>
      </c>
      <c r="F9926" s="93" t="str">
        <f t="shared" si="464"/>
        <v>Y</v>
      </c>
      <c r="G9926" s="95">
        <v>78506382.247931138</v>
      </c>
      <c r="H9926" s="102">
        <v>867.16606575385924</v>
      </c>
      <c r="I9926" s="102">
        <v>147.14055643973626</v>
      </c>
      <c r="J9926" s="96"/>
      <c r="K9926" s="96"/>
      <c r="L9926" s="96"/>
      <c r="M9926" s="96"/>
      <c r="N9926" s="96"/>
      <c r="O9926" s="96"/>
      <c r="P9926" s="96"/>
    </row>
    <row r="9927" spans="1:16" x14ac:dyDescent="0.25">
      <c r="A9927" s="100">
        <v>43807</v>
      </c>
      <c r="B9927" s="101">
        <v>59</v>
      </c>
      <c r="C9927" s="92" t="str">
        <f t="shared" si="462"/>
        <v>GET /file-payments/{FilePaymentId}/report-file</v>
      </c>
      <c r="D9927" s="94" t="s">
        <v>207</v>
      </c>
      <c r="E9927" s="93" t="str">
        <f t="shared" si="463"/>
        <v>PISP</v>
      </c>
      <c r="F9927" s="93" t="str">
        <f t="shared" si="464"/>
        <v>Y</v>
      </c>
      <c r="G9927" s="95">
        <v>70997583.952526003</v>
      </c>
      <c r="H9927" s="102">
        <v>2786.5471674938535</v>
      </c>
      <c r="I9927" s="102">
        <v>94.797890688831146</v>
      </c>
      <c r="J9927" s="96"/>
      <c r="K9927" s="96"/>
      <c r="L9927" s="96"/>
      <c r="M9927" s="96"/>
      <c r="N9927" s="96"/>
      <c r="O9927" s="96"/>
      <c r="P9927" s="96"/>
    </row>
    <row r="9928" spans="1:16" x14ac:dyDescent="0.25">
      <c r="A9928" s="100">
        <v>43807</v>
      </c>
      <c r="B9928" s="101">
        <v>60</v>
      </c>
      <c r="C9928" s="92" t="str">
        <f t="shared" ref="C9928:C9991" si="465">VLOOKUP($B9928,endpoints,3)</f>
        <v>POST /funds-confirmation-consents</v>
      </c>
      <c r="D9928" s="94" t="s">
        <v>207</v>
      </c>
      <c r="E9928" s="93" t="str">
        <f t="shared" ref="E9928:E9991" si="466">VLOOKUP($B9928,endpoints,4)</f>
        <v>CoF</v>
      </c>
      <c r="F9928" s="93" t="str">
        <f t="shared" ref="F9928:F9991" si="467">VLOOKUP($B9928,endpoints,5)</f>
        <v>N</v>
      </c>
      <c r="G9928" s="95">
        <v>15248093.438360509</v>
      </c>
      <c r="H9928" s="101">
        <v>13947.582263420107</v>
      </c>
      <c r="I9928" s="101">
        <v>15.251441105197538</v>
      </c>
      <c r="J9928" s="96"/>
      <c r="K9928" s="96"/>
      <c r="L9928" s="96"/>
      <c r="M9928" s="96"/>
      <c r="N9928" s="96"/>
      <c r="O9928" s="96"/>
      <c r="P9928" s="96"/>
    </row>
    <row r="9929" spans="1:16" x14ac:dyDescent="0.25">
      <c r="A9929" s="100">
        <v>43807</v>
      </c>
      <c r="B9929" s="101">
        <v>61</v>
      </c>
      <c r="C9929" s="92" t="str">
        <f t="shared" si="465"/>
        <v>GET /funds-confirmation-consents/{ConsentId}</v>
      </c>
      <c r="D9929" s="94" t="s">
        <v>207</v>
      </c>
      <c r="E9929" s="93" t="str">
        <f t="shared" si="466"/>
        <v>CoF</v>
      </c>
      <c r="F9929" s="93" t="str">
        <f t="shared" si="467"/>
        <v>N</v>
      </c>
      <c r="G9929" s="95">
        <v>22079265.342317641</v>
      </c>
      <c r="H9929" s="101">
        <v>44934.250766253295</v>
      </c>
      <c r="I9929" s="101">
        <v>208.31615255063332</v>
      </c>
      <c r="J9929" s="96"/>
      <c r="K9929" s="96"/>
      <c r="L9929" s="96"/>
      <c r="M9929" s="96"/>
      <c r="N9929" s="96"/>
      <c r="O9929" s="96"/>
      <c r="P9929" s="96"/>
    </row>
    <row r="9930" spans="1:16" x14ac:dyDescent="0.25">
      <c r="A9930" s="100">
        <v>43807</v>
      </c>
      <c r="B9930" s="101">
        <v>62</v>
      </c>
      <c r="C9930" s="92" t="str">
        <f t="shared" si="465"/>
        <v>DELETE /funds-confirmation-consents/{ConsentId}</v>
      </c>
      <c r="D9930" s="94" t="s">
        <v>207</v>
      </c>
      <c r="E9930" s="93" t="str">
        <f t="shared" si="466"/>
        <v>CoF</v>
      </c>
      <c r="F9930" s="93" t="str">
        <f t="shared" si="467"/>
        <v>N</v>
      </c>
      <c r="G9930" s="95">
        <v>6968584.9254895691</v>
      </c>
      <c r="H9930" s="101">
        <v>13686.295503365522</v>
      </c>
      <c r="I9930" s="101">
        <v>135.4594699032574</v>
      </c>
      <c r="J9930" s="96"/>
      <c r="K9930" s="96"/>
      <c r="L9930" s="96"/>
      <c r="M9930" s="96"/>
      <c r="N9930" s="96"/>
      <c r="O9930" s="96"/>
      <c r="P9930" s="96"/>
    </row>
    <row r="9931" spans="1:16" x14ac:dyDescent="0.25">
      <c r="A9931" s="100">
        <v>43807</v>
      </c>
      <c r="B9931" s="101">
        <v>63</v>
      </c>
      <c r="C9931" s="92" t="str">
        <f t="shared" si="465"/>
        <v>POST /funds-confirmations</v>
      </c>
      <c r="D9931" s="94" t="s">
        <v>207</v>
      </c>
      <c r="E9931" s="93" t="str">
        <f t="shared" si="466"/>
        <v>CoF</v>
      </c>
      <c r="F9931" s="93" t="str">
        <f t="shared" si="467"/>
        <v>Y</v>
      </c>
      <c r="G9931" s="95">
        <v>10413406.991229914</v>
      </c>
      <c r="H9931" s="101">
        <v>17375.273519710259</v>
      </c>
      <c r="I9931" s="101">
        <v>218.12039358087927</v>
      </c>
      <c r="J9931" s="96"/>
      <c r="K9931" s="96"/>
      <c r="L9931" s="96"/>
      <c r="M9931" s="96"/>
      <c r="N9931" s="96"/>
      <c r="O9931" s="96"/>
      <c r="P9931" s="96"/>
    </row>
    <row r="9932" spans="1:16" x14ac:dyDescent="0.25">
      <c r="A9932" s="46">
        <v>43807</v>
      </c>
      <c r="B9932" s="101">
        <v>0</v>
      </c>
      <c r="C9932" s="92" t="str">
        <f t="shared" si="465"/>
        <v>OIDC endpoints for token IDs</v>
      </c>
      <c r="D9932" s="94" t="s">
        <v>208</v>
      </c>
      <c r="E9932" s="93" t="str">
        <f t="shared" si="466"/>
        <v>OIDC</v>
      </c>
      <c r="F9932" s="93" t="str">
        <f t="shared" si="467"/>
        <v>N</v>
      </c>
      <c r="G9932" s="112">
        <v>674575132.08294654</v>
      </c>
      <c r="H9932" s="68">
        <v>1453291.8992848508</v>
      </c>
      <c r="I9932" s="68">
        <v>523.51060221833689</v>
      </c>
      <c r="J9932" s="96"/>
      <c r="K9932" s="96"/>
      <c r="L9932" s="96"/>
      <c r="M9932" s="96"/>
      <c r="N9932" s="96"/>
      <c r="O9932" s="96"/>
      <c r="P9932" s="96"/>
    </row>
    <row r="9933" spans="1:16" x14ac:dyDescent="0.25">
      <c r="A9933" s="97">
        <v>43807</v>
      </c>
      <c r="B9933" s="101">
        <v>1</v>
      </c>
      <c r="C9933" s="92" t="str">
        <f t="shared" si="465"/>
        <v>POST /account-access-consents</v>
      </c>
      <c r="D9933" s="94" t="s">
        <v>208</v>
      </c>
      <c r="E9933" s="93" t="str">
        <f t="shared" si="466"/>
        <v>AISP</v>
      </c>
      <c r="F9933" s="93" t="str">
        <f t="shared" si="467"/>
        <v>N</v>
      </c>
      <c r="G9933" s="95">
        <v>623845.39133026905</v>
      </c>
      <c r="H9933" s="99">
        <v>27098.276428946669</v>
      </c>
      <c r="I9933" s="99">
        <v>89.447014289645423</v>
      </c>
      <c r="J9933" s="96"/>
      <c r="K9933" s="96"/>
      <c r="L9933" s="96"/>
      <c r="M9933" s="96"/>
      <c r="N9933" s="96"/>
      <c r="O9933" s="96"/>
      <c r="P9933" s="96"/>
    </row>
    <row r="9934" spans="1:16" x14ac:dyDescent="0.25">
      <c r="A9934" s="97">
        <v>43807</v>
      </c>
      <c r="B9934" s="101">
        <v>2</v>
      </c>
      <c r="C9934" s="92" t="str">
        <f t="shared" si="465"/>
        <v>GET /account-access-consents/{ConsentId}</v>
      </c>
      <c r="D9934" s="94" t="s">
        <v>208</v>
      </c>
      <c r="E9934" s="93" t="str">
        <f t="shared" si="466"/>
        <v>AISP</v>
      </c>
      <c r="F9934" s="93" t="str">
        <f t="shared" si="467"/>
        <v>N</v>
      </c>
      <c r="G9934" s="95">
        <v>1330658.2025462587</v>
      </c>
      <c r="H9934" s="99">
        <v>26492.827757663395</v>
      </c>
      <c r="I9934" s="99">
        <v>32.352833290959069</v>
      </c>
      <c r="J9934" s="96"/>
      <c r="K9934" s="96"/>
      <c r="L9934" s="96"/>
      <c r="M9934" s="96"/>
      <c r="N9934" s="96"/>
      <c r="O9934" s="96"/>
      <c r="P9934" s="96"/>
    </row>
    <row r="9935" spans="1:16" x14ac:dyDescent="0.25">
      <c r="A9935" s="97">
        <v>43807</v>
      </c>
      <c r="B9935" s="101">
        <v>3</v>
      </c>
      <c r="C9935" s="92" t="str">
        <f t="shared" si="465"/>
        <v>DELETE /account-access-consents/{ConsentId}</v>
      </c>
      <c r="D9935" s="94" t="s">
        <v>208</v>
      </c>
      <c r="E9935" s="93" t="str">
        <f t="shared" si="466"/>
        <v>AISP</v>
      </c>
      <c r="F9935" s="93" t="str">
        <f t="shared" si="467"/>
        <v>N</v>
      </c>
      <c r="G9935" s="95">
        <v>602117.84895550727</v>
      </c>
      <c r="H9935" s="99">
        <v>26816.250109984649</v>
      </c>
      <c r="I9935" s="99">
        <v>279.13112065286691</v>
      </c>
      <c r="J9935" s="96"/>
      <c r="K9935" s="96"/>
      <c r="L9935" s="96"/>
      <c r="M9935" s="96"/>
      <c r="N9935" s="96"/>
      <c r="O9935" s="96"/>
      <c r="P9935" s="96"/>
    </row>
    <row r="9936" spans="1:16" x14ac:dyDescent="0.25">
      <c r="A9936" s="97">
        <v>43807</v>
      </c>
      <c r="B9936" s="101">
        <v>4</v>
      </c>
      <c r="C9936" s="92" t="str">
        <f t="shared" si="465"/>
        <v>GET /accounts</v>
      </c>
      <c r="D9936" s="94" t="s">
        <v>208</v>
      </c>
      <c r="E9936" s="93" t="str">
        <f t="shared" si="466"/>
        <v>AISP</v>
      </c>
      <c r="F9936" s="93" t="str">
        <f t="shared" si="467"/>
        <v>Y</v>
      </c>
      <c r="G9936" s="95">
        <v>1742444.1063081634</v>
      </c>
      <c r="H9936" s="99">
        <v>30292.703825976147</v>
      </c>
      <c r="I9936" s="99">
        <v>63.374149986024058</v>
      </c>
      <c r="J9936" s="96"/>
      <c r="K9936" s="96"/>
      <c r="L9936" s="96"/>
      <c r="M9936" s="96"/>
      <c r="N9936" s="96"/>
      <c r="O9936" s="96"/>
      <c r="P9936" s="96"/>
    </row>
    <row r="9937" spans="1:16" x14ac:dyDescent="0.25">
      <c r="A9937" s="97">
        <v>43807</v>
      </c>
      <c r="B9937" s="101">
        <v>5</v>
      </c>
      <c r="C9937" s="92" t="str">
        <f t="shared" si="465"/>
        <v>GET /accounts/{AccountId}</v>
      </c>
      <c r="D9937" s="94" t="s">
        <v>208</v>
      </c>
      <c r="E9937" s="93" t="str">
        <f t="shared" si="466"/>
        <v>AISP</v>
      </c>
      <c r="F9937" s="93" t="str">
        <f t="shared" si="467"/>
        <v>Y</v>
      </c>
      <c r="G9937" s="95">
        <v>2739198.4549734034</v>
      </c>
      <c r="H9937" s="99">
        <v>42829.483919339888</v>
      </c>
      <c r="I9937" s="99">
        <v>88.347031665985725</v>
      </c>
      <c r="J9937" s="96"/>
      <c r="K9937" s="96"/>
      <c r="L9937" s="96"/>
      <c r="M9937" s="96"/>
      <c r="N9937" s="96"/>
      <c r="O9937" s="96"/>
      <c r="P9937" s="96"/>
    </row>
    <row r="9938" spans="1:16" x14ac:dyDescent="0.25">
      <c r="A9938" s="97">
        <v>43807</v>
      </c>
      <c r="B9938" s="101">
        <v>6</v>
      </c>
      <c r="C9938" s="92" t="str">
        <f t="shared" si="465"/>
        <v>GET /accounts/{AccountId}/balances</v>
      </c>
      <c r="D9938" s="94" t="s">
        <v>208</v>
      </c>
      <c r="E9938" s="93" t="str">
        <f t="shared" si="466"/>
        <v>AISP</v>
      </c>
      <c r="F9938" s="93" t="str">
        <f t="shared" si="467"/>
        <v>Y</v>
      </c>
      <c r="G9938" s="95">
        <v>1880159.2106211495</v>
      </c>
      <c r="H9938" s="99">
        <v>30006.86497149969</v>
      </c>
      <c r="I9938" s="99">
        <v>131.40106565864093</v>
      </c>
      <c r="J9938" s="96"/>
      <c r="K9938" s="96"/>
      <c r="L9938" s="96"/>
      <c r="M9938" s="96"/>
      <c r="N9938" s="96"/>
      <c r="O9938" s="96"/>
      <c r="P9938" s="96"/>
    </row>
    <row r="9939" spans="1:16" x14ac:dyDescent="0.25">
      <c r="A9939" s="97">
        <v>43807</v>
      </c>
      <c r="B9939" s="101">
        <v>7</v>
      </c>
      <c r="C9939" s="92" t="str">
        <f t="shared" si="465"/>
        <v>GET /balances</v>
      </c>
      <c r="D9939" s="94" t="s">
        <v>208</v>
      </c>
      <c r="E9939" s="93" t="str">
        <f t="shared" si="466"/>
        <v>AISP</v>
      </c>
      <c r="F9939" s="93" t="str">
        <f t="shared" si="467"/>
        <v>Y</v>
      </c>
      <c r="G9939" s="95">
        <v>1079120.3874854955</v>
      </c>
      <c r="H9939" s="99">
        <v>22619.740766730923</v>
      </c>
      <c r="I9939" s="99">
        <v>145.45203873121787</v>
      </c>
      <c r="J9939" s="96"/>
      <c r="K9939" s="96"/>
      <c r="L9939" s="96"/>
      <c r="M9939" s="96"/>
      <c r="N9939" s="96"/>
      <c r="O9939" s="96"/>
      <c r="P9939" s="96"/>
    </row>
    <row r="9940" spans="1:16" x14ac:dyDescent="0.25">
      <c r="A9940" s="97">
        <v>43807</v>
      </c>
      <c r="B9940" s="101">
        <v>8</v>
      </c>
      <c r="C9940" s="92" t="str">
        <f t="shared" si="465"/>
        <v>GET /accounts/{AccountId}/transactions</v>
      </c>
      <c r="D9940" s="94" t="s">
        <v>208</v>
      </c>
      <c r="E9940" s="93" t="str">
        <f t="shared" si="466"/>
        <v>AISP</v>
      </c>
      <c r="F9940" s="93" t="str">
        <f t="shared" si="467"/>
        <v>Y</v>
      </c>
      <c r="G9940" s="95">
        <v>28588557.50394088</v>
      </c>
      <c r="H9940" s="99">
        <v>18854.941331326241</v>
      </c>
      <c r="I9940" s="99">
        <v>158.68832042720288</v>
      </c>
      <c r="J9940" s="96"/>
      <c r="K9940" s="96"/>
      <c r="L9940" s="96"/>
      <c r="M9940" s="96"/>
      <c r="N9940" s="96"/>
      <c r="O9940" s="96"/>
      <c r="P9940" s="96"/>
    </row>
    <row r="9941" spans="1:16" x14ac:dyDescent="0.25">
      <c r="A9941" s="97">
        <v>43807</v>
      </c>
      <c r="B9941" s="101">
        <v>9</v>
      </c>
      <c r="C9941" s="92" t="str">
        <f t="shared" si="465"/>
        <v>GET /transactions</v>
      </c>
      <c r="D9941" s="94" t="s">
        <v>208</v>
      </c>
      <c r="E9941" s="93" t="str">
        <f t="shared" si="466"/>
        <v>AISP</v>
      </c>
      <c r="F9941" s="93" t="str">
        <f t="shared" si="467"/>
        <v>Y</v>
      </c>
      <c r="G9941" s="95">
        <v>333679786.47673637</v>
      </c>
      <c r="H9941" s="99">
        <v>44204.711200769598</v>
      </c>
      <c r="I9941" s="99">
        <v>33.561967158709834</v>
      </c>
      <c r="J9941" s="96"/>
      <c r="K9941" s="96"/>
      <c r="L9941" s="96"/>
      <c r="M9941" s="96"/>
      <c r="N9941" s="96"/>
      <c r="O9941" s="96"/>
      <c r="P9941" s="96"/>
    </row>
    <row r="9942" spans="1:16" x14ac:dyDescent="0.25">
      <c r="A9942" s="97">
        <v>43807</v>
      </c>
      <c r="B9942" s="101">
        <v>10</v>
      </c>
      <c r="C9942" s="92" t="str">
        <f t="shared" si="465"/>
        <v>GET /accounts/{AccountId}/beneficiaries</v>
      </c>
      <c r="D9942" s="94" t="s">
        <v>208</v>
      </c>
      <c r="E9942" s="93" t="str">
        <f t="shared" si="466"/>
        <v>AISP</v>
      </c>
      <c r="F9942" s="93" t="str">
        <f t="shared" si="467"/>
        <v>Y</v>
      </c>
      <c r="G9942" s="95">
        <v>2143585.9601250393</v>
      </c>
      <c r="H9942" s="99">
        <v>26343.783846289771</v>
      </c>
      <c r="I9942" s="99">
        <v>130.57496369418254</v>
      </c>
      <c r="J9942" s="96"/>
      <c r="K9942" s="96"/>
      <c r="L9942" s="96"/>
      <c r="M9942" s="96"/>
      <c r="N9942" s="96"/>
      <c r="O9942" s="96"/>
      <c r="P9942" s="96"/>
    </row>
    <row r="9943" spans="1:16" x14ac:dyDescent="0.25">
      <c r="A9943" s="97">
        <v>43807</v>
      </c>
      <c r="B9943" s="101">
        <v>11</v>
      </c>
      <c r="C9943" s="92" t="str">
        <f t="shared" si="465"/>
        <v>GET /beneficiaries</v>
      </c>
      <c r="D9943" s="94" t="s">
        <v>208</v>
      </c>
      <c r="E9943" s="93" t="str">
        <f t="shared" si="466"/>
        <v>AISP</v>
      </c>
      <c r="F9943" s="93" t="str">
        <f t="shared" si="467"/>
        <v>Y</v>
      </c>
      <c r="G9943" s="95">
        <v>2578639.0114464327</v>
      </c>
      <c r="H9943" s="99">
        <v>34925.570158889997</v>
      </c>
      <c r="I9943" s="99">
        <v>27.639580832143658</v>
      </c>
      <c r="J9943" s="96"/>
      <c r="K9943" s="96"/>
      <c r="L9943" s="96"/>
      <c r="M9943" s="96"/>
      <c r="N9943" s="96"/>
      <c r="O9943" s="96"/>
      <c r="P9943" s="96"/>
    </row>
    <row r="9944" spans="1:16" x14ac:dyDescent="0.25">
      <c r="A9944" s="97">
        <v>43807</v>
      </c>
      <c r="B9944" s="101">
        <v>12</v>
      </c>
      <c r="C9944" s="92" t="str">
        <f t="shared" si="465"/>
        <v>GET /accounts/{AccountId}/direct-debits</v>
      </c>
      <c r="D9944" s="94" t="s">
        <v>208</v>
      </c>
      <c r="E9944" s="93" t="str">
        <f t="shared" si="466"/>
        <v>AISP</v>
      </c>
      <c r="F9944" s="93" t="str">
        <f t="shared" si="467"/>
        <v>Y</v>
      </c>
      <c r="G9944" s="95">
        <v>1761402.6354872356</v>
      </c>
      <c r="H9944" s="99">
        <v>35195.423716533987</v>
      </c>
      <c r="I9944" s="99">
        <v>185.72334077551056</v>
      </c>
      <c r="J9944" s="96"/>
      <c r="K9944" s="96"/>
      <c r="L9944" s="96"/>
      <c r="M9944" s="96"/>
      <c r="N9944" s="96"/>
      <c r="O9944" s="96"/>
      <c r="P9944" s="96"/>
    </row>
    <row r="9945" spans="1:16" x14ac:dyDescent="0.25">
      <c r="A9945" s="97">
        <v>43807</v>
      </c>
      <c r="B9945" s="101">
        <v>13</v>
      </c>
      <c r="C9945" s="92" t="str">
        <f t="shared" si="465"/>
        <v>GET /direct-debits</v>
      </c>
      <c r="D9945" s="94" t="s">
        <v>208</v>
      </c>
      <c r="E9945" s="93" t="str">
        <f t="shared" si="466"/>
        <v>AISP</v>
      </c>
      <c r="F9945" s="93" t="str">
        <f t="shared" si="467"/>
        <v>Y</v>
      </c>
      <c r="G9945" s="95">
        <v>1617936.7693745869</v>
      </c>
      <c r="H9945" s="99">
        <v>20231.109790231658</v>
      </c>
      <c r="I9945" s="99">
        <v>227.35720105671493</v>
      </c>
      <c r="J9945" s="96"/>
      <c r="K9945" s="96"/>
      <c r="L9945" s="96"/>
      <c r="M9945" s="96"/>
      <c r="N9945" s="96"/>
      <c r="O9945" s="96"/>
      <c r="P9945" s="96"/>
    </row>
    <row r="9946" spans="1:16" x14ac:dyDescent="0.25">
      <c r="A9946" s="97">
        <v>43807</v>
      </c>
      <c r="B9946" s="101">
        <v>14</v>
      </c>
      <c r="C9946" s="92" t="str">
        <f t="shared" si="465"/>
        <v>GET /accounts/{AccountId}/standing-orders</v>
      </c>
      <c r="D9946" s="94" t="s">
        <v>208</v>
      </c>
      <c r="E9946" s="93" t="str">
        <f t="shared" si="466"/>
        <v>AISP</v>
      </c>
      <c r="F9946" s="93" t="str">
        <f t="shared" si="467"/>
        <v>Y</v>
      </c>
      <c r="G9946" s="95">
        <v>821784.6340943157</v>
      </c>
      <c r="H9946" s="99">
        <v>18395.514502825492</v>
      </c>
      <c r="I9946" s="99">
        <v>141.26213970207928</v>
      </c>
      <c r="J9946" s="96"/>
      <c r="K9946" s="96"/>
      <c r="L9946" s="96"/>
      <c r="M9946" s="96"/>
      <c r="N9946" s="96"/>
      <c r="O9946" s="96"/>
      <c r="P9946" s="96"/>
    </row>
    <row r="9947" spans="1:16" x14ac:dyDescent="0.25">
      <c r="A9947" s="97">
        <v>43807</v>
      </c>
      <c r="B9947" s="101">
        <v>15</v>
      </c>
      <c r="C9947" s="92" t="str">
        <f t="shared" si="465"/>
        <v>GET /standing-orders</v>
      </c>
      <c r="D9947" s="94" t="s">
        <v>208</v>
      </c>
      <c r="E9947" s="93" t="str">
        <f t="shared" si="466"/>
        <v>AISP</v>
      </c>
      <c r="F9947" s="93" t="str">
        <f t="shared" si="467"/>
        <v>Y</v>
      </c>
      <c r="G9947" s="95">
        <v>1384014.796469402</v>
      </c>
      <c r="H9947" s="99">
        <v>42826.825657494119</v>
      </c>
      <c r="I9947" s="99">
        <v>149.58526119632995</v>
      </c>
      <c r="J9947" s="96"/>
      <c r="K9947" s="96"/>
      <c r="L9947" s="96"/>
      <c r="M9947" s="96"/>
      <c r="N9947" s="96"/>
      <c r="O9947" s="96"/>
      <c r="P9947" s="96"/>
    </row>
    <row r="9948" spans="1:16" x14ac:dyDescent="0.25">
      <c r="A9948" s="97">
        <v>43807</v>
      </c>
      <c r="B9948" s="101">
        <v>16</v>
      </c>
      <c r="C9948" s="92" t="str">
        <f t="shared" si="465"/>
        <v>GET /accounts/{AccountId}/product</v>
      </c>
      <c r="D9948" s="94" t="s">
        <v>208</v>
      </c>
      <c r="E9948" s="93" t="str">
        <f t="shared" si="466"/>
        <v>AISP</v>
      </c>
      <c r="F9948" s="93" t="str">
        <f t="shared" si="467"/>
        <v>Y</v>
      </c>
      <c r="G9948" s="95">
        <v>344371.39606108511</v>
      </c>
      <c r="H9948" s="99">
        <v>5722.1765131843731</v>
      </c>
      <c r="I9948" s="99">
        <v>152.87413861143386</v>
      </c>
      <c r="J9948" s="96"/>
      <c r="K9948" s="96"/>
      <c r="L9948" s="96"/>
      <c r="M9948" s="96"/>
      <c r="N9948" s="96"/>
      <c r="O9948" s="96"/>
      <c r="P9948" s="96"/>
    </row>
    <row r="9949" spans="1:16" x14ac:dyDescent="0.25">
      <c r="A9949" s="97">
        <v>43807</v>
      </c>
      <c r="B9949" s="101">
        <v>17</v>
      </c>
      <c r="C9949" s="92" t="str">
        <f t="shared" si="465"/>
        <v>GET /products</v>
      </c>
      <c r="D9949" s="94" t="s">
        <v>208</v>
      </c>
      <c r="E9949" s="93" t="str">
        <f t="shared" si="466"/>
        <v>AISP</v>
      </c>
      <c r="F9949" s="93" t="str">
        <f t="shared" si="467"/>
        <v>Y</v>
      </c>
      <c r="G9949" s="95">
        <v>723863.15298532438</v>
      </c>
      <c r="H9949" s="99">
        <v>35391.775828844831</v>
      </c>
      <c r="I9949" s="99">
        <v>234.69493778962257</v>
      </c>
      <c r="J9949" s="96"/>
      <c r="K9949" s="96"/>
      <c r="L9949" s="96"/>
      <c r="M9949" s="96"/>
      <c r="N9949" s="96"/>
      <c r="O9949" s="96"/>
      <c r="P9949" s="96"/>
    </row>
    <row r="9950" spans="1:16" x14ac:dyDescent="0.25">
      <c r="A9950" s="97">
        <v>43807</v>
      </c>
      <c r="B9950" s="101">
        <v>18</v>
      </c>
      <c r="C9950" s="92" t="str">
        <f t="shared" si="465"/>
        <v>GET /accounts/{AccountId}/offers</v>
      </c>
      <c r="D9950" s="94" t="s">
        <v>208</v>
      </c>
      <c r="E9950" s="93" t="str">
        <f t="shared" si="466"/>
        <v>AISP</v>
      </c>
      <c r="F9950" s="93" t="str">
        <f t="shared" si="467"/>
        <v>Y</v>
      </c>
      <c r="G9950" s="95">
        <v>890793.20750096021</v>
      </c>
      <c r="H9950" s="99">
        <v>42827.290006654461</v>
      </c>
      <c r="I9950" s="99">
        <v>268.73866220814409</v>
      </c>
      <c r="J9950" s="96"/>
      <c r="K9950" s="96"/>
      <c r="L9950" s="96"/>
      <c r="M9950" s="96"/>
      <c r="N9950" s="96"/>
      <c r="O9950" s="96"/>
      <c r="P9950" s="96"/>
    </row>
    <row r="9951" spans="1:16" x14ac:dyDescent="0.25">
      <c r="A9951" s="97">
        <v>43807</v>
      </c>
      <c r="B9951" s="101">
        <v>19</v>
      </c>
      <c r="C9951" s="92" t="str">
        <f t="shared" si="465"/>
        <v>GET /offers</v>
      </c>
      <c r="D9951" s="94" t="s">
        <v>208</v>
      </c>
      <c r="E9951" s="93" t="str">
        <f t="shared" si="466"/>
        <v>AISP</v>
      </c>
      <c r="F9951" s="93" t="str">
        <f t="shared" si="467"/>
        <v>Y</v>
      </c>
      <c r="G9951" s="95">
        <v>3271968.9232786968</v>
      </c>
      <c r="H9951" s="99">
        <v>41655.142999300195</v>
      </c>
      <c r="I9951" s="99">
        <v>160.50304255661098</v>
      </c>
      <c r="J9951" s="96"/>
      <c r="K9951" s="96"/>
      <c r="L9951" s="96"/>
      <c r="M9951" s="96"/>
      <c r="N9951" s="96"/>
      <c r="O9951" s="96"/>
      <c r="P9951" s="96"/>
    </row>
    <row r="9952" spans="1:16" x14ac:dyDescent="0.25">
      <c r="A9952" s="97">
        <v>43807</v>
      </c>
      <c r="B9952" s="101">
        <v>20</v>
      </c>
      <c r="C9952" s="92" t="str">
        <f t="shared" si="465"/>
        <v>GET /accounts/{AccountId}/party</v>
      </c>
      <c r="D9952" s="94" t="s">
        <v>208</v>
      </c>
      <c r="E9952" s="93" t="str">
        <f t="shared" si="466"/>
        <v>AISP</v>
      </c>
      <c r="F9952" s="93" t="str">
        <f t="shared" si="467"/>
        <v>Y</v>
      </c>
      <c r="G9952" s="95">
        <v>1175253.2756302673</v>
      </c>
      <c r="H9952" s="99">
        <v>51123.114906903189</v>
      </c>
      <c r="I9952" s="99">
        <v>0</v>
      </c>
      <c r="J9952" s="96"/>
      <c r="K9952" s="96"/>
      <c r="L9952" s="96"/>
      <c r="M9952" s="96"/>
      <c r="N9952" s="96"/>
      <c r="O9952" s="96"/>
      <c r="P9952" s="96"/>
    </row>
    <row r="9953" spans="1:16" x14ac:dyDescent="0.25">
      <c r="A9953" s="97">
        <v>43807</v>
      </c>
      <c r="B9953" s="101">
        <v>21</v>
      </c>
      <c r="C9953" s="92" t="str">
        <f t="shared" si="465"/>
        <v>GET /party</v>
      </c>
      <c r="D9953" s="94" t="s">
        <v>208</v>
      </c>
      <c r="E9953" s="93" t="str">
        <f t="shared" si="466"/>
        <v>AISP</v>
      </c>
      <c r="F9953" s="93" t="str">
        <f t="shared" si="467"/>
        <v>Y</v>
      </c>
      <c r="G9953" s="95">
        <v>717468.97570121416</v>
      </c>
      <c r="H9953" s="99">
        <v>10868.359917834216</v>
      </c>
      <c r="I9953" s="99">
        <v>354.29518208451083</v>
      </c>
      <c r="J9953" s="96"/>
      <c r="K9953" s="96"/>
      <c r="L9953" s="96"/>
      <c r="M9953" s="96"/>
      <c r="N9953" s="96"/>
      <c r="O9953" s="96"/>
      <c r="P9953" s="96"/>
    </row>
    <row r="9954" spans="1:16" x14ac:dyDescent="0.25">
      <c r="A9954" s="97">
        <v>43807</v>
      </c>
      <c r="B9954" s="101">
        <v>22</v>
      </c>
      <c r="C9954" s="92" t="str">
        <f t="shared" si="465"/>
        <v>GET /accounts/{AccountId}/scheduled-payments</v>
      </c>
      <c r="D9954" s="94" t="s">
        <v>208</v>
      </c>
      <c r="E9954" s="93" t="str">
        <f t="shared" si="466"/>
        <v>AISP</v>
      </c>
      <c r="F9954" s="93" t="str">
        <f t="shared" si="467"/>
        <v>Y</v>
      </c>
      <c r="G9954" s="95">
        <v>921130.12462197512</v>
      </c>
      <c r="H9954" s="99">
        <v>37816.278883899744</v>
      </c>
      <c r="I9954" s="99">
        <v>2.709366684043951</v>
      </c>
      <c r="J9954" s="96"/>
      <c r="K9954" s="96"/>
      <c r="L9954" s="96"/>
      <c r="M9954" s="96"/>
      <c r="N9954" s="96"/>
      <c r="O9954" s="96"/>
      <c r="P9954" s="96"/>
    </row>
    <row r="9955" spans="1:16" x14ac:dyDescent="0.25">
      <c r="A9955" s="97">
        <v>43807</v>
      </c>
      <c r="B9955" s="101">
        <v>23</v>
      </c>
      <c r="C9955" s="92" t="str">
        <f t="shared" si="465"/>
        <v>GET /scheduled-payments</v>
      </c>
      <c r="D9955" s="94" t="s">
        <v>208</v>
      </c>
      <c r="E9955" s="93" t="str">
        <f t="shared" si="466"/>
        <v>AISP</v>
      </c>
      <c r="F9955" s="93" t="str">
        <f t="shared" si="467"/>
        <v>Y</v>
      </c>
      <c r="G9955" s="95">
        <v>1777577.8877708828</v>
      </c>
      <c r="H9955" s="99">
        <v>31291.488209173633</v>
      </c>
      <c r="I9955" s="99">
        <v>88.753335625782768</v>
      </c>
      <c r="J9955" s="96"/>
      <c r="K9955" s="96"/>
      <c r="L9955" s="96"/>
      <c r="M9955" s="96"/>
      <c r="N9955" s="96"/>
      <c r="O9955" s="96"/>
      <c r="P9955" s="96"/>
    </row>
    <row r="9956" spans="1:16" x14ac:dyDescent="0.25">
      <c r="A9956" s="97">
        <v>43807</v>
      </c>
      <c r="B9956" s="101">
        <v>24</v>
      </c>
      <c r="C9956" s="92" t="str">
        <f t="shared" si="465"/>
        <v>GET /accounts/{AccountId}/statements</v>
      </c>
      <c r="D9956" s="94" t="s">
        <v>208</v>
      </c>
      <c r="E9956" s="93" t="str">
        <f t="shared" si="466"/>
        <v>AISP</v>
      </c>
      <c r="F9956" s="93" t="str">
        <f t="shared" si="467"/>
        <v>Y</v>
      </c>
      <c r="G9956" s="95">
        <v>783933.23964113474</v>
      </c>
      <c r="H9956" s="99">
        <v>13471.862607989153</v>
      </c>
      <c r="I9956" s="99">
        <v>126.82259678268373</v>
      </c>
      <c r="J9956" s="96"/>
      <c r="K9956" s="96"/>
      <c r="L9956" s="96"/>
      <c r="M9956" s="96"/>
      <c r="N9956" s="96"/>
      <c r="O9956" s="96"/>
      <c r="P9956" s="96"/>
    </row>
    <row r="9957" spans="1:16" x14ac:dyDescent="0.25">
      <c r="A9957" s="97">
        <v>43807</v>
      </c>
      <c r="B9957" s="101">
        <v>25</v>
      </c>
      <c r="C9957" s="92" t="str">
        <f t="shared" si="465"/>
        <v>GET /accounts/{AccountId}/statements/{StatementId}</v>
      </c>
      <c r="D9957" s="94" t="s">
        <v>208</v>
      </c>
      <c r="E9957" s="93" t="str">
        <f t="shared" si="466"/>
        <v>AISP</v>
      </c>
      <c r="F9957" s="93" t="str">
        <f t="shared" si="467"/>
        <v>Y</v>
      </c>
      <c r="G9957" s="95">
        <v>1207983.885253075</v>
      </c>
      <c r="H9957" s="99">
        <v>23958.623244429946</v>
      </c>
      <c r="I9957" s="99">
        <v>106.04424077579765</v>
      </c>
      <c r="J9957" s="96"/>
      <c r="K9957" s="96"/>
      <c r="L9957" s="96"/>
      <c r="M9957" s="96"/>
      <c r="N9957" s="96"/>
      <c r="O9957" s="96"/>
      <c r="P9957" s="96"/>
    </row>
    <row r="9958" spans="1:16" x14ac:dyDescent="0.25">
      <c r="A9958" s="97">
        <v>43807</v>
      </c>
      <c r="B9958" s="101">
        <v>26</v>
      </c>
      <c r="C9958" s="92" t="str">
        <f t="shared" si="465"/>
        <v>GET /accounts/{AccountId}/statements/{StatementId}/file</v>
      </c>
      <c r="D9958" s="94" t="s">
        <v>208</v>
      </c>
      <c r="E9958" s="93" t="str">
        <f t="shared" si="466"/>
        <v>AISP</v>
      </c>
      <c r="F9958" s="93" t="str">
        <f t="shared" si="467"/>
        <v>Y</v>
      </c>
      <c r="G9958" s="95">
        <v>2156457.5441106935</v>
      </c>
      <c r="H9958" s="103">
        <v>23140.272259650454</v>
      </c>
      <c r="I9958" s="103">
        <v>90.300029280995318</v>
      </c>
      <c r="J9958" s="96"/>
      <c r="K9958" s="96"/>
      <c r="L9958" s="96"/>
      <c r="M9958" s="96"/>
      <c r="N9958" s="96"/>
      <c r="O9958" s="96"/>
      <c r="P9958" s="96"/>
    </row>
    <row r="9959" spans="1:16" x14ac:dyDescent="0.25">
      <c r="A9959" s="97">
        <v>43807</v>
      </c>
      <c r="B9959" s="101">
        <v>27</v>
      </c>
      <c r="C9959" s="92" t="str">
        <f t="shared" si="465"/>
        <v>GET /accounts/{AccountId}/statements/{StatementId}/transactions</v>
      </c>
      <c r="D9959" s="94" t="s">
        <v>208</v>
      </c>
      <c r="E9959" s="93" t="str">
        <f t="shared" si="466"/>
        <v>AISP</v>
      </c>
      <c r="F9959" s="93" t="str">
        <f t="shared" si="467"/>
        <v>Y</v>
      </c>
      <c r="G9959" s="95">
        <v>30628289.778453503</v>
      </c>
      <c r="H9959" s="103">
        <v>7626.8965862074665</v>
      </c>
      <c r="I9959" s="103">
        <v>246.67307321706505</v>
      </c>
      <c r="J9959" s="96"/>
      <c r="K9959" s="96"/>
      <c r="L9959" s="96"/>
      <c r="M9959" s="96"/>
      <c r="N9959" s="96"/>
      <c r="O9959" s="96"/>
      <c r="P9959" s="96"/>
    </row>
    <row r="9960" spans="1:16" x14ac:dyDescent="0.25">
      <c r="A9960" s="97">
        <v>43807</v>
      </c>
      <c r="B9960" s="101">
        <v>28</v>
      </c>
      <c r="C9960" s="92" t="str">
        <f t="shared" si="465"/>
        <v>GET /statements</v>
      </c>
      <c r="D9960" s="94" t="s">
        <v>208</v>
      </c>
      <c r="E9960" s="93" t="str">
        <f t="shared" si="466"/>
        <v>AISP</v>
      </c>
      <c r="F9960" s="93" t="str">
        <f t="shared" si="467"/>
        <v>Y</v>
      </c>
      <c r="G9960" s="95">
        <v>3003749.7996281134</v>
      </c>
      <c r="H9960" s="103">
        <v>42916.720519690738</v>
      </c>
      <c r="I9960" s="103">
        <v>63.84703055703509</v>
      </c>
      <c r="J9960" s="96"/>
      <c r="K9960" s="96"/>
      <c r="L9960" s="96"/>
      <c r="M9960" s="96"/>
      <c r="N9960" s="96"/>
      <c r="O9960" s="96"/>
      <c r="P9960" s="96"/>
    </row>
    <row r="9961" spans="1:16" x14ac:dyDescent="0.25">
      <c r="A9961" s="97">
        <v>43807</v>
      </c>
      <c r="B9961" s="101">
        <v>29</v>
      </c>
      <c r="C9961" s="92" t="str">
        <f t="shared" si="465"/>
        <v>POST /domestic-payment-consents</v>
      </c>
      <c r="D9961" s="94" t="s">
        <v>208</v>
      </c>
      <c r="E9961" s="93" t="str">
        <f t="shared" si="466"/>
        <v>PISP</v>
      </c>
      <c r="F9961" s="93" t="str">
        <f t="shared" si="467"/>
        <v>N</v>
      </c>
      <c r="G9961" s="95">
        <v>3493074.9064140688</v>
      </c>
      <c r="H9961" s="99">
        <v>8259.3380320084034</v>
      </c>
      <c r="I9961" s="99">
        <v>87.652186156516777</v>
      </c>
      <c r="J9961" s="96"/>
      <c r="K9961" s="96"/>
      <c r="L9961" s="96"/>
      <c r="M9961" s="96"/>
      <c r="N9961" s="96"/>
      <c r="O9961" s="96"/>
      <c r="P9961" s="96"/>
    </row>
    <row r="9962" spans="1:16" x14ac:dyDescent="0.25">
      <c r="A9962" s="97">
        <v>43807</v>
      </c>
      <c r="B9962" s="101">
        <v>30</v>
      </c>
      <c r="C9962" s="92" t="str">
        <f t="shared" si="465"/>
        <v>GET /domestic-payment-consents/{ConsentId}</v>
      </c>
      <c r="D9962" s="94" t="s">
        <v>208</v>
      </c>
      <c r="E9962" s="93" t="str">
        <f t="shared" si="466"/>
        <v>PISP</v>
      </c>
      <c r="F9962" s="93" t="str">
        <f t="shared" si="467"/>
        <v>N</v>
      </c>
      <c r="G9962" s="95">
        <v>14399774.825637752</v>
      </c>
      <c r="H9962" s="99">
        <v>17257.850007752713</v>
      </c>
      <c r="I9962" s="99">
        <v>130.29224892794193</v>
      </c>
      <c r="J9962" s="96"/>
      <c r="K9962" s="96"/>
      <c r="L9962" s="96"/>
      <c r="M9962" s="96"/>
      <c r="N9962" s="96"/>
      <c r="O9962" s="96"/>
      <c r="P9962" s="96"/>
    </row>
    <row r="9963" spans="1:16" x14ac:dyDescent="0.25">
      <c r="A9963" s="97">
        <v>43807</v>
      </c>
      <c r="B9963" s="101">
        <v>31</v>
      </c>
      <c r="C9963" s="92" t="str">
        <f t="shared" si="465"/>
        <v>POST /domestic-payments</v>
      </c>
      <c r="D9963" s="94" t="s">
        <v>208</v>
      </c>
      <c r="E9963" s="93" t="str">
        <f t="shared" si="466"/>
        <v>PISP</v>
      </c>
      <c r="F9963" s="93" t="str">
        <f t="shared" si="467"/>
        <v>Y</v>
      </c>
      <c r="G9963" s="95">
        <v>4464987.4015247719</v>
      </c>
      <c r="H9963" s="99">
        <v>15932.340897595481</v>
      </c>
      <c r="I9963" s="99">
        <v>5.7783720268369203</v>
      </c>
      <c r="J9963" s="96"/>
      <c r="K9963" s="96"/>
      <c r="L9963" s="96"/>
      <c r="M9963" s="96"/>
      <c r="N9963" s="96"/>
      <c r="O9963" s="96"/>
      <c r="P9963" s="96"/>
    </row>
    <row r="9964" spans="1:16" x14ac:dyDescent="0.25">
      <c r="A9964" s="97">
        <v>43807</v>
      </c>
      <c r="B9964" s="101">
        <v>32</v>
      </c>
      <c r="C9964" s="92" t="str">
        <f t="shared" si="465"/>
        <v>GET /domestic-payments/{DomesticPaymentId}</v>
      </c>
      <c r="D9964" s="94" t="s">
        <v>208</v>
      </c>
      <c r="E9964" s="93" t="str">
        <f t="shared" si="466"/>
        <v>PISP</v>
      </c>
      <c r="F9964" s="93" t="str">
        <f t="shared" si="467"/>
        <v>Y</v>
      </c>
      <c r="G9964" s="95">
        <v>31045855.514657166</v>
      </c>
      <c r="H9964" s="99">
        <v>38506.369322161838</v>
      </c>
      <c r="I9964" s="99">
        <v>63.628783084897293</v>
      </c>
      <c r="J9964" s="96"/>
      <c r="K9964" s="96"/>
      <c r="L9964" s="96"/>
      <c r="M9964" s="96"/>
      <c r="N9964" s="96"/>
      <c r="O9964" s="96"/>
      <c r="P9964" s="96"/>
    </row>
    <row r="9965" spans="1:16" x14ac:dyDescent="0.25">
      <c r="A9965" s="97">
        <v>43807</v>
      </c>
      <c r="B9965" s="101">
        <v>33</v>
      </c>
      <c r="C9965" s="92" t="str">
        <f t="shared" si="465"/>
        <v>POST /domestic-scheduled-payment-consents</v>
      </c>
      <c r="D9965" s="94" t="s">
        <v>208</v>
      </c>
      <c r="E9965" s="93" t="str">
        <f t="shared" si="466"/>
        <v>PISP</v>
      </c>
      <c r="F9965" s="93" t="str">
        <f t="shared" si="467"/>
        <v>N</v>
      </c>
      <c r="G9965" s="95">
        <v>19198648.480456915</v>
      </c>
      <c r="H9965" s="99">
        <v>18887.127203842312</v>
      </c>
      <c r="I9965" s="99">
        <v>94.915945316488362</v>
      </c>
      <c r="J9965" s="96"/>
      <c r="K9965" s="96"/>
      <c r="L9965" s="96"/>
      <c r="M9965" s="96"/>
      <c r="N9965" s="96"/>
      <c r="O9965" s="96"/>
      <c r="P9965" s="96"/>
    </row>
    <row r="9966" spans="1:16" x14ac:dyDescent="0.25">
      <c r="A9966" s="97">
        <v>43807</v>
      </c>
      <c r="B9966" s="101">
        <v>34</v>
      </c>
      <c r="C9966" s="92" t="str">
        <f t="shared" si="465"/>
        <v>GET /domestic-scheduled-payment-consents/{ConsentId}</v>
      </c>
      <c r="D9966" s="94" t="s">
        <v>208</v>
      </c>
      <c r="E9966" s="93" t="str">
        <f t="shared" si="466"/>
        <v>PISP</v>
      </c>
      <c r="F9966" s="93" t="str">
        <f t="shared" si="467"/>
        <v>N</v>
      </c>
      <c r="G9966" s="95">
        <v>10786441.687626572</v>
      </c>
      <c r="H9966" s="99">
        <v>13398.821760076999</v>
      </c>
      <c r="I9966" s="99">
        <v>70.959086756694191</v>
      </c>
      <c r="J9966" s="96"/>
      <c r="K9966" s="96"/>
      <c r="L9966" s="96"/>
      <c r="M9966" s="96"/>
      <c r="N9966" s="96"/>
      <c r="O9966" s="96"/>
      <c r="P9966" s="96"/>
    </row>
    <row r="9967" spans="1:16" x14ac:dyDescent="0.25">
      <c r="A9967" s="97">
        <v>43807</v>
      </c>
      <c r="B9967" s="101">
        <v>35</v>
      </c>
      <c r="C9967" s="92" t="str">
        <f t="shared" si="465"/>
        <v>POST /domestic-scheduled-payments</v>
      </c>
      <c r="D9967" s="94" t="s">
        <v>208</v>
      </c>
      <c r="E9967" s="93" t="str">
        <f t="shared" si="466"/>
        <v>PISP</v>
      </c>
      <c r="F9967" s="93" t="str">
        <f t="shared" si="467"/>
        <v>Y</v>
      </c>
      <c r="G9967" s="95">
        <v>30182894.476093087</v>
      </c>
      <c r="H9967" s="99">
        <v>46083.610529605721</v>
      </c>
      <c r="I9967" s="99">
        <v>143.6223683427587</v>
      </c>
      <c r="J9967" s="96"/>
      <c r="K9967" s="96"/>
      <c r="L9967" s="96"/>
      <c r="M9967" s="96"/>
      <c r="N9967" s="96"/>
      <c r="O9967" s="96"/>
      <c r="P9967" s="96"/>
    </row>
    <row r="9968" spans="1:16" x14ac:dyDescent="0.25">
      <c r="A9968" s="97">
        <v>43807</v>
      </c>
      <c r="B9968" s="101">
        <v>36</v>
      </c>
      <c r="C9968" s="92" t="str">
        <f t="shared" si="465"/>
        <v>GET /domestic-scheduled-payments/{DomesticScheduledPaymentId}</v>
      </c>
      <c r="D9968" s="94" t="s">
        <v>208</v>
      </c>
      <c r="E9968" s="93" t="str">
        <f t="shared" si="466"/>
        <v>PISP</v>
      </c>
      <c r="F9968" s="93" t="str">
        <f t="shared" si="467"/>
        <v>Y</v>
      </c>
      <c r="G9968" s="95">
        <v>13148358.039457344</v>
      </c>
      <c r="H9968" s="99">
        <v>33240.090523942112</v>
      </c>
      <c r="I9968" s="99">
        <v>85.53224811080608</v>
      </c>
      <c r="J9968" s="96"/>
      <c r="K9968" s="96"/>
      <c r="L9968" s="96"/>
      <c r="M9968" s="96"/>
      <c r="N9968" s="96"/>
      <c r="O9968" s="96"/>
      <c r="P9968" s="96"/>
    </row>
    <row r="9969" spans="1:16" x14ac:dyDescent="0.25">
      <c r="A9969" s="97">
        <v>43807</v>
      </c>
      <c r="B9969" s="101">
        <v>37</v>
      </c>
      <c r="C9969" s="92" t="str">
        <f t="shared" si="465"/>
        <v>POST /domestic-standing-order-consents</v>
      </c>
      <c r="D9969" s="94" t="s">
        <v>208</v>
      </c>
      <c r="E9969" s="93" t="str">
        <f t="shared" si="466"/>
        <v>PISP</v>
      </c>
      <c r="F9969" s="93" t="str">
        <f t="shared" si="467"/>
        <v>N</v>
      </c>
      <c r="G9969" s="95">
        <v>25918787.285684191</v>
      </c>
      <c r="H9969" s="99">
        <v>24705.240941406373</v>
      </c>
      <c r="I9969" s="99">
        <v>226.23250339084137</v>
      </c>
      <c r="J9969" s="96"/>
      <c r="K9969" s="96"/>
      <c r="L9969" s="96"/>
      <c r="M9969" s="96"/>
      <c r="N9969" s="96"/>
      <c r="O9969" s="96"/>
      <c r="P9969" s="96"/>
    </row>
    <row r="9970" spans="1:16" x14ac:dyDescent="0.25">
      <c r="A9970" s="97">
        <v>43807</v>
      </c>
      <c r="B9970" s="101">
        <v>38</v>
      </c>
      <c r="C9970" s="92" t="str">
        <f t="shared" si="465"/>
        <v>GET /domestic-standing-order-consents/{ConsentId}</v>
      </c>
      <c r="D9970" s="94" t="s">
        <v>208</v>
      </c>
      <c r="E9970" s="93" t="str">
        <f t="shared" si="466"/>
        <v>PISP</v>
      </c>
      <c r="F9970" s="93" t="str">
        <f t="shared" si="467"/>
        <v>N</v>
      </c>
      <c r="G9970" s="95">
        <v>25041969.244262259</v>
      </c>
      <c r="H9970" s="99">
        <v>28024.96070526509</v>
      </c>
      <c r="I9970" s="99">
        <v>206.48217157239554</v>
      </c>
      <c r="J9970" s="96"/>
      <c r="K9970" s="96"/>
      <c r="L9970" s="96"/>
      <c r="M9970" s="96"/>
      <c r="N9970" s="96"/>
      <c r="O9970" s="96"/>
      <c r="P9970" s="96"/>
    </row>
    <row r="9971" spans="1:16" x14ac:dyDescent="0.25">
      <c r="A9971" s="97">
        <v>43807</v>
      </c>
      <c r="B9971" s="101">
        <v>39</v>
      </c>
      <c r="C9971" s="92" t="str">
        <f t="shared" si="465"/>
        <v>POST /domestic-standing-orders</v>
      </c>
      <c r="D9971" s="94" t="s">
        <v>208</v>
      </c>
      <c r="E9971" s="93" t="str">
        <f t="shared" si="466"/>
        <v>PISP</v>
      </c>
      <c r="F9971" s="93" t="str">
        <f t="shared" si="467"/>
        <v>Y</v>
      </c>
      <c r="G9971" s="95">
        <v>7666179.8515502587</v>
      </c>
      <c r="H9971" s="99">
        <v>17712.67208630349</v>
      </c>
      <c r="I9971" s="99">
        <v>2.1267765249379975</v>
      </c>
      <c r="J9971" s="96"/>
      <c r="K9971" s="96"/>
      <c r="L9971" s="96"/>
      <c r="M9971" s="96"/>
      <c r="N9971" s="96"/>
      <c r="O9971" s="96"/>
      <c r="P9971" s="96"/>
    </row>
    <row r="9972" spans="1:16" x14ac:dyDescent="0.25">
      <c r="A9972" s="97">
        <v>43807</v>
      </c>
      <c r="B9972" s="101">
        <v>40</v>
      </c>
      <c r="C9972" s="92" t="str">
        <f t="shared" si="465"/>
        <v>GET /domestic-standing-orders/{DomesticStandingOrderId}</v>
      </c>
      <c r="D9972" s="94" t="s">
        <v>208</v>
      </c>
      <c r="E9972" s="93" t="str">
        <f t="shared" si="466"/>
        <v>PISP</v>
      </c>
      <c r="F9972" s="93" t="str">
        <f t="shared" si="467"/>
        <v>Y</v>
      </c>
      <c r="G9972" s="95">
        <v>5668043.8502101526</v>
      </c>
      <c r="H9972" s="99">
        <v>7847.2514846164804</v>
      </c>
      <c r="I9972" s="99">
        <v>241.51149327192246</v>
      </c>
      <c r="J9972" s="96"/>
      <c r="K9972" s="96"/>
      <c r="L9972" s="96"/>
      <c r="M9972" s="96"/>
      <c r="N9972" s="96"/>
      <c r="O9972" s="96"/>
      <c r="P9972" s="96"/>
    </row>
    <row r="9973" spans="1:16" x14ac:dyDescent="0.25">
      <c r="A9973" s="97">
        <v>43807</v>
      </c>
      <c r="B9973" s="101">
        <v>41</v>
      </c>
      <c r="C9973" s="92" t="str">
        <f t="shared" si="465"/>
        <v>POST /international-payment-consents</v>
      </c>
      <c r="D9973" s="94" t="s">
        <v>208</v>
      </c>
      <c r="E9973" s="93" t="str">
        <f t="shared" si="466"/>
        <v>PISP</v>
      </c>
      <c r="F9973" s="93" t="str">
        <f t="shared" si="467"/>
        <v>N</v>
      </c>
      <c r="G9973" s="95">
        <v>33848483.940145507</v>
      </c>
      <c r="H9973" s="99">
        <v>43594.910796258991</v>
      </c>
      <c r="I9973" s="99">
        <v>59.553260788921783</v>
      </c>
      <c r="J9973" s="96"/>
      <c r="K9973" s="96"/>
      <c r="L9973" s="96"/>
      <c r="M9973" s="96"/>
      <c r="N9973" s="96"/>
      <c r="O9973" s="96"/>
      <c r="P9973" s="96"/>
    </row>
    <row r="9974" spans="1:16" x14ac:dyDescent="0.25">
      <c r="A9974" s="97">
        <v>43807</v>
      </c>
      <c r="B9974" s="101">
        <v>42</v>
      </c>
      <c r="C9974" s="92" t="str">
        <f t="shared" si="465"/>
        <v>GET /international-payment-consents/{ConsentId}</v>
      </c>
      <c r="D9974" s="94" t="s">
        <v>208</v>
      </c>
      <c r="E9974" s="93" t="str">
        <f t="shared" si="466"/>
        <v>PISP</v>
      </c>
      <c r="F9974" s="93" t="str">
        <f t="shared" si="467"/>
        <v>N</v>
      </c>
      <c r="G9974" s="95">
        <v>30616210.637863457</v>
      </c>
      <c r="H9974" s="99">
        <v>29890.088786892549</v>
      </c>
      <c r="I9974" s="99">
        <v>255.10898650816154</v>
      </c>
      <c r="J9974" s="96"/>
      <c r="K9974" s="96"/>
      <c r="L9974" s="96"/>
      <c r="M9974" s="96"/>
      <c r="N9974" s="96"/>
      <c r="O9974" s="96"/>
      <c r="P9974" s="96"/>
    </row>
    <row r="9975" spans="1:16" x14ac:dyDescent="0.25">
      <c r="A9975" s="97">
        <v>43807</v>
      </c>
      <c r="B9975" s="101">
        <v>43</v>
      </c>
      <c r="C9975" s="92" t="str">
        <f t="shared" si="465"/>
        <v>POST /international-payments</v>
      </c>
      <c r="D9975" s="94" t="s">
        <v>208</v>
      </c>
      <c r="E9975" s="93" t="str">
        <f t="shared" si="466"/>
        <v>PISP</v>
      </c>
      <c r="F9975" s="93" t="str">
        <f t="shared" si="467"/>
        <v>Y</v>
      </c>
      <c r="G9975" s="95">
        <v>35030927.970379636</v>
      </c>
      <c r="H9975" s="99">
        <v>40593.325795523808</v>
      </c>
      <c r="I9975" s="99">
        <v>45.282149618725761</v>
      </c>
      <c r="J9975" s="96"/>
      <c r="K9975" s="96"/>
      <c r="L9975" s="96"/>
      <c r="M9975" s="96"/>
      <c r="N9975" s="96"/>
      <c r="O9975" s="96"/>
      <c r="P9975" s="96"/>
    </row>
    <row r="9976" spans="1:16" x14ac:dyDescent="0.25">
      <c r="A9976" s="97">
        <v>43807</v>
      </c>
      <c r="B9976" s="101">
        <v>44</v>
      </c>
      <c r="C9976" s="92" t="str">
        <f t="shared" si="465"/>
        <v>GET /international-payments/{InternationalPaymentId}</v>
      </c>
      <c r="D9976" s="94" t="s">
        <v>208</v>
      </c>
      <c r="E9976" s="93" t="str">
        <f t="shared" si="466"/>
        <v>PISP</v>
      </c>
      <c r="F9976" s="93" t="str">
        <f t="shared" si="467"/>
        <v>Y</v>
      </c>
      <c r="G9976" s="95">
        <v>13668125.755055286</v>
      </c>
      <c r="H9976" s="99">
        <v>18878.740157901677</v>
      </c>
      <c r="I9976" s="99">
        <v>55.14578513602121</v>
      </c>
      <c r="J9976" s="96"/>
      <c r="K9976" s="96"/>
      <c r="L9976" s="96"/>
      <c r="M9976" s="96"/>
      <c r="N9976" s="96"/>
      <c r="O9976" s="96"/>
      <c r="P9976" s="96"/>
    </row>
    <row r="9977" spans="1:16" x14ac:dyDescent="0.25">
      <c r="A9977" s="97">
        <v>43807</v>
      </c>
      <c r="B9977" s="101">
        <v>45</v>
      </c>
      <c r="C9977" s="92" t="str">
        <f t="shared" si="465"/>
        <v>POST /international-scheduled-payment-consents</v>
      </c>
      <c r="D9977" s="94" t="s">
        <v>208</v>
      </c>
      <c r="E9977" s="93" t="str">
        <f t="shared" si="466"/>
        <v>PISP</v>
      </c>
      <c r="F9977" s="93" t="str">
        <f t="shared" si="467"/>
        <v>N</v>
      </c>
      <c r="G9977" s="95">
        <v>24167275.858883068</v>
      </c>
      <c r="H9977" s="99">
        <v>36047.269758485498</v>
      </c>
      <c r="I9977" s="99">
        <v>14.50111554300093</v>
      </c>
      <c r="J9977" s="96"/>
      <c r="K9977" s="96"/>
      <c r="L9977" s="96"/>
      <c r="M9977" s="96"/>
      <c r="N9977" s="96"/>
      <c r="O9977" s="96"/>
      <c r="P9977" s="96"/>
    </row>
    <row r="9978" spans="1:16" x14ac:dyDescent="0.25">
      <c r="A9978" s="97">
        <v>43807</v>
      </c>
      <c r="B9978" s="101">
        <v>46</v>
      </c>
      <c r="C9978" s="92" t="str">
        <f t="shared" si="465"/>
        <v>GET /international-scheduled-payment-consents/{ConsentId}</v>
      </c>
      <c r="D9978" s="94" t="s">
        <v>208</v>
      </c>
      <c r="E9978" s="93" t="str">
        <f t="shared" si="466"/>
        <v>PISP</v>
      </c>
      <c r="F9978" s="93" t="str">
        <f t="shared" si="467"/>
        <v>N</v>
      </c>
      <c r="G9978" s="95">
        <v>9656900.5971051995</v>
      </c>
      <c r="H9978" s="99">
        <v>30533.472379250619</v>
      </c>
      <c r="I9978" s="99">
        <v>27.554273664677094</v>
      </c>
      <c r="J9978" s="96"/>
      <c r="K9978" s="96"/>
      <c r="L9978" s="96"/>
      <c r="M9978" s="96"/>
      <c r="N9978" s="96"/>
      <c r="O9978" s="96"/>
      <c r="P9978" s="96"/>
    </row>
    <row r="9979" spans="1:16" x14ac:dyDescent="0.25">
      <c r="A9979" s="97">
        <v>43807</v>
      </c>
      <c r="B9979" s="101">
        <v>47</v>
      </c>
      <c r="C9979" s="92" t="str">
        <f t="shared" si="465"/>
        <v>POST /international-scheduled-payments</v>
      </c>
      <c r="D9979" s="94" t="s">
        <v>208</v>
      </c>
      <c r="E9979" s="93" t="str">
        <f t="shared" si="466"/>
        <v>PISP</v>
      </c>
      <c r="F9979" s="93" t="str">
        <f t="shared" si="467"/>
        <v>Y</v>
      </c>
      <c r="G9979" s="95">
        <v>14473006.628033234</v>
      </c>
      <c r="H9979" s="99">
        <v>20982.837834871108</v>
      </c>
      <c r="I9979" s="99">
        <v>78.097612910285022</v>
      </c>
      <c r="J9979" s="96"/>
      <c r="K9979" s="96"/>
      <c r="L9979" s="96"/>
      <c r="M9979" s="96"/>
      <c r="N9979" s="96"/>
      <c r="O9979" s="96"/>
      <c r="P9979" s="96"/>
    </row>
    <row r="9980" spans="1:16" x14ac:dyDescent="0.25">
      <c r="A9980" s="97">
        <v>43807</v>
      </c>
      <c r="B9980" s="101">
        <v>48</v>
      </c>
      <c r="C9980" s="92" t="str">
        <f t="shared" si="465"/>
        <v>GET /international-scheduled-payments/{InternationalScheduledPaymentId}</v>
      </c>
      <c r="D9980" s="94" t="s">
        <v>208</v>
      </c>
      <c r="E9980" s="93" t="str">
        <f t="shared" si="466"/>
        <v>PISP</v>
      </c>
      <c r="F9980" s="93" t="str">
        <f t="shared" si="467"/>
        <v>Y</v>
      </c>
      <c r="G9980" s="95">
        <v>21844574.21078736</v>
      </c>
      <c r="H9980" s="99">
        <v>37393.01221819254</v>
      </c>
      <c r="I9980" s="99">
        <v>59.245685336520324</v>
      </c>
      <c r="J9980" s="96"/>
      <c r="K9980" s="96"/>
      <c r="L9980" s="96"/>
      <c r="M9980" s="96"/>
      <c r="N9980" s="96"/>
      <c r="O9980" s="96"/>
      <c r="P9980" s="96"/>
    </row>
    <row r="9981" spans="1:16" x14ac:dyDescent="0.25">
      <c r="A9981" s="97">
        <v>43807</v>
      </c>
      <c r="B9981" s="101">
        <v>49</v>
      </c>
      <c r="C9981" s="92" t="str">
        <f t="shared" si="465"/>
        <v>POST /international-standing-order-consents</v>
      </c>
      <c r="D9981" s="94" t="s">
        <v>208</v>
      </c>
      <c r="E9981" s="93" t="str">
        <f t="shared" si="466"/>
        <v>PISP</v>
      </c>
      <c r="F9981" s="93" t="str">
        <f t="shared" si="467"/>
        <v>N</v>
      </c>
      <c r="G9981" s="95">
        <v>4105814.5152074732</v>
      </c>
      <c r="H9981" s="99">
        <v>11729.273886709487</v>
      </c>
      <c r="I9981" s="99">
        <v>5.7269829892049771</v>
      </c>
      <c r="J9981" s="96"/>
      <c r="K9981" s="96"/>
      <c r="L9981" s="96"/>
      <c r="M9981" s="96"/>
      <c r="N9981" s="96"/>
      <c r="O9981" s="96"/>
      <c r="P9981" s="96"/>
    </row>
    <row r="9982" spans="1:16" x14ac:dyDescent="0.25">
      <c r="A9982" s="97">
        <v>43807</v>
      </c>
      <c r="B9982" s="101">
        <v>50</v>
      </c>
      <c r="C9982" s="92" t="str">
        <f t="shared" si="465"/>
        <v>GET /international-standing-order-consents/{ConsentId}</v>
      </c>
      <c r="D9982" s="94" t="s">
        <v>208</v>
      </c>
      <c r="E9982" s="93" t="str">
        <f t="shared" si="466"/>
        <v>PISP</v>
      </c>
      <c r="F9982" s="93" t="str">
        <f t="shared" si="467"/>
        <v>N</v>
      </c>
      <c r="G9982" s="95">
        <v>18598613.904235769</v>
      </c>
      <c r="H9982" s="99">
        <v>32077.616747417454</v>
      </c>
      <c r="I9982" s="99">
        <v>280.6580624941555</v>
      </c>
      <c r="J9982" s="96"/>
      <c r="K9982" s="96"/>
      <c r="L9982" s="96"/>
      <c r="M9982" s="96"/>
      <c r="N9982" s="96"/>
      <c r="O9982" s="96"/>
      <c r="P9982" s="96"/>
    </row>
    <row r="9983" spans="1:16" x14ac:dyDescent="0.25">
      <c r="A9983" s="97">
        <v>43807</v>
      </c>
      <c r="B9983" s="101">
        <v>51</v>
      </c>
      <c r="C9983" s="92" t="str">
        <f t="shared" si="465"/>
        <v>POST /international-standing-orders</v>
      </c>
      <c r="D9983" s="94" t="s">
        <v>208</v>
      </c>
      <c r="E9983" s="93" t="str">
        <f t="shared" si="466"/>
        <v>PISP</v>
      </c>
      <c r="F9983" s="93" t="str">
        <f t="shared" si="467"/>
        <v>Y</v>
      </c>
      <c r="G9983" s="95">
        <v>13480937.149072988</v>
      </c>
      <c r="H9983" s="99">
        <v>26017.492109050585</v>
      </c>
      <c r="I9983" s="99">
        <v>238.44506464019034</v>
      </c>
      <c r="J9983" s="96"/>
      <c r="K9983" s="96"/>
      <c r="L9983" s="96"/>
      <c r="M9983" s="96"/>
      <c r="N9983" s="96"/>
      <c r="O9983" s="96"/>
      <c r="P9983" s="96"/>
    </row>
    <row r="9984" spans="1:16" x14ac:dyDescent="0.25">
      <c r="A9984" s="97">
        <v>43807</v>
      </c>
      <c r="B9984" s="101">
        <v>52</v>
      </c>
      <c r="C9984" s="92" t="str">
        <f t="shared" si="465"/>
        <v>GET /international-standing-orders/{InternationalStandingOrderPaymentId}</v>
      </c>
      <c r="D9984" s="94" t="s">
        <v>208</v>
      </c>
      <c r="E9984" s="93" t="str">
        <f t="shared" si="466"/>
        <v>PISP</v>
      </c>
      <c r="F9984" s="93" t="str">
        <f t="shared" si="467"/>
        <v>Y</v>
      </c>
      <c r="G9984" s="95">
        <v>6484148.1835621661</v>
      </c>
      <c r="H9984" s="99">
        <v>16653.149921938963</v>
      </c>
      <c r="I9984" s="99">
        <v>77.155241582436304</v>
      </c>
      <c r="J9984" s="96"/>
      <c r="K9984" s="96"/>
      <c r="L9984" s="96"/>
      <c r="M9984" s="96"/>
      <c r="N9984" s="96"/>
      <c r="O9984" s="96"/>
      <c r="P9984" s="96"/>
    </row>
    <row r="9985" spans="1:16" x14ac:dyDescent="0.25">
      <c r="A9985" s="97">
        <v>43807</v>
      </c>
      <c r="B9985" s="101">
        <v>53</v>
      </c>
      <c r="C9985" s="92" t="str">
        <f t="shared" si="465"/>
        <v>POST /file-payment-consents</v>
      </c>
      <c r="D9985" s="94" t="s">
        <v>208</v>
      </c>
      <c r="E9985" s="93" t="str">
        <f t="shared" si="466"/>
        <v>PISP</v>
      </c>
      <c r="F9985" s="93" t="str">
        <f t="shared" si="467"/>
        <v>N</v>
      </c>
      <c r="G9985" s="95">
        <v>11960282.35837952</v>
      </c>
      <c r="H9985" s="99">
        <v>14602.471822356612</v>
      </c>
      <c r="I9985" s="99">
        <v>21.609763450091457</v>
      </c>
      <c r="J9985" s="96"/>
      <c r="K9985" s="96"/>
      <c r="L9985" s="96"/>
      <c r="M9985" s="96"/>
      <c r="N9985" s="96"/>
      <c r="O9985" s="96"/>
      <c r="P9985" s="96"/>
    </row>
    <row r="9986" spans="1:16" x14ac:dyDescent="0.25">
      <c r="A9986" s="97">
        <v>43807</v>
      </c>
      <c r="B9986" s="101">
        <v>54</v>
      </c>
      <c r="C9986" s="92" t="str">
        <f t="shared" si="465"/>
        <v>GET /file-payment-consents/{ConsentId}</v>
      </c>
      <c r="D9986" s="94" t="s">
        <v>208</v>
      </c>
      <c r="E9986" s="93" t="str">
        <f t="shared" si="466"/>
        <v>PISP</v>
      </c>
      <c r="F9986" s="93" t="str">
        <f t="shared" si="467"/>
        <v>N</v>
      </c>
      <c r="G9986" s="95">
        <v>19853753.394846939</v>
      </c>
      <c r="H9986" s="99">
        <v>21986.010133333137</v>
      </c>
      <c r="I9986" s="99">
        <v>173.96984629908812</v>
      </c>
      <c r="J9986" s="96"/>
      <c r="K9986" s="96"/>
      <c r="L9986" s="96"/>
      <c r="M9986" s="96"/>
      <c r="N9986" s="96"/>
      <c r="O9986" s="96"/>
      <c r="P9986" s="96"/>
    </row>
    <row r="9987" spans="1:16" x14ac:dyDescent="0.25">
      <c r="A9987" s="97">
        <v>43807</v>
      </c>
      <c r="B9987" s="101">
        <v>55</v>
      </c>
      <c r="C9987" s="92" t="str">
        <f t="shared" si="465"/>
        <v>POST /file-payment-consents/{ConsentId}/file</v>
      </c>
      <c r="D9987" s="94" t="s">
        <v>208</v>
      </c>
      <c r="E9987" s="93" t="str">
        <f t="shared" si="466"/>
        <v>PISP</v>
      </c>
      <c r="F9987" s="93" t="str">
        <f t="shared" si="467"/>
        <v>N</v>
      </c>
      <c r="G9987" s="95">
        <v>22472729.980802968</v>
      </c>
      <c r="H9987" s="99">
        <v>30418.264014476918</v>
      </c>
      <c r="I9987" s="99">
        <v>69.503821876073857</v>
      </c>
      <c r="J9987" s="96"/>
      <c r="K9987" s="96"/>
      <c r="L9987" s="96"/>
      <c r="M9987" s="96"/>
      <c r="N9987" s="96"/>
      <c r="O9987" s="96"/>
      <c r="P9987" s="96"/>
    </row>
    <row r="9988" spans="1:16" x14ac:dyDescent="0.25">
      <c r="A9988" s="97">
        <v>43807</v>
      </c>
      <c r="B9988" s="101">
        <v>56</v>
      </c>
      <c r="C9988" s="92" t="str">
        <f t="shared" si="465"/>
        <v>GET /file-payment-consents/{ConsentId}/file</v>
      </c>
      <c r="D9988" s="94" t="s">
        <v>208</v>
      </c>
      <c r="E9988" s="93" t="str">
        <f t="shared" si="466"/>
        <v>PISP</v>
      </c>
      <c r="F9988" s="93" t="str">
        <f t="shared" si="467"/>
        <v>N</v>
      </c>
      <c r="G9988" s="95">
        <v>21165138.347373907</v>
      </c>
      <c r="H9988" s="99">
        <v>32147.112951623389</v>
      </c>
      <c r="I9988" s="99">
        <v>44.214128843651253</v>
      </c>
      <c r="J9988" s="96"/>
      <c r="K9988" s="96"/>
      <c r="L9988" s="96"/>
      <c r="M9988" s="96"/>
      <c r="N9988" s="96"/>
      <c r="O9988" s="96"/>
      <c r="P9988" s="96"/>
    </row>
    <row r="9989" spans="1:16" x14ac:dyDescent="0.25">
      <c r="A9989" s="97">
        <v>43807</v>
      </c>
      <c r="B9989" s="101">
        <v>57</v>
      </c>
      <c r="C9989" s="92" t="str">
        <f t="shared" si="465"/>
        <v>POST /file-payments</v>
      </c>
      <c r="D9989" s="94" t="s">
        <v>208</v>
      </c>
      <c r="E9989" s="93" t="str">
        <f t="shared" si="466"/>
        <v>PISP</v>
      </c>
      <c r="F9989" s="93" t="str">
        <f t="shared" si="467"/>
        <v>Y</v>
      </c>
      <c r="G9989" s="95">
        <v>360880207.1226663</v>
      </c>
      <c r="H9989" s="99">
        <v>3738.1708524695641</v>
      </c>
      <c r="I9989" s="99">
        <v>63.846751996288795</v>
      </c>
      <c r="J9989" s="96"/>
      <c r="K9989" s="96"/>
      <c r="L9989" s="96"/>
      <c r="M9989" s="96"/>
      <c r="N9989" s="96"/>
      <c r="O9989" s="96"/>
      <c r="P9989" s="96"/>
    </row>
    <row r="9990" spans="1:16" x14ac:dyDescent="0.25">
      <c r="A9990" s="97">
        <v>43807</v>
      </c>
      <c r="B9990" s="101">
        <v>58</v>
      </c>
      <c r="C9990" s="92" t="str">
        <f t="shared" si="465"/>
        <v>GET /file-payments/{FilePaymentId}</v>
      </c>
      <c r="D9990" s="94" t="s">
        <v>208</v>
      </c>
      <c r="E9990" s="93" t="str">
        <f t="shared" si="466"/>
        <v>PISP</v>
      </c>
      <c r="F9990" s="93" t="str">
        <f t="shared" si="467"/>
        <v>Y</v>
      </c>
      <c r="G9990" s="95">
        <v>71369438.407210112</v>
      </c>
      <c r="H9990" s="99">
        <v>850.16280956260709</v>
      </c>
      <c r="I9990" s="99">
        <v>133.76414221794204</v>
      </c>
      <c r="J9990" s="96"/>
      <c r="K9990" s="96"/>
      <c r="L9990" s="96"/>
      <c r="M9990" s="96"/>
      <c r="N9990" s="96"/>
      <c r="O9990" s="96"/>
      <c r="P9990" s="96"/>
    </row>
    <row r="9991" spans="1:16" x14ac:dyDescent="0.25">
      <c r="A9991" s="97">
        <v>43807</v>
      </c>
      <c r="B9991" s="101">
        <v>59</v>
      </c>
      <c r="C9991" s="92" t="str">
        <f t="shared" si="465"/>
        <v>GET /file-payments/{FilePaymentId}/report-file</v>
      </c>
      <c r="D9991" s="94" t="s">
        <v>208</v>
      </c>
      <c r="E9991" s="93" t="str">
        <f t="shared" si="466"/>
        <v>PISP</v>
      </c>
      <c r="F9991" s="93" t="str">
        <f t="shared" si="467"/>
        <v>Y</v>
      </c>
      <c r="G9991" s="95">
        <v>64543258.138659999</v>
      </c>
      <c r="H9991" s="99">
        <v>2731.9089877390716</v>
      </c>
      <c r="I9991" s="99">
        <v>86.179900626210127</v>
      </c>
      <c r="J9991" s="96"/>
      <c r="K9991" s="96"/>
      <c r="L9991" s="96"/>
      <c r="M9991" s="96"/>
      <c r="N9991" s="96"/>
      <c r="O9991" s="96"/>
      <c r="P9991" s="96"/>
    </row>
    <row r="9992" spans="1:16" x14ac:dyDescent="0.25">
      <c r="A9992" s="97">
        <v>43807</v>
      </c>
      <c r="B9992" s="101">
        <v>60</v>
      </c>
      <c r="C9992" s="92" t="str">
        <f t="shared" ref="C9992:C10055" si="468">VLOOKUP($B9992,endpoints,3)</f>
        <v>POST /funds-confirmation-consents</v>
      </c>
      <c r="D9992" s="94" t="s">
        <v>208</v>
      </c>
      <c r="E9992" s="93" t="str">
        <f t="shared" ref="E9992:E10055" si="469">VLOOKUP($B9992,endpoints,4)</f>
        <v>CoF</v>
      </c>
      <c r="F9992" s="93" t="str">
        <f t="shared" ref="F9992:F10055" si="470">VLOOKUP($B9992,endpoints,5)</f>
        <v>N</v>
      </c>
      <c r="G9992" s="95">
        <v>13861903.125782279</v>
      </c>
      <c r="H9992" s="103">
        <v>13674.100258255006</v>
      </c>
      <c r="I9992" s="103">
        <v>13.864946459270488</v>
      </c>
      <c r="J9992" s="96"/>
      <c r="K9992" s="96"/>
      <c r="L9992" s="96"/>
      <c r="M9992" s="96"/>
      <c r="N9992" s="96"/>
      <c r="O9992" s="96"/>
      <c r="P9992" s="96"/>
    </row>
    <row r="9993" spans="1:16" x14ac:dyDescent="0.25">
      <c r="A9993" s="97">
        <v>43807</v>
      </c>
      <c r="B9993" s="101">
        <v>61</v>
      </c>
      <c r="C9993" s="92" t="str">
        <f t="shared" si="468"/>
        <v>GET /funds-confirmation-consents/{ConsentId}</v>
      </c>
      <c r="D9993" s="94" t="s">
        <v>208</v>
      </c>
      <c r="E9993" s="93" t="str">
        <f t="shared" si="469"/>
        <v>CoF</v>
      </c>
      <c r="F9993" s="93" t="str">
        <f t="shared" si="470"/>
        <v>N</v>
      </c>
      <c r="G9993" s="95">
        <v>20072059.402106944</v>
      </c>
      <c r="H9993" s="103">
        <v>44053.187025738524</v>
      </c>
      <c r="I9993" s="103">
        <v>189.37832050057574</v>
      </c>
      <c r="J9993" s="96"/>
      <c r="K9993" s="96"/>
      <c r="L9993" s="96"/>
      <c r="M9993" s="96"/>
      <c r="N9993" s="96"/>
      <c r="O9993" s="96"/>
      <c r="P9993" s="96"/>
    </row>
    <row r="9994" spans="1:16" x14ac:dyDescent="0.25">
      <c r="A9994" s="97">
        <v>43807</v>
      </c>
      <c r="B9994" s="101">
        <v>62</v>
      </c>
      <c r="C9994" s="92" t="str">
        <f t="shared" si="468"/>
        <v>DELETE /funds-confirmation-consents/{ConsentId}</v>
      </c>
      <c r="D9994" s="94" t="s">
        <v>208</v>
      </c>
      <c r="E9994" s="93" t="str">
        <f t="shared" si="469"/>
        <v>CoF</v>
      </c>
      <c r="F9994" s="93" t="str">
        <f t="shared" si="470"/>
        <v>N</v>
      </c>
      <c r="G9994" s="95">
        <v>6335077.2049905164</v>
      </c>
      <c r="H9994" s="103">
        <v>13417.936768005413</v>
      </c>
      <c r="I9994" s="103">
        <v>123.14497263932491</v>
      </c>
      <c r="J9994" s="96"/>
      <c r="K9994" s="96"/>
      <c r="L9994" s="96"/>
      <c r="M9994" s="96"/>
      <c r="N9994" s="96"/>
      <c r="O9994" s="96"/>
      <c r="P9994" s="96"/>
    </row>
    <row r="9995" spans="1:16" x14ac:dyDescent="0.25">
      <c r="A9995" s="97">
        <v>43807</v>
      </c>
      <c r="B9995" s="101">
        <v>63</v>
      </c>
      <c r="C9995" s="92" t="str">
        <f t="shared" si="468"/>
        <v>POST /funds-confirmations</v>
      </c>
      <c r="D9995" s="94" t="s">
        <v>208</v>
      </c>
      <c r="E9995" s="93" t="str">
        <f t="shared" si="469"/>
        <v>CoF</v>
      </c>
      <c r="F9995" s="93" t="str">
        <f t="shared" si="470"/>
        <v>Y</v>
      </c>
      <c r="G9995" s="95">
        <v>9466733.62839083</v>
      </c>
      <c r="H9995" s="103">
        <v>17034.58188206888</v>
      </c>
      <c r="I9995" s="103">
        <v>198.2912668917084</v>
      </c>
      <c r="J9995" s="96"/>
      <c r="K9995" s="96"/>
      <c r="L9995" s="96"/>
      <c r="M9995" s="96"/>
      <c r="N9995" s="96"/>
      <c r="O9995" s="96"/>
      <c r="P9995" s="96"/>
    </row>
    <row r="9996" spans="1:16" x14ac:dyDescent="0.25">
      <c r="A9996" s="97">
        <v>43807</v>
      </c>
      <c r="B9996" s="101">
        <v>75</v>
      </c>
      <c r="C9996" s="92" t="str">
        <f t="shared" si="468"/>
        <v>GET /domestic-payment-consents/{ConsentId}/funds-confirmation</v>
      </c>
      <c r="D9996" s="94" t="s">
        <v>208</v>
      </c>
      <c r="E9996" s="93" t="str">
        <f t="shared" si="469"/>
        <v>CoF</v>
      </c>
      <c r="F9996" s="93" t="str">
        <f t="shared" si="470"/>
        <v>Y</v>
      </c>
      <c r="G9996" s="95">
        <v>4416652.037665138</v>
      </c>
      <c r="H9996" s="99">
        <v>6627.374146293887</v>
      </c>
      <c r="I9996" s="99">
        <v>222.33907520784473</v>
      </c>
      <c r="J9996" s="96"/>
      <c r="K9996" s="96"/>
      <c r="L9996" s="96"/>
      <c r="M9996" s="96"/>
      <c r="N9996" s="96"/>
      <c r="O9996" s="96"/>
      <c r="P9996" s="96"/>
    </row>
    <row r="9997" spans="1:16" x14ac:dyDescent="0.25">
      <c r="A9997" s="97">
        <v>43807</v>
      </c>
      <c r="B9997" s="101">
        <v>76</v>
      </c>
      <c r="C9997" s="92" t="str">
        <f t="shared" si="468"/>
        <v>GET /international-payment-consents/{ConsentId}/funds-confirmation</v>
      </c>
      <c r="D9997" s="94" t="s">
        <v>208</v>
      </c>
      <c r="E9997" s="93" t="str">
        <f t="shared" si="469"/>
        <v>CoF</v>
      </c>
      <c r="F9997" s="93" t="str">
        <f t="shared" si="470"/>
        <v>Y</v>
      </c>
      <c r="G9997" s="95">
        <v>15330735.703547128</v>
      </c>
      <c r="H9997" s="99">
        <v>45415.315318281406</v>
      </c>
      <c r="I9997" s="99">
        <v>87.233312590160153</v>
      </c>
      <c r="J9997" s="96"/>
      <c r="K9997" s="96"/>
      <c r="L9997" s="96"/>
      <c r="M9997" s="96"/>
      <c r="N9997" s="96"/>
      <c r="O9997" s="96"/>
      <c r="P9997" s="96"/>
    </row>
    <row r="9998" spans="1:16" x14ac:dyDescent="0.25">
      <c r="A9998" s="97">
        <v>43807</v>
      </c>
      <c r="B9998" s="101">
        <v>77</v>
      </c>
      <c r="C9998" s="92" t="str">
        <f t="shared" si="468"/>
        <v>GET /international-scheduled-payment-consents/{ConsentId}/funds-confirmation</v>
      </c>
      <c r="D9998" s="94" t="s">
        <v>208</v>
      </c>
      <c r="E9998" s="93" t="str">
        <f t="shared" si="469"/>
        <v>CoF</v>
      </c>
      <c r="F9998" s="93" t="str">
        <f t="shared" si="470"/>
        <v>Y</v>
      </c>
      <c r="G9998" s="95">
        <v>30500238.665094472</v>
      </c>
      <c r="H9998" s="99">
        <v>51360.897103592033</v>
      </c>
      <c r="I9998" s="99">
        <v>9.821916053534963</v>
      </c>
      <c r="J9998" s="96"/>
      <c r="K9998" s="96"/>
      <c r="L9998" s="96"/>
      <c r="M9998" s="96"/>
      <c r="N9998" s="96"/>
      <c r="O9998" s="96"/>
      <c r="P9998" s="96"/>
    </row>
    <row r="9999" spans="1:16" x14ac:dyDescent="0.25">
      <c r="A9999" s="97">
        <v>43807</v>
      </c>
      <c r="B9999" s="101">
        <v>78</v>
      </c>
      <c r="C9999" s="92" t="str">
        <f t="shared" si="468"/>
        <v>GET /accounts/{AccountId}/parties</v>
      </c>
      <c r="D9999" s="94" t="s">
        <v>208</v>
      </c>
      <c r="E9999" s="93" t="str">
        <f t="shared" si="469"/>
        <v>AISP</v>
      </c>
      <c r="F9999" s="93" t="str">
        <f t="shared" si="470"/>
        <v>Y</v>
      </c>
      <c r="G9999" s="104">
        <v>1234015.9394117808</v>
      </c>
      <c r="H9999" s="99">
        <v>53679.27065224835</v>
      </c>
      <c r="I9999" s="99">
        <v>0</v>
      </c>
      <c r="J9999" s="96"/>
      <c r="K9999" s="96"/>
      <c r="L9999" s="96"/>
      <c r="M9999" s="96"/>
      <c r="N9999" s="96"/>
      <c r="O9999" s="96"/>
      <c r="P9999" s="96"/>
    </row>
    <row r="10000" spans="1:16" x14ac:dyDescent="0.25">
      <c r="A10000" s="97">
        <v>43807</v>
      </c>
      <c r="B10000" s="101">
        <v>79</v>
      </c>
      <c r="C10000" s="92" t="str">
        <f t="shared" si="468"/>
        <v>GET /domestic-payments/{DomesticPaymentId}/payment-details</v>
      </c>
      <c r="D10000" s="94" t="s">
        <v>208</v>
      </c>
      <c r="E10000" s="93" t="str">
        <f t="shared" si="469"/>
        <v>PISP</v>
      </c>
      <c r="F10000" s="93" t="str">
        <f t="shared" si="470"/>
        <v>Y</v>
      </c>
      <c r="G10000" s="104">
        <v>34150441.066122882</v>
      </c>
      <c r="H10000" s="99">
        <v>42357.006254378022</v>
      </c>
      <c r="I10000" s="99">
        <v>69.991661393387034</v>
      </c>
      <c r="J10000" s="96"/>
      <c r="K10000" s="96"/>
      <c r="L10000" s="96"/>
      <c r="M10000" s="96"/>
      <c r="N10000" s="96"/>
      <c r="O10000" s="96"/>
      <c r="P10000" s="96"/>
    </row>
    <row r="10001" spans="1:16" x14ac:dyDescent="0.25">
      <c r="A10001" s="97">
        <v>43807</v>
      </c>
      <c r="B10001" s="101">
        <v>80</v>
      </c>
      <c r="C10001" s="92" t="str">
        <f t="shared" si="468"/>
        <v>GET /domestic-scheduled-payments/{DomesticScheduledPaymentId}/payment-details</v>
      </c>
      <c r="D10001" s="94" t="s">
        <v>208</v>
      </c>
      <c r="E10001" s="93" t="str">
        <f t="shared" si="469"/>
        <v>PISP</v>
      </c>
      <c r="F10001" s="93" t="str">
        <f t="shared" si="470"/>
        <v>Y</v>
      </c>
      <c r="G10001" s="104">
        <v>14463193.843403079</v>
      </c>
      <c r="H10001" s="99">
        <v>36564.099576336324</v>
      </c>
      <c r="I10001" s="99">
        <v>94.085472921886691</v>
      </c>
      <c r="J10001" s="96"/>
      <c r="K10001" s="96"/>
      <c r="L10001" s="96"/>
      <c r="M10001" s="96"/>
      <c r="N10001" s="96"/>
      <c r="O10001" s="96"/>
      <c r="P10001" s="96"/>
    </row>
    <row r="10002" spans="1:16" x14ac:dyDescent="0.25">
      <c r="A10002" s="97">
        <v>43807</v>
      </c>
      <c r="B10002" s="101">
        <v>81</v>
      </c>
      <c r="C10002" s="92" t="str">
        <f t="shared" si="468"/>
        <v>GET /domestic-standing-orders/{DomesticStandingOrderId}/payment-details</v>
      </c>
      <c r="D10002" s="94" t="s">
        <v>208</v>
      </c>
      <c r="E10002" s="93" t="str">
        <f t="shared" si="469"/>
        <v>PISP</v>
      </c>
      <c r="F10002" s="93" t="str">
        <f t="shared" si="470"/>
        <v>Y</v>
      </c>
      <c r="G10002" s="104">
        <v>6234848.2352311686</v>
      </c>
      <c r="H10002" s="99">
        <v>8631.9766330781295</v>
      </c>
      <c r="I10002" s="99">
        <v>265.66264259911475</v>
      </c>
      <c r="J10002" s="96"/>
      <c r="K10002" s="96"/>
      <c r="L10002" s="96"/>
      <c r="M10002" s="96"/>
      <c r="N10002" s="96"/>
      <c r="O10002" s="96"/>
      <c r="P10002" s="96"/>
    </row>
    <row r="10003" spans="1:16" x14ac:dyDescent="0.25">
      <c r="A10003" s="97">
        <v>43807</v>
      </c>
      <c r="B10003" s="101">
        <v>82</v>
      </c>
      <c r="C10003" s="92" t="str">
        <f t="shared" si="468"/>
        <v>GET /international-payments/{InternationalPaymentId}/payment-details</v>
      </c>
      <c r="D10003" s="94" t="s">
        <v>208</v>
      </c>
      <c r="E10003" s="93" t="str">
        <f t="shared" si="469"/>
        <v>PISP</v>
      </c>
      <c r="F10003" s="93" t="str">
        <f t="shared" si="470"/>
        <v>Y</v>
      </c>
      <c r="G10003" s="104">
        <v>15034938.330560816</v>
      </c>
      <c r="H10003" s="99">
        <v>20766.614173691847</v>
      </c>
      <c r="I10003" s="99">
        <v>60.660363649623335</v>
      </c>
      <c r="J10003" s="96"/>
      <c r="K10003" s="96"/>
      <c r="L10003" s="96"/>
      <c r="M10003" s="96"/>
      <c r="N10003" s="96"/>
      <c r="O10003" s="96"/>
      <c r="P10003" s="96"/>
    </row>
    <row r="10004" spans="1:16" x14ac:dyDescent="0.25">
      <c r="A10004" s="97">
        <v>43807</v>
      </c>
      <c r="B10004" s="101">
        <v>83</v>
      </c>
      <c r="C10004" s="92" t="str">
        <f t="shared" si="468"/>
        <v>GET /international-scheduled-payments/{InternationalScheduledPaymentId}/payment-details</v>
      </c>
      <c r="D10004" s="94" t="s">
        <v>208</v>
      </c>
      <c r="E10004" s="93" t="str">
        <f t="shared" si="469"/>
        <v>PISP</v>
      </c>
      <c r="F10004" s="93" t="str">
        <f t="shared" si="470"/>
        <v>Y</v>
      </c>
      <c r="G10004" s="104">
        <v>24029031.631866097</v>
      </c>
      <c r="H10004" s="99">
        <v>41132.3134400118</v>
      </c>
      <c r="I10004" s="99">
        <v>65.17025387017236</v>
      </c>
      <c r="J10004" s="96"/>
      <c r="K10004" s="96"/>
      <c r="L10004" s="96"/>
      <c r="M10004" s="96"/>
      <c r="N10004" s="96"/>
      <c r="O10004" s="96"/>
      <c r="P10004" s="96"/>
    </row>
    <row r="10005" spans="1:16" x14ac:dyDescent="0.25">
      <c r="A10005" s="97">
        <v>43807</v>
      </c>
      <c r="B10005" s="101">
        <v>84</v>
      </c>
      <c r="C10005" s="92" t="str">
        <f t="shared" si="468"/>
        <v>GET /international-standing-orders/{InternationalStandingOrderPaymentId}/payment-details</v>
      </c>
      <c r="D10005" s="94" t="s">
        <v>208</v>
      </c>
      <c r="E10005" s="93" t="str">
        <f t="shared" si="469"/>
        <v>PISP</v>
      </c>
      <c r="F10005" s="93" t="str">
        <f t="shared" si="470"/>
        <v>Y</v>
      </c>
      <c r="G10005" s="104">
        <v>7132563.0019183829</v>
      </c>
      <c r="H10005" s="99">
        <v>18318.464914132859</v>
      </c>
      <c r="I10005" s="99">
        <v>84.870765740679943</v>
      </c>
      <c r="J10005" s="96"/>
      <c r="K10005" s="96"/>
      <c r="L10005" s="96"/>
      <c r="M10005" s="96"/>
      <c r="N10005" s="96"/>
      <c r="O10005" s="96"/>
      <c r="P10005" s="96"/>
    </row>
    <row r="10006" spans="1:16" x14ac:dyDescent="0.25">
      <c r="A10006" s="97">
        <v>43807</v>
      </c>
      <c r="B10006" s="101">
        <v>85</v>
      </c>
      <c r="C10006" s="92" t="str">
        <f t="shared" si="468"/>
        <v>GET /file-payments/{FilePaymentId}/payment-details</v>
      </c>
      <c r="D10006" s="94" t="s">
        <v>208</v>
      </c>
      <c r="E10006" s="93" t="str">
        <f t="shared" si="469"/>
        <v>PISP</v>
      </c>
      <c r="F10006" s="93" t="str">
        <f t="shared" si="470"/>
        <v>Y</v>
      </c>
      <c r="G10006" s="104">
        <v>70997583.952526003</v>
      </c>
      <c r="H10006" s="99">
        <v>3005.0998865129791</v>
      </c>
      <c r="I10006" s="99">
        <v>94.797890688831146</v>
      </c>
      <c r="J10006" s="96"/>
      <c r="K10006" s="96"/>
      <c r="L10006" s="96"/>
      <c r="M10006" s="96"/>
      <c r="N10006" s="96"/>
      <c r="O10006" s="96"/>
      <c r="P10006" s="96"/>
    </row>
    <row r="10007" spans="1:16" x14ac:dyDescent="0.25">
      <c r="A10007" s="97">
        <v>43807</v>
      </c>
      <c r="B10007" s="101">
        <v>86</v>
      </c>
      <c r="C10007" s="92" t="str">
        <f t="shared" si="468"/>
        <v>POST /event-subscriptions</v>
      </c>
      <c r="D10007" s="94" t="s">
        <v>208</v>
      </c>
      <c r="E10007" s="93" t="str">
        <f t="shared" si="469"/>
        <v>Notifications</v>
      </c>
      <c r="F10007" s="93" t="str">
        <f t="shared" si="470"/>
        <v>N</v>
      </c>
      <c r="G10007" s="104">
        <v>12475712.813204052</v>
      </c>
      <c r="H10007" s="99">
        <v>12306.690232429506</v>
      </c>
      <c r="I10007" s="99">
        <v>12.47845181334344</v>
      </c>
      <c r="J10007" s="96"/>
      <c r="K10007" s="96"/>
      <c r="L10007" s="96"/>
      <c r="M10007" s="96"/>
      <c r="N10007" s="96"/>
      <c r="O10007" s="96"/>
      <c r="P10007" s="96"/>
    </row>
    <row r="10008" spans="1:16" x14ac:dyDescent="0.25">
      <c r="A10008" s="97">
        <v>43807</v>
      </c>
      <c r="B10008" s="101">
        <v>87</v>
      </c>
      <c r="C10008" s="92" t="str">
        <f t="shared" si="468"/>
        <v>GET /event-subscriptions</v>
      </c>
      <c r="D10008" s="94" t="s">
        <v>208</v>
      </c>
      <c r="E10008" s="93" t="str">
        <f t="shared" si="469"/>
        <v>Notifications</v>
      </c>
      <c r="F10008" s="93" t="str">
        <f t="shared" si="470"/>
        <v>N</v>
      </c>
      <c r="G10008" s="104">
        <v>18064853.461896252</v>
      </c>
      <c r="H10008" s="99">
        <v>39647.868323164672</v>
      </c>
      <c r="I10008" s="99">
        <v>170.44048845051816</v>
      </c>
      <c r="J10008" s="96"/>
      <c r="K10008" s="96"/>
      <c r="L10008" s="96"/>
      <c r="M10008" s="96"/>
      <c r="N10008" s="96"/>
      <c r="O10008" s="96"/>
      <c r="P10008" s="96"/>
    </row>
    <row r="10009" spans="1:16" x14ac:dyDescent="0.25">
      <c r="A10009" s="97">
        <v>43807</v>
      </c>
      <c r="B10009" s="101">
        <v>88</v>
      </c>
      <c r="C10009" s="92" t="str">
        <f t="shared" si="468"/>
        <v>PUT /event-subscriptions/{EventSubscriptionId}</v>
      </c>
      <c r="D10009" s="94" t="s">
        <v>208</v>
      </c>
      <c r="E10009" s="93" t="str">
        <f t="shared" si="469"/>
        <v>Notifications</v>
      </c>
      <c r="F10009" s="93" t="str">
        <f t="shared" si="470"/>
        <v>N</v>
      </c>
      <c r="G10009" s="104">
        <v>13099498.453864256</v>
      </c>
      <c r="H10009" s="99">
        <v>12922.024744050981</v>
      </c>
      <c r="I10009" s="99">
        <v>13.102374404010613</v>
      </c>
      <c r="J10009" s="96"/>
      <c r="K10009" s="96"/>
      <c r="L10009" s="96"/>
      <c r="M10009" s="96"/>
      <c r="N10009" s="96"/>
      <c r="O10009" s="96"/>
      <c r="P10009" s="96"/>
    </row>
    <row r="10010" spans="1:16" x14ac:dyDescent="0.25">
      <c r="A10010" s="97">
        <v>43807</v>
      </c>
      <c r="B10010" s="101">
        <v>89</v>
      </c>
      <c r="C10010" s="92" t="str">
        <f t="shared" si="468"/>
        <v>DELETE /event-subscriptions/{EventSubscriptionId}</v>
      </c>
      <c r="D10010" s="94" t="s">
        <v>208</v>
      </c>
      <c r="E10010" s="93" t="str">
        <f t="shared" si="469"/>
        <v>Notifications</v>
      </c>
      <c r="F10010" s="93" t="str">
        <f t="shared" si="470"/>
        <v>N</v>
      </c>
      <c r="G10010" s="104">
        <v>6968584.9254895691</v>
      </c>
      <c r="H10010" s="99">
        <v>14759.730444805955</v>
      </c>
      <c r="I10010" s="99">
        <v>135.4594699032574</v>
      </c>
      <c r="J10010" s="96"/>
      <c r="K10010" s="96"/>
      <c r="L10010" s="96"/>
      <c r="M10010" s="96"/>
      <c r="N10010" s="96"/>
      <c r="O10010" s="96"/>
      <c r="P10010" s="96"/>
    </row>
    <row r="10011" spans="1:16" x14ac:dyDescent="0.25">
      <c r="A10011" s="97">
        <v>43807</v>
      </c>
      <c r="B10011" s="101">
        <v>90</v>
      </c>
      <c r="C10011" s="92" t="str">
        <f t="shared" si="468"/>
        <v>POST /event-notifications</v>
      </c>
      <c r="D10011" s="94" t="s">
        <v>208</v>
      </c>
      <c r="E10011" s="93" t="str">
        <f t="shared" si="469"/>
        <v>Notifications</v>
      </c>
      <c r="F10011" s="93" t="str">
        <f t="shared" si="470"/>
        <v>N</v>
      </c>
      <c r="G10011" s="104">
        <v>8993396.946971288</v>
      </c>
      <c r="H10011" s="99">
        <v>16182.852787965436</v>
      </c>
      <c r="I10011" s="99">
        <v>188.37670354712299</v>
      </c>
      <c r="J10011" s="96"/>
      <c r="K10011" s="96"/>
      <c r="L10011" s="96"/>
      <c r="M10011" s="96"/>
      <c r="N10011" s="96"/>
      <c r="O10011" s="96"/>
      <c r="P10011" s="96"/>
    </row>
    <row r="10012" spans="1:16" x14ac:dyDescent="0.25">
      <c r="A10012" s="97">
        <v>43807</v>
      </c>
      <c r="B10012" s="101">
        <v>91</v>
      </c>
      <c r="C10012" s="92" t="str">
        <f t="shared" si="468"/>
        <v>POST /events</v>
      </c>
      <c r="D10012" s="94" t="s">
        <v>208</v>
      </c>
      <c r="E10012" s="93" t="str">
        <f t="shared" si="469"/>
        <v>Notifications</v>
      </c>
      <c r="F10012" s="93" t="str">
        <f t="shared" si="470"/>
        <v>N</v>
      </c>
      <c r="G10012" s="104">
        <v>5701569.4844914647</v>
      </c>
      <c r="H10012" s="99">
        <v>12076.143091204873</v>
      </c>
      <c r="I10012" s="99">
        <v>110.83047537539241</v>
      </c>
      <c r="J10012" s="96"/>
      <c r="K10012" s="96"/>
      <c r="L10012" s="96"/>
      <c r="M10012" s="96"/>
      <c r="N10012" s="96"/>
      <c r="O10012" s="96"/>
      <c r="P10012" s="96"/>
    </row>
    <row r="10013" spans="1:16" x14ac:dyDescent="0.25">
      <c r="A10013" s="97">
        <v>43808</v>
      </c>
      <c r="B10013" s="101">
        <v>0</v>
      </c>
      <c r="C10013" s="92" t="str">
        <f t="shared" si="468"/>
        <v>OIDC endpoints for token IDs</v>
      </c>
      <c r="D10013" s="94" t="s">
        <v>207</v>
      </c>
      <c r="E10013" s="93" t="str">
        <f t="shared" si="469"/>
        <v>OIDC</v>
      </c>
      <c r="F10013" s="93" t="str">
        <f t="shared" si="470"/>
        <v>N</v>
      </c>
      <c r="G10013" s="111">
        <v>886462028.79296637</v>
      </c>
      <c r="H10013" s="103">
        <v>1747751.7137121554</v>
      </c>
      <c r="I10013" s="103">
        <v>556.1420006867213</v>
      </c>
      <c r="J10013" s="96"/>
      <c r="K10013" s="96"/>
      <c r="L10013" s="96"/>
      <c r="M10013" s="96"/>
      <c r="N10013" s="96"/>
      <c r="O10013" s="96"/>
      <c r="P10013" s="96"/>
    </row>
    <row r="10014" spans="1:16" x14ac:dyDescent="0.25">
      <c r="A10014" s="100">
        <v>43808</v>
      </c>
      <c r="B10014" s="101">
        <v>1</v>
      </c>
      <c r="C10014" s="92" t="str">
        <f t="shared" si="468"/>
        <v>POST /account-access-consents</v>
      </c>
      <c r="D10014" s="94" t="s">
        <v>207</v>
      </c>
      <c r="E10014" s="93" t="str">
        <f t="shared" si="469"/>
        <v>AISP</v>
      </c>
      <c r="F10014" s="93" t="str">
        <f t="shared" si="470"/>
        <v>N</v>
      </c>
      <c r="G10014" s="95">
        <v>683437.97860539844</v>
      </c>
      <c r="H10014" s="102">
        <v>31880.379349217481</v>
      </c>
      <c r="I10014" s="102">
        <v>87.536282015860152</v>
      </c>
      <c r="J10014" s="96"/>
      <c r="K10014" s="96"/>
      <c r="L10014" s="96"/>
      <c r="M10014" s="96"/>
      <c r="N10014" s="96"/>
      <c r="O10014" s="96"/>
      <c r="P10014" s="96"/>
    </row>
    <row r="10015" spans="1:16" x14ac:dyDescent="0.25">
      <c r="A10015" s="100">
        <v>43808</v>
      </c>
      <c r="B10015" s="101">
        <v>2</v>
      </c>
      <c r="C10015" s="92" t="str">
        <f t="shared" si="468"/>
        <v>GET /account-access-consents/{ConsentId}</v>
      </c>
      <c r="D10015" s="94" t="s">
        <v>207</v>
      </c>
      <c r="E10015" s="93" t="str">
        <f t="shared" si="469"/>
        <v>AISP</v>
      </c>
      <c r="F10015" s="93" t="str">
        <f t="shared" si="470"/>
        <v>N</v>
      </c>
      <c r="G10015" s="95">
        <v>1534274.5724151046</v>
      </c>
      <c r="H10015" s="102">
        <v>32118.454441825827</v>
      </c>
      <c r="I10015" s="102">
        <v>33.724646170930725</v>
      </c>
      <c r="J10015" s="96"/>
      <c r="K10015" s="96"/>
      <c r="L10015" s="96"/>
      <c r="M10015" s="96"/>
      <c r="N10015" s="96"/>
      <c r="O10015" s="96"/>
      <c r="P10015" s="96"/>
    </row>
    <row r="10016" spans="1:16" x14ac:dyDescent="0.25">
      <c r="A10016" s="100">
        <v>43808</v>
      </c>
      <c r="B10016" s="101">
        <v>3</v>
      </c>
      <c r="C10016" s="92" t="str">
        <f t="shared" si="468"/>
        <v>DELETE /account-access-consents/{ConsentId}</v>
      </c>
      <c r="D10016" s="94" t="s">
        <v>207</v>
      </c>
      <c r="E10016" s="93" t="str">
        <f t="shared" si="469"/>
        <v>AISP</v>
      </c>
      <c r="F10016" s="93" t="str">
        <f t="shared" si="470"/>
        <v>N</v>
      </c>
      <c r="G10016" s="95">
        <v>772165.61434736126</v>
      </c>
      <c r="H10016" s="102">
        <v>27568.087362946873</v>
      </c>
      <c r="I10016" s="102">
        <v>320.01588792297355</v>
      </c>
      <c r="J10016" s="96"/>
      <c r="K10016" s="96"/>
      <c r="L10016" s="96"/>
      <c r="M10016" s="96"/>
      <c r="N10016" s="96"/>
      <c r="O10016" s="96"/>
      <c r="P10016" s="96"/>
    </row>
    <row r="10017" spans="1:16" x14ac:dyDescent="0.25">
      <c r="A10017" s="100">
        <v>43808</v>
      </c>
      <c r="B10017" s="101">
        <v>4</v>
      </c>
      <c r="C10017" s="92" t="str">
        <f t="shared" si="468"/>
        <v>GET /accounts</v>
      </c>
      <c r="D10017" s="94" t="s">
        <v>207</v>
      </c>
      <c r="E10017" s="93" t="str">
        <f t="shared" si="469"/>
        <v>AISP</v>
      </c>
      <c r="F10017" s="93" t="str">
        <f t="shared" si="470"/>
        <v>Y</v>
      </c>
      <c r="G10017" s="95">
        <v>2033245.431582123</v>
      </c>
      <c r="H10017" s="102">
        <v>30557.87897656942</v>
      </c>
      <c r="I10017" s="102">
        <v>73.523300798504337</v>
      </c>
      <c r="J10017" s="96"/>
      <c r="K10017" s="96"/>
      <c r="L10017" s="96"/>
      <c r="M10017" s="96"/>
      <c r="N10017" s="96"/>
      <c r="O10017" s="96"/>
      <c r="P10017" s="96"/>
    </row>
    <row r="10018" spans="1:16" x14ac:dyDescent="0.25">
      <c r="A10018" s="100">
        <v>43808</v>
      </c>
      <c r="B10018" s="101">
        <v>5</v>
      </c>
      <c r="C10018" s="92" t="str">
        <f t="shared" si="468"/>
        <v>GET /accounts/{AccountId}</v>
      </c>
      <c r="D10018" s="94" t="s">
        <v>207</v>
      </c>
      <c r="E10018" s="93" t="str">
        <f t="shared" si="469"/>
        <v>AISP</v>
      </c>
      <c r="F10018" s="93" t="str">
        <f t="shared" si="470"/>
        <v>Y</v>
      </c>
      <c r="G10018" s="95">
        <v>3162649.9255889417</v>
      </c>
      <c r="H10018" s="102">
        <v>45227.098381227392</v>
      </c>
      <c r="I10018" s="102">
        <v>95.015119104632745</v>
      </c>
      <c r="J10018" s="96"/>
      <c r="K10018" s="96"/>
      <c r="L10018" s="96"/>
      <c r="M10018" s="96"/>
      <c r="N10018" s="96"/>
      <c r="O10018" s="96"/>
      <c r="P10018" s="96"/>
    </row>
    <row r="10019" spans="1:16" x14ac:dyDescent="0.25">
      <c r="A10019" s="100">
        <v>43808</v>
      </c>
      <c r="B10019" s="101">
        <v>6</v>
      </c>
      <c r="C10019" s="92" t="str">
        <f t="shared" si="468"/>
        <v>GET /accounts/{AccountId}/balances</v>
      </c>
      <c r="D10019" s="94" t="s">
        <v>207</v>
      </c>
      <c r="E10019" s="93" t="str">
        <f t="shared" si="469"/>
        <v>AISP</v>
      </c>
      <c r="F10019" s="93" t="str">
        <f t="shared" si="470"/>
        <v>Y</v>
      </c>
      <c r="G10019" s="95">
        <v>2279568.4252478089</v>
      </c>
      <c r="H10019" s="102">
        <v>29554.262843552264</v>
      </c>
      <c r="I10019" s="102">
        <v>165.05435716730526</v>
      </c>
      <c r="J10019" s="96"/>
      <c r="K10019" s="96"/>
      <c r="L10019" s="96"/>
      <c r="M10019" s="96"/>
      <c r="N10019" s="96"/>
      <c r="O10019" s="96"/>
      <c r="P10019" s="96"/>
    </row>
    <row r="10020" spans="1:16" x14ac:dyDescent="0.25">
      <c r="A10020" s="100">
        <v>43808</v>
      </c>
      <c r="B10020" s="101">
        <v>7</v>
      </c>
      <c r="C10020" s="92" t="str">
        <f t="shared" si="468"/>
        <v>GET /balances</v>
      </c>
      <c r="D10020" s="94" t="s">
        <v>207</v>
      </c>
      <c r="E10020" s="93" t="str">
        <f t="shared" si="469"/>
        <v>AISP</v>
      </c>
      <c r="F10020" s="93" t="str">
        <f t="shared" si="470"/>
        <v>Y</v>
      </c>
      <c r="G10020" s="95">
        <v>1249163.3122108812</v>
      </c>
      <c r="H10020" s="102">
        <v>22739.084881441988</v>
      </c>
      <c r="I10020" s="102">
        <v>175.65178275340207</v>
      </c>
      <c r="J10020" s="96"/>
      <c r="K10020" s="96"/>
      <c r="L10020" s="96"/>
      <c r="M10020" s="96"/>
      <c r="N10020" s="96"/>
      <c r="O10020" s="96"/>
      <c r="P10020" s="96"/>
    </row>
    <row r="10021" spans="1:16" x14ac:dyDescent="0.25">
      <c r="A10021" s="100">
        <v>43808</v>
      </c>
      <c r="B10021" s="101">
        <v>8</v>
      </c>
      <c r="C10021" s="92" t="str">
        <f t="shared" si="468"/>
        <v>GET /accounts/{AccountId}/transactions</v>
      </c>
      <c r="D10021" s="94" t="s">
        <v>207</v>
      </c>
      <c r="E10021" s="93" t="str">
        <f t="shared" si="469"/>
        <v>AISP</v>
      </c>
      <c r="F10021" s="93" t="str">
        <f t="shared" si="470"/>
        <v>Y</v>
      </c>
      <c r="G10021" s="95">
        <v>38665031.459993549</v>
      </c>
      <c r="H10021" s="102">
        <v>21322.160849889766</v>
      </c>
      <c r="I10021" s="102">
        <v>187.05330805806156</v>
      </c>
      <c r="J10021" s="96"/>
      <c r="K10021" s="96"/>
      <c r="L10021" s="96"/>
      <c r="M10021" s="96"/>
      <c r="N10021" s="96"/>
      <c r="O10021" s="96"/>
      <c r="P10021" s="96"/>
    </row>
    <row r="10022" spans="1:16" x14ac:dyDescent="0.25">
      <c r="A10022" s="100">
        <v>43808</v>
      </c>
      <c r="B10022" s="101">
        <v>9</v>
      </c>
      <c r="C10022" s="92" t="str">
        <f t="shared" si="468"/>
        <v>GET /transactions</v>
      </c>
      <c r="D10022" s="94" t="s">
        <v>207</v>
      </c>
      <c r="E10022" s="93" t="str">
        <f t="shared" si="469"/>
        <v>AISP</v>
      </c>
      <c r="F10022" s="93" t="str">
        <f t="shared" si="470"/>
        <v>Y</v>
      </c>
      <c r="G10022" s="95">
        <v>380075000.39236307</v>
      </c>
      <c r="H10022" s="102">
        <v>47668.164507280009</v>
      </c>
      <c r="I10022" s="102">
        <v>38.268727038064924</v>
      </c>
      <c r="J10022" s="96"/>
      <c r="K10022" s="96"/>
      <c r="L10022" s="96"/>
      <c r="M10022" s="96"/>
      <c r="N10022" s="96"/>
      <c r="O10022" s="96"/>
      <c r="P10022" s="96"/>
    </row>
    <row r="10023" spans="1:16" x14ac:dyDescent="0.25">
      <c r="A10023" s="100">
        <v>43808</v>
      </c>
      <c r="B10023" s="101">
        <v>10</v>
      </c>
      <c r="C10023" s="92" t="str">
        <f t="shared" si="468"/>
        <v>GET /accounts/{AccountId}/beneficiaries</v>
      </c>
      <c r="D10023" s="94" t="s">
        <v>207</v>
      </c>
      <c r="E10023" s="93" t="str">
        <f t="shared" si="469"/>
        <v>AISP</v>
      </c>
      <c r="F10023" s="93" t="str">
        <f t="shared" si="470"/>
        <v>Y</v>
      </c>
      <c r="G10023" s="95">
        <v>2566178.385134262</v>
      </c>
      <c r="H10023" s="102">
        <v>28336.854113414334</v>
      </c>
      <c r="I10023" s="102">
        <v>129.85537454485291</v>
      </c>
      <c r="J10023" s="96"/>
      <c r="K10023" s="96"/>
      <c r="L10023" s="96"/>
      <c r="M10023" s="96"/>
      <c r="N10023" s="96"/>
      <c r="O10023" s="96"/>
      <c r="P10023" s="96"/>
    </row>
    <row r="10024" spans="1:16" x14ac:dyDescent="0.25">
      <c r="A10024" s="100">
        <v>43808</v>
      </c>
      <c r="B10024" s="101">
        <v>11</v>
      </c>
      <c r="C10024" s="92" t="str">
        <f t="shared" si="468"/>
        <v>GET /beneficiaries</v>
      </c>
      <c r="D10024" s="94" t="s">
        <v>207</v>
      </c>
      <c r="E10024" s="93" t="str">
        <f t="shared" si="469"/>
        <v>AISP</v>
      </c>
      <c r="F10024" s="93" t="str">
        <f t="shared" si="470"/>
        <v>Y</v>
      </c>
      <c r="G10024" s="95">
        <v>3476238.4749700204</v>
      </c>
      <c r="H10024" s="102">
        <v>39387.288967367364</v>
      </c>
      <c r="I10024" s="102">
        <v>32.185193342754658</v>
      </c>
      <c r="J10024" s="96"/>
      <c r="K10024" s="96"/>
      <c r="L10024" s="96"/>
      <c r="M10024" s="96"/>
      <c r="N10024" s="96"/>
      <c r="O10024" s="96"/>
      <c r="P10024" s="96"/>
    </row>
    <row r="10025" spans="1:16" x14ac:dyDescent="0.25">
      <c r="A10025" s="100">
        <v>43808</v>
      </c>
      <c r="B10025" s="101">
        <v>12</v>
      </c>
      <c r="C10025" s="92" t="str">
        <f t="shared" si="468"/>
        <v>GET /accounts/{AccountId}/direct-debits</v>
      </c>
      <c r="D10025" s="94" t="s">
        <v>207</v>
      </c>
      <c r="E10025" s="93" t="str">
        <f t="shared" si="469"/>
        <v>AISP</v>
      </c>
      <c r="F10025" s="93" t="str">
        <f t="shared" si="470"/>
        <v>Y</v>
      </c>
      <c r="G10025" s="95">
        <v>2300436.6924662851</v>
      </c>
      <c r="H10025" s="102">
        <v>37412.318096706877</v>
      </c>
      <c r="I10025" s="102">
        <v>209.88950707005728</v>
      </c>
      <c r="J10025" s="96"/>
      <c r="K10025" s="96"/>
      <c r="L10025" s="96"/>
      <c r="M10025" s="96"/>
      <c r="N10025" s="96"/>
      <c r="O10025" s="96"/>
      <c r="P10025" s="96"/>
    </row>
    <row r="10026" spans="1:16" x14ac:dyDescent="0.25">
      <c r="A10026" s="100">
        <v>43808</v>
      </c>
      <c r="B10026" s="101">
        <v>13</v>
      </c>
      <c r="C10026" s="92" t="str">
        <f t="shared" si="468"/>
        <v>GET /direct-debits</v>
      </c>
      <c r="D10026" s="94" t="s">
        <v>207</v>
      </c>
      <c r="E10026" s="93" t="str">
        <f t="shared" si="469"/>
        <v>AISP</v>
      </c>
      <c r="F10026" s="93" t="str">
        <f t="shared" si="470"/>
        <v>Y</v>
      </c>
      <c r="G10026" s="95">
        <v>1892419.1419002253</v>
      </c>
      <c r="H10026" s="102">
        <v>23604.957708616697</v>
      </c>
      <c r="I10026" s="102">
        <v>216.29051702066678</v>
      </c>
      <c r="J10026" s="96"/>
      <c r="K10026" s="96"/>
      <c r="L10026" s="96"/>
      <c r="M10026" s="96"/>
      <c r="N10026" s="96"/>
      <c r="O10026" s="96"/>
      <c r="P10026" s="96"/>
    </row>
    <row r="10027" spans="1:16" x14ac:dyDescent="0.25">
      <c r="A10027" s="100">
        <v>43808</v>
      </c>
      <c r="B10027" s="101">
        <v>14</v>
      </c>
      <c r="C10027" s="92" t="str">
        <f t="shared" si="468"/>
        <v>GET /accounts/{AccountId}/standing-orders</v>
      </c>
      <c r="D10027" s="94" t="s">
        <v>207</v>
      </c>
      <c r="E10027" s="93" t="str">
        <f t="shared" si="469"/>
        <v>AISP</v>
      </c>
      <c r="F10027" s="93" t="str">
        <f t="shared" si="470"/>
        <v>Y</v>
      </c>
      <c r="G10027" s="95">
        <v>1142088.4614045594</v>
      </c>
      <c r="H10027" s="102">
        <v>17610.017552207108</v>
      </c>
      <c r="I10027" s="102">
        <v>154.74140277808786</v>
      </c>
      <c r="J10027" s="96"/>
      <c r="K10027" s="96"/>
      <c r="L10027" s="96"/>
      <c r="M10027" s="96"/>
      <c r="N10027" s="96"/>
      <c r="O10027" s="96"/>
      <c r="P10027" s="96"/>
    </row>
    <row r="10028" spans="1:16" x14ac:dyDescent="0.25">
      <c r="A10028" s="100">
        <v>43808</v>
      </c>
      <c r="B10028" s="101">
        <v>15</v>
      </c>
      <c r="C10028" s="92" t="str">
        <f t="shared" si="468"/>
        <v>GET /standing-orders</v>
      </c>
      <c r="D10028" s="94" t="s">
        <v>207</v>
      </c>
      <c r="E10028" s="93" t="str">
        <f t="shared" si="469"/>
        <v>AISP</v>
      </c>
      <c r="F10028" s="93" t="str">
        <f t="shared" si="470"/>
        <v>Y</v>
      </c>
      <c r="G10028" s="95">
        <v>1558626.1440701752</v>
      </c>
      <c r="H10028" s="102">
        <v>46311.65757745185</v>
      </c>
      <c r="I10028" s="102">
        <v>168.70545969777606</v>
      </c>
      <c r="J10028" s="96"/>
      <c r="K10028" s="96"/>
      <c r="L10028" s="96"/>
      <c r="M10028" s="96"/>
      <c r="N10028" s="96"/>
      <c r="O10028" s="96"/>
      <c r="P10028" s="96"/>
    </row>
    <row r="10029" spans="1:16" x14ac:dyDescent="0.25">
      <c r="A10029" s="100">
        <v>43808</v>
      </c>
      <c r="B10029" s="101">
        <v>16</v>
      </c>
      <c r="C10029" s="92" t="str">
        <f t="shared" si="468"/>
        <v>GET /accounts/{AccountId}/product</v>
      </c>
      <c r="D10029" s="94" t="s">
        <v>207</v>
      </c>
      <c r="E10029" s="93" t="str">
        <f t="shared" si="469"/>
        <v>AISP</v>
      </c>
      <c r="F10029" s="93" t="str">
        <f t="shared" si="470"/>
        <v>Y</v>
      </c>
      <c r="G10029" s="95">
        <v>441041.22879451577</v>
      </c>
      <c r="H10029" s="102">
        <v>5720.4160168752414</v>
      </c>
      <c r="I10029" s="102">
        <v>162.47267502948736</v>
      </c>
      <c r="J10029" s="96"/>
      <c r="K10029" s="96"/>
      <c r="L10029" s="96"/>
      <c r="M10029" s="96"/>
      <c r="N10029" s="96"/>
      <c r="O10029" s="96"/>
      <c r="P10029" s="96"/>
    </row>
    <row r="10030" spans="1:16" x14ac:dyDescent="0.25">
      <c r="A10030" s="100">
        <v>43808</v>
      </c>
      <c r="B10030" s="101">
        <v>17</v>
      </c>
      <c r="C10030" s="92" t="str">
        <f t="shared" si="468"/>
        <v>GET /products</v>
      </c>
      <c r="D10030" s="94" t="s">
        <v>207</v>
      </c>
      <c r="E10030" s="93" t="str">
        <f t="shared" si="469"/>
        <v>AISP</v>
      </c>
      <c r="F10030" s="93" t="str">
        <f t="shared" si="470"/>
        <v>Y</v>
      </c>
      <c r="G10030" s="95">
        <v>963667.55509987194</v>
      </c>
      <c r="H10030" s="102">
        <v>34905.956890568814</v>
      </c>
      <c r="I10030" s="102">
        <v>229.55086702688726</v>
      </c>
      <c r="J10030" s="96"/>
      <c r="K10030" s="96"/>
      <c r="L10030" s="96"/>
      <c r="M10030" s="96"/>
      <c r="N10030" s="96"/>
      <c r="O10030" s="96"/>
      <c r="P10030" s="96"/>
    </row>
    <row r="10031" spans="1:16" x14ac:dyDescent="0.25">
      <c r="A10031" s="100">
        <v>43808</v>
      </c>
      <c r="B10031" s="101">
        <v>18</v>
      </c>
      <c r="C10031" s="92" t="str">
        <f t="shared" si="468"/>
        <v>GET /accounts/{AccountId}/offers</v>
      </c>
      <c r="D10031" s="94" t="s">
        <v>207</v>
      </c>
      <c r="E10031" s="93" t="str">
        <f t="shared" si="469"/>
        <v>AISP</v>
      </c>
      <c r="F10031" s="93" t="str">
        <f t="shared" si="470"/>
        <v>Y</v>
      </c>
      <c r="G10031" s="95">
        <v>1071941.8442207738</v>
      </c>
      <c r="H10031" s="102">
        <v>42880.839096511896</v>
      </c>
      <c r="I10031" s="102">
        <v>263.20929857372477</v>
      </c>
      <c r="J10031" s="96"/>
      <c r="K10031" s="96"/>
      <c r="L10031" s="96"/>
      <c r="M10031" s="96"/>
      <c r="N10031" s="96"/>
      <c r="O10031" s="96"/>
      <c r="P10031" s="96"/>
    </row>
    <row r="10032" spans="1:16" x14ac:dyDescent="0.25">
      <c r="A10032" s="100">
        <v>43808</v>
      </c>
      <c r="B10032" s="101">
        <v>19</v>
      </c>
      <c r="C10032" s="92" t="str">
        <f t="shared" si="468"/>
        <v>GET /offers</v>
      </c>
      <c r="D10032" s="94" t="s">
        <v>207</v>
      </c>
      <c r="E10032" s="93" t="str">
        <f t="shared" si="469"/>
        <v>AISP</v>
      </c>
      <c r="F10032" s="93" t="str">
        <f t="shared" si="470"/>
        <v>Y</v>
      </c>
      <c r="G10032" s="95">
        <v>3455996.8081212798</v>
      </c>
      <c r="H10032" s="102">
        <v>43298.047323361614</v>
      </c>
      <c r="I10032" s="102">
        <v>183.45776884274019</v>
      </c>
      <c r="J10032" s="96"/>
      <c r="K10032" s="96"/>
      <c r="L10032" s="96"/>
      <c r="M10032" s="96"/>
      <c r="N10032" s="96"/>
      <c r="O10032" s="96"/>
      <c r="P10032" s="96"/>
    </row>
    <row r="10033" spans="1:16" x14ac:dyDescent="0.25">
      <c r="A10033" s="100">
        <v>43808</v>
      </c>
      <c r="B10033" s="101">
        <v>20</v>
      </c>
      <c r="C10033" s="92" t="str">
        <f t="shared" si="468"/>
        <v>GET /accounts/{AccountId}/party</v>
      </c>
      <c r="D10033" s="94" t="s">
        <v>207</v>
      </c>
      <c r="E10033" s="93" t="str">
        <f t="shared" si="469"/>
        <v>AISP</v>
      </c>
      <c r="F10033" s="93" t="str">
        <f t="shared" si="470"/>
        <v>Y</v>
      </c>
      <c r="G10033" s="95">
        <v>1442092.1841677437</v>
      </c>
      <c r="H10033" s="102">
        <v>51312.509866776221</v>
      </c>
      <c r="I10033" s="102">
        <v>0</v>
      </c>
      <c r="J10033" s="96"/>
      <c r="K10033" s="96"/>
      <c r="L10033" s="96"/>
      <c r="M10033" s="96"/>
      <c r="N10033" s="96"/>
      <c r="O10033" s="96"/>
      <c r="P10033" s="96"/>
    </row>
    <row r="10034" spans="1:16" x14ac:dyDescent="0.25">
      <c r="A10034" s="100">
        <v>43808</v>
      </c>
      <c r="B10034" s="101">
        <v>21</v>
      </c>
      <c r="C10034" s="92" t="str">
        <f t="shared" si="468"/>
        <v>GET /party</v>
      </c>
      <c r="D10034" s="94" t="s">
        <v>207</v>
      </c>
      <c r="E10034" s="93" t="str">
        <f t="shared" si="469"/>
        <v>AISP</v>
      </c>
      <c r="F10034" s="93" t="str">
        <f t="shared" si="470"/>
        <v>Y</v>
      </c>
      <c r="G10034" s="95">
        <v>925318.9686958266</v>
      </c>
      <c r="H10034" s="102">
        <v>11435.502504237937</v>
      </c>
      <c r="I10034" s="102">
        <v>394.20376446835621</v>
      </c>
      <c r="J10034" s="96"/>
      <c r="K10034" s="96"/>
      <c r="L10034" s="96"/>
      <c r="M10034" s="96"/>
      <c r="N10034" s="96"/>
      <c r="O10034" s="96"/>
      <c r="P10034" s="96"/>
    </row>
    <row r="10035" spans="1:16" x14ac:dyDescent="0.25">
      <c r="A10035" s="100">
        <v>43808</v>
      </c>
      <c r="B10035" s="101">
        <v>22</v>
      </c>
      <c r="C10035" s="92" t="str">
        <f t="shared" si="468"/>
        <v>GET /accounts/{AccountId}/scheduled-payments</v>
      </c>
      <c r="D10035" s="94" t="s">
        <v>207</v>
      </c>
      <c r="E10035" s="93" t="str">
        <f t="shared" si="469"/>
        <v>AISP</v>
      </c>
      <c r="F10035" s="93" t="str">
        <f t="shared" si="470"/>
        <v>Y</v>
      </c>
      <c r="G10035" s="95">
        <v>1033814.4314183027</v>
      </c>
      <c r="H10035" s="102">
        <v>34785.982144678295</v>
      </c>
      <c r="I10035" s="102">
        <v>3.0286025725478019</v>
      </c>
      <c r="J10035" s="96"/>
      <c r="K10035" s="96"/>
      <c r="L10035" s="96"/>
      <c r="M10035" s="96"/>
      <c r="N10035" s="96"/>
      <c r="O10035" s="96"/>
      <c r="P10035" s="96"/>
    </row>
    <row r="10036" spans="1:16" x14ac:dyDescent="0.25">
      <c r="A10036" s="100">
        <v>43808</v>
      </c>
      <c r="B10036" s="101">
        <v>23</v>
      </c>
      <c r="C10036" s="92" t="str">
        <f t="shared" si="468"/>
        <v>GET /scheduled-payments</v>
      </c>
      <c r="D10036" s="94" t="s">
        <v>207</v>
      </c>
      <c r="E10036" s="93" t="str">
        <f t="shared" si="469"/>
        <v>AISP</v>
      </c>
      <c r="F10036" s="93" t="str">
        <f t="shared" si="470"/>
        <v>Y</v>
      </c>
      <c r="G10036" s="95">
        <v>2257270.2548257159</v>
      </c>
      <c r="H10036" s="102">
        <v>29263.789451663823</v>
      </c>
      <c r="I10036" s="102">
        <v>94.764474604633847</v>
      </c>
      <c r="J10036" s="96"/>
      <c r="K10036" s="96"/>
      <c r="L10036" s="96"/>
      <c r="M10036" s="96"/>
      <c r="N10036" s="96"/>
      <c r="O10036" s="96"/>
      <c r="P10036" s="96"/>
    </row>
    <row r="10037" spans="1:16" x14ac:dyDescent="0.25">
      <c r="A10037" s="100">
        <v>43808</v>
      </c>
      <c r="B10037" s="101">
        <v>24</v>
      </c>
      <c r="C10037" s="92" t="str">
        <f t="shared" si="468"/>
        <v>GET /accounts/{AccountId}/statements</v>
      </c>
      <c r="D10037" s="94" t="s">
        <v>207</v>
      </c>
      <c r="E10037" s="93" t="str">
        <f t="shared" si="469"/>
        <v>AISP</v>
      </c>
      <c r="F10037" s="93" t="str">
        <f t="shared" si="470"/>
        <v>Y</v>
      </c>
      <c r="G10037" s="95">
        <v>975677.63042618032</v>
      </c>
      <c r="H10037" s="102">
        <v>13153.339878209683</v>
      </c>
      <c r="I10037" s="102">
        <v>138.20518916624957</v>
      </c>
      <c r="J10037" s="96"/>
      <c r="K10037" s="96"/>
      <c r="L10037" s="96"/>
      <c r="M10037" s="96"/>
      <c r="N10037" s="96"/>
      <c r="O10037" s="96"/>
      <c r="P10037" s="96"/>
    </row>
    <row r="10038" spans="1:16" x14ac:dyDescent="0.25">
      <c r="A10038" s="100">
        <v>43808</v>
      </c>
      <c r="B10038" s="101">
        <v>25</v>
      </c>
      <c r="C10038" s="92" t="str">
        <f t="shared" si="468"/>
        <v>GET /accounts/{AccountId}/statements/{StatementId}</v>
      </c>
      <c r="D10038" s="94" t="s">
        <v>207</v>
      </c>
      <c r="E10038" s="93" t="str">
        <f t="shared" si="469"/>
        <v>AISP</v>
      </c>
      <c r="F10038" s="93" t="str">
        <f t="shared" si="470"/>
        <v>Y</v>
      </c>
      <c r="G10038" s="95">
        <v>1226771.0240597879</v>
      </c>
      <c r="H10038" s="102">
        <v>24486.49002348135</v>
      </c>
      <c r="I10038" s="102">
        <v>114.65161424206795</v>
      </c>
      <c r="J10038" s="96"/>
      <c r="K10038" s="96"/>
      <c r="L10038" s="96"/>
      <c r="M10038" s="96"/>
      <c r="N10038" s="96"/>
      <c r="O10038" s="96"/>
      <c r="P10038" s="96"/>
    </row>
    <row r="10039" spans="1:16" x14ac:dyDescent="0.25">
      <c r="A10039" s="100">
        <v>43808</v>
      </c>
      <c r="B10039" s="101">
        <v>26</v>
      </c>
      <c r="C10039" s="92" t="str">
        <f t="shared" si="468"/>
        <v>GET /accounts/{AccountId}/statements/{StatementId}/file</v>
      </c>
      <c r="D10039" s="94" t="s">
        <v>207</v>
      </c>
      <c r="E10039" s="93" t="str">
        <f t="shared" si="469"/>
        <v>AISP</v>
      </c>
      <c r="F10039" s="93" t="str">
        <f t="shared" si="470"/>
        <v>Y</v>
      </c>
      <c r="G10039" s="95">
        <v>2424311.1788733853</v>
      </c>
      <c r="H10039" s="102">
        <v>21968.112222560532</v>
      </c>
      <c r="I10039" s="102">
        <v>91.161464677104476</v>
      </c>
      <c r="J10039" s="96"/>
      <c r="K10039" s="96"/>
      <c r="L10039" s="96"/>
      <c r="M10039" s="96"/>
      <c r="N10039" s="96"/>
      <c r="O10039" s="96"/>
      <c r="P10039" s="96"/>
    </row>
    <row r="10040" spans="1:16" x14ac:dyDescent="0.25">
      <c r="A10040" s="100">
        <v>43808</v>
      </c>
      <c r="B10040" s="101">
        <v>27</v>
      </c>
      <c r="C10040" s="92" t="str">
        <f t="shared" si="468"/>
        <v>GET /accounts/{AccountId}/statements/{StatementId}/transactions</v>
      </c>
      <c r="D10040" s="94" t="s">
        <v>207</v>
      </c>
      <c r="E10040" s="93" t="str">
        <f t="shared" si="469"/>
        <v>AISP</v>
      </c>
      <c r="F10040" s="93" t="str">
        <f t="shared" si="470"/>
        <v>Y</v>
      </c>
      <c r="G10040" s="95">
        <v>33345797.920238454</v>
      </c>
      <c r="H10040" s="102">
        <v>7625.9322214659333</v>
      </c>
      <c r="I10040" s="102">
        <v>310.55340491142863</v>
      </c>
      <c r="J10040" s="96"/>
      <c r="K10040" s="96"/>
      <c r="L10040" s="96"/>
      <c r="M10040" s="96"/>
      <c r="N10040" s="96"/>
      <c r="O10040" s="96"/>
      <c r="P10040" s="96"/>
    </row>
    <row r="10041" spans="1:16" x14ac:dyDescent="0.25">
      <c r="A10041" s="100">
        <v>43808</v>
      </c>
      <c r="B10041" s="101">
        <v>28</v>
      </c>
      <c r="C10041" s="92" t="str">
        <f t="shared" si="468"/>
        <v>GET /statements</v>
      </c>
      <c r="D10041" s="94" t="s">
        <v>207</v>
      </c>
      <c r="E10041" s="93" t="str">
        <f t="shared" si="469"/>
        <v>AISP</v>
      </c>
      <c r="F10041" s="93" t="str">
        <f t="shared" si="470"/>
        <v>Y</v>
      </c>
      <c r="G10041" s="95">
        <v>4252507.2557313424</v>
      </c>
      <c r="H10041" s="102">
        <v>42597.39772755048</v>
      </c>
      <c r="I10041" s="102">
        <v>77.772948421356887</v>
      </c>
      <c r="J10041" s="96"/>
      <c r="K10041" s="96"/>
      <c r="L10041" s="96"/>
      <c r="M10041" s="96"/>
      <c r="N10041" s="96"/>
      <c r="O10041" s="96"/>
      <c r="P10041" s="96"/>
    </row>
    <row r="10042" spans="1:16" x14ac:dyDescent="0.25">
      <c r="A10042" s="100">
        <v>43808</v>
      </c>
      <c r="B10042" s="101">
        <v>29</v>
      </c>
      <c r="C10042" s="92" t="str">
        <f t="shared" si="468"/>
        <v>POST /domestic-payment-consents</v>
      </c>
      <c r="D10042" s="94" t="s">
        <v>207</v>
      </c>
      <c r="E10042" s="93" t="str">
        <f t="shared" si="469"/>
        <v>PISP</v>
      </c>
      <c r="F10042" s="93" t="str">
        <f t="shared" si="470"/>
        <v>N</v>
      </c>
      <c r="G10042" s="95">
        <v>3722078.4291296322</v>
      </c>
      <c r="H10042" s="101">
        <v>9202.4470193804082</v>
      </c>
      <c r="I10042" s="101">
        <v>101.37411057450392</v>
      </c>
      <c r="J10042" s="96"/>
      <c r="K10042" s="96"/>
      <c r="L10042" s="96"/>
      <c r="M10042" s="96"/>
      <c r="N10042" s="96"/>
      <c r="O10042" s="96"/>
      <c r="P10042" s="96"/>
    </row>
    <row r="10043" spans="1:16" x14ac:dyDescent="0.25">
      <c r="A10043" s="100">
        <v>43808</v>
      </c>
      <c r="B10043" s="101">
        <v>30</v>
      </c>
      <c r="C10043" s="92" t="str">
        <f t="shared" si="468"/>
        <v>GET /domestic-payment-consents/{ConsentId}</v>
      </c>
      <c r="D10043" s="94" t="s">
        <v>207</v>
      </c>
      <c r="E10043" s="93" t="str">
        <f t="shared" si="469"/>
        <v>PISP</v>
      </c>
      <c r="F10043" s="93" t="str">
        <f t="shared" si="470"/>
        <v>N</v>
      </c>
      <c r="G10043" s="95">
        <v>14996927.886405973</v>
      </c>
      <c r="H10043" s="101">
        <v>18325.918347770959</v>
      </c>
      <c r="I10043" s="101">
        <v>165.18363229075467</v>
      </c>
      <c r="J10043" s="96"/>
      <c r="K10043" s="96"/>
      <c r="L10043" s="96"/>
      <c r="M10043" s="96"/>
      <c r="N10043" s="96"/>
      <c r="O10043" s="96"/>
      <c r="P10043" s="96"/>
    </row>
    <row r="10044" spans="1:16" x14ac:dyDescent="0.25">
      <c r="A10044" s="100">
        <v>43808</v>
      </c>
      <c r="B10044" s="101">
        <v>31</v>
      </c>
      <c r="C10044" s="92" t="str">
        <f t="shared" si="468"/>
        <v>POST /domestic-payments</v>
      </c>
      <c r="D10044" s="94" t="s">
        <v>207</v>
      </c>
      <c r="E10044" s="93" t="str">
        <f t="shared" si="469"/>
        <v>PISP</v>
      </c>
      <c r="F10044" s="93" t="str">
        <f t="shared" si="470"/>
        <v>Y</v>
      </c>
      <c r="G10044" s="95">
        <v>5598322.1118227672</v>
      </c>
      <c r="H10044" s="101">
        <v>15871.448792103507</v>
      </c>
      <c r="I10044" s="101">
        <v>7.2231594651206006</v>
      </c>
      <c r="J10044" s="96"/>
      <c r="K10044" s="96"/>
      <c r="L10044" s="96"/>
      <c r="M10044" s="96"/>
      <c r="N10044" s="96"/>
      <c r="O10044" s="96"/>
      <c r="P10044" s="96"/>
    </row>
    <row r="10045" spans="1:16" x14ac:dyDescent="0.25">
      <c r="A10045" s="100">
        <v>43808</v>
      </c>
      <c r="B10045" s="101">
        <v>32</v>
      </c>
      <c r="C10045" s="92" t="str">
        <f t="shared" si="468"/>
        <v>GET /domestic-payments/{DomesticPaymentId}</v>
      </c>
      <c r="D10045" s="94" t="s">
        <v>207</v>
      </c>
      <c r="E10045" s="93" t="str">
        <f t="shared" si="469"/>
        <v>PISP</v>
      </c>
      <c r="F10045" s="93" t="str">
        <f t="shared" si="470"/>
        <v>Y</v>
      </c>
      <c r="G10045" s="95">
        <v>38712779.447607301</v>
      </c>
      <c r="H10045" s="101">
        <v>44811.411082712591</v>
      </c>
      <c r="I10045" s="101">
        <v>81.591797855365044</v>
      </c>
      <c r="J10045" s="96"/>
      <c r="K10045" s="96"/>
      <c r="L10045" s="96"/>
      <c r="M10045" s="96"/>
      <c r="N10045" s="96"/>
      <c r="O10045" s="96"/>
      <c r="P10045" s="96"/>
    </row>
    <row r="10046" spans="1:16" x14ac:dyDescent="0.25">
      <c r="A10046" s="100">
        <v>43808</v>
      </c>
      <c r="B10046" s="101">
        <v>33</v>
      </c>
      <c r="C10046" s="92" t="str">
        <f t="shared" si="468"/>
        <v>POST /domestic-scheduled-payment-consents</v>
      </c>
      <c r="D10046" s="94" t="s">
        <v>207</v>
      </c>
      <c r="E10046" s="93" t="str">
        <f t="shared" si="469"/>
        <v>PISP</v>
      </c>
      <c r="F10046" s="93" t="str">
        <f t="shared" si="470"/>
        <v>N</v>
      </c>
      <c r="G10046" s="95">
        <v>19866319.401599012</v>
      </c>
      <c r="H10046" s="101">
        <v>18387.327237540052</v>
      </c>
      <c r="I10046" s="101">
        <v>106.32784079065476</v>
      </c>
      <c r="J10046" s="96"/>
      <c r="K10046" s="96"/>
      <c r="L10046" s="96"/>
      <c r="M10046" s="96"/>
      <c r="N10046" s="96"/>
      <c r="O10046" s="96"/>
      <c r="P10046" s="96"/>
    </row>
    <row r="10047" spans="1:16" x14ac:dyDescent="0.25">
      <c r="A10047" s="100">
        <v>43808</v>
      </c>
      <c r="B10047" s="101">
        <v>34</v>
      </c>
      <c r="C10047" s="92" t="str">
        <f t="shared" si="468"/>
        <v>GET /domestic-scheduled-payment-consents/{ConsentId}</v>
      </c>
      <c r="D10047" s="94" t="s">
        <v>207</v>
      </c>
      <c r="E10047" s="93" t="str">
        <f t="shared" si="469"/>
        <v>PISP</v>
      </c>
      <c r="F10047" s="93" t="str">
        <f t="shared" si="470"/>
        <v>N</v>
      </c>
      <c r="G10047" s="95">
        <v>13132926.015935501</v>
      </c>
      <c r="H10047" s="102">
        <v>13168.402335180186</v>
      </c>
      <c r="I10047" s="102">
        <v>76.550517241933193</v>
      </c>
      <c r="J10047" s="96"/>
      <c r="K10047" s="96"/>
      <c r="L10047" s="96"/>
      <c r="M10047" s="96"/>
      <c r="N10047" s="96"/>
      <c r="O10047" s="96"/>
      <c r="P10047" s="96"/>
    </row>
    <row r="10048" spans="1:16" x14ac:dyDescent="0.25">
      <c r="A10048" s="100">
        <v>43808</v>
      </c>
      <c r="B10048" s="101">
        <v>35</v>
      </c>
      <c r="C10048" s="92" t="str">
        <f t="shared" si="468"/>
        <v>POST /domestic-scheduled-payments</v>
      </c>
      <c r="D10048" s="94" t="s">
        <v>207</v>
      </c>
      <c r="E10048" s="93" t="str">
        <f t="shared" si="469"/>
        <v>PISP</v>
      </c>
      <c r="F10048" s="93" t="str">
        <f t="shared" si="470"/>
        <v>Y</v>
      </c>
      <c r="G10048" s="95">
        <v>32045718.640470643</v>
      </c>
      <c r="H10048" s="102">
        <v>48168.036463257689</v>
      </c>
      <c r="I10048" s="102">
        <v>169.43829139531755</v>
      </c>
      <c r="J10048" s="96"/>
      <c r="K10048" s="96"/>
      <c r="L10048" s="96"/>
      <c r="M10048" s="96"/>
      <c r="N10048" s="96"/>
      <c r="O10048" s="96"/>
      <c r="P10048" s="96"/>
    </row>
    <row r="10049" spans="1:16" x14ac:dyDescent="0.25">
      <c r="A10049" s="100">
        <v>43808</v>
      </c>
      <c r="B10049" s="101">
        <v>36</v>
      </c>
      <c r="C10049" s="92" t="str">
        <f t="shared" si="468"/>
        <v>GET /domestic-scheduled-payments/{DomesticScheduledPaymentId}</v>
      </c>
      <c r="D10049" s="94" t="s">
        <v>207</v>
      </c>
      <c r="E10049" s="93" t="str">
        <f t="shared" si="469"/>
        <v>PISP</v>
      </c>
      <c r="F10049" s="93" t="str">
        <f t="shared" si="470"/>
        <v>Y</v>
      </c>
      <c r="G10049" s="95">
        <v>16205364.899922343</v>
      </c>
      <c r="H10049" s="102">
        <v>30864.004673758962</v>
      </c>
      <c r="I10049" s="102">
        <v>84.764832673290812</v>
      </c>
      <c r="J10049" s="96"/>
      <c r="K10049" s="96"/>
      <c r="L10049" s="96"/>
      <c r="M10049" s="96"/>
      <c r="N10049" s="96"/>
      <c r="O10049" s="96"/>
      <c r="P10049" s="96"/>
    </row>
    <row r="10050" spans="1:16" x14ac:dyDescent="0.25">
      <c r="A10050" s="100">
        <v>43808</v>
      </c>
      <c r="B10050" s="101">
        <v>37</v>
      </c>
      <c r="C10050" s="92" t="str">
        <f t="shared" si="468"/>
        <v>POST /domestic-standing-order-consents</v>
      </c>
      <c r="D10050" s="94" t="s">
        <v>207</v>
      </c>
      <c r="E10050" s="93" t="str">
        <f t="shared" si="469"/>
        <v>PISP</v>
      </c>
      <c r="F10050" s="93" t="str">
        <f t="shared" si="470"/>
        <v>N</v>
      </c>
      <c r="G10050" s="95">
        <v>26179486.671247575</v>
      </c>
      <c r="H10050" s="102">
        <v>25649.248112790872</v>
      </c>
      <c r="I10050" s="102">
        <v>226.83852361804347</v>
      </c>
      <c r="J10050" s="96"/>
      <c r="K10050" s="96"/>
      <c r="L10050" s="96"/>
      <c r="M10050" s="96"/>
      <c r="N10050" s="96"/>
      <c r="O10050" s="96"/>
      <c r="P10050" s="96"/>
    </row>
    <row r="10051" spans="1:16" x14ac:dyDescent="0.25">
      <c r="A10051" s="100">
        <v>43808</v>
      </c>
      <c r="B10051" s="101">
        <v>38</v>
      </c>
      <c r="C10051" s="92" t="str">
        <f t="shared" si="468"/>
        <v>GET /domestic-standing-order-consents/{ConsentId}</v>
      </c>
      <c r="D10051" s="94" t="s">
        <v>207</v>
      </c>
      <c r="E10051" s="93" t="str">
        <f t="shared" si="469"/>
        <v>PISP</v>
      </c>
      <c r="F10051" s="93" t="str">
        <f t="shared" si="470"/>
        <v>N</v>
      </c>
      <c r="G10051" s="95">
        <v>28556579.655496608</v>
      </c>
      <c r="H10051" s="102">
        <v>33605.402542506323</v>
      </c>
      <c r="I10051" s="102">
        <v>220.41085498451233</v>
      </c>
      <c r="J10051" s="96"/>
      <c r="K10051" s="96"/>
      <c r="L10051" s="96"/>
      <c r="M10051" s="96"/>
      <c r="N10051" s="96"/>
      <c r="O10051" s="96"/>
      <c r="P10051" s="96"/>
    </row>
    <row r="10052" spans="1:16" x14ac:dyDescent="0.25">
      <c r="A10052" s="100">
        <v>43808</v>
      </c>
      <c r="B10052" s="101">
        <v>39</v>
      </c>
      <c r="C10052" s="92" t="str">
        <f t="shared" si="468"/>
        <v>POST /domestic-standing-orders</v>
      </c>
      <c r="D10052" s="94" t="s">
        <v>207</v>
      </c>
      <c r="E10052" s="93" t="str">
        <f t="shared" si="469"/>
        <v>PISP</v>
      </c>
      <c r="F10052" s="93" t="str">
        <f t="shared" si="470"/>
        <v>Y</v>
      </c>
      <c r="G10052" s="95">
        <v>9079240.2618137468</v>
      </c>
      <c r="H10052" s="102">
        <v>21568.633804518955</v>
      </c>
      <c r="I10052" s="102">
        <v>2.1380576265378641</v>
      </c>
      <c r="J10052" s="96"/>
      <c r="K10052" s="96"/>
      <c r="L10052" s="96"/>
      <c r="M10052" s="96"/>
      <c r="N10052" s="96"/>
      <c r="O10052" s="96"/>
      <c r="P10052" s="96"/>
    </row>
    <row r="10053" spans="1:16" x14ac:dyDescent="0.25">
      <c r="A10053" s="100">
        <v>43808</v>
      </c>
      <c r="B10053" s="101">
        <v>40</v>
      </c>
      <c r="C10053" s="92" t="str">
        <f t="shared" si="468"/>
        <v>GET /domestic-standing-orders/{DomesticStandingOrderId}</v>
      </c>
      <c r="D10053" s="94" t="s">
        <v>207</v>
      </c>
      <c r="E10053" s="93" t="str">
        <f t="shared" si="469"/>
        <v>PISP</v>
      </c>
      <c r="F10053" s="93" t="str">
        <f t="shared" si="470"/>
        <v>Y</v>
      </c>
      <c r="G10053" s="95">
        <v>6820837.2022460364</v>
      </c>
      <c r="H10053" s="102">
        <v>8396.9748373500424</v>
      </c>
      <c r="I10053" s="102">
        <v>267.2886466423455</v>
      </c>
      <c r="J10053" s="96"/>
      <c r="K10053" s="96"/>
      <c r="L10053" s="96"/>
      <c r="M10053" s="96"/>
      <c r="N10053" s="96"/>
      <c r="O10053" s="96"/>
      <c r="P10053" s="96"/>
    </row>
    <row r="10054" spans="1:16" x14ac:dyDescent="0.25">
      <c r="A10054" s="100">
        <v>43808</v>
      </c>
      <c r="B10054" s="101">
        <v>41</v>
      </c>
      <c r="C10054" s="92" t="str">
        <f t="shared" si="468"/>
        <v>POST /international-payment-consents</v>
      </c>
      <c r="D10054" s="94" t="s">
        <v>207</v>
      </c>
      <c r="E10054" s="93" t="str">
        <f t="shared" si="469"/>
        <v>PISP</v>
      </c>
      <c r="F10054" s="93" t="str">
        <f t="shared" si="470"/>
        <v>N</v>
      </c>
      <c r="G10054" s="95">
        <v>33102240.728865962</v>
      </c>
      <c r="H10054" s="102">
        <v>41289.540575944971</v>
      </c>
      <c r="I10054" s="102">
        <v>66.149649989733874</v>
      </c>
      <c r="J10054" s="96"/>
      <c r="K10054" s="96"/>
      <c r="L10054" s="96"/>
      <c r="M10054" s="96"/>
      <c r="N10054" s="96"/>
      <c r="O10054" s="96"/>
      <c r="P10054" s="96"/>
    </row>
    <row r="10055" spans="1:16" x14ac:dyDescent="0.25">
      <c r="A10055" s="100">
        <v>43808</v>
      </c>
      <c r="B10055" s="101">
        <v>42</v>
      </c>
      <c r="C10055" s="92" t="str">
        <f t="shared" si="468"/>
        <v>GET /international-payment-consents/{ConsentId}</v>
      </c>
      <c r="D10055" s="94" t="s">
        <v>207</v>
      </c>
      <c r="E10055" s="93" t="str">
        <f t="shared" si="469"/>
        <v>PISP</v>
      </c>
      <c r="F10055" s="93" t="str">
        <f t="shared" si="470"/>
        <v>N</v>
      </c>
      <c r="G10055" s="95">
        <v>34061597.246438101</v>
      </c>
      <c r="H10055" s="102">
        <v>34955.944568665014</v>
      </c>
      <c r="I10055" s="102">
        <v>292.89750697975722</v>
      </c>
      <c r="J10055" s="96"/>
      <c r="K10055" s="96"/>
      <c r="L10055" s="96"/>
      <c r="M10055" s="96"/>
      <c r="N10055" s="96"/>
      <c r="O10055" s="96"/>
      <c r="P10055" s="96"/>
    </row>
    <row r="10056" spans="1:16" x14ac:dyDescent="0.25">
      <c r="A10056" s="100">
        <v>43808</v>
      </c>
      <c r="B10056" s="101">
        <v>43</v>
      </c>
      <c r="C10056" s="92" t="str">
        <f t="shared" ref="C10056:C10119" si="471">VLOOKUP($B10056,endpoints,3)</f>
        <v>POST /international-payments</v>
      </c>
      <c r="D10056" s="94" t="s">
        <v>207</v>
      </c>
      <c r="E10056" s="93" t="str">
        <f t="shared" ref="E10056:E10119" si="472">VLOOKUP($B10056,endpoints,4)</f>
        <v>PISP</v>
      </c>
      <c r="F10056" s="93" t="str">
        <f t="shared" ref="F10056:F10119" si="473">VLOOKUP($B10056,endpoints,5)</f>
        <v>Y</v>
      </c>
      <c r="G10056" s="95">
        <v>37096571.091408014</v>
      </c>
      <c r="H10056" s="102">
        <v>38725.572969388581</v>
      </c>
      <c r="I10056" s="102">
        <v>43.363988213761253</v>
      </c>
      <c r="J10056" s="96"/>
      <c r="K10056" s="96"/>
      <c r="L10056" s="96"/>
      <c r="M10056" s="96"/>
      <c r="N10056" s="96"/>
      <c r="O10056" s="96"/>
      <c r="P10056" s="96"/>
    </row>
    <row r="10057" spans="1:16" x14ac:dyDescent="0.25">
      <c r="A10057" s="100">
        <v>43808</v>
      </c>
      <c r="B10057" s="101">
        <v>44</v>
      </c>
      <c r="C10057" s="92" t="str">
        <f t="shared" si="471"/>
        <v>GET /international-payments/{InternationalPaymentId}</v>
      </c>
      <c r="D10057" s="94" t="s">
        <v>207</v>
      </c>
      <c r="E10057" s="93" t="str">
        <f t="shared" si="472"/>
        <v>PISP</v>
      </c>
      <c r="F10057" s="93" t="str">
        <f t="shared" si="473"/>
        <v>Y</v>
      </c>
      <c r="G10057" s="95">
        <v>13840560.699421421</v>
      </c>
      <c r="H10057" s="102">
        <v>19228.571575521444</v>
      </c>
      <c r="I10057" s="102">
        <v>71.757828321015822</v>
      </c>
      <c r="J10057" s="96"/>
      <c r="K10057" s="96"/>
      <c r="L10057" s="96"/>
      <c r="M10057" s="96"/>
      <c r="N10057" s="96"/>
      <c r="O10057" s="96"/>
      <c r="P10057" s="96"/>
    </row>
    <row r="10058" spans="1:16" x14ac:dyDescent="0.25">
      <c r="A10058" s="100">
        <v>43808</v>
      </c>
      <c r="B10058" s="101">
        <v>45</v>
      </c>
      <c r="C10058" s="92" t="str">
        <f t="shared" si="471"/>
        <v>POST /international-scheduled-payment-consents</v>
      </c>
      <c r="D10058" s="94" t="s">
        <v>207</v>
      </c>
      <c r="E10058" s="93" t="str">
        <f t="shared" si="472"/>
        <v>PISP</v>
      </c>
      <c r="F10058" s="93" t="str">
        <f t="shared" si="473"/>
        <v>N</v>
      </c>
      <c r="G10058" s="95">
        <v>27310658.96470315</v>
      </c>
      <c r="H10058" s="102">
        <v>34340.336304791323</v>
      </c>
      <c r="I10058" s="102">
        <v>16.744694529960718</v>
      </c>
      <c r="J10058" s="96"/>
      <c r="K10058" s="96"/>
      <c r="L10058" s="96"/>
      <c r="M10058" s="96"/>
      <c r="N10058" s="96"/>
      <c r="O10058" s="96"/>
      <c r="P10058" s="96"/>
    </row>
    <row r="10059" spans="1:16" x14ac:dyDescent="0.25">
      <c r="A10059" s="100">
        <v>43808</v>
      </c>
      <c r="B10059" s="101">
        <v>46</v>
      </c>
      <c r="C10059" s="92" t="str">
        <f t="shared" si="471"/>
        <v>GET /international-scheduled-payment-consents/{ConsentId}</v>
      </c>
      <c r="D10059" s="94" t="s">
        <v>207</v>
      </c>
      <c r="E10059" s="93" t="str">
        <f t="shared" si="472"/>
        <v>PISP</v>
      </c>
      <c r="F10059" s="93" t="str">
        <f t="shared" si="473"/>
        <v>N</v>
      </c>
      <c r="G10059" s="95">
        <v>10833355.47401901</v>
      </c>
      <c r="H10059" s="102">
        <v>28251.928387511576</v>
      </c>
      <c r="I10059" s="102">
        <v>25.984978071423075</v>
      </c>
      <c r="J10059" s="96"/>
      <c r="K10059" s="96"/>
      <c r="L10059" s="96"/>
      <c r="M10059" s="96"/>
      <c r="N10059" s="96"/>
      <c r="O10059" s="96"/>
      <c r="P10059" s="96"/>
    </row>
    <row r="10060" spans="1:16" x14ac:dyDescent="0.25">
      <c r="A10060" s="100">
        <v>43808</v>
      </c>
      <c r="B10060" s="101">
        <v>47</v>
      </c>
      <c r="C10060" s="92" t="str">
        <f t="shared" si="471"/>
        <v>POST /international-scheduled-payments</v>
      </c>
      <c r="D10060" s="94" t="s">
        <v>207</v>
      </c>
      <c r="E10060" s="93" t="str">
        <f t="shared" si="472"/>
        <v>PISP</v>
      </c>
      <c r="F10060" s="93" t="str">
        <f t="shared" si="473"/>
        <v>Y</v>
      </c>
      <c r="G10060" s="95">
        <v>13814786.051091915</v>
      </c>
      <c r="H10060" s="102">
        <v>21841.019815983469</v>
      </c>
      <c r="I10060" s="102">
        <v>75.830239643683115</v>
      </c>
      <c r="J10060" s="96"/>
      <c r="K10060" s="96"/>
      <c r="L10060" s="96"/>
      <c r="M10060" s="96"/>
      <c r="N10060" s="96"/>
      <c r="O10060" s="96"/>
      <c r="P10060" s="96"/>
    </row>
    <row r="10061" spans="1:16" x14ac:dyDescent="0.25">
      <c r="A10061" s="100">
        <v>43808</v>
      </c>
      <c r="B10061" s="101">
        <v>48</v>
      </c>
      <c r="C10061" s="92" t="str">
        <f t="shared" si="471"/>
        <v>GET /international-scheduled-payments/{InternationalScheduledPaymentId}</v>
      </c>
      <c r="D10061" s="94" t="s">
        <v>207</v>
      </c>
      <c r="E10061" s="93" t="str">
        <f t="shared" si="472"/>
        <v>PISP</v>
      </c>
      <c r="F10061" s="93" t="str">
        <f t="shared" si="473"/>
        <v>Y</v>
      </c>
      <c r="G10061" s="95">
        <v>25120014.695096012</v>
      </c>
      <c r="H10061" s="102">
        <v>36619.370938208216</v>
      </c>
      <c r="I10061" s="102">
        <v>64.622500015648939</v>
      </c>
      <c r="J10061" s="96"/>
      <c r="K10061" s="96"/>
      <c r="L10061" s="96"/>
      <c r="M10061" s="96"/>
      <c r="N10061" s="96"/>
      <c r="O10061" s="96"/>
      <c r="P10061" s="96"/>
    </row>
    <row r="10062" spans="1:16" x14ac:dyDescent="0.25">
      <c r="A10062" s="100">
        <v>43808</v>
      </c>
      <c r="B10062" s="101">
        <v>49</v>
      </c>
      <c r="C10062" s="92" t="str">
        <f t="shared" si="471"/>
        <v>POST /international-standing-order-consents</v>
      </c>
      <c r="D10062" s="94" t="s">
        <v>207</v>
      </c>
      <c r="E10062" s="93" t="str">
        <f t="shared" si="472"/>
        <v>PISP</v>
      </c>
      <c r="F10062" s="93" t="str">
        <f t="shared" si="473"/>
        <v>N</v>
      </c>
      <c r="G10062" s="95">
        <v>3780856.7377367211</v>
      </c>
      <c r="H10062" s="102">
        <v>11471.878794882714</v>
      </c>
      <c r="I10062" s="102">
        <v>6.5500124079413204</v>
      </c>
      <c r="J10062" s="96"/>
      <c r="K10062" s="96"/>
      <c r="L10062" s="96"/>
      <c r="M10062" s="96"/>
      <c r="N10062" s="96"/>
      <c r="O10062" s="96"/>
      <c r="P10062" s="96"/>
    </row>
    <row r="10063" spans="1:16" x14ac:dyDescent="0.25">
      <c r="A10063" s="100">
        <v>43808</v>
      </c>
      <c r="B10063" s="101">
        <v>50</v>
      </c>
      <c r="C10063" s="92" t="str">
        <f t="shared" si="471"/>
        <v>GET /international-standing-order-consents/{ConsentId}</v>
      </c>
      <c r="D10063" s="94" t="s">
        <v>207</v>
      </c>
      <c r="E10063" s="93" t="str">
        <f t="shared" si="472"/>
        <v>PISP</v>
      </c>
      <c r="F10063" s="93" t="str">
        <f t="shared" si="473"/>
        <v>N</v>
      </c>
      <c r="G10063" s="95">
        <v>21619747.314989872</v>
      </c>
      <c r="H10063" s="102">
        <v>34509.672758861234</v>
      </c>
      <c r="I10063" s="102">
        <v>276.30994366440626</v>
      </c>
      <c r="J10063" s="96"/>
      <c r="K10063" s="96"/>
      <c r="L10063" s="96"/>
      <c r="M10063" s="96"/>
      <c r="N10063" s="96"/>
      <c r="O10063" s="96"/>
      <c r="P10063" s="96"/>
    </row>
    <row r="10064" spans="1:16" x14ac:dyDescent="0.25">
      <c r="A10064" s="100">
        <v>43808</v>
      </c>
      <c r="B10064" s="101">
        <v>51</v>
      </c>
      <c r="C10064" s="92" t="str">
        <f t="shared" si="471"/>
        <v>POST /international-standing-orders</v>
      </c>
      <c r="D10064" s="94" t="s">
        <v>207</v>
      </c>
      <c r="E10064" s="93" t="str">
        <f t="shared" si="472"/>
        <v>PISP</v>
      </c>
      <c r="F10064" s="93" t="str">
        <f t="shared" si="473"/>
        <v>Y</v>
      </c>
      <c r="G10064" s="95">
        <v>15183015.030097939</v>
      </c>
      <c r="H10064" s="102">
        <v>24970.883693418287</v>
      </c>
      <c r="I10064" s="102">
        <v>225.31803746635197</v>
      </c>
      <c r="J10064" s="96"/>
      <c r="K10064" s="96"/>
      <c r="L10064" s="96"/>
      <c r="M10064" s="96"/>
      <c r="N10064" s="96"/>
      <c r="O10064" s="96"/>
      <c r="P10064" s="96"/>
    </row>
    <row r="10065" spans="1:16" x14ac:dyDescent="0.25">
      <c r="A10065" s="100">
        <v>43808</v>
      </c>
      <c r="B10065" s="101">
        <v>52</v>
      </c>
      <c r="C10065" s="92" t="str">
        <f t="shared" si="471"/>
        <v>GET /international-standing-orders/{InternationalStandingOrderPaymentId}</v>
      </c>
      <c r="D10065" s="94" t="s">
        <v>207</v>
      </c>
      <c r="E10065" s="93" t="str">
        <f t="shared" si="472"/>
        <v>PISP</v>
      </c>
      <c r="F10065" s="93" t="str">
        <f t="shared" si="473"/>
        <v>Y</v>
      </c>
      <c r="G10065" s="95">
        <v>7011354.2839199211</v>
      </c>
      <c r="H10065" s="102">
        <v>18699.839606924805</v>
      </c>
      <c r="I10065" s="102">
        <v>76.796555116994412</v>
      </c>
      <c r="J10065" s="96"/>
      <c r="K10065" s="96"/>
      <c r="L10065" s="96"/>
      <c r="M10065" s="96"/>
      <c r="N10065" s="96"/>
      <c r="O10065" s="96"/>
      <c r="P10065" s="96"/>
    </row>
    <row r="10066" spans="1:16" x14ac:dyDescent="0.25">
      <c r="A10066" s="100">
        <v>43808</v>
      </c>
      <c r="B10066" s="101">
        <v>53</v>
      </c>
      <c r="C10066" s="92" t="str">
        <f t="shared" si="471"/>
        <v>POST /file-payment-consents</v>
      </c>
      <c r="D10066" s="94" t="s">
        <v>207</v>
      </c>
      <c r="E10066" s="93" t="str">
        <f t="shared" si="472"/>
        <v>PISP</v>
      </c>
      <c r="F10066" s="93" t="str">
        <f t="shared" si="473"/>
        <v>N</v>
      </c>
      <c r="G10066" s="95">
        <v>14243530.262694357</v>
      </c>
      <c r="H10066" s="102">
        <v>13211.475199157261</v>
      </c>
      <c r="I10066" s="102">
        <v>24.57295088397769</v>
      </c>
      <c r="J10066" s="96"/>
      <c r="K10066" s="96"/>
      <c r="L10066" s="96"/>
      <c r="M10066" s="96"/>
      <c r="N10066" s="96"/>
      <c r="O10066" s="96"/>
      <c r="P10066" s="96"/>
    </row>
    <row r="10067" spans="1:16" x14ac:dyDescent="0.25">
      <c r="A10067" s="100">
        <v>43808</v>
      </c>
      <c r="B10067" s="101">
        <v>54</v>
      </c>
      <c r="C10067" s="92" t="str">
        <f t="shared" si="471"/>
        <v>GET /file-payment-consents/{ConsentId}</v>
      </c>
      <c r="D10067" s="94" t="s">
        <v>207</v>
      </c>
      <c r="E10067" s="93" t="str">
        <f t="shared" si="472"/>
        <v>PISP</v>
      </c>
      <c r="F10067" s="93" t="str">
        <f t="shared" si="473"/>
        <v>N</v>
      </c>
      <c r="G10067" s="95">
        <v>21594396.8578628</v>
      </c>
      <c r="H10067" s="102">
        <v>23774.218076427282</v>
      </c>
      <c r="I10067" s="102">
        <v>202.95125302642674</v>
      </c>
      <c r="J10067" s="96"/>
      <c r="K10067" s="96"/>
      <c r="L10067" s="96"/>
      <c r="M10067" s="96"/>
      <c r="N10067" s="96"/>
      <c r="O10067" s="96"/>
      <c r="P10067" s="96"/>
    </row>
    <row r="10068" spans="1:16" x14ac:dyDescent="0.25">
      <c r="A10068" s="100">
        <v>43808</v>
      </c>
      <c r="B10068" s="101">
        <v>55</v>
      </c>
      <c r="C10068" s="92" t="str">
        <f t="shared" si="471"/>
        <v>POST /file-payment-consents/{ConsentId}/file</v>
      </c>
      <c r="D10068" s="94" t="s">
        <v>207</v>
      </c>
      <c r="E10068" s="93" t="str">
        <f t="shared" si="472"/>
        <v>PISP</v>
      </c>
      <c r="F10068" s="93" t="str">
        <f t="shared" si="473"/>
        <v>N</v>
      </c>
      <c r="G10068" s="95">
        <v>22320288.238626014</v>
      </c>
      <c r="H10068" s="102">
        <v>32060.081608678658</v>
      </c>
      <c r="I10068" s="102">
        <v>71.620076349803426</v>
      </c>
      <c r="J10068" s="96"/>
      <c r="K10068" s="96"/>
      <c r="L10068" s="96"/>
      <c r="M10068" s="96"/>
      <c r="N10068" s="96"/>
      <c r="O10068" s="96"/>
      <c r="P10068" s="96"/>
    </row>
    <row r="10069" spans="1:16" x14ac:dyDescent="0.25">
      <c r="A10069" s="100">
        <v>43808</v>
      </c>
      <c r="B10069" s="101">
        <v>56</v>
      </c>
      <c r="C10069" s="92" t="str">
        <f t="shared" si="471"/>
        <v>GET /file-payment-consents/{ConsentId}/file</v>
      </c>
      <c r="D10069" s="94" t="s">
        <v>207</v>
      </c>
      <c r="E10069" s="93" t="str">
        <f t="shared" si="472"/>
        <v>PISP</v>
      </c>
      <c r="F10069" s="93" t="str">
        <f t="shared" si="473"/>
        <v>N</v>
      </c>
      <c r="G10069" s="95">
        <v>25859597.176342379</v>
      </c>
      <c r="H10069" s="102">
        <v>34219.646439904791</v>
      </c>
      <c r="I10069" s="102">
        <v>47.02304441438686</v>
      </c>
      <c r="J10069" s="96"/>
      <c r="K10069" s="96"/>
      <c r="L10069" s="96"/>
      <c r="M10069" s="96"/>
      <c r="N10069" s="96"/>
      <c r="O10069" s="96"/>
      <c r="P10069" s="96"/>
    </row>
    <row r="10070" spans="1:16" x14ac:dyDescent="0.25">
      <c r="A10070" s="100">
        <v>43808</v>
      </c>
      <c r="B10070" s="101">
        <v>57</v>
      </c>
      <c r="C10070" s="92" t="str">
        <f t="shared" si="471"/>
        <v>POST /file-payments</v>
      </c>
      <c r="D10070" s="94" t="s">
        <v>207</v>
      </c>
      <c r="E10070" s="93" t="str">
        <f t="shared" si="472"/>
        <v>PISP</v>
      </c>
      <c r="F10070" s="93" t="str">
        <f t="shared" si="473"/>
        <v>Y</v>
      </c>
      <c r="G10070" s="95">
        <v>391181022.55069494</v>
      </c>
      <c r="H10070" s="102">
        <v>3874.0756090591735</v>
      </c>
      <c r="I10070" s="102">
        <v>69.571249797992891</v>
      </c>
      <c r="J10070" s="96"/>
      <c r="K10070" s="96"/>
      <c r="L10070" s="96"/>
      <c r="M10070" s="96"/>
      <c r="N10070" s="96"/>
      <c r="O10070" s="96"/>
      <c r="P10070" s="96"/>
    </row>
    <row r="10071" spans="1:16" x14ac:dyDescent="0.25">
      <c r="A10071" s="100">
        <v>43808</v>
      </c>
      <c r="B10071" s="101">
        <v>58</v>
      </c>
      <c r="C10071" s="92" t="str">
        <f t="shared" si="471"/>
        <v>GET /file-payments/{FilePaymentId}</v>
      </c>
      <c r="D10071" s="94" t="s">
        <v>207</v>
      </c>
      <c r="E10071" s="93" t="str">
        <f t="shared" si="472"/>
        <v>PISP</v>
      </c>
      <c r="F10071" s="93" t="str">
        <f t="shared" si="473"/>
        <v>Y</v>
      </c>
      <c r="G10071" s="95">
        <v>76372762.460207105</v>
      </c>
      <c r="H10071" s="102">
        <v>796.46131236913504</v>
      </c>
      <c r="I10071" s="102">
        <v>148.28214076033905</v>
      </c>
      <c r="J10071" s="96"/>
      <c r="K10071" s="96"/>
      <c r="L10071" s="96"/>
      <c r="M10071" s="96"/>
      <c r="N10071" s="96"/>
      <c r="O10071" s="96"/>
      <c r="P10071" s="96"/>
    </row>
    <row r="10072" spans="1:16" x14ac:dyDescent="0.25">
      <c r="A10072" s="100">
        <v>43808</v>
      </c>
      <c r="B10072" s="101">
        <v>59</v>
      </c>
      <c r="C10072" s="92" t="str">
        <f t="shared" si="471"/>
        <v>GET /file-payments/{FilePaymentId}/report-file</v>
      </c>
      <c r="D10072" s="94" t="s">
        <v>207</v>
      </c>
      <c r="E10072" s="93" t="str">
        <f t="shared" si="472"/>
        <v>PISP</v>
      </c>
      <c r="F10072" s="93" t="str">
        <f t="shared" si="473"/>
        <v>Y</v>
      </c>
      <c r="G10072" s="95">
        <v>62213299.587699011</v>
      </c>
      <c r="H10072" s="102">
        <v>2531.8132081233143</v>
      </c>
      <c r="I10072" s="102">
        <v>85.62313248405124</v>
      </c>
      <c r="J10072" s="96"/>
      <c r="K10072" s="96"/>
      <c r="L10072" s="96"/>
      <c r="M10072" s="96"/>
      <c r="N10072" s="96"/>
      <c r="O10072" s="96"/>
      <c r="P10072" s="96"/>
    </row>
    <row r="10073" spans="1:16" x14ac:dyDescent="0.25">
      <c r="A10073" s="100">
        <v>43808</v>
      </c>
      <c r="B10073" s="101">
        <v>60</v>
      </c>
      <c r="C10073" s="92" t="str">
        <f t="shared" si="471"/>
        <v>POST /funds-confirmation-consents</v>
      </c>
      <c r="D10073" s="94" t="s">
        <v>207</v>
      </c>
      <c r="E10073" s="93" t="str">
        <f t="shared" si="472"/>
        <v>CoF</v>
      </c>
      <c r="F10073" s="93" t="str">
        <f t="shared" si="473"/>
        <v>N</v>
      </c>
      <c r="G10073" s="95">
        <v>13188268.989136668</v>
      </c>
      <c r="H10073" s="102">
        <v>16218.896490621268</v>
      </c>
      <c r="I10073" s="102">
        <v>13.968357261542208</v>
      </c>
      <c r="J10073" s="96"/>
      <c r="K10073" s="96"/>
      <c r="L10073" s="96"/>
      <c r="M10073" s="96"/>
      <c r="N10073" s="96"/>
      <c r="O10073" s="96"/>
      <c r="P10073" s="96"/>
    </row>
    <row r="10074" spans="1:16" x14ac:dyDescent="0.25">
      <c r="A10074" s="100">
        <v>43808</v>
      </c>
      <c r="B10074" s="101">
        <v>61</v>
      </c>
      <c r="C10074" s="92" t="str">
        <f t="shared" si="471"/>
        <v>GET /funds-confirmation-consents/{ConsentId}</v>
      </c>
      <c r="D10074" s="94" t="s">
        <v>207</v>
      </c>
      <c r="E10074" s="93" t="str">
        <f t="shared" si="472"/>
        <v>CoF</v>
      </c>
      <c r="F10074" s="93" t="str">
        <f t="shared" si="473"/>
        <v>N</v>
      </c>
      <c r="G10074" s="95">
        <v>24062790.35093439</v>
      </c>
      <c r="H10074" s="102">
        <v>44996.028392353095</v>
      </c>
      <c r="I10074" s="102">
        <v>200.61667908694946</v>
      </c>
      <c r="J10074" s="96"/>
      <c r="K10074" s="96"/>
      <c r="L10074" s="96"/>
      <c r="M10074" s="96"/>
      <c r="N10074" s="96"/>
      <c r="O10074" s="96"/>
      <c r="P10074" s="96"/>
    </row>
    <row r="10075" spans="1:16" x14ac:dyDescent="0.25">
      <c r="A10075" s="100">
        <v>43808</v>
      </c>
      <c r="B10075" s="101">
        <v>62</v>
      </c>
      <c r="C10075" s="92" t="str">
        <f t="shared" si="471"/>
        <v>DELETE /funds-confirmation-consents/{ConsentId}</v>
      </c>
      <c r="D10075" s="94" t="s">
        <v>207</v>
      </c>
      <c r="E10075" s="93" t="str">
        <f t="shared" si="472"/>
        <v>CoF</v>
      </c>
      <c r="F10075" s="93" t="str">
        <f t="shared" si="473"/>
        <v>N</v>
      </c>
      <c r="G10075" s="95">
        <v>6585579.5418492155</v>
      </c>
      <c r="H10075" s="102">
        <v>14143.494969041305</v>
      </c>
      <c r="I10075" s="102">
        <v>115.36911603790296</v>
      </c>
      <c r="J10075" s="96"/>
      <c r="K10075" s="96"/>
      <c r="L10075" s="96"/>
      <c r="M10075" s="96"/>
      <c r="N10075" s="96"/>
      <c r="O10075" s="96"/>
      <c r="P10075" s="96"/>
    </row>
    <row r="10076" spans="1:16" x14ac:dyDescent="0.25">
      <c r="A10076" s="100">
        <v>43808</v>
      </c>
      <c r="B10076" s="101">
        <v>63</v>
      </c>
      <c r="C10076" s="92" t="str">
        <f t="shared" si="471"/>
        <v>POST /funds-confirmations</v>
      </c>
      <c r="D10076" s="94" t="s">
        <v>207</v>
      </c>
      <c r="E10076" s="93" t="str">
        <f t="shared" si="472"/>
        <v>CoF</v>
      </c>
      <c r="F10076" s="93" t="str">
        <f t="shared" si="473"/>
        <v>Y</v>
      </c>
      <c r="G10076" s="95">
        <v>9900371.6005291697</v>
      </c>
      <c r="H10076" s="102">
        <v>17439.175243877646</v>
      </c>
      <c r="I10076" s="102">
        <v>236.04252541403415</v>
      </c>
      <c r="J10076" s="96"/>
      <c r="K10076" s="96"/>
      <c r="L10076" s="96"/>
      <c r="M10076" s="96"/>
      <c r="N10076" s="96"/>
      <c r="O10076" s="96"/>
      <c r="P10076" s="96"/>
    </row>
    <row r="10077" spans="1:16" x14ac:dyDescent="0.25">
      <c r="A10077" s="46">
        <v>43808</v>
      </c>
      <c r="B10077" s="101">
        <v>0</v>
      </c>
      <c r="C10077" s="92" t="str">
        <f t="shared" si="471"/>
        <v>OIDC endpoints for token IDs</v>
      </c>
      <c r="D10077" s="94" t="s">
        <v>208</v>
      </c>
      <c r="E10077" s="93" t="str">
        <f t="shared" si="472"/>
        <v>OIDC</v>
      </c>
      <c r="F10077" s="93" t="str">
        <f t="shared" si="473"/>
        <v>N</v>
      </c>
      <c r="G10077" s="112">
        <v>797815825.91366971</v>
      </c>
      <c r="H10077" s="68">
        <v>1572976.5423409399</v>
      </c>
      <c r="I10077" s="68">
        <v>500.52780061804918</v>
      </c>
      <c r="J10077" s="96"/>
      <c r="K10077" s="96"/>
      <c r="L10077" s="96"/>
      <c r="M10077" s="96"/>
      <c r="N10077" s="96"/>
      <c r="O10077" s="96"/>
      <c r="P10077" s="96"/>
    </row>
    <row r="10078" spans="1:16" x14ac:dyDescent="0.25">
      <c r="A10078" s="97">
        <v>43808</v>
      </c>
      <c r="B10078" s="101">
        <v>1</v>
      </c>
      <c r="C10078" s="92" t="str">
        <f t="shared" si="471"/>
        <v>POST /account-access-consents</v>
      </c>
      <c r="D10078" s="94" t="s">
        <v>208</v>
      </c>
      <c r="E10078" s="93" t="str">
        <f t="shared" si="472"/>
        <v>AISP</v>
      </c>
      <c r="F10078" s="93" t="str">
        <f t="shared" si="473"/>
        <v>N</v>
      </c>
      <c r="G10078" s="95">
        <v>559176.5279498715</v>
      </c>
      <c r="H10078" s="99">
        <v>31255.273871781843</v>
      </c>
      <c r="I10078" s="99">
        <v>79.57843819623649</v>
      </c>
      <c r="J10078" s="96"/>
      <c r="K10078" s="96"/>
      <c r="L10078" s="96"/>
      <c r="M10078" s="96"/>
      <c r="N10078" s="96"/>
      <c r="O10078" s="96"/>
      <c r="P10078" s="96"/>
    </row>
    <row r="10079" spans="1:16" x14ac:dyDescent="0.25">
      <c r="A10079" s="97">
        <v>43808</v>
      </c>
      <c r="B10079" s="101">
        <v>2</v>
      </c>
      <c r="C10079" s="92" t="str">
        <f t="shared" si="471"/>
        <v>GET /account-access-consents/{ConsentId}</v>
      </c>
      <c r="D10079" s="94" t="s">
        <v>208</v>
      </c>
      <c r="E10079" s="93" t="str">
        <f t="shared" si="472"/>
        <v>AISP</v>
      </c>
      <c r="F10079" s="93" t="str">
        <f t="shared" si="473"/>
        <v>N</v>
      </c>
      <c r="G10079" s="95">
        <v>1255315.5592487219</v>
      </c>
      <c r="H10079" s="99">
        <v>31488.680825319436</v>
      </c>
      <c r="I10079" s="99">
        <v>30.658769246300658</v>
      </c>
      <c r="J10079" s="96"/>
      <c r="K10079" s="96"/>
      <c r="L10079" s="96"/>
      <c r="M10079" s="96"/>
      <c r="N10079" s="96"/>
      <c r="O10079" s="96"/>
      <c r="P10079" s="96"/>
    </row>
    <row r="10080" spans="1:16" x14ac:dyDescent="0.25">
      <c r="A10080" s="97">
        <v>43808</v>
      </c>
      <c r="B10080" s="101">
        <v>3</v>
      </c>
      <c r="C10080" s="92" t="str">
        <f t="shared" si="471"/>
        <v>DELETE /account-access-consents/{ConsentId}</v>
      </c>
      <c r="D10080" s="94" t="s">
        <v>208</v>
      </c>
      <c r="E10080" s="93" t="str">
        <f t="shared" si="472"/>
        <v>AISP</v>
      </c>
      <c r="F10080" s="93" t="str">
        <f t="shared" si="473"/>
        <v>N</v>
      </c>
      <c r="G10080" s="95">
        <v>631771.86628420465</v>
      </c>
      <c r="H10080" s="99">
        <v>27027.53663034007</v>
      </c>
      <c r="I10080" s="99">
        <v>290.92353447543047</v>
      </c>
      <c r="J10080" s="96"/>
      <c r="K10080" s="96"/>
      <c r="L10080" s="96"/>
      <c r="M10080" s="96"/>
      <c r="N10080" s="96"/>
      <c r="O10080" s="96"/>
      <c r="P10080" s="96"/>
    </row>
    <row r="10081" spans="1:16" x14ac:dyDescent="0.25">
      <c r="A10081" s="97">
        <v>43808</v>
      </c>
      <c r="B10081" s="101">
        <v>4</v>
      </c>
      <c r="C10081" s="92" t="str">
        <f t="shared" si="471"/>
        <v>GET /accounts</v>
      </c>
      <c r="D10081" s="94" t="s">
        <v>208</v>
      </c>
      <c r="E10081" s="93" t="str">
        <f t="shared" si="472"/>
        <v>AISP</v>
      </c>
      <c r="F10081" s="93" t="str">
        <f t="shared" si="473"/>
        <v>Y</v>
      </c>
      <c r="G10081" s="95">
        <v>1663564.444021737</v>
      </c>
      <c r="H10081" s="99">
        <v>29958.704878989625</v>
      </c>
      <c r="I10081" s="99">
        <v>66.839364362276669</v>
      </c>
      <c r="J10081" s="96"/>
      <c r="K10081" s="96"/>
      <c r="L10081" s="96"/>
      <c r="M10081" s="96"/>
      <c r="N10081" s="96"/>
      <c r="O10081" s="96"/>
      <c r="P10081" s="96"/>
    </row>
    <row r="10082" spans="1:16" x14ac:dyDescent="0.25">
      <c r="A10082" s="97">
        <v>43808</v>
      </c>
      <c r="B10082" s="101">
        <v>5</v>
      </c>
      <c r="C10082" s="92" t="str">
        <f t="shared" si="471"/>
        <v>GET /accounts/{AccountId}</v>
      </c>
      <c r="D10082" s="94" t="s">
        <v>208</v>
      </c>
      <c r="E10082" s="93" t="str">
        <f t="shared" si="472"/>
        <v>AISP</v>
      </c>
      <c r="F10082" s="93" t="str">
        <f t="shared" si="473"/>
        <v>Y</v>
      </c>
      <c r="G10082" s="95">
        <v>2587622.6663909517</v>
      </c>
      <c r="H10082" s="99">
        <v>44340.292530615086</v>
      </c>
      <c r="I10082" s="99">
        <v>86.377381004211585</v>
      </c>
      <c r="J10082" s="96"/>
      <c r="K10082" s="96"/>
      <c r="L10082" s="96"/>
      <c r="M10082" s="96"/>
      <c r="N10082" s="96"/>
      <c r="O10082" s="96"/>
      <c r="P10082" s="96"/>
    </row>
    <row r="10083" spans="1:16" x14ac:dyDescent="0.25">
      <c r="A10083" s="97">
        <v>43808</v>
      </c>
      <c r="B10083" s="101">
        <v>6</v>
      </c>
      <c r="C10083" s="92" t="str">
        <f t="shared" si="471"/>
        <v>GET /accounts/{AccountId}/balances</v>
      </c>
      <c r="D10083" s="94" t="s">
        <v>208</v>
      </c>
      <c r="E10083" s="93" t="str">
        <f t="shared" si="472"/>
        <v>AISP</v>
      </c>
      <c r="F10083" s="93" t="str">
        <f t="shared" si="473"/>
        <v>Y</v>
      </c>
      <c r="G10083" s="95">
        <v>1865101.4388391164</v>
      </c>
      <c r="H10083" s="99">
        <v>28974.76749367869</v>
      </c>
      <c r="I10083" s="99">
        <v>150.04941560664113</v>
      </c>
      <c r="J10083" s="96"/>
      <c r="K10083" s="96"/>
      <c r="L10083" s="96"/>
      <c r="M10083" s="96"/>
      <c r="N10083" s="96"/>
      <c r="O10083" s="96"/>
      <c r="P10083" s="96"/>
    </row>
    <row r="10084" spans="1:16" x14ac:dyDescent="0.25">
      <c r="A10084" s="97">
        <v>43808</v>
      </c>
      <c r="B10084" s="101">
        <v>7</v>
      </c>
      <c r="C10084" s="92" t="str">
        <f t="shared" si="471"/>
        <v>GET /balances</v>
      </c>
      <c r="D10084" s="94" t="s">
        <v>208</v>
      </c>
      <c r="E10084" s="93" t="str">
        <f t="shared" si="472"/>
        <v>AISP</v>
      </c>
      <c r="F10084" s="93" t="str">
        <f t="shared" si="473"/>
        <v>Y</v>
      </c>
      <c r="G10084" s="95">
        <v>1022042.7099907208</v>
      </c>
      <c r="H10084" s="99">
        <v>22293.220472001947</v>
      </c>
      <c r="I10084" s="99">
        <v>159.68343886672915</v>
      </c>
      <c r="J10084" s="96"/>
      <c r="K10084" s="96"/>
      <c r="L10084" s="96"/>
      <c r="M10084" s="96"/>
      <c r="N10084" s="96"/>
      <c r="O10084" s="96"/>
      <c r="P10084" s="96"/>
    </row>
    <row r="10085" spans="1:16" x14ac:dyDescent="0.25">
      <c r="A10085" s="97">
        <v>43808</v>
      </c>
      <c r="B10085" s="101">
        <v>8</v>
      </c>
      <c r="C10085" s="92" t="str">
        <f t="shared" si="471"/>
        <v>GET /accounts/{AccountId}/transactions</v>
      </c>
      <c r="D10085" s="94" t="s">
        <v>208</v>
      </c>
      <c r="E10085" s="93" t="str">
        <f t="shared" si="472"/>
        <v>AISP</v>
      </c>
      <c r="F10085" s="93" t="str">
        <f t="shared" si="473"/>
        <v>Y</v>
      </c>
      <c r="G10085" s="95">
        <v>31635025.73999472</v>
      </c>
      <c r="H10085" s="99">
        <v>20904.079264597811</v>
      </c>
      <c r="I10085" s="99">
        <v>170.04846187096504</v>
      </c>
      <c r="J10085" s="96"/>
      <c r="K10085" s="96"/>
      <c r="L10085" s="96"/>
      <c r="M10085" s="96"/>
      <c r="N10085" s="96"/>
      <c r="O10085" s="96"/>
      <c r="P10085" s="96"/>
    </row>
    <row r="10086" spans="1:16" x14ac:dyDescent="0.25">
      <c r="A10086" s="97">
        <v>43808</v>
      </c>
      <c r="B10086" s="101">
        <v>9</v>
      </c>
      <c r="C10086" s="92" t="str">
        <f t="shared" si="471"/>
        <v>GET /transactions</v>
      </c>
      <c r="D10086" s="94" t="s">
        <v>208</v>
      </c>
      <c r="E10086" s="93" t="str">
        <f t="shared" si="472"/>
        <v>AISP</v>
      </c>
      <c r="F10086" s="93" t="str">
        <f t="shared" si="473"/>
        <v>Y</v>
      </c>
      <c r="G10086" s="95">
        <v>310970454.86647886</v>
      </c>
      <c r="H10086" s="99">
        <v>46733.494614980402</v>
      </c>
      <c r="I10086" s="99">
        <v>34.789751852786289</v>
      </c>
      <c r="J10086" s="96"/>
      <c r="K10086" s="96"/>
      <c r="L10086" s="96"/>
      <c r="M10086" s="96"/>
      <c r="N10086" s="96"/>
      <c r="O10086" s="96"/>
      <c r="P10086" s="96"/>
    </row>
    <row r="10087" spans="1:16" x14ac:dyDescent="0.25">
      <c r="A10087" s="97">
        <v>43808</v>
      </c>
      <c r="B10087" s="101">
        <v>10</v>
      </c>
      <c r="C10087" s="92" t="str">
        <f t="shared" si="471"/>
        <v>GET /accounts/{AccountId}/beneficiaries</v>
      </c>
      <c r="D10087" s="94" t="s">
        <v>208</v>
      </c>
      <c r="E10087" s="93" t="str">
        <f t="shared" si="472"/>
        <v>AISP</v>
      </c>
      <c r="F10087" s="93" t="str">
        <f t="shared" si="473"/>
        <v>Y</v>
      </c>
      <c r="G10087" s="95">
        <v>2099600.496928032</v>
      </c>
      <c r="H10087" s="99">
        <v>27781.229522955229</v>
      </c>
      <c r="I10087" s="99">
        <v>118.05034049532081</v>
      </c>
      <c r="J10087" s="96"/>
      <c r="K10087" s="96"/>
      <c r="L10087" s="96"/>
      <c r="M10087" s="96"/>
      <c r="N10087" s="96"/>
      <c r="O10087" s="96"/>
      <c r="P10087" s="96"/>
    </row>
    <row r="10088" spans="1:16" x14ac:dyDescent="0.25">
      <c r="A10088" s="97">
        <v>43808</v>
      </c>
      <c r="B10088" s="101">
        <v>11</v>
      </c>
      <c r="C10088" s="92" t="str">
        <f t="shared" si="471"/>
        <v>GET /beneficiaries</v>
      </c>
      <c r="D10088" s="94" t="s">
        <v>208</v>
      </c>
      <c r="E10088" s="93" t="str">
        <f t="shared" si="472"/>
        <v>AISP</v>
      </c>
      <c r="F10088" s="93" t="str">
        <f t="shared" si="473"/>
        <v>Y</v>
      </c>
      <c r="G10088" s="95">
        <v>2844195.1158845616</v>
      </c>
      <c r="H10088" s="99">
        <v>38614.989183693491</v>
      </c>
      <c r="I10088" s="99">
        <v>29.259266675231508</v>
      </c>
      <c r="J10088" s="96"/>
      <c r="K10088" s="96"/>
      <c r="L10088" s="96"/>
      <c r="M10088" s="96"/>
      <c r="N10088" s="96"/>
      <c r="O10088" s="96"/>
      <c r="P10088" s="96"/>
    </row>
    <row r="10089" spans="1:16" x14ac:dyDescent="0.25">
      <c r="A10089" s="97">
        <v>43808</v>
      </c>
      <c r="B10089" s="101">
        <v>12</v>
      </c>
      <c r="C10089" s="92" t="str">
        <f t="shared" si="471"/>
        <v>GET /accounts/{AccountId}/direct-debits</v>
      </c>
      <c r="D10089" s="94" t="s">
        <v>208</v>
      </c>
      <c r="E10089" s="93" t="str">
        <f t="shared" si="472"/>
        <v>AISP</v>
      </c>
      <c r="F10089" s="93" t="str">
        <f t="shared" si="473"/>
        <v>Y</v>
      </c>
      <c r="G10089" s="95">
        <v>1882175.4756542332</v>
      </c>
      <c r="H10089" s="99">
        <v>36678.743232065564</v>
      </c>
      <c r="I10089" s="99">
        <v>190.80864279096116</v>
      </c>
      <c r="J10089" s="96"/>
      <c r="K10089" s="96"/>
      <c r="L10089" s="96"/>
      <c r="M10089" s="96"/>
      <c r="N10089" s="96"/>
      <c r="O10089" s="96"/>
      <c r="P10089" s="96"/>
    </row>
    <row r="10090" spans="1:16" x14ac:dyDescent="0.25">
      <c r="A10090" s="97">
        <v>43808</v>
      </c>
      <c r="B10090" s="101">
        <v>13</v>
      </c>
      <c r="C10090" s="92" t="str">
        <f t="shared" si="471"/>
        <v>GET /direct-debits</v>
      </c>
      <c r="D10090" s="94" t="s">
        <v>208</v>
      </c>
      <c r="E10090" s="93" t="str">
        <f t="shared" si="472"/>
        <v>AISP</v>
      </c>
      <c r="F10090" s="93" t="str">
        <f t="shared" si="473"/>
        <v>Y</v>
      </c>
      <c r="G10090" s="95">
        <v>1548342.9342820025</v>
      </c>
      <c r="H10090" s="99">
        <v>23142.115400604605</v>
      </c>
      <c r="I10090" s="99">
        <v>196.6277427460607</v>
      </c>
      <c r="J10090" s="96"/>
      <c r="K10090" s="96"/>
      <c r="L10090" s="96"/>
      <c r="M10090" s="96"/>
      <c r="N10090" s="96"/>
      <c r="O10090" s="96"/>
      <c r="P10090" s="96"/>
    </row>
    <row r="10091" spans="1:16" x14ac:dyDescent="0.25">
      <c r="A10091" s="97">
        <v>43808</v>
      </c>
      <c r="B10091" s="101">
        <v>14</v>
      </c>
      <c r="C10091" s="92" t="str">
        <f t="shared" si="471"/>
        <v>GET /accounts/{AccountId}/standing-orders</v>
      </c>
      <c r="D10091" s="94" t="s">
        <v>208</v>
      </c>
      <c r="E10091" s="93" t="str">
        <f t="shared" si="472"/>
        <v>AISP</v>
      </c>
      <c r="F10091" s="93" t="str">
        <f t="shared" si="473"/>
        <v>Y</v>
      </c>
      <c r="G10091" s="95">
        <v>934436.01387645758</v>
      </c>
      <c r="H10091" s="99">
        <v>17264.723090399126</v>
      </c>
      <c r="I10091" s="99">
        <v>140.67400252553441</v>
      </c>
      <c r="J10091" s="96"/>
      <c r="K10091" s="96"/>
      <c r="L10091" s="96"/>
      <c r="M10091" s="96"/>
      <c r="N10091" s="96"/>
      <c r="O10091" s="96"/>
      <c r="P10091" s="96"/>
    </row>
    <row r="10092" spans="1:16" x14ac:dyDescent="0.25">
      <c r="A10092" s="97">
        <v>43808</v>
      </c>
      <c r="B10092" s="101">
        <v>15</v>
      </c>
      <c r="C10092" s="92" t="str">
        <f t="shared" si="471"/>
        <v>GET /standing-orders</v>
      </c>
      <c r="D10092" s="94" t="s">
        <v>208</v>
      </c>
      <c r="E10092" s="93" t="str">
        <f t="shared" si="472"/>
        <v>AISP</v>
      </c>
      <c r="F10092" s="93" t="str">
        <f t="shared" si="473"/>
        <v>Y</v>
      </c>
      <c r="G10092" s="95">
        <v>1275239.5724210525</v>
      </c>
      <c r="H10092" s="99">
        <v>45403.585860246909</v>
      </c>
      <c r="I10092" s="99">
        <v>153.36859972525096</v>
      </c>
      <c r="J10092" s="96"/>
      <c r="K10092" s="96"/>
      <c r="L10092" s="96"/>
      <c r="M10092" s="96"/>
      <c r="N10092" s="96"/>
      <c r="O10092" s="96"/>
      <c r="P10092" s="96"/>
    </row>
    <row r="10093" spans="1:16" x14ac:dyDescent="0.25">
      <c r="A10093" s="97">
        <v>43808</v>
      </c>
      <c r="B10093" s="101">
        <v>16</v>
      </c>
      <c r="C10093" s="92" t="str">
        <f t="shared" si="471"/>
        <v>GET /accounts/{AccountId}/product</v>
      </c>
      <c r="D10093" s="94" t="s">
        <v>208</v>
      </c>
      <c r="E10093" s="93" t="str">
        <f t="shared" si="472"/>
        <v>AISP</v>
      </c>
      <c r="F10093" s="93" t="str">
        <f t="shared" si="473"/>
        <v>Y</v>
      </c>
      <c r="G10093" s="95">
        <v>360851.91446824017</v>
      </c>
      <c r="H10093" s="99">
        <v>5608.250996936511</v>
      </c>
      <c r="I10093" s="99">
        <v>147.7024318449885</v>
      </c>
      <c r="J10093" s="96"/>
      <c r="K10093" s="96"/>
      <c r="L10093" s="96"/>
      <c r="M10093" s="96"/>
      <c r="N10093" s="96"/>
      <c r="O10093" s="96"/>
      <c r="P10093" s="96"/>
    </row>
    <row r="10094" spans="1:16" x14ac:dyDescent="0.25">
      <c r="A10094" s="97">
        <v>43808</v>
      </c>
      <c r="B10094" s="101">
        <v>17</v>
      </c>
      <c r="C10094" s="92" t="str">
        <f t="shared" si="471"/>
        <v>GET /products</v>
      </c>
      <c r="D10094" s="94" t="s">
        <v>208</v>
      </c>
      <c r="E10094" s="93" t="str">
        <f t="shared" si="472"/>
        <v>AISP</v>
      </c>
      <c r="F10094" s="93" t="str">
        <f t="shared" si="473"/>
        <v>Y</v>
      </c>
      <c r="G10094" s="95">
        <v>788455.27235444065</v>
      </c>
      <c r="H10094" s="99">
        <v>34221.526363302757</v>
      </c>
      <c r="I10094" s="99">
        <v>208.68260638807931</v>
      </c>
      <c r="J10094" s="96"/>
      <c r="K10094" s="96"/>
      <c r="L10094" s="96"/>
      <c r="M10094" s="96"/>
      <c r="N10094" s="96"/>
      <c r="O10094" s="96"/>
      <c r="P10094" s="96"/>
    </row>
    <row r="10095" spans="1:16" x14ac:dyDescent="0.25">
      <c r="A10095" s="97">
        <v>43808</v>
      </c>
      <c r="B10095" s="101">
        <v>18</v>
      </c>
      <c r="C10095" s="92" t="str">
        <f t="shared" si="471"/>
        <v>GET /accounts/{AccountId}/offers</v>
      </c>
      <c r="D10095" s="94" t="s">
        <v>208</v>
      </c>
      <c r="E10095" s="93" t="str">
        <f t="shared" si="472"/>
        <v>AISP</v>
      </c>
      <c r="F10095" s="93" t="str">
        <f t="shared" si="473"/>
        <v>Y</v>
      </c>
      <c r="G10095" s="95">
        <v>877043.3270897239</v>
      </c>
      <c r="H10095" s="99">
        <v>42040.038329913623</v>
      </c>
      <c r="I10095" s="99">
        <v>239.28118052156796</v>
      </c>
      <c r="J10095" s="96"/>
      <c r="K10095" s="96"/>
      <c r="L10095" s="96"/>
      <c r="M10095" s="96"/>
      <c r="N10095" s="96"/>
      <c r="O10095" s="96"/>
      <c r="P10095" s="96"/>
    </row>
    <row r="10096" spans="1:16" x14ac:dyDescent="0.25">
      <c r="A10096" s="97">
        <v>43808</v>
      </c>
      <c r="B10096" s="101">
        <v>19</v>
      </c>
      <c r="C10096" s="92" t="str">
        <f t="shared" si="471"/>
        <v>GET /offers</v>
      </c>
      <c r="D10096" s="94" t="s">
        <v>208</v>
      </c>
      <c r="E10096" s="93" t="str">
        <f t="shared" si="472"/>
        <v>AISP</v>
      </c>
      <c r="F10096" s="93" t="str">
        <f t="shared" si="473"/>
        <v>Y</v>
      </c>
      <c r="G10096" s="95">
        <v>2827633.7520992286</v>
      </c>
      <c r="H10096" s="99">
        <v>42449.066003295702</v>
      </c>
      <c r="I10096" s="99">
        <v>166.77978985703652</v>
      </c>
      <c r="J10096" s="96"/>
      <c r="K10096" s="96"/>
      <c r="L10096" s="96"/>
      <c r="M10096" s="96"/>
      <c r="N10096" s="96"/>
      <c r="O10096" s="96"/>
      <c r="P10096" s="96"/>
    </row>
    <row r="10097" spans="1:16" x14ac:dyDescent="0.25">
      <c r="A10097" s="97">
        <v>43808</v>
      </c>
      <c r="B10097" s="101">
        <v>20</v>
      </c>
      <c r="C10097" s="92" t="str">
        <f t="shared" si="471"/>
        <v>GET /accounts/{AccountId}/party</v>
      </c>
      <c r="D10097" s="94" t="s">
        <v>208</v>
      </c>
      <c r="E10097" s="93" t="str">
        <f t="shared" si="472"/>
        <v>AISP</v>
      </c>
      <c r="F10097" s="93" t="str">
        <f t="shared" si="473"/>
        <v>Y</v>
      </c>
      <c r="G10097" s="95">
        <v>1179893.605228154</v>
      </c>
      <c r="H10097" s="99">
        <v>50306.38222232963</v>
      </c>
      <c r="I10097" s="99">
        <v>0</v>
      </c>
      <c r="J10097" s="96"/>
      <c r="K10097" s="96"/>
      <c r="L10097" s="96"/>
      <c r="M10097" s="96"/>
      <c r="N10097" s="96"/>
      <c r="O10097" s="96"/>
      <c r="P10097" s="96"/>
    </row>
    <row r="10098" spans="1:16" x14ac:dyDescent="0.25">
      <c r="A10098" s="97">
        <v>43808</v>
      </c>
      <c r="B10098" s="101">
        <v>21</v>
      </c>
      <c r="C10098" s="92" t="str">
        <f t="shared" si="471"/>
        <v>GET /party</v>
      </c>
      <c r="D10098" s="94" t="s">
        <v>208</v>
      </c>
      <c r="E10098" s="93" t="str">
        <f t="shared" si="472"/>
        <v>AISP</v>
      </c>
      <c r="F10098" s="93" t="str">
        <f t="shared" si="473"/>
        <v>Y</v>
      </c>
      <c r="G10098" s="95">
        <v>757079.15620567626</v>
      </c>
      <c r="H10098" s="99">
        <v>11211.276964939154</v>
      </c>
      <c r="I10098" s="99">
        <v>358.3670586075965</v>
      </c>
      <c r="J10098" s="96"/>
      <c r="K10098" s="96"/>
      <c r="L10098" s="96"/>
      <c r="M10098" s="96"/>
      <c r="N10098" s="96"/>
      <c r="O10098" s="96"/>
      <c r="P10098" s="96"/>
    </row>
    <row r="10099" spans="1:16" x14ac:dyDescent="0.25">
      <c r="A10099" s="97">
        <v>43808</v>
      </c>
      <c r="B10099" s="101">
        <v>22</v>
      </c>
      <c r="C10099" s="92" t="str">
        <f t="shared" si="471"/>
        <v>GET /accounts/{AccountId}/scheduled-payments</v>
      </c>
      <c r="D10099" s="94" t="s">
        <v>208</v>
      </c>
      <c r="E10099" s="93" t="str">
        <f t="shared" si="472"/>
        <v>AISP</v>
      </c>
      <c r="F10099" s="93" t="str">
        <f t="shared" si="473"/>
        <v>Y</v>
      </c>
      <c r="G10099" s="95">
        <v>845848.17116042937</v>
      </c>
      <c r="H10099" s="99">
        <v>34103.904063410089</v>
      </c>
      <c r="I10099" s="99">
        <v>2.7532750659525469</v>
      </c>
      <c r="J10099" s="96"/>
      <c r="K10099" s="96"/>
      <c r="L10099" s="96"/>
      <c r="M10099" s="96"/>
      <c r="N10099" s="96"/>
      <c r="O10099" s="96"/>
      <c r="P10099" s="96"/>
    </row>
    <row r="10100" spans="1:16" x14ac:dyDescent="0.25">
      <c r="A10100" s="97">
        <v>43808</v>
      </c>
      <c r="B10100" s="101">
        <v>23</v>
      </c>
      <c r="C10100" s="92" t="str">
        <f t="shared" si="471"/>
        <v>GET /scheduled-payments</v>
      </c>
      <c r="D10100" s="94" t="s">
        <v>208</v>
      </c>
      <c r="E10100" s="93" t="str">
        <f t="shared" si="472"/>
        <v>AISP</v>
      </c>
      <c r="F10100" s="93" t="str">
        <f t="shared" si="473"/>
        <v>Y</v>
      </c>
      <c r="G10100" s="95">
        <v>1846857.4812210398</v>
      </c>
      <c r="H10100" s="99">
        <v>28689.989658493942</v>
      </c>
      <c r="I10100" s="99">
        <v>86.149522367848945</v>
      </c>
      <c r="J10100" s="96"/>
      <c r="K10100" s="96"/>
      <c r="L10100" s="96"/>
      <c r="M10100" s="96"/>
      <c r="N10100" s="96"/>
      <c r="O10100" s="96"/>
      <c r="P10100" s="96"/>
    </row>
    <row r="10101" spans="1:16" x14ac:dyDescent="0.25">
      <c r="A10101" s="97">
        <v>43808</v>
      </c>
      <c r="B10101" s="101">
        <v>24</v>
      </c>
      <c r="C10101" s="92" t="str">
        <f t="shared" si="471"/>
        <v>GET /accounts/{AccountId}/statements</v>
      </c>
      <c r="D10101" s="94" t="s">
        <v>208</v>
      </c>
      <c r="E10101" s="93" t="str">
        <f t="shared" si="472"/>
        <v>AISP</v>
      </c>
      <c r="F10101" s="93" t="str">
        <f t="shared" si="473"/>
        <v>Y</v>
      </c>
      <c r="G10101" s="95">
        <v>798281.69762142014</v>
      </c>
      <c r="H10101" s="99">
        <v>12895.431253146748</v>
      </c>
      <c r="I10101" s="99">
        <v>125.64108106022688</v>
      </c>
      <c r="J10101" s="96"/>
      <c r="K10101" s="96"/>
      <c r="L10101" s="96"/>
      <c r="M10101" s="96"/>
      <c r="N10101" s="96"/>
      <c r="O10101" s="96"/>
      <c r="P10101" s="96"/>
    </row>
    <row r="10102" spans="1:16" x14ac:dyDescent="0.25">
      <c r="A10102" s="97">
        <v>43808</v>
      </c>
      <c r="B10102" s="101">
        <v>25</v>
      </c>
      <c r="C10102" s="92" t="str">
        <f t="shared" si="471"/>
        <v>GET /accounts/{AccountId}/statements/{StatementId}</v>
      </c>
      <c r="D10102" s="94" t="s">
        <v>208</v>
      </c>
      <c r="E10102" s="93" t="str">
        <f t="shared" si="472"/>
        <v>AISP</v>
      </c>
      <c r="F10102" s="93" t="str">
        <f t="shared" si="473"/>
        <v>Y</v>
      </c>
      <c r="G10102" s="95">
        <v>1003721.7469580084</v>
      </c>
      <c r="H10102" s="99">
        <v>24006.362768118972</v>
      </c>
      <c r="I10102" s="99">
        <v>104.22874022006177</v>
      </c>
      <c r="J10102" s="96"/>
      <c r="K10102" s="96"/>
      <c r="L10102" s="96"/>
      <c r="M10102" s="96"/>
      <c r="N10102" s="96"/>
      <c r="O10102" s="96"/>
      <c r="P10102" s="96"/>
    </row>
    <row r="10103" spans="1:16" x14ac:dyDescent="0.25">
      <c r="A10103" s="97">
        <v>43808</v>
      </c>
      <c r="B10103" s="101">
        <v>26</v>
      </c>
      <c r="C10103" s="92" t="str">
        <f t="shared" si="471"/>
        <v>GET /accounts/{AccountId}/statements/{StatementId}/file</v>
      </c>
      <c r="D10103" s="94" t="s">
        <v>208</v>
      </c>
      <c r="E10103" s="93" t="str">
        <f t="shared" si="472"/>
        <v>AISP</v>
      </c>
      <c r="F10103" s="93" t="str">
        <f t="shared" si="473"/>
        <v>Y</v>
      </c>
      <c r="G10103" s="95">
        <v>1983527.3281691335</v>
      </c>
      <c r="H10103" s="99">
        <v>21537.364924078953</v>
      </c>
      <c r="I10103" s="99">
        <v>82.874058797367695</v>
      </c>
      <c r="J10103" s="96"/>
      <c r="K10103" s="96"/>
      <c r="L10103" s="96"/>
      <c r="M10103" s="96"/>
      <c r="N10103" s="96"/>
      <c r="O10103" s="96"/>
      <c r="P10103" s="96"/>
    </row>
    <row r="10104" spans="1:16" x14ac:dyDescent="0.25">
      <c r="A10104" s="97">
        <v>43808</v>
      </c>
      <c r="B10104" s="101">
        <v>27</v>
      </c>
      <c r="C10104" s="92" t="str">
        <f t="shared" si="471"/>
        <v>GET /accounts/{AccountId}/statements/{StatementId}/transactions</v>
      </c>
      <c r="D10104" s="94" t="s">
        <v>208</v>
      </c>
      <c r="E10104" s="93" t="str">
        <f t="shared" si="472"/>
        <v>AISP</v>
      </c>
      <c r="F10104" s="93" t="str">
        <f t="shared" si="473"/>
        <v>Y</v>
      </c>
      <c r="G10104" s="95">
        <v>27282925.571104188</v>
      </c>
      <c r="H10104" s="99">
        <v>7476.4041386920917</v>
      </c>
      <c r="I10104" s="99">
        <v>282.32127719220784</v>
      </c>
      <c r="J10104" s="96"/>
      <c r="K10104" s="96"/>
      <c r="L10104" s="96"/>
      <c r="M10104" s="96"/>
      <c r="N10104" s="96"/>
      <c r="O10104" s="96"/>
      <c r="P10104" s="96"/>
    </row>
    <row r="10105" spans="1:16" x14ac:dyDescent="0.25">
      <c r="A10105" s="97">
        <v>43808</v>
      </c>
      <c r="B10105" s="101">
        <v>28</v>
      </c>
      <c r="C10105" s="92" t="str">
        <f t="shared" si="471"/>
        <v>GET /statements</v>
      </c>
      <c r="D10105" s="94" t="s">
        <v>208</v>
      </c>
      <c r="E10105" s="93" t="str">
        <f t="shared" si="472"/>
        <v>AISP</v>
      </c>
      <c r="F10105" s="93" t="str">
        <f t="shared" si="473"/>
        <v>Y</v>
      </c>
      <c r="G10105" s="95">
        <v>3479324.1183256437</v>
      </c>
      <c r="H10105" s="99">
        <v>41762.15463485341</v>
      </c>
      <c r="I10105" s="99">
        <v>70.702680383051714</v>
      </c>
      <c r="J10105" s="96"/>
      <c r="K10105" s="96"/>
      <c r="L10105" s="96"/>
      <c r="M10105" s="96"/>
      <c r="N10105" s="96"/>
      <c r="O10105" s="96"/>
      <c r="P10105" s="96"/>
    </row>
    <row r="10106" spans="1:16" x14ac:dyDescent="0.25">
      <c r="A10106" s="97">
        <v>43808</v>
      </c>
      <c r="B10106" s="101">
        <v>29</v>
      </c>
      <c r="C10106" s="92" t="str">
        <f t="shared" si="471"/>
        <v>POST /domestic-payment-consents</v>
      </c>
      <c r="D10106" s="94" t="s">
        <v>208</v>
      </c>
      <c r="E10106" s="93" t="str">
        <f t="shared" si="472"/>
        <v>PISP</v>
      </c>
      <c r="F10106" s="93" t="str">
        <f t="shared" si="473"/>
        <v>N</v>
      </c>
      <c r="G10106" s="95">
        <v>3383707.6628451198</v>
      </c>
      <c r="H10106" s="103">
        <v>9022.0068817454976</v>
      </c>
      <c r="I10106" s="103">
        <v>92.158282340458101</v>
      </c>
      <c r="J10106" s="96"/>
      <c r="K10106" s="96"/>
      <c r="L10106" s="96"/>
      <c r="M10106" s="96"/>
      <c r="N10106" s="96"/>
      <c r="O10106" s="96"/>
      <c r="P10106" s="96"/>
    </row>
    <row r="10107" spans="1:16" x14ac:dyDescent="0.25">
      <c r="A10107" s="97">
        <v>43808</v>
      </c>
      <c r="B10107" s="101">
        <v>30</v>
      </c>
      <c r="C10107" s="92" t="str">
        <f t="shared" si="471"/>
        <v>GET /domestic-payment-consents/{ConsentId}</v>
      </c>
      <c r="D10107" s="94" t="s">
        <v>208</v>
      </c>
      <c r="E10107" s="93" t="str">
        <f t="shared" si="472"/>
        <v>PISP</v>
      </c>
      <c r="F10107" s="93" t="str">
        <f t="shared" si="473"/>
        <v>N</v>
      </c>
      <c r="G10107" s="95">
        <v>13633570.805823611</v>
      </c>
      <c r="H10107" s="103">
        <v>17966.586615461725</v>
      </c>
      <c r="I10107" s="103">
        <v>150.16693844614059</v>
      </c>
      <c r="J10107" s="96"/>
      <c r="K10107" s="96"/>
      <c r="L10107" s="96"/>
      <c r="M10107" s="96"/>
      <c r="N10107" s="96"/>
      <c r="O10107" s="96"/>
      <c r="P10107" s="96"/>
    </row>
    <row r="10108" spans="1:16" x14ac:dyDescent="0.25">
      <c r="A10108" s="97">
        <v>43808</v>
      </c>
      <c r="B10108" s="101">
        <v>31</v>
      </c>
      <c r="C10108" s="92" t="str">
        <f t="shared" si="471"/>
        <v>POST /domestic-payments</v>
      </c>
      <c r="D10108" s="94" t="s">
        <v>208</v>
      </c>
      <c r="E10108" s="93" t="str">
        <f t="shared" si="472"/>
        <v>PISP</v>
      </c>
      <c r="F10108" s="93" t="str">
        <f t="shared" si="473"/>
        <v>Y</v>
      </c>
      <c r="G10108" s="95">
        <v>5089383.7380206967</v>
      </c>
      <c r="H10108" s="103">
        <v>15560.243913826967</v>
      </c>
      <c r="I10108" s="103">
        <v>6.5665086046550911</v>
      </c>
      <c r="J10108" s="96"/>
      <c r="K10108" s="96"/>
      <c r="L10108" s="96"/>
      <c r="M10108" s="96"/>
      <c r="N10108" s="96"/>
      <c r="O10108" s="96"/>
      <c r="P10108" s="96"/>
    </row>
    <row r="10109" spans="1:16" x14ac:dyDescent="0.25">
      <c r="A10109" s="97">
        <v>43808</v>
      </c>
      <c r="B10109" s="101">
        <v>32</v>
      </c>
      <c r="C10109" s="92" t="str">
        <f t="shared" si="471"/>
        <v>GET /domestic-payments/{DomesticPaymentId}</v>
      </c>
      <c r="D10109" s="94" t="s">
        <v>208</v>
      </c>
      <c r="E10109" s="93" t="str">
        <f t="shared" si="472"/>
        <v>PISP</v>
      </c>
      <c r="F10109" s="93" t="str">
        <f t="shared" si="473"/>
        <v>Y</v>
      </c>
      <c r="G10109" s="95">
        <v>35193435.861461177</v>
      </c>
      <c r="H10109" s="103">
        <v>43932.755963443713</v>
      </c>
      <c r="I10109" s="103">
        <v>74.174361686695491</v>
      </c>
      <c r="J10109" s="96"/>
      <c r="K10109" s="96"/>
      <c r="L10109" s="96"/>
      <c r="M10109" s="96"/>
      <c r="N10109" s="96"/>
      <c r="O10109" s="96"/>
      <c r="P10109" s="96"/>
    </row>
    <row r="10110" spans="1:16" x14ac:dyDescent="0.25">
      <c r="A10110" s="97">
        <v>43808</v>
      </c>
      <c r="B10110" s="101">
        <v>33</v>
      </c>
      <c r="C10110" s="92" t="str">
        <f t="shared" si="471"/>
        <v>POST /domestic-scheduled-payment-consents</v>
      </c>
      <c r="D10110" s="94" t="s">
        <v>208</v>
      </c>
      <c r="E10110" s="93" t="str">
        <f t="shared" si="472"/>
        <v>PISP</v>
      </c>
      <c r="F10110" s="93" t="str">
        <f t="shared" si="473"/>
        <v>N</v>
      </c>
      <c r="G10110" s="95">
        <v>18060290.365090009</v>
      </c>
      <c r="H10110" s="103">
        <v>18026.791409352991</v>
      </c>
      <c r="I10110" s="103">
        <v>96.661673446049775</v>
      </c>
      <c r="J10110" s="96"/>
      <c r="K10110" s="96"/>
      <c r="L10110" s="96"/>
      <c r="M10110" s="96"/>
      <c r="N10110" s="96"/>
      <c r="O10110" s="96"/>
      <c r="P10110" s="96"/>
    </row>
    <row r="10111" spans="1:16" x14ac:dyDescent="0.25">
      <c r="A10111" s="97">
        <v>43808</v>
      </c>
      <c r="B10111" s="101">
        <v>34</v>
      </c>
      <c r="C10111" s="92" t="str">
        <f t="shared" si="471"/>
        <v>GET /domestic-scheduled-payment-consents/{ConsentId}</v>
      </c>
      <c r="D10111" s="94" t="s">
        <v>208</v>
      </c>
      <c r="E10111" s="93" t="str">
        <f t="shared" si="472"/>
        <v>PISP</v>
      </c>
      <c r="F10111" s="93" t="str">
        <f t="shared" si="473"/>
        <v>N</v>
      </c>
      <c r="G10111" s="95">
        <v>11939023.650850454</v>
      </c>
      <c r="H10111" s="99">
        <v>12910.198367823712</v>
      </c>
      <c r="I10111" s="99">
        <v>69.591379310848353</v>
      </c>
      <c r="J10111" s="96"/>
      <c r="K10111" s="96"/>
      <c r="L10111" s="96"/>
      <c r="M10111" s="96"/>
      <c r="N10111" s="96"/>
      <c r="O10111" s="96"/>
      <c r="P10111" s="96"/>
    </row>
    <row r="10112" spans="1:16" x14ac:dyDescent="0.25">
      <c r="A10112" s="97">
        <v>43808</v>
      </c>
      <c r="B10112" s="101">
        <v>35</v>
      </c>
      <c r="C10112" s="92" t="str">
        <f t="shared" si="471"/>
        <v>POST /domestic-scheduled-payments</v>
      </c>
      <c r="D10112" s="94" t="s">
        <v>208</v>
      </c>
      <c r="E10112" s="93" t="str">
        <f t="shared" si="472"/>
        <v>PISP</v>
      </c>
      <c r="F10112" s="93" t="str">
        <f t="shared" si="473"/>
        <v>Y</v>
      </c>
      <c r="G10112" s="95">
        <v>29132471.491336945</v>
      </c>
      <c r="H10112" s="99">
        <v>47223.565160056554</v>
      </c>
      <c r="I10112" s="99">
        <v>154.03481035937958</v>
      </c>
      <c r="J10112" s="96"/>
      <c r="K10112" s="96"/>
      <c r="L10112" s="96"/>
      <c r="M10112" s="96"/>
      <c r="N10112" s="96"/>
      <c r="O10112" s="96"/>
      <c r="P10112" s="96"/>
    </row>
    <row r="10113" spans="1:16" x14ac:dyDescent="0.25">
      <c r="A10113" s="97">
        <v>43808</v>
      </c>
      <c r="B10113" s="101">
        <v>36</v>
      </c>
      <c r="C10113" s="92" t="str">
        <f t="shared" si="471"/>
        <v>GET /domestic-scheduled-payments/{DomesticScheduledPaymentId}</v>
      </c>
      <c r="D10113" s="94" t="s">
        <v>208</v>
      </c>
      <c r="E10113" s="93" t="str">
        <f t="shared" si="472"/>
        <v>PISP</v>
      </c>
      <c r="F10113" s="93" t="str">
        <f t="shared" si="473"/>
        <v>Y</v>
      </c>
      <c r="G10113" s="95">
        <v>14732149.90902031</v>
      </c>
      <c r="H10113" s="99">
        <v>30258.828111528393</v>
      </c>
      <c r="I10113" s="99">
        <v>77.058938793900737</v>
      </c>
      <c r="J10113" s="96"/>
      <c r="K10113" s="96"/>
      <c r="L10113" s="96"/>
      <c r="M10113" s="96"/>
      <c r="N10113" s="96"/>
      <c r="O10113" s="96"/>
      <c r="P10113" s="96"/>
    </row>
    <row r="10114" spans="1:16" x14ac:dyDescent="0.25">
      <c r="A10114" s="97">
        <v>43808</v>
      </c>
      <c r="B10114" s="101">
        <v>37</v>
      </c>
      <c r="C10114" s="92" t="str">
        <f t="shared" si="471"/>
        <v>POST /domestic-standing-order-consents</v>
      </c>
      <c r="D10114" s="94" t="s">
        <v>208</v>
      </c>
      <c r="E10114" s="93" t="str">
        <f t="shared" si="472"/>
        <v>PISP</v>
      </c>
      <c r="F10114" s="93" t="str">
        <f t="shared" si="473"/>
        <v>N</v>
      </c>
      <c r="G10114" s="95">
        <v>23799533.337497793</v>
      </c>
      <c r="H10114" s="99">
        <v>25146.321679206736</v>
      </c>
      <c r="I10114" s="99">
        <v>206.21683965276677</v>
      </c>
      <c r="J10114" s="96"/>
      <c r="K10114" s="96"/>
      <c r="L10114" s="96"/>
      <c r="M10114" s="96"/>
      <c r="N10114" s="96"/>
      <c r="O10114" s="96"/>
      <c r="P10114" s="96"/>
    </row>
    <row r="10115" spans="1:16" x14ac:dyDescent="0.25">
      <c r="A10115" s="97">
        <v>43808</v>
      </c>
      <c r="B10115" s="101">
        <v>38</v>
      </c>
      <c r="C10115" s="92" t="str">
        <f t="shared" si="471"/>
        <v>GET /domestic-standing-order-consents/{ConsentId}</v>
      </c>
      <c r="D10115" s="94" t="s">
        <v>208</v>
      </c>
      <c r="E10115" s="93" t="str">
        <f t="shared" si="472"/>
        <v>PISP</v>
      </c>
      <c r="F10115" s="93" t="str">
        <f t="shared" si="473"/>
        <v>N</v>
      </c>
      <c r="G10115" s="95">
        <v>25960526.959542368</v>
      </c>
      <c r="H10115" s="99">
        <v>32946.473080888551</v>
      </c>
      <c r="I10115" s="99">
        <v>200.37350453137483</v>
      </c>
      <c r="J10115" s="96"/>
      <c r="K10115" s="96"/>
      <c r="L10115" s="96"/>
      <c r="M10115" s="96"/>
      <c r="N10115" s="96"/>
      <c r="O10115" s="96"/>
      <c r="P10115" s="96"/>
    </row>
    <row r="10116" spans="1:16" x14ac:dyDescent="0.25">
      <c r="A10116" s="97">
        <v>43808</v>
      </c>
      <c r="B10116" s="101">
        <v>39</v>
      </c>
      <c r="C10116" s="92" t="str">
        <f t="shared" si="471"/>
        <v>POST /domestic-standing-orders</v>
      </c>
      <c r="D10116" s="94" t="s">
        <v>208</v>
      </c>
      <c r="E10116" s="93" t="str">
        <f t="shared" si="472"/>
        <v>PISP</v>
      </c>
      <c r="F10116" s="93" t="str">
        <f t="shared" si="473"/>
        <v>Y</v>
      </c>
      <c r="G10116" s="95">
        <v>8253854.7834670423</v>
      </c>
      <c r="H10116" s="99">
        <v>21145.719416195054</v>
      </c>
      <c r="I10116" s="99">
        <v>1.9436887513980581</v>
      </c>
      <c r="J10116" s="96"/>
      <c r="K10116" s="96"/>
      <c r="L10116" s="96"/>
      <c r="M10116" s="96"/>
      <c r="N10116" s="96"/>
      <c r="O10116" s="96"/>
      <c r="P10116" s="96"/>
    </row>
    <row r="10117" spans="1:16" x14ac:dyDescent="0.25">
      <c r="A10117" s="97">
        <v>43808</v>
      </c>
      <c r="B10117" s="101">
        <v>40</v>
      </c>
      <c r="C10117" s="92" t="str">
        <f t="shared" si="471"/>
        <v>GET /domestic-standing-orders/{DomesticStandingOrderId}</v>
      </c>
      <c r="D10117" s="94" t="s">
        <v>208</v>
      </c>
      <c r="E10117" s="93" t="str">
        <f t="shared" si="472"/>
        <v>PISP</v>
      </c>
      <c r="F10117" s="93" t="str">
        <f t="shared" si="473"/>
        <v>Y</v>
      </c>
      <c r="G10117" s="95">
        <v>6200761.092950942</v>
      </c>
      <c r="H10117" s="99">
        <v>8232.328271911807</v>
      </c>
      <c r="I10117" s="99">
        <v>242.98967876576862</v>
      </c>
      <c r="J10117" s="96"/>
      <c r="K10117" s="96"/>
      <c r="L10117" s="96"/>
      <c r="M10117" s="96"/>
      <c r="N10117" s="96"/>
      <c r="O10117" s="96"/>
      <c r="P10117" s="96"/>
    </row>
    <row r="10118" spans="1:16" x14ac:dyDescent="0.25">
      <c r="A10118" s="97">
        <v>43808</v>
      </c>
      <c r="B10118" s="101">
        <v>41</v>
      </c>
      <c r="C10118" s="92" t="str">
        <f t="shared" si="471"/>
        <v>POST /international-payment-consents</v>
      </c>
      <c r="D10118" s="94" t="s">
        <v>208</v>
      </c>
      <c r="E10118" s="93" t="str">
        <f t="shared" si="472"/>
        <v>PISP</v>
      </c>
      <c r="F10118" s="93" t="str">
        <f t="shared" si="473"/>
        <v>N</v>
      </c>
      <c r="G10118" s="95">
        <v>30092946.117150873</v>
      </c>
      <c r="H10118" s="99">
        <v>40479.941741122522</v>
      </c>
      <c r="I10118" s="99">
        <v>60.136045445212609</v>
      </c>
      <c r="J10118" s="96"/>
      <c r="K10118" s="96"/>
      <c r="L10118" s="96"/>
      <c r="M10118" s="96"/>
      <c r="N10118" s="96"/>
      <c r="O10118" s="96"/>
      <c r="P10118" s="96"/>
    </row>
    <row r="10119" spans="1:16" x14ac:dyDescent="0.25">
      <c r="A10119" s="97">
        <v>43808</v>
      </c>
      <c r="B10119" s="101">
        <v>42</v>
      </c>
      <c r="C10119" s="92" t="str">
        <f t="shared" si="471"/>
        <v>GET /international-payment-consents/{ConsentId}</v>
      </c>
      <c r="D10119" s="94" t="s">
        <v>208</v>
      </c>
      <c r="E10119" s="93" t="str">
        <f t="shared" si="472"/>
        <v>PISP</v>
      </c>
      <c r="F10119" s="93" t="str">
        <f t="shared" si="473"/>
        <v>N</v>
      </c>
      <c r="G10119" s="95">
        <v>30965088.405852817</v>
      </c>
      <c r="H10119" s="99">
        <v>34270.533890848055</v>
      </c>
      <c r="I10119" s="99">
        <v>266.27046089068835</v>
      </c>
      <c r="J10119" s="96"/>
      <c r="K10119" s="96"/>
      <c r="L10119" s="96"/>
      <c r="M10119" s="96"/>
      <c r="N10119" s="96"/>
      <c r="O10119" s="96"/>
      <c r="P10119" s="96"/>
    </row>
    <row r="10120" spans="1:16" x14ac:dyDescent="0.25">
      <c r="A10120" s="97">
        <v>43808</v>
      </c>
      <c r="B10120" s="101">
        <v>43</v>
      </c>
      <c r="C10120" s="92" t="str">
        <f t="shared" ref="C10120:C10183" si="474">VLOOKUP($B10120,endpoints,3)</f>
        <v>POST /international-payments</v>
      </c>
      <c r="D10120" s="94" t="s">
        <v>208</v>
      </c>
      <c r="E10120" s="93" t="str">
        <f t="shared" ref="E10120:E10183" si="475">VLOOKUP($B10120,endpoints,4)</f>
        <v>PISP</v>
      </c>
      <c r="F10120" s="93" t="str">
        <f t="shared" ref="F10120:F10183" si="476">VLOOKUP($B10120,endpoints,5)</f>
        <v>Y</v>
      </c>
      <c r="G10120" s="95">
        <v>33724155.537643649</v>
      </c>
      <c r="H10120" s="99">
        <v>37966.248009204493</v>
      </c>
      <c r="I10120" s="99">
        <v>39.421807467055679</v>
      </c>
      <c r="J10120" s="96"/>
      <c r="K10120" s="96"/>
      <c r="L10120" s="96"/>
      <c r="M10120" s="96"/>
      <c r="N10120" s="96"/>
      <c r="O10120" s="96"/>
      <c r="P10120" s="96"/>
    </row>
    <row r="10121" spans="1:16" x14ac:dyDescent="0.25">
      <c r="A10121" s="97">
        <v>43808</v>
      </c>
      <c r="B10121" s="101">
        <v>44</v>
      </c>
      <c r="C10121" s="92" t="str">
        <f t="shared" si="474"/>
        <v>GET /international-payments/{InternationalPaymentId}</v>
      </c>
      <c r="D10121" s="94" t="s">
        <v>208</v>
      </c>
      <c r="E10121" s="93" t="str">
        <f t="shared" si="475"/>
        <v>PISP</v>
      </c>
      <c r="F10121" s="93" t="str">
        <f t="shared" si="476"/>
        <v>Y</v>
      </c>
      <c r="G10121" s="95">
        <v>12582327.908564927</v>
      </c>
      <c r="H10121" s="99">
        <v>18851.54076031514</v>
      </c>
      <c r="I10121" s="99">
        <v>65.234389382741654</v>
      </c>
      <c r="J10121" s="96"/>
      <c r="K10121" s="96"/>
      <c r="L10121" s="96"/>
      <c r="M10121" s="96"/>
      <c r="N10121" s="96"/>
      <c r="O10121" s="96"/>
      <c r="P10121" s="96"/>
    </row>
    <row r="10122" spans="1:16" x14ac:dyDescent="0.25">
      <c r="A10122" s="97">
        <v>43808</v>
      </c>
      <c r="B10122" s="101">
        <v>45</v>
      </c>
      <c r="C10122" s="92" t="str">
        <f t="shared" si="474"/>
        <v>POST /international-scheduled-payment-consents</v>
      </c>
      <c r="D10122" s="94" t="s">
        <v>208</v>
      </c>
      <c r="E10122" s="93" t="str">
        <f t="shared" si="475"/>
        <v>PISP</v>
      </c>
      <c r="F10122" s="93" t="str">
        <f t="shared" si="476"/>
        <v>N</v>
      </c>
      <c r="G10122" s="95">
        <v>24827871.786093771</v>
      </c>
      <c r="H10122" s="99">
        <v>33666.996377246396</v>
      </c>
      <c r="I10122" s="99">
        <v>15.222449572691559</v>
      </c>
      <c r="J10122" s="96"/>
      <c r="K10122" s="96"/>
      <c r="L10122" s="96"/>
      <c r="M10122" s="96"/>
      <c r="N10122" s="96"/>
      <c r="O10122" s="96"/>
      <c r="P10122" s="96"/>
    </row>
    <row r="10123" spans="1:16" x14ac:dyDescent="0.25">
      <c r="A10123" s="97">
        <v>43808</v>
      </c>
      <c r="B10123" s="101">
        <v>46</v>
      </c>
      <c r="C10123" s="92" t="str">
        <f t="shared" si="474"/>
        <v>GET /international-scheduled-payment-consents/{ConsentId}</v>
      </c>
      <c r="D10123" s="94" t="s">
        <v>208</v>
      </c>
      <c r="E10123" s="93" t="str">
        <f t="shared" si="475"/>
        <v>PISP</v>
      </c>
      <c r="F10123" s="93" t="str">
        <f t="shared" si="476"/>
        <v>N</v>
      </c>
      <c r="G10123" s="95">
        <v>9848504.9763809163</v>
      </c>
      <c r="H10123" s="99">
        <v>27697.969007364289</v>
      </c>
      <c r="I10123" s="99">
        <v>23.622707337657339</v>
      </c>
      <c r="J10123" s="96"/>
      <c r="K10123" s="96"/>
      <c r="L10123" s="96"/>
      <c r="M10123" s="96"/>
      <c r="N10123" s="96"/>
      <c r="O10123" s="96"/>
      <c r="P10123" s="96"/>
    </row>
    <row r="10124" spans="1:16" x14ac:dyDescent="0.25">
      <c r="A10124" s="97">
        <v>43808</v>
      </c>
      <c r="B10124" s="101">
        <v>47</v>
      </c>
      <c r="C10124" s="92" t="str">
        <f t="shared" si="474"/>
        <v>POST /international-scheduled-payments</v>
      </c>
      <c r="D10124" s="94" t="s">
        <v>208</v>
      </c>
      <c r="E10124" s="93" t="str">
        <f t="shared" si="475"/>
        <v>PISP</v>
      </c>
      <c r="F10124" s="93" t="str">
        <f t="shared" si="476"/>
        <v>Y</v>
      </c>
      <c r="G10124" s="95">
        <v>12558896.410083558</v>
      </c>
      <c r="H10124" s="99">
        <v>21412.764525473987</v>
      </c>
      <c r="I10124" s="99">
        <v>68.936581494257368</v>
      </c>
      <c r="J10124" s="96"/>
      <c r="K10124" s="96"/>
      <c r="L10124" s="96"/>
      <c r="M10124" s="96"/>
      <c r="N10124" s="96"/>
      <c r="O10124" s="96"/>
      <c r="P10124" s="96"/>
    </row>
    <row r="10125" spans="1:16" x14ac:dyDescent="0.25">
      <c r="A10125" s="97">
        <v>43808</v>
      </c>
      <c r="B10125" s="101">
        <v>48</v>
      </c>
      <c r="C10125" s="92" t="str">
        <f t="shared" si="474"/>
        <v>GET /international-scheduled-payments/{InternationalScheduledPaymentId}</v>
      </c>
      <c r="D10125" s="94" t="s">
        <v>208</v>
      </c>
      <c r="E10125" s="93" t="str">
        <f t="shared" si="475"/>
        <v>PISP</v>
      </c>
      <c r="F10125" s="93" t="str">
        <f t="shared" si="476"/>
        <v>Y</v>
      </c>
      <c r="G10125" s="95">
        <v>22836376.995541826</v>
      </c>
      <c r="H10125" s="99">
        <v>35901.344057066875</v>
      </c>
      <c r="I10125" s="99">
        <v>58.747727286953577</v>
      </c>
      <c r="J10125" s="96"/>
      <c r="K10125" s="96"/>
      <c r="L10125" s="96"/>
      <c r="M10125" s="96"/>
      <c r="N10125" s="96"/>
      <c r="O10125" s="96"/>
      <c r="P10125" s="96"/>
    </row>
    <row r="10126" spans="1:16" x14ac:dyDescent="0.25">
      <c r="A10126" s="97">
        <v>43808</v>
      </c>
      <c r="B10126" s="101">
        <v>49</v>
      </c>
      <c r="C10126" s="92" t="str">
        <f t="shared" si="474"/>
        <v>POST /international-standing-order-consents</v>
      </c>
      <c r="D10126" s="94" t="s">
        <v>208</v>
      </c>
      <c r="E10126" s="93" t="str">
        <f t="shared" si="475"/>
        <v>PISP</v>
      </c>
      <c r="F10126" s="93" t="str">
        <f t="shared" si="476"/>
        <v>N</v>
      </c>
      <c r="G10126" s="95">
        <v>3437142.4888515645</v>
      </c>
      <c r="H10126" s="99">
        <v>11246.939994983053</v>
      </c>
      <c r="I10126" s="99">
        <v>5.9545567344921091</v>
      </c>
      <c r="J10126" s="96"/>
      <c r="K10126" s="96"/>
      <c r="L10126" s="96"/>
      <c r="M10126" s="96"/>
      <c r="N10126" s="96"/>
      <c r="O10126" s="96"/>
      <c r="P10126" s="96"/>
    </row>
    <row r="10127" spans="1:16" x14ac:dyDescent="0.25">
      <c r="A10127" s="97">
        <v>43808</v>
      </c>
      <c r="B10127" s="101">
        <v>50</v>
      </c>
      <c r="C10127" s="92" t="str">
        <f t="shared" si="474"/>
        <v>GET /international-standing-order-consents/{ConsentId}</v>
      </c>
      <c r="D10127" s="94" t="s">
        <v>208</v>
      </c>
      <c r="E10127" s="93" t="str">
        <f t="shared" si="475"/>
        <v>PISP</v>
      </c>
      <c r="F10127" s="93" t="str">
        <f t="shared" si="476"/>
        <v>N</v>
      </c>
      <c r="G10127" s="95">
        <v>19654315.740899883</v>
      </c>
      <c r="H10127" s="99">
        <v>33833.012508687483</v>
      </c>
      <c r="I10127" s="99">
        <v>251.19085787673296</v>
      </c>
      <c r="J10127" s="96"/>
      <c r="K10127" s="96"/>
      <c r="L10127" s="96"/>
      <c r="M10127" s="96"/>
      <c r="N10127" s="96"/>
      <c r="O10127" s="96"/>
      <c r="P10127" s="96"/>
    </row>
    <row r="10128" spans="1:16" x14ac:dyDescent="0.25">
      <c r="A10128" s="97">
        <v>43808</v>
      </c>
      <c r="B10128" s="101">
        <v>51</v>
      </c>
      <c r="C10128" s="92" t="str">
        <f t="shared" si="474"/>
        <v>POST /international-standing-orders</v>
      </c>
      <c r="D10128" s="94" t="s">
        <v>208</v>
      </c>
      <c r="E10128" s="93" t="str">
        <f t="shared" si="475"/>
        <v>PISP</v>
      </c>
      <c r="F10128" s="93" t="str">
        <f t="shared" si="476"/>
        <v>Y</v>
      </c>
      <c r="G10128" s="95">
        <v>13802740.93645267</v>
      </c>
      <c r="H10128" s="99">
        <v>24481.258522959106</v>
      </c>
      <c r="I10128" s="99">
        <v>204.8345795148654</v>
      </c>
      <c r="J10128" s="96"/>
      <c r="K10128" s="96"/>
      <c r="L10128" s="96"/>
      <c r="M10128" s="96"/>
      <c r="N10128" s="96"/>
      <c r="O10128" s="96"/>
      <c r="P10128" s="96"/>
    </row>
    <row r="10129" spans="1:16" x14ac:dyDescent="0.25">
      <c r="A10129" s="97">
        <v>43808</v>
      </c>
      <c r="B10129" s="101">
        <v>52</v>
      </c>
      <c r="C10129" s="92" t="str">
        <f t="shared" si="474"/>
        <v>GET /international-standing-orders/{InternationalStandingOrderPaymentId}</v>
      </c>
      <c r="D10129" s="94" t="s">
        <v>208</v>
      </c>
      <c r="E10129" s="93" t="str">
        <f t="shared" si="475"/>
        <v>PISP</v>
      </c>
      <c r="F10129" s="93" t="str">
        <f t="shared" si="476"/>
        <v>Y</v>
      </c>
      <c r="G10129" s="95">
        <v>6373958.4399272008</v>
      </c>
      <c r="H10129" s="99">
        <v>18333.176085220395</v>
      </c>
      <c r="I10129" s="99">
        <v>69.815050106358555</v>
      </c>
      <c r="J10129" s="96"/>
      <c r="K10129" s="96"/>
      <c r="L10129" s="96"/>
      <c r="M10129" s="96"/>
      <c r="N10129" s="96"/>
      <c r="O10129" s="96"/>
      <c r="P10129" s="96"/>
    </row>
    <row r="10130" spans="1:16" x14ac:dyDescent="0.25">
      <c r="A10130" s="97">
        <v>43808</v>
      </c>
      <c r="B10130" s="101">
        <v>53</v>
      </c>
      <c r="C10130" s="92" t="str">
        <f t="shared" si="474"/>
        <v>POST /file-payment-consents</v>
      </c>
      <c r="D10130" s="94" t="s">
        <v>208</v>
      </c>
      <c r="E10130" s="93" t="str">
        <f t="shared" si="475"/>
        <v>PISP</v>
      </c>
      <c r="F10130" s="93" t="str">
        <f t="shared" si="476"/>
        <v>N</v>
      </c>
      <c r="G10130" s="95">
        <v>12948663.875176687</v>
      </c>
      <c r="H10130" s="99">
        <v>12952.426665840452</v>
      </c>
      <c r="I10130" s="99">
        <v>22.339046258161535</v>
      </c>
      <c r="J10130" s="96"/>
      <c r="K10130" s="96"/>
      <c r="L10130" s="96"/>
      <c r="M10130" s="96"/>
      <c r="N10130" s="96"/>
      <c r="O10130" s="96"/>
      <c r="P10130" s="96"/>
    </row>
    <row r="10131" spans="1:16" x14ac:dyDescent="0.25">
      <c r="A10131" s="97">
        <v>43808</v>
      </c>
      <c r="B10131" s="101">
        <v>54</v>
      </c>
      <c r="C10131" s="92" t="str">
        <f t="shared" si="474"/>
        <v>GET /file-payment-consents/{ConsentId}</v>
      </c>
      <c r="D10131" s="94" t="s">
        <v>208</v>
      </c>
      <c r="E10131" s="93" t="str">
        <f t="shared" si="475"/>
        <v>PISP</v>
      </c>
      <c r="F10131" s="93" t="str">
        <f t="shared" si="476"/>
        <v>N</v>
      </c>
      <c r="G10131" s="95">
        <v>19631269.870784361</v>
      </c>
      <c r="H10131" s="99">
        <v>23308.056937673806</v>
      </c>
      <c r="I10131" s="99">
        <v>184.50113911493338</v>
      </c>
      <c r="J10131" s="96"/>
      <c r="K10131" s="96"/>
      <c r="L10131" s="96"/>
      <c r="M10131" s="96"/>
      <c r="N10131" s="96"/>
      <c r="O10131" s="96"/>
      <c r="P10131" s="96"/>
    </row>
    <row r="10132" spans="1:16" x14ac:dyDescent="0.25">
      <c r="A10132" s="97">
        <v>43808</v>
      </c>
      <c r="B10132" s="101">
        <v>55</v>
      </c>
      <c r="C10132" s="92" t="str">
        <f t="shared" si="474"/>
        <v>POST /file-payment-consents/{ConsentId}/file</v>
      </c>
      <c r="D10132" s="94" t="s">
        <v>208</v>
      </c>
      <c r="E10132" s="93" t="str">
        <f t="shared" si="475"/>
        <v>PISP</v>
      </c>
      <c r="F10132" s="93" t="str">
        <f t="shared" si="476"/>
        <v>N</v>
      </c>
      <c r="G10132" s="95">
        <v>20291171.126023646</v>
      </c>
      <c r="H10132" s="99">
        <v>31431.452557528097</v>
      </c>
      <c r="I10132" s="99">
        <v>65.109160318003106</v>
      </c>
      <c r="J10132" s="96"/>
      <c r="K10132" s="96"/>
      <c r="L10132" s="96"/>
      <c r="M10132" s="96"/>
      <c r="N10132" s="96"/>
      <c r="O10132" s="96"/>
      <c r="P10132" s="96"/>
    </row>
    <row r="10133" spans="1:16" x14ac:dyDescent="0.25">
      <c r="A10133" s="97">
        <v>43808</v>
      </c>
      <c r="B10133" s="101">
        <v>56</v>
      </c>
      <c r="C10133" s="92" t="str">
        <f t="shared" si="474"/>
        <v>GET /file-payment-consents/{ConsentId}/file</v>
      </c>
      <c r="D10133" s="94" t="s">
        <v>208</v>
      </c>
      <c r="E10133" s="93" t="str">
        <f t="shared" si="475"/>
        <v>PISP</v>
      </c>
      <c r="F10133" s="93" t="str">
        <f t="shared" si="476"/>
        <v>N</v>
      </c>
      <c r="G10133" s="95">
        <v>23508724.705765799</v>
      </c>
      <c r="H10133" s="99">
        <v>33548.672980298812</v>
      </c>
      <c r="I10133" s="99">
        <v>42.748222194897139</v>
      </c>
      <c r="J10133" s="96"/>
      <c r="K10133" s="96"/>
      <c r="L10133" s="96"/>
      <c r="M10133" s="96"/>
      <c r="N10133" s="96"/>
      <c r="O10133" s="96"/>
      <c r="P10133" s="96"/>
    </row>
    <row r="10134" spans="1:16" x14ac:dyDescent="0.25">
      <c r="A10134" s="97">
        <v>43808</v>
      </c>
      <c r="B10134" s="101">
        <v>57</v>
      </c>
      <c r="C10134" s="92" t="str">
        <f t="shared" si="474"/>
        <v>POST /file-payments</v>
      </c>
      <c r="D10134" s="94" t="s">
        <v>208</v>
      </c>
      <c r="E10134" s="93" t="str">
        <f t="shared" si="475"/>
        <v>PISP</v>
      </c>
      <c r="F10134" s="93" t="str">
        <f t="shared" si="476"/>
        <v>Y</v>
      </c>
      <c r="G10134" s="95">
        <v>355619111.40972269</v>
      </c>
      <c r="H10134" s="99">
        <v>3798.1133422148755</v>
      </c>
      <c r="I10134" s="99">
        <v>63.24659072544808</v>
      </c>
      <c r="J10134" s="96"/>
      <c r="K10134" s="96"/>
      <c r="L10134" s="96"/>
      <c r="M10134" s="96"/>
      <c r="N10134" s="96"/>
      <c r="O10134" s="96"/>
      <c r="P10134" s="96"/>
    </row>
    <row r="10135" spans="1:16" x14ac:dyDescent="0.25">
      <c r="A10135" s="97">
        <v>43808</v>
      </c>
      <c r="B10135" s="101">
        <v>58</v>
      </c>
      <c r="C10135" s="92" t="str">
        <f t="shared" si="474"/>
        <v>GET /file-payments/{FilePaymentId}</v>
      </c>
      <c r="D10135" s="94" t="s">
        <v>208</v>
      </c>
      <c r="E10135" s="93" t="str">
        <f t="shared" si="475"/>
        <v>PISP</v>
      </c>
      <c r="F10135" s="93" t="str">
        <f t="shared" si="476"/>
        <v>Y</v>
      </c>
      <c r="G10135" s="95">
        <v>69429784.054733723</v>
      </c>
      <c r="H10135" s="99">
        <v>780.84442389130891</v>
      </c>
      <c r="I10135" s="99">
        <v>134.80194614576277</v>
      </c>
      <c r="J10135" s="96"/>
      <c r="K10135" s="96"/>
      <c r="L10135" s="96"/>
      <c r="M10135" s="96"/>
      <c r="N10135" s="96"/>
      <c r="O10135" s="96"/>
      <c r="P10135" s="96"/>
    </row>
    <row r="10136" spans="1:16" x14ac:dyDescent="0.25">
      <c r="A10136" s="97">
        <v>43808</v>
      </c>
      <c r="B10136" s="101">
        <v>59</v>
      </c>
      <c r="C10136" s="92" t="str">
        <f t="shared" si="474"/>
        <v>GET /file-payments/{FilePaymentId}/report-file</v>
      </c>
      <c r="D10136" s="94" t="s">
        <v>208</v>
      </c>
      <c r="E10136" s="93" t="str">
        <f t="shared" si="475"/>
        <v>PISP</v>
      </c>
      <c r="F10136" s="93" t="str">
        <f t="shared" si="476"/>
        <v>Y</v>
      </c>
      <c r="G10136" s="95">
        <v>56557545.079726361</v>
      </c>
      <c r="H10136" s="99">
        <v>2482.1698118856025</v>
      </c>
      <c r="I10136" s="99">
        <v>77.839211349137486</v>
      </c>
      <c r="J10136" s="96"/>
      <c r="K10136" s="96"/>
      <c r="L10136" s="96"/>
      <c r="M10136" s="96"/>
      <c r="N10136" s="96"/>
      <c r="O10136" s="96"/>
      <c r="P10136" s="96"/>
    </row>
    <row r="10137" spans="1:16" x14ac:dyDescent="0.25">
      <c r="A10137" s="97">
        <v>43808</v>
      </c>
      <c r="B10137" s="101">
        <v>60</v>
      </c>
      <c r="C10137" s="92" t="str">
        <f t="shared" si="474"/>
        <v>POST /funds-confirmation-consents</v>
      </c>
      <c r="D10137" s="94" t="s">
        <v>208</v>
      </c>
      <c r="E10137" s="93" t="str">
        <f t="shared" si="475"/>
        <v>CoF</v>
      </c>
      <c r="F10137" s="93" t="str">
        <f t="shared" si="476"/>
        <v>N</v>
      </c>
      <c r="G10137" s="95">
        <v>11989335.444669697</v>
      </c>
      <c r="H10137" s="99">
        <v>15900.878912373792</v>
      </c>
      <c r="I10137" s="99">
        <v>12.698506601402006</v>
      </c>
      <c r="J10137" s="96"/>
      <c r="K10137" s="96"/>
      <c r="L10137" s="96"/>
      <c r="M10137" s="96"/>
      <c r="N10137" s="96"/>
      <c r="O10137" s="96"/>
      <c r="P10137" s="96"/>
    </row>
    <row r="10138" spans="1:16" x14ac:dyDescent="0.25">
      <c r="A10138" s="97">
        <v>43808</v>
      </c>
      <c r="B10138" s="101">
        <v>61</v>
      </c>
      <c r="C10138" s="92" t="str">
        <f t="shared" si="474"/>
        <v>GET /funds-confirmation-consents/{ConsentId}</v>
      </c>
      <c r="D10138" s="94" t="s">
        <v>208</v>
      </c>
      <c r="E10138" s="93" t="str">
        <f t="shared" si="475"/>
        <v>CoF</v>
      </c>
      <c r="F10138" s="93" t="str">
        <f t="shared" si="476"/>
        <v>N</v>
      </c>
      <c r="G10138" s="95">
        <v>21875263.955394898</v>
      </c>
      <c r="H10138" s="99">
        <v>44113.753325836369</v>
      </c>
      <c r="I10138" s="99">
        <v>182.37879916995405</v>
      </c>
      <c r="J10138" s="96"/>
      <c r="K10138" s="96"/>
      <c r="L10138" s="96"/>
      <c r="M10138" s="96"/>
      <c r="N10138" s="96"/>
      <c r="O10138" s="96"/>
      <c r="P10138" s="96"/>
    </row>
    <row r="10139" spans="1:16" x14ac:dyDescent="0.25">
      <c r="A10139" s="97">
        <v>43808</v>
      </c>
      <c r="B10139" s="101">
        <v>62</v>
      </c>
      <c r="C10139" s="92" t="str">
        <f t="shared" si="474"/>
        <v>DELETE /funds-confirmation-consents/{ConsentId}</v>
      </c>
      <c r="D10139" s="94" t="s">
        <v>208</v>
      </c>
      <c r="E10139" s="93" t="str">
        <f t="shared" si="475"/>
        <v>CoF</v>
      </c>
      <c r="F10139" s="93" t="str">
        <f t="shared" si="476"/>
        <v>N</v>
      </c>
      <c r="G10139" s="95">
        <v>5986890.4925901955</v>
      </c>
      <c r="H10139" s="99">
        <v>13866.171538275788</v>
      </c>
      <c r="I10139" s="99">
        <v>104.88101457991176</v>
      </c>
      <c r="J10139" s="96"/>
      <c r="K10139" s="96"/>
      <c r="L10139" s="96"/>
      <c r="M10139" s="96"/>
      <c r="N10139" s="96"/>
      <c r="O10139" s="96"/>
      <c r="P10139" s="96"/>
    </row>
    <row r="10140" spans="1:16" x14ac:dyDescent="0.25">
      <c r="A10140" s="97">
        <v>43808</v>
      </c>
      <c r="B10140" s="101">
        <v>63</v>
      </c>
      <c r="C10140" s="92" t="str">
        <f t="shared" si="474"/>
        <v>POST /funds-confirmations</v>
      </c>
      <c r="D10140" s="94" t="s">
        <v>208</v>
      </c>
      <c r="E10140" s="93" t="str">
        <f t="shared" si="475"/>
        <v>CoF</v>
      </c>
      <c r="F10140" s="93" t="str">
        <f t="shared" si="476"/>
        <v>Y</v>
      </c>
      <c r="G10140" s="95">
        <v>9000337.81866288</v>
      </c>
      <c r="H10140" s="99">
        <v>17097.230631252594</v>
      </c>
      <c r="I10140" s="99">
        <v>214.58411401275831</v>
      </c>
      <c r="J10140" s="96"/>
      <c r="K10140" s="96"/>
      <c r="L10140" s="96"/>
      <c r="M10140" s="96"/>
      <c r="N10140" s="96"/>
      <c r="O10140" s="96"/>
      <c r="P10140" s="96"/>
    </row>
    <row r="10141" spans="1:16" x14ac:dyDescent="0.25">
      <c r="A10141" s="97">
        <v>43808</v>
      </c>
      <c r="B10141" s="101">
        <v>75</v>
      </c>
      <c r="C10141" s="92" t="str">
        <f t="shared" si="474"/>
        <v>GET /domestic-payment-consents/{ConsentId}/funds-confirmation</v>
      </c>
      <c r="D10141" s="94" t="s">
        <v>208</v>
      </c>
      <c r="E10141" s="93" t="str">
        <f t="shared" si="475"/>
        <v>CoF</v>
      </c>
      <c r="F10141" s="93" t="str">
        <f t="shared" si="476"/>
        <v>Y</v>
      </c>
      <c r="G10141" s="95">
        <v>3844277.046572085</v>
      </c>
      <c r="H10141" s="103">
        <v>7346.2552545720873</v>
      </c>
      <c r="I10141" s="103">
        <v>192.34805276251623</v>
      </c>
      <c r="J10141" s="96"/>
      <c r="K10141" s="96"/>
      <c r="L10141" s="96"/>
      <c r="M10141" s="96"/>
      <c r="N10141" s="96"/>
      <c r="O10141" s="96"/>
      <c r="P10141" s="96"/>
    </row>
    <row r="10142" spans="1:16" x14ac:dyDescent="0.25">
      <c r="A10142" s="97">
        <v>43808</v>
      </c>
      <c r="B10142" s="101">
        <v>76</v>
      </c>
      <c r="C10142" s="92" t="str">
        <f t="shared" si="474"/>
        <v>GET /international-payment-consents/{ConsentId}/funds-confirmation</v>
      </c>
      <c r="D10142" s="94" t="s">
        <v>208</v>
      </c>
      <c r="E10142" s="93" t="str">
        <f t="shared" si="475"/>
        <v>CoF</v>
      </c>
      <c r="F10142" s="93" t="str">
        <f t="shared" si="476"/>
        <v>Y</v>
      </c>
      <c r="G10142" s="95">
        <v>15704688.316379521</v>
      </c>
      <c r="H10142" s="99">
        <v>42392.029319683417</v>
      </c>
      <c r="I10142" s="99">
        <v>96.710606771453399</v>
      </c>
      <c r="J10142" s="96"/>
      <c r="K10142" s="96"/>
      <c r="L10142" s="96"/>
      <c r="M10142" s="96"/>
      <c r="N10142" s="96"/>
      <c r="O10142" s="96"/>
      <c r="P10142" s="96"/>
    </row>
    <row r="10143" spans="1:16" x14ac:dyDescent="0.25">
      <c r="A10143" s="97">
        <v>43808</v>
      </c>
      <c r="B10143" s="101">
        <v>77</v>
      </c>
      <c r="C10143" s="92" t="str">
        <f t="shared" si="474"/>
        <v>GET /international-scheduled-payment-consents/{ConsentId}/funds-confirmation</v>
      </c>
      <c r="D10143" s="94" t="s">
        <v>208</v>
      </c>
      <c r="E10143" s="93" t="str">
        <f t="shared" si="475"/>
        <v>CoF</v>
      </c>
      <c r="F10143" s="93" t="str">
        <f t="shared" si="476"/>
        <v>Y</v>
      </c>
      <c r="G10143" s="95">
        <v>32300619.857839908</v>
      </c>
      <c r="H10143" s="99">
        <v>46101.170654820075</v>
      </c>
      <c r="I10143" s="99">
        <v>8.1738016015417241</v>
      </c>
      <c r="J10143" s="96"/>
      <c r="K10143" s="96"/>
      <c r="L10143" s="96"/>
      <c r="M10143" s="96"/>
      <c r="N10143" s="96"/>
      <c r="O10143" s="96"/>
      <c r="P10143" s="96"/>
    </row>
    <row r="10144" spans="1:16" x14ac:dyDescent="0.25">
      <c r="A10144" s="97">
        <v>43808</v>
      </c>
      <c r="B10144" s="101">
        <v>78</v>
      </c>
      <c r="C10144" s="92" t="str">
        <f t="shared" si="474"/>
        <v>GET /accounts/{AccountId}/parties</v>
      </c>
      <c r="D10144" s="94" t="s">
        <v>208</v>
      </c>
      <c r="E10144" s="93" t="str">
        <f t="shared" si="475"/>
        <v>AISP</v>
      </c>
      <c r="F10144" s="93" t="str">
        <f t="shared" si="476"/>
        <v>Y</v>
      </c>
      <c r="G10144" s="104">
        <v>1238888.2854895617</v>
      </c>
      <c r="H10144" s="99">
        <v>52821.701333446115</v>
      </c>
      <c r="I10144" s="99">
        <v>0</v>
      </c>
      <c r="J10144" s="96"/>
      <c r="K10144" s="96"/>
      <c r="L10144" s="96"/>
      <c r="M10144" s="96"/>
      <c r="N10144" s="96"/>
      <c r="O10144" s="96"/>
      <c r="P10144" s="96"/>
    </row>
    <row r="10145" spans="1:16" x14ac:dyDescent="0.25">
      <c r="A10145" s="97">
        <v>43808</v>
      </c>
      <c r="B10145" s="101">
        <v>79</v>
      </c>
      <c r="C10145" s="92" t="str">
        <f t="shared" si="474"/>
        <v>GET /domestic-payments/{DomesticPaymentId}/payment-details</v>
      </c>
      <c r="D10145" s="94" t="s">
        <v>208</v>
      </c>
      <c r="E10145" s="93" t="str">
        <f t="shared" si="475"/>
        <v>PISP</v>
      </c>
      <c r="F10145" s="93" t="str">
        <f t="shared" si="476"/>
        <v>Y</v>
      </c>
      <c r="G10145" s="104">
        <v>38712779.447607301</v>
      </c>
      <c r="H10145" s="99">
        <v>48326.031559788091</v>
      </c>
      <c r="I10145" s="99">
        <v>81.591797855365044</v>
      </c>
      <c r="J10145" s="96"/>
      <c r="K10145" s="96"/>
      <c r="L10145" s="96"/>
      <c r="M10145" s="96"/>
      <c r="N10145" s="96"/>
      <c r="O10145" s="96"/>
      <c r="P10145" s="96"/>
    </row>
    <row r="10146" spans="1:16" x14ac:dyDescent="0.25">
      <c r="A10146" s="97">
        <v>43808</v>
      </c>
      <c r="B10146" s="101">
        <v>80</v>
      </c>
      <c r="C10146" s="92" t="str">
        <f t="shared" si="474"/>
        <v>GET /domestic-scheduled-payments/{DomesticScheduledPaymentId}/payment-details</v>
      </c>
      <c r="D10146" s="94" t="s">
        <v>208</v>
      </c>
      <c r="E10146" s="93" t="str">
        <f t="shared" si="475"/>
        <v>PISP</v>
      </c>
      <c r="F10146" s="93" t="str">
        <f t="shared" si="476"/>
        <v>Y</v>
      </c>
      <c r="G10146" s="104">
        <v>16205364.899922343</v>
      </c>
      <c r="H10146" s="99">
        <v>33284.710922681239</v>
      </c>
      <c r="I10146" s="99">
        <v>84.764832673290812</v>
      </c>
      <c r="J10146" s="96"/>
      <c r="K10146" s="96"/>
      <c r="L10146" s="96"/>
      <c r="M10146" s="96"/>
      <c r="N10146" s="96"/>
      <c r="O10146" s="96"/>
      <c r="P10146" s="96"/>
    </row>
    <row r="10147" spans="1:16" x14ac:dyDescent="0.25">
      <c r="A10147" s="97">
        <v>43808</v>
      </c>
      <c r="B10147" s="101">
        <v>81</v>
      </c>
      <c r="C10147" s="92" t="str">
        <f t="shared" si="474"/>
        <v>GET /domestic-standing-orders/{DomesticStandingOrderId}/payment-details</v>
      </c>
      <c r="D10147" s="94" t="s">
        <v>208</v>
      </c>
      <c r="E10147" s="93" t="str">
        <f t="shared" si="475"/>
        <v>PISP</v>
      </c>
      <c r="F10147" s="93" t="str">
        <f t="shared" si="476"/>
        <v>Y</v>
      </c>
      <c r="G10147" s="104">
        <v>6820837.2022460364</v>
      </c>
      <c r="H10147" s="99">
        <v>9055.561099102988</v>
      </c>
      <c r="I10147" s="99">
        <v>267.2886466423455</v>
      </c>
      <c r="J10147" s="96"/>
      <c r="K10147" s="96"/>
      <c r="L10147" s="96"/>
      <c r="M10147" s="96"/>
      <c r="N10147" s="96"/>
      <c r="O10147" s="96"/>
      <c r="P10147" s="96"/>
    </row>
    <row r="10148" spans="1:16" x14ac:dyDescent="0.25">
      <c r="A10148" s="97">
        <v>43808</v>
      </c>
      <c r="B10148" s="101">
        <v>82</v>
      </c>
      <c r="C10148" s="92" t="str">
        <f t="shared" si="474"/>
        <v>GET /international-payments/{InternationalPaymentId}/payment-details</v>
      </c>
      <c r="D10148" s="94" t="s">
        <v>208</v>
      </c>
      <c r="E10148" s="93" t="str">
        <f t="shared" si="475"/>
        <v>PISP</v>
      </c>
      <c r="F10148" s="93" t="str">
        <f t="shared" si="476"/>
        <v>Y</v>
      </c>
      <c r="G10148" s="104">
        <v>13840560.699421421</v>
      </c>
      <c r="H10148" s="99">
        <v>20736.694836346654</v>
      </c>
      <c r="I10148" s="99">
        <v>71.757828321015822</v>
      </c>
      <c r="J10148" s="96"/>
      <c r="K10148" s="96"/>
      <c r="L10148" s="96"/>
      <c r="M10148" s="96"/>
      <c r="N10148" s="96"/>
      <c r="O10148" s="96"/>
      <c r="P10148" s="96"/>
    </row>
    <row r="10149" spans="1:16" x14ac:dyDescent="0.25">
      <c r="A10149" s="97">
        <v>43808</v>
      </c>
      <c r="B10149" s="101">
        <v>83</v>
      </c>
      <c r="C10149" s="92" t="str">
        <f t="shared" si="474"/>
        <v>GET /international-scheduled-payments/{InternationalScheduledPaymentId}/payment-details</v>
      </c>
      <c r="D10149" s="94" t="s">
        <v>208</v>
      </c>
      <c r="E10149" s="93" t="str">
        <f t="shared" si="475"/>
        <v>PISP</v>
      </c>
      <c r="F10149" s="93" t="str">
        <f t="shared" si="476"/>
        <v>Y</v>
      </c>
      <c r="G10149" s="104">
        <v>25120014.695096012</v>
      </c>
      <c r="H10149" s="99">
        <v>39491.478462773564</v>
      </c>
      <c r="I10149" s="99">
        <v>64.622500015648939</v>
      </c>
      <c r="J10149" s="96"/>
      <c r="K10149" s="96"/>
      <c r="L10149" s="96"/>
      <c r="M10149" s="96"/>
      <c r="N10149" s="96"/>
      <c r="O10149" s="96"/>
      <c r="P10149" s="96"/>
    </row>
    <row r="10150" spans="1:16" x14ac:dyDescent="0.25">
      <c r="A10150" s="97">
        <v>43808</v>
      </c>
      <c r="B10150" s="101">
        <v>84</v>
      </c>
      <c r="C10150" s="92" t="str">
        <f t="shared" si="474"/>
        <v>GET /international-standing-orders/{InternationalStandingOrderPaymentId}/payment-details</v>
      </c>
      <c r="D10150" s="94" t="s">
        <v>208</v>
      </c>
      <c r="E10150" s="93" t="str">
        <f t="shared" si="475"/>
        <v>PISP</v>
      </c>
      <c r="F10150" s="93" t="str">
        <f t="shared" si="476"/>
        <v>Y</v>
      </c>
      <c r="G10150" s="104">
        <v>7011354.2839199211</v>
      </c>
      <c r="H10150" s="99">
        <v>20166.493693742435</v>
      </c>
      <c r="I10150" s="99">
        <v>76.796555116994412</v>
      </c>
      <c r="J10150" s="96"/>
      <c r="K10150" s="96"/>
      <c r="L10150" s="96"/>
      <c r="M10150" s="96"/>
      <c r="N10150" s="96"/>
      <c r="O10150" s="96"/>
      <c r="P10150" s="96"/>
    </row>
    <row r="10151" spans="1:16" x14ac:dyDescent="0.25">
      <c r="A10151" s="97">
        <v>43808</v>
      </c>
      <c r="B10151" s="101">
        <v>85</v>
      </c>
      <c r="C10151" s="92" t="str">
        <f t="shared" si="474"/>
        <v>GET /file-payments/{FilePaymentId}/payment-details</v>
      </c>
      <c r="D10151" s="94" t="s">
        <v>208</v>
      </c>
      <c r="E10151" s="93" t="str">
        <f t="shared" si="475"/>
        <v>PISP</v>
      </c>
      <c r="F10151" s="93" t="str">
        <f t="shared" si="476"/>
        <v>Y</v>
      </c>
      <c r="G10151" s="104">
        <v>62213299.587699011</v>
      </c>
      <c r="H10151" s="99">
        <v>2730.3867930741626</v>
      </c>
      <c r="I10151" s="99">
        <v>85.62313248405124</v>
      </c>
      <c r="J10151" s="96"/>
      <c r="K10151" s="96"/>
      <c r="L10151" s="96"/>
      <c r="M10151" s="96"/>
      <c r="N10151" s="96"/>
      <c r="O10151" s="96"/>
      <c r="P10151" s="96"/>
    </row>
    <row r="10152" spans="1:16" x14ac:dyDescent="0.25">
      <c r="A10152" s="97">
        <v>43808</v>
      </c>
      <c r="B10152" s="101">
        <v>86</v>
      </c>
      <c r="C10152" s="92" t="str">
        <f t="shared" si="474"/>
        <v>POST /event-subscriptions</v>
      </c>
      <c r="D10152" s="94" t="s">
        <v>208</v>
      </c>
      <c r="E10152" s="93" t="str">
        <f t="shared" si="475"/>
        <v>Notifications</v>
      </c>
      <c r="F10152" s="93" t="str">
        <f t="shared" si="476"/>
        <v>N</v>
      </c>
      <c r="G10152" s="104">
        <v>10790401.900202729</v>
      </c>
      <c r="H10152" s="99">
        <v>14310.791021136412</v>
      </c>
      <c r="I10152" s="99">
        <v>11.428655941261805</v>
      </c>
      <c r="J10152" s="96"/>
      <c r="K10152" s="96"/>
      <c r="L10152" s="96"/>
      <c r="M10152" s="96"/>
      <c r="N10152" s="96"/>
      <c r="O10152" s="96"/>
      <c r="P10152" s="96"/>
    </row>
    <row r="10153" spans="1:16" x14ac:dyDescent="0.25">
      <c r="A10153" s="97">
        <v>43808</v>
      </c>
      <c r="B10153" s="101">
        <v>87</v>
      </c>
      <c r="C10153" s="92" t="str">
        <f t="shared" si="474"/>
        <v>GET /event-subscriptions</v>
      </c>
      <c r="D10153" s="94" t="s">
        <v>208</v>
      </c>
      <c r="E10153" s="93" t="str">
        <f t="shared" si="475"/>
        <v>Notifications</v>
      </c>
      <c r="F10153" s="93" t="str">
        <f t="shared" si="476"/>
        <v>N</v>
      </c>
      <c r="G10153" s="104">
        <v>19687737.559855409</v>
      </c>
      <c r="H10153" s="99">
        <v>39702.377993252732</v>
      </c>
      <c r="I10153" s="99">
        <v>164.14091925295864</v>
      </c>
      <c r="J10153" s="96"/>
      <c r="K10153" s="96"/>
      <c r="L10153" s="96"/>
      <c r="M10153" s="96"/>
      <c r="N10153" s="96"/>
      <c r="O10153" s="96"/>
      <c r="P10153" s="96"/>
    </row>
    <row r="10154" spans="1:16" x14ac:dyDescent="0.25">
      <c r="A10154" s="97">
        <v>43808</v>
      </c>
      <c r="B10154" s="101">
        <v>88</v>
      </c>
      <c r="C10154" s="92" t="str">
        <f t="shared" si="474"/>
        <v>PUT /event-subscriptions/{EventSubscriptionId}</v>
      </c>
      <c r="D10154" s="94" t="s">
        <v>208</v>
      </c>
      <c r="E10154" s="93" t="str">
        <f t="shared" si="475"/>
        <v>Notifications</v>
      </c>
      <c r="F10154" s="93" t="str">
        <f t="shared" si="476"/>
        <v>N</v>
      </c>
      <c r="G10154" s="104">
        <v>11329921.995212866</v>
      </c>
      <c r="H10154" s="99">
        <v>15026.330572193234</v>
      </c>
      <c r="I10154" s="99">
        <v>12.000088738324896</v>
      </c>
      <c r="J10154" s="96"/>
      <c r="K10154" s="96"/>
      <c r="L10154" s="96"/>
      <c r="M10154" s="96"/>
      <c r="N10154" s="96"/>
      <c r="O10154" s="96"/>
      <c r="P10154" s="96"/>
    </row>
    <row r="10155" spans="1:16" x14ac:dyDescent="0.25">
      <c r="A10155" s="97">
        <v>43808</v>
      </c>
      <c r="B10155" s="101">
        <v>89</v>
      </c>
      <c r="C10155" s="92" t="str">
        <f t="shared" si="474"/>
        <v>DELETE /event-subscriptions/{EventSubscriptionId}</v>
      </c>
      <c r="D10155" s="94" t="s">
        <v>208</v>
      </c>
      <c r="E10155" s="93" t="str">
        <f t="shared" si="475"/>
        <v>Notifications</v>
      </c>
      <c r="F10155" s="93" t="str">
        <f t="shared" si="476"/>
        <v>N</v>
      </c>
      <c r="G10155" s="104">
        <v>6585579.5418492155</v>
      </c>
      <c r="H10155" s="99">
        <v>15252.788692103368</v>
      </c>
      <c r="I10155" s="99">
        <v>115.36911603790296</v>
      </c>
      <c r="J10155" s="96"/>
      <c r="K10155" s="96"/>
      <c r="L10155" s="96"/>
      <c r="M10155" s="96"/>
      <c r="N10155" s="96"/>
      <c r="O10155" s="96"/>
      <c r="P10155" s="96"/>
    </row>
    <row r="10156" spans="1:16" x14ac:dyDescent="0.25">
      <c r="A10156" s="97">
        <v>43808</v>
      </c>
      <c r="B10156" s="101">
        <v>90</v>
      </c>
      <c r="C10156" s="92" t="str">
        <f t="shared" si="474"/>
        <v>POST /event-notifications</v>
      </c>
      <c r="D10156" s="94" t="s">
        <v>208</v>
      </c>
      <c r="E10156" s="93" t="str">
        <f t="shared" si="475"/>
        <v>Notifications</v>
      </c>
      <c r="F10156" s="93" t="str">
        <f t="shared" si="476"/>
        <v>N</v>
      </c>
      <c r="G10156" s="104">
        <v>8550320.9277297352</v>
      </c>
      <c r="H10156" s="99">
        <v>16242.369099689964</v>
      </c>
      <c r="I10156" s="99">
        <v>203.85490831212039</v>
      </c>
      <c r="J10156" s="96"/>
      <c r="K10156" s="96"/>
      <c r="L10156" s="96"/>
      <c r="M10156" s="96"/>
      <c r="N10156" s="96"/>
      <c r="O10156" s="96"/>
      <c r="P10156" s="96"/>
    </row>
    <row r="10157" spans="1:16" x14ac:dyDescent="0.25">
      <c r="A10157" s="97">
        <v>43808</v>
      </c>
      <c r="B10157" s="101">
        <v>91</v>
      </c>
      <c r="C10157" s="92" t="str">
        <f t="shared" si="474"/>
        <v>POST /events</v>
      </c>
      <c r="D10157" s="94" t="s">
        <v>208</v>
      </c>
      <c r="E10157" s="93" t="str">
        <f t="shared" si="475"/>
        <v>Notifications</v>
      </c>
      <c r="F10157" s="93" t="str">
        <f t="shared" si="476"/>
        <v>N</v>
      </c>
      <c r="G10157" s="104">
        <v>5388201.4433311764</v>
      </c>
      <c r="H10157" s="99">
        <v>12479.554384448209</v>
      </c>
      <c r="I10157" s="99">
        <v>94.392913121920586</v>
      </c>
      <c r="J10157" s="96"/>
      <c r="K10157" s="96"/>
      <c r="L10157" s="96"/>
      <c r="M10157" s="96"/>
      <c r="N10157" s="96"/>
      <c r="O10157" s="96"/>
      <c r="P10157" s="96"/>
    </row>
    <row r="10158" spans="1:16" x14ac:dyDescent="0.25">
      <c r="A10158" s="97">
        <v>43809</v>
      </c>
      <c r="B10158" s="101">
        <v>0</v>
      </c>
      <c r="C10158" s="92" t="str">
        <f t="shared" si="474"/>
        <v>OIDC endpoints for token IDs</v>
      </c>
      <c r="D10158" s="94" t="s">
        <v>207</v>
      </c>
      <c r="E10158" s="93" t="str">
        <f t="shared" si="475"/>
        <v>OIDC</v>
      </c>
      <c r="F10158" s="93" t="str">
        <f t="shared" si="476"/>
        <v>N</v>
      </c>
      <c r="G10158" s="111">
        <v>758406796.82497752</v>
      </c>
      <c r="H10158" s="99">
        <v>1831588.9410091783</v>
      </c>
      <c r="I10158" s="99">
        <v>577.08753333587617</v>
      </c>
      <c r="J10158" s="96"/>
      <c r="K10158" s="96"/>
      <c r="L10158" s="96"/>
      <c r="M10158" s="96"/>
      <c r="N10158" s="96"/>
      <c r="O10158" s="96"/>
      <c r="P10158" s="96"/>
    </row>
    <row r="10159" spans="1:16" x14ac:dyDescent="0.25">
      <c r="A10159" s="100">
        <v>43809</v>
      </c>
      <c r="B10159" s="101">
        <v>1</v>
      </c>
      <c r="C10159" s="92" t="str">
        <f t="shared" si="474"/>
        <v>POST /account-access-consents</v>
      </c>
      <c r="D10159" s="94" t="s">
        <v>207</v>
      </c>
      <c r="E10159" s="93" t="str">
        <f t="shared" si="475"/>
        <v>AISP</v>
      </c>
      <c r="F10159" s="93" t="str">
        <f t="shared" si="476"/>
        <v>N</v>
      </c>
      <c r="G10159" s="95">
        <v>808250.42317426822</v>
      </c>
      <c r="H10159" s="102">
        <v>26558.877672020182</v>
      </c>
      <c r="I10159" s="102">
        <v>92.270101577777979</v>
      </c>
      <c r="J10159" s="96"/>
      <c r="K10159" s="96"/>
      <c r="L10159" s="96"/>
      <c r="M10159" s="96"/>
      <c r="N10159" s="96"/>
      <c r="O10159" s="96"/>
      <c r="P10159" s="96"/>
    </row>
    <row r="10160" spans="1:16" x14ac:dyDescent="0.25">
      <c r="A10160" s="100">
        <v>43809</v>
      </c>
      <c r="B10160" s="101">
        <v>2</v>
      </c>
      <c r="C10160" s="92" t="str">
        <f t="shared" si="474"/>
        <v>GET /account-access-consents/{ConsentId}</v>
      </c>
      <c r="D10160" s="94" t="s">
        <v>207</v>
      </c>
      <c r="E10160" s="93" t="str">
        <f t="shared" si="475"/>
        <v>AISP</v>
      </c>
      <c r="F10160" s="93" t="str">
        <f t="shared" si="476"/>
        <v>N</v>
      </c>
      <c r="G10160" s="95">
        <v>1500203.8339640917</v>
      </c>
      <c r="H10160" s="102">
        <v>31786.499832395853</v>
      </c>
      <c r="I10160" s="102">
        <v>39.609638366816768</v>
      </c>
      <c r="J10160" s="96"/>
      <c r="K10160" s="96"/>
      <c r="L10160" s="96"/>
      <c r="M10160" s="96"/>
      <c r="N10160" s="96"/>
      <c r="O10160" s="96"/>
      <c r="P10160" s="96"/>
    </row>
    <row r="10161" spans="1:16" x14ac:dyDescent="0.25">
      <c r="A10161" s="100">
        <v>43809</v>
      </c>
      <c r="B10161" s="101">
        <v>3</v>
      </c>
      <c r="C10161" s="92" t="str">
        <f t="shared" si="474"/>
        <v>DELETE /account-access-consents/{ConsentId}</v>
      </c>
      <c r="D10161" s="94" t="s">
        <v>207</v>
      </c>
      <c r="E10161" s="93" t="str">
        <f t="shared" si="475"/>
        <v>AISP</v>
      </c>
      <c r="F10161" s="93" t="str">
        <f t="shared" si="476"/>
        <v>N</v>
      </c>
      <c r="G10161" s="95">
        <v>749366.33648803004</v>
      </c>
      <c r="H10161" s="102">
        <v>23927.628994756033</v>
      </c>
      <c r="I10161" s="102">
        <v>275.1128583500535</v>
      </c>
      <c r="J10161" s="96"/>
      <c r="K10161" s="96"/>
      <c r="L10161" s="96"/>
      <c r="M10161" s="96"/>
      <c r="N10161" s="96"/>
      <c r="O10161" s="96"/>
      <c r="P10161" s="96"/>
    </row>
    <row r="10162" spans="1:16" x14ac:dyDescent="0.25">
      <c r="A10162" s="100">
        <v>43809</v>
      </c>
      <c r="B10162" s="101">
        <v>4</v>
      </c>
      <c r="C10162" s="92" t="str">
        <f t="shared" si="474"/>
        <v>GET /accounts</v>
      </c>
      <c r="D10162" s="94" t="s">
        <v>207</v>
      </c>
      <c r="E10162" s="93" t="str">
        <f t="shared" si="475"/>
        <v>AISP</v>
      </c>
      <c r="F10162" s="93" t="str">
        <f t="shared" si="476"/>
        <v>Y</v>
      </c>
      <c r="G10162" s="95">
        <v>1860730.3048215411</v>
      </c>
      <c r="H10162" s="102">
        <v>30942.931368453206</v>
      </c>
      <c r="I10162" s="102">
        <v>81.597435416626013</v>
      </c>
      <c r="J10162" s="96"/>
      <c r="K10162" s="96"/>
      <c r="L10162" s="96"/>
      <c r="M10162" s="96"/>
      <c r="N10162" s="96"/>
      <c r="O10162" s="96"/>
      <c r="P10162" s="96"/>
    </row>
    <row r="10163" spans="1:16" x14ac:dyDescent="0.25">
      <c r="A10163" s="100">
        <v>43809</v>
      </c>
      <c r="B10163" s="101">
        <v>5</v>
      </c>
      <c r="C10163" s="92" t="str">
        <f t="shared" si="474"/>
        <v>GET /accounts/{AccountId}</v>
      </c>
      <c r="D10163" s="94" t="s">
        <v>207</v>
      </c>
      <c r="E10163" s="93" t="str">
        <f t="shared" si="475"/>
        <v>AISP</v>
      </c>
      <c r="F10163" s="93" t="str">
        <f t="shared" si="476"/>
        <v>Y</v>
      </c>
      <c r="G10163" s="95">
        <v>3303171.0924197999</v>
      </c>
      <c r="H10163" s="102">
        <v>38667.091892282813</v>
      </c>
      <c r="I10163" s="102">
        <v>99.149404506869061</v>
      </c>
      <c r="J10163" s="96"/>
      <c r="K10163" s="96"/>
      <c r="L10163" s="96"/>
      <c r="M10163" s="96"/>
      <c r="N10163" s="96"/>
      <c r="O10163" s="96"/>
      <c r="P10163" s="96"/>
    </row>
    <row r="10164" spans="1:16" x14ac:dyDescent="0.25">
      <c r="A10164" s="100">
        <v>43809</v>
      </c>
      <c r="B10164" s="101">
        <v>6</v>
      </c>
      <c r="C10164" s="92" t="str">
        <f t="shared" si="474"/>
        <v>GET /accounts/{AccountId}/balances</v>
      </c>
      <c r="D10164" s="94" t="s">
        <v>207</v>
      </c>
      <c r="E10164" s="93" t="str">
        <f t="shared" si="475"/>
        <v>AISP</v>
      </c>
      <c r="F10164" s="93" t="str">
        <f t="shared" si="476"/>
        <v>Y</v>
      </c>
      <c r="G10164" s="95">
        <v>2224989.725546767</v>
      </c>
      <c r="H10164" s="102">
        <v>26583.235653067837</v>
      </c>
      <c r="I10164" s="102">
        <v>143.24830053194185</v>
      </c>
      <c r="J10164" s="96"/>
      <c r="K10164" s="96"/>
      <c r="L10164" s="96"/>
      <c r="M10164" s="96"/>
      <c r="N10164" s="96"/>
      <c r="O10164" s="96"/>
      <c r="P10164" s="96"/>
    </row>
    <row r="10165" spans="1:16" x14ac:dyDescent="0.25">
      <c r="A10165" s="100">
        <v>43809</v>
      </c>
      <c r="B10165" s="101">
        <v>7</v>
      </c>
      <c r="C10165" s="92" t="str">
        <f t="shared" si="474"/>
        <v>GET /balances</v>
      </c>
      <c r="D10165" s="94" t="s">
        <v>207</v>
      </c>
      <c r="E10165" s="93" t="str">
        <f t="shared" si="475"/>
        <v>AISP</v>
      </c>
      <c r="F10165" s="93" t="str">
        <f t="shared" si="476"/>
        <v>Y</v>
      </c>
      <c r="G10165" s="95">
        <v>1279860.1548964675</v>
      </c>
      <c r="H10165" s="102">
        <v>21545.231024475233</v>
      </c>
      <c r="I10165" s="102">
        <v>158.58821458539549</v>
      </c>
      <c r="J10165" s="96"/>
      <c r="K10165" s="96"/>
      <c r="L10165" s="96"/>
      <c r="M10165" s="96"/>
      <c r="N10165" s="96"/>
      <c r="O10165" s="96"/>
      <c r="P10165" s="96"/>
    </row>
    <row r="10166" spans="1:16" x14ac:dyDescent="0.25">
      <c r="A10166" s="100">
        <v>43809</v>
      </c>
      <c r="B10166" s="101">
        <v>8</v>
      </c>
      <c r="C10166" s="92" t="str">
        <f t="shared" si="474"/>
        <v>GET /accounts/{AccountId}/transactions</v>
      </c>
      <c r="D10166" s="94" t="s">
        <v>207</v>
      </c>
      <c r="E10166" s="93" t="str">
        <f t="shared" si="475"/>
        <v>AISP</v>
      </c>
      <c r="F10166" s="93" t="str">
        <f t="shared" si="476"/>
        <v>Y</v>
      </c>
      <c r="G10166" s="95">
        <v>36652317.722623445</v>
      </c>
      <c r="H10166" s="102">
        <v>20077.698403351573</v>
      </c>
      <c r="I10166" s="102">
        <v>186.84441181474108</v>
      </c>
      <c r="J10166" s="96"/>
      <c r="K10166" s="96"/>
      <c r="L10166" s="96"/>
      <c r="M10166" s="96"/>
      <c r="N10166" s="96"/>
      <c r="O10166" s="96"/>
      <c r="P10166" s="96"/>
    </row>
    <row r="10167" spans="1:16" x14ac:dyDescent="0.25">
      <c r="A10167" s="100">
        <v>43809</v>
      </c>
      <c r="B10167" s="101">
        <v>9</v>
      </c>
      <c r="C10167" s="92" t="str">
        <f t="shared" si="474"/>
        <v>GET /transactions</v>
      </c>
      <c r="D10167" s="94" t="s">
        <v>207</v>
      </c>
      <c r="E10167" s="93" t="str">
        <f t="shared" si="475"/>
        <v>AISP</v>
      </c>
      <c r="F10167" s="93" t="str">
        <f t="shared" si="476"/>
        <v>Y</v>
      </c>
      <c r="G10167" s="95">
        <v>355841054.6401248</v>
      </c>
      <c r="H10167" s="102">
        <v>40938.586247310915</v>
      </c>
      <c r="I10167" s="102">
        <v>38.294515872054909</v>
      </c>
      <c r="J10167" s="96"/>
      <c r="K10167" s="96"/>
      <c r="L10167" s="96"/>
      <c r="M10167" s="96"/>
      <c r="N10167" s="96"/>
      <c r="O10167" s="96"/>
      <c r="P10167" s="96"/>
    </row>
    <row r="10168" spans="1:16" x14ac:dyDescent="0.25">
      <c r="A10168" s="100">
        <v>43809</v>
      </c>
      <c r="B10168" s="101">
        <v>10</v>
      </c>
      <c r="C10168" s="92" t="str">
        <f t="shared" si="474"/>
        <v>GET /accounts/{AccountId}/beneficiaries</v>
      </c>
      <c r="D10168" s="94" t="s">
        <v>207</v>
      </c>
      <c r="E10168" s="93" t="str">
        <f t="shared" si="475"/>
        <v>AISP</v>
      </c>
      <c r="F10168" s="93" t="str">
        <f t="shared" si="476"/>
        <v>Y</v>
      </c>
      <c r="G10168" s="95">
        <v>2311296.3918493418</v>
      </c>
      <c r="H10168" s="102">
        <v>28033.440306060129</v>
      </c>
      <c r="I10168" s="102">
        <v>151.18838861280076</v>
      </c>
      <c r="J10168" s="96"/>
      <c r="K10168" s="96"/>
      <c r="L10168" s="96"/>
      <c r="M10168" s="96"/>
      <c r="N10168" s="96"/>
      <c r="O10168" s="96"/>
      <c r="P10168" s="96"/>
    </row>
    <row r="10169" spans="1:16" x14ac:dyDescent="0.25">
      <c r="A10169" s="100">
        <v>43809</v>
      </c>
      <c r="B10169" s="101">
        <v>11</v>
      </c>
      <c r="C10169" s="92" t="str">
        <f t="shared" si="474"/>
        <v>GET /beneficiaries</v>
      </c>
      <c r="D10169" s="94" t="s">
        <v>207</v>
      </c>
      <c r="E10169" s="93" t="str">
        <f t="shared" si="475"/>
        <v>AISP</v>
      </c>
      <c r="F10169" s="93" t="str">
        <f t="shared" si="476"/>
        <v>Y</v>
      </c>
      <c r="G10169" s="95">
        <v>3530828.4958371343</v>
      </c>
      <c r="H10169" s="102">
        <v>40779.806202156891</v>
      </c>
      <c r="I10169" s="102">
        <v>33.529121597615237</v>
      </c>
      <c r="J10169" s="96"/>
      <c r="K10169" s="96"/>
      <c r="L10169" s="96"/>
      <c r="M10169" s="96"/>
      <c r="N10169" s="96"/>
      <c r="O10169" s="96"/>
      <c r="P10169" s="96"/>
    </row>
    <row r="10170" spans="1:16" x14ac:dyDescent="0.25">
      <c r="A10170" s="100">
        <v>43809</v>
      </c>
      <c r="B10170" s="101">
        <v>12</v>
      </c>
      <c r="C10170" s="92" t="str">
        <f t="shared" si="474"/>
        <v>GET /accounts/{AccountId}/direct-debits</v>
      </c>
      <c r="D10170" s="94" t="s">
        <v>207</v>
      </c>
      <c r="E10170" s="93" t="str">
        <f t="shared" si="475"/>
        <v>AISP</v>
      </c>
      <c r="F10170" s="93" t="str">
        <f t="shared" si="476"/>
        <v>Y</v>
      </c>
      <c r="G10170" s="95">
        <v>2285155.8652236061</v>
      </c>
      <c r="H10170" s="102">
        <v>36702.03091062569</v>
      </c>
      <c r="I10170" s="102">
        <v>187.2869000711917</v>
      </c>
      <c r="J10170" s="96"/>
      <c r="K10170" s="96"/>
      <c r="L10170" s="96"/>
      <c r="M10170" s="96"/>
      <c r="N10170" s="96"/>
      <c r="O10170" s="96"/>
      <c r="P10170" s="96"/>
    </row>
    <row r="10171" spans="1:16" x14ac:dyDescent="0.25">
      <c r="A10171" s="100">
        <v>43809</v>
      </c>
      <c r="B10171" s="101">
        <v>13</v>
      </c>
      <c r="C10171" s="92" t="str">
        <f t="shared" si="474"/>
        <v>GET /direct-debits</v>
      </c>
      <c r="D10171" s="94" t="s">
        <v>207</v>
      </c>
      <c r="E10171" s="93" t="str">
        <f t="shared" si="475"/>
        <v>AISP</v>
      </c>
      <c r="F10171" s="93" t="str">
        <f t="shared" si="476"/>
        <v>Y</v>
      </c>
      <c r="G10171" s="95">
        <v>2140542.4959862847</v>
      </c>
      <c r="H10171" s="102">
        <v>24447.724812471635</v>
      </c>
      <c r="I10171" s="102">
        <v>208.83157952223937</v>
      </c>
      <c r="J10171" s="96"/>
      <c r="K10171" s="96"/>
      <c r="L10171" s="96"/>
      <c r="M10171" s="96"/>
      <c r="N10171" s="96"/>
      <c r="O10171" s="96"/>
      <c r="P10171" s="96"/>
    </row>
    <row r="10172" spans="1:16" x14ac:dyDescent="0.25">
      <c r="A10172" s="100">
        <v>43809</v>
      </c>
      <c r="B10172" s="101">
        <v>14</v>
      </c>
      <c r="C10172" s="92" t="str">
        <f t="shared" si="474"/>
        <v>GET /accounts/{AccountId}/standing-orders</v>
      </c>
      <c r="D10172" s="94" t="s">
        <v>207</v>
      </c>
      <c r="E10172" s="93" t="str">
        <f t="shared" si="475"/>
        <v>AISP</v>
      </c>
      <c r="F10172" s="93" t="str">
        <f t="shared" si="476"/>
        <v>Y</v>
      </c>
      <c r="G10172" s="95">
        <v>1092598.6373187099</v>
      </c>
      <c r="H10172" s="102">
        <v>18326.15277352295</v>
      </c>
      <c r="I10172" s="102">
        <v>150.9727080927988</v>
      </c>
      <c r="J10172" s="96"/>
      <c r="K10172" s="96"/>
      <c r="L10172" s="96"/>
      <c r="M10172" s="96"/>
      <c r="N10172" s="96"/>
      <c r="O10172" s="96"/>
      <c r="P10172" s="96"/>
    </row>
    <row r="10173" spans="1:16" x14ac:dyDescent="0.25">
      <c r="A10173" s="100">
        <v>43809</v>
      </c>
      <c r="B10173" s="101">
        <v>15</v>
      </c>
      <c r="C10173" s="92" t="str">
        <f t="shared" si="474"/>
        <v>GET /standing-orders</v>
      </c>
      <c r="D10173" s="94" t="s">
        <v>207</v>
      </c>
      <c r="E10173" s="93" t="str">
        <f t="shared" si="475"/>
        <v>AISP</v>
      </c>
      <c r="F10173" s="93" t="str">
        <f t="shared" si="476"/>
        <v>Y</v>
      </c>
      <c r="G10173" s="95">
        <v>1582192.4825600008</v>
      </c>
      <c r="H10173" s="102">
        <v>46451.046812811095</v>
      </c>
      <c r="I10173" s="102">
        <v>149.0939303981788</v>
      </c>
      <c r="J10173" s="96"/>
      <c r="K10173" s="96"/>
      <c r="L10173" s="96"/>
      <c r="M10173" s="96"/>
      <c r="N10173" s="96"/>
      <c r="O10173" s="96"/>
      <c r="P10173" s="96"/>
    </row>
    <row r="10174" spans="1:16" x14ac:dyDescent="0.25">
      <c r="A10174" s="100">
        <v>43809</v>
      </c>
      <c r="B10174" s="101">
        <v>16</v>
      </c>
      <c r="C10174" s="92" t="str">
        <f t="shared" si="474"/>
        <v>GET /accounts/{AccountId}/product</v>
      </c>
      <c r="D10174" s="94" t="s">
        <v>207</v>
      </c>
      <c r="E10174" s="93" t="str">
        <f t="shared" si="475"/>
        <v>AISP</v>
      </c>
      <c r="F10174" s="93" t="str">
        <f t="shared" si="476"/>
        <v>Y</v>
      </c>
      <c r="G10174" s="95">
        <v>417734.28280283982</v>
      </c>
      <c r="H10174" s="102">
        <v>5761.9224028758408</v>
      </c>
      <c r="I10174" s="102">
        <v>192.88665133824097</v>
      </c>
      <c r="J10174" s="96"/>
      <c r="K10174" s="96"/>
      <c r="L10174" s="96"/>
      <c r="M10174" s="96"/>
      <c r="N10174" s="96"/>
      <c r="O10174" s="96"/>
      <c r="P10174" s="96"/>
    </row>
    <row r="10175" spans="1:16" x14ac:dyDescent="0.25">
      <c r="A10175" s="100">
        <v>43809</v>
      </c>
      <c r="B10175" s="101">
        <v>17</v>
      </c>
      <c r="C10175" s="92" t="str">
        <f t="shared" si="474"/>
        <v>GET /products</v>
      </c>
      <c r="D10175" s="94" t="s">
        <v>207</v>
      </c>
      <c r="E10175" s="93" t="str">
        <f t="shared" si="475"/>
        <v>AISP</v>
      </c>
      <c r="F10175" s="93" t="str">
        <f t="shared" si="476"/>
        <v>Y</v>
      </c>
      <c r="G10175" s="95">
        <v>964283.70034666324</v>
      </c>
      <c r="H10175" s="102">
        <v>32640.615722121456</v>
      </c>
      <c r="I10175" s="102">
        <v>265.3756191894015</v>
      </c>
      <c r="J10175" s="96"/>
      <c r="K10175" s="96"/>
      <c r="L10175" s="96"/>
      <c r="M10175" s="96"/>
      <c r="N10175" s="96"/>
      <c r="O10175" s="96"/>
      <c r="P10175" s="96"/>
    </row>
    <row r="10176" spans="1:16" x14ac:dyDescent="0.25">
      <c r="A10176" s="100">
        <v>43809</v>
      </c>
      <c r="B10176" s="101">
        <v>18</v>
      </c>
      <c r="C10176" s="92" t="str">
        <f t="shared" si="474"/>
        <v>GET /accounts/{AccountId}/offers</v>
      </c>
      <c r="D10176" s="94" t="s">
        <v>207</v>
      </c>
      <c r="E10176" s="93" t="str">
        <f t="shared" si="475"/>
        <v>AISP</v>
      </c>
      <c r="F10176" s="93" t="str">
        <f t="shared" si="476"/>
        <v>Y</v>
      </c>
      <c r="G10176" s="95">
        <v>931285.74023987039</v>
      </c>
      <c r="H10176" s="102">
        <v>37877.216857242027</v>
      </c>
      <c r="I10176" s="102">
        <v>291.13251742939406</v>
      </c>
      <c r="J10176" s="96"/>
      <c r="K10176" s="96"/>
      <c r="L10176" s="96"/>
      <c r="M10176" s="96"/>
      <c r="N10176" s="96"/>
      <c r="O10176" s="96"/>
      <c r="P10176" s="96"/>
    </row>
    <row r="10177" spans="1:16" x14ac:dyDescent="0.25">
      <c r="A10177" s="100">
        <v>43809</v>
      </c>
      <c r="B10177" s="101">
        <v>19</v>
      </c>
      <c r="C10177" s="92" t="str">
        <f t="shared" si="474"/>
        <v>GET /offers</v>
      </c>
      <c r="D10177" s="94" t="s">
        <v>207</v>
      </c>
      <c r="E10177" s="93" t="str">
        <f t="shared" si="475"/>
        <v>AISP</v>
      </c>
      <c r="F10177" s="93" t="str">
        <f t="shared" si="476"/>
        <v>Y</v>
      </c>
      <c r="G10177" s="95">
        <v>3577548.6626159018</v>
      </c>
      <c r="H10177" s="102">
        <v>40456.219945154786</v>
      </c>
      <c r="I10177" s="102">
        <v>186.20774037476161</v>
      </c>
      <c r="J10177" s="96"/>
      <c r="K10177" s="96"/>
      <c r="L10177" s="96"/>
      <c r="M10177" s="96"/>
      <c r="N10177" s="96"/>
      <c r="O10177" s="96"/>
      <c r="P10177" s="96"/>
    </row>
    <row r="10178" spans="1:16" x14ac:dyDescent="0.25">
      <c r="A10178" s="100">
        <v>43809</v>
      </c>
      <c r="B10178" s="101">
        <v>20</v>
      </c>
      <c r="C10178" s="92" t="str">
        <f t="shared" si="474"/>
        <v>GET /accounts/{AccountId}/party</v>
      </c>
      <c r="D10178" s="94" t="s">
        <v>207</v>
      </c>
      <c r="E10178" s="93" t="str">
        <f t="shared" si="475"/>
        <v>AISP</v>
      </c>
      <c r="F10178" s="93" t="str">
        <f t="shared" si="476"/>
        <v>Y</v>
      </c>
      <c r="G10178" s="95">
        <v>1387890.2619616496</v>
      </c>
      <c r="H10178" s="102">
        <v>53535.712714385831</v>
      </c>
      <c r="I10178" s="102">
        <v>0</v>
      </c>
      <c r="J10178" s="96"/>
      <c r="K10178" s="96"/>
      <c r="L10178" s="96"/>
      <c r="M10178" s="96"/>
      <c r="N10178" s="96"/>
      <c r="O10178" s="96"/>
      <c r="P10178" s="96"/>
    </row>
    <row r="10179" spans="1:16" x14ac:dyDescent="0.25">
      <c r="A10179" s="100">
        <v>43809</v>
      </c>
      <c r="B10179" s="101">
        <v>21</v>
      </c>
      <c r="C10179" s="92" t="str">
        <f t="shared" si="474"/>
        <v>GET /party</v>
      </c>
      <c r="D10179" s="94" t="s">
        <v>207</v>
      </c>
      <c r="E10179" s="93" t="str">
        <f t="shared" si="475"/>
        <v>AISP</v>
      </c>
      <c r="F10179" s="93" t="str">
        <f t="shared" si="476"/>
        <v>Y</v>
      </c>
      <c r="G10179" s="95">
        <v>1053817.0670077468</v>
      </c>
      <c r="H10179" s="102">
        <v>10377.291057564031</v>
      </c>
      <c r="I10179" s="102">
        <v>383.01462627215727</v>
      </c>
      <c r="J10179" s="96"/>
      <c r="K10179" s="96"/>
      <c r="L10179" s="96"/>
      <c r="M10179" s="96"/>
      <c r="N10179" s="96"/>
      <c r="O10179" s="96"/>
      <c r="P10179" s="96"/>
    </row>
    <row r="10180" spans="1:16" x14ac:dyDescent="0.25">
      <c r="A10180" s="100">
        <v>43809</v>
      </c>
      <c r="B10180" s="101">
        <v>22</v>
      </c>
      <c r="C10180" s="92" t="str">
        <f t="shared" si="474"/>
        <v>GET /accounts/{AccountId}/scheduled-payments</v>
      </c>
      <c r="D10180" s="94" t="s">
        <v>207</v>
      </c>
      <c r="E10180" s="93" t="str">
        <f t="shared" si="475"/>
        <v>AISP</v>
      </c>
      <c r="F10180" s="93" t="str">
        <f t="shared" si="476"/>
        <v>Y</v>
      </c>
      <c r="G10180" s="95">
        <v>1020225.8549361123</v>
      </c>
      <c r="H10180" s="102">
        <v>34424.509559238591</v>
      </c>
      <c r="I10180" s="102">
        <v>3.0699928260822431</v>
      </c>
      <c r="J10180" s="96"/>
      <c r="K10180" s="96"/>
      <c r="L10180" s="96"/>
      <c r="M10180" s="96"/>
      <c r="N10180" s="96"/>
      <c r="O10180" s="96"/>
      <c r="P10180" s="96"/>
    </row>
    <row r="10181" spans="1:16" x14ac:dyDescent="0.25">
      <c r="A10181" s="100">
        <v>43809</v>
      </c>
      <c r="B10181" s="101">
        <v>23</v>
      </c>
      <c r="C10181" s="92" t="str">
        <f t="shared" si="474"/>
        <v>GET /scheduled-payments</v>
      </c>
      <c r="D10181" s="94" t="s">
        <v>207</v>
      </c>
      <c r="E10181" s="93" t="str">
        <f t="shared" si="475"/>
        <v>AISP</v>
      </c>
      <c r="F10181" s="93" t="str">
        <f t="shared" si="476"/>
        <v>Y</v>
      </c>
      <c r="G10181" s="95">
        <v>2288949.6904346645</v>
      </c>
      <c r="H10181" s="102">
        <v>32242.570669985198</v>
      </c>
      <c r="I10181" s="102">
        <v>86.562615391474026</v>
      </c>
      <c r="J10181" s="96"/>
      <c r="K10181" s="96"/>
      <c r="L10181" s="96"/>
      <c r="M10181" s="96"/>
      <c r="N10181" s="96"/>
      <c r="O10181" s="96"/>
      <c r="P10181" s="96"/>
    </row>
    <row r="10182" spans="1:16" x14ac:dyDescent="0.25">
      <c r="A10182" s="100">
        <v>43809</v>
      </c>
      <c r="B10182" s="101">
        <v>24</v>
      </c>
      <c r="C10182" s="92" t="str">
        <f t="shared" si="474"/>
        <v>GET /accounts/{AccountId}/statements</v>
      </c>
      <c r="D10182" s="94" t="s">
        <v>207</v>
      </c>
      <c r="E10182" s="93" t="str">
        <f t="shared" si="475"/>
        <v>AISP</v>
      </c>
      <c r="F10182" s="93" t="str">
        <f t="shared" si="476"/>
        <v>Y</v>
      </c>
      <c r="G10182" s="95">
        <v>1142353.549759123</v>
      </c>
      <c r="H10182" s="102">
        <v>14299.72323313175</v>
      </c>
      <c r="I10182" s="102">
        <v>150.05600105768141</v>
      </c>
      <c r="J10182" s="96"/>
      <c r="K10182" s="96"/>
      <c r="L10182" s="96"/>
      <c r="M10182" s="96"/>
      <c r="N10182" s="96"/>
      <c r="O10182" s="96"/>
      <c r="P10182" s="96"/>
    </row>
    <row r="10183" spans="1:16" x14ac:dyDescent="0.25">
      <c r="A10183" s="100">
        <v>43809</v>
      </c>
      <c r="B10183" s="101">
        <v>25</v>
      </c>
      <c r="C10183" s="92" t="str">
        <f t="shared" si="474"/>
        <v>GET /accounts/{AccountId}/statements/{StatementId}</v>
      </c>
      <c r="D10183" s="94" t="s">
        <v>207</v>
      </c>
      <c r="E10183" s="93" t="str">
        <f t="shared" si="475"/>
        <v>AISP</v>
      </c>
      <c r="F10183" s="93" t="str">
        <f t="shared" si="476"/>
        <v>Y</v>
      </c>
      <c r="G10183" s="95">
        <v>1383157.932625917</v>
      </c>
      <c r="H10183" s="102">
        <v>26213.718949340015</v>
      </c>
      <c r="I10183" s="102">
        <v>122.31388268920675</v>
      </c>
      <c r="J10183" s="96"/>
      <c r="K10183" s="96"/>
      <c r="L10183" s="96"/>
      <c r="M10183" s="96"/>
      <c r="N10183" s="96"/>
      <c r="O10183" s="96"/>
      <c r="P10183" s="96"/>
    </row>
    <row r="10184" spans="1:16" x14ac:dyDescent="0.25">
      <c r="A10184" s="100">
        <v>43809</v>
      </c>
      <c r="B10184" s="101">
        <v>26</v>
      </c>
      <c r="C10184" s="92" t="str">
        <f t="shared" ref="C10184:C10247" si="477">VLOOKUP($B10184,endpoints,3)</f>
        <v>GET /accounts/{AccountId}/statements/{StatementId}/file</v>
      </c>
      <c r="D10184" s="94" t="s">
        <v>207</v>
      </c>
      <c r="E10184" s="93" t="str">
        <f t="shared" ref="E10184:E10247" si="478">VLOOKUP($B10184,endpoints,4)</f>
        <v>AISP</v>
      </c>
      <c r="F10184" s="93" t="str">
        <f t="shared" ref="F10184:F10247" si="479">VLOOKUP($B10184,endpoints,5)</f>
        <v>Y</v>
      </c>
      <c r="G10184" s="95">
        <v>2300752.5269218977</v>
      </c>
      <c r="H10184" s="102">
        <v>23537.542398691996</v>
      </c>
      <c r="I10184" s="102">
        <v>97.43398259930116</v>
      </c>
      <c r="J10184" s="96"/>
      <c r="K10184" s="96"/>
      <c r="L10184" s="96"/>
      <c r="M10184" s="96"/>
      <c r="N10184" s="96"/>
      <c r="O10184" s="96"/>
      <c r="P10184" s="96"/>
    </row>
    <row r="10185" spans="1:16" x14ac:dyDescent="0.25">
      <c r="A10185" s="100">
        <v>43809</v>
      </c>
      <c r="B10185" s="101">
        <v>27</v>
      </c>
      <c r="C10185" s="92" t="str">
        <f t="shared" si="477"/>
        <v>GET /accounts/{AccountId}/statements/{StatementId}/transactions</v>
      </c>
      <c r="D10185" s="94" t="s">
        <v>207</v>
      </c>
      <c r="E10185" s="93" t="str">
        <f t="shared" si="478"/>
        <v>AISP</v>
      </c>
      <c r="F10185" s="93" t="str">
        <f t="shared" si="479"/>
        <v>Y</v>
      </c>
      <c r="G10185" s="95">
        <v>36031195.720755525</v>
      </c>
      <c r="H10185" s="102">
        <v>7201.8071744923418</v>
      </c>
      <c r="I10185" s="102">
        <v>283.52217975355086</v>
      </c>
      <c r="J10185" s="96"/>
      <c r="K10185" s="96"/>
      <c r="L10185" s="96"/>
      <c r="M10185" s="96"/>
      <c r="N10185" s="96"/>
      <c r="O10185" s="96"/>
      <c r="P10185" s="96"/>
    </row>
    <row r="10186" spans="1:16" x14ac:dyDescent="0.25">
      <c r="A10186" s="100">
        <v>43809</v>
      </c>
      <c r="B10186" s="101">
        <v>28</v>
      </c>
      <c r="C10186" s="92" t="str">
        <f t="shared" si="477"/>
        <v>GET /statements</v>
      </c>
      <c r="D10186" s="94" t="s">
        <v>207</v>
      </c>
      <c r="E10186" s="93" t="str">
        <f t="shared" si="478"/>
        <v>AISP</v>
      </c>
      <c r="F10186" s="93" t="str">
        <f t="shared" si="479"/>
        <v>Y</v>
      </c>
      <c r="G10186" s="95">
        <v>3749099.9923237571</v>
      </c>
      <c r="H10186" s="102">
        <v>38994.529195935145</v>
      </c>
      <c r="I10186" s="102">
        <v>68.625049449374302</v>
      </c>
      <c r="J10186" s="96"/>
      <c r="K10186" s="96"/>
      <c r="L10186" s="96"/>
      <c r="M10186" s="96"/>
      <c r="N10186" s="96"/>
      <c r="O10186" s="96"/>
      <c r="P10186" s="96"/>
    </row>
    <row r="10187" spans="1:16" x14ac:dyDescent="0.25">
      <c r="A10187" s="100">
        <v>43809</v>
      </c>
      <c r="B10187" s="101">
        <v>29</v>
      </c>
      <c r="C10187" s="92" t="str">
        <f t="shared" si="477"/>
        <v>POST /domestic-payment-consents</v>
      </c>
      <c r="D10187" s="94" t="s">
        <v>207</v>
      </c>
      <c r="E10187" s="93" t="str">
        <f t="shared" si="478"/>
        <v>PISP</v>
      </c>
      <c r="F10187" s="93" t="str">
        <f t="shared" si="479"/>
        <v>N</v>
      </c>
      <c r="G10187" s="95">
        <v>4034659.2958015706</v>
      </c>
      <c r="H10187" s="102">
        <v>8032.8519408556258</v>
      </c>
      <c r="I10187" s="102">
        <v>91.361886030786607</v>
      </c>
      <c r="J10187" s="96"/>
      <c r="K10187" s="96"/>
      <c r="L10187" s="96"/>
      <c r="M10187" s="96"/>
      <c r="N10187" s="96"/>
      <c r="O10187" s="96"/>
      <c r="P10187" s="96"/>
    </row>
    <row r="10188" spans="1:16" x14ac:dyDescent="0.25">
      <c r="A10188" s="100">
        <v>43809</v>
      </c>
      <c r="B10188" s="101">
        <v>30</v>
      </c>
      <c r="C10188" s="92" t="str">
        <f t="shared" si="477"/>
        <v>GET /domestic-payment-consents/{ConsentId}</v>
      </c>
      <c r="D10188" s="94" t="s">
        <v>207</v>
      </c>
      <c r="E10188" s="93" t="str">
        <f t="shared" si="478"/>
        <v>PISP</v>
      </c>
      <c r="F10188" s="93" t="str">
        <f t="shared" si="479"/>
        <v>N</v>
      </c>
      <c r="G10188" s="95">
        <v>14818940.527033946</v>
      </c>
      <c r="H10188" s="102">
        <v>19402.975003974541</v>
      </c>
      <c r="I10188" s="102">
        <v>170.79653218622622</v>
      </c>
      <c r="J10188" s="96"/>
      <c r="K10188" s="96"/>
      <c r="L10188" s="96"/>
      <c r="M10188" s="96"/>
      <c r="N10188" s="96"/>
      <c r="O10188" s="96"/>
      <c r="P10188" s="96"/>
    </row>
    <row r="10189" spans="1:16" x14ac:dyDescent="0.25">
      <c r="A10189" s="100">
        <v>43809</v>
      </c>
      <c r="B10189" s="101">
        <v>31</v>
      </c>
      <c r="C10189" s="92" t="str">
        <f t="shared" si="477"/>
        <v>POST /domestic-payments</v>
      </c>
      <c r="D10189" s="94" t="s">
        <v>207</v>
      </c>
      <c r="E10189" s="93" t="str">
        <f t="shared" si="478"/>
        <v>PISP</v>
      </c>
      <c r="F10189" s="93" t="str">
        <f t="shared" si="479"/>
        <v>Y</v>
      </c>
      <c r="G10189" s="95">
        <v>4829304.6970277866</v>
      </c>
      <c r="H10189" s="102">
        <v>16020.341042995013</v>
      </c>
      <c r="I10189" s="102">
        <v>6.0200958784908778</v>
      </c>
      <c r="J10189" s="96"/>
      <c r="K10189" s="96"/>
      <c r="L10189" s="96"/>
      <c r="M10189" s="96"/>
      <c r="N10189" s="96"/>
      <c r="O10189" s="96"/>
      <c r="P10189" s="96"/>
    </row>
    <row r="10190" spans="1:16" x14ac:dyDescent="0.25">
      <c r="A10190" s="100">
        <v>43809</v>
      </c>
      <c r="B10190" s="101">
        <v>32</v>
      </c>
      <c r="C10190" s="92" t="str">
        <f t="shared" si="477"/>
        <v>GET /domestic-payments/{DomesticPaymentId}</v>
      </c>
      <c r="D10190" s="94" t="s">
        <v>207</v>
      </c>
      <c r="E10190" s="93" t="str">
        <f t="shared" si="478"/>
        <v>PISP</v>
      </c>
      <c r="F10190" s="93" t="str">
        <f t="shared" si="479"/>
        <v>Y</v>
      </c>
      <c r="G10190" s="95">
        <v>39297822.286822572</v>
      </c>
      <c r="H10190" s="102">
        <v>40035.675668473472</v>
      </c>
      <c r="I10190" s="102">
        <v>73.705272609261712</v>
      </c>
      <c r="J10190" s="96"/>
      <c r="K10190" s="96"/>
      <c r="L10190" s="96"/>
      <c r="M10190" s="96"/>
      <c r="N10190" s="96"/>
      <c r="O10190" s="96"/>
      <c r="P10190" s="96"/>
    </row>
    <row r="10191" spans="1:16" x14ac:dyDescent="0.25">
      <c r="A10191" s="100">
        <v>43809</v>
      </c>
      <c r="B10191" s="101">
        <v>33</v>
      </c>
      <c r="C10191" s="92" t="str">
        <f t="shared" si="477"/>
        <v>POST /domestic-scheduled-payment-consents</v>
      </c>
      <c r="D10191" s="94" t="s">
        <v>207</v>
      </c>
      <c r="E10191" s="93" t="str">
        <f t="shared" si="478"/>
        <v>PISP</v>
      </c>
      <c r="F10191" s="93" t="str">
        <f t="shared" si="479"/>
        <v>N</v>
      </c>
      <c r="G10191" s="95">
        <v>21114832.313500751</v>
      </c>
      <c r="H10191" s="102">
        <v>17425.912694385428</v>
      </c>
      <c r="I10191" s="102">
        <v>110.80952976720155</v>
      </c>
      <c r="J10191" s="96"/>
      <c r="K10191" s="96"/>
      <c r="L10191" s="96"/>
      <c r="M10191" s="96"/>
      <c r="N10191" s="96"/>
      <c r="O10191" s="96"/>
      <c r="P10191" s="96"/>
    </row>
    <row r="10192" spans="1:16" x14ac:dyDescent="0.25">
      <c r="A10192" s="100">
        <v>43809</v>
      </c>
      <c r="B10192" s="101">
        <v>34</v>
      </c>
      <c r="C10192" s="92" t="str">
        <f t="shared" si="477"/>
        <v>GET /domestic-scheduled-payment-consents/{ConsentId}</v>
      </c>
      <c r="D10192" s="94" t="s">
        <v>207</v>
      </c>
      <c r="E10192" s="93" t="str">
        <f t="shared" si="478"/>
        <v>PISP</v>
      </c>
      <c r="F10192" s="93" t="str">
        <f t="shared" si="479"/>
        <v>N</v>
      </c>
      <c r="G10192" s="95">
        <v>13207840.33946063</v>
      </c>
      <c r="H10192" s="101">
        <v>12848.593181579994</v>
      </c>
      <c r="I10192" s="101">
        <v>86.553745765419336</v>
      </c>
      <c r="J10192" s="96"/>
      <c r="K10192" s="96"/>
      <c r="L10192" s="96"/>
      <c r="M10192" s="96"/>
      <c r="N10192" s="96"/>
      <c r="O10192" s="96"/>
      <c r="P10192" s="96"/>
    </row>
    <row r="10193" spans="1:16" x14ac:dyDescent="0.25">
      <c r="A10193" s="100">
        <v>43809</v>
      </c>
      <c r="B10193" s="101">
        <v>35</v>
      </c>
      <c r="C10193" s="92" t="str">
        <f t="shared" si="477"/>
        <v>POST /domestic-scheduled-payments</v>
      </c>
      <c r="D10193" s="94" t="s">
        <v>207</v>
      </c>
      <c r="E10193" s="93" t="str">
        <f t="shared" si="478"/>
        <v>PISP</v>
      </c>
      <c r="F10193" s="93" t="str">
        <f t="shared" si="479"/>
        <v>Y</v>
      </c>
      <c r="G10193" s="95">
        <v>33300071.401505068</v>
      </c>
      <c r="H10193" s="101">
        <v>48729.03621757184</v>
      </c>
      <c r="I10193" s="101">
        <v>183.05632234156482</v>
      </c>
      <c r="J10193" s="96"/>
      <c r="K10193" s="96"/>
      <c r="L10193" s="96"/>
      <c r="M10193" s="96"/>
      <c r="N10193" s="96"/>
      <c r="O10193" s="96"/>
      <c r="P10193" s="96"/>
    </row>
    <row r="10194" spans="1:16" x14ac:dyDescent="0.25">
      <c r="A10194" s="100">
        <v>43809</v>
      </c>
      <c r="B10194" s="101">
        <v>36</v>
      </c>
      <c r="C10194" s="92" t="str">
        <f t="shared" si="477"/>
        <v>GET /domestic-scheduled-payments/{DomesticScheduledPaymentId}</v>
      </c>
      <c r="D10194" s="94" t="s">
        <v>207</v>
      </c>
      <c r="E10194" s="93" t="str">
        <f t="shared" si="478"/>
        <v>PISP</v>
      </c>
      <c r="F10194" s="93" t="str">
        <f t="shared" si="479"/>
        <v>Y</v>
      </c>
      <c r="G10194" s="95">
        <v>16295819.548072191</v>
      </c>
      <c r="H10194" s="101">
        <v>36265.843939163118</v>
      </c>
      <c r="I10194" s="101">
        <v>100.05965018625628</v>
      </c>
      <c r="J10194" s="96"/>
      <c r="K10194" s="96"/>
      <c r="L10194" s="96"/>
      <c r="M10194" s="96"/>
      <c r="N10194" s="96"/>
      <c r="O10194" s="96"/>
      <c r="P10194" s="96"/>
    </row>
    <row r="10195" spans="1:16" x14ac:dyDescent="0.25">
      <c r="A10195" s="100">
        <v>43809</v>
      </c>
      <c r="B10195" s="101">
        <v>37</v>
      </c>
      <c r="C10195" s="92" t="str">
        <f t="shared" si="477"/>
        <v>POST /domestic-standing-order-consents</v>
      </c>
      <c r="D10195" s="94" t="s">
        <v>207</v>
      </c>
      <c r="E10195" s="93" t="str">
        <f t="shared" si="478"/>
        <v>PISP</v>
      </c>
      <c r="F10195" s="93" t="str">
        <f t="shared" si="479"/>
        <v>N</v>
      </c>
      <c r="G10195" s="95">
        <v>26082607.819492627</v>
      </c>
      <c r="H10195" s="101">
        <v>26936.435157842152</v>
      </c>
      <c r="I10195" s="101">
        <v>240.41638827016129</v>
      </c>
      <c r="J10195" s="96"/>
      <c r="K10195" s="96"/>
      <c r="L10195" s="96"/>
      <c r="M10195" s="96"/>
      <c r="N10195" s="96"/>
      <c r="O10195" s="96"/>
      <c r="P10195" s="96"/>
    </row>
    <row r="10196" spans="1:16" x14ac:dyDescent="0.25">
      <c r="A10196" s="100">
        <v>43809</v>
      </c>
      <c r="B10196" s="101">
        <v>38</v>
      </c>
      <c r="C10196" s="92" t="str">
        <f t="shared" si="477"/>
        <v>GET /domestic-standing-order-consents/{ConsentId}</v>
      </c>
      <c r="D10196" s="94" t="s">
        <v>207</v>
      </c>
      <c r="E10196" s="93" t="str">
        <f t="shared" si="478"/>
        <v>PISP</v>
      </c>
      <c r="F10196" s="93" t="str">
        <f t="shared" si="479"/>
        <v>N</v>
      </c>
      <c r="G10196" s="95">
        <v>25224254.595085151</v>
      </c>
      <c r="H10196" s="101">
        <v>30486.668492587436</v>
      </c>
      <c r="I10196" s="101">
        <v>233.63326697489236</v>
      </c>
      <c r="J10196" s="96"/>
      <c r="K10196" s="96"/>
      <c r="L10196" s="96"/>
      <c r="M10196" s="96"/>
      <c r="N10196" s="96"/>
      <c r="O10196" s="96"/>
      <c r="P10196" s="96"/>
    </row>
    <row r="10197" spans="1:16" x14ac:dyDescent="0.25">
      <c r="A10197" s="100">
        <v>43809</v>
      </c>
      <c r="B10197" s="101">
        <v>39</v>
      </c>
      <c r="C10197" s="92" t="str">
        <f t="shared" si="477"/>
        <v>POST /domestic-standing-orders</v>
      </c>
      <c r="D10197" s="94" t="s">
        <v>207</v>
      </c>
      <c r="E10197" s="93" t="str">
        <f t="shared" si="478"/>
        <v>PISP</v>
      </c>
      <c r="F10197" s="93" t="str">
        <f t="shared" si="479"/>
        <v>Y</v>
      </c>
      <c r="G10197" s="95">
        <v>8601151.6579953916</v>
      </c>
      <c r="H10197" s="101">
        <v>21798.846365519072</v>
      </c>
      <c r="I10197" s="101">
        <v>2.155441862557248</v>
      </c>
      <c r="J10197" s="96"/>
      <c r="K10197" s="96"/>
      <c r="L10197" s="96"/>
      <c r="M10197" s="96"/>
      <c r="N10197" s="96"/>
      <c r="O10197" s="96"/>
      <c r="P10197" s="96"/>
    </row>
    <row r="10198" spans="1:16" x14ac:dyDescent="0.25">
      <c r="A10198" s="100">
        <v>43809</v>
      </c>
      <c r="B10198" s="101">
        <v>40</v>
      </c>
      <c r="C10198" s="92" t="str">
        <f t="shared" si="477"/>
        <v>GET /domestic-standing-orders/{DomesticStandingOrderId}</v>
      </c>
      <c r="D10198" s="94" t="s">
        <v>207</v>
      </c>
      <c r="E10198" s="93" t="str">
        <f t="shared" si="478"/>
        <v>PISP</v>
      </c>
      <c r="F10198" s="93" t="str">
        <f t="shared" si="479"/>
        <v>Y</v>
      </c>
      <c r="G10198" s="95">
        <v>5907928.6198378569</v>
      </c>
      <c r="H10198" s="101">
        <v>8022.1724971660897</v>
      </c>
      <c r="I10198" s="101">
        <v>254.01254787398869</v>
      </c>
      <c r="J10198" s="96"/>
      <c r="K10198" s="96"/>
      <c r="L10198" s="96"/>
      <c r="M10198" s="96"/>
      <c r="N10198" s="96"/>
      <c r="O10198" s="96"/>
      <c r="P10198" s="96"/>
    </row>
    <row r="10199" spans="1:16" x14ac:dyDescent="0.25">
      <c r="A10199" s="100">
        <v>43809</v>
      </c>
      <c r="B10199" s="101">
        <v>41</v>
      </c>
      <c r="C10199" s="92" t="str">
        <f t="shared" si="477"/>
        <v>POST /international-payment-consents</v>
      </c>
      <c r="D10199" s="94" t="s">
        <v>207</v>
      </c>
      <c r="E10199" s="93" t="str">
        <f t="shared" si="478"/>
        <v>PISP</v>
      </c>
      <c r="F10199" s="93" t="str">
        <f t="shared" si="479"/>
        <v>N</v>
      </c>
      <c r="G10199" s="95">
        <v>33369320.565105975</v>
      </c>
      <c r="H10199" s="101">
        <v>42595.750019629937</v>
      </c>
      <c r="I10199" s="101">
        <v>70.782019820863766</v>
      </c>
      <c r="J10199" s="96"/>
      <c r="K10199" s="96"/>
      <c r="L10199" s="96"/>
      <c r="M10199" s="96"/>
      <c r="N10199" s="96"/>
      <c r="O10199" s="96"/>
      <c r="P10199" s="96"/>
    </row>
    <row r="10200" spans="1:16" x14ac:dyDescent="0.25">
      <c r="A10200" s="100">
        <v>43809</v>
      </c>
      <c r="B10200" s="101">
        <v>42</v>
      </c>
      <c r="C10200" s="92" t="str">
        <f t="shared" si="477"/>
        <v>GET /international-payment-consents/{ConsentId}</v>
      </c>
      <c r="D10200" s="94" t="s">
        <v>207</v>
      </c>
      <c r="E10200" s="93" t="str">
        <f t="shared" si="478"/>
        <v>PISP</v>
      </c>
      <c r="F10200" s="93" t="str">
        <f t="shared" si="479"/>
        <v>N</v>
      </c>
      <c r="G10200" s="95">
        <v>34843734.256800272</v>
      </c>
      <c r="H10200" s="101">
        <v>34044.911587038732</v>
      </c>
      <c r="I10200" s="101">
        <v>302.38421497492465</v>
      </c>
      <c r="J10200" s="96"/>
      <c r="K10200" s="96"/>
      <c r="L10200" s="96"/>
      <c r="M10200" s="96"/>
      <c r="N10200" s="96"/>
      <c r="O10200" s="96"/>
      <c r="P10200" s="96"/>
    </row>
    <row r="10201" spans="1:16" x14ac:dyDescent="0.25">
      <c r="A10201" s="100">
        <v>43809</v>
      </c>
      <c r="B10201" s="101">
        <v>43</v>
      </c>
      <c r="C10201" s="92" t="str">
        <f t="shared" si="477"/>
        <v>POST /international-payments</v>
      </c>
      <c r="D10201" s="94" t="s">
        <v>207</v>
      </c>
      <c r="E10201" s="93" t="str">
        <f t="shared" si="478"/>
        <v>PISP</v>
      </c>
      <c r="F10201" s="93" t="str">
        <f t="shared" si="479"/>
        <v>Y</v>
      </c>
      <c r="G10201" s="95">
        <v>39272467.284163035</v>
      </c>
      <c r="H10201" s="101">
        <v>39701.309951082658</v>
      </c>
      <c r="I10201" s="101">
        <v>48.651316467731526</v>
      </c>
      <c r="J10201" s="96"/>
      <c r="K10201" s="96"/>
      <c r="L10201" s="96"/>
      <c r="M10201" s="96"/>
      <c r="N10201" s="96"/>
      <c r="O10201" s="96"/>
      <c r="P10201" s="96"/>
    </row>
    <row r="10202" spans="1:16" x14ac:dyDescent="0.25">
      <c r="A10202" s="100">
        <v>43809</v>
      </c>
      <c r="B10202" s="101">
        <v>44</v>
      </c>
      <c r="C10202" s="92" t="str">
        <f t="shared" si="477"/>
        <v>GET /international-payments/{InternationalPaymentId}</v>
      </c>
      <c r="D10202" s="94" t="s">
        <v>207</v>
      </c>
      <c r="E10202" s="93" t="str">
        <f t="shared" si="478"/>
        <v>PISP</v>
      </c>
      <c r="F10202" s="93" t="str">
        <f t="shared" si="479"/>
        <v>Y</v>
      </c>
      <c r="G10202" s="95">
        <v>15152187.201866655</v>
      </c>
      <c r="H10202" s="101">
        <v>21472.480421094504</v>
      </c>
      <c r="I10202" s="101">
        <v>70.295043870425488</v>
      </c>
      <c r="J10202" s="96"/>
      <c r="K10202" s="96"/>
      <c r="L10202" s="96"/>
      <c r="M10202" s="96"/>
      <c r="N10202" s="96"/>
      <c r="O10202" s="96"/>
      <c r="P10202" s="96"/>
    </row>
    <row r="10203" spans="1:16" x14ac:dyDescent="0.25">
      <c r="A10203" s="100">
        <v>43809</v>
      </c>
      <c r="B10203" s="101">
        <v>45</v>
      </c>
      <c r="C10203" s="92" t="str">
        <f t="shared" si="477"/>
        <v>POST /international-scheduled-payment-consents</v>
      </c>
      <c r="D10203" s="94" t="s">
        <v>207</v>
      </c>
      <c r="E10203" s="93" t="str">
        <f t="shared" si="478"/>
        <v>PISP</v>
      </c>
      <c r="F10203" s="93" t="str">
        <f t="shared" si="479"/>
        <v>N</v>
      </c>
      <c r="G10203" s="95">
        <v>26807430.221452504</v>
      </c>
      <c r="H10203" s="101">
        <v>34850.808692656203</v>
      </c>
      <c r="I10203" s="101">
        <v>16.930833451475518</v>
      </c>
      <c r="J10203" s="96"/>
      <c r="K10203" s="96"/>
      <c r="L10203" s="96"/>
      <c r="M10203" s="96"/>
      <c r="N10203" s="96"/>
      <c r="O10203" s="96"/>
      <c r="P10203" s="96"/>
    </row>
    <row r="10204" spans="1:16" x14ac:dyDescent="0.25">
      <c r="A10204" s="100">
        <v>43809</v>
      </c>
      <c r="B10204" s="101">
        <v>46</v>
      </c>
      <c r="C10204" s="92" t="str">
        <f t="shared" si="477"/>
        <v>GET /international-scheduled-payment-consents/{ConsentId}</v>
      </c>
      <c r="D10204" s="94" t="s">
        <v>207</v>
      </c>
      <c r="E10204" s="93" t="str">
        <f t="shared" si="478"/>
        <v>PISP</v>
      </c>
      <c r="F10204" s="93" t="str">
        <f t="shared" si="479"/>
        <v>N</v>
      </c>
      <c r="G10204" s="95">
        <v>10087359.436042085</v>
      </c>
      <c r="H10204" s="101">
        <v>31629.705418984355</v>
      </c>
      <c r="I10204" s="101">
        <v>27.075382636476267</v>
      </c>
      <c r="J10204" s="96"/>
      <c r="K10204" s="96"/>
      <c r="L10204" s="96"/>
      <c r="M10204" s="96"/>
      <c r="N10204" s="96"/>
      <c r="O10204" s="96"/>
      <c r="P10204" s="96"/>
    </row>
    <row r="10205" spans="1:16" x14ac:dyDescent="0.25">
      <c r="A10205" s="100">
        <v>43809</v>
      </c>
      <c r="B10205" s="101">
        <v>47</v>
      </c>
      <c r="C10205" s="92" t="str">
        <f t="shared" si="477"/>
        <v>POST /international-scheduled-payments</v>
      </c>
      <c r="D10205" s="94" t="s">
        <v>207</v>
      </c>
      <c r="E10205" s="93" t="str">
        <f t="shared" si="478"/>
        <v>PISP</v>
      </c>
      <c r="F10205" s="93" t="str">
        <f t="shared" si="479"/>
        <v>Y</v>
      </c>
      <c r="G10205" s="95">
        <v>15952795.451281097</v>
      </c>
      <c r="H10205" s="102">
        <v>21381.989298780722</v>
      </c>
      <c r="I10205" s="102">
        <v>85.799591863235364</v>
      </c>
      <c r="J10205" s="96"/>
      <c r="K10205" s="96"/>
      <c r="L10205" s="96"/>
      <c r="M10205" s="96"/>
      <c r="N10205" s="96"/>
      <c r="O10205" s="96"/>
      <c r="P10205" s="96"/>
    </row>
    <row r="10206" spans="1:16" x14ac:dyDescent="0.25">
      <c r="A10206" s="100">
        <v>43809</v>
      </c>
      <c r="B10206" s="101">
        <v>48</v>
      </c>
      <c r="C10206" s="92" t="str">
        <f t="shared" si="477"/>
        <v>GET /international-scheduled-payments/{InternationalScheduledPaymentId}</v>
      </c>
      <c r="D10206" s="94" t="s">
        <v>207</v>
      </c>
      <c r="E10206" s="93" t="str">
        <f t="shared" si="478"/>
        <v>PISP</v>
      </c>
      <c r="F10206" s="93" t="str">
        <f t="shared" si="479"/>
        <v>Y</v>
      </c>
      <c r="G10206" s="95">
        <v>22768160.684010882</v>
      </c>
      <c r="H10206" s="102">
        <v>40865.405905711283</v>
      </c>
      <c r="I10206" s="102">
        <v>58.441927413284745</v>
      </c>
      <c r="J10206" s="96"/>
      <c r="K10206" s="96"/>
      <c r="L10206" s="96"/>
      <c r="M10206" s="96"/>
      <c r="N10206" s="96"/>
      <c r="O10206" s="96"/>
      <c r="P10206" s="96"/>
    </row>
    <row r="10207" spans="1:16" x14ac:dyDescent="0.25">
      <c r="A10207" s="100">
        <v>43809</v>
      </c>
      <c r="B10207" s="101">
        <v>49</v>
      </c>
      <c r="C10207" s="92" t="str">
        <f t="shared" si="477"/>
        <v>POST /international-standing-order-consents</v>
      </c>
      <c r="D10207" s="94" t="s">
        <v>207</v>
      </c>
      <c r="E10207" s="93" t="str">
        <f t="shared" si="478"/>
        <v>PISP</v>
      </c>
      <c r="F10207" s="93" t="str">
        <f t="shared" si="479"/>
        <v>N</v>
      </c>
      <c r="G10207" s="95">
        <v>4134915.3651311113</v>
      </c>
      <c r="H10207" s="102">
        <v>11340.771664076821</v>
      </c>
      <c r="I10207" s="102">
        <v>6.6766744171597301</v>
      </c>
      <c r="J10207" s="96"/>
      <c r="K10207" s="96"/>
      <c r="L10207" s="96"/>
      <c r="M10207" s="96"/>
      <c r="N10207" s="96"/>
      <c r="O10207" s="96"/>
      <c r="P10207" s="96"/>
    </row>
    <row r="10208" spans="1:16" x14ac:dyDescent="0.25">
      <c r="A10208" s="100">
        <v>43809</v>
      </c>
      <c r="B10208" s="101">
        <v>50</v>
      </c>
      <c r="C10208" s="92" t="str">
        <f t="shared" si="477"/>
        <v>GET /international-standing-order-consents/{ConsentId}</v>
      </c>
      <c r="D10208" s="94" t="s">
        <v>207</v>
      </c>
      <c r="E10208" s="93" t="str">
        <f t="shared" si="478"/>
        <v>PISP</v>
      </c>
      <c r="F10208" s="93" t="str">
        <f t="shared" si="479"/>
        <v>N</v>
      </c>
      <c r="G10208" s="95">
        <v>19222363.352374855</v>
      </c>
      <c r="H10208" s="102">
        <v>32158.476592524363</v>
      </c>
      <c r="I10208" s="102">
        <v>262.40878077406893</v>
      </c>
      <c r="J10208" s="96"/>
      <c r="K10208" s="96"/>
      <c r="L10208" s="96"/>
      <c r="M10208" s="96"/>
      <c r="N10208" s="96"/>
      <c r="O10208" s="96"/>
      <c r="P10208" s="96"/>
    </row>
    <row r="10209" spans="1:16" x14ac:dyDescent="0.25">
      <c r="A10209" s="100">
        <v>43809</v>
      </c>
      <c r="B10209" s="101">
        <v>51</v>
      </c>
      <c r="C10209" s="92" t="str">
        <f t="shared" si="477"/>
        <v>POST /international-standing-orders</v>
      </c>
      <c r="D10209" s="94" t="s">
        <v>207</v>
      </c>
      <c r="E10209" s="93" t="str">
        <f t="shared" si="478"/>
        <v>PISP</v>
      </c>
      <c r="F10209" s="93" t="str">
        <f t="shared" si="479"/>
        <v>Y</v>
      </c>
      <c r="G10209" s="95">
        <v>17128215.079833914</v>
      </c>
      <c r="H10209" s="102">
        <v>24064.106449172399</v>
      </c>
      <c r="I10209" s="102">
        <v>233.56474752397656</v>
      </c>
      <c r="J10209" s="96"/>
      <c r="K10209" s="96"/>
      <c r="L10209" s="96"/>
      <c r="M10209" s="96"/>
      <c r="N10209" s="96"/>
      <c r="O10209" s="96"/>
      <c r="P10209" s="96"/>
    </row>
    <row r="10210" spans="1:16" x14ac:dyDescent="0.25">
      <c r="A10210" s="100">
        <v>43809</v>
      </c>
      <c r="B10210" s="101">
        <v>52</v>
      </c>
      <c r="C10210" s="92" t="str">
        <f t="shared" si="477"/>
        <v>GET /international-standing-orders/{InternationalStandingOrderPaymentId}</v>
      </c>
      <c r="D10210" s="94" t="s">
        <v>207</v>
      </c>
      <c r="E10210" s="93" t="str">
        <f t="shared" si="478"/>
        <v>PISP</v>
      </c>
      <c r="F10210" s="93" t="str">
        <f t="shared" si="479"/>
        <v>Y</v>
      </c>
      <c r="G10210" s="95">
        <v>6490790.654708433</v>
      </c>
      <c r="H10210" s="102">
        <v>19094.123338765483</v>
      </c>
      <c r="I10210" s="102">
        <v>84.159608886677219</v>
      </c>
      <c r="J10210" s="96"/>
      <c r="K10210" s="96"/>
      <c r="L10210" s="96"/>
      <c r="M10210" s="96"/>
      <c r="N10210" s="96"/>
      <c r="O10210" s="96"/>
      <c r="P10210" s="96"/>
    </row>
    <row r="10211" spans="1:16" x14ac:dyDescent="0.25">
      <c r="A10211" s="100">
        <v>43809</v>
      </c>
      <c r="B10211" s="101">
        <v>53</v>
      </c>
      <c r="C10211" s="92" t="str">
        <f t="shared" si="477"/>
        <v>POST /file-payment-consents</v>
      </c>
      <c r="D10211" s="94" t="s">
        <v>207</v>
      </c>
      <c r="E10211" s="93" t="str">
        <f t="shared" si="478"/>
        <v>PISP</v>
      </c>
      <c r="F10211" s="93" t="str">
        <f t="shared" si="479"/>
        <v>N</v>
      </c>
      <c r="G10211" s="95">
        <v>13854583.81662726</v>
      </c>
      <c r="H10211" s="102">
        <v>13494.268420952059</v>
      </c>
      <c r="I10211" s="102">
        <v>25.016441414326472</v>
      </c>
      <c r="J10211" s="96"/>
      <c r="K10211" s="96"/>
      <c r="L10211" s="96"/>
      <c r="M10211" s="96"/>
      <c r="N10211" s="96"/>
      <c r="O10211" s="96"/>
      <c r="P10211" s="96"/>
    </row>
    <row r="10212" spans="1:16" x14ac:dyDescent="0.25">
      <c r="A10212" s="100">
        <v>43809</v>
      </c>
      <c r="B10212" s="101">
        <v>54</v>
      </c>
      <c r="C10212" s="92" t="str">
        <f t="shared" si="477"/>
        <v>GET /file-payment-consents/{ConsentId}</v>
      </c>
      <c r="D10212" s="94" t="s">
        <v>207</v>
      </c>
      <c r="E10212" s="93" t="str">
        <f t="shared" si="478"/>
        <v>PISP</v>
      </c>
      <c r="F10212" s="93" t="str">
        <f t="shared" si="479"/>
        <v>N</v>
      </c>
      <c r="G10212" s="95">
        <v>24884994.219595868</v>
      </c>
      <c r="H10212" s="102">
        <v>26056.391528105916</v>
      </c>
      <c r="I10212" s="102">
        <v>203.71172781423215</v>
      </c>
      <c r="J10212" s="96"/>
      <c r="K10212" s="96"/>
      <c r="L10212" s="96"/>
      <c r="M10212" s="96"/>
      <c r="N10212" s="96"/>
      <c r="O10212" s="96"/>
      <c r="P10212" s="96"/>
    </row>
    <row r="10213" spans="1:16" x14ac:dyDescent="0.25">
      <c r="A10213" s="100">
        <v>43809</v>
      </c>
      <c r="B10213" s="101">
        <v>55</v>
      </c>
      <c r="C10213" s="92" t="str">
        <f t="shared" si="477"/>
        <v>POST /file-payment-consents/{ConsentId}/file</v>
      </c>
      <c r="D10213" s="94" t="s">
        <v>207</v>
      </c>
      <c r="E10213" s="93" t="str">
        <f t="shared" si="478"/>
        <v>PISP</v>
      </c>
      <c r="F10213" s="93" t="str">
        <f t="shared" si="479"/>
        <v>N</v>
      </c>
      <c r="G10213" s="95">
        <v>24417113.737449989</v>
      </c>
      <c r="H10213" s="102">
        <v>31632.647349619394</v>
      </c>
      <c r="I10213" s="102">
        <v>71.181465901640706</v>
      </c>
      <c r="J10213" s="96"/>
      <c r="K10213" s="96"/>
      <c r="L10213" s="96"/>
      <c r="M10213" s="96"/>
      <c r="N10213" s="96"/>
      <c r="O10213" s="96"/>
      <c r="P10213" s="96"/>
    </row>
    <row r="10214" spans="1:16" x14ac:dyDescent="0.25">
      <c r="A10214" s="100">
        <v>43809</v>
      </c>
      <c r="B10214" s="101">
        <v>56</v>
      </c>
      <c r="C10214" s="92" t="str">
        <f t="shared" si="477"/>
        <v>GET /file-payment-consents/{ConsentId}/file</v>
      </c>
      <c r="D10214" s="94" t="s">
        <v>207</v>
      </c>
      <c r="E10214" s="93" t="str">
        <f t="shared" si="478"/>
        <v>PISP</v>
      </c>
      <c r="F10214" s="93" t="str">
        <f t="shared" si="479"/>
        <v>N</v>
      </c>
      <c r="G10214" s="95">
        <v>24327745.032835998</v>
      </c>
      <c r="H10214" s="102">
        <v>31569.566363547852</v>
      </c>
      <c r="I10214" s="102">
        <v>43.59886854376844</v>
      </c>
      <c r="J10214" s="96"/>
      <c r="K10214" s="96"/>
      <c r="L10214" s="96"/>
      <c r="M10214" s="96"/>
      <c r="N10214" s="96"/>
      <c r="O10214" s="96"/>
      <c r="P10214" s="96"/>
    </row>
    <row r="10215" spans="1:16" x14ac:dyDescent="0.25">
      <c r="A10215" s="100">
        <v>43809</v>
      </c>
      <c r="B10215" s="101">
        <v>57</v>
      </c>
      <c r="C10215" s="92" t="str">
        <f t="shared" si="477"/>
        <v>POST /file-payments</v>
      </c>
      <c r="D10215" s="94" t="s">
        <v>207</v>
      </c>
      <c r="E10215" s="93" t="str">
        <f t="shared" si="478"/>
        <v>PISP</v>
      </c>
      <c r="F10215" s="93" t="str">
        <f t="shared" si="479"/>
        <v>Y</v>
      </c>
      <c r="G10215" s="95">
        <v>417371791.43185741</v>
      </c>
      <c r="H10215" s="102">
        <v>4233.7573206254474</v>
      </c>
      <c r="I10215" s="102">
        <v>70.512037166702413</v>
      </c>
      <c r="J10215" s="96"/>
      <c r="K10215" s="96"/>
      <c r="L10215" s="96"/>
      <c r="M10215" s="96"/>
      <c r="N10215" s="96"/>
      <c r="O10215" s="96"/>
      <c r="P10215" s="96"/>
    </row>
    <row r="10216" spans="1:16" x14ac:dyDescent="0.25">
      <c r="A10216" s="100">
        <v>43809</v>
      </c>
      <c r="B10216" s="101">
        <v>58</v>
      </c>
      <c r="C10216" s="92" t="str">
        <f t="shared" si="477"/>
        <v>GET /file-payments/{FilePaymentId}</v>
      </c>
      <c r="D10216" s="94" t="s">
        <v>207</v>
      </c>
      <c r="E10216" s="93" t="str">
        <f t="shared" si="478"/>
        <v>PISP</v>
      </c>
      <c r="F10216" s="93" t="str">
        <f t="shared" si="479"/>
        <v>Y</v>
      </c>
      <c r="G10216" s="95">
        <v>73024976.988027334</v>
      </c>
      <c r="H10216" s="102">
        <v>905.25474985977837</v>
      </c>
      <c r="I10216" s="102">
        <v>138.71512222362338</v>
      </c>
      <c r="J10216" s="96"/>
      <c r="K10216" s="96"/>
      <c r="L10216" s="96"/>
      <c r="M10216" s="96"/>
      <c r="N10216" s="96"/>
      <c r="O10216" s="96"/>
      <c r="P10216" s="96"/>
    </row>
    <row r="10217" spans="1:16" x14ac:dyDescent="0.25">
      <c r="A10217" s="100">
        <v>43809</v>
      </c>
      <c r="B10217" s="101">
        <v>59</v>
      </c>
      <c r="C10217" s="92" t="str">
        <f t="shared" si="477"/>
        <v>GET /file-payments/{FilePaymentId}/report-file</v>
      </c>
      <c r="D10217" s="94" t="s">
        <v>207</v>
      </c>
      <c r="E10217" s="93" t="str">
        <f t="shared" si="478"/>
        <v>PISP</v>
      </c>
      <c r="F10217" s="93" t="str">
        <f t="shared" si="479"/>
        <v>Y</v>
      </c>
      <c r="G10217" s="95">
        <v>68945224.271361336</v>
      </c>
      <c r="H10217" s="102">
        <v>2841.6307399848529</v>
      </c>
      <c r="I10217" s="102">
        <v>97.988506031329109</v>
      </c>
      <c r="J10217" s="96"/>
      <c r="K10217" s="96"/>
      <c r="L10217" s="96"/>
      <c r="M10217" s="96"/>
      <c r="N10217" s="96"/>
      <c r="O10217" s="96"/>
      <c r="P10217" s="96"/>
    </row>
    <row r="10218" spans="1:16" x14ac:dyDescent="0.25">
      <c r="A10218" s="100">
        <v>43809</v>
      </c>
      <c r="B10218" s="101">
        <v>60</v>
      </c>
      <c r="C10218" s="92" t="str">
        <f t="shared" si="477"/>
        <v>POST /funds-confirmation-consents</v>
      </c>
      <c r="D10218" s="94" t="s">
        <v>207</v>
      </c>
      <c r="E10218" s="93" t="str">
        <f t="shared" si="478"/>
        <v>CoF</v>
      </c>
      <c r="F10218" s="93" t="str">
        <f t="shared" si="479"/>
        <v>N</v>
      </c>
      <c r="G10218" s="95">
        <v>15657279.626758832</v>
      </c>
      <c r="H10218" s="102">
        <v>14060.230817517569</v>
      </c>
      <c r="I10218" s="102">
        <v>15.688372722542024</v>
      </c>
      <c r="J10218" s="96"/>
      <c r="K10218" s="96"/>
      <c r="L10218" s="96"/>
      <c r="M10218" s="96"/>
      <c r="N10218" s="96"/>
      <c r="O10218" s="96"/>
      <c r="P10218" s="96"/>
    </row>
    <row r="10219" spans="1:16" x14ac:dyDescent="0.25">
      <c r="A10219" s="100">
        <v>43809</v>
      </c>
      <c r="B10219" s="101">
        <v>61</v>
      </c>
      <c r="C10219" s="92" t="str">
        <f t="shared" si="477"/>
        <v>GET /funds-confirmation-consents/{ConsentId}</v>
      </c>
      <c r="D10219" s="94" t="s">
        <v>207</v>
      </c>
      <c r="E10219" s="93" t="str">
        <f t="shared" si="478"/>
        <v>CoF</v>
      </c>
      <c r="F10219" s="93" t="str">
        <f t="shared" si="479"/>
        <v>N</v>
      </c>
      <c r="G10219" s="95">
        <v>22661388.119153187</v>
      </c>
      <c r="H10219" s="102">
        <v>37966.473751266836</v>
      </c>
      <c r="I10219" s="102">
        <v>217.16339658217007</v>
      </c>
      <c r="J10219" s="96"/>
      <c r="K10219" s="96"/>
      <c r="L10219" s="96"/>
      <c r="M10219" s="96"/>
      <c r="N10219" s="96"/>
      <c r="O10219" s="96"/>
      <c r="P10219" s="96"/>
    </row>
    <row r="10220" spans="1:16" x14ac:dyDescent="0.25">
      <c r="A10220" s="100">
        <v>43809</v>
      </c>
      <c r="B10220" s="101">
        <v>62</v>
      </c>
      <c r="C10220" s="92" t="str">
        <f t="shared" si="477"/>
        <v>DELETE /funds-confirmation-consents/{ConsentId}</v>
      </c>
      <c r="D10220" s="94" t="s">
        <v>207</v>
      </c>
      <c r="E10220" s="93" t="str">
        <f t="shared" si="478"/>
        <v>CoF</v>
      </c>
      <c r="F10220" s="93" t="str">
        <f t="shared" si="479"/>
        <v>N</v>
      </c>
      <c r="G10220" s="95">
        <v>7591842.148322789</v>
      </c>
      <c r="H10220" s="102">
        <v>14101.916770024736</v>
      </c>
      <c r="I10220" s="102">
        <v>126.73141652783811</v>
      </c>
      <c r="J10220" s="96"/>
      <c r="K10220" s="96"/>
      <c r="L10220" s="96"/>
      <c r="M10220" s="96"/>
      <c r="N10220" s="96"/>
      <c r="O10220" s="96"/>
      <c r="P10220" s="96"/>
    </row>
    <row r="10221" spans="1:16" x14ac:dyDescent="0.25">
      <c r="A10221" s="100">
        <v>43809</v>
      </c>
      <c r="B10221" s="101">
        <v>63</v>
      </c>
      <c r="C10221" s="92" t="str">
        <f t="shared" si="477"/>
        <v>POST /funds-confirmations</v>
      </c>
      <c r="D10221" s="94" t="s">
        <v>207</v>
      </c>
      <c r="E10221" s="93" t="str">
        <f t="shared" si="478"/>
        <v>CoF</v>
      </c>
      <c r="F10221" s="93" t="str">
        <f t="shared" si="479"/>
        <v>Y</v>
      </c>
      <c r="G10221" s="95">
        <v>10270830.799988342</v>
      </c>
      <c r="H10221" s="102">
        <v>18253.306695231549</v>
      </c>
      <c r="I10221" s="102">
        <v>233.31763092792667</v>
      </c>
      <c r="J10221" s="96"/>
      <c r="K10221" s="96"/>
      <c r="L10221" s="96"/>
      <c r="M10221" s="96"/>
      <c r="N10221" s="96"/>
      <c r="O10221" s="96"/>
      <c r="P10221" s="96"/>
    </row>
    <row r="10222" spans="1:16" x14ac:dyDescent="0.25">
      <c r="A10222" s="46">
        <v>43809</v>
      </c>
      <c r="B10222" s="101">
        <v>0</v>
      </c>
      <c r="C10222" s="92" t="str">
        <f t="shared" si="477"/>
        <v>OIDC endpoints for token IDs</v>
      </c>
      <c r="D10222" s="94" t="s">
        <v>208</v>
      </c>
      <c r="E10222" s="93" t="str">
        <f t="shared" si="478"/>
        <v>OIDC</v>
      </c>
      <c r="F10222" s="93" t="str">
        <f t="shared" si="479"/>
        <v>N</v>
      </c>
      <c r="G10222" s="112">
        <v>682566117.14247978</v>
      </c>
      <c r="H10222" s="68">
        <v>1648430.0469082606</v>
      </c>
      <c r="I10222" s="68">
        <v>519.37878000228852</v>
      </c>
      <c r="J10222" s="96"/>
      <c r="K10222" s="96"/>
      <c r="L10222" s="96"/>
      <c r="M10222" s="96"/>
      <c r="N10222" s="96"/>
      <c r="O10222" s="96"/>
      <c r="P10222" s="96"/>
    </row>
    <row r="10223" spans="1:16" x14ac:dyDescent="0.25">
      <c r="A10223" s="97">
        <v>43809</v>
      </c>
      <c r="B10223" s="101">
        <v>1</v>
      </c>
      <c r="C10223" s="92" t="str">
        <f t="shared" si="477"/>
        <v>POST /account-access-consents</v>
      </c>
      <c r="D10223" s="94" t="s">
        <v>208</v>
      </c>
      <c r="E10223" s="93" t="str">
        <f t="shared" si="478"/>
        <v>AISP</v>
      </c>
      <c r="F10223" s="93" t="str">
        <f t="shared" si="479"/>
        <v>N</v>
      </c>
      <c r="G10223" s="95">
        <v>661295.80077894672</v>
      </c>
      <c r="H10223" s="99">
        <v>26038.115364725669</v>
      </c>
      <c r="I10223" s="99">
        <v>83.881910525252707</v>
      </c>
      <c r="J10223" s="96"/>
      <c r="K10223" s="96"/>
      <c r="L10223" s="96"/>
      <c r="M10223" s="96"/>
      <c r="N10223" s="96"/>
      <c r="O10223" s="96"/>
      <c r="P10223" s="96"/>
    </row>
    <row r="10224" spans="1:16" x14ac:dyDescent="0.25">
      <c r="A10224" s="97">
        <v>43809</v>
      </c>
      <c r="B10224" s="101">
        <v>2</v>
      </c>
      <c r="C10224" s="92" t="str">
        <f t="shared" si="477"/>
        <v>GET /account-access-consents/{ConsentId}</v>
      </c>
      <c r="D10224" s="94" t="s">
        <v>208</v>
      </c>
      <c r="E10224" s="93" t="str">
        <f t="shared" si="478"/>
        <v>AISP</v>
      </c>
      <c r="F10224" s="93" t="str">
        <f t="shared" si="479"/>
        <v>N</v>
      </c>
      <c r="G10224" s="95">
        <v>1227439.5005160749</v>
      </c>
      <c r="H10224" s="99">
        <v>31163.235129799858</v>
      </c>
      <c r="I10224" s="99">
        <v>36.008762151651602</v>
      </c>
      <c r="J10224" s="96"/>
      <c r="K10224" s="96"/>
      <c r="L10224" s="96"/>
      <c r="M10224" s="96"/>
      <c r="N10224" s="96"/>
      <c r="O10224" s="96"/>
      <c r="P10224" s="96"/>
    </row>
    <row r="10225" spans="1:16" x14ac:dyDescent="0.25">
      <c r="A10225" s="97">
        <v>43809</v>
      </c>
      <c r="B10225" s="101">
        <v>3</v>
      </c>
      <c r="C10225" s="92" t="str">
        <f t="shared" si="477"/>
        <v>DELETE /account-access-consents/{ConsentId}</v>
      </c>
      <c r="D10225" s="94" t="s">
        <v>208</v>
      </c>
      <c r="E10225" s="93" t="str">
        <f t="shared" si="478"/>
        <v>AISP</v>
      </c>
      <c r="F10225" s="93" t="str">
        <f t="shared" si="479"/>
        <v>N</v>
      </c>
      <c r="G10225" s="95">
        <v>613117.91167202452</v>
      </c>
      <c r="H10225" s="99">
        <v>23458.459798780423</v>
      </c>
      <c r="I10225" s="99">
        <v>250.10259850004863</v>
      </c>
      <c r="J10225" s="96"/>
      <c r="K10225" s="96"/>
      <c r="L10225" s="96"/>
      <c r="M10225" s="96"/>
      <c r="N10225" s="96"/>
      <c r="O10225" s="96"/>
      <c r="P10225" s="96"/>
    </row>
    <row r="10226" spans="1:16" x14ac:dyDescent="0.25">
      <c r="A10226" s="97">
        <v>43809</v>
      </c>
      <c r="B10226" s="101">
        <v>4</v>
      </c>
      <c r="C10226" s="92" t="str">
        <f t="shared" si="477"/>
        <v>GET /accounts</v>
      </c>
      <c r="D10226" s="94" t="s">
        <v>208</v>
      </c>
      <c r="E10226" s="93" t="str">
        <f t="shared" si="478"/>
        <v>AISP</v>
      </c>
      <c r="F10226" s="93" t="str">
        <f t="shared" si="479"/>
        <v>Y</v>
      </c>
      <c r="G10226" s="95">
        <v>1522415.703944897</v>
      </c>
      <c r="H10226" s="99">
        <v>30336.207223973732</v>
      </c>
      <c r="I10226" s="99">
        <v>74.179486742387283</v>
      </c>
      <c r="J10226" s="96"/>
      <c r="K10226" s="96"/>
      <c r="L10226" s="96"/>
      <c r="M10226" s="96"/>
      <c r="N10226" s="96"/>
      <c r="O10226" s="96"/>
      <c r="P10226" s="96"/>
    </row>
    <row r="10227" spans="1:16" x14ac:dyDescent="0.25">
      <c r="A10227" s="97">
        <v>43809</v>
      </c>
      <c r="B10227" s="101">
        <v>5</v>
      </c>
      <c r="C10227" s="92" t="str">
        <f t="shared" si="477"/>
        <v>GET /accounts/{AccountId}</v>
      </c>
      <c r="D10227" s="94" t="s">
        <v>208</v>
      </c>
      <c r="E10227" s="93" t="str">
        <f t="shared" si="478"/>
        <v>AISP</v>
      </c>
      <c r="F10227" s="93" t="str">
        <f t="shared" si="479"/>
        <v>Y</v>
      </c>
      <c r="G10227" s="95">
        <v>2702594.5301616546</v>
      </c>
      <c r="H10227" s="99">
        <v>37908.913619885112</v>
      </c>
      <c r="I10227" s="99">
        <v>90.135822278971872</v>
      </c>
      <c r="J10227" s="96"/>
      <c r="K10227" s="96"/>
      <c r="L10227" s="96"/>
      <c r="M10227" s="96"/>
      <c r="N10227" s="96"/>
      <c r="O10227" s="96"/>
      <c r="P10227" s="96"/>
    </row>
    <row r="10228" spans="1:16" x14ac:dyDescent="0.25">
      <c r="A10228" s="97">
        <v>43809</v>
      </c>
      <c r="B10228" s="101">
        <v>6</v>
      </c>
      <c r="C10228" s="92" t="str">
        <f t="shared" si="477"/>
        <v>GET /accounts/{AccountId}/balances</v>
      </c>
      <c r="D10228" s="94" t="s">
        <v>208</v>
      </c>
      <c r="E10228" s="93" t="str">
        <f t="shared" si="478"/>
        <v>AISP</v>
      </c>
      <c r="F10228" s="93" t="str">
        <f t="shared" si="479"/>
        <v>Y</v>
      </c>
      <c r="G10228" s="95">
        <v>1820446.1390837179</v>
      </c>
      <c r="H10228" s="99">
        <v>26061.995738301801</v>
      </c>
      <c r="I10228" s="99">
        <v>130.22572775631076</v>
      </c>
      <c r="J10228" s="96"/>
      <c r="K10228" s="96"/>
      <c r="L10228" s="96"/>
      <c r="M10228" s="96"/>
      <c r="N10228" s="96"/>
      <c r="O10228" s="96"/>
      <c r="P10228" s="96"/>
    </row>
    <row r="10229" spans="1:16" x14ac:dyDescent="0.25">
      <c r="A10229" s="97">
        <v>43809</v>
      </c>
      <c r="B10229" s="101">
        <v>7</v>
      </c>
      <c r="C10229" s="92" t="str">
        <f t="shared" si="477"/>
        <v>GET /balances</v>
      </c>
      <c r="D10229" s="94" t="s">
        <v>208</v>
      </c>
      <c r="E10229" s="93" t="str">
        <f t="shared" si="478"/>
        <v>AISP</v>
      </c>
      <c r="F10229" s="93" t="str">
        <f t="shared" si="479"/>
        <v>Y</v>
      </c>
      <c r="G10229" s="95">
        <v>1047158.3085516552</v>
      </c>
      <c r="H10229" s="99">
        <v>21122.775514191406</v>
      </c>
      <c r="I10229" s="99">
        <v>144.17110416854135</v>
      </c>
      <c r="J10229" s="96"/>
      <c r="K10229" s="96"/>
      <c r="L10229" s="96"/>
      <c r="M10229" s="96"/>
      <c r="N10229" s="96"/>
      <c r="O10229" s="96"/>
      <c r="P10229" s="96"/>
    </row>
    <row r="10230" spans="1:16" x14ac:dyDescent="0.25">
      <c r="A10230" s="97">
        <v>43809</v>
      </c>
      <c r="B10230" s="101">
        <v>8</v>
      </c>
      <c r="C10230" s="92" t="str">
        <f t="shared" si="477"/>
        <v>GET /accounts/{AccountId}/transactions</v>
      </c>
      <c r="D10230" s="94" t="s">
        <v>208</v>
      </c>
      <c r="E10230" s="93" t="str">
        <f t="shared" si="478"/>
        <v>AISP</v>
      </c>
      <c r="F10230" s="93" t="str">
        <f t="shared" si="479"/>
        <v>Y</v>
      </c>
      <c r="G10230" s="95">
        <v>29988259.954873726</v>
      </c>
      <c r="H10230" s="99">
        <v>19684.018042501542</v>
      </c>
      <c r="I10230" s="99">
        <v>169.85855619521914</v>
      </c>
      <c r="J10230" s="96"/>
      <c r="K10230" s="96"/>
      <c r="L10230" s="96"/>
      <c r="M10230" s="96"/>
      <c r="N10230" s="96"/>
      <c r="O10230" s="96"/>
      <c r="P10230" s="96"/>
    </row>
    <row r="10231" spans="1:16" x14ac:dyDescent="0.25">
      <c r="A10231" s="97">
        <v>43809</v>
      </c>
      <c r="B10231" s="101">
        <v>9</v>
      </c>
      <c r="C10231" s="92" t="str">
        <f t="shared" si="477"/>
        <v>GET /transactions</v>
      </c>
      <c r="D10231" s="94" t="s">
        <v>208</v>
      </c>
      <c r="E10231" s="93" t="str">
        <f t="shared" si="478"/>
        <v>AISP</v>
      </c>
      <c r="F10231" s="93" t="str">
        <f t="shared" si="479"/>
        <v>Y</v>
      </c>
      <c r="G10231" s="95">
        <v>291142681.06919301</v>
      </c>
      <c r="H10231" s="99">
        <v>40135.868869912665</v>
      </c>
      <c r="I10231" s="99">
        <v>34.813196247322644</v>
      </c>
      <c r="J10231" s="96"/>
      <c r="K10231" s="96"/>
      <c r="L10231" s="96"/>
      <c r="M10231" s="96"/>
      <c r="N10231" s="96"/>
      <c r="O10231" s="96"/>
      <c r="P10231" s="96"/>
    </row>
    <row r="10232" spans="1:16" x14ac:dyDescent="0.25">
      <c r="A10232" s="97">
        <v>43809</v>
      </c>
      <c r="B10232" s="101">
        <v>10</v>
      </c>
      <c r="C10232" s="92" t="str">
        <f t="shared" si="477"/>
        <v>GET /accounts/{AccountId}/beneficiaries</v>
      </c>
      <c r="D10232" s="94" t="s">
        <v>208</v>
      </c>
      <c r="E10232" s="93" t="str">
        <f t="shared" si="478"/>
        <v>AISP</v>
      </c>
      <c r="F10232" s="93" t="str">
        <f t="shared" si="479"/>
        <v>Y</v>
      </c>
      <c r="G10232" s="95">
        <v>1891060.6842403703</v>
      </c>
      <c r="H10232" s="99">
        <v>27483.765005941303</v>
      </c>
      <c r="I10232" s="99">
        <v>137.4439896480007</v>
      </c>
      <c r="J10232" s="96"/>
      <c r="K10232" s="96"/>
      <c r="L10232" s="96"/>
      <c r="M10232" s="96"/>
      <c r="N10232" s="96"/>
      <c r="O10232" s="96"/>
      <c r="P10232" s="96"/>
    </row>
    <row r="10233" spans="1:16" x14ac:dyDescent="0.25">
      <c r="A10233" s="97">
        <v>43809</v>
      </c>
      <c r="B10233" s="101">
        <v>11</v>
      </c>
      <c r="C10233" s="92" t="str">
        <f t="shared" si="477"/>
        <v>GET /beneficiaries</v>
      </c>
      <c r="D10233" s="94" t="s">
        <v>208</v>
      </c>
      <c r="E10233" s="93" t="str">
        <f t="shared" si="478"/>
        <v>AISP</v>
      </c>
      <c r="F10233" s="93" t="str">
        <f t="shared" si="479"/>
        <v>Y</v>
      </c>
      <c r="G10233" s="95">
        <v>2888859.6784122004</v>
      </c>
      <c r="H10233" s="99">
        <v>39980.202158977343</v>
      </c>
      <c r="I10233" s="99">
        <v>30.481019634195668</v>
      </c>
      <c r="J10233" s="96"/>
      <c r="K10233" s="96"/>
      <c r="L10233" s="96"/>
      <c r="M10233" s="96"/>
      <c r="N10233" s="96"/>
      <c r="O10233" s="96"/>
      <c r="P10233" s="96"/>
    </row>
    <row r="10234" spans="1:16" x14ac:dyDescent="0.25">
      <c r="A10234" s="97">
        <v>43809</v>
      </c>
      <c r="B10234" s="101">
        <v>12</v>
      </c>
      <c r="C10234" s="92" t="str">
        <f t="shared" si="477"/>
        <v>GET /accounts/{AccountId}/direct-debits</v>
      </c>
      <c r="D10234" s="94" t="s">
        <v>208</v>
      </c>
      <c r="E10234" s="93" t="str">
        <f t="shared" si="478"/>
        <v>AISP</v>
      </c>
      <c r="F10234" s="93" t="str">
        <f t="shared" si="479"/>
        <v>Y</v>
      </c>
      <c r="G10234" s="95">
        <v>1869672.9806374954</v>
      </c>
      <c r="H10234" s="99">
        <v>35982.383245711462</v>
      </c>
      <c r="I10234" s="99">
        <v>170.26081824653789</v>
      </c>
      <c r="J10234" s="96"/>
      <c r="K10234" s="96"/>
      <c r="L10234" s="96"/>
      <c r="M10234" s="96"/>
      <c r="N10234" s="96"/>
      <c r="O10234" s="96"/>
      <c r="P10234" s="96"/>
    </row>
    <row r="10235" spans="1:16" x14ac:dyDescent="0.25">
      <c r="A10235" s="97">
        <v>43809</v>
      </c>
      <c r="B10235" s="101">
        <v>13</v>
      </c>
      <c r="C10235" s="92" t="str">
        <f t="shared" si="477"/>
        <v>GET /direct-debits</v>
      </c>
      <c r="D10235" s="94" t="s">
        <v>208</v>
      </c>
      <c r="E10235" s="93" t="str">
        <f t="shared" si="478"/>
        <v>AISP</v>
      </c>
      <c r="F10235" s="93" t="str">
        <f t="shared" si="479"/>
        <v>Y</v>
      </c>
      <c r="G10235" s="95">
        <v>1751352.9512615055</v>
      </c>
      <c r="H10235" s="99">
        <v>23968.357659285917</v>
      </c>
      <c r="I10235" s="99">
        <v>189.84689047476306</v>
      </c>
      <c r="J10235" s="96"/>
      <c r="K10235" s="96"/>
      <c r="L10235" s="96"/>
      <c r="M10235" s="96"/>
      <c r="N10235" s="96"/>
      <c r="O10235" s="96"/>
      <c r="P10235" s="96"/>
    </row>
    <row r="10236" spans="1:16" x14ac:dyDescent="0.25">
      <c r="A10236" s="97">
        <v>43809</v>
      </c>
      <c r="B10236" s="101">
        <v>14</v>
      </c>
      <c r="C10236" s="92" t="str">
        <f t="shared" si="477"/>
        <v>GET /accounts/{AccountId}/standing-orders</v>
      </c>
      <c r="D10236" s="94" t="s">
        <v>208</v>
      </c>
      <c r="E10236" s="93" t="str">
        <f t="shared" si="478"/>
        <v>AISP</v>
      </c>
      <c r="F10236" s="93" t="str">
        <f t="shared" si="479"/>
        <v>Y</v>
      </c>
      <c r="G10236" s="95">
        <v>893944.33962439897</v>
      </c>
      <c r="H10236" s="99">
        <v>17966.816444630342</v>
      </c>
      <c r="I10236" s="99">
        <v>137.2479164479989</v>
      </c>
      <c r="J10236" s="96"/>
      <c r="K10236" s="96"/>
      <c r="L10236" s="96"/>
      <c r="M10236" s="96"/>
      <c r="N10236" s="96"/>
      <c r="O10236" s="96"/>
      <c r="P10236" s="96"/>
    </row>
    <row r="10237" spans="1:16" x14ac:dyDescent="0.25">
      <c r="A10237" s="97">
        <v>43809</v>
      </c>
      <c r="B10237" s="101">
        <v>15</v>
      </c>
      <c r="C10237" s="92" t="str">
        <f t="shared" si="477"/>
        <v>GET /standing-orders</v>
      </c>
      <c r="D10237" s="94" t="s">
        <v>208</v>
      </c>
      <c r="E10237" s="93" t="str">
        <f t="shared" si="478"/>
        <v>AISP</v>
      </c>
      <c r="F10237" s="93" t="str">
        <f t="shared" si="479"/>
        <v>Y</v>
      </c>
      <c r="G10237" s="95">
        <v>1294521.122094546</v>
      </c>
      <c r="H10237" s="99">
        <v>45540.241973344208</v>
      </c>
      <c r="I10237" s="99">
        <v>135.53993672561708</v>
      </c>
      <c r="J10237" s="96"/>
      <c r="K10237" s="96"/>
      <c r="L10237" s="96"/>
      <c r="M10237" s="96"/>
      <c r="N10237" s="96"/>
      <c r="O10237" s="96"/>
      <c r="P10237" s="96"/>
    </row>
    <row r="10238" spans="1:16" x14ac:dyDescent="0.25">
      <c r="A10238" s="97">
        <v>43809</v>
      </c>
      <c r="B10238" s="101">
        <v>16</v>
      </c>
      <c r="C10238" s="92" t="str">
        <f t="shared" si="477"/>
        <v>GET /accounts/{AccountId}/product</v>
      </c>
      <c r="D10238" s="94" t="s">
        <v>208</v>
      </c>
      <c r="E10238" s="93" t="str">
        <f t="shared" si="478"/>
        <v>AISP</v>
      </c>
      <c r="F10238" s="93" t="str">
        <f t="shared" si="479"/>
        <v>Y</v>
      </c>
      <c r="G10238" s="95">
        <v>341782.59502050531</v>
      </c>
      <c r="H10238" s="99">
        <v>5648.9435322312165</v>
      </c>
      <c r="I10238" s="99">
        <v>175.35150121658268</v>
      </c>
      <c r="J10238" s="96"/>
      <c r="K10238" s="96"/>
      <c r="L10238" s="96"/>
      <c r="M10238" s="96"/>
      <c r="N10238" s="96"/>
      <c r="O10238" s="96"/>
      <c r="P10238" s="96"/>
    </row>
    <row r="10239" spans="1:16" x14ac:dyDescent="0.25">
      <c r="A10239" s="97">
        <v>43809</v>
      </c>
      <c r="B10239" s="101">
        <v>17</v>
      </c>
      <c r="C10239" s="92" t="str">
        <f t="shared" si="477"/>
        <v>GET /products</v>
      </c>
      <c r="D10239" s="94" t="s">
        <v>208</v>
      </c>
      <c r="E10239" s="93" t="str">
        <f t="shared" si="478"/>
        <v>AISP</v>
      </c>
      <c r="F10239" s="93" t="str">
        <f t="shared" si="479"/>
        <v>Y</v>
      </c>
      <c r="G10239" s="95">
        <v>788959.39119272435</v>
      </c>
      <c r="H10239" s="99">
        <v>32000.60364913868</v>
      </c>
      <c r="I10239" s="99">
        <v>241.2505628994559</v>
      </c>
      <c r="J10239" s="96"/>
      <c r="K10239" s="96"/>
      <c r="L10239" s="96"/>
      <c r="M10239" s="96"/>
      <c r="N10239" s="96"/>
      <c r="O10239" s="96"/>
      <c r="P10239" s="96"/>
    </row>
    <row r="10240" spans="1:16" x14ac:dyDescent="0.25">
      <c r="A10240" s="97">
        <v>43809</v>
      </c>
      <c r="B10240" s="101">
        <v>18</v>
      </c>
      <c r="C10240" s="92" t="str">
        <f t="shared" si="477"/>
        <v>GET /accounts/{AccountId}/offers</v>
      </c>
      <c r="D10240" s="94" t="s">
        <v>208</v>
      </c>
      <c r="E10240" s="93" t="str">
        <f t="shared" si="478"/>
        <v>AISP</v>
      </c>
      <c r="F10240" s="93" t="str">
        <f t="shared" si="479"/>
        <v>Y</v>
      </c>
      <c r="G10240" s="95">
        <v>761961.06019625755</v>
      </c>
      <c r="H10240" s="99">
        <v>37134.526330629436</v>
      </c>
      <c r="I10240" s="99">
        <v>264.66592493581277</v>
      </c>
      <c r="J10240" s="96"/>
      <c r="K10240" s="96"/>
      <c r="L10240" s="96"/>
      <c r="M10240" s="96"/>
      <c r="N10240" s="96"/>
      <c r="O10240" s="96"/>
      <c r="P10240" s="96"/>
    </row>
    <row r="10241" spans="1:16" x14ac:dyDescent="0.25">
      <c r="A10241" s="97">
        <v>43809</v>
      </c>
      <c r="B10241" s="101">
        <v>19</v>
      </c>
      <c r="C10241" s="92" t="str">
        <f t="shared" si="477"/>
        <v>GET /offers</v>
      </c>
      <c r="D10241" s="94" t="s">
        <v>208</v>
      </c>
      <c r="E10241" s="93" t="str">
        <f t="shared" si="478"/>
        <v>AISP</v>
      </c>
      <c r="F10241" s="93" t="str">
        <f t="shared" si="479"/>
        <v>Y</v>
      </c>
      <c r="G10241" s="95">
        <v>2927085.2694130107</v>
      </c>
      <c r="H10241" s="99">
        <v>39662.960730543906</v>
      </c>
      <c r="I10241" s="99">
        <v>169.27976397705601</v>
      </c>
      <c r="J10241" s="96"/>
      <c r="K10241" s="96"/>
      <c r="L10241" s="96"/>
      <c r="M10241" s="96"/>
      <c r="N10241" s="96"/>
      <c r="O10241" s="96"/>
      <c r="P10241" s="96"/>
    </row>
    <row r="10242" spans="1:16" x14ac:dyDescent="0.25">
      <c r="A10242" s="97">
        <v>43809</v>
      </c>
      <c r="B10242" s="101">
        <v>20</v>
      </c>
      <c r="C10242" s="92" t="str">
        <f t="shared" si="477"/>
        <v>GET /accounts/{AccountId}/party</v>
      </c>
      <c r="D10242" s="94" t="s">
        <v>208</v>
      </c>
      <c r="E10242" s="93" t="str">
        <f t="shared" si="478"/>
        <v>AISP</v>
      </c>
      <c r="F10242" s="93" t="str">
        <f t="shared" si="479"/>
        <v>Y</v>
      </c>
      <c r="G10242" s="95">
        <v>1135546.5779686226</v>
      </c>
      <c r="H10242" s="99">
        <v>52485.992857241006</v>
      </c>
      <c r="I10242" s="99">
        <v>0</v>
      </c>
      <c r="J10242" s="96"/>
      <c r="K10242" s="96"/>
      <c r="L10242" s="96"/>
      <c r="M10242" s="96"/>
      <c r="N10242" s="96"/>
      <c r="O10242" s="96"/>
      <c r="P10242" s="96"/>
    </row>
    <row r="10243" spans="1:16" x14ac:dyDescent="0.25">
      <c r="A10243" s="97">
        <v>43809</v>
      </c>
      <c r="B10243" s="101">
        <v>21</v>
      </c>
      <c r="C10243" s="92" t="str">
        <f t="shared" si="477"/>
        <v>GET /party</v>
      </c>
      <c r="D10243" s="94" t="s">
        <v>208</v>
      </c>
      <c r="E10243" s="93" t="str">
        <f t="shared" si="478"/>
        <v>AISP</v>
      </c>
      <c r="F10243" s="93" t="str">
        <f t="shared" si="479"/>
        <v>Y</v>
      </c>
      <c r="G10243" s="95">
        <v>862213.96391542919</v>
      </c>
      <c r="H10243" s="99">
        <v>10173.814762317677</v>
      </c>
      <c r="I10243" s="99">
        <v>348.19511479287024</v>
      </c>
      <c r="J10243" s="96"/>
      <c r="K10243" s="96"/>
      <c r="L10243" s="96"/>
      <c r="M10243" s="96"/>
      <c r="N10243" s="96"/>
      <c r="O10243" s="96"/>
      <c r="P10243" s="96"/>
    </row>
    <row r="10244" spans="1:16" x14ac:dyDescent="0.25">
      <c r="A10244" s="97">
        <v>43809</v>
      </c>
      <c r="B10244" s="101">
        <v>22</v>
      </c>
      <c r="C10244" s="92" t="str">
        <f t="shared" si="477"/>
        <v>GET /accounts/{AccountId}/scheduled-payments</v>
      </c>
      <c r="D10244" s="94" t="s">
        <v>208</v>
      </c>
      <c r="E10244" s="93" t="str">
        <f t="shared" si="478"/>
        <v>AISP</v>
      </c>
      <c r="F10244" s="93" t="str">
        <f t="shared" si="479"/>
        <v>Y</v>
      </c>
      <c r="G10244" s="95">
        <v>834730.24494772812</v>
      </c>
      <c r="H10244" s="99">
        <v>33749.519175724112</v>
      </c>
      <c r="I10244" s="99">
        <v>2.7909025691656755</v>
      </c>
      <c r="J10244" s="96"/>
      <c r="K10244" s="96"/>
      <c r="L10244" s="96"/>
      <c r="M10244" s="96"/>
      <c r="N10244" s="96"/>
      <c r="O10244" s="96"/>
      <c r="P10244" s="96"/>
    </row>
    <row r="10245" spans="1:16" x14ac:dyDescent="0.25">
      <c r="A10245" s="97">
        <v>43809</v>
      </c>
      <c r="B10245" s="101">
        <v>23</v>
      </c>
      <c r="C10245" s="92" t="str">
        <f t="shared" si="477"/>
        <v>GET /scheduled-payments</v>
      </c>
      <c r="D10245" s="94" t="s">
        <v>208</v>
      </c>
      <c r="E10245" s="93" t="str">
        <f t="shared" si="478"/>
        <v>AISP</v>
      </c>
      <c r="F10245" s="93" t="str">
        <f t="shared" si="479"/>
        <v>Y</v>
      </c>
      <c r="G10245" s="95">
        <v>1872777.0194465437</v>
      </c>
      <c r="H10245" s="99">
        <v>31610.363401946273</v>
      </c>
      <c r="I10245" s="99">
        <v>78.693286719521836</v>
      </c>
      <c r="J10245" s="96"/>
      <c r="K10245" s="96"/>
      <c r="L10245" s="96"/>
      <c r="M10245" s="96"/>
      <c r="N10245" s="96"/>
      <c r="O10245" s="96"/>
      <c r="P10245" s="96"/>
    </row>
    <row r="10246" spans="1:16" x14ac:dyDescent="0.25">
      <c r="A10246" s="97">
        <v>43809</v>
      </c>
      <c r="B10246" s="101">
        <v>24</v>
      </c>
      <c r="C10246" s="92" t="str">
        <f t="shared" si="477"/>
        <v>GET /accounts/{AccountId}/statements</v>
      </c>
      <c r="D10246" s="94" t="s">
        <v>208</v>
      </c>
      <c r="E10246" s="93" t="str">
        <f t="shared" si="478"/>
        <v>AISP</v>
      </c>
      <c r="F10246" s="93" t="str">
        <f t="shared" si="479"/>
        <v>Y</v>
      </c>
      <c r="G10246" s="95">
        <v>934652.9043483733</v>
      </c>
      <c r="H10246" s="99">
        <v>14019.336503070343</v>
      </c>
      <c r="I10246" s="99">
        <v>136.41454641607399</v>
      </c>
      <c r="J10246" s="96"/>
      <c r="K10246" s="96"/>
      <c r="L10246" s="96"/>
      <c r="M10246" s="96"/>
      <c r="N10246" s="96"/>
      <c r="O10246" s="96"/>
      <c r="P10246" s="96"/>
    </row>
    <row r="10247" spans="1:16" x14ac:dyDescent="0.25">
      <c r="A10247" s="97">
        <v>43809</v>
      </c>
      <c r="B10247" s="101">
        <v>25</v>
      </c>
      <c r="C10247" s="92" t="str">
        <f t="shared" si="477"/>
        <v>GET /accounts/{AccountId}/statements/{StatementId}</v>
      </c>
      <c r="D10247" s="94" t="s">
        <v>208</v>
      </c>
      <c r="E10247" s="93" t="str">
        <f t="shared" si="478"/>
        <v>AISP</v>
      </c>
      <c r="F10247" s="93" t="str">
        <f t="shared" si="479"/>
        <v>Y</v>
      </c>
      <c r="G10247" s="95">
        <v>1131674.6721484773</v>
      </c>
      <c r="H10247" s="99">
        <v>25699.724460137269</v>
      </c>
      <c r="I10247" s="99">
        <v>111.19443880836977</v>
      </c>
      <c r="J10247" s="96"/>
      <c r="K10247" s="96"/>
      <c r="L10247" s="96"/>
      <c r="M10247" s="96"/>
      <c r="N10247" s="96"/>
      <c r="O10247" s="96"/>
      <c r="P10247" s="96"/>
    </row>
    <row r="10248" spans="1:16" x14ac:dyDescent="0.25">
      <c r="A10248" s="97">
        <v>43809</v>
      </c>
      <c r="B10248" s="101">
        <v>26</v>
      </c>
      <c r="C10248" s="92" t="str">
        <f t="shared" ref="C10248:C10311" si="480">VLOOKUP($B10248,endpoints,3)</f>
        <v>GET /accounts/{AccountId}/statements/{StatementId}/file</v>
      </c>
      <c r="D10248" s="94" t="s">
        <v>208</v>
      </c>
      <c r="E10248" s="93" t="str">
        <f t="shared" ref="E10248:E10311" si="481">VLOOKUP($B10248,endpoints,4)</f>
        <v>AISP</v>
      </c>
      <c r="F10248" s="93" t="str">
        <f t="shared" ref="F10248:F10311" si="482">VLOOKUP($B10248,endpoints,5)</f>
        <v>Y</v>
      </c>
      <c r="G10248" s="95">
        <v>1882433.8856633708</v>
      </c>
      <c r="H10248" s="99">
        <v>23076.021959501955</v>
      </c>
      <c r="I10248" s="99">
        <v>88.576347817546505</v>
      </c>
      <c r="J10248" s="96"/>
      <c r="K10248" s="96"/>
      <c r="L10248" s="96"/>
      <c r="M10248" s="96"/>
      <c r="N10248" s="96"/>
      <c r="O10248" s="96"/>
      <c r="P10248" s="96"/>
    </row>
    <row r="10249" spans="1:16" x14ac:dyDescent="0.25">
      <c r="A10249" s="97">
        <v>43809</v>
      </c>
      <c r="B10249" s="101">
        <v>27</v>
      </c>
      <c r="C10249" s="92" t="str">
        <f t="shared" si="480"/>
        <v>GET /accounts/{AccountId}/statements/{StatementId}/transactions</v>
      </c>
      <c r="D10249" s="94" t="s">
        <v>208</v>
      </c>
      <c r="E10249" s="93" t="str">
        <f t="shared" si="481"/>
        <v>AISP</v>
      </c>
      <c r="F10249" s="93" t="str">
        <f t="shared" si="482"/>
        <v>Y</v>
      </c>
      <c r="G10249" s="95">
        <v>29480069.226072703</v>
      </c>
      <c r="H10249" s="99">
        <v>7060.5952691101393</v>
      </c>
      <c r="I10249" s="99">
        <v>257.74743613959168</v>
      </c>
      <c r="J10249" s="96"/>
      <c r="K10249" s="96"/>
      <c r="L10249" s="96"/>
      <c r="M10249" s="96"/>
      <c r="N10249" s="96"/>
      <c r="O10249" s="96"/>
      <c r="P10249" s="96"/>
    </row>
    <row r="10250" spans="1:16" x14ac:dyDescent="0.25">
      <c r="A10250" s="97">
        <v>43809</v>
      </c>
      <c r="B10250" s="101">
        <v>28</v>
      </c>
      <c r="C10250" s="92" t="str">
        <f t="shared" si="480"/>
        <v>GET /statements</v>
      </c>
      <c r="D10250" s="94" t="s">
        <v>208</v>
      </c>
      <c r="E10250" s="93" t="str">
        <f t="shared" si="481"/>
        <v>AISP</v>
      </c>
      <c r="F10250" s="93" t="str">
        <f t="shared" si="482"/>
        <v>Y</v>
      </c>
      <c r="G10250" s="95">
        <v>3067445.4482648917</v>
      </c>
      <c r="H10250" s="99">
        <v>38229.930584250142</v>
      </c>
      <c r="I10250" s="99">
        <v>62.386408590340274</v>
      </c>
      <c r="J10250" s="96"/>
      <c r="K10250" s="96"/>
      <c r="L10250" s="96"/>
      <c r="M10250" s="96"/>
      <c r="N10250" s="96"/>
      <c r="O10250" s="96"/>
      <c r="P10250" s="96"/>
    </row>
    <row r="10251" spans="1:16" x14ac:dyDescent="0.25">
      <c r="A10251" s="97">
        <v>43809</v>
      </c>
      <c r="B10251" s="101">
        <v>29</v>
      </c>
      <c r="C10251" s="92" t="str">
        <f t="shared" si="480"/>
        <v>POST /domestic-payment-consents</v>
      </c>
      <c r="D10251" s="94" t="s">
        <v>208</v>
      </c>
      <c r="E10251" s="93" t="str">
        <f t="shared" si="481"/>
        <v>PISP</v>
      </c>
      <c r="F10251" s="93" t="str">
        <f t="shared" si="482"/>
        <v>N</v>
      </c>
      <c r="G10251" s="95">
        <v>3667872.0870923367</v>
      </c>
      <c r="H10251" s="99">
        <v>7875.3450400545353</v>
      </c>
      <c r="I10251" s="99">
        <v>83.056260027987818</v>
      </c>
      <c r="J10251" s="96"/>
      <c r="K10251" s="96"/>
      <c r="L10251" s="96"/>
      <c r="M10251" s="96"/>
      <c r="N10251" s="96"/>
      <c r="O10251" s="96"/>
      <c r="P10251" s="96"/>
    </row>
    <row r="10252" spans="1:16" x14ac:dyDescent="0.25">
      <c r="A10252" s="97">
        <v>43809</v>
      </c>
      <c r="B10252" s="101">
        <v>30</v>
      </c>
      <c r="C10252" s="92" t="str">
        <f t="shared" si="480"/>
        <v>GET /domestic-payment-consents/{ConsentId}</v>
      </c>
      <c r="D10252" s="94" t="s">
        <v>208</v>
      </c>
      <c r="E10252" s="93" t="str">
        <f t="shared" si="481"/>
        <v>PISP</v>
      </c>
      <c r="F10252" s="93" t="str">
        <f t="shared" si="482"/>
        <v>N</v>
      </c>
      <c r="G10252" s="95">
        <v>13471764.115485404</v>
      </c>
      <c r="H10252" s="99">
        <v>19022.524513700529</v>
      </c>
      <c r="I10252" s="99">
        <v>155.26957471475109</v>
      </c>
      <c r="J10252" s="96"/>
      <c r="K10252" s="96"/>
      <c r="L10252" s="96"/>
      <c r="M10252" s="96"/>
      <c r="N10252" s="96"/>
      <c r="O10252" s="96"/>
      <c r="P10252" s="96"/>
    </row>
    <row r="10253" spans="1:16" x14ac:dyDescent="0.25">
      <c r="A10253" s="97">
        <v>43809</v>
      </c>
      <c r="B10253" s="101">
        <v>31</v>
      </c>
      <c r="C10253" s="92" t="str">
        <f t="shared" si="480"/>
        <v>POST /domestic-payments</v>
      </c>
      <c r="D10253" s="94" t="s">
        <v>208</v>
      </c>
      <c r="E10253" s="93" t="str">
        <f t="shared" si="481"/>
        <v>PISP</v>
      </c>
      <c r="F10253" s="93" t="str">
        <f t="shared" si="482"/>
        <v>Y</v>
      </c>
      <c r="G10253" s="95">
        <v>4390276.9972979873</v>
      </c>
      <c r="H10253" s="99">
        <v>15706.21670881864</v>
      </c>
      <c r="I10253" s="99">
        <v>5.4728144349917063</v>
      </c>
      <c r="J10253" s="96"/>
      <c r="K10253" s="96"/>
      <c r="L10253" s="96"/>
      <c r="M10253" s="96"/>
      <c r="N10253" s="96"/>
      <c r="O10253" s="96"/>
      <c r="P10253" s="96"/>
    </row>
    <row r="10254" spans="1:16" x14ac:dyDescent="0.25">
      <c r="A10254" s="97">
        <v>43809</v>
      </c>
      <c r="B10254" s="101">
        <v>32</v>
      </c>
      <c r="C10254" s="92" t="str">
        <f t="shared" si="480"/>
        <v>GET /domestic-payments/{DomesticPaymentId}</v>
      </c>
      <c r="D10254" s="94" t="s">
        <v>208</v>
      </c>
      <c r="E10254" s="93" t="str">
        <f t="shared" si="481"/>
        <v>PISP</v>
      </c>
      <c r="F10254" s="93" t="str">
        <f t="shared" si="482"/>
        <v>Y</v>
      </c>
      <c r="G10254" s="95">
        <v>35725292.988020517</v>
      </c>
      <c r="H10254" s="99">
        <v>39250.662420072033</v>
      </c>
      <c r="I10254" s="99">
        <v>67.004793281147002</v>
      </c>
      <c r="J10254" s="96"/>
      <c r="K10254" s="96"/>
      <c r="L10254" s="96"/>
      <c r="M10254" s="96"/>
      <c r="N10254" s="96"/>
      <c r="O10254" s="96"/>
      <c r="P10254" s="96"/>
    </row>
    <row r="10255" spans="1:16" x14ac:dyDescent="0.25">
      <c r="A10255" s="97">
        <v>43809</v>
      </c>
      <c r="B10255" s="101">
        <v>33</v>
      </c>
      <c r="C10255" s="92" t="str">
        <f t="shared" si="480"/>
        <v>POST /domestic-scheduled-payment-consents</v>
      </c>
      <c r="D10255" s="94" t="s">
        <v>208</v>
      </c>
      <c r="E10255" s="93" t="str">
        <f t="shared" si="481"/>
        <v>PISP</v>
      </c>
      <c r="F10255" s="93" t="str">
        <f t="shared" si="482"/>
        <v>N</v>
      </c>
      <c r="G10255" s="95">
        <v>19195302.103182498</v>
      </c>
      <c r="H10255" s="99">
        <v>17084.22813175042</v>
      </c>
      <c r="I10255" s="99">
        <v>100.7359361520014</v>
      </c>
      <c r="J10255" s="96"/>
      <c r="K10255" s="96"/>
      <c r="L10255" s="96"/>
      <c r="M10255" s="96"/>
      <c r="N10255" s="96"/>
      <c r="O10255" s="96"/>
      <c r="P10255" s="96"/>
    </row>
    <row r="10256" spans="1:16" x14ac:dyDescent="0.25">
      <c r="A10256" s="97">
        <v>43809</v>
      </c>
      <c r="B10256" s="101">
        <v>34</v>
      </c>
      <c r="C10256" s="92" t="str">
        <f t="shared" si="480"/>
        <v>GET /domestic-scheduled-payment-consents/{ConsentId}</v>
      </c>
      <c r="D10256" s="94" t="s">
        <v>208</v>
      </c>
      <c r="E10256" s="93" t="str">
        <f t="shared" si="481"/>
        <v>PISP</v>
      </c>
      <c r="F10256" s="93" t="str">
        <f t="shared" si="482"/>
        <v>N</v>
      </c>
      <c r="G10256" s="95">
        <v>12007127.581327844</v>
      </c>
      <c r="H10256" s="103">
        <v>12596.659981941171</v>
      </c>
      <c r="I10256" s="103">
        <v>78.685223423108482</v>
      </c>
      <c r="J10256" s="96"/>
      <c r="K10256" s="96"/>
      <c r="L10256" s="96"/>
      <c r="M10256" s="96"/>
      <c r="N10256" s="96"/>
      <c r="O10256" s="96"/>
      <c r="P10256" s="96"/>
    </row>
    <row r="10257" spans="1:16" x14ac:dyDescent="0.25">
      <c r="A10257" s="97">
        <v>43809</v>
      </c>
      <c r="B10257" s="101">
        <v>35</v>
      </c>
      <c r="C10257" s="92" t="str">
        <f t="shared" si="480"/>
        <v>POST /domestic-scheduled-payments</v>
      </c>
      <c r="D10257" s="94" t="s">
        <v>208</v>
      </c>
      <c r="E10257" s="93" t="str">
        <f t="shared" si="481"/>
        <v>PISP</v>
      </c>
      <c r="F10257" s="93" t="str">
        <f t="shared" si="482"/>
        <v>Y</v>
      </c>
      <c r="G10257" s="95">
        <v>30272792.183186423</v>
      </c>
      <c r="H10257" s="103">
        <v>47773.56491918808</v>
      </c>
      <c r="I10257" s="103">
        <v>166.41483849233165</v>
      </c>
      <c r="J10257" s="96"/>
      <c r="K10257" s="96"/>
      <c r="L10257" s="96"/>
      <c r="M10257" s="96"/>
      <c r="N10257" s="96"/>
      <c r="O10257" s="96"/>
      <c r="P10257" s="96"/>
    </row>
    <row r="10258" spans="1:16" x14ac:dyDescent="0.25">
      <c r="A10258" s="97">
        <v>43809</v>
      </c>
      <c r="B10258" s="101">
        <v>36</v>
      </c>
      <c r="C10258" s="92" t="str">
        <f t="shared" si="480"/>
        <v>GET /domestic-scheduled-payments/{DomesticScheduledPaymentId}</v>
      </c>
      <c r="D10258" s="94" t="s">
        <v>208</v>
      </c>
      <c r="E10258" s="93" t="str">
        <f t="shared" si="481"/>
        <v>PISP</v>
      </c>
      <c r="F10258" s="93" t="str">
        <f t="shared" si="482"/>
        <v>Y</v>
      </c>
      <c r="G10258" s="95">
        <v>14814381.407338355</v>
      </c>
      <c r="H10258" s="103">
        <v>35554.748959963843</v>
      </c>
      <c r="I10258" s="103">
        <v>90.963318351142064</v>
      </c>
      <c r="J10258" s="96"/>
      <c r="K10258" s="96"/>
      <c r="L10258" s="96"/>
      <c r="M10258" s="96"/>
      <c r="N10258" s="96"/>
      <c r="O10258" s="96"/>
      <c r="P10258" s="96"/>
    </row>
    <row r="10259" spans="1:16" x14ac:dyDescent="0.25">
      <c r="A10259" s="97">
        <v>43809</v>
      </c>
      <c r="B10259" s="101">
        <v>37</v>
      </c>
      <c r="C10259" s="92" t="str">
        <f t="shared" si="480"/>
        <v>POST /domestic-standing-order-consents</v>
      </c>
      <c r="D10259" s="94" t="s">
        <v>208</v>
      </c>
      <c r="E10259" s="93" t="str">
        <f t="shared" si="481"/>
        <v>PISP</v>
      </c>
      <c r="F10259" s="93" t="str">
        <f t="shared" si="482"/>
        <v>N</v>
      </c>
      <c r="G10259" s="95">
        <v>23711461.654084206</v>
      </c>
      <c r="H10259" s="103">
        <v>26408.269762590346</v>
      </c>
      <c r="I10259" s="103">
        <v>218.56035297287389</v>
      </c>
      <c r="J10259" s="96"/>
      <c r="K10259" s="96"/>
      <c r="L10259" s="96"/>
      <c r="M10259" s="96"/>
      <c r="N10259" s="96"/>
      <c r="O10259" s="96"/>
      <c r="P10259" s="96"/>
    </row>
    <row r="10260" spans="1:16" x14ac:dyDescent="0.25">
      <c r="A10260" s="97">
        <v>43809</v>
      </c>
      <c r="B10260" s="101">
        <v>38</v>
      </c>
      <c r="C10260" s="92" t="str">
        <f t="shared" si="480"/>
        <v>GET /domestic-standing-order-consents/{ConsentId}</v>
      </c>
      <c r="D10260" s="94" t="s">
        <v>208</v>
      </c>
      <c r="E10260" s="93" t="str">
        <f t="shared" si="481"/>
        <v>PISP</v>
      </c>
      <c r="F10260" s="93" t="str">
        <f t="shared" si="482"/>
        <v>N</v>
      </c>
      <c r="G10260" s="95">
        <v>22931140.540986501</v>
      </c>
      <c r="H10260" s="103">
        <v>29888.890679007291</v>
      </c>
      <c r="I10260" s="103">
        <v>212.39387906808395</v>
      </c>
      <c r="J10260" s="96"/>
      <c r="K10260" s="96"/>
      <c r="L10260" s="96"/>
      <c r="M10260" s="96"/>
      <c r="N10260" s="96"/>
      <c r="O10260" s="96"/>
      <c r="P10260" s="96"/>
    </row>
    <row r="10261" spans="1:16" x14ac:dyDescent="0.25">
      <c r="A10261" s="97">
        <v>43809</v>
      </c>
      <c r="B10261" s="101">
        <v>39</v>
      </c>
      <c r="C10261" s="92" t="str">
        <f t="shared" si="480"/>
        <v>POST /domestic-standing-orders</v>
      </c>
      <c r="D10261" s="94" t="s">
        <v>208</v>
      </c>
      <c r="E10261" s="93" t="str">
        <f t="shared" si="481"/>
        <v>PISP</v>
      </c>
      <c r="F10261" s="93" t="str">
        <f t="shared" si="482"/>
        <v>Y</v>
      </c>
      <c r="G10261" s="95">
        <v>7819228.7799958102</v>
      </c>
      <c r="H10261" s="103">
        <v>21371.418005410855</v>
      </c>
      <c r="I10261" s="103">
        <v>1.9594926023247707</v>
      </c>
      <c r="J10261" s="96"/>
      <c r="K10261" s="96"/>
      <c r="L10261" s="96"/>
      <c r="M10261" s="96"/>
      <c r="N10261" s="96"/>
      <c r="O10261" s="96"/>
      <c r="P10261" s="96"/>
    </row>
    <row r="10262" spans="1:16" x14ac:dyDescent="0.25">
      <c r="A10262" s="97">
        <v>43809</v>
      </c>
      <c r="B10262" s="101">
        <v>40</v>
      </c>
      <c r="C10262" s="92" t="str">
        <f t="shared" si="480"/>
        <v>GET /domestic-standing-orders/{DomesticStandingOrderId}</v>
      </c>
      <c r="D10262" s="94" t="s">
        <v>208</v>
      </c>
      <c r="E10262" s="93" t="str">
        <f t="shared" si="481"/>
        <v>PISP</v>
      </c>
      <c r="F10262" s="93" t="str">
        <f t="shared" si="482"/>
        <v>Y</v>
      </c>
      <c r="G10262" s="95">
        <v>5370844.199852597</v>
      </c>
      <c r="H10262" s="103">
        <v>7864.8749972216565</v>
      </c>
      <c r="I10262" s="103">
        <v>230.92049806726243</v>
      </c>
      <c r="J10262" s="96"/>
      <c r="K10262" s="96"/>
      <c r="L10262" s="96"/>
      <c r="M10262" s="96"/>
      <c r="N10262" s="96"/>
      <c r="O10262" s="96"/>
      <c r="P10262" s="96"/>
    </row>
    <row r="10263" spans="1:16" x14ac:dyDescent="0.25">
      <c r="A10263" s="97">
        <v>43809</v>
      </c>
      <c r="B10263" s="101">
        <v>41</v>
      </c>
      <c r="C10263" s="92" t="str">
        <f t="shared" si="480"/>
        <v>POST /international-payment-consents</v>
      </c>
      <c r="D10263" s="94" t="s">
        <v>208</v>
      </c>
      <c r="E10263" s="93" t="str">
        <f t="shared" si="481"/>
        <v>PISP</v>
      </c>
      <c r="F10263" s="93" t="str">
        <f t="shared" si="482"/>
        <v>N</v>
      </c>
      <c r="G10263" s="95">
        <v>30335745.968278155</v>
      </c>
      <c r="H10263" s="103">
        <v>41760.539234931312</v>
      </c>
      <c r="I10263" s="103">
        <v>64.347290746239779</v>
      </c>
      <c r="J10263" s="96"/>
      <c r="K10263" s="96"/>
      <c r="L10263" s="96"/>
      <c r="M10263" s="96"/>
      <c r="N10263" s="96"/>
      <c r="O10263" s="96"/>
      <c r="P10263" s="96"/>
    </row>
    <row r="10264" spans="1:16" x14ac:dyDescent="0.25">
      <c r="A10264" s="97">
        <v>43809</v>
      </c>
      <c r="B10264" s="101">
        <v>42</v>
      </c>
      <c r="C10264" s="92" t="str">
        <f t="shared" si="480"/>
        <v>GET /international-payment-consents/{ConsentId}</v>
      </c>
      <c r="D10264" s="94" t="s">
        <v>208</v>
      </c>
      <c r="E10264" s="93" t="str">
        <f t="shared" si="481"/>
        <v>PISP</v>
      </c>
      <c r="F10264" s="93" t="str">
        <f t="shared" si="482"/>
        <v>N</v>
      </c>
      <c r="G10264" s="95">
        <v>31676122.051636606</v>
      </c>
      <c r="H10264" s="103">
        <v>33377.364301018366</v>
      </c>
      <c r="I10264" s="103">
        <v>274.8947408862951</v>
      </c>
      <c r="J10264" s="96"/>
      <c r="K10264" s="96"/>
      <c r="L10264" s="96"/>
      <c r="M10264" s="96"/>
      <c r="N10264" s="96"/>
      <c r="O10264" s="96"/>
      <c r="P10264" s="96"/>
    </row>
    <row r="10265" spans="1:16" x14ac:dyDescent="0.25">
      <c r="A10265" s="97">
        <v>43809</v>
      </c>
      <c r="B10265" s="101">
        <v>43</v>
      </c>
      <c r="C10265" s="92" t="str">
        <f t="shared" si="480"/>
        <v>POST /international-payments</v>
      </c>
      <c r="D10265" s="94" t="s">
        <v>208</v>
      </c>
      <c r="E10265" s="93" t="str">
        <f t="shared" si="481"/>
        <v>PISP</v>
      </c>
      <c r="F10265" s="93" t="str">
        <f t="shared" si="482"/>
        <v>Y</v>
      </c>
      <c r="G10265" s="95">
        <v>35702242.985602759</v>
      </c>
      <c r="H10265" s="103">
        <v>38922.852893218289</v>
      </c>
      <c r="I10265" s="103">
        <v>44.228469516119567</v>
      </c>
      <c r="J10265" s="96"/>
      <c r="K10265" s="96"/>
      <c r="L10265" s="96"/>
      <c r="M10265" s="96"/>
      <c r="N10265" s="96"/>
      <c r="O10265" s="96"/>
      <c r="P10265" s="96"/>
    </row>
    <row r="10266" spans="1:16" x14ac:dyDescent="0.25">
      <c r="A10266" s="97">
        <v>43809</v>
      </c>
      <c r="B10266" s="101">
        <v>44</v>
      </c>
      <c r="C10266" s="92" t="str">
        <f t="shared" si="480"/>
        <v>GET /international-payments/{InternationalPaymentId}</v>
      </c>
      <c r="D10266" s="94" t="s">
        <v>208</v>
      </c>
      <c r="E10266" s="93" t="str">
        <f t="shared" si="481"/>
        <v>PISP</v>
      </c>
      <c r="F10266" s="93" t="str">
        <f t="shared" si="482"/>
        <v>Y</v>
      </c>
      <c r="G10266" s="95">
        <v>13774715.638060594</v>
      </c>
      <c r="H10266" s="103">
        <v>21051.451393229905</v>
      </c>
      <c r="I10266" s="103">
        <v>63.904585336750436</v>
      </c>
      <c r="J10266" s="96"/>
      <c r="K10266" s="96"/>
      <c r="L10266" s="96"/>
      <c r="M10266" s="96"/>
      <c r="N10266" s="96"/>
      <c r="O10266" s="96"/>
      <c r="P10266" s="96"/>
    </row>
    <row r="10267" spans="1:16" x14ac:dyDescent="0.25">
      <c r="A10267" s="97">
        <v>43809</v>
      </c>
      <c r="B10267" s="101">
        <v>45</v>
      </c>
      <c r="C10267" s="92" t="str">
        <f t="shared" si="480"/>
        <v>POST /international-scheduled-payment-consents</v>
      </c>
      <c r="D10267" s="94" t="s">
        <v>208</v>
      </c>
      <c r="E10267" s="93" t="str">
        <f t="shared" si="481"/>
        <v>PISP</v>
      </c>
      <c r="F10267" s="93" t="str">
        <f t="shared" si="482"/>
        <v>N</v>
      </c>
      <c r="G10267" s="95">
        <v>24370391.110411365</v>
      </c>
      <c r="H10267" s="103">
        <v>34167.459502604121</v>
      </c>
      <c r="I10267" s="103">
        <v>15.391666774068652</v>
      </c>
      <c r="J10267" s="96"/>
      <c r="K10267" s="96"/>
      <c r="L10267" s="96"/>
      <c r="M10267" s="96"/>
      <c r="N10267" s="96"/>
      <c r="O10267" s="96"/>
      <c r="P10267" s="96"/>
    </row>
    <row r="10268" spans="1:16" x14ac:dyDescent="0.25">
      <c r="A10268" s="97">
        <v>43809</v>
      </c>
      <c r="B10268" s="101">
        <v>46</v>
      </c>
      <c r="C10268" s="92" t="str">
        <f t="shared" si="480"/>
        <v>GET /international-scheduled-payment-consents/{ConsentId}</v>
      </c>
      <c r="D10268" s="94" t="s">
        <v>208</v>
      </c>
      <c r="E10268" s="93" t="str">
        <f t="shared" si="481"/>
        <v>PISP</v>
      </c>
      <c r="F10268" s="93" t="str">
        <f t="shared" si="482"/>
        <v>N</v>
      </c>
      <c r="G10268" s="95">
        <v>9170326.7600382585</v>
      </c>
      <c r="H10268" s="103">
        <v>31009.515116651328</v>
      </c>
      <c r="I10268" s="103">
        <v>24.613984214978423</v>
      </c>
      <c r="J10268" s="96"/>
      <c r="K10268" s="96"/>
      <c r="L10268" s="96"/>
      <c r="M10268" s="96"/>
      <c r="N10268" s="96"/>
      <c r="O10268" s="96"/>
      <c r="P10268" s="96"/>
    </row>
    <row r="10269" spans="1:16" x14ac:dyDescent="0.25">
      <c r="A10269" s="97">
        <v>43809</v>
      </c>
      <c r="B10269" s="101">
        <v>47</v>
      </c>
      <c r="C10269" s="92" t="str">
        <f t="shared" si="480"/>
        <v>POST /international-scheduled-payments</v>
      </c>
      <c r="D10269" s="94" t="s">
        <v>208</v>
      </c>
      <c r="E10269" s="93" t="str">
        <f t="shared" si="481"/>
        <v>PISP</v>
      </c>
      <c r="F10269" s="93" t="str">
        <f t="shared" si="482"/>
        <v>Y</v>
      </c>
      <c r="G10269" s="95">
        <v>14502541.31934645</v>
      </c>
      <c r="H10269" s="99">
        <v>20962.734606647766</v>
      </c>
      <c r="I10269" s="99">
        <v>77.999628966577603</v>
      </c>
      <c r="J10269" s="96"/>
      <c r="K10269" s="96"/>
      <c r="L10269" s="96"/>
      <c r="M10269" s="96"/>
      <c r="N10269" s="96"/>
      <c r="O10269" s="96"/>
      <c r="P10269" s="96"/>
    </row>
    <row r="10270" spans="1:16" x14ac:dyDescent="0.25">
      <c r="A10270" s="97">
        <v>43809</v>
      </c>
      <c r="B10270" s="101">
        <v>48</v>
      </c>
      <c r="C10270" s="92" t="str">
        <f t="shared" si="480"/>
        <v>GET /international-scheduled-payments/{InternationalScheduledPaymentId}</v>
      </c>
      <c r="D10270" s="94" t="s">
        <v>208</v>
      </c>
      <c r="E10270" s="93" t="str">
        <f t="shared" si="481"/>
        <v>PISP</v>
      </c>
      <c r="F10270" s="93" t="str">
        <f t="shared" si="482"/>
        <v>Y</v>
      </c>
      <c r="G10270" s="95">
        <v>20698327.894555345</v>
      </c>
      <c r="H10270" s="99">
        <v>40064.123436971844</v>
      </c>
      <c r="I10270" s="99">
        <v>53.129024921167947</v>
      </c>
      <c r="J10270" s="96"/>
      <c r="K10270" s="96"/>
      <c r="L10270" s="96"/>
      <c r="M10270" s="96"/>
      <c r="N10270" s="96"/>
      <c r="O10270" s="96"/>
      <c r="P10270" s="96"/>
    </row>
    <row r="10271" spans="1:16" x14ac:dyDescent="0.25">
      <c r="A10271" s="97">
        <v>43809</v>
      </c>
      <c r="B10271" s="101">
        <v>49</v>
      </c>
      <c r="C10271" s="92" t="str">
        <f t="shared" si="480"/>
        <v>POST /international-standing-order-consents</v>
      </c>
      <c r="D10271" s="94" t="s">
        <v>208</v>
      </c>
      <c r="E10271" s="93" t="str">
        <f t="shared" si="481"/>
        <v>PISP</v>
      </c>
      <c r="F10271" s="93" t="str">
        <f t="shared" si="482"/>
        <v>N</v>
      </c>
      <c r="G10271" s="95">
        <v>3759013.9683010099</v>
      </c>
      <c r="H10271" s="99">
        <v>11118.403592232178</v>
      </c>
      <c r="I10271" s="99">
        <v>6.0697040155997541</v>
      </c>
      <c r="J10271" s="96"/>
      <c r="K10271" s="96"/>
      <c r="L10271" s="96"/>
      <c r="M10271" s="96"/>
      <c r="N10271" s="96"/>
      <c r="O10271" s="96"/>
      <c r="P10271" s="96"/>
    </row>
    <row r="10272" spans="1:16" x14ac:dyDescent="0.25">
      <c r="A10272" s="97">
        <v>43809</v>
      </c>
      <c r="B10272" s="101">
        <v>50</v>
      </c>
      <c r="C10272" s="92" t="str">
        <f t="shared" si="480"/>
        <v>GET /international-standing-order-consents/{ConsentId}</v>
      </c>
      <c r="D10272" s="94" t="s">
        <v>208</v>
      </c>
      <c r="E10272" s="93" t="str">
        <f t="shared" si="481"/>
        <v>PISP</v>
      </c>
      <c r="F10272" s="93" t="str">
        <f t="shared" si="482"/>
        <v>N</v>
      </c>
      <c r="G10272" s="95">
        <v>17474875.774886232</v>
      </c>
      <c r="H10272" s="99">
        <v>31527.918227965059</v>
      </c>
      <c r="I10272" s="99">
        <v>238.55343706733535</v>
      </c>
      <c r="J10272" s="96"/>
      <c r="K10272" s="96"/>
      <c r="L10272" s="96"/>
      <c r="M10272" s="96"/>
      <c r="N10272" s="96"/>
      <c r="O10272" s="96"/>
      <c r="P10272" s="96"/>
    </row>
    <row r="10273" spans="1:16" x14ac:dyDescent="0.25">
      <c r="A10273" s="97">
        <v>43809</v>
      </c>
      <c r="B10273" s="101">
        <v>51</v>
      </c>
      <c r="C10273" s="92" t="str">
        <f t="shared" si="480"/>
        <v>POST /international-standing-orders</v>
      </c>
      <c r="D10273" s="94" t="s">
        <v>208</v>
      </c>
      <c r="E10273" s="93" t="str">
        <f t="shared" si="481"/>
        <v>PISP</v>
      </c>
      <c r="F10273" s="93" t="str">
        <f t="shared" si="482"/>
        <v>Y</v>
      </c>
      <c r="G10273" s="95">
        <v>15571104.618030829</v>
      </c>
      <c r="H10273" s="99">
        <v>23592.261224678823</v>
      </c>
      <c r="I10273" s="99">
        <v>212.33158865816048</v>
      </c>
      <c r="J10273" s="96"/>
      <c r="K10273" s="96"/>
      <c r="L10273" s="96"/>
      <c r="M10273" s="96"/>
      <c r="N10273" s="96"/>
      <c r="O10273" s="96"/>
      <c r="P10273" s="96"/>
    </row>
    <row r="10274" spans="1:16" x14ac:dyDescent="0.25">
      <c r="A10274" s="97">
        <v>43809</v>
      </c>
      <c r="B10274" s="101">
        <v>52</v>
      </c>
      <c r="C10274" s="92" t="str">
        <f t="shared" si="480"/>
        <v>GET /international-standing-orders/{InternationalStandingOrderPaymentId}</v>
      </c>
      <c r="D10274" s="94" t="s">
        <v>208</v>
      </c>
      <c r="E10274" s="93" t="str">
        <f t="shared" si="481"/>
        <v>PISP</v>
      </c>
      <c r="F10274" s="93" t="str">
        <f t="shared" si="482"/>
        <v>Y</v>
      </c>
      <c r="G10274" s="95">
        <v>5900718.7770076655</v>
      </c>
      <c r="H10274" s="99">
        <v>18719.728763495572</v>
      </c>
      <c r="I10274" s="99">
        <v>76.508735351524734</v>
      </c>
      <c r="J10274" s="96"/>
      <c r="K10274" s="96"/>
      <c r="L10274" s="96"/>
      <c r="M10274" s="96"/>
      <c r="N10274" s="96"/>
      <c r="O10274" s="96"/>
      <c r="P10274" s="96"/>
    </row>
    <row r="10275" spans="1:16" x14ac:dyDescent="0.25">
      <c r="A10275" s="97">
        <v>43809</v>
      </c>
      <c r="B10275" s="101">
        <v>53</v>
      </c>
      <c r="C10275" s="92" t="str">
        <f t="shared" si="480"/>
        <v>POST /file-payment-consents</v>
      </c>
      <c r="D10275" s="94" t="s">
        <v>208</v>
      </c>
      <c r="E10275" s="93" t="str">
        <f t="shared" si="481"/>
        <v>PISP</v>
      </c>
      <c r="F10275" s="93" t="str">
        <f t="shared" si="482"/>
        <v>N</v>
      </c>
      <c r="G10275" s="95">
        <v>12595076.196933871</v>
      </c>
      <c r="H10275" s="99">
        <v>13229.674922502019</v>
      </c>
      <c r="I10275" s="99">
        <v>22.74221946756952</v>
      </c>
      <c r="J10275" s="96"/>
      <c r="K10275" s="96"/>
      <c r="L10275" s="96"/>
      <c r="M10275" s="96"/>
      <c r="N10275" s="96"/>
      <c r="O10275" s="96"/>
      <c r="P10275" s="96"/>
    </row>
    <row r="10276" spans="1:16" x14ac:dyDescent="0.25">
      <c r="A10276" s="97">
        <v>43809</v>
      </c>
      <c r="B10276" s="101">
        <v>54</v>
      </c>
      <c r="C10276" s="92" t="str">
        <f t="shared" si="480"/>
        <v>GET /file-payment-consents/{ConsentId}</v>
      </c>
      <c r="D10276" s="94" t="s">
        <v>208</v>
      </c>
      <c r="E10276" s="93" t="str">
        <f t="shared" si="481"/>
        <v>PISP</v>
      </c>
      <c r="F10276" s="93" t="str">
        <f t="shared" si="482"/>
        <v>N</v>
      </c>
      <c r="G10276" s="95">
        <v>22622722.017814424</v>
      </c>
      <c r="H10276" s="99">
        <v>25545.481890299918</v>
      </c>
      <c r="I10276" s="99">
        <v>185.19247983112012</v>
      </c>
      <c r="J10276" s="96"/>
      <c r="K10276" s="96"/>
      <c r="L10276" s="96"/>
      <c r="M10276" s="96"/>
      <c r="N10276" s="96"/>
      <c r="O10276" s="96"/>
      <c r="P10276" s="96"/>
    </row>
    <row r="10277" spans="1:16" x14ac:dyDescent="0.25">
      <c r="A10277" s="97">
        <v>43809</v>
      </c>
      <c r="B10277" s="101">
        <v>55</v>
      </c>
      <c r="C10277" s="92" t="str">
        <f t="shared" si="480"/>
        <v>POST /file-payment-consents/{ConsentId}/file</v>
      </c>
      <c r="D10277" s="94" t="s">
        <v>208</v>
      </c>
      <c r="E10277" s="93" t="str">
        <f t="shared" si="481"/>
        <v>PISP</v>
      </c>
      <c r="F10277" s="93" t="str">
        <f t="shared" si="482"/>
        <v>N</v>
      </c>
      <c r="G10277" s="95">
        <v>22197376.124954533</v>
      </c>
      <c r="H10277" s="99">
        <v>31012.399362371954</v>
      </c>
      <c r="I10277" s="99">
        <v>64.710423546946089</v>
      </c>
      <c r="J10277" s="96"/>
      <c r="K10277" s="96"/>
      <c r="L10277" s="96"/>
      <c r="M10277" s="96"/>
      <c r="N10277" s="96"/>
      <c r="O10277" s="96"/>
      <c r="P10277" s="96"/>
    </row>
    <row r="10278" spans="1:16" x14ac:dyDescent="0.25">
      <c r="A10278" s="97">
        <v>43809</v>
      </c>
      <c r="B10278" s="101">
        <v>56</v>
      </c>
      <c r="C10278" s="92" t="str">
        <f t="shared" si="480"/>
        <v>GET /file-payment-consents/{ConsentId}/file</v>
      </c>
      <c r="D10278" s="94" t="s">
        <v>208</v>
      </c>
      <c r="E10278" s="93" t="str">
        <f t="shared" si="481"/>
        <v>PISP</v>
      </c>
      <c r="F10278" s="93" t="str">
        <f t="shared" si="482"/>
        <v>N</v>
      </c>
      <c r="G10278" s="95">
        <v>22116131.848032724</v>
      </c>
      <c r="H10278" s="99">
        <v>30950.555258380246</v>
      </c>
      <c r="I10278" s="99">
        <v>39.635335039789489</v>
      </c>
      <c r="J10278" s="96"/>
      <c r="K10278" s="96"/>
      <c r="L10278" s="96"/>
      <c r="M10278" s="96"/>
      <c r="N10278" s="96"/>
      <c r="O10278" s="96"/>
      <c r="P10278" s="96"/>
    </row>
    <row r="10279" spans="1:16" x14ac:dyDescent="0.25">
      <c r="A10279" s="97">
        <v>43809</v>
      </c>
      <c r="B10279" s="101">
        <v>57</v>
      </c>
      <c r="C10279" s="92" t="str">
        <f t="shared" si="480"/>
        <v>POST /file-payments</v>
      </c>
      <c r="D10279" s="94" t="s">
        <v>208</v>
      </c>
      <c r="E10279" s="93" t="str">
        <f t="shared" si="481"/>
        <v>PISP</v>
      </c>
      <c r="F10279" s="93" t="str">
        <f t="shared" si="482"/>
        <v>Y</v>
      </c>
      <c r="G10279" s="95">
        <v>379428901.30168855</v>
      </c>
      <c r="H10279" s="99">
        <v>4150.7424712014199</v>
      </c>
      <c r="I10279" s="99">
        <v>64.101851969729466</v>
      </c>
      <c r="J10279" s="96"/>
      <c r="K10279" s="96"/>
      <c r="L10279" s="96"/>
      <c r="M10279" s="96"/>
      <c r="N10279" s="96"/>
      <c r="O10279" s="96"/>
      <c r="P10279" s="96"/>
    </row>
    <row r="10280" spans="1:16" x14ac:dyDescent="0.25">
      <c r="A10280" s="97">
        <v>43809</v>
      </c>
      <c r="B10280" s="101">
        <v>58</v>
      </c>
      <c r="C10280" s="92" t="str">
        <f t="shared" si="480"/>
        <v>GET /file-payments/{FilePaymentId}</v>
      </c>
      <c r="D10280" s="94" t="s">
        <v>208</v>
      </c>
      <c r="E10280" s="93" t="str">
        <f t="shared" si="481"/>
        <v>PISP</v>
      </c>
      <c r="F10280" s="93" t="str">
        <f t="shared" si="482"/>
        <v>Y</v>
      </c>
      <c r="G10280" s="95">
        <v>66386342.716388479</v>
      </c>
      <c r="H10280" s="99">
        <v>887.50465672527275</v>
      </c>
      <c r="I10280" s="99">
        <v>126.10465656693034</v>
      </c>
      <c r="J10280" s="96"/>
      <c r="K10280" s="96"/>
      <c r="L10280" s="96"/>
      <c r="M10280" s="96"/>
      <c r="N10280" s="96"/>
      <c r="O10280" s="96"/>
      <c r="P10280" s="96"/>
    </row>
    <row r="10281" spans="1:16" x14ac:dyDescent="0.25">
      <c r="A10281" s="97">
        <v>43809</v>
      </c>
      <c r="B10281" s="101">
        <v>59</v>
      </c>
      <c r="C10281" s="92" t="str">
        <f t="shared" si="480"/>
        <v>GET /file-payments/{FilePaymentId}/report-file</v>
      </c>
      <c r="D10281" s="94" t="s">
        <v>208</v>
      </c>
      <c r="E10281" s="93" t="str">
        <f t="shared" si="481"/>
        <v>PISP</v>
      </c>
      <c r="F10281" s="93" t="str">
        <f t="shared" si="482"/>
        <v>Y</v>
      </c>
      <c r="G10281" s="95">
        <v>62677476.610328481</v>
      </c>
      <c r="H10281" s="99">
        <v>2785.9124901812283</v>
      </c>
      <c r="I10281" s="99">
        <v>89.080460028480999</v>
      </c>
      <c r="J10281" s="96"/>
      <c r="K10281" s="96"/>
      <c r="L10281" s="96"/>
      <c r="M10281" s="96"/>
      <c r="N10281" s="96"/>
      <c r="O10281" s="96"/>
      <c r="P10281" s="96"/>
    </row>
    <row r="10282" spans="1:16" x14ac:dyDescent="0.25">
      <c r="A10282" s="97">
        <v>43809</v>
      </c>
      <c r="B10282" s="101">
        <v>60</v>
      </c>
      <c r="C10282" s="92" t="str">
        <f t="shared" si="480"/>
        <v>POST /funds-confirmation-consents</v>
      </c>
      <c r="D10282" s="94" t="s">
        <v>208</v>
      </c>
      <c r="E10282" s="93" t="str">
        <f t="shared" si="481"/>
        <v>CoF</v>
      </c>
      <c r="F10282" s="93" t="str">
        <f t="shared" si="482"/>
        <v>N</v>
      </c>
      <c r="G10282" s="95">
        <v>14233890.569780756</v>
      </c>
      <c r="H10282" s="99">
        <v>13784.540017174088</v>
      </c>
      <c r="I10282" s="99">
        <v>14.262157020492747</v>
      </c>
      <c r="J10282" s="96"/>
      <c r="K10282" s="96"/>
      <c r="L10282" s="96"/>
      <c r="M10282" s="96"/>
      <c r="N10282" s="96"/>
      <c r="O10282" s="96"/>
      <c r="P10282" s="96"/>
    </row>
    <row r="10283" spans="1:16" x14ac:dyDescent="0.25">
      <c r="A10283" s="97">
        <v>43809</v>
      </c>
      <c r="B10283" s="101">
        <v>61</v>
      </c>
      <c r="C10283" s="92" t="str">
        <f t="shared" si="480"/>
        <v>GET /funds-confirmation-consents/{ConsentId}</v>
      </c>
      <c r="D10283" s="94" t="s">
        <v>208</v>
      </c>
      <c r="E10283" s="93" t="str">
        <f t="shared" si="481"/>
        <v>CoF</v>
      </c>
      <c r="F10283" s="93" t="str">
        <f t="shared" si="482"/>
        <v>N</v>
      </c>
      <c r="G10283" s="95">
        <v>20601261.926502895</v>
      </c>
      <c r="H10283" s="99">
        <v>37222.033089477292</v>
      </c>
      <c r="I10283" s="99">
        <v>197.42126962015459</v>
      </c>
      <c r="J10283" s="96"/>
      <c r="K10283" s="96"/>
      <c r="L10283" s="96"/>
      <c r="M10283" s="96"/>
      <c r="N10283" s="96"/>
      <c r="O10283" s="96"/>
      <c r="P10283" s="96"/>
    </row>
    <row r="10284" spans="1:16" x14ac:dyDescent="0.25">
      <c r="A10284" s="97">
        <v>43809</v>
      </c>
      <c r="B10284" s="101">
        <v>62</v>
      </c>
      <c r="C10284" s="92" t="str">
        <f t="shared" si="480"/>
        <v>DELETE /funds-confirmation-consents/{ConsentId}</v>
      </c>
      <c r="D10284" s="94" t="s">
        <v>208</v>
      </c>
      <c r="E10284" s="93" t="str">
        <f t="shared" si="481"/>
        <v>CoF</v>
      </c>
      <c r="F10284" s="93" t="str">
        <f t="shared" si="482"/>
        <v>N</v>
      </c>
      <c r="G10284" s="95">
        <v>6901674.6802934436</v>
      </c>
      <c r="H10284" s="99">
        <v>13825.408598063466</v>
      </c>
      <c r="I10284" s="99">
        <v>115.210378661671</v>
      </c>
      <c r="J10284" s="96"/>
      <c r="K10284" s="96"/>
      <c r="L10284" s="96"/>
      <c r="M10284" s="96"/>
      <c r="N10284" s="96"/>
      <c r="O10284" s="96"/>
      <c r="P10284" s="96"/>
    </row>
    <row r="10285" spans="1:16" x14ac:dyDescent="0.25">
      <c r="A10285" s="97">
        <v>43809</v>
      </c>
      <c r="B10285" s="101">
        <v>63</v>
      </c>
      <c r="C10285" s="92" t="str">
        <f t="shared" si="480"/>
        <v>POST /funds-confirmations</v>
      </c>
      <c r="D10285" s="94" t="s">
        <v>208</v>
      </c>
      <c r="E10285" s="93" t="str">
        <f t="shared" si="481"/>
        <v>CoF</v>
      </c>
      <c r="F10285" s="93" t="str">
        <f t="shared" si="482"/>
        <v>Y</v>
      </c>
      <c r="G10285" s="95">
        <v>9337118.9090803098</v>
      </c>
      <c r="H10285" s="99">
        <v>17895.398720815243</v>
      </c>
      <c r="I10285" s="99">
        <v>212.10693720720604</v>
      </c>
      <c r="J10285" s="96"/>
      <c r="K10285" s="96"/>
      <c r="L10285" s="96"/>
      <c r="M10285" s="96"/>
      <c r="N10285" s="96"/>
      <c r="O10285" s="96"/>
      <c r="P10285" s="96"/>
    </row>
    <row r="10286" spans="1:16" x14ac:dyDescent="0.25">
      <c r="A10286" s="97">
        <v>43809</v>
      </c>
      <c r="B10286" s="101">
        <v>75</v>
      </c>
      <c r="C10286" s="92" t="str">
        <f t="shared" si="480"/>
        <v>GET /domestic-payment-consents/{ConsentId}/funds-confirmation</v>
      </c>
      <c r="D10286" s="94" t="s">
        <v>208</v>
      </c>
      <c r="E10286" s="93" t="str">
        <f t="shared" si="481"/>
        <v>CoF</v>
      </c>
      <c r="F10286" s="93" t="str">
        <f t="shared" si="482"/>
        <v>Y</v>
      </c>
      <c r="G10286" s="95">
        <v>4441306.9524688618</v>
      </c>
      <c r="H10286" s="99">
        <v>6191.8838002134517</v>
      </c>
      <c r="I10286" s="99">
        <v>209.87255845974741</v>
      </c>
      <c r="J10286" s="96"/>
      <c r="K10286" s="96"/>
      <c r="L10286" s="96"/>
      <c r="M10286" s="96"/>
      <c r="N10286" s="96"/>
      <c r="O10286" s="96"/>
      <c r="P10286" s="96"/>
    </row>
    <row r="10287" spans="1:16" x14ac:dyDescent="0.25">
      <c r="A10287" s="97">
        <v>43809</v>
      </c>
      <c r="B10287" s="101">
        <v>76</v>
      </c>
      <c r="C10287" s="92" t="str">
        <f t="shared" si="480"/>
        <v>GET /international-payment-consents/{ConsentId}/funds-confirmation</v>
      </c>
      <c r="D10287" s="94" t="s">
        <v>208</v>
      </c>
      <c r="E10287" s="93" t="str">
        <f t="shared" si="481"/>
        <v>CoF</v>
      </c>
      <c r="F10287" s="93" t="str">
        <f t="shared" si="482"/>
        <v>Y</v>
      </c>
      <c r="G10287" s="95">
        <v>17355283.452789731</v>
      </c>
      <c r="H10287" s="103">
        <v>42896.529044335373</v>
      </c>
      <c r="I10287" s="103">
        <v>88.587102752730146</v>
      </c>
      <c r="J10287" s="96"/>
      <c r="K10287" s="96"/>
      <c r="L10287" s="96"/>
      <c r="M10287" s="96"/>
      <c r="N10287" s="96"/>
      <c r="O10287" s="96"/>
      <c r="P10287" s="96"/>
    </row>
    <row r="10288" spans="1:16" x14ac:dyDescent="0.25">
      <c r="A10288" s="97">
        <v>43809</v>
      </c>
      <c r="B10288" s="101">
        <v>77</v>
      </c>
      <c r="C10288" s="92" t="str">
        <f t="shared" si="480"/>
        <v>GET /international-scheduled-payment-consents/{ConsentId}/funds-confirmation</v>
      </c>
      <c r="D10288" s="94" t="s">
        <v>208</v>
      </c>
      <c r="E10288" s="93" t="str">
        <f t="shared" si="481"/>
        <v>CoF</v>
      </c>
      <c r="F10288" s="93" t="str">
        <f t="shared" si="482"/>
        <v>Y</v>
      </c>
      <c r="G10288" s="95">
        <v>29548005.904695902</v>
      </c>
      <c r="H10288" s="99">
        <v>51289.158829222295</v>
      </c>
      <c r="I10288" s="99">
        <v>9.6562527881623641</v>
      </c>
      <c r="J10288" s="96"/>
      <c r="K10288" s="96"/>
      <c r="L10288" s="96"/>
      <c r="M10288" s="96"/>
      <c r="N10288" s="96"/>
      <c r="O10288" s="96"/>
      <c r="P10288" s="96"/>
    </row>
    <row r="10289" spans="1:16" x14ac:dyDescent="0.25">
      <c r="A10289" s="97">
        <v>43809</v>
      </c>
      <c r="B10289" s="101">
        <v>78</v>
      </c>
      <c r="C10289" s="92" t="str">
        <f t="shared" si="480"/>
        <v>GET /accounts/{AccountId}/parties</v>
      </c>
      <c r="D10289" s="94" t="s">
        <v>208</v>
      </c>
      <c r="E10289" s="93" t="str">
        <f t="shared" si="481"/>
        <v>AISP</v>
      </c>
      <c r="F10289" s="93" t="str">
        <f t="shared" si="482"/>
        <v>Y</v>
      </c>
      <c r="G10289" s="104">
        <v>1192323.9068670538</v>
      </c>
      <c r="H10289" s="99">
        <v>55110.29250010306</v>
      </c>
      <c r="I10289" s="99">
        <v>0</v>
      </c>
      <c r="J10289" s="96"/>
      <c r="K10289" s="96"/>
      <c r="L10289" s="96"/>
      <c r="M10289" s="96"/>
      <c r="N10289" s="96"/>
      <c r="O10289" s="96"/>
      <c r="P10289" s="96"/>
    </row>
    <row r="10290" spans="1:16" x14ac:dyDescent="0.25">
      <c r="A10290" s="97">
        <v>43809</v>
      </c>
      <c r="B10290" s="101">
        <v>79</v>
      </c>
      <c r="C10290" s="92" t="str">
        <f t="shared" si="480"/>
        <v>GET /domestic-payments/{DomesticPaymentId}/payment-details</v>
      </c>
      <c r="D10290" s="94" t="s">
        <v>208</v>
      </c>
      <c r="E10290" s="93" t="str">
        <f t="shared" si="481"/>
        <v>PISP</v>
      </c>
      <c r="F10290" s="93" t="str">
        <f t="shared" si="482"/>
        <v>Y</v>
      </c>
      <c r="G10290" s="104">
        <v>39297822.286822572</v>
      </c>
      <c r="H10290" s="99">
        <v>43175.728662079237</v>
      </c>
      <c r="I10290" s="99">
        <v>73.705272609261712</v>
      </c>
      <c r="J10290" s="96"/>
      <c r="K10290" s="96"/>
      <c r="L10290" s="96"/>
      <c r="M10290" s="96"/>
      <c r="N10290" s="96"/>
      <c r="O10290" s="96"/>
      <c r="P10290" s="96"/>
    </row>
    <row r="10291" spans="1:16" x14ac:dyDescent="0.25">
      <c r="A10291" s="97">
        <v>43809</v>
      </c>
      <c r="B10291" s="101">
        <v>80</v>
      </c>
      <c r="C10291" s="92" t="str">
        <f t="shared" si="480"/>
        <v>GET /domestic-scheduled-payments/{DomesticScheduledPaymentId}/payment-details</v>
      </c>
      <c r="D10291" s="94" t="s">
        <v>208</v>
      </c>
      <c r="E10291" s="93" t="str">
        <f t="shared" si="481"/>
        <v>PISP</v>
      </c>
      <c r="F10291" s="93" t="str">
        <f t="shared" si="482"/>
        <v>Y</v>
      </c>
      <c r="G10291" s="104">
        <v>16295819.548072191</v>
      </c>
      <c r="H10291" s="99">
        <v>39110.223855960234</v>
      </c>
      <c r="I10291" s="99">
        <v>100.05965018625628</v>
      </c>
      <c r="J10291" s="96"/>
      <c r="K10291" s="96"/>
      <c r="L10291" s="96"/>
      <c r="M10291" s="96"/>
      <c r="N10291" s="96"/>
      <c r="O10291" s="96"/>
      <c r="P10291" s="96"/>
    </row>
    <row r="10292" spans="1:16" x14ac:dyDescent="0.25">
      <c r="A10292" s="97">
        <v>43809</v>
      </c>
      <c r="B10292" s="101">
        <v>81</v>
      </c>
      <c r="C10292" s="92" t="str">
        <f t="shared" si="480"/>
        <v>GET /domestic-standing-orders/{DomesticStandingOrderId}/payment-details</v>
      </c>
      <c r="D10292" s="94" t="s">
        <v>208</v>
      </c>
      <c r="E10292" s="93" t="str">
        <f t="shared" si="481"/>
        <v>PISP</v>
      </c>
      <c r="F10292" s="93" t="str">
        <f t="shared" si="482"/>
        <v>Y</v>
      </c>
      <c r="G10292" s="104">
        <v>5907928.6198378569</v>
      </c>
      <c r="H10292" s="99">
        <v>8651.3624969438224</v>
      </c>
      <c r="I10292" s="99">
        <v>254.01254787398869</v>
      </c>
      <c r="J10292" s="96"/>
      <c r="K10292" s="96"/>
      <c r="L10292" s="96"/>
      <c r="M10292" s="96"/>
      <c r="N10292" s="96"/>
      <c r="O10292" s="96"/>
      <c r="P10292" s="96"/>
    </row>
    <row r="10293" spans="1:16" x14ac:dyDescent="0.25">
      <c r="A10293" s="97">
        <v>43809</v>
      </c>
      <c r="B10293" s="101">
        <v>82</v>
      </c>
      <c r="C10293" s="92" t="str">
        <f t="shared" si="480"/>
        <v>GET /international-payments/{InternationalPaymentId}/payment-details</v>
      </c>
      <c r="D10293" s="94" t="s">
        <v>208</v>
      </c>
      <c r="E10293" s="93" t="str">
        <f t="shared" si="481"/>
        <v>PISP</v>
      </c>
      <c r="F10293" s="93" t="str">
        <f t="shared" si="482"/>
        <v>Y</v>
      </c>
      <c r="G10293" s="104">
        <v>15152187.201866655</v>
      </c>
      <c r="H10293" s="99">
        <v>23156.596532552896</v>
      </c>
      <c r="I10293" s="99">
        <v>70.295043870425488</v>
      </c>
      <c r="J10293" s="96"/>
      <c r="K10293" s="96"/>
      <c r="L10293" s="96"/>
      <c r="M10293" s="96"/>
      <c r="N10293" s="96"/>
      <c r="O10293" s="96"/>
      <c r="P10293" s="96"/>
    </row>
    <row r="10294" spans="1:16" x14ac:dyDescent="0.25">
      <c r="A10294" s="97">
        <v>43809</v>
      </c>
      <c r="B10294" s="101">
        <v>83</v>
      </c>
      <c r="C10294" s="92" t="str">
        <f t="shared" si="480"/>
        <v>GET /international-scheduled-payments/{InternationalScheduledPaymentId}/payment-details</v>
      </c>
      <c r="D10294" s="94" t="s">
        <v>208</v>
      </c>
      <c r="E10294" s="93" t="str">
        <f t="shared" si="481"/>
        <v>PISP</v>
      </c>
      <c r="F10294" s="93" t="str">
        <f t="shared" si="482"/>
        <v>Y</v>
      </c>
      <c r="G10294" s="104">
        <v>22768160.684010882</v>
      </c>
      <c r="H10294" s="99">
        <v>44070.53578066903</v>
      </c>
      <c r="I10294" s="99">
        <v>58.441927413284745</v>
      </c>
      <c r="J10294" s="96"/>
      <c r="K10294" s="96"/>
      <c r="L10294" s="96"/>
      <c r="M10294" s="96"/>
      <c r="N10294" s="96"/>
      <c r="O10294" s="96"/>
      <c r="P10294" s="96"/>
    </row>
    <row r="10295" spans="1:16" x14ac:dyDescent="0.25">
      <c r="A10295" s="97">
        <v>43809</v>
      </c>
      <c r="B10295" s="101">
        <v>84</v>
      </c>
      <c r="C10295" s="92" t="str">
        <f t="shared" si="480"/>
        <v>GET /international-standing-orders/{InternationalStandingOrderPaymentId}/payment-details</v>
      </c>
      <c r="D10295" s="94" t="s">
        <v>208</v>
      </c>
      <c r="E10295" s="93" t="str">
        <f t="shared" si="481"/>
        <v>PISP</v>
      </c>
      <c r="F10295" s="93" t="str">
        <f t="shared" si="482"/>
        <v>Y</v>
      </c>
      <c r="G10295" s="104">
        <v>6490790.654708433</v>
      </c>
      <c r="H10295" s="99">
        <v>20591.701639845131</v>
      </c>
      <c r="I10295" s="99">
        <v>84.159608886677219</v>
      </c>
      <c r="J10295" s="96"/>
      <c r="K10295" s="96"/>
      <c r="L10295" s="96"/>
      <c r="M10295" s="96"/>
      <c r="N10295" s="96"/>
      <c r="O10295" s="96"/>
      <c r="P10295" s="96"/>
    </row>
    <row r="10296" spans="1:16" x14ac:dyDescent="0.25">
      <c r="A10296" s="97">
        <v>43809</v>
      </c>
      <c r="B10296" s="101">
        <v>85</v>
      </c>
      <c r="C10296" s="92" t="str">
        <f t="shared" si="480"/>
        <v>GET /file-payments/{FilePaymentId}/payment-details</v>
      </c>
      <c r="D10296" s="94" t="s">
        <v>208</v>
      </c>
      <c r="E10296" s="93" t="str">
        <f t="shared" si="481"/>
        <v>PISP</v>
      </c>
      <c r="F10296" s="93" t="str">
        <f t="shared" si="482"/>
        <v>Y</v>
      </c>
      <c r="G10296" s="104">
        <v>68945224.271361336</v>
      </c>
      <c r="H10296" s="99">
        <v>3064.5037391993515</v>
      </c>
      <c r="I10296" s="99">
        <v>97.988506031329109</v>
      </c>
      <c r="J10296" s="96"/>
      <c r="K10296" s="96"/>
      <c r="L10296" s="96"/>
      <c r="M10296" s="96"/>
      <c r="N10296" s="96"/>
      <c r="O10296" s="96"/>
      <c r="P10296" s="96"/>
    </row>
    <row r="10297" spans="1:16" x14ac:dyDescent="0.25">
      <c r="A10297" s="97">
        <v>43809</v>
      </c>
      <c r="B10297" s="101">
        <v>86</v>
      </c>
      <c r="C10297" s="92" t="str">
        <f t="shared" si="480"/>
        <v>POST /event-subscriptions</v>
      </c>
      <c r="D10297" s="94" t="s">
        <v>208</v>
      </c>
      <c r="E10297" s="93" t="str">
        <f t="shared" si="481"/>
        <v>Notifications</v>
      </c>
      <c r="F10297" s="93" t="str">
        <f t="shared" si="482"/>
        <v>N</v>
      </c>
      <c r="G10297" s="104">
        <v>12810501.512802681</v>
      </c>
      <c r="H10297" s="99">
        <v>12406.08601545668</v>
      </c>
      <c r="I10297" s="99">
        <v>12.835941318443473</v>
      </c>
      <c r="J10297" s="96"/>
      <c r="K10297" s="96"/>
      <c r="L10297" s="96"/>
      <c r="M10297" s="96"/>
      <c r="N10297" s="96"/>
      <c r="O10297" s="96"/>
      <c r="P10297" s="96"/>
    </row>
    <row r="10298" spans="1:16" x14ac:dyDescent="0.25">
      <c r="A10298" s="97">
        <v>43809</v>
      </c>
      <c r="B10298" s="101">
        <v>87</v>
      </c>
      <c r="C10298" s="92" t="str">
        <f t="shared" si="480"/>
        <v>GET /event-subscriptions</v>
      </c>
      <c r="D10298" s="94" t="s">
        <v>208</v>
      </c>
      <c r="E10298" s="93" t="str">
        <f t="shared" si="481"/>
        <v>Notifications</v>
      </c>
      <c r="F10298" s="93" t="str">
        <f t="shared" si="482"/>
        <v>N</v>
      </c>
      <c r="G10298" s="104">
        <v>18541135.733852606</v>
      </c>
      <c r="H10298" s="99">
        <v>33499.829780529566</v>
      </c>
      <c r="I10298" s="99">
        <v>177.67914265813914</v>
      </c>
      <c r="J10298" s="96"/>
      <c r="K10298" s="96"/>
      <c r="L10298" s="96"/>
      <c r="M10298" s="96"/>
      <c r="N10298" s="96"/>
      <c r="O10298" s="96"/>
      <c r="P10298" s="96"/>
    </row>
    <row r="10299" spans="1:16" x14ac:dyDescent="0.25">
      <c r="A10299" s="97">
        <v>43809</v>
      </c>
      <c r="B10299" s="101">
        <v>88</v>
      </c>
      <c r="C10299" s="92" t="str">
        <f t="shared" si="480"/>
        <v>PUT /event-subscriptions/{EventSubscriptionId}</v>
      </c>
      <c r="D10299" s="94" t="s">
        <v>208</v>
      </c>
      <c r="E10299" s="93" t="str">
        <f t="shared" si="481"/>
        <v>Notifications</v>
      </c>
      <c r="F10299" s="93" t="str">
        <f t="shared" si="482"/>
        <v>N</v>
      </c>
      <c r="G10299" s="104">
        <v>13451026.588442815</v>
      </c>
      <c r="H10299" s="99">
        <v>13026.390316229514</v>
      </c>
      <c r="I10299" s="99">
        <v>13.477738384365647</v>
      </c>
      <c r="J10299" s="96"/>
      <c r="K10299" s="96"/>
      <c r="L10299" s="96"/>
      <c r="M10299" s="96"/>
      <c r="N10299" s="96"/>
      <c r="O10299" s="96"/>
      <c r="P10299" s="96"/>
    </row>
    <row r="10300" spans="1:16" x14ac:dyDescent="0.25">
      <c r="A10300" s="97">
        <v>43809</v>
      </c>
      <c r="B10300" s="101">
        <v>89</v>
      </c>
      <c r="C10300" s="92" t="str">
        <f t="shared" si="480"/>
        <v>DELETE /event-subscriptions/{EventSubscriptionId}</v>
      </c>
      <c r="D10300" s="94" t="s">
        <v>208</v>
      </c>
      <c r="E10300" s="93" t="str">
        <f t="shared" si="481"/>
        <v>Notifications</v>
      </c>
      <c r="F10300" s="93" t="str">
        <f t="shared" si="482"/>
        <v>N</v>
      </c>
      <c r="G10300" s="104">
        <v>7591842.148322789</v>
      </c>
      <c r="H10300" s="99">
        <v>15207.949457869814</v>
      </c>
      <c r="I10300" s="99">
        <v>126.73141652783811</v>
      </c>
      <c r="J10300" s="96"/>
      <c r="K10300" s="96"/>
      <c r="L10300" s="96"/>
      <c r="M10300" s="96"/>
      <c r="N10300" s="96"/>
      <c r="O10300" s="96"/>
      <c r="P10300" s="96"/>
    </row>
    <row r="10301" spans="1:16" x14ac:dyDescent="0.25">
      <c r="A10301" s="97">
        <v>43809</v>
      </c>
      <c r="B10301" s="101">
        <v>90</v>
      </c>
      <c r="C10301" s="92" t="str">
        <f t="shared" si="480"/>
        <v>POST /event-notifications</v>
      </c>
      <c r="D10301" s="94" t="s">
        <v>208</v>
      </c>
      <c r="E10301" s="93" t="str">
        <f t="shared" si="481"/>
        <v>Notifications</v>
      </c>
      <c r="F10301" s="93" t="str">
        <f t="shared" si="482"/>
        <v>N</v>
      </c>
      <c r="G10301" s="104">
        <v>8870262.9636262935</v>
      </c>
      <c r="H10301" s="99">
        <v>17000.628784774479</v>
      </c>
      <c r="I10301" s="99">
        <v>201.50159034684575</v>
      </c>
      <c r="J10301" s="96"/>
      <c r="K10301" s="96"/>
      <c r="L10301" s="96"/>
      <c r="M10301" s="96"/>
      <c r="N10301" s="96"/>
      <c r="O10301" s="96"/>
      <c r="P10301" s="96"/>
    </row>
    <row r="10302" spans="1:16" x14ac:dyDescent="0.25">
      <c r="A10302" s="97">
        <v>43809</v>
      </c>
      <c r="B10302" s="101">
        <v>91</v>
      </c>
      <c r="C10302" s="92" t="str">
        <f t="shared" si="480"/>
        <v>POST /events</v>
      </c>
      <c r="D10302" s="94" t="s">
        <v>208</v>
      </c>
      <c r="E10302" s="93" t="str">
        <f t="shared" si="481"/>
        <v>Notifications</v>
      </c>
      <c r="F10302" s="93" t="str">
        <f t="shared" si="482"/>
        <v>N</v>
      </c>
      <c r="G10302" s="104">
        <v>6211507.2122640992</v>
      </c>
      <c r="H10302" s="99">
        <v>12442.86773825712</v>
      </c>
      <c r="I10302" s="99">
        <v>103.68934079550391</v>
      </c>
      <c r="J10302" s="96"/>
      <c r="K10302" s="96"/>
      <c r="L10302" s="96"/>
      <c r="M10302" s="96"/>
      <c r="N10302" s="96"/>
      <c r="O10302" s="96"/>
      <c r="P10302" s="96"/>
    </row>
    <row r="10303" spans="1:16" x14ac:dyDescent="0.25">
      <c r="A10303" s="97">
        <v>43810</v>
      </c>
      <c r="B10303" s="101">
        <v>0</v>
      </c>
      <c r="C10303" s="92" t="str">
        <f t="shared" si="480"/>
        <v>OIDC endpoints for token IDs</v>
      </c>
      <c r="D10303" s="94" t="s">
        <v>207</v>
      </c>
      <c r="E10303" s="93" t="str">
        <f t="shared" si="481"/>
        <v>OIDC</v>
      </c>
      <c r="F10303" s="93" t="str">
        <f t="shared" si="482"/>
        <v>N</v>
      </c>
      <c r="G10303" s="111">
        <v>777754735.01478696</v>
      </c>
      <c r="H10303" s="99">
        <v>1904619.9262644865</v>
      </c>
      <c r="I10303" s="99">
        <v>657.22401118228242</v>
      </c>
      <c r="J10303" s="96"/>
      <c r="K10303" s="96"/>
      <c r="L10303" s="96"/>
      <c r="M10303" s="96"/>
      <c r="N10303" s="96"/>
      <c r="O10303" s="96"/>
      <c r="P10303" s="96"/>
    </row>
    <row r="10304" spans="1:16" x14ac:dyDescent="0.25">
      <c r="A10304" s="100">
        <v>43810</v>
      </c>
      <c r="B10304" s="101">
        <v>1</v>
      </c>
      <c r="C10304" s="92" t="str">
        <f t="shared" si="480"/>
        <v>POST /account-access-consents</v>
      </c>
      <c r="D10304" s="94" t="s">
        <v>207</v>
      </c>
      <c r="E10304" s="93" t="str">
        <f t="shared" si="481"/>
        <v>AISP</v>
      </c>
      <c r="F10304" s="93" t="str">
        <f t="shared" si="482"/>
        <v>N</v>
      </c>
      <c r="G10304" s="95">
        <v>762853.73110849434</v>
      </c>
      <c r="H10304" s="102">
        <v>31183.435273871459</v>
      </c>
      <c r="I10304" s="102">
        <v>98.821281061145299</v>
      </c>
      <c r="J10304" s="96"/>
      <c r="K10304" s="96"/>
      <c r="L10304" s="96"/>
      <c r="M10304" s="96"/>
      <c r="N10304" s="96"/>
      <c r="O10304" s="96"/>
      <c r="P10304" s="96"/>
    </row>
    <row r="10305" spans="1:16" x14ac:dyDescent="0.25">
      <c r="A10305" s="100">
        <v>43810</v>
      </c>
      <c r="B10305" s="101">
        <v>2</v>
      </c>
      <c r="C10305" s="92" t="str">
        <f t="shared" si="480"/>
        <v>GET /account-access-consents/{ConsentId}</v>
      </c>
      <c r="D10305" s="94" t="s">
        <v>207</v>
      </c>
      <c r="E10305" s="93" t="str">
        <f t="shared" si="481"/>
        <v>AISP</v>
      </c>
      <c r="F10305" s="93" t="str">
        <f t="shared" si="482"/>
        <v>N</v>
      </c>
      <c r="G10305" s="95">
        <v>1653272.6156459404</v>
      </c>
      <c r="H10305" s="102">
        <v>28753.944650138506</v>
      </c>
      <c r="I10305" s="102">
        <v>36.720797797098264</v>
      </c>
      <c r="J10305" s="96"/>
      <c r="K10305" s="96"/>
      <c r="L10305" s="96"/>
      <c r="M10305" s="96"/>
      <c r="N10305" s="96"/>
      <c r="O10305" s="96"/>
      <c r="P10305" s="96"/>
    </row>
    <row r="10306" spans="1:16" x14ac:dyDescent="0.25">
      <c r="A10306" s="100">
        <v>43810</v>
      </c>
      <c r="B10306" s="101">
        <v>3</v>
      </c>
      <c r="C10306" s="92" t="str">
        <f t="shared" si="480"/>
        <v>DELETE /account-access-consents/{ConsentId}</v>
      </c>
      <c r="D10306" s="94" t="s">
        <v>207</v>
      </c>
      <c r="E10306" s="93" t="str">
        <f t="shared" si="481"/>
        <v>AISP</v>
      </c>
      <c r="F10306" s="93" t="str">
        <f t="shared" si="482"/>
        <v>N</v>
      </c>
      <c r="G10306" s="95">
        <v>782635.41874090582</v>
      </c>
      <c r="H10306" s="102">
        <v>25723.471116543042</v>
      </c>
      <c r="I10306" s="102">
        <v>278.89027530542563</v>
      </c>
      <c r="J10306" s="96"/>
      <c r="K10306" s="96"/>
      <c r="L10306" s="96"/>
      <c r="M10306" s="96"/>
      <c r="N10306" s="96"/>
      <c r="O10306" s="96"/>
      <c r="P10306" s="96"/>
    </row>
    <row r="10307" spans="1:16" x14ac:dyDescent="0.25">
      <c r="A10307" s="100">
        <v>43810</v>
      </c>
      <c r="B10307" s="101">
        <v>4</v>
      </c>
      <c r="C10307" s="92" t="str">
        <f t="shared" si="480"/>
        <v>GET /accounts</v>
      </c>
      <c r="D10307" s="94" t="s">
        <v>207</v>
      </c>
      <c r="E10307" s="93" t="str">
        <f t="shared" si="481"/>
        <v>AISP</v>
      </c>
      <c r="F10307" s="93" t="str">
        <f t="shared" si="482"/>
        <v>Y</v>
      </c>
      <c r="G10307" s="95">
        <v>2028921.7398827015</v>
      </c>
      <c r="H10307" s="102">
        <v>29813.029302805338</v>
      </c>
      <c r="I10307" s="102">
        <v>79.763405706336727</v>
      </c>
      <c r="J10307" s="96"/>
      <c r="K10307" s="96"/>
      <c r="L10307" s="96"/>
      <c r="M10307" s="96"/>
      <c r="N10307" s="96"/>
      <c r="O10307" s="96"/>
      <c r="P10307" s="96"/>
    </row>
    <row r="10308" spans="1:16" x14ac:dyDescent="0.25">
      <c r="A10308" s="100">
        <v>43810</v>
      </c>
      <c r="B10308" s="101">
        <v>5</v>
      </c>
      <c r="C10308" s="92" t="str">
        <f t="shared" si="480"/>
        <v>GET /accounts/{AccountId}</v>
      </c>
      <c r="D10308" s="94" t="s">
        <v>207</v>
      </c>
      <c r="E10308" s="93" t="str">
        <f t="shared" si="481"/>
        <v>AISP</v>
      </c>
      <c r="F10308" s="93" t="str">
        <f t="shared" si="482"/>
        <v>Y</v>
      </c>
      <c r="G10308" s="95">
        <v>3371835.709116423</v>
      </c>
      <c r="H10308" s="102">
        <v>45932.799987962215</v>
      </c>
      <c r="I10308" s="102">
        <v>106.18578849457907</v>
      </c>
      <c r="J10308" s="96"/>
      <c r="K10308" s="96"/>
      <c r="L10308" s="96"/>
      <c r="M10308" s="96"/>
      <c r="N10308" s="96"/>
      <c r="O10308" s="96"/>
      <c r="P10308" s="96"/>
    </row>
    <row r="10309" spans="1:16" x14ac:dyDescent="0.25">
      <c r="A10309" s="100">
        <v>43810</v>
      </c>
      <c r="B10309" s="101">
        <v>6</v>
      </c>
      <c r="C10309" s="92" t="str">
        <f t="shared" si="480"/>
        <v>GET /accounts/{AccountId}/balances</v>
      </c>
      <c r="D10309" s="94" t="s">
        <v>207</v>
      </c>
      <c r="E10309" s="93" t="str">
        <f t="shared" si="481"/>
        <v>AISP</v>
      </c>
      <c r="F10309" s="93" t="str">
        <f t="shared" si="482"/>
        <v>Y</v>
      </c>
      <c r="G10309" s="95">
        <v>2076305.6105020954</v>
      </c>
      <c r="H10309" s="102">
        <v>27781.148659416431</v>
      </c>
      <c r="I10309" s="102">
        <v>144.73885141124367</v>
      </c>
      <c r="J10309" s="96"/>
      <c r="K10309" s="96"/>
      <c r="L10309" s="96"/>
      <c r="M10309" s="96"/>
      <c r="N10309" s="96"/>
      <c r="O10309" s="96"/>
      <c r="P10309" s="96"/>
    </row>
    <row r="10310" spans="1:16" x14ac:dyDescent="0.25">
      <c r="A10310" s="100">
        <v>43810</v>
      </c>
      <c r="B10310" s="101">
        <v>7</v>
      </c>
      <c r="C10310" s="92" t="str">
        <f t="shared" si="480"/>
        <v>GET /balances</v>
      </c>
      <c r="D10310" s="94" t="s">
        <v>207</v>
      </c>
      <c r="E10310" s="93" t="str">
        <f t="shared" si="481"/>
        <v>AISP</v>
      </c>
      <c r="F10310" s="93" t="str">
        <f t="shared" si="482"/>
        <v>Y</v>
      </c>
      <c r="G10310" s="95">
        <v>1194464.0868158413</v>
      </c>
      <c r="H10310" s="102">
        <v>24851.463042360665</v>
      </c>
      <c r="I10310" s="102">
        <v>156.60176237124108</v>
      </c>
      <c r="J10310" s="96"/>
      <c r="K10310" s="96"/>
      <c r="L10310" s="96"/>
      <c r="M10310" s="96"/>
      <c r="N10310" s="96"/>
      <c r="O10310" s="96"/>
      <c r="P10310" s="96"/>
    </row>
    <row r="10311" spans="1:16" x14ac:dyDescent="0.25">
      <c r="A10311" s="100">
        <v>43810</v>
      </c>
      <c r="B10311" s="101">
        <v>8</v>
      </c>
      <c r="C10311" s="92" t="str">
        <f t="shared" si="480"/>
        <v>GET /accounts/{AccountId}/transactions</v>
      </c>
      <c r="D10311" s="94" t="s">
        <v>207</v>
      </c>
      <c r="E10311" s="93" t="str">
        <f t="shared" si="481"/>
        <v>AISP</v>
      </c>
      <c r="F10311" s="93" t="str">
        <f t="shared" si="482"/>
        <v>Y</v>
      </c>
      <c r="G10311" s="95">
        <v>41867994.775384501</v>
      </c>
      <c r="H10311" s="102">
        <v>19498.922031219223</v>
      </c>
      <c r="I10311" s="102">
        <v>200.50197208904692</v>
      </c>
      <c r="J10311" s="96"/>
      <c r="K10311" s="96"/>
      <c r="L10311" s="96"/>
      <c r="M10311" s="96"/>
      <c r="N10311" s="96"/>
      <c r="O10311" s="96"/>
      <c r="P10311" s="96"/>
    </row>
    <row r="10312" spans="1:16" x14ac:dyDescent="0.25">
      <c r="A10312" s="100">
        <v>43810</v>
      </c>
      <c r="B10312" s="101">
        <v>9</v>
      </c>
      <c r="C10312" s="92" t="str">
        <f t="shared" ref="C10312:C10375" si="483">VLOOKUP($B10312,endpoints,3)</f>
        <v>GET /transactions</v>
      </c>
      <c r="D10312" s="94" t="s">
        <v>207</v>
      </c>
      <c r="E10312" s="93" t="str">
        <f t="shared" ref="E10312:E10375" si="484">VLOOKUP($B10312,endpoints,4)</f>
        <v>AISP</v>
      </c>
      <c r="F10312" s="93" t="str">
        <f t="shared" ref="F10312:F10375" si="485">VLOOKUP($B10312,endpoints,5)</f>
        <v>Y</v>
      </c>
      <c r="G10312" s="95">
        <v>366494184.6479575</v>
      </c>
      <c r="H10312" s="102">
        <v>45013.443574098761</v>
      </c>
      <c r="I10312" s="102">
        <v>34.023732817732636</v>
      </c>
      <c r="J10312" s="96"/>
      <c r="K10312" s="96"/>
      <c r="L10312" s="96"/>
      <c r="M10312" s="96"/>
      <c r="N10312" s="96"/>
      <c r="O10312" s="96"/>
      <c r="P10312" s="96"/>
    </row>
    <row r="10313" spans="1:16" x14ac:dyDescent="0.25">
      <c r="A10313" s="100">
        <v>43810</v>
      </c>
      <c r="B10313" s="101">
        <v>10</v>
      </c>
      <c r="C10313" s="92" t="str">
        <f t="shared" si="483"/>
        <v>GET /accounts/{AccountId}/beneficiaries</v>
      </c>
      <c r="D10313" s="94" t="s">
        <v>207</v>
      </c>
      <c r="E10313" s="93" t="str">
        <f t="shared" si="484"/>
        <v>AISP</v>
      </c>
      <c r="F10313" s="93" t="str">
        <f t="shared" si="485"/>
        <v>Y</v>
      </c>
      <c r="G10313" s="95">
        <v>2248900.6113965726</v>
      </c>
      <c r="H10313" s="102">
        <v>28073.361596647148</v>
      </c>
      <c r="I10313" s="102">
        <v>135.35539717455936</v>
      </c>
      <c r="J10313" s="96"/>
      <c r="K10313" s="96"/>
      <c r="L10313" s="96"/>
      <c r="M10313" s="96"/>
      <c r="N10313" s="96"/>
      <c r="O10313" s="96"/>
      <c r="P10313" s="96"/>
    </row>
    <row r="10314" spans="1:16" x14ac:dyDescent="0.25">
      <c r="A10314" s="100">
        <v>43810</v>
      </c>
      <c r="B10314" s="101">
        <v>11</v>
      </c>
      <c r="C10314" s="92" t="str">
        <f t="shared" si="483"/>
        <v>GET /beneficiaries</v>
      </c>
      <c r="D10314" s="94" t="s">
        <v>207</v>
      </c>
      <c r="E10314" s="93" t="str">
        <f t="shared" si="484"/>
        <v>AISP</v>
      </c>
      <c r="F10314" s="93" t="str">
        <f t="shared" si="485"/>
        <v>Y</v>
      </c>
      <c r="G10314" s="95">
        <v>3120186.109684241</v>
      </c>
      <c r="H10314" s="102">
        <v>35132.734715282655</v>
      </c>
      <c r="I10314" s="102">
        <v>32.48560025213974</v>
      </c>
      <c r="J10314" s="96"/>
      <c r="K10314" s="96"/>
      <c r="L10314" s="96"/>
      <c r="M10314" s="96"/>
      <c r="N10314" s="96"/>
      <c r="O10314" s="96"/>
      <c r="P10314" s="96"/>
    </row>
    <row r="10315" spans="1:16" x14ac:dyDescent="0.25">
      <c r="A10315" s="100">
        <v>43810</v>
      </c>
      <c r="B10315" s="101">
        <v>12</v>
      </c>
      <c r="C10315" s="92" t="str">
        <f t="shared" si="483"/>
        <v>GET /accounts/{AccountId}/direct-debits</v>
      </c>
      <c r="D10315" s="94" t="s">
        <v>207</v>
      </c>
      <c r="E10315" s="93" t="str">
        <f t="shared" si="484"/>
        <v>AISP</v>
      </c>
      <c r="F10315" s="93" t="str">
        <f t="shared" si="485"/>
        <v>Y</v>
      </c>
      <c r="G10315" s="95">
        <v>2370822.356195177</v>
      </c>
      <c r="H10315" s="102">
        <v>34631.711630846097</v>
      </c>
      <c r="I10315" s="102">
        <v>179.64080821298771</v>
      </c>
      <c r="J10315" s="96"/>
      <c r="K10315" s="96"/>
      <c r="L10315" s="96"/>
      <c r="M10315" s="96"/>
      <c r="N10315" s="96"/>
      <c r="O10315" s="96"/>
      <c r="P10315" s="96"/>
    </row>
    <row r="10316" spans="1:16" x14ac:dyDescent="0.25">
      <c r="A10316" s="100">
        <v>43810</v>
      </c>
      <c r="B10316" s="101">
        <v>13</v>
      </c>
      <c r="C10316" s="92" t="str">
        <f t="shared" si="483"/>
        <v>GET /direct-debits</v>
      </c>
      <c r="D10316" s="94" t="s">
        <v>207</v>
      </c>
      <c r="E10316" s="93" t="str">
        <f t="shared" si="484"/>
        <v>AISP</v>
      </c>
      <c r="F10316" s="93" t="str">
        <f t="shared" si="485"/>
        <v>Y</v>
      </c>
      <c r="G10316" s="95">
        <v>2006630.0712481644</v>
      </c>
      <c r="H10316" s="102">
        <v>21544.280310651466</v>
      </c>
      <c r="I10316" s="102">
        <v>209.26903057524851</v>
      </c>
      <c r="J10316" s="96"/>
      <c r="K10316" s="96"/>
      <c r="L10316" s="96"/>
      <c r="M10316" s="96"/>
      <c r="N10316" s="96"/>
      <c r="O10316" s="96"/>
      <c r="P10316" s="96"/>
    </row>
    <row r="10317" spans="1:16" x14ac:dyDescent="0.25">
      <c r="A10317" s="100">
        <v>43810</v>
      </c>
      <c r="B10317" s="101">
        <v>14</v>
      </c>
      <c r="C10317" s="92" t="str">
        <f t="shared" si="483"/>
        <v>GET /accounts/{AccountId}/standing-orders</v>
      </c>
      <c r="D10317" s="94" t="s">
        <v>207</v>
      </c>
      <c r="E10317" s="93" t="str">
        <f t="shared" si="484"/>
        <v>AISP</v>
      </c>
      <c r="F10317" s="93" t="str">
        <f t="shared" si="485"/>
        <v>Y</v>
      </c>
      <c r="G10317" s="95">
        <v>1075653.2674153305</v>
      </c>
      <c r="H10317" s="102">
        <v>18142.993517503299</v>
      </c>
      <c r="I10317" s="102">
        <v>155.00387586810095</v>
      </c>
      <c r="J10317" s="96"/>
      <c r="K10317" s="96"/>
      <c r="L10317" s="96"/>
      <c r="M10317" s="96"/>
      <c r="N10317" s="96"/>
      <c r="O10317" s="96"/>
      <c r="P10317" s="96"/>
    </row>
    <row r="10318" spans="1:16" x14ac:dyDescent="0.25">
      <c r="A10318" s="100">
        <v>43810</v>
      </c>
      <c r="B10318" s="101">
        <v>15</v>
      </c>
      <c r="C10318" s="92" t="str">
        <f t="shared" si="483"/>
        <v>GET /standing-orders</v>
      </c>
      <c r="D10318" s="94" t="s">
        <v>207</v>
      </c>
      <c r="E10318" s="93" t="str">
        <f t="shared" si="484"/>
        <v>AISP</v>
      </c>
      <c r="F10318" s="93" t="str">
        <f t="shared" si="485"/>
        <v>Y</v>
      </c>
      <c r="G10318" s="95">
        <v>1781390.7637926289</v>
      </c>
      <c r="H10318" s="102">
        <v>46353.791827047913</v>
      </c>
      <c r="I10318" s="102">
        <v>157.36336071981214</v>
      </c>
      <c r="J10318" s="96"/>
      <c r="K10318" s="96"/>
      <c r="L10318" s="96"/>
      <c r="M10318" s="96"/>
      <c r="N10318" s="96"/>
      <c r="O10318" s="96"/>
      <c r="P10318" s="96"/>
    </row>
    <row r="10319" spans="1:16" x14ac:dyDescent="0.25">
      <c r="A10319" s="100">
        <v>43810</v>
      </c>
      <c r="B10319" s="101">
        <v>16</v>
      </c>
      <c r="C10319" s="92" t="str">
        <f t="shared" si="483"/>
        <v>GET /accounts/{AccountId}/product</v>
      </c>
      <c r="D10319" s="94" t="s">
        <v>207</v>
      </c>
      <c r="E10319" s="93" t="str">
        <f t="shared" si="484"/>
        <v>AISP</v>
      </c>
      <c r="F10319" s="93" t="str">
        <f t="shared" si="485"/>
        <v>Y</v>
      </c>
      <c r="G10319" s="95">
        <v>418775.1240761496</v>
      </c>
      <c r="H10319" s="102">
        <v>4975.8066891879189</v>
      </c>
      <c r="I10319" s="102">
        <v>182.96339560795727</v>
      </c>
      <c r="J10319" s="96"/>
      <c r="K10319" s="96"/>
      <c r="L10319" s="96"/>
      <c r="M10319" s="96"/>
      <c r="N10319" s="96"/>
      <c r="O10319" s="96"/>
      <c r="P10319" s="96"/>
    </row>
    <row r="10320" spans="1:16" x14ac:dyDescent="0.25">
      <c r="A10320" s="100">
        <v>43810</v>
      </c>
      <c r="B10320" s="101">
        <v>17</v>
      </c>
      <c r="C10320" s="92" t="str">
        <f t="shared" si="483"/>
        <v>GET /products</v>
      </c>
      <c r="D10320" s="94" t="s">
        <v>207</v>
      </c>
      <c r="E10320" s="93" t="str">
        <f t="shared" si="484"/>
        <v>AISP</v>
      </c>
      <c r="F10320" s="93" t="str">
        <f t="shared" si="485"/>
        <v>Y</v>
      </c>
      <c r="G10320" s="95">
        <v>988906.43686996435</v>
      </c>
      <c r="H10320" s="102">
        <v>30751.919075790007</v>
      </c>
      <c r="I10320" s="102">
        <v>269.69541504063659</v>
      </c>
      <c r="J10320" s="96"/>
      <c r="K10320" s="96"/>
      <c r="L10320" s="96"/>
      <c r="M10320" s="96"/>
      <c r="N10320" s="96"/>
      <c r="O10320" s="96"/>
      <c r="P10320" s="96"/>
    </row>
    <row r="10321" spans="1:16" x14ac:dyDescent="0.25">
      <c r="A10321" s="100">
        <v>43810</v>
      </c>
      <c r="B10321" s="101">
        <v>18</v>
      </c>
      <c r="C10321" s="92" t="str">
        <f t="shared" si="483"/>
        <v>GET /accounts/{AccountId}/offers</v>
      </c>
      <c r="D10321" s="94" t="s">
        <v>207</v>
      </c>
      <c r="E10321" s="93" t="str">
        <f t="shared" si="484"/>
        <v>AISP</v>
      </c>
      <c r="F10321" s="93" t="str">
        <f t="shared" si="485"/>
        <v>Y</v>
      </c>
      <c r="G10321" s="95">
        <v>1011488.5558061252</v>
      </c>
      <c r="H10321" s="102">
        <v>38002.290172236353</v>
      </c>
      <c r="I10321" s="102">
        <v>263.39466540118491</v>
      </c>
      <c r="J10321" s="96"/>
      <c r="K10321" s="96"/>
      <c r="L10321" s="96"/>
      <c r="M10321" s="96"/>
      <c r="N10321" s="96"/>
      <c r="O10321" s="96"/>
      <c r="P10321" s="96"/>
    </row>
    <row r="10322" spans="1:16" x14ac:dyDescent="0.25">
      <c r="A10322" s="100">
        <v>43810</v>
      </c>
      <c r="B10322" s="101">
        <v>19</v>
      </c>
      <c r="C10322" s="92" t="str">
        <f t="shared" si="483"/>
        <v>GET /offers</v>
      </c>
      <c r="D10322" s="94" t="s">
        <v>207</v>
      </c>
      <c r="E10322" s="93" t="str">
        <f t="shared" si="484"/>
        <v>AISP</v>
      </c>
      <c r="F10322" s="93" t="str">
        <f t="shared" si="485"/>
        <v>Y</v>
      </c>
      <c r="G10322" s="95">
        <v>4158035.3910441422</v>
      </c>
      <c r="H10322" s="102">
        <v>36616.365672531487</v>
      </c>
      <c r="I10322" s="102">
        <v>164.45660810258062</v>
      </c>
      <c r="J10322" s="96"/>
      <c r="K10322" s="96"/>
      <c r="L10322" s="96"/>
      <c r="M10322" s="96"/>
      <c r="N10322" s="96"/>
      <c r="O10322" s="96"/>
      <c r="P10322" s="96"/>
    </row>
    <row r="10323" spans="1:16" x14ac:dyDescent="0.25">
      <c r="A10323" s="100">
        <v>43810</v>
      </c>
      <c r="B10323" s="101">
        <v>20</v>
      </c>
      <c r="C10323" s="92" t="str">
        <f t="shared" si="483"/>
        <v>GET /accounts/{AccountId}/party</v>
      </c>
      <c r="D10323" s="94" t="s">
        <v>207</v>
      </c>
      <c r="E10323" s="93" t="str">
        <f t="shared" si="484"/>
        <v>AISP</v>
      </c>
      <c r="F10323" s="93" t="str">
        <f t="shared" si="485"/>
        <v>Y</v>
      </c>
      <c r="G10323" s="95">
        <v>1391400.944434064</v>
      </c>
      <c r="H10323" s="102">
        <v>51954.471981288487</v>
      </c>
      <c r="I10323" s="102">
        <v>0</v>
      </c>
      <c r="J10323" s="96"/>
      <c r="K10323" s="96"/>
      <c r="L10323" s="96"/>
      <c r="M10323" s="96"/>
      <c r="N10323" s="96"/>
      <c r="O10323" s="96"/>
      <c r="P10323" s="96"/>
    </row>
    <row r="10324" spans="1:16" x14ac:dyDescent="0.25">
      <c r="A10324" s="100">
        <v>43810</v>
      </c>
      <c r="B10324" s="101">
        <v>21</v>
      </c>
      <c r="C10324" s="92" t="str">
        <f t="shared" si="483"/>
        <v>GET /party</v>
      </c>
      <c r="D10324" s="94" t="s">
        <v>207</v>
      </c>
      <c r="E10324" s="93" t="str">
        <f t="shared" si="484"/>
        <v>AISP</v>
      </c>
      <c r="F10324" s="93" t="str">
        <f t="shared" si="485"/>
        <v>Y</v>
      </c>
      <c r="G10324" s="95">
        <v>943741.56654610974</v>
      </c>
      <c r="H10324" s="102">
        <v>10930.40330712668</v>
      </c>
      <c r="I10324" s="102">
        <v>362.40380545010385</v>
      </c>
      <c r="J10324" s="96"/>
      <c r="K10324" s="96"/>
      <c r="L10324" s="96"/>
      <c r="M10324" s="96"/>
      <c r="N10324" s="96"/>
      <c r="O10324" s="96"/>
      <c r="P10324" s="96"/>
    </row>
    <row r="10325" spans="1:16" x14ac:dyDescent="0.25">
      <c r="A10325" s="100">
        <v>43810</v>
      </c>
      <c r="B10325" s="101">
        <v>22</v>
      </c>
      <c r="C10325" s="92" t="str">
        <f t="shared" si="483"/>
        <v>GET /accounts/{AccountId}/scheduled-payments</v>
      </c>
      <c r="D10325" s="94" t="s">
        <v>207</v>
      </c>
      <c r="E10325" s="93" t="str">
        <f t="shared" si="484"/>
        <v>AISP</v>
      </c>
      <c r="F10325" s="93" t="str">
        <f t="shared" si="485"/>
        <v>Y</v>
      </c>
      <c r="G10325" s="95">
        <v>1085928.770703861</v>
      </c>
      <c r="H10325" s="102">
        <v>33589.030469712045</v>
      </c>
      <c r="I10325" s="102">
        <v>3.5215086223399967</v>
      </c>
      <c r="J10325" s="96"/>
      <c r="K10325" s="96"/>
      <c r="L10325" s="96"/>
      <c r="M10325" s="96"/>
      <c r="N10325" s="96"/>
      <c r="O10325" s="96"/>
      <c r="P10325" s="96"/>
    </row>
    <row r="10326" spans="1:16" x14ac:dyDescent="0.25">
      <c r="A10326" s="100">
        <v>43810</v>
      </c>
      <c r="B10326" s="101">
        <v>23</v>
      </c>
      <c r="C10326" s="92" t="str">
        <f t="shared" si="483"/>
        <v>GET /scheduled-payments</v>
      </c>
      <c r="D10326" s="94" t="s">
        <v>207</v>
      </c>
      <c r="E10326" s="93" t="str">
        <f t="shared" si="484"/>
        <v>AISP</v>
      </c>
      <c r="F10326" s="93" t="str">
        <f t="shared" si="485"/>
        <v>Y</v>
      </c>
      <c r="G10326" s="95">
        <v>2134931.6197392894</v>
      </c>
      <c r="H10326" s="102">
        <v>34126.369890963651</v>
      </c>
      <c r="I10326" s="102">
        <v>97.313127930326644</v>
      </c>
      <c r="J10326" s="96"/>
      <c r="K10326" s="96"/>
      <c r="L10326" s="96"/>
      <c r="M10326" s="96"/>
      <c r="N10326" s="96"/>
      <c r="O10326" s="96"/>
      <c r="P10326" s="96"/>
    </row>
    <row r="10327" spans="1:16" x14ac:dyDescent="0.25">
      <c r="A10327" s="100">
        <v>43810</v>
      </c>
      <c r="B10327" s="101">
        <v>24</v>
      </c>
      <c r="C10327" s="92" t="str">
        <f t="shared" si="483"/>
        <v>GET /accounts/{AccountId}/statements</v>
      </c>
      <c r="D10327" s="94" t="s">
        <v>207</v>
      </c>
      <c r="E10327" s="93" t="str">
        <f t="shared" si="484"/>
        <v>AISP</v>
      </c>
      <c r="F10327" s="93" t="str">
        <f t="shared" si="485"/>
        <v>Y</v>
      </c>
      <c r="G10327" s="95">
        <v>1079694.0478433925</v>
      </c>
      <c r="H10327" s="102">
        <v>15159.447669911915</v>
      </c>
      <c r="I10327" s="102">
        <v>153.78846805940378</v>
      </c>
      <c r="J10327" s="96"/>
      <c r="K10327" s="96"/>
      <c r="L10327" s="96"/>
      <c r="M10327" s="96"/>
      <c r="N10327" s="96"/>
      <c r="O10327" s="96"/>
      <c r="P10327" s="96"/>
    </row>
    <row r="10328" spans="1:16" x14ac:dyDescent="0.25">
      <c r="A10328" s="100">
        <v>43810</v>
      </c>
      <c r="B10328" s="101">
        <v>25</v>
      </c>
      <c r="C10328" s="92" t="str">
        <f t="shared" si="483"/>
        <v>GET /accounts/{AccountId}/statements/{StatementId}</v>
      </c>
      <c r="D10328" s="94" t="s">
        <v>207</v>
      </c>
      <c r="E10328" s="93" t="str">
        <f t="shared" si="484"/>
        <v>AISP</v>
      </c>
      <c r="F10328" s="93" t="str">
        <f t="shared" si="485"/>
        <v>Y</v>
      </c>
      <c r="G10328" s="95">
        <v>1242363.9500361378</v>
      </c>
      <c r="H10328" s="102">
        <v>23233.630746027458</v>
      </c>
      <c r="I10328" s="102">
        <v>116.52863505349941</v>
      </c>
      <c r="J10328" s="96"/>
      <c r="K10328" s="96"/>
      <c r="L10328" s="96"/>
      <c r="M10328" s="96"/>
      <c r="N10328" s="96"/>
      <c r="O10328" s="96"/>
      <c r="P10328" s="96"/>
    </row>
    <row r="10329" spans="1:16" x14ac:dyDescent="0.25">
      <c r="A10329" s="100">
        <v>43810</v>
      </c>
      <c r="B10329" s="101">
        <v>26</v>
      </c>
      <c r="C10329" s="92" t="str">
        <f t="shared" si="483"/>
        <v>GET /accounts/{AccountId}/statements/{StatementId}/file</v>
      </c>
      <c r="D10329" s="94" t="s">
        <v>207</v>
      </c>
      <c r="E10329" s="93" t="str">
        <f t="shared" si="484"/>
        <v>AISP</v>
      </c>
      <c r="F10329" s="93" t="str">
        <f t="shared" si="485"/>
        <v>Y</v>
      </c>
      <c r="G10329" s="95">
        <v>2470430.096376664</v>
      </c>
      <c r="H10329" s="102">
        <v>24267.590640955928</v>
      </c>
      <c r="I10329" s="102">
        <v>89.436022412861021</v>
      </c>
      <c r="J10329" s="96"/>
      <c r="K10329" s="96"/>
      <c r="L10329" s="96"/>
      <c r="M10329" s="96"/>
      <c r="N10329" s="96"/>
      <c r="O10329" s="96"/>
      <c r="P10329" s="96"/>
    </row>
    <row r="10330" spans="1:16" x14ac:dyDescent="0.25">
      <c r="A10330" s="100">
        <v>43810</v>
      </c>
      <c r="B10330" s="101">
        <v>27</v>
      </c>
      <c r="C10330" s="92" t="str">
        <f t="shared" si="483"/>
        <v>GET /accounts/{AccountId}/statements/{StatementId}/transactions</v>
      </c>
      <c r="D10330" s="94" t="s">
        <v>207</v>
      </c>
      <c r="E10330" s="93" t="str">
        <f t="shared" si="484"/>
        <v>AISP</v>
      </c>
      <c r="F10330" s="93" t="str">
        <f t="shared" si="485"/>
        <v>Y</v>
      </c>
      <c r="G10330" s="95">
        <v>35096928.729516432</v>
      </c>
      <c r="H10330" s="102">
        <v>6953.381758073393</v>
      </c>
      <c r="I10330" s="102">
        <v>288.25985581641629</v>
      </c>
      <c r="J10330" s="96"/>
      <c r="K10330" s="96"/>
      <c r="L10330" s="96"/>
      <c r="M10330" s="96"/>
      <c r="N10330" s="96"/>
      <c r="O10330" s="96"/>
      <c r="P10330" s="96"/>
    </row>
    <row r="10331" spans="1:16" x14ac:dyDescent="0.25">
      <c r="A10331" s="100">
        <v>43810</v>
      </c>
      <c r="B10331" s="101">
        <v>28</v>
      </c>
      <c r="C10331" s="92" t="str">
        <f t="shared" si="483"/>
        <v>GET /statements</v>
      </c>
      <c r="D10331" s="94" t="s">
        <v>207</v>
      </c>
      <c r="E10331" s="93" t="str">
        <f t="shared" si="484"/>
        <v>AISP</v>
      </c>
      <c r="F10331" s="93" t="str">
        <f t="shared" si="485"/>
        <v>Y</v>
      </c>
      <c r="G10331" s="95">
        <v>3938740.7865600898</v>
      </c>
      <c r="H10331" s="102">
        <v>38504.118877382993</v>
      </c>
      <c r="I10331" s="102">
        <v>71.940887190885093</v>
      </c>
      <c r="J10331" s="96"/>
      <c r="K10331" s="96"/>
      <c r="L10331" s="96"/>
      <c r="M10331" s="96"/>
      <c r="N10331" s="96"/>
      <c r="O10331" s="96"/>
      <c r="P10331" s="96"/>
    </row>
    <row r="10332" spans="1:16" x14ac:dyDescent="0.25">
      <c r="A10332" s="100">
        <v>43810</v>
      </c>
      <c r="B10332" s="101">
        <v>29</v>
      </c>
      <c r="C10332" s="92" t="str">
        <f t="shared" si="483"/>
        <v>POST /domestic-payment-consents</v>
      </c>
      <c r="D10332" s="94" t="s">
        <v>207</v>
      </c>
      <c r="E10332" s="93" t="str">
        <f t="shared" si="484"/>
        <v>PISP</v>
      </c>
      <c r="F10332" s="93" t="str">
        <f t="shared" si="485"/>
        <v>N</v>
      </c>
      <c r="G10332" s="95">
        <v>3572368.6993033728</v>
      </c>
      <c r="H10332" s="102">
        <v>8439.2610564463957</v>
      </c>
      <c r="I10332" s="102">
        <v>89.689590546060145</v>
      </c>
      <c r="J10332" s="96"/>
      <c r="K10332" s="96"/>
      <c r="L10332" s="96"/>
      <c r="M10332" s="96"/>
      <c r="N10332" s="96"/>
      <c r="O10332" s="96"/>
      <c r="P10332" s="96"/>
    </row>
    <row r="10333" spans="1:16" x14ac:dyDescent="0.25">
      <c r="A10333" s="100">
        <v>43810</v>
      </c>
      <c r="B10333" s="101">
        <v>30</v>
      </c>
      <c r="C10333" s="92" t="str">
        <f t="shared" si="483"/>
        <v>GET /domestic-payment-consents/{ConsentId}</v>
      </c>
      <c r="D10333" s="94" t="s">
        <v>207</v>
      </c>
      <c r="E10333" s="93" t="str">
        <f t="shared" si="484"/>
        <v>PISP</v>
      </c>
      <c r="F10333" s="93" t="str">
        <f t="shared" si="485"/>
        <v>N</v>
      </c>
      <c r="G10333" s="95">
        <v>14347512.177596539</v>
      </c>
      <c r="H10333" s="102">
        <v>17635.97714405027</v>
      </c>
      <c r="I10333" s="102">
        <v>158.86548097224502</v>
      </c>
      <c r="J10333" s="96"/>
      <c r="K10333" s="96"/>
      <c r="L10333" s="96"/>
      <c r="M10333" s="96"/>
      <c r="N10333" s="96"/>
      <c r="O10333" s="96"/>
      <c r="P10333" s="96"/>
    </row>
    <row r="10334" spans="1:16" x14ac:dyDescent="0.25">
      <c r="A10334" s="100">
        <v>43810</v>
      </c>
      <c r="B10334" s="101">
        <v>31</v>
      </c>
      <c r="C10334" s="92" t="str">
        <f t="shared" si="483"/>
        <v>POST /domestic-payments</v>
      </c>
      <c r="D10334" s="94" t="s">
        <v>207</v>
      </c>
      <c r="E10334" s="93" t="str">
        <f t="shared" si="484"/>
        <v>PISP</v>
      </c>
      <c r="F10334" s="93" t="str">
        <f t="shared" si="485"/>
        <v>Y</v>
      </c>
      <c r="G10334" s="95">
        <v>5259043.7908478044</v>
      </c>
      <c r="H10334" s="102">
        <v>16398.646943926851</v>
      </c>
      <c r="I10334" s="102">
        <v>6.0764892852305383</v>
      </c>
      <c r="J10334" s="96"/>
      <c r="K10334" s="96"/>
      <c r="L10334" s="96"/>
      <c r="M10334" s="96"/>
      <c r="N10334" s="96"/>
      <c r="O10334" s="96"/>
      <c r="P10334" s="96"/>
    </row>
    <row r="10335" spans="1:16" x14ac:dyDescent="0.25">
      <c r="A10335" s="100">
        <v>43810</v>
      </c>
      <c r="B10335" s="101">
        <v>32</v>
      </c>
      <c r="C10335" s="92" t="str">
        <f t="shared" si="483"/>
        <v>GET /domestic-payments/{DomesticPaymentId}</v>
      </c>
      <c r="D10335" s="94" t="s">
        <v>207</v>
      </c>
      <c r="E10335" s="93" t="str">
        <f t="shared" si="484"/>
        <v>PISP</v>
      </c>
      <c r="F10335" s="93" t="str">
        <f t="shared" si="485"/>
        <v>Y</v>
      </c>
      <c r="G10335" s="95">
        <v>40839751.154936478</v>
      </c>
      <c r="H10335" s="102">
        <v>44094.753332906432</v>
      </c>
      <c r="I10335" s="102">
        <v>76.04250316373107</v>
      </c>
      <c r="J10335" s="96"/>
      <c r="K10335" s="96"/>
      <c r="L10335" s="96"/>
      <c r="M10335" s="96"/>
      <c r="N10335" s="96"/>
      <c r="O10335" s="96"/>
      <c r="P10335" s="96"/>
    </row>
    <row r="10336" spans="1:16" x14ac:dyDescent="0.25">
      <c r="A10336" s="100">
        <v>43810</v>
      </c>
      <c r="B10336" s="101">
        <v>33</v>
      </c>
      <c r="C10336" s="92" t="str">
        <f t="shared" si="483"/>
        <v>POST /domestic-scheduled-payment-consents</v>
      </c>
      <c r="D10336" s="94" t="s">
        <v>207</v>
      </c>
      <c r="E10336" s="93" t="str">
        <f t="shared" si="484"/>
        <v>PISP</v>
      </c>
      <c r="F10336" s="93" t="str">
        <f t="shared" si="485"/>
        <v>N</v>
      </c>
      <c r="G10336" s="95">
        <v>20633536.719736047</v>
      </c>
      <c r="H10336" s="102">
        <v>18424.925130948322</v>
      </c>
      <c r="I10336" s="102">
        <v>122.68369706100006</v>
      </c>
      <c r="J10336" s="96"/>
      <c r="K10336" s="96"/>
      <c r="L10336" s="96"/>
      <c r="M10336" s="96"/>
      <c r="N10336" s="96"/>
      <c r="O10336" s="96"/>
      <c r="P10336" s="96"/>
    </row>
    <row r="10337" spans="1:16" x14ac:dyDescent="0.25">
      <c r="A10337" s="100">
        <v>43810</v>
      </c>
      <c r="B10337" s="101">
        <v>34</v>
      </c>
      <c r="C10337" s="92" t="str">
        <f t="shared" si="483"/>
        <v>GET /domestic-scheduled-payment-consents/{ConsentId}</v>
      </c>
      <c r="D10337" s="94" t="s">
        <v>207</v>
      </c>
      <c r="E10337" s="93" t="str">
        <f t="shared" si="484"/>
        <v>PISP</v>
      </c>
      <c r="F10337" s="93" t="str">
        <f t="shared" si="485"/>
        <v>N</v>
      </c>
      <c r="G10337" s="95">
        <v>13042746.625918392</v>
      </c>
      <c r="H10337" s="102">
        <v>13709.347535267027</v>
      </c>
      <c r="I10337" s="102">
        <v>79.605095770199014</v>
      </c>
      <c r="J10337" s="96"/>
      <c r="K10337" s="96"/>
      <c r="L10337" s="96"/>
      <c r="M10337" s="96"/>
      <c r="N10337" s="96"/>
      <c r="O10337" s="96"/>
      <c r="P10337" s="96"/>
    </row>
    <row r="10338" spans="1:16" x14ac:dyDescent="0.25">
      <c r="A10338" s="100">
        <v>43810</v>
      </c>
      <c r="B10338" s="101">
        <v>35</v>
      </c>
      <c r="C10338" s="92" t="str">
        <f t="shared" si="483"/>
        <v>POST /domestic-scheduled-payments</v>
      </c>
      <c r="D10338" s="94" t="s">
        <v>207</v>
      </c>
      <c r="E10338" s="93" t="str">
        <f t="shared" si="484"/>
        <v>PISP</v>
      </c>
      <c r="F10338" s="93" t="str">
        <f t="shared" si="485"/>
        <v>Y</v>
      </c>
      <c r="G10338" s="95">
        <v>32776248.256788898</v>
      </c>
      <c r="H10338" s="102">
        <v>41709.633137863129</v>
      </c>
      <c r="I10338" s="102">
        <v>177.31553517166623</v>
      </c>
      <c r="J10338" s="96"/>
      <c r="K10338" s="96"/>
      <c r="L10338" s="96"/>
      <c r="M10338" s="96"/>
      <c r="N10338" s="96"/>
      <c r="O10338" s="96"/>
      <c r="P10338" s="96"/>
    </row>
    <row r="10339" spans="1:16" x14ac:dyDescent="0.25">
      <c r="A10339" s="100">
        <v>43810</v>
      </c>
      <c r="B10339" s="101">
        <v>36</v>
      </c>
      <c r="C10339" s="92" t="str">
        <f t="shared" si="483"/>
        <v>GET /domestic-scheduled-payments/{DomesticScheduledPaymentId}</v>
      </c>
      <c r="D10339" s="94" t="s">
        <v>207</v>
      </c>
      <c r="E10339" s="93" t="str">
        <f t="shared" si="484"/>
        <v>PISP</v>
      </c>
      <c r="F10339" s="93" t="str">
        <f t="shared" si="485"/>
        <v>Y</v>
      </c>
      <c r="G10339" s="95">
        <v>16314346.38894631</v>
      </c>
      <c r="H10339" s="102">
        <v>34120.977812327932</v>
      </c>
      <c r="I10339" s="102">
        <v>91.178090636084079</v>
      </c>
      <c r="J10339" s="96"/>
      <c r="K10339" s="96"/>
      <c r="L10339" s="96"/>
      <c r="M10339" s="96"/>
      <c r="N10339" s="96"/>
      <c r="O10339" s="96"/>
      <c r="P10339" s="96"/>
    </row>
    <row r="10340" spans="1:16" x14ac:dyDescent="0.25">
      <c r="A10340" s="100">
        <v>43810</v>
      </c>
      <c r="B10340" s="101">
        <v>37</v>
      </c>
      <c r="C10340" s="92" t="str">
        <f t="shared" si="483"/>
        <v>POST /domestic-standing-order-consents</v>
      </c>
      <c r="D10340" s="94" t="s">
        <v>207</v>
      </c>
      <c r="E10340" s="93" t="str">
        <f t="shared" si="484"/>
        <v>PISP</v>
      </c>
      <c r="F10340" s="93" t="str">
        <f t="shared" si="485"/>
        <v>N</v>
      </c>
      <c r="G10340" s="95">
        <v>27956090.584774494</v>
      </c>
      <c r="H10340" s="102">
        <v>25882.020873659705</v>
      </c>
      <c r="I10340" s="102">
        <v>238.71876200378006</v>
      </c>
      <c r="J10340" s="96"/>
      <c r="K10340" s="96"/>
      <c r="L10340" s="96"/>
      <c r="M10340" s="96"/>
      <c r="N10340" s="96"/>
      <c r="O10340" s="96"/>
      <c r="P10340" s="96"/>
    </row>
    <row r="10341" spans="1:16" x14ac:dyDescent="0.25">
      <c r="A10341" s="100">
        <v>43810</v>
      </c>
      <c r="B10341" s="101">
        <v>38</v>
      </c>
      <c r="C10341" s="92" t="str">
        <f t="shared" si="483"/>
        <v>GET /domestic-standing-order-consents/{ConsentId}</v>
      </c>
      <c r="D10341" s="94" t="s">
        <v>207</v>
      </c>
      <c r="E10341" s="93" t="str">
        <f t="shared" si="484"/>
        <v>PISP</v>
      </c>
      <c r="F10341" s="93" t="str">
        <f t="shared" si="485"/>
        <v>N</v>
      </c>
      <c r="G10341" s="95">
        <v>27281331.952057626</v>
      </c>
      <c r="H10341" s="102">
        <v>31174.185042244779</v>
      </c>
      <c r="I10341" s="102">
        <v>229.55057323341418</v>
      </c>
      <c r="J10341" s="96"/>
      <c r="K10341" s="96"/>
      <c r="L10341" s="96"/>
      <c r="M10341" s="96"/>
      <c r="N10341" s="96"/>
      <c r="O10341" s="96"/>
      <c r="P10341" s="96"/>
    </row>
    <row r="10342" spans="1:16" x14ac:dyDescent="0.25">
      <c r="A10342" s="100">
        <v>43810</v>
      </c>
      <c r="B10342" s="101">
        <v>39</v>
      </c>
      <c r="C10342" s="92" t="str">
        <f t="shared" si="483"/>
        <v>POST /domestic-standing-orders</v>
      </c>
      <c r="D10342" s="94" t="s">
        <v>207</v>
      </c>
      <c r="E10342" s="93" t="str">
        <f t="shared" si="484"/>
        <v>PISP</v>
      </c>
      <c r="F10342" s="93" t="str">
        <f t="shared" si="485"/>
        <v>Y</v>
      </c>
      <c r="G10342" s="95">
        <v>8428387.2949373014</v>
      </c>
      <c r="H10342" s="102">
        <v>17991.403291595434</v>
      </c>
      <c r="I10342" s="102">
        <v>2.2353023152670235</v>
      </c>
      <c r="J10342" s="96"/>
      <c r="K10342" s="96"/>
      <c r="L10342" s="96"/>
      <c r="M10342" s="96"/>
      <c r="N10342" s="96"/>
      <c r="O10342" s="96"/>
      <c r="P10342" s="96"/>
    </row>
    <row r="10343" spans="1:16" x14ac:dyDescent="0.25">
      <c r="A10343" s="100">
        <v>43810</v>
      </c>
      <c r="B10343" s="101">
        <v>40</v>
      </c>
      <c r="C10343" s="92" t="str">
        <f t="shared" si="483"/>
        <v>GET /domestic-standing-orders/{DomesticStandingOrderId}</v>
      </c>
      <c r="D10343" s="94" t="s">
        <v>207</v>
      </c>
      <c r="E10343" s="93" t="str">
        <f t="shared" si="484"/>
        <v>PISP</v>
      </c>
      <c r="F10343" s="93" t="str">
        <f t="shared" si="485"/>
        <v>Y</v>
      </c>
      <c r="G10343" s="95">
        <v>6995445.2661709124</v>
      </c>
      <c r="H10343" s="102">
        <v>8043.7318986013106</v>
      </c>
      <c r="I10343" s="102">
        <v>261.07079493775706</v>
      </c>
      <c r="J10343" s="96"/>
      <c r="K10343" s="96"/>
      <c r="L10343" s="96"/>
      <c r="M10343" s="96"/>
      <c r="N10343" s="96"/>
      <c r="O10343" s="96"/>
      <c r="P10343" s="96"/>
    </row>
    <row r="10344" spans="1:16" x14ac:dyDescent="0.25">
      <c r="A10344" s="100">
        <v>43810</v>
      </c>
      <c r="B10344" s="101">
        <v>41</v>
      </c>
      <c r="C10344" s="92" t="str">
        <f t="shared" si="483"/>
        <v>POST /international-payment-consents</v>
      </c>
      <c r="D10344" s="94" t="s">
        <v>207</v>
      </c>
      <c r="E10344" s="93" t="str">
        <f t="shared" si="484"/>
        <v>PISP</v>
      </c>
      <c r="F10344" s="93" t="str">
        <f t="shared" si="485"/>
        <v>N</v>
      </c>
      <c r="G10344" s="95">
        <v>32570244.428636052</v>
      </c>
      <c r="H10344" s="102">
        <v>46714.635382404995</v>
      </c>
      <c r="I10344" s="102">
        <v>75.708921787886197</v>
      </c>
      <c r="J10344" s="96"/>
      <c r="K10344" s="96"/>
      <c r="L10344" s="96"/>
      <c r="M10344" s="96"/>
      <c r="N10344" s="96"/>
      <c r="O10344" s="96"/>
      <c r="P10344" s="96"/>
    </row>
    <row r="10345" spans="1:16" x14ac:dyDescent="0.25">
      <c r="A10345" s="100">
        <v>43810</v>
      </c>
      <c r="B10345" s="101">
        <v>42</v>
      </c>
      <c r="C10345" s="92" t="str">
        <f t="shared" si="483"/>
        <v>GET /international-payment-consents/{ConsentId}</v>
      </c>
      <c r="D10345" s="94" t="s">
        <v>207</v>
      </c>
      <c r="E10345" s="93" t="str">
        <f t="shared" si="484"/>
        <v>PISP</v>
      </c>
      <c r="F10345" s="93" t="str">
        <f t="shared" si="485"/>
        <v>N</v>
      </c>
      <c r="G10345" s="95">
        <v>34870549.03270635</v>
      </c>
      <c r="H10345" s="102">
        <v>33271.492101012511</v>
      </c>
      <c r="I10345" s="102">
        <v>301.34432541454197</v>
      </c>
      <c r="J10345" s="96"/>
      <c r="K10345" s="96"/>
      <c r="L10345" s="96"/>
      <c r="M10345" s="96"/>
      <c r="N10345" s="96"/>
      <c r="O10345" s="96"/>
      <c r="P10345" s="96"/>
    </row>
    <row r="10346" spans="1:16" x14ac:dyDescent="0.25">
      <c r="A10346" s="100">
        <v>43810</v>
      </c>
      <c r="B10346" s="101">
        <v>43</v>
      </c>
      <c r="C10346" s="92" t="str">
        <f t="shared" si="483"/>
        <v>POST /international-payments</v>
      </c>
      <c r="D10346" s="94" t="s">
        <v>207</v>
      </c>
      <c r="E10346" s="93" t="str">
        <f t="shared" si="484"/>
        <v>PISP</v>
      </c>
      <c r="F10346" s="93" t="str">
        <f t="shared" si="485"/>
        <v>Y</v>
      </c>
      <c r="G10346" s="95">
        <v>41850511.815605015</v>
      </c>
      <c r="H10346" s="102">
        <v>43110.046172295311</v>
      </c>
      <c r="I10346" s="102">
        <v>49.956153159247144</v>
      </c>
      <c r="J10346" s="96"/>
      <c r="K10346" s="96"/>
      <c r="L10346" s="96"/>
      <c r="M10346" s="96"/>
      <c r="N10346" s="96"/>
      <c r="O10346" s="96"/>
      <c r="P10346" s="96"/>
    </row>
    <row r="10347" spans="1:16" x14ac:dyDescent="0.25">
      <c r="A10347" s="100">
        <v>43810</v>
      </c>
      <c r="B10347" s="101">
        <v>44</v>
      </c>
      <c r="C10347" s="92" t="str">
        <f t="shared" si="483"/>
        <v>GET /international-payments/{InternationalPaymentId}</v>
      </c>
      <c r="D10347" s="94" t="s">
        <v>207</v>
      </c>
      <c r="E10347" s="93" t="str">
        <f t="shared" si="484"/>
        <v>PISP</v>
      </c>
      <c r="F10347" s="93" t="str">
        <f t="shared" si="485"/>
        <v>Y</v>
      </c>
      <c r="G10347" s="95">
        <v>13733551.822657894</v>
      </c>
      <c r="H10347" s="102">
        <v>18031.529384869631</v>
      </c>
      <c r="I10347" s="102">
        <v>63.501038710535255</v>
      </c>
      <c r="J10347" s="96"/>
      <c r="K10347" s="96"/>
      <c r="L10347" s="96"/>
      <c r="M10347" s="96"/>
      <c r="N10347" s="96"/>
      <c r="O10347" s="96"/>
      <c r="P10347" s="96"/>
    </row>
    <row r="10348" spans="1:16" x14ac:dyDescent="0.25">
      <c r="A10348" s="100">
        <v>43810</v>
      </c>
      <c r="B10348" s="101">
        <v>45</v>
      </c>
      <c r="C10348" s="92" t="str">
        <f t="shared" si="483"/>
        <v>POST /international-scheduled-payment-consents</v>
      </c>
      <c r="D10348" s="94" t="s">
        <v>207</v>
      </c>
      <c r="E10348" s="93" t="str">
        <f t="shared" si="484"/>
        <v>PISP</v>
      </c>
      <c r="F10348" s="93" t="str">
        <f t="shared" si="485"/>
        <v>N</v>
      </c>
      <c r="G10348" s="95">
        <v>27429541.732054971</v>
      </c>
      <c r="H10348" s="102">
        <v>32339.325959121656</v>
      </c>
      <c r="I10348" s="102">
        <v>15.992660664117107</v>
      </c>
      <c r="J10348" s="96"/>
      <c r="K10348" s="96"/>
      <c r="L10348" s="96"/>
      <c r="M10348" s="96"/>
      <c r="N10348" s="96"/>
      <c r="O10348" s="96"/>
      <c r="P10348" s="96"/>
    </row>
    <row r="10349" spans="1:16" x14ac:dyDescent="0.25">
      <c r="A10349" s="100">
        <v>43810</v>
      </c>
      <c r="B10349" s="101">
        <v>46</v>
      </c>
      <c r="C10349" s="92" t="str">
        <f t="shared" si="483"/>
        <v>GET /international-scheduled-payment-consents/{ConsentId}</v>
      </c>
      <c r="D10349" s="94" t="s">
        <v>207</v>
      </c>
      <c r="E10349" s="93" t="str">
        <f t="shared" si="484"/>
        <v>PISP</v>
      </c>
      <c r="F10349" s="93" t="str">
        <f t="shared" si="485"/>
        <v>N</v>
      </c>
      <c r="G10349" s="95">
        <v>10790033.52819578</v>
      </c>
      <c r="H10349" s="102">
        <v>29967.984332938559</v>
      </c>
      <c r="I10349" s="102">
        <v>26.794959835408836</v>
      </c>
      <c r="J10349" s="96"/>
      <c r="K10349" s="96"/>
      <c r="L10349" s="96"/>
      <c r="M10349" s="96"/>
      <c r="N10349" s="96"/>
      <c r="O10349" s="96"/>
      <c r="P10349" s="96"/>
    </row>
    <row r="10350" spans="1:16" x14ac:dyDescent="0.25">
      <c r="A10350" s="100">
        <v>43810</v>
      </c>
      <c r="B10350" s="101">
        <v>47</v>
      </c>
      <c r="C10350" s="92" t="str">
        <f t="shared" si="483"/>
        <v>POST /international-scheduled-payments</v>
      </c>
      <c r="D10350" s="94" t="s">
        <v>207</v>
      </c>
      <c r="E10350" s="93" t="str">
        <f t="shared" si="484"/>
        <v>PISP</v>
      </c>
      <c r="F10350" s="93" t="str">
        <f t="shared" si="485"/>
        <v>Y</v>
      </c>
      <c r="G10350" s="95">
        <v>15313258.188541915</v>
      </c>
      <c r="H10350" s="101">
        <v>21572.770694232469</v>
      </c>
      <c r="I10350" s="101">
        <v>73.201167267531204</v>
      </c>
      <c r="J10350" s="96"/>
      <c r="K10350" s="96"/>
      <c r="L10350" s="96"/>
      <c r="M10350" s="96"/>
      <c r="N10350" s="96"/>
      <c r="O10350" s="96"/>
      <c r="P10350" s="96"/>
    </row>
    <row r="10351" spans="1:16" x14ac:dyDescent="0.25">
      <c r="A10351" s="100">
        <v>43810</v>
      </c>
      <c r="B10351" s="101">
        <v>48</v>
      </c>
      <c r="C10351" s="92" t="str">
        <f t="shared" si="483"/>
        <v>GET /international-scheduled-payments/{InternationalScheduledPaymentId}</v>
      </c>
      <c r="D10351" s="94" t="s">
        <v>207</v>
      </c>
      <c r="E10351" s="93" t="str">
        <f t="shared" si="484"/>
        <v>PISP</v>
      </c>
      <c r="F10351" s="93" t="str">
        <f t="shared" si="485"/>
        <v>Y</v>
      </c>
      <c r="G10351" s="95">
        <v>25463640.475249205</v>
      </c>
      <c r="H10351" s="101">
        <v>40475.198455331956</v>
      </c>
      <c r="I10351" s="101">
        <v>59.573235266880339</v>
      </c>
      <c r="J10351" s="96"/>
      <c r="K10351" s="96"/>
      <c r="L10351" s="96"/>
      <c r="M10351" s="96"/>
      <c r="N10351" s="96"/>
      <c r="O10351" s="96"/>
      <c r="P10351" s="96"/>
    </row>
    <row r="10352" spans="1:16" x14ac:dyDescent="0.25">
      <c r="A10352" s="100">
        <v>43810</v>
      </c>
      <c r="B10352" s="101">
        <v>49</v>
      </c>
      <c r="C10352" s="92" t="str">
        <f t="shared" si="483"/>
        <v>POST /international-standing-order-consents</v>
      </c>
      <c r="D10352" s="94" t="s">
        <v>207</v>
      </c>
      <c r="E10352" s="93" t="str">
        <f t="shared" si="484"/>
        <v>PISP</v>
      </c>
      <c r="F10352" s="93" t="str">
        <f t="shared" si="485"/>
        <v>N</v>
      </c>
      <c r="G10352" s="95">
        <v>3985585.1684190598</v>
      </c>
      <c r="H10352" s="101">
        <v>11849.160067079776</v>
      </c>
      <c r="I10352" s="101">
        <v>6.0071113848412097</v>
      </c>
      <c r="J10352" s="96"/>
      <c r="K10352" s="96"/>
      <c r="L10352" s="96"/>
      <c r="M10352" s="96"/>
      <c r="N10352" s="96"/>
      <c r="O10352" s="96"/>
      <c r="P10352" s="96"/>
    </row>
    <row r="10353" spans="1:16" x14ac:dyDescent="0.25">
      <c r="A10353" s="100">
        <v>43810</v>
      </c>
      <c r="B10353" s="101">
        <v>50</v>
      </c>
      <c r="C10353" s="92" t="str">
        <f t="shared" si="483"/>
        <v>GET /international-standing-order-consents/{ConsentId}</v>
      </c>
      <c r="D10353" s="94" t="s">
        <v>207</v>
      </c>
      <c r="E10353" s="93" t="str">
        <f t="shared" si="484"/>
        <v>PISP</v>
      </c>
      <c r="F10353" s="93" t="str">
        <f t="shared" si="485"/>
        <v>N</v>
      </c>
      <c r="G10353" s="95">
        <v>20393949.340562712</v>
      </c>
      <c r="H10353" s="101">
        <v>30837.637755202253</v>
      </c>
      <c r="I10353" s="101">
        <v>256.36669546633249</v>
      </c>
      <c r="J10353" s="96"/>
      <c r="K10353" s="96"/>
      <c r="L10353" s="96"/>
      <c r="M10353" s="96"/>
      <c r="N10353" s="96"/>
      <c r="O10353" s="96"/>
      <c r="P10353" s="96"/>
    </row>
    <row r="10354" spans="1:16" x14ac:dyDescent="0.25">
      <c r="A10354" s="100">
        <v>43810</v>
      </c>
      <c r="B10354" s="101">
        <v>51</v>
      </c>
      <c r="C10354" s="92" t="str">
        <f t="shared" si="483"/>
        <v>POST /international-standing-orders</v>
      </c>
      <c r="D10354" s="94" t="s">
        <v>207</v>
      </c>
      <c r="E10354" s="93" t="str">
        <f t="shared" si="484"/>
        <v>PISP</v>
      </c>
      <c r="F10354" s="93" t="str">
        <f t="shared" si="485"/>
        <v>Y</v>
      </c>
      <c r="G10354" s="95">
        <v>14504132.815191094</v>
      </c>
      <c r="H10354" s="101">
        <v>24286.716574603164</v>
      </c>
      <c r="I10354" s="101">
        <v>245.64985392390722</v>
      </c>
      <c r="J10354" s="96"/>
      <c r="K10354" s="96"/>
      <c r="L10354" s="96"/>
      <c r="M10354" s="96"/>
      <c r="N10354" s="96"/>
      <c r="O10354" s="96"/>
      <c r="P10354" s="96"/>
    </row>
    <row r="10355" spans="1:16" x14ac:dyDescent="0.25">
      <c r="A10355" s="100">
        <v>43810</v>
      </c>
      <c r="B10355" s="101">
        <v>52</v>
      </c>
      <c r="C10355" s="92" t="str">
        <f t="shared" si="483"/>
        <v>GET /international-standing-orders/{InternationalStandingOrderPaymentId}</v>
      </c>
      <c r="D10355" s="94" t="s">
        <v>207</v>
      </c>
      <c r="E10355" s="93" t="str">
        <f t="shared" si="484"/>
        <v>PISP</v>
      </c>
      <c r="F10355" s="93" t="str">
        <f t="shared" si="485"/>
        <v>Y</v>
      </c>
      <c r="G10355" s="95">
        <v>7292553.6464331998</v>
      </c>
      <c r="H10355" s="101">
        <v>17403.505999397639</v>
      </c>
      <c r="I10355" s="101">
        <v>79.750799971040337</v>
      </c>
      <c r="J10355" s="96"/>
      <c r="K10355" s="96"/>
      <c r="L10355" s="96"/>
      <c r="M10355" s="96"/>
      <c r="N10355" s="96"/>
      <c r="O10355" s="96"/>
      <c r="P10355" s="96"/>
    </row>
    <row r="10356" spans="1:16" x14ac:dyDescent="0.25">
      <c r="A10356" s="100">
        <v>43810</v>
      </c>
      <c r="B10356" s="101">
        <v>53</v>
      </c>
      <c r="C10356" s="92" t="str">
        <f t="shared" si="483"/>
        <v>POST /file-payment-consents</v>
      </c>
      <c r="D10356" s="94" t="s">
        <v>207</v>
      </c>
      <c r="E10356" s="93" t="str">
        <f t="shared" si="484"/>
        <v>PISP</v>
      </c>
      <c r="F10356" s="93" t="str">
        <f t="shared" si="485"/>
        <v>N</v>
      </c>
      <c r="G10356" s="95">
        <v>12371244.371995144</v>
      </c>
      <c r="H10356" s="101">
        <v>13128.513132468313</v>
      </c>
      <c r="I10356" s="101">
        <v>22.206815618849966</v>
      </c>
      <c r="J10356" s="96"/>
      <c r="K10356" s="96"/>
      <c r="L10356" s="96"/>
      <c r="M10356" s="96"/>
      <c r="N10356" s="96"/>
      <c r="O10356" s="96"/>
      <c r="P10356" s="96"/>
    </row>
    <row r="10357" spans="1:16" x14ac:dyDescent="0.25">
      <c r="A10357" s="100">
        <v>43810</v>
      </c>
      <c r="B10357" s="101">
        <v>54</v>
      </c>
      <c r="C10357" s="92" t="str">
        <f t="shared" si="483"/>
        <v>GET /file-payment-consents/{ConsentId}</v>
      </c>
      <c r="D10357" s="94" t="s">
        <v>207</v>
      </c>
      <c r="E10357" s="93" t="str">
        <f t="shared" si="484"/>
        <v>PISP</v>
      </c>
      <c r="F10357" s="93" t="str">
        <f t="shared" si="485"/>
        <v>N</v>
      </c>
      <c r="G10357" s="95">
        <v>21319990.034799017</v>
      </c>
      <c r="H10357" s="101">
        <v>23612.228449162689</v>
      </c>
      <c r="I10357" s="101">
        <v>216.65399763199062</v>
      </c>
      <c r="J10357" s="96"/>
      <c r="K10357" s="96"/>
      <c r="L10357" s="96"/>
      <c r="M10357" s="96"/>
      <c r="N10357" s="96"/>
      <c r="O10357" s="96"/>
      <c r="P10357" s="96"/>
    </row>
    <row r="10358" spans="1:16" x14ac:dyDescent="0.25">
      <c r="A10358" s="100">
        <v>43810</v>
      </c>
      <c r="B10358" s="101">
        <v>55</v>
      </c>
      <c r="C10358" s="92" t="str">
        <f t="shared" si="483"/>
        <v>POST /file-payment-consents/{ConsentId}/file</v>
      </c>
      <c r="D10358" s="94" t="s">
        <v>207</v>
      </c>
      <c r="E10358" s="93" t="str">
        <f t="shared" si="484"/>
        <v>PISP</v>
      </c>
      <c r="F10358" s="93" t="str">
        <f t="shared" si="485"/>
        <v>N</v>
      </c>
      <c r="G10358" s="95">
        <v>24080063.766977258</v>
      </c>
      <c r="H10358" s="101">
        <v>32220.577028045132</v>
      </c>
      <c r="I10358" s="101">
        <v>67.695919735017242</v>
      </c>
      <c r="J10358" s="96"/>
      <c r="K10358" s="96"/>
      <c r="L10358" s="96"/>
      <c r="M10358" s="96"/>
      <c r="N10358" s="96"/>
      <c r="O10358" s="96"/>
      <c r="P10358" s="96"/>
    </row>
    <row r="10359" spans="1:16" x14ac:dyDescent="0.25">
      <c r="A10359" s="100">
        <v>43810</v>
      </c>
      <c r="B10359" s="101">
        <v>56</v>
      </c>
      <c r="C10359" s="92" t="str">
        <f t="shared" si="483"/>
        <v>GET /file-payment-consents/{ConsentId}/file</v>
      </c>
      <c r="D10359" s="94" t="s">
        <v>207</v>
      </c>
      <c r="E10359" s="93" t="str">
        <f t="shared" si="484"/>
        <v>PISP</v>
      </c>
      <c r="F10359" s="93" t="str">
        <f t="shared" si="485"/>
        <v>N</v>
      </c>
      <c r="G10359" s="95">
        <v>27340908.886849858</v>
      </c>
      <c r="H10359" s="101">
        <v>34934.072958083874</v>
      </c>
      <c r="I10359" s="101">
        <v>45.772925067799896</v>
      </c>
      <c r="J10359" s="96"/>
      <c r="K10359" s="96"/>
      <c r="L10359" s="96"/>
      <c r="M10359" s="96"/>
      <c r="N10359" s="96"/>
      <c r="O10359" s="96"/>
      <c r="P10359" s="96"/>
    </row>
    <row r="10360" spans="1:16" x14ac:dyDescent="0.25">
      <c r="A10360" s="100">
        <v>43810</v>
      </c>
      <c r="B10360" s="101">
        <v>57</v>
      </c>
      <c r="C10360" s="92" t="str">
        <f t="shared" si="483"/>
        <v>POST /file-payments</v>
      </c>
      <c r="D10360" s="94" t="s">
        <v>207</v>
      </c>
      <c r="E10360" s="93" t="str">
        <f t="shared" si="484"/>
        <v>PISP</v>
      </c>
      <c r="F10360" s="93" t="str">
        <f t="shared" si="485"/>
        <v>Y</v>
      </c>
      <c r="G10360" s="95">
        <v>364648423.89026678</v>
      </c>
      <c r="H10360" s="101">
        <v>4165.9018132600504</v>
      </c>
      <c r="I10360" s="101">
        <v>65.949524839853723</v>
      </c>
      <c r="J10360" s="96"/>
      <c r="K10360" s="96"/>
      <c r="L10360" s="96"/>
      <c r="M10360" s="96"/>
      <c r="N10360" s="96"/>
      <c r="O10360" s="96"/>
      <c r="P10360" s="96"/>
    </row>
    <row r="10361" spans="1:16" x14ac:dyDescent="0.25">
      <c r="A10361" s="100">
        <v>43810</v>
      </c>
      <c r="B10361" s="101">
        <v>58</v>
      </c>
      <c r="C10361" s="92" t="str">
        <f t="shared" si="483"/>
        <v>GET /file-payments/{FilePaymentId}</v>
      </c>
      <c r="D10361" s="94" t="s">
        <v>207</v>
      </c>
      <c r="E10361" s="93" t="str">
        <f t="shared" si="484"/>
        <v>PISP</v>
      </c>
      <c r="F10361" s="93" t="str">
        <f t="shared" si="485"/>
        <v>Y</v>
      </c>
      <c r="G10361" s="95">
        <v>79199895.952538639</v>
      </c>
      <c r="H10361" s="101">
        <v>935.16341801720887</v>
      </c>
      <c r="I10361" s="101">
        <v>126.20782901389759</v>
      </c>
      <c r="J10361" s="96"/>
      <c r="K10361" s="96"/>
      <c r="L10361" s="96"/>
      <c r="M10361" s="96"/>
      <c r="N10361" s="96"/>
      <c r="O10361" s="96"/>
      <c r="P10361" s="96"/>
    </row>
    <row r="10362" spans="1:16" x14ac:dyDescent="0.25">
      <c r="A10362" s="100">
        <v>43810</v>
      </c>
      <c r="B10362" s="101">
        <v>59</v>
      </c>
      <c r="C10362" s="92" t="str">
        <f t="shared" si="483"/>
        <v>GET /file-payments/{FilePaymentId}/report-file</v>
      </c>
      <c r="D10362" s="94" t="s">
        <v>207</v>
      </c>
      <c r="E10362" s="93" t="str">
        <f t="shared" si="484"/>
        <v>PISP</v>
      </c>
      <c r="F10362" s="93" t="str">
        <f t="shared" si="485"/>
        <v>Y</v>
      </c>
      <c r="G10362" s="95">
        <v>61343865.334551014</v>
      </c>
      <c r="H10362" s="101">
        <v>2495.372887902839</v>
      </c>
      <c r="I10362" s="101">
        <v>98.392447522041337</v>
      </c>
      <c r="J10362" s="96"/>
      <c r="K10362" s="96"/>
      <c r="L10362" s="96"/>
      <c r="M10362" s="96"/>
      <c r="N10362" s="96"/>
      <c r="O10362" s="96"/>
      <c r="P10362" s="96"/>
    </row>
    <row r="10363" spans="1:16" x14ac:dyDescent="0.25">
      <c r="A10363" s="100">
        <v>43810</v>
      </c>
      <c r="B10363" s="101">
        <v>60</v>
      </c>
      <c r="C10363" s="92" t="str">
        <f t="shared" si="483"/>
        <v>POST /funds-confirmation-consents</v>
      </c>
      <c r="D10363" s="94" t="s">
        <v>207</v>
      </c>
      <c r="E10363" s="93" t="str">
        <f t="shared" si="484"/>
        <v>CoF</v>
      </c>
      <c r="F10363" s="93" t="str">
        <f t="shared" si="485"/>
        <v>N</v>
      </c>
      <c r="G10363" s="95">
        <v>15914393.704766462</v>
      </c>
      <c r="H10363" s="102">
        <v>15626.88025196884</v>
      </c>
      <c r="I10363" s="102">
        <v>13.103780681752546</v>
      </c>
      <c r="J10363" s="96"/>
      <c r="K10363" s="96"/>
      <c r="L10363" s="96"/>
      <c r="M10363" s="96"/>
      <c r="N10363" s="96"/>
      <c r="O10363" s="96"/>
      <c r="P10363" s="96"/>
    </row>
    <row r="10364" spans="1:16" x14ac:dyDescent="0.25">
      <c r="A10364" s="100">
        <v>43810</v>
      </c>
      <c r="B10364" s="101">
        <v>61</v>
      </c>
      <c r="C10364" s="92" t="str">
        <f t="shared" si="483"/>
        <v>GET /funds-confirmation-consents/{ConsentId}</v>
      </c>
      <c r="D10364" s="94" t="s">
        <v>207</v>
      </c>
      <c r="E10364" s="93" t="str">
        <f t="shared" si="484"/>
        <v>CoF</v>
      </c>
      <c r="F10364" s="93" t="str">
        <f t="shared" si="485"/>
        <v>N</v>
      </c>
      <c r="G10364" s="95">
        <v>20429822.910266239</v>
      </c>
      <c r="H10364" s="102">
        <v>42020.86109692524</v>
      </c>
      <c r="I10364" s="102">
        <v>213.04398042890131</v>
      </c>
      <c r="J10364" s="96"/>
      <c r="K10364" s="96"/>
      <c r="L10364" s="96"/>
      <c r="M10364" s="96"/>
      <c r="N10364" s="96"/>
      <c r="O10364" s="96"/>
      <c r="P10364" s="96"/>
    </row>
    <row r="10365" spans="1:16" x14ac:dyDescent="0.25">
      <c r="A10365" s="100">
        <v>43810</v>
      </c>
      <c r="B10365" s="101">
        <v>62</v>
      </c>
      <c r="C10365" s="92" t="str">
        <f t="shared" si="483"/>
        <v>DELETE /funds-confirmation-consents/{ConsentId}</v>
      </c>
      <c r="D10365" s="94" t="s">
        <v>207</v>
      </c>
      <c r="E10365" s="93" t="str">
        <f t="shared" si="484"/>
        <v>CoF</v>
      </c>
      <c r="F10365" s="93" t="str">
        <f t="shared" si="485"/>
        <v>N</v>
      </c>
      <c r="G10365" s="95">
        <v>6941760.6428991873</v>
      </c>
      <c r="H10365" s="102">
        <v>12800.554189412402</v>
      </c>
      <c r="I10365" s="102">
        <v>129.82485887636145</v>
      </c>
      <c r="J10365" s="96"/>
      <c r="K10365" s="96"/>
      <c r="L10365" s="96"/>
      <c r="M10365" s="96"/>
      <c r="N10365" s="96"/>
      <c r="O10365" s="96"/>
      <c r="P10365" s="96"/>
    </row>
    <row r="10366" spans="1:16" x14ac:dyDescent="0.25">
      <c r="A10366" s="100">
        <v>43810</v>
      </c>
      <c r="B10366" s="101">
        <v>63</v>
      </c>
      <c r="C10366" s="92" t="str">
        <f t="shared" si="483"/>
        <v>POST /funds-confirmations</v>
      </c>
      <c r="D10366" s="94" t="s">
        <v>207</v>
      </c>
      <c r="E10366" s="93" t="str">
        <f t="shared" si="484"/>
        <v>CoF</v>
      </c>
      <c r="F10366" s="93" t="str">
        <f t="shared" si="485"/>
        <v>Y</v>
      </c>
      <c r="G10366" s="95">
        <v>9367218.1056783088</v>
      </c>
      <c r="H10366" s="102">
        <v>18821.832525084039</v>
      </c>
      <c r="I10366" s="102">
        <v>244.91404271617569</v>
      </c>
      <c r="J10366" s="96"/>
      <c r="K10366" s="96"/>
      <c r="L10366" s="96"/>
      <c r="M10366" s="96"/>
      <c r="N10366" s="96"/>
      <c r="O10366" s="96"/>
      <c r="P10366" s="96"/>
    </row>
    <row r="10367" spans="1:16" x14ac:dyDescent="0.25">
      <c r="A10367" s="46">
        <v>43810</v>
      </c>
      <c r="B10367" s="101">
        <v>0</v>
      </c>
      <c r="C10367" s="92" t="str">
        <f t="shared" si="483"/>
        <v>OIDC endpoints for token IDs</v>
      </c>
      <c r="D10367" s="94" t="s">
        <v>208</v>
      </c>
      <c r="E10367" s="93" t="str">
        <f t="shared" si="484"/>
        <v>OIDC</v>
      </c>
      <c r="F10367" s="93" t="str">
        <f t="shared" si="485"/>
        <v>N</v>
      </c>
      <c r="G10367" s="112">
        <v>699979261.51330829</v>
      </c>
      <c r="H10367" s="68">
        <v>1714157.9336380379</v>
      </c>
      <c r="I10367" s="68">
        <v>591.50161006405415</v>
      </c>
      <c r="J10367" s="96"/>
      <c r="K10367" s="96"/>
      <c r="L10367" s="96"/>
      <c r="M10367" s="96"/>
      <c r="N10367" s="96"/>
      <c r="O10367" s="96"/>
      <c r="P10367" s="96"/>
    </row>
    <row r="10368" spans="1:16" x14ac:dyDescent="0.25">
      <c r="A10368" s="97">
        <v>43810</v>
      </c>
      <c r="B10368" s="101">
        <v>1</v>
      </c>
      <c r="C10368" s="92" t="str">
        <f t="shared" si="483"/>
        <v>POST /account-access-consents</v>
      </c>
      <c r="D10368" s="94" t="s">
        <v>208</v>
      </c>
      <c r="E10368" s="93" t="str">
        <f t="shared" si="484"/>
        <v>AISP</v>
      </c>
      <c r="F10368" s="93" t="str">
        <f t="shared" si="485"/>
        <v>N</v>
      </c>
      <c r="G10368" s="95">
        <v>624153.05272513186</v>
      </c>
      <c r="H10368" s="99">
        <v>30571.995366540647</v>
      </c>
      <c r="I10368" s="99">
        <v>89.837528237404811</v>
      </c>
      <c r="J10368" s="96"/>
      <c r="K10368" s="96"/>
      <c r="L10368" s="96"/>
      <c r="M10368" s="96"/>
      <c r="N10368" s="96"/>
      <c r="O10368" s="96"/>
      <c r="P10368" s="96"/>
    </row>
    <row r="10369" spans="1:16" x14ac:dyDescent="0.25">
      <c r="A10369" s="97">
        <v>43810</v>
      </c>
      <c r="B10369" s="101">
        <v>2</v>
      </c>
      <c r="C10369" s="92" t="str">
        <f t="shared" si="483"/>
        <v>GET /account-access-consents/{ConsentId}</v>
      </c>
      <c r="D10369" s="94" t="s">
        <v>208</v>
      </c>
      <c r="E10369" s="93" t="str">
        <f t="shared" si="484"/>
        <v>AISP</v>
      </c>
      <c r="F10369" s="93" t="str">
        <f t="shared" si="485"/>
        <v>N</v>
      </c>
      <c r="G10369" s="95">
        <v>1352677.5946194057</v>
      </c>
      <c r="H10369" s="99">
        <v>28190.141813861279</v>
      </c>
      <c r="I10369" s="99">
        <v>33.382543451907509</v>
      </c>
      <c r="J10369" s="96"/>
      <c r="K10369" s="96"/>
      <c r="L10369" s="96"/>
      <c r="M10369" s="96"/>
      <c r="N10369" s="96"/>
      <c r="O10369" s="96"/>
      <c r="P10369" s="96"/>
    </row>
    <row r="10370" spans="1:16" x14ac:dyDescent="0.25">
      <c r="A10370" s="97">
        <v>43810</v>
      </c>
      <c r="B10370" s="101">
        <v>3</v>
      </c>
      <c r="C10370" s="92" t="str">
        <f t="shared" si="483"/>
        <v>DELETE /account-access-consents/{ConsentId}</v>
      </c>
      <c r="D10370" s="94" t="s">
        <v>208</v>
      </c>
      <c r="E10370" s="93" t="str">
        <f t="shared" si="484"/>
        <v>AISP</v>
      </c>
      <c r="F10370" s="93" t="str">
        <f t="shared" si="485"/>
        <v>N</v>
      </c>
      <c r="G10370" s="95">
        <v>640338.06987892289</v>
      </c>
      <c r="H10370" s="99">
        <v>25219.08932994416</v>
      </c>
      <c r="I10370" s="99">
        <v>253.53661391402329</v>
      </c>
      <c r="J10370" s="96"/>
      <c r="K10370" s="96"/>
      <c r="L10370" s="96"/>
      <c r="M10370" s="96"/>
      <c r="N10370" s="96"/>
      <c r="O10370" s="96"/>
      <c r="P10370" s="96"/>
    </row>
    <row r="10371" spans="1:16" x14ac:dyDescent="0.25">
      <c r="A10371" s="97">
        <v>43810</v>
      </c>
      <c r="B10371" s="101">
        <v>4</v>
      </c>
      <c r="C10371" s="92" t="str">
        <f t="shared" si="483"/>
        <v>GET /accounts</v>
      </c>
      <c r="D10371" s="94" t="s">
        <v>208</v>
      </c>
      <c r="E10371" s="93" t="str">
        <f t="shared" si="484"/>
        <v>AISP</v>
      </c>
      <c r="F10371" s="93" t="str">
        <f t="shared" si="485"/>
        <v>Y</v>
      </c>
      <c r="G10371" s="95">
        <v>1660026.8780858468</v>
      </c>
      <c r="H10371" s="99">
        <v>29228.460100789547</v>
      </c>
      <c r="I10371" s="99">
        <v>72.512187005760651</v>
      </c>
      <c r="J10371" s="96"/>
      <c r="K10371" s="96"/>
      <c r="L10371" s="96"/>
      <c r="M10371" s="96"/>
      <c r="N10371" s="96"/>
      <c r="O10371" s="96"/>
      <c r="P10371" s="96"/>
    </row>
    <row r="10372" spans="1:16" x14ac:dyDescent="0.25">
      <c r="A10372" s="97">
        <v>43810</v>
      </c>
      <c r="B10372" s="101">
        <v>5</v>
      </c>
      <c r="C10372" s="92" t="str">
        <f t="shared" si="483"/>
        <v>GET /accounts/{AccountId}</v>
      </c>
      <c r="D10372" s="94" t="s">
        <v>208</v>
      </c>
      <c r="E10372" s="93" t="str">
        <f t="shared" si="484"/>
        <v>AISP</v>
      </c>
      <c r="F10372" s="93" t="str">
        <f t="shared" si="485"/>
        <v>Y</v>
      </c>
      <c r="G10372" s="95">
        <v>2758774.6710952548</v>
      </c>
      <c r="H10372" s="99">
        <v>45032.156850943349</v>
      </c>
      <c r="I10372" s="99">
        <v>96.53253499507187</v>
      </c>
      <c r="J10372" s="96"/>
      <c r="K10372" s="96"/>
      <c r="L10372" s="96"/>
      <c r="M10372" s="96"/>
      <c r="N10372" s="96"/>
      <c r="O10372" s="96"/>
      <c r="P10372" s="96"/>
    </row>
    <row r="10373" spans="1:16" x14ac:dyDescent="0.25">
      <c r="A10373" s="97">
        <v>43810</v>
      </c>
      <c r="B10373" s="101">
        <v>6</v>
      </c>
      <c r="C10373" s="92" t="str">
        <f t="shared" si="483"/>
        <v>GET /accounts/{AccountId}/balances</v>
      </c>
      <c r="D10373" s="94" t="s">
        <v>208</v>
      </c>
      <c r="E10373" s="93" t="str">
        <f t="shared" si="484"/>
        <v>AISP</v>
      </c>
      <c r="F10373" s="93" t="str">
        <f t="shared" si="485"/>
        <v>Y</v>
      </c>
      <c r="G10373" s="95">
        <v>1698795.4995017143</v>
      </c>
      <c r="H10373" s="99">
        <v>27236.420254329834</v>
      </c>
      <c r="I10373" s="99">
        <v>131.58077401022152</v>
      </c>
      <c r="J10373" s="96"/>
      <c r="K10373" s="96"/>
      <c r="L10373" s="96"/>
      <c r="M10373" s="96"/>
      <c r="N10373" s="96"/>
      <c r="O10373" s="96"/>
      <c r="P10373" s="96"/>
    </row>
    <row r="10374" spans="1:16" x14ac:dyDescent="0.25">
      <c r="A10374" s="97">
        <v>43810</v>
      </c>
      <c r="B10374" s="101">
        <v>7</v>
      </c>
      <c r="C10374" s="92" t="str">
        <f t="shared" si="483"/>
        <v>GET /balances</v>
      </c>
      <c r="D10374" s="94" t="s">
        <v>208</v>
      </c>
      <c r="E10374" s="93" t="str">
        <f t="shared" si="484"/>
        <v>AISP</v>
      </c>
      <c r="F10374" s="93" t="str">
        <f t="shared" si="485"/>
        <v>Y</v>
      </c>
      <c r="G10374" s="95">
        <v>977288.79830387002</v>
      </c>
      <c r="H10374" s="99">
        <v>24364.179453294768</v>
      </c>
      <c r="I10374" s="99">
        <v>142.36523851931005</v>
      </c>
      <c r="J10374" s="96"/>
      <c r="K10374" s="96"/>
      <c r="L10374" s="96"/>
      <c r="M10374" s="96"/>
      <c r="N10374" s="96"/>
      <c r="O10374" s="96"/>
      <c r="P10374" s="96"/>
    </row>
    <row r="10375" spans="1:16" x14ac:dyDescent="0.25">
      <c r="A10375" s="97">
        <v>43810</v>
      </c>
      <c r="B10375" s="101">
        <v>8</v>
      </c>
      <c r="C10375" s="92" t="str">
        <f t="shared" si="483"/>
        <v>GET /accounts/{AccountId}/transactions</v>
      </c>
      <c r="D10375" s="94" t="s">
        <v>208</v>
      </c>
      <c r="E10375" s="93" t="str">
        <f t="shared" si="484"/>
        <v>AISP</v>
      </c>
      <c r="F10375" s="93" t="str">
        <f t="shared" si="485"/>
        <v>Y</v>
      </c>
      <c r="G10375" s="95">
        <v>34255632.088950954</v>
      </c>
      <c r="H10375" s="99">
        <v>19116.590226685512</v>
      </c>
      <c r="I10375" s="99">
        <v>182.27452008095173</v>
      </c>
      <c r="J10375" s="96"/>
      <c r="K10375" s="96"/>
      <c r="L10375" s="96"/>
      <c r="M10375" s="96"/>
      <c r="N10375" s="96"/>
      <c r="O10375" s="96"/>
      <c r="P10375" s="96"/>
    </row>
    <row r="10376" spans="1:16" x14ac:dyDescent="0.25">
      <c r="A10376" s="97">
        <v>43810</v>
      </c>
      <c r="B10376" s="101">
        <v>9</v>
      </c>
      <c r="C10376" s="92" t="str">
        <f t="shared" ref="C10376:C10439" si="486">VLOOKUP($B10376,endpoints,3)</f>
        <v>GET /transactions</v>
      </c>
      <c r="D10376" s="94" t="s">
        <v>208</v>
      </c>
      <c r="E10376" s="93" t="str">
        <f t="shared" ref="E10376:E10439" si="487">VLOOKUP($B10376,endpoints,4)</f>
        <v>AISP</v>
      </c>
      <c r="F10376" s="93" t="str">
        <f t="shared" ref="F10376:F10439" si="488">VLOOKUP($B10376,endpoints,5)</f>
        <v>Y</v>
      </c>
      <c r="G10376" s="95">
        <v>299858878.34832883</v>
      </c>
      <c r="H10376" s="99">
        <v>44130.827033430156</v>
      </c>
      <c r="I10376" s="99">
        <v>30.930666197938759</v>
      </c>
      <c r="J10376" s="96"/>
      <c r="K10376" s="96"/>
      <c r="L10376" s="96"/>
      <c r="M10376" s="96"/>
      <c r="N10376" s="96"/>
      <c r="O10376" s="96"/>
      <c r="P10376" s="96"/>
    </row>
    <row r="10377" spans="1:16" x14ac:dyDescent="0.25">
      <c r="A10377" s="97">
        <v>43810</v>
      </c>
      <c r="B10377" s="101">
        <v>10</v>
      </c>
      <c r="C10377" s="92" t="str">
        <f t="shared" si="486"/>
        <v>GET /accounts/{AccountId}/beneficiaries</v>
      </c>
      <c r="D10377" s="94" t="s">
        <v>208</v>
      </c>
      <c r="E10377" s="93" t="str">
        <f t="shared" si="487"/>
        <v>AISP</v>
      </c>
      <c r="F10377" s="93" t="str">
        <f t="shared" si="488"/>
        <v>Y</v>
      </c>
      <c r="G10377" s="95">
        <v>1840009.5911426498</v>
      </c>
      <c r="H10377" s="99">
        <v>27522.903526124654</v>
      </c>
      <c r="I10377" s="99">
        <v>123.05036106778122</v>
      </c>
      <c r="J10377" s="96"/>
      <c r="K10377" s="96"/>
      <c r="L10377" s="96"/>
      <c r="M10377" s="96"/>
      <c r="N10377" s="96"/>
      <c r="O10377" s="96"/>
      <c r="P10377" s="96"/>
    </row>
    <row r="10378" spans="1:16" x14ac:dyDescent="0.25">
      <c r="A10378" s="97">
        <v>43810</v>
      </c>
      <c r="B10378" s="101">
        <v>11</v>
      </c>
      <c r="C10378" s="92" t="str">
        <f t="shared" si="486"/>
        <v>GET /beneficiaries</v>
      </c>
      <c r="D10378" s="94" t="s">
        <v>208</v>
      </c>
      <c r="E10378" s="93" t="str">
        <f t="shared" si="487"/>
        <v>AISP</v>
      </c>
      <c r="F10378" s="93" t="str">
        <f t="shared" si="488"/>
        <v>Y</v>
      </c>
      <c r="G10378" s="95">
        <v>2552879.544287106</v>
      </c>
      <c r="H10378" s="99">
        <v>34443.857564002603</v>
      </c>
      <c r="I10378" s="99">
        <v>29.53236386558158</v>
      </c>
      <c r="J10378" s="96"/>
      <c r="K10378" s="96"/>
      <c r="L10378" s="96"/>
      <c r="M10378" s="96"/>
      <c r="N10378" s="96"/>
      <c r="O10378" s="96"/>
      <c r="P10378" s="96"/>
    </row>
    <row r="10379" spans="1:16" x14ac:dyDescent="0.25">
      <c r="A10379" s="97">
        <v>43810</v>
      </c>
      <c r="B10379" s="101">
        <v>12</v>
      </c>
      <c r="C10379" s="92" t="str">
        <f t="shared" si="486"/>
        <v>GET /accounts/{AccountId}/direct-debits</v>
      </c>
      <c r="D10379" s="94" t="s">
        <v>208</v>
      </c>
      <c r="E10379" s="93" t="str">
        <f t="shared" si="487"/>
        <v>AISP</v>
      </c>
      <c r="F10379" s="93" t="str">
        <f t="shared" si="488"/>
        <v>Y</v>
      </c>
      <c r="G10379" s="95">
        <v>1939763.7459778716</v>
      </c>
      <c r="H10379" s="99">
        <v>33952.658461613821</v>
      </c>
      <c r="I10379" s="99">
        <v>163.30982564817063</v>
      </c>
      <c r="J10379" s="96"/>
      <c r="K10379" s="96"/>
      <c r="L10379" s="96"/>
      <c r="M10379" s="96"/>
      <c r="N10379" s="96"/>
      <c r="O10379" s="96"/>
      <c r="P10379" s="96"/>
    </row>
    <row r="10380" spans="1:16" x14ac:dyDescent="0.25">
      <c r="A10380" s="97">
        <v>43810</v>
      </c>
      <c r="B10380" s="101">
        <v>13</v>
      </c>
      <c r="C10380" s="92" t="str">
        <f t="shared" si="486"/>
        <v>GET /direct-debits</v>
      </c>
      <c r="D10380" s="94" t="s">
        <v>208</v>
      </c>
      <c r="E10380" s="93" t="str">
        <f t="shared" si="487"/>
        <v>AISP</v>
      </c>
      <c r="F10380" s="93" t="str">
        <f t="shared" si="488"/>
        <v>Y</v>
      </c>
      <c r="G10380" s="95">
        <v>1641788.2401121345</v>
      </c>
      <c r="H10380" s="99">
        <v>21121.843441815163</v>
      </c>
      <c r="I10380" s="99">
        <v>190.2445732502259</v>
      </c>
      <c r="J10380" s="96"/>
      <c r="K10380" s="96"/>
      <c r="L10380" s="96"/>
      <c r="M10380" s="96"/>
      <c r="N10380" s="96"/>
      <c r="O10380" s="96"/>
      <c r="P10380" s="96"/>
    </row>
    <row r="10381" spans="1:16" x14ac:dyDescent="0.25">
      <c r="A10381" s="97">
        <v>43810</v>
      </c>
      <c r="B10381" s="101">
        <v>14</v>
      </c>
      <c r="C10381" s="92" t="str">
        <f t="shared" si="486"/>
        <v>GET /accounts/{AccountId}/standing-orders</v>
      </c>
      <c r="D10381" s="94" t="s">
        <v>208</v>
      </c>
      <c r="E10381" s="93" t="str">
        <f t="shared" si="487"/>
        <v>AISP</v>
      </c>
      <c r="F10381" s="93" t="str">
        <f t="shared" si="488"/>
        <v>Y</v>
      </c>
      <c r="G10381" s="95">
        <v>880079.94606708863</v>
      </c>
      <c r="H10381" s="99">
        <v>17787.24854657186</v>
      </c>
      <c r="I10381" s="99">
        <v>140.91261442554631</v>
      </c>
      <c r="J10381" s="96"/>
      <c r="K10381" s="96"/>
      <c r="L10381" s="96"/>
      <c r="M10381" s="96"/>
      <c r="N10381" s="96"/>
      <c r="O10381" s="96"/>
      <c r="P10381" s="96"/>
    </row>
    <row r="10382" spans="1:16" x14ac:dyDescent="0.25">
      <c r="A10382" s="97">
        <v>43810</v>
      </c>
      <c r="B10382" s="101">
        <v>15</v>
      </c>
      <c r="C10382" s="92" t="str">
        <f t="shared" si="486"/>
        <v>GET /standing-orders</v>
      </c>
      <c r="D10382" s="94" t="s">
        <v>208</v>
      </c>
      <c r="E10382" s="93" t="str">
        <f t="shared" si="487"/>
        <v>AISP</v>
      </c>
      <c r="F10382" s="93" t="str">
        <f t="shared" si="488"/>
        <v>Y</v>
      </c>
      <c r="G10382" s="95">
        <v>1457501.5340121507</v>
      </c>
      <c r="H10382" s="99">
        <v>45444.893948086188</v>
      </c>
      <c r="I10382" s="99">
        <v>143.05760065437465</v>
      </c>
      <c r="J10382" s="96"/>
      <c r="K10382" s="96"/>
      <c r="L10382" s="96"/>
      <c r="M10382" s="96"/>
      <c r="N10382" s="96"/>
      <c r="O10382" s="96"/>
      <c r="P10382" s="96"/>
    </row>
    <row r="10383" spans="1:16" x14ac:dyDescent="0.25">
      <c r="A10383" s="97">
        <v>43810</v>
      </c>
      <c r="B10383" s="101">
        <v>16</v>
      </c>
      <c r="C10383" s="92" t="str">
        <f t="shared" si="486"/>
        <v>GET /accounts/{AccountId}/product</v>
      </c>
      <c r="D10383" s="94" t="s">
        <v>208</v>
      </c>
      <c r="E10383" s="93" t="str">
        <f t="shared" si="487"/>
        <v>AISP</v>
      </c>
      <c r="F10383" s="93" t="str">
        <f t="shared" si="488"/>
        <v>Y</v>
      </c>
      <c r="G10383" s="95">
        <v>342634.19242594059</v>
      </c>
      <c r="H10383" s="99">
        <v>4878.2418521450181</v>
      </c>
      <c r="I10383" s="99">
        <v>166.33035964359749</v>
      </c>
      <c r="J10383" s="96"/>
      <c r="K10383" s="96"/>
      <c r="L10383" s="96"/>
      <c r="M10383" s="96"/>
      <c r="N10383" s="96"/>
      <c r="O10383" s="96"/>
      <c r="P10383" s="96"/>
    </row>
    <row r="10384" spans="1:16" x14ac:dyDescent="0.25">
      <c r="A10384" s="97">
        <v>43810</v>
      </c>
      <c r="B10384" s="101">
        <v>17</v>
      </c>
      <c r="C10384" s="92" t="str">
        <f t="shared" si="486"/>
        <v>GET /products</v>
      </c>
      <c r="D10384" s="94" t="s">
        <v>208</v>
      </c>
      <c r="E10384" s="93" t="str">
        <f t="shared" si="487"/>
        <v>AISP</v>
      </c>
      <c r="F10384" s="93" t="str">
        <f t="shared" si="488"/>
        <v>Y</v>
      </c>
      <c r="G10384" s="95">
        <v>809105.2665299708</v>
      </c>
      <c r="H10384" s="99">
        <v>30148.940270382358</v>
      </c>
      <c r="I10384" s="99">
        <v>245.17765003694234</v>
      </c>
      <c r="J10384" s="96"/>
      <c r="K10384" s="96"/>
      <c r="L10384" s="96"/>
      <c r="M10384" s="96"/>
      <c r="N10384" s="96"/>
      <c r="O10384" s="96"/>
      <c r="P10384" s="96"/>
    </row>
    <row r="10385" spans="1:16" x14ac:dyDescent="0.25">
      <c r="A10385" s="97">
        <v>43810</v>
      </c>
      <c r="B10385" s="101">
        <v>18</v>
      </c>
      <c r="C10385" s="92" t="str">
        <f t="shared" si="486"/>
        <v>GET /accounts/{AccountId}/offers</v>
      </c>
      <c r="D10385" s="94" t="s">
        <v>208</v>
      </c>
      <c r="E10385" s="93" t="str">
        <f t="shared" si="487"/>
        <v>AISP</v>
      </c>
      <c r="F10385" s="93" t="str">
        <f t="shared" si="488"/>
        <v>Y</v>
      </c>
      <c r="G10385" s="95">
        <v>827581.54565955698</v>
      </c>
      <c r="H10385" s="99">
        <v>37257.147227682697</v>
      </c>
      <c r="I10385" s="99">
        <v>239.44969581925901</v>
      </c>
      <c r="J10385" s="96"/>
      <c r="K10385" s="96"/>
      <c r="L10385" s="96"/>
      <c r="M10385" s="96"/>
      <c r="N10385" s="96"/>
      <c r="O10385" s="96"/>
      <c r="P10385" s="96"/>
    </row>
    <row r="10386" spans="1:16" x14ac:dyDescent="0.25">
      <c r="A10386" s="97">
        <v>43810</v>
      </c>
      <c r="B10386" s="101">
        <v>19</v>
      </c>
      <c r="C10386" s="92" t="str">
        <f t="shared" si="486"/>
        <v>GET /offers</v>
      </c>
      <c r="D10386" s="94" t="s">
        <v>208</v>
      </c>
      <c r="E10386" s="93" t="str">
        <f t="shared" si="487"/>
        <v>AISP</v>
      </c>
      <c r="F10386" s="93" t="str">
        <f t="shared" si="488"/>
        <v>Y</v>
      </c>
      <c r="G10386" s="95">
        <v>3402028.9563088431</v>
      </c>
      <c r="H10386" s="99">
        <v>35898.397718168126</v>
      </c>
      <c r="I10386" s="99">
        <v>149.50600736598236</v>
      </c>
      <c r="J10386" s="96"/>
      <c r="K10386" s="96"/>
      <c r="L10386" s="96"/>
      <c r="M10386" s="96"/>
      <c r="N10386" s="96"/>
      <c r="O10386" s="96"/>
      <c r="P10386" s="96"/>
    </row>
    <row r="10387" spans="1:16" x14ac:dyDescent="0.25">
      <c r="A10387" s="97">
        <v>43810</v>
      </c>
      <c r="B10387" s="101">
        <v>20</v>
      </c>
      <c r="C10387" s="92" t="str">
        <f t="shared" si="486"/>
        <v>GET /accounts/{AccountId}/party</v>
      </c>
      <c r="D10387" s="94" t="s">
        <v>208</v>
      </c>
      <c r="E10387" s="93" t="str">
        <f t="shared" si="487"/>
        <v>AISP</v>
      </c>
      <c r="F10387" s="93" t="str">
        <f t="shared" si="488"/>
        <v>Y</v>
      </c>
      <c r="G10387" s="95">
        <v>1138418.9545369614</v>
      </c>
      <c r="H10387" s="99">
        <v>50935.756844400479</v>
      </c>
      <c r="I10387" s="99">
        <v>0</v>
      </c>
      <c r="J10387" s="96"/>
      <c r="K10387" s="96"/>
      <c r="L10387" s="96"/>
      <c r="M10387" s="96"/>
      <c r="N10387" s="96"/>
      <c r="O10387" s="96"/>
      <c r="P10387" s="96"/>
    </row>
    <row r="10388" spans="1:16" x14ac:dyDescent="0.25">
      <c r="A10388" s="97">
        <v>43810</v>
      </c>
      <c r="B10388" s="101">
        <v>21</v>
      </c>
      <c r="C10388" s="92" t="str">
        <f t="shared" si="486"/>
        <v>GET /party</v>
      </c>
      <c r="D10388" s="94" t="s">
        <v>208</v>
      </c>
      <c r="E10388" s="93" t="str">
        <f t="shared" si="487"/>
        <v>AISP</v>
      </c>
      <c r="F10388" s="93" t="str">
        <f t="shared" si="488"/>
        <v>Y</v>
      </c>
      <c r="G10388" s="95">
        <v>772152.19081045326</v>
      </c>
      <c r="H10388" s="99">
        <v>10716.081673653607</v>
      </c>
      <c r="I10388" s="99">
        <v>329.45800495463982</v>
      </c>
      <c r="J10388" s="96"/>
      <c r="K10388" s="96"/>
      <c r="L10388" s="96"/>
      <c r="M10388" s="96"/>
      <c r="N10388" s="96"/>
      <c r="O10388" s="96"/>
      <c r="P10388" s="96"/>
    </row>
    <row r="10389" spans="1:16" x14ac:dyDescent="0.25">
      <c r="A10389" s="97">
        <v>43810</v>
      </c>
      <c r="B10389" s="101">
        <v>22</v>
      </c>
      <c r="C10389" s="92" t="str">
        <f t="shared" si="486"/>
        <v>GET /accounts/{AccountId}/scheduled-payments</v>
      </c>
      <c r="D10389" s="94" t="s">
        <v>208</v>
      </c>
      <c r="E10389" s="93" t="str">
        <f t="shared" si="487"/>
        <v>AISP</v>
      </c>
      <c r="F10389" s="93" t="str">
        <f t="shared" si="488"/>
        <v>Y</v>
      </c>
      <c r="G10389" s="95">
        <v>888487.17603043187</v>
      </c>
      <c r="H10389" s="99">
        <v>32930.422029129455</v>
      </c>
      <c r="I10389" s="99">
        <v>3.2013714748545423</v>
      </c>
      <c r="J10389" s="96"/>
      <c r="K10389" s="96"/>
      <c r="L10389" s="96"/>
      <c r="M10389" s="96"/>
      <c r="N10389" s="96"/>
      <c r="O10389" s="96"/>
      <c r="P10389" s="96"/>
    </row>
    <row r="10390" spans="1:16" x14ac:dyDescent="0.25">
      <c r="A10390" s="97">
        <v>43810</v>
      </c>
      <c r="B10390" s="101">
        <v>23</v>
      </c>
      <c r="C10390" s="92" t="str">
        <f t="shared" si="486"/>
        <v>GET /scheduled-payments</v>
      </c>
      <c r="D10390" s="94" t="s">
        <v>208</v>
      </c>
      <c r="E10390" s="93" t="str">
        <f t="shared" si="487"/>
        <v>AISP</v>
      </c>
      <c r="F10390" s="93" t="str">
        <f t="shared" si="488"/>
        <v>Y</v>
      </c>
      <c r="G10390" s="95">
        <v>1746762.2343321457</v>
      </c>
      <c r="H10390" s="99">
        <v>33457.2253832977</v>
      </c>
      <c r="I10390" s="99">
        <v>88.466479936660576</v>
      </c>
      <c r="J10390" s="96"/>
      <c r="K10390" s="96"/>
      <c r="L10390" s="96"/>
      <c r="M10390" s="96"/>
      <c r="N10390" s="96"/>
      <c r="O10390" s="96"/>
      <c r="P10390" s="96"/>
    </row>
    <row r="10391" spans="1:16" x14ac:dyDescent="0.25">
      <c r="A10391" s="97">
        <v>43810</v>
      </c>
      <c r="B10391" s="101">
        <v>24</v>
      </c>
      <c r="C10391" s="92" t="str">
        <f t="shared" si="486"/>
        <v>GET /accounts/{AccountId}/statements</v>
      </c>
      <c r="D10391" s="94" t="s">
        <v>208</v>
      </c>
      <c r="E10391" s="93" t="str">
        <f t="shared" si="487"/>
        <v>AISP</v>
      </c>
      <c r="F10391" s="93" t="str">
        <f t="shared" si="488"/>
        <v>Y</v>
      </c>
      <c r="G10391" s="95">
        <v>883386.03914459376</v>
      </c>
      <c r="H10391" s="99">
        <v>14862.203597952857</v>
      </c>
      <c r="I10391" s="99">
        <v>139.80769823582162</v>
      </c>
      <c r="J10391" s="96"/>
      <c r="K10391" s="96"/>
      <c r="L10391" s="96"/>
      <c r="M10391" s="96"/>
      <c r="N10391" s="96"/>
      <c r="O10391" s="96"/>
      <c r="P10391" s="96"/>
    </row>
    <row r="10392" spans="1:16" x14ac:dyDescent="0.25">
      <c r="A10392" s="97">
        <v>43810</v>
      </c>
      <c r="B10392" s="101">
        <v>25</v>
      </c>
      <c r="C10392" s="92" t="str">
        <f t="shared" si="486"/>
        <v>GET /accounts/{AccountId}/statements/{StatementId}</v>
      </c>
      <c r="D10392" s="94" t="s">
        <v>208</v>
      </c>
      <c r="E10392" s="93" t="str">
        <f t="shared" si="487"/>
        <v>AISP</v>
      </c>
      <c r="F10392" s="93" t="str">
        <f t="shared" si="488"/>
        <v>Y</v>
      </c>
      <c r="G10392" s="95">
        <v>1016479.5954841129</v>
      </c>
      <c r="H10392" s="99">
        <v>22778.069358850447</v>
      </c>
      <c r="I10392" s="99">
        <v>105.93512277590855</v>
      </c>
      <c r="J10392" s="96"/>
      <c r="K10392" s="96"/>
      <c r="L10392" s="96"/>
      <c r="M10392" s="96"/>
      <c r="N10392" s="96"/>
      <c r="O10392" s="96"/>
      <c r="P10392" s="96"/>
    </row>
    <row r="10393" spans="1:16" x14ac:dyDescent="0.25">
      <c r="A10393" s="97">
        <v>43810</v>
      </c>
      <c r="B10393" s="101">
        <v>26</v>
      </c>
      <c r="C10393" s="92" t="str">
        <f t="shared" si="486"/>
        <v>GET /accounts/{AccountId}/statements/{StatementId}/file</v>
      </c>
      <c r="D10393" s="94" t="s">
        <v>208</v>
      </c>
      <c r="E10393" s="93" t="str">
        <f t="shared" si="487"/>
        <v>AISP</v>
      </c>
      <c r="F10393" s="93" t="str">
        <f t="shared" si="488"/>
        <v>Y</v>
      </c>
      <c r="G10393" s="95">
        <v>2021260.9879445429</v>
      </c>
      <c r="H10393" s="99">
        <v>23791.75553034895</v>
      </c>
      <c r="I10393" s="99">
        <v>81.305474920782743</v>
      </c>
      <c r="J10393" s="96"/>
      <c r="K10393" s="96"/>
      <c r="L10393" s="96"/>
      <c r="M10393" s="96"/>
      <c r="N10393" s="96"/>
      <c r="O10393" s="96"/>
      <c r="P10393" s="96"/>
    </row>
    <row r="10394" spans="1:16" x14ac:dyDescent="0.25">
      <c r="A10394" s="97">
        <v>43810</v>
      </c>
      <c r="B10394" s="101">
        <v>27</v>
      </c>
      <c r="C10394" s="92" t="str">
        <f t="shared" si="486"/>
        <v>GET /accounts/{AccountId}/statements/{StatementId}/transactions</v>
      </c>
      <c r="D10394" s="94" t="s">
        <v>208</v>
      </c>
      <c r="E10394" s="93" t="str">
        <f t="shared" si="487"/>
        <v>AISP</v>
      </c>
      <c r="F10394" s="93" t="str">
        <f t="shared" si="488"/>
        <v>Y</v>
      </c>
      <c r="G10394" s="95">
        <v>28715668.960513443</v>
      </c>
      <c r="H10394" s="99">
        <v>6817.04093928764</v>
      </c>
      <c r="I10394" s="99">
        <v>262.05441437856024</v>
      </c>
      <c r="J10394" s="96"/>
      <c r="K10394" s="96"/>
      <c r="L10394" s="96"/>
      <c r="M10394" s="96"/>
      <c r="N10394" s="96"/>
      <c r="O10394" s="96"/>
      <c r="P10394" s="96"/>
    </row>
    <row r="10395" spans="1:16" x14ac:dyDescent="0.25">
      <c r="A10395" s="97">
        <v>43810</v>
      </c>
      <c r="B10395" s="101">
        <v>28</v>
      </c>
      <c r="C10395" s="92" t="str">
        <f t="shared" si="486"/>
        <v>GET /statements</v>
      </c>
      <c r="D10395" s="94" t="s">
        <v>208</v>
      </c>
      <c r="E10395" s="93" t="str">
        <f t="shared" si="487"/>
        <v>AISP</v>
      </c>
      <c r="F10395" s="93" t="str">
        <f t="shared" si="488"/>
        <v>Y</v>
      </c>
      <c r="G10395" s="95">
        <v>3222606.0980946189</v>
      </c>
      <c r="H10395" s="99">
        <v>37749.136154297048</v>
      </c>
      <c r="I10395" s="99">
        <v>65.400806537168265</v>
      </c>
      <c r="J10395" s="96"/>
      <c r="K10395" s="96"/>
      <c r="L10395" s="96"/>
      <c r="M10395" s="96"/>
      <c r="N10395" s="96"/>
      <c r="O10395" s="96"/>
      <c r="P10395" s="96"/>
    </row>
    <row r="10396" spans="1:16" x14ac:dyDescent="0.25">
      <c r="A10396" s="97">
        <v>43810</v>
      </c>
      <c r="B10396" s="101">
        <v>29</v>
      </c>
      <c r="C10396" s="92" t="str">
        <f t="shared" si="486"/>
        <v>POST /domestic-payment-consents</v>
      </c>
      <c r="D10396" s="94" t="s">
        <v>208</v>
      </c>
      <c r="E10396" s="93" t="str">
        <f t="shared" si="487"/>
        <v>PISP</v>
      </c>
      <c r="F10396" s="93" t="str">
        <f t="shared" si="488"/>
        <v>N</v>
      </c>
      <c r="G10396" s="95">
        <v>3247607.9084576112</v>
      </c>
      <c r="H10396" s="99">
        <v>8273.78534945725</v>
      </c>
      <c r="I10396" s="99">
        <v>81.535991405509222</v>
      </c>
      <c r="J10396" s="96"/>
      <c r="K10396" s="96"/>
      <c r="L10396" s="96"/>
      <c r="M10396" s="96"/>
      <c r="N10396" s="96"/>
      <c r="O10396" s="96"/>
      <c r="P10396" s="96"/>
    </row>
    <row r="10397" spans="1:16" x14ac:dyDescent="0.25">
      <c r="A10397" s="97">
        <v>43810</v>
      </c>
      <c r="B10397" s="101">
        <v>30</v>
      </c>
      <c r="C10397" s="92" t="str">
        <f t="shared" si="486"/>
        <v>GET /domestic-payment-consents/{ConsentId}</v>
      </c>
      <c r="D10397" s="94" t="s">
        <v>208</v>
      </c>
      <c r="E10397" s="93" t="str">
        <f t="shared" si="487"/>
        <v>PISP</v>
      </c>
      <c r="F10397" s="93" t="str">
        <f t="shared" si="488"/>
        <v>N</v>
      </c>
      <c r="G10397" s="95">
        <v>13043192.888724126</v>
      </c>
      <c r="H10397" s="99">
        <v>17290.17367063752</v>
      </c>
      <c r="I10397" s="99">
        <v>144.42316452022274</v>
      </c>
      <c r="J10397" s="96"/>
      <c r="K10397" s="96"/>
      <c r="L10397" s="96"/>
      <c r="M10397" s="96"/>
      <c r="N10397" s="96"/>
      <c r="O10397" s="96"/>
      <c r="P10397" s="96"/>
    </row>
    <row r="10398" spans="1:16" x14ac:dyDescent="0.25">
      <c r="A10398" s="97">
        <v>43810</v>
      </c>
      <c r="B10398" s="101">
        <v>31</v>
      </c>
      <c r="C10398" s="92" t="str">
        <f t="shared" si="486"/>
        <v>POST /domestic-payments</v>
      </c>
      <c r="D10398" s="94" t="s">
        <v>208</v>
      </c>
      <c r="E10398" s="93" t="str">
        <f t="shared" si="487"/>
        <v>PISP</v>
      </c>
      <c r="F10398" s="93" t="str">
        <f t="shared" si="488"/>
        <v>Y</v>
      </c>
      <c r="G10398" s="95">
        <v>4780948.9007707313</v>
      </c>
      <c r="H10398" s="99">
        <v>16077.104846987108</v>
      </c>
      <c r="I10398" s="99">
        <v>5.5240811683913984</v>
      </c>
      <c r="J10398" s="96"/>
      <c r="K10398" s="96"/>
      <c r="L10398" s="96"/>
      <c r="M10398" s="96"/>
      <c r="N10398" s="96"/>
      <c r="O10398" s="96"/>
      <c r="P10398" s="96"/>
    </row>
    <row r="10399" spans="1:16" x14ac:dyDescent="0.25">
      <c r="A10399" s="97">
        <v>43810</v>
      </c>
      <c r="B10399" s="101">
        <v>32</v>
      </c>
      <c r="C10399" s="92" t="str">
        <f t="shared" si="486"/>
        <v>GET /domestic-payments/{DomesticPaymentId}</v>
      </c>
      <c r="D10399" s="94" t="s">
        <v>208</v>
      </c>
      <c r="E10399" s="93" t="str">
        <f t="shared" si="487"/>
        <v>PISP</v>
      </c>
      <c r="F10399" s="93" t="str">
        <f t="shared" si="488"/>
        <v>Y</v>
      </c>
      <c r="G10399" s="95">
        <v>37127046.504487701</v>
      </c>
      <c r="H10399" s="99">
        <v>43230.150326378855</v>
      </c>
      <c r="I10399" s="99">
        <v>69.129548330664605</v>
      </c>
      <c r="J10399" s="96"/>
      <c r="K10399" s="96"/>
      <c r="L10399" s="96"/>
      <c r="M10399" s="96"/>
      <c r="N10399" s="96"/>
      <c r="O10399" s="96"/>
      <c r="P10399" s="96"/>
    </row>
    <row r="10400" spans="1:16" x14ac:dyDescent="0.25">
      <c r="A10400" s="97">
        <v>43810</v>
      </c>
      <c r="B10400" s="101">
        <v>33</v>
      </c>
      <c r="C10400" s="92" t="str">
        <f t="shared" si="486"/>
        <v>POST /domestic-scheduled-payment-consents</v>
      </c>
      <c r="D10400" s="94" t="s">
        <v>208</v>
      </c>
      <c r="E10400" s="93" t="str">
        <f t="shared" si="487"/>
        <v>PISP</v>
      </c>
      <c r="F10400" s="93" t="str">
        <f t="shared" si="488"/>
        <v>N</v>
      </c>
      <c r="G10400" s="95">
        <v>18757760.654305495</v>
      </c>
      <c r="H10400" s="99">
        <v>18063.652089165022</v>
      </c>
      <c r="I10400" s="99">
        <v>111.53063369181822</v>
      </c>
      <c r="J10400" s="96"/>
      <c r="K10400" s="96"/>
      <c r="L10400" s="96"/>
      <c r="M10400" s="96"/>
      <c r="N10400" s="96"/>
      <c r="O10400" s="96"/>
      <c r="P10400" s="96"/>
    </row>
    <row r="10401" spans="1:16" x14ac:dyDescent="0.25">
      <c r="A10401" s="97">
        <v>43810</v>
      </c>
      <c r="B10401" s="101">
        <v>34</v>
      </c>
      <c r="C10401" s="92" t="str">
        <f t="shared" si="486"/>
        <v>GET /domestic-scheduled-payment-consents/{ConsentId}</v>
      </c>
      <c r="D10401" s="94" t="s">
        <v>208</v>
      </c>
      <c r="E10401" s="93" t="str">
        <f t="shared" si="487"/>
        <v>PISP</v>
      </c>
      <c r="F10401" s="93" t="str">
        <f t="shared" si="488"/>
        <v>N</v>
      </c>
      <c r="G10401" s="95">
        <v>11857042.387198538</v>
      </c>
      <c r="H10401" s="99">
        <v>13440.536799281399</v>
      </c>
      <c r="I10401" s="99">
        <v>72.3682688819991</v>
      </c>
      <c r="J10401" s="96"/>
      <c r="K10401" s="96"/>
      <c r="L10401" s="96"/>
      <c r="M10401" s="96"/>
      <c r="N10401" s="96"/>
      <c r="O10401" s="96"/>
      <c r="P10401" s="96"/>
    </row>
    <row r="10402" spans="1:16" x14ac:dyDescent="0.25">
      <c r="A10402" s="97">
        <v>43810</v>
      </c>
      <c r="B10402" s="101">
        <v>35</v>
      </c>
      <c r="C10402" s="92" t="str">
        <f t="shared" si="486"/>
        <v>POST /domestic-scheduled-payments</v>
      </c>
      <c r="D10402" s="94" t="s">
        <v>208</v>
      </c>
      <c r="E10402" s="93" t="str">
        <f t="shared" si="487"/>
        <v>PISP</v>
      </c>
      <c r="F10402" s="93" t="str">
        <f t="shared" si="488"/>
        <v>Y</v>
      </c>
      <c r="G10402" s="95">
        <v>29796589.324353542</v>
      </c>
      <c r="H10402" s="99">
        <v>40891.797193983461</v>
      </c>
      <c r="I10402" s="99">
        <v>161.19594106515109</v>
      </c>
      <c r="J10402" s="96"/>
      <c r="K10402" s="96"/>
      <c r="L10402" s="96"/>
      <c r="M10402" s="96"/>
      <c r="N10402" s="96"/>
      <c r="O10402" s="96"/>
      <c r="P10402" s="96"/>
    </row>
    <row r="10403" spans="1:16" x14ac:dyDescent="0.25">
      <c r="A10403" s="97">
        <v>43810</v>
      </c>
      <c r="B10403" s="101">
        <v>36</v>
      </c>
      <c r="C10403" s="92" t="str">
        <f t="shared" si="486"/>
        <v>GET /domestic-scheduled-payments/{DomesticScheduledPaymentId}</v>
      </c>
      <c r="D10403" s="94" t="s">
        <v>208</v>
      </c>
      <c r="E10403" s="93" t="str">
        <f t="shared" si="487"/>
        <v>PISP</v>
      </c>
      <c r="F10403" s="93" t="str">
        <f t="shared" si="488"/>
        <v>Y</v>
      </c>
      <c r="G10403" s="95">
        <v>14831223.98995119</v>
      </c>
      <c r="H10403" s="99">
        <v>33451.939031694048</v>
      </c>
      <c r="I10403" s="99">
        <v>82.889173305530974</v>
      </c>
      <c r="J10403" s="96"/>
      <c r="K10403" s="96"/>
      <c r="L10403" s="96"/>
      <c r="M10403" s="96"/>
      <c r="N10403" s="96"/>
      <c r="O10403" s="96"/>
      <c r="P10403" s="96"/>
    </row>
    <row r="10404" spans="1:16" x14ac:dyDescent="0.25">
      <c r="A10404" s="97">
        <v>43810</v>
      </c>
      <c r="B10404" s="101">
        <v>37</v>
      </c>
      <c r="C10404" s="92" t="str">
        <f t="shared" si="486"/>
        <v>POST /domestic-standing-order-consents</v>
      </c>
      <c r="D10404" s="94" t="s">
        <v>208</v>
      </c>
      <c r="E10404" s="93" t="str">
        <f t="shared" si="487"/>
        <v>PISP</v>
      </c>
      <c r="F10404" s="93" t="str">
        <f t="shared" si="488"/>
        <v>N</v>
      </c>
      <c r="G10404" s="95">
        <v>25414627.804340448</v>
      </c>
      <c r="H10404" s="99">
        <v>25374.530268293827</v>
      </c>
      <c r="I10404" s="99">
        <v>217.01705636707277</v>
      </c>
      <c r="J10404" s="96"/>
      <c r="K10404" s="96"/>
      <c r="L10404" s="96"/>
      <c r="M10404" s="96"/>
      <c r="N10404" s="96"/>
      <c r="O10404" s="96"/>
      <c r="P10404" s="96"/>
    </row>
    <row r="10405" spans="1:16" x14ac:dyDescent="0.25">
      <c r="A10405" s="97">
        <v>43810</v>
      </c>
      <c r="B10405" s="101">
        <v>38</v>
      </c>
      <c r="C10405" s="92" t="str">
        <f t="shared" si="486"/>
        <v>GET /domestic-standing-order-consents/{ConsentId}</v>
      </c>
      <c r="D10405" s="94" t="s">
        <v>208</v>
      </c>
      <c r="E10405" s="93" t="str">
        <f t="shared" si="487"/>
        <v>PISP</v>
      </c>
      <c r="F10405" s="93" t="str">
        <f t="shared" si="488"/>
        <v>N</v>
      </c>
      <c r="G10405" s="95">
        <v>24801210.865506932</v>
      </c>
      <c r="H10405" s="99">
        <v>30562.926512004684</v>
      </c>
      <c r="I10405" s="99">
        <v>208.68233930310379</v>
      </c>
      <c r="J10405" s="96"/>
      <c r="K10405" s="96"/>
      <c r="L10405" s="96"/>
      <c r="M10405" s="96"/>
      <c r="N10405" s="96"/>
      <c r="O10405" s="96"/>
      <c r="P10405" s="96"/>
    </row>
    <row r="10406" spans="1:16" x14ac:dyDescent="0.25">
      <c r="A10406" s="97">
        <v>43810</v>
      </c>
      <c r="B10406" s="101">
        <v>39</v>
      </c>
      <c r="C10406" s="92" t="str">
        <f t="shared" si="486"/>
        <v>POST /domestic-standing-orders</v>
      </c>
      <c r="D10406" s="94" t="s">
        <v>208</v>
      </c>
      <c r="E10406" s="93" t="str">
        <f t="shared" si="487"/>
        <v>PISP</v>
      </c>
      <c r="F10406" s="93" t="str">
        <f t="shared" si="488"/>
        <v>Y</v>
      </c>
      <c r="G10406" s="95">
        <v>7662170.2681248188</v>
      </c>
      <c r="H10406" s="99">
        <v>17638.63067803474</v>
      </c>
      <c r="I10406" s="99">
        <v>2.0320930138791122</v>
      </c>
      <c r="J10406" s="96"/>
      <c r="K10406" s="96"/>
      <c r="L10406" s="96"/>
      <c r="M10406" s="96"/>
      <c r="N10406" s="96"/>
      <c r="O10406" s="96"/>
      <c r="P10406" s="96"/>
    </row>
    <row r="10407" spans="1:16" x14ac:dyDescent="0.25">
      <c r="A10407" s="97">
        <v>43810</v>
      </c>
      <c r="B10407" s="101">
        <v>40</v>
      </c>
      <c r="C10407" s="92" t="str">
        <f t="shared" si="486"/>
        <v>GET /domestic-standing-orders/{DomesticStandingOrderId}</v>
      </c>
      <c r="D10407" s="94" t="s">
        <v>208</v>
      </c>
      <c r="E10407" s="93" t="str">
        <f t="shared" si="487"/>
        <v>PISP</v>
      </c>
      <c r="F10407" s="93" t="str">
        <f t="shared" si="488"/>
        <v>Y</v>
      </c>
      <c r="G10407" s="95">
        <v>6359495.6965190107</v>
      </c>
      <c r="H10407" s="99">
        <v>7886.0116652954021</v>
      </c>
      <c r="I10407" s="99">
        <v>237.33708630705183</v>
      </c>
      <c r="J10407" s="96"/>
      <c r="K10407" s="96"/>
      <c r="L10407" s="96"/>
      <c r="M10407" s="96"/>
      <c r="N10407" s="96"/>
      <c r="O10407" s="96"/>
      <c r="P10407" s="96"/>
    </row>
    <row r="10408" spans="1:16" x14ac:dyDescent="0.25">
      <c r="A10408" s="97">
        <v>43810</v>
      </c>
      <c r="B10408" s="101">
        <v>41</v>
      </c>
      <c r="C10408" s="92" t="str">
        <f t="shared" si="486"/>
        <v>POST /international-payment-consents</v>
      </c>
      <c r="D10408" s="94" t="s">
        <v>208</v>
      </c>
      <c r="E10408" s="93" t="str">
        <f t="shared" si="487"/>
        <v>PISP</v>
      </c>
      <c r="F10408" s="93" t="str">
        <f t="shared" si="488"/>
        <v>N</v>
      </c>
      <c r="G10408" s="95">
        <v>29609313.116941862</v>
      </c>
      <c r="H10408" s="99">
        <v>45798.662139612738</v>
      </c>
      <c r="I10408" s="99">
        <v>68.82629253444199</v>
      </c>
      <c r="J10408" s="96"/>
      <c r="K10408" s="96"/>
      <c r="L10408" s="96"/>
      <c r="M10408" s="96"/>
      <c r="N10408" s="96"/>
      <c r="O10408" s="96"/>
      <c r="P10408" s="96"/>
    </row>
    <row r="10409" spans="1:16" x14ac:dyDescent="0.25">
      <c r="A10409" s="97">
        <v>43810</v>
      </c>
      <c r="B10409" s="101">
        <v>42</v>
      </c>
      <c r="C10409" s="92" t="str">
        <f t="shared" si="486"/>
        <v>GET /international-payment-consents/{ConsentId}</v>
      </c>
      <c r="D10409" s="94" t="s">
        <v>208</v>
      </c>
      <c r="E10409" s="93" t="str">
        <f t="shared" si="487"/>
        <v>PISP</v>
      </c>
      <c r="F10409" s="93" t="str">
        <f t="shared" si="488"/>
        <v>N</v>
      </c>
      <c r="G10409" s="95">
        <v>31700499.120642137</v>
      </c>
      <c r="H10409" s="99">
        <v>32619.109902953438</v>
      </c>
      <c r="I10409" s="99">
        <v>273.94938674049268</v>
      </c>
      <c r="J10409" s="96"/>
      <c r="K10409" s="96"/>
      <c r="L10409" s="96"/>
      <c r="M10409" s="96"/>
      <c r="N10409" s="96"/>
      <c r="O10409" s="96"/>
      <c r="P10409" s="96"/>
    </row>
    <row r="10410" spans="1:16" x14ac:dyDescent="0.25">
      <c r="A10410" s="97">
        <v>43810</v>
      </c>
      <c r="B10410" s="101">
        <v>43</v>
      </c>
      <c r="C10410" s="92" t="str">
        <f t="shared" si="486"/>
        <v>POST /international-payments</v>
      </c>
      <c r="D10410" s="94" t="s">
        <v>208</v>
      </c>
      <c r="E10410" s="93" t="str">
        <f t="shared" si="487"/>
        <v>PISP</v>
      </c>
      <c r="F10410" s="93" t="str">
        <f t="shared" si="488"/>
        <v>Y</v>
      </c>
      <c r="G10410" s="95">
        <v>38045919.832368195</v>
      </c>
      <c r="H10410" s="99">
        <v>42264.75114930913</v>
      </c>
      <c r="I10410" s="99">
        <v>45.414684690224675</v>
      </c>
      <c r="J10410" s="96"/>
      <c r="K10410" s="96"/>
      <c r="L10410" s="96"/>
      <c r="M10410" s="96"/>
      <c r="N10410" s="96"/>
      <c r="O10410" s="96"/>
      <c r="P10410" s="96"/>
    </row>
    <row r="10411" spans="1:16" x14ac:dyDescent="0.25">
      <c r="A10411" s="97">
        <v>43810</v>
      </c>
      <c r="B10411" s="101">
        <v>44</v>
      </c>
      <c r="C10411" s="92" t="str">
        <f t="shared" si="486"/>
        <v>GET /international-payments/{InternationalPaymentId}</v>
      </c>
      <c r="D10411" s="94" t="s">
        <v>208</v>
      </c>
      <c r="E10411" s="93" t="str">
        <f t="shared" si="487"/>
        <v>PISP</v>
      </c>
      <c r="F10411" s="93" t="str">
        <f t="shared" si="488"/>
        <v>Y</v>
      </c>
      <c r="G10411" s="95">
        <v>12485047.111507175</v>
      </c>
      <c r="H10411" s="99">
        <v>17677.969985166306</v>
      </c>
      <c r="I10411" s="99">
        <v>57.728217009577499</v>
      </c>
      <c r="J10411" s="96"/>
      <c r="K10411" s="96"/>
      <c r="L10411" s="96"/>
      <c r="M10411" s="96"/>
      <c r="N10411" s="96"/>
      <c r="O10411" s="96"/>
      <c r="P10411" s="96"/>
    </row>
    <row r="10412" spans="1:16" x14ac:dyDescent="0.25">
      <c r="A10412" s="97">
        <v>43810</v>
      </c>
      <c r="B10412" s="101">
        <v>45</v>
      </c>
      <c r="C10412" s="92" t="str">
        <f t="shared" si="486"/>
        <v>POST /international-scheduled-payment-consents</v>
      </c>
      <c r="D10412" s="94" t="s">
        <v>208</v>
      </c>
      <c r="E10412" s="93" t="str">
        <f t="shared" si="487"/>
        <v>PISP</v>
      </c>
      <c r="F10412" s="93" t="str">
        <f t="shared" si="488"/>
        <v>N</v>
      </c>
      <c r="G10412" s="95">
        <v>24935947.029140882</v>
      </c>
      <c r="H10412" s="99">
        <v>31705.221528550643</v>
      </c>
      <c r="I10412" s="99">
        <v>14.538782421924642</v>
      </c>
      <c r="J10412" s="96"/>
      <c r="K10412" s="96"/>
      <c r="L10412" s="96"/>
      <c r="M10412" s="96"/>
      <c r="N10412" s="96"/>
      <c r="O10412" s="96"/>
      <c r="P10412" s="96"/>
    </row>
    <row r="10413" spans="1:16" x14ac:dyDescent="0.25">
      <c r="A10413" s="97">
        <v>43810</v>
      </c>
      <c r="B10413" s="101">
        <v>46</v>
      </c>
      <c r="C10413" s="92" t="str">
        <f t="shared" si="486"/>
        <v>GET /international-scheduled-payment-consents/{ConsentId}</v>
      </c>
      <c r="D10413" s="94" t="s">
        <v>208</v>
      </c>
      <c r="E10413" s="93" t="str">
        <f t="shared" si="487"/>
        <v>PISP</v>
      </c>
      <c r="F10413" s="93" t="str">
        <f t="shared" si="488"/>
        <v>N</v>
      </c>
      <c r="G10413" s="95">
        <v>9809121.38926889</v>
      </c>
      <c r="H10413" s="99">
        <v>29380.376796998586</v>
      </c>
      <c r="I10413" s="99">
        <v>24.359054395826213</v>
      </c>
      <c r="J10413" s="96"/>
      <c r="K10413" s="96"/>
      <c r="L10413" s="96"/>
      <c r="M10413" s="96"/>
      <c r="N10413" s="96"/>
      <c r="O10413" s="96"/>
      <c r="P10413" s="96"/>
    </row>
    <row r="10414" spans="1:16" x14ac:dyDescent="0.25">
      <c r="A10414" s="97">
        <v>43810</v>
      </c>
      <c r="B10414" s="101">
        <v>47</v>
      </c>
      <c r="C10414" s="92" t="str">
        <f t="shared" si="486"/>
        <v>POST /international-scheduled-payments</v>
      </c>
      <c r="D10414" s="94" t="s">
        <v>208</v>
      </c>
      <c r="E10414" s="93" t="str">
        <f t="shared" si="487"/>
        <v>PISP</v>
      </c>
      <c r="F10414" s="93" t="str">
        <f t="shared" si="488"/>
        <v>Y</v>
      </c>
      <c r="G10414" s="95">
        <v>13921143.807765376</v>
      </c>
      <c r="H10414" s="103">
        <v>21149.775190423989</v>
      </c>
      <c r="I10414" s="103">
        <v>66.546515697755638</v>
      </c>
      <c r="J10414" s="96"/>
      <c r="K10414" s="96"/>
      <c r="L10414" s="96"/>
      <c r="M10414" s="96"/>
      <c r="N10414" s="96"/>
      <c r="O10414" s="96"/>
      <c r="P10414" s="96"/>
    </row>
    <row r="10415" spans="1:16" x14ac:dyDescent="0.25">
      <c r="A10415" s="97">
        <v>43810</v>
      </c>
      <c r="B10415" s="101">
        <v>48</v>
      </c>
      <c r="C10415" s="92" t="str">
        <f t="shared" si="486"/>
        <v>GET /international-scheduled-payments/{InternationalScheduledPaymentId}</v>
      </c>
      <c r="D10415" s="94" t="s">
        <v>208</v>
      </c>
      <c r="E10415" s="93" t="str">
        <f t="shared" si="487"/>
        <v>PISP</v>
      </c>
      <c r="F10415" s="93" t="str">
        <f t="shared" si="488"/>
        <v>Y</v>
      </c>
      <c r="G10415" s="95">
        <v>23148764.068408366</v>
      </c>
      <c r="H10415" s="103">
        <v>39681.567113070545</v>
      </c>
      <c r="I10415" s="103">
        <v>54.157486606254849</v>
      </c>
      <c r="J10415" s="96"/>
      <c r="K10415" s="96"/>
      <c r="L10415" s="96"/>
      <c r="M10415" s="96"/>
      <c r="N10415" s="96"/>
      <c r="O10415" s="96"/>
      <c r="P10415" s="96"/>
    </row>
    <row r="10416" spans="1:16" x14ac:dyDescent="0.25">
      <c r="A10416" s="97">
        <v>43810</v>
      </c>
      <c r="B10416" s="101">
        <v>49</v>
      </c>
      <c r="C10416" s="92" t="str">
        <f t="shared" si="486"/>
        <v>POST /international-standing-order-consents</v>
      </c>
      <c r="D10416" s="94" t="s">
        <v>208</v>
      </c>
      <c r="E10416" s="93" t="str">
        <f t="shared" si="487"/>
        <v>PISP</v>
      </c>
      <c r="F10416" s="93" t="str">
        <f t="shared" si="488"/>
        <v>N</v>
      </c>
      <c r="G10416" s="95">
        <v>3623259.2440173267</v>
      </c>
      <c r="H10416" s="103">
        <v>11616.823595176251</v>
      </c>
      <c r="I10416" s="103">
        <v>5.4610103498556448</v>
      </c>
      <c r="J10416" s="96"/>
      <c r="K10416" s="96"/>
      <c r="L10416" s="96"/>
      <c r="M10416" s="96"/>
      <c r="N10416" s="96"/>
      <c r="O10416" s="96"/>
      <c r="P10416" s="96"/>
    </row>
    <row r="10417" spans="1:16" x14ac:dyDescent="0.25">
      <c r="A10417" s="97">
        <v>43810</v>
      </c>
      <c r="B10417" s="101">
        <v>50</v>
      </c>
      <c r="C10417" s="92" t="str">
        <f t="shared" si="486"/>
        <v>GET /international-standing-order-consents/{ConsentId}</v>
      </c>
      <c r="D10417" s="94" t="s">
        <v>208</v>
      </c>
      <c r="E10417" s="93" t="str">
        <f t="shared" si="487"/>
        <v>PISP</v>
      </c>
      <c r="F10417" s="93" t="str">
        <f t="shared" si="488"/>
        <v>N</v>
      </c>
      <c r="G10417" s="95">
        <v>18539953.945966102</v>
      </c>
      <c r="H10417" s="103">
        <v>30232.978191374757</v>
      </c>
      <c r="I10417" s="103">
        <v>233.06063224212042</v>
      </c>
      <c r="J10417" s="96"/>
      <c r="K10417" s="96"/>
      <c r="L10417" s="96"/>
      <c r="M10417" s="96"/>
      <c r="N10417" s="96"/>
      <c r="O10417" s="96"/>
      <c r="P10417" s="96"/>
    </row>
    <row r="10418" spans="1:16" x14ac:dyDescent="0.25">
      <c r="A10418" s="97">
        <v>43810</v>
      </c>
      <c r="B10418" s="101">
        <v>51</v>
      </c>
      <c r="C10418" s="92" t="str">
        <f t="shared" si="486"/>
        <v>POST /international-standing-orders</v>
      </c>
      <c r="D10418" s="94" t="s">
        <v>208</v>
      </c>
      <c r="E10418" s="93" t="str">
        <f t="shared" si="487"/>
        <v>PISP</v>
      </c>
      <c r="F10418" s="93" t="str">
        <f t="shared" si="488"/>
        <v>Y</v>
      </c>
      <c r="G10418" s="95">
        <v>13185575.286537357</v>
      </c>
      <c r="H10418" s="103">
        <v>23810.506445689378</v>
      </c>
      <c r="I10418" s="103">
        <v>223.31804902173383</v>
      </c>
      <c r="J10418" s="96"/>
      <c r="K10418" s="96"/>
      <c r="L10418" s="96"/>
      <c r="M10418" s="96"/>
      <c r="N10418" s="96"/>
      <c r="O10418" s="96"/>
      <c r="P10418" s="96"/>
    </row>
    <row r="10419" spans="1:16" x14ac:dyDescent="0.25">
      <c r="A10419" s="97">
        <v>43810</v>
      </c>
      <c r="B10419" s="101">
        <v>52</v>
      </c>
      <c r="C10419" s="92" t="str">
        <f t="shared" si="486"/>
        <v>GET /international-standing-orders/{InternationalStandingOrderPaymentId}</v>
      </c>
      <c r="D10419" s="94" t="s">
        <v>208</v>
      </c>
      <c r="E10419" s="93" t="str">
        <f t="shared" si="487"/>
        <v>PISP</v>
      </c>
      <c r="F10419" s="93" t="str">
        <f t="shared" si="488"/>
        <v>Y</v>
      </c>
      <c r="G10419" s="95">
        <v>6629594.2240301808</v>
      </c>
      <c r="H10419" s="103">
        <v>17062.260783723177</v>
      </c>
      <c r="I10419" s="103">
        <v>72.500727246400302</v>
      </c>
      <c r="J10419" s="96"/>
      <c r="K10419" s="96"/>
      <c r="L10419" s="96"/>
      <c r="M10419" s="96"/>
      <c r="N10419" s="96"/>
      <c r="O10419" s="96"/>
      <c r="P10419" s="96"/>
    </row>
    <row r="10420" spans="1:16" x14ac:dyDescent="0.25">
      <c r="A10420" s="97">
        <v>43810</v>
      </c>
      <c r="B10420" s="101">
        <v>53</v>
      </c>
      <c r="C10420" s="92" t="str">
        <f t="shared" si="486"/>
        <v>POST /file-payment-consents</v>
      </c>
      <c r="D10420" s="94" t="s">
        <v>208</v>
      </c>
      <c r="E10420" s="93" t="str">
        <f t="shared" si="487"/>
        <v>PISP</v>
      </c>
      <c r="F10420" s="93" t="str">
        <f t="shared" si="488"/>
        <v>N</v>
      </c>
      <c r="G10420" s="95">
        <v>11246585.792722857</v>
      </c>
      <c r="H10420" s="103">
        <v>12871.091306341483</v>
      </c>
      <c r="I10420" s="103">
        <v>20.188014198954512</v>
      </c>
      <c r="J10420" s="96"/>
      <c r="K10420" s="96"/>
      <c r="L10420" s="96"/>
      <c r="M10420" s="96"/>
      <c r="N10420" s="96"/>
      <c r="O10420" s="96"/>
      <c r="P10420" s="96"/>
    </row>
    <row r="10421" spans="1:16" x14ac:dyDescent="0.25">
      <c r="A10421" s="97">
        <v>43810</v>
      </c>
      <c r="B10421" s="101">
        <v>54</v>
      </c>
      <c r="C10421" s="92" t="str">
        <f t="shared" si="486"/>
        <v>GET /file-payment-consents/{ConsentId}</v>
      </c>
      <c r="D10421" s="94" t="s">
        <v>208</v>
      </c>
      <c r="E10421" s="93" t="str">
        <f t="shared" si="487"/>
        <v>PISP</v>
      </c>
      <c r="F10421" s="93" t="str">
        <f t="shared" si="488"/>
        <v>N</v>
      </c>
      <c r="G10421" s="95">
        <v>19381809.122544561</v>
      </c>
      <c r="H10421" s="103">
        <v>23149.243577610479</v>
      </c>
      <c r="I10421" s="103">
        <v>196.95817966544601</v>
      </c>
      <c r="J10421" s="96"/>
      <c r="K10421" s="96"/>
      <c r="L10421" s="96"/>
      <c r="M10421" s="96"/>
      <c r="N10421" s="96"/>
      <c r="O10421" s="96"/>
      <c r="P10421" s="96"/>
    </row>
    <row r="10422" spans="1:16" x14ac:dyDescent="0.25">
      <c r="A10422" s="97">
        <v>43810</v>
      </c>
      <c r="B10422" s="101">
        <v>55</v>
      </c>
      <c r="C10422" s="92" t="str">
        <f t="shared" si="486"/>
        <v>POST /file-payment-consents/{ConsentId}/file</v>
      </c>
      <c r="D10422" s="94" t="s">
        <v>208</v>
      </c>
      <c r="E10422" s="93" t="str">
        <f t="shared" si="487"/>
        <v>PISP</v>
      </c>
      <c r="F10422" s="93" t="str">
        <f t="shared" si="488"/>
        <v>N</v>
      </c>
      <c r="G10422" s="95">
        <v>21890967.060888413</v>
      </c>
      <c r="H10422" s="103">
        <v>31588.801007887385</v>
      </c>
      <c r="I10422" s="103">
        <v>61.541745213652028</v>
      </c>
      <c r="J10422" s="96"/>
      <c r="K10422" s="96"/>
      <c r="L10422" s="96"/>
      <c r="M10422" s="96"/>
      <c r="N10422" s="96"/>
      <c r="O10422" s="96"/>
      <c r="P10422" s="96"/>
    </row>
    <row r="10423" spans="1:16" x14ac:dyDescent="0.25">
      <c r="A10423" s="97">
        <v>43810</v>
      </c>
      <c r="B10423" s="101">
        <v>56</v>
      </c>
      <c r="C10423" s="92" t="str">
        <f t="shared" si="486"/>
        <v>GET /file-payment-consents/{ConsentId}/file</v>
      </c>
      <c r="D10423" s="94" t="s">
        <v>208</v>
      </c>
      <c r="E10423" s="93" t="str">
        <f t="shared" si="487"/>
        <v>PISP</v>
      </c>
      <c r="F10423" s="93" t="str">
        <f t="shared" si="488"/>
        <v>N</v>
      </c>
      <c r="G10423" s="95">
        <v>24855371.71531805</v>
      </c>
      <c r="H10423" s="103">
        <v>34249.091135376344</v>
      </c>
      <c r="I10423" s="103">
        <v>41.611750061636265</v>
      </c>
      <c r="J10423" s="96"/>
      <c r="K10423" s="96"/>
      <c r="L10423" s="96"/>
      <c r="M10423" s="96"/>
      <c r="N10423" s="96"/>
      <c r="O10423" s="96"/>
      <c r="P10423" s="96"/>
    </row>
    <row r="10424" spans="1:16" x14ac:dyDescent="0.25">
      <c r="A10424" s="97">
        <v>43810</v>
      </c>
      <c r="B10424" s="101">
        <v>57</v>
      </c>
      <c r="C10424" s="92" t="str">
        <f t="shared" si="486"/>
        <v>POST /file-payments</v>
      </c>
      <c r="D10424" s="94" t="s">
        <v>208</v>
      </c>
      <c r="E10424" s="93" t="str">
        <f t="shared" si="487"/>
        <v>PISP</v>
      </c>
      <c r="F10424" s="93" t="str">
        <f t="shared" si="488"/>
        <v>Y</v>
      </c>
      <c r="G10424" s="95">
        <v>331498567.17296976</v>
      </c>
      <c r="H10424" s="103">
        <v>4084.2174639804412</v>
      </c>
      <c r="I10424" s="103">
        <v>59.954113490776102</v>
      </c>
      <c r="J10424" s="96"/>
      <c r="K10424" s="96"/>
      <c r="L10424" s="96"/>
      <c r="M10424" s="96"/>
      <c r="N10424" s="96"/>
      <c r="O10424" s="96"/>
      <c r="P10424" s="96"/>
    </row>
    <row r="10425" spans="1:16" x14ac:dyDescent="0.25">
      <c r="A10425" s="97">
        <v>43810</v>
      </c>
      <c r="B10425" s="101">
        <v>58</v>
      </c>
      <c r="C10425" s="92" t="str">
        <f t="shared" si="486"/>
        <v>GET /file-payments/{FilePaymentId}</v>
      </c>
      <c r="D10425" s="94" t="s">
        <v>208</v>
      </c>
      <c r="E10425" s="93" t="str">
        <f t="shared" si="487"/>
        <v>PISP</v>
      </c>
      <c r="F10425" s="93" t="str">
        <f t="shared" si="488"/>
        <v>Y</v>
      </c>
      <c r="G10425" s="95">
        <v>71999905.411398754</v>
      </c>
      <c r="H10425" s="103">
        <v>916.82688040902826</v>
      </c>
      <c r="I10425" s="103">
        <v>114.73439001263417</v>
      </c>
      <c r="J10425" s="96"/>
      <c r="K10425" s="96"/>
      <c r="L10425" s="96"/>
      <c r="M10425" s="96"/>
      <c r="N10425" s="96"/>
      <c r="O10425" s="96"/>
      <c r="P10425" s="96"/>
    </row>
    <row r="10426" spans="1:16" x14ac:dyDescent="0.25">
      <c r="A10426" s="97">
        <v>43810</v>
      </c>
      <c r="B10426" s="101">
        <v>59</v>
      </c>
      <c r="C10426" s="92" t="str">
        <f t="shared" si="486"/>
        <v>GET /file-payments/{FilePaymentId}/report-file</v>
      </c>
      <c r="D10426" s="94" t="s">
        <v>208</v>
      </c>
      <c r="E10426" s="93" t="str">
        <f t="shared" si="487"/>
        <v>PISP</v>
      </c>
      <c r="F10426" s="93" t="str">
        <f t="shared" si="488"/>
        <v>Y</v>
      </c>
      <c r="G10426" s="95">
        <v>55767150.304137275</v>
      </c>
      <c r="H10426" s="103">
        <v>2446.4440077478812</v>
      </c>
      <c r="I10426" s="103">
        <v>89.447679565492123</v>
      </c>
      <c r="J10426" s="96"/>
      <c r="K10426" s="96"/>
      <c r="L10426" s="96"/>
      <c r="M10426" s="96"/>
      <c r="N10426" s="96"/>
      <c r="O10426" s="96"/>
      <c r="P10426" s="96"/>
    </row>
    <row r="10427" spans="1:16" x14ac:dyDescent="0.25">
      <c r="A10427" s="97">
        <v>43810</v>
      </c>
      <c r="B10427" s="101">
        <v>60</v>
      </c>
      <c r="C10427" s="92" t="str">
        <f t="shared" si="486"/>
        <v>POST /funds-confirmation-consents</v>
      </c>
      <c r="D10427" s="94" t="s">
        <v>208</v>
      </c>
      <c r="E10427" s="93" t="str">
        <f t="shared" si="487"/>
        <v>CoF</v>
      </c>
      <c r="F10427" s="93" t="str">
        <f t="shared" si="488"/>
        <v>N</v>
      </c>
      <c r="G10427" s="95">
        <v>14467630.640696783</v>
      </c>
      <c r="H10427" s="99">
        <v>15320.470835263568</v>
      </c>
      <c r="I10427" s="99">
        <v>11.912527892502315</v>
      </c>
      <c r="J10427" s="96"/>
      <c r="K10427" s="96"/>
      <c r="L10427" s="96"/>
      <c r="M10427" s="96"/>
      <c r="N10427" s="96"/>
      <c r="O10427" s="96"/>
      <c r="P10427" s="96"/>
    </row>
    <row r="10428" spans="1:16" x14ac:dyDescent="0.25">
      <c r="A10428" s="97">
        <v>43810</v>
      </c>
      <c r="B10428" s="101">
        <v>61</v>
      </c>
      <c r="C10428" s="92" t="str">
        <f t="shared" si="486"/>
        <v>GET /funds-confirmation-consents/{ConsentId}</v>
      </c>
      <c r="D10428" s="94" t="s">
        <v>208</v>
      </c>
      <c r="E10428" s="93" t="str">
        <f t="shared" si="487"/>
        <v>CoF</v>
      </c>
      <c r="F10428" s="93" t="str">
        <f t="shared" si="488"/>
        <v>N</v>
      </c>
      <c r="G10428" s="95">
        <v>18572566.282060217</v>
      </c>
      <c r="H10428" s="99">
        <v>41196.922644044353</v>
      </c>
      <c r="I10428" s="99">
        <v>193.67634584445571</v>
      </c>
      <c r="J10428" s="96"/>
      <c r="K10428" s="96"/>
      <c r="L10428" s="96"/>
      <c r="M10428" s="96"/>
      <c r="N10428" s="96"/>
      <c r="O10428" s="96"/>
      <c r="P10428" s="96"/>
    </row>
    <row r="10429" spans="1:16" x14ac:dyDescent="0.25">
      <c r="A10429" s="97">
        <v>43810</v>
      </c>
      <c r="B10429" s="101">
        <v>62</v>
      </c>
      <c r="C10429" s="92" t="str">
        <f t="shared" si="486"/>
        <v>DELETE /funds-confirmation-consents/{ConsentId}</v>
      </c>
      <c r="D10429" s="94" t="s">
        <v>208</v>
      </c>
      <c r="E10429" s="93" t="str">
        <f t="shared" si="487"/>
        <v>CoF</v>
      </c>
      <c r="F10429" s="93" t="str">
        <f t="shared" si="488"/>
        <v>N</v>
      </c>
      <c r="G10429" s="95">
        <v>6310691.4935447155</v>
      </c>
      <c r="H10429" s="99">
        <v>12549.562930796472</v>
      </c>
      <c r="I10429" s="99">
        <v>118.0225989785104</v>
      </c>
      <c r="J10429" s="96"/>
      <c r="K10429" s="96"/>
      <c r="L10429" s="96"/>
      <c r="M10429" s="96"/>
      <c r="N10429" s="96"/>
      <c r="O10429" s="96"/>
      <c r="P10429" s="96"/>
    </row>
    <row r="10430" spans="1:16" x14ac:dyDescent="0.25">
      <c r="A10430" s="97">
        <v>43810</v>
      </c>
      <c r="B10430" s="101">
        <v>63</v>
      </c>
      <c r="C10430" s="92" t="str">
        <f t="shared" si="486"/>
        <v>POST /funds-confirmations</v>
      </c>
      <c r="D10430" s="94" t="s">
        <v>208</v>
      </c>
      <c r="E10430" s="93" t="str">
        <f t="shared" si="487"/>
        <v>CoF</v>
      </c>
      <c r="F10430" s="93" t="str">
        <f t="shared" si="488"/>
        <v>Y</v>
      </c>
      <c r="G10430" s="95">
        <v>8515652.8233439159</v>
      </c>
      <c r="H10430" s="99">
        <v>18452.776985376509</v>
      </c>
      <c r="I10430" s="99">
        <v>222.64912974197787</v>
      </c>
      <c r="J10430" s="96"/>
      <c r="K10430" s="96"/>
      <c r="L10430" s="96"/>
      <c r="M10430" s="96"/>
      <c r="N10430" s="96"/>
      <c r="O10430" s="96"/>
      <c r="P10430" s="96"/>
    </row>
    <row r="10431" spans="1:16" x14ac:dyDescent="0.25">
      <c r="A10431" s="97">
        <v>43810</v>
      </c>
      <c r="B10431" s="101">
        <v>75</v>
      </c>
      <c r="C10431" s="92" t="str">
        <f t="shared" si="486"/>
        <v>GET /domestic-payment-consents/{ConsentId}/funds-confirmation</v>
      </c>
      <c r="D10431" s="94" t="s">
        <v>208</v>
      </c>
      <c r="E10431" s="93" t="str">
        <f t="shared" si="487"/>
        <v>CoF</v>
      </c>
      <c r="F10431" s="93" t="str">
        <f t="shared" si="488"/>
        <v>Y</v>
      </c>
      <c r="G10431" s="95">
        <v>4295800.6350440402</v>
      </c>
      <c r="H10431" s="99">
        <v>6926.3790688970103</v>
      </c>
      <c r="I10431" s="99">
        <v>191.28390962747071</v>
      </c>
      <c r="J10431" s="96"/>
      <c r="K10431" s="96"/>
      <c r="L10431" s="96"/>
      <c r="M10431" s="96"/>
      <c r="N10431" s="96"/>
      <c r="O10431" s="96"/>
      <c r="P10431" s="96"/>
    </row>
    <row r="10432" spans="1:16" x14ac:dyDescent="0.25">
      <c r="A10432" s="97">
        <v>43810</v>
      </c>
      <c r="B10432" s="101">
        <v>76</v>
      </c>
      <c r="C10432" s="92" t="str">
        <f t="shared" si="486"/>
        <v>GET /international-payment-consents/{ConsentId}/funds-confirmation</v>
      </c>
      <c r="D10432" s="94" t="s">
        <v>208</v>
      </c>
      <c r="E10432" s="93" t="str">
        <f t="shared" si="487"/>
        <v>CoF</v>
      </c>
      <c r="F10432" s="93" t="str">
        <f t="shared" si="488"/>
        <v>Y</v>
      </c>
      <c r="G10432" s="95">
        <v>16440817.982394379</v>
      </c>
      <c r="H10432" s="99">
        <v>40225.965868899984</v>
      </c>
      <c r="I10432" s="99">
        <v>103.23122425372483</v>
      </c>
      <c r="J10432" s="96"/>
      <c r="K10432" s="96"/>
      <c r="L10432" s="96"/>
      <c r="M10432" s="96"/>
      <c r="N10432" s="96"/>
      <c r="O10432" s="96"/>
      <c r="P10432" s="96"/>
    </row>
    <row r="10433" spans="1:16" x14ac:dyDescent="0.25">
      <c r="A10433" s="97">
        <v>43810</v>
      </c>
      <c r="B10433" s="101">
        <v>77</v>
      </c>
      <c r="C10433" s="92" t="str">
        <f t="shared" si="486"/>
        <v>GET /international-scheduled-payment-consents/{ConsentId}/funds-confirmation</v>
      </c>
      <c r="D10433" s="94" t="s">
        <v>208</v>
      </c>
      <c r="E10433" s="93" t="str">
        <f t="shared" si="487"/>
        <v>CoF</v>
      </c>
      <c r="F10433" s="93" t="str">
        <f t="shared" si="488"/>
        <v>Y</v>
      </c>
      <c r="G10433" s="95">
        <v>29324309.094276775</v>
      </c>
      <c r="H10433" s="103">
        <v>52755.287363170472</v>
      </c>
      <c r="I10433" s="103">
        <v>9.5399566436097665</v>
      </c>
      <c r="J10433" s="96"/>
      <c r="K10433" s="96"/>
      <c r="L10433" s="96"/>
      <c r="M10433" s="96"/>
      <c r="N10433" s="96"/>
      <c r="O10433" s="96"/>
      <c r="P10433" s="96"/>
    </row>
    <row r="10434" spans="1:16" x14ac:dyDescent="0.25">
      <c r="A10434" s="97">
        <v>43810</v>
      </c>
      <c r="B10434" s="101">
        <v>78</v>
      </c>
      <c r="C10434" s="92" t="str">
        <f t="shared" si="486"/>
        <v>GET /accounts/{AccountId}/parties</v>
      </c>
      <c r="D10434" s="94" t="s">
        <v>208</v>
      </c>
      <c r="E10434" s="93" t="str">
        <f t="shared" si="487"/>
        <v>AISP</v>
      </c>
      <c r="F10434" s="93" t="str">
        <f t="shared" si="488"/>
        <v>Y</v>
      </c>
      <c r="G10434" s="104">
        <v>1195339.9022638097</v>
      </c>
      <c r="H10434" s="99">
        <v>53482.544686620502</v>
      </c>
      <c r="I10434" s="99">
        <v>0</v>
      </c>
      <c r="J10434" s="96"/>
      <c r="K10434" s="96"/>
      <c r="L10434" s="96"/>
      <c r="M10434" s="96"/>
      <c r="N10434" s="96"/>
      <c r="O10434" s="96"/>
      <c r="P10434" s="96"/>
    </row>
    <row r="10435" spans="1:16" x14ac:dyDescent="0.25">
      <c r="A10435" s="97">
        <v>43810</v>
      </c>
      <c r="B10435" s="101">
        <v>79</v>
      </c>
      <c r="C10435" s="92" t="str">
        <f t="shared" si="486"/>
        <v>GET /domestic-payments/{DomesticPaymentId}/payment-details</v>
      </c>
      <c r="D10435" s="94" t="s">
        <v>208</v>
      </c>
      <c r="E10435" s="93" t="str">
        <f t="shared" si="487"/>
        <v>PISP</v>
      </c>
      <c r="F10435" s="93" t="str">
        <f t="shared" si="488"/>
        <v>Y</v>
      </c>
      <c r="G10435" s="104">
        <v>40839751.154936478</v>
      </c>
      <c r="H10435" s="99">
        <v>47553.165359016741</v>
      </c>
      <c r="I10435" s="99">
        <v>76.04250316373107</v>
      </c>
      <c r="J10435" s="96"/>
      <c r="K10435" s="96"/>
      <c r="L10435" s="96"/>
      <c r="M10435" s="96"/>
      <c r="N10435" s="96"/>
      <c r="O10435" s="96"/>
      <c r="P10435" s="96"/>
    </row>
    <row r="10436" spans="1:16" x14ac:dyDescent="0.25">
      <c r="A10436" s="97">
        <v>43810</v>
      </c>
      <c r="B10436" s="101">
        <v>80</v>
      </c>
      <c r="C10436" s="92" t="str">
        <f t="shared" si="486"/>
        <v>GET /domestic-scheduled-payments/{DomesticScheduledPaymentId}/payment-details</v>
      </c>
      <c r="D10436" s="94" t="s">
        <v>208</v>
      </c>
      <c r="E10436" s="93" t="str">
        <f t="shared" si="487"/>
        <v>PISP</v>
      </c>
      <c r="F10436" s="93" t="str">
        <f t="shared" si="488"/>
        <v>Y</v>
      </c>
      <c r="G10436" s="104">
        <v>16314346.38894631</v>
      </c>
      <c r="H10436" s="99">
        <v>36797.132934863454</v>
      </c>
      <c r="I10436" s="99">
        <v>91.178090636084079</v>
      </c>
      <c r="J10436" s="96"/>
      <c r="K10436" s="96"/>
      <c r="L10436" s="96"/>
      <c r="M10436" s="96"/>
      <c r="N10436" s="96"/>
      <c r="O10436" s="96"/>
      <c r="P10436" s="96"/>
    </row>
    <row r="10437" spans="1:16" x14ac:dyDescent="0.25">
      <c r="A10437" s="97">
        <v>43810</v>
      </c>
      <c r="B10437" s="101">
        <v>81</v>
      </c>
      <c r="C10437" s="92" t="str">
        <f t="shared" si="486"/>
        <v>GET /domestic-standing-orders/{DomesticStandingOrderId}/payment-details</v>
      </c>
      <c r="D10437" s="94" t="s">
        <v>208</v>
      </c>
      <c r="E10437" s="93" t="str">
        <f t="shared" si="487"/>
        <v>PISP</v>
      </c>
      <c r="F10437" s="93" t="str">
        <f t="shared" si="488"/>
        <v>Y</v>
      </c>
      <c r="G10437" s="104">
        <v>6995445.2661709124</v>
      </c>
      <c r="H10437" s="99">
        <v>8674.612831824943</v>
      </c>
      <c r="I10437" s="99">
        <v>261.07079493775706</v>
      </c>
      <c r="J10437" s="96"/>
      <c r="K10437" s="96"/>
      <c r="L10437" s="96"/>
      <c r="M10437" s="96"/>
      <c r="N10437" s="96"/>
      <c r="O10437" s="96"/>
      <c r="P10437" s="96"/>
    </row>
    <row r="10438" spans="1:16" x14ac:dyDescent="0.25">
      <c r="A10438" s="97">
        <v>43810</v>
      </c>
      <c r="B10438" s="101">
        <v>82</v>
      </c>
      <c r="C10438" s="92" t="str">
        <f t="shared" si="486"/>
        <v>GET /international-payments/{InternationalPaymentId}/payment-details</v>
      </c>
      <c r="D10438" s="94" t="s">
        <v>208</v>
      </c>
      <c r="E10438" s="93" t="str">
        <f t="shared" si="487"/>
        <v>PISP</v>
      </c>
      <c r="F10438" s="93" t="str">
        <f t="shared" si="488"/>
        <v>Y</v>
      </c>
      <c r="G10438" s="104">
        <v>13733551.822657894</v>
      </c>
      <c r="H10438" s="99">
        <v>19445.766983682937</v>
      </c>
      <c r="I10438" s="99">
        <v>63.501038710535255</v>
      </c>
      <c r="J10438" s="96"/>
      <c r="K10438" s="96"/>
      <c r="L10438" s="96"/>
      <c r="M10438" s="96"/>
      <c r="N10438" s="96"/>
      <c r="O10438" s="96"/>
      <c r="P10438" s="96"/>
    </row>
    <row r="10439" spans="1:16" x14ac:dyDescent="0.25">
      <c r="A10439" s="97">
        <v>43810</v>
      </c>
      <c r="B10439" s="101">
        <v>83</v>
      </c>
      <c r="C10439" s="92" t="str">
        <f t="shared" si="486"/>
        <v>GET /international-scheduled-payments/{InternationalScheduledPaymentId}/payment-details</v>
      </c>
      <c r="D10439" s="94" t="s">
        <v>208</v>
      </c>
      <c r="E10439" s="93" t="str">
        <f t="shared" si="487"/>
        <v>PISP</v>
      </c>
      <c r="F10439" s="93" t="str">
        <f t="shared" si="488"/>
        <v>Y</v>
      </c>
      <c r="G10439" s="104">
        <v>25463640.475249205</v>
      </c>
      <c r="H10439" s="99">
        <v>43649.723824377601</v>
      </c>
      <c r="I10439" s="99">
        <v>59.573235266880339</v>
      </c>
      <c r="J10439" s="96"/>
      <c r="K10439" s="96"/>
      <c r="L10439" s="96"/>
      <c r="M10439" s="96"/>
      <c r="N10439" s="96"/>
      <c r="O10439" s="96"/>
      <c r="P10439" s="96"/>
    </row>
    <row r="10440" spans="1:16" x14ac:dyDescent="0.25">
      <c r="A10440" s="97">
        <v>43810</v>
      </c>
      <c r="B10440" s="101">
        <v>84</v>
      </c>
      <c r="C10440" s="92" t="str">
        <f t="shared" ref="C10440:C10503" si="489">VLOOKUP($B10440,endpoints,3)</f>
        <v>GET /international-standing-orders/{InternationalStandingOrderPaymentId}/payment-details</v>
      </c>
      <c r="D10440" s="94" t="s">
        <v>208</v>
      </c>
      <c r="E10440" s="93" t="str">
        <f t="shared" ref="E10440:E10503" si="490">VLOOKUP($B10440,endpoints,4)</f>
        <v>PISP</v>
      </c>
      <c r="F10440" s="93" t="str">
        <f t="shared" ref="F10440:F10503" si="491">VLOOKUP($B10440,endpoints,5)</f>
        <v>Y</v>
      </c>
      <c r="G10440" s="104">
        <v>7292553.6464331998</v>
      </c>
      <c r="H10440" s="99">
        <v>18768.486862095495</v>
      </c>
      <c r="I10440" s="99">
        <v>79.750799971040337</v>
      </c>
      <c r="J10440" s="96"/>
      <c r="K10440" s="96"/>
      <c r="L10440" s="96"/>
      <c r="M10440" s="96"/>
      <c r="N10440" s="96"/>
      <c r="O10440" s="96"/>
      <c r="P10440" s="96"/>
    </row>
    <row r="10441" spans="1:16" x14ac:dyDescent="0.25">
      <c r="A10441" s="97">
        <v>43810</v>
      </c>
      <c r="B10441" s="101">
        <v>85</v>
      </c>
      <c r="C10441" s="92" t="str">
        <f t="shared" si="489"/>
        <v>GET /file-payments/{FilePaymentId}/payment-details</v>
      </c>
      <c r="D10441" s="94" t="s">
        <v>208</v>
      </c>
      <c r="E10441" s="93" t="str">
        <f t="shared" si="490"/>
        <v>PISP</v>
      </c>
      <c r="F10441" s="93" t="str">
        <f t="shared" si="491"/>
        <v>Y</v>
      </c>
      <c r="G10441" s="104">
        <v>61343865.334551014</v>
      </c>
      <c r="H10441" s="99">
        <v>2691.0884085226694</v>
      </c>
      <c r="I10441" s="99">
        <v>98.392447522041337</v>
      </c>
      <c r="J10441" s="96"/>
      <c r="K10441" s="96"/>
      <c r="L10441" s="96"/>
      <c r="M10441" s="96"/>
      <c r="N10441" s="96"/>
      <c r="O10441" s="96"/>
      <c r="P10441" s="96"/>
    </row>
    <row r="10442" spans="1:16" x14ac:dyDescent="0.25">
      <c r="A10442" s="97">
        <v>43810</v>
      </c>
      <c r="B10442" s="101">
        <v>86</v>
      </c>
      <c r="C10442" s="92" t="str">
        <f t="shared" si="489"/>
        <v>POST /event-subscriptions</v>
      </c>
      <c r="D10442" s="94" t="s">
        <v>208</v>
      </c>
      <c r="E10442" s="93" t="str">
        <f t="shared" si="490"/>
        <v>Notifications</v>
      </c>
      <c r="F10442" s="93" t="str">
        <f t="shared" si="491"/>
        <v>N</v>
      </c>
      <c r="G10442" s="104">
        <v>13020867.576627105</v>
      </c>
      <c r="H10442" s="99">
        <v>13788.423751737211</v>
      </c>
      <c r="I10442" s="99">
        <v>10.721275103252083</v>
      </c>
      <c r="J10442" s="96"/>
      <c r="K10442" s="96"/>
      <c r="L10442" s="96"/>
      <c r="M10442" s="96"/>
      <c r="N10442" s="96"/>
      <c r="O10442" s="96"/>
      <c r="P10442" s="96"/>
    </row>
    <row r="10443" spans="1:16" x14ac:dyDescent="0.25">
      <c r="A10443" s="97">
        <v>43810</v>
      </c>
      <c r="B10443" s="101">
        <v>87</v>
      </c>
      <c r="C10443" s="92" t="str">
        <f t="shared" si="489"/>
        <v>GET /event-subscriptions</v>
      </c>
      <c r="D10443" s="94" t="s">
        <v>208</v>
      </c>
      <c r="E10443" s="93" t="str">
        <f t="shared" si="490"/>
        <v>Notifications</v>
      </c>
      <c r="F10443" s="93" t="str">
        <f t="shared" si="491"/>
        <v>N</v>
      </c>
      <c r="G10443" s="104">
        <v>16715309.653854195</v>
      </c>
      <c r="H10443" s="99">
        <v>37077.230379639921</v>
      </c>
      <c r="I10443" s="99">
        <v>174.30871126001014</v>
      </c>
      <c r="J10443" s="96"/>
      <c r="K10443" s="96"/>
      <c r="L10443" s="96"/>
      <c r="M10443" s="96"/>
      <c r="N10443" s="96"/>
      <c r="O10443" s="96"/>
      <c r="P10443" s="96"/>
    </row>
    <row r="10444" spans="1:16" x14ac:dyDescent="0.25">
      <c r="A10444" s="97">
        <v>43810</v>
      </c>
      <c r="B10444" s="101">
        <v>88</v>
      </c>
      <c r="C10444" s="92" t="str">
        <f t="shared" si="489"/>
        <v>PUT /event-subscriptions/{EventSubscriptionId}</v>
      </c>
      <c r="D10444" s="94" t="s">
        <v>208</v>
      </c>
      <c r="E10444" s="93" t="str">
        <f t="shared" si="490"/>
        <v>Notifications</v>
      </c>
      <c r="F10444" s="93" t="str">
        <f t="shared" si="491"/>
        <v>N</v>
      </c>
      <c r="G10444" s="104">
        <v>13671910.955458462</v>
      </c>
      <c r="H10444" s="99">
        <v>14477.844939324072</v>
      </c>
      <c r="I10444" s="99">
        <v>11.257338858414688</v>
      </c>
      <c r="J10444" s="96"/>
      <c r="K10444" s="96"/>
      <c r="L10444" s="96"/>
      <c r="M10444" s="96"/>
      <c r="N10444" s="96"/>
      <c r="O10444" s="96"/>
      <c r="P10444" s="96"/>
    </row>
    <row r="10445" spans="1:16" x14ac:dyDescent="0.25">
      <c r="A10445" s="97">
        <v>43810</v>
      </c>
      <c r="B10445" s="101">
        <v>89</v>
      </c>
      <c r="C10445" s="92" t="str">
        <f t="shared" si="489"/>
        <v>DELETE /event-subscriptions/{EventSubscriptionId}</v>
      </c>
      <c r="D10445" s="94" t="s">
        <v>208</v>
      </c>
      <c r="E10445" s="93" t="str">
        <f t="shared" si="490"/>
        <v>Notifications</v>
      </c>
      <c r="F10445" s="93" t="str">
        <f t="shared" si="491"/>
        <v>N</v>
      </c>
      <c r="G10445" s="104">
        <v>6941760.6428991873</v>
      </c>
      <c r="H10445" s="99">
        <v>13804.519223876121</v>
      </c>
      <c r="I10445" s="99">
        <v>129.82485887636145</v>
      </c>
      <c r="J10445" s="96"/>
      <c r="K10445" s="96"/>
      <c r="L10445" s="96"/>
      <c r="M10445" s="96"/>
      <c r="N10445" s="96"/>
      <c r="O10445" s="96"/>
      <c r="P10445" s="96"/>
    </row>
    <row r="10446" spans="1:16" x14ac:dyDescent="0.25">
      <c r="A10446" s="97">
        <v>43810</v>
      </c>
      <c r="B10446" s="101">
        <v>90</v>
      </c>
      <c r="C10446" s="92" t="str">
        <f t="shared" si="489"/>
        <v>POST /event-notifications</v>
      </c>
      <c r="D10446" s="94" t="s">
        <v>208</v>
      </c>
      <c r="E10446" s="93" t="str">
        <f t="shared" si="490"/>
        <v>Notifications</v>
      </c>
      <c r="F10446" s="93" t="str">
        <f t="shared" si="491"/>
        <v>N</v>
      </c>
      <c r="G10446" s="104">
        <v>8089870.1821767194</v>
      </c>
      <c r="H10446" s="99">
        <v>17530.138136107682</v>
      </c>
      <c r="I10446" s="99">
        <v>211.51667325487898</v>
      </c>
      <c r="J10446" s="96"/>
      <c r="K10446" s="96"/>
      <c r="L10446" s="96"/>
      <c r="M10446" s="96"/>
      <c r="N10446" s="96"/>
      <c r="O10446" s="96"/>
      <c r="P10446" s="96"/>
    </row>
    <row r="10447" spans="1:16" x14ac:dyDescent="0.25">
      <c r="A10447" s="97">
        <v>43810</v>
      </c>
      <c r="B10447" s="101">
        <v>91</v>
      </c>
      <c r="C10447" s="92" t="str">
        <f t="shared" si="489"/>
        <v>POST /events</v>
      </c>
      <c r="D10447" s="94" t="s">
        <v>208</v>
      </c>
      <c r="E10447" s="93" t="str">
        <f t="shared" si="490"/>
        <v>Notifications</v>
      </c>
      <c r="F10447" s="93" t="str">
        <f t="shared" si="491"/>
        <v>N</v>
      </c>
      <c r="G10447" s="104">
        <v>5679622.3441902436</v>
      </c>
      <c r="H10447" s="99">
        <v>11294.606637716824</v>
      </c>
      <c r="I10447" s="99">
        <v>106.22033908065936</v>
      </c>
      <c r="J10447" s="96"/>
      <c r="K10447" s="96"/>
      <c r="L10447" s="96"/>
      <c r="M10447" s="96"/>
      <c r="N10447" s="96"/>
      <c r="O10447" s="96"/>
      <c r="P10447" s="96"/>
    </row>
    <row r="10448" spans="1:16" x14ac:dyDescent="0.25">
      <c r="A10448" s="97">
        <v>43811</v>
      </c>
      <c r="B10448" s="101">
        <v>0</v>
      </c>
      <c r="C10448" s="92" t="str">
        <f t="shared" si="489"/>
        <v>OIDC endpoints for token IDs</v>
      </c>
      <c r="D10448" s="94" t="s">
        <v>207</v>
      </c>
      <c r="E10448" s="93" t="str">
        <f t="shared" si="490"/>
        <v>OIDC</v>
      </c>
      <c r="F10448" s="93" t="str">
        <f t="shared" si="491"/>
        <v>N</v>
      </c>
      <c r="G10448" s="111">
        <v>763894469.70061362</v>
      </c>
      <c r="H10448" s="99">
        <v>1609818.2783234604</v>
      </c>
      <c r="I10448" s="99">
        <v>598.68940175534215</v>
      </c>
      <c r="J10448" s="96"/>
      <c r="K10448" s="96"/>
      <c r="L10448" s="96"/>
      <c r="M10448" s="96"/>
      <c r="N10448" s="96"/>
      <c r="O10448" s="96"/>
      <c r="P10448" s="96"/>
    </row>
    <row r="10449" spans="1:16" x14ac:dyDescent="0.25">
      <c r="A10449" s="100">
        <v>43811</v>
      </c>
      <c r="B10449" s="101">
        <v>1</v>
      </c>
      <c r="C10449" s="92" t="str">
        <f t="shared" si="489"/>
        <v>POST /account-access-consents</v>
      </c>
      <c r="D10449" s="94" t="s">
        <v>207</v>
      </c>
      <c r="E10449" s="93" t="str">
        <f t="shared" si="490"/>
        <v>AISP</v>
      </c>
      <c r="F10449" s="93" t="str">
        <f t="shared" si="491"/>
        <v>N</v>
      </c>
      <c r="G10449" s="95">
        <v>692804.94157010212</v>
      </c>
      <c r="H10449" s="101">
        <v>28264.865248906819</v>
      </c>
      <c r="I10449" s="101">
        <v>99.722798022915441</v>
      </c>
      <c r="J10449" s="96"/>
      <c r="K10449" s="96"/>
      <c r="L10449" s="96"/>
      <c r="M10449" s="96"/>
      <c r="N10449" s="96"/>
      <c r="O10449" s="96"/>
      <c r="P10449" s="96"/>
    </row>
    <row r="10450" spans="1:16" x14ac:dyDescent="0.25">
      <c r="A10450" s="100">
        <v>43811</v>
      </c>
      <c r="B10450" s="101">
        <v>2</v>
      </c>
      <c r="C10450" s="92" t="str">
        <f t="shared" si="489"/>
        <v>GET /account-access-consents/{ConsentId}</v>
      </c>
      <c r="D10450" s="94" t="s">
        <v>207</v>
      </c>
      <c r="E10450" s="93" t="str">
        <f t="shared" si="490"/>
        <v>AISP</v>
      </c>
      <c r="F10450" s="93" t="str">
        <f t="shared" si="491"/>
        <v>N</v>
      </c>
      <c r="G10450" s="95">
        <v>1530966.3978632952</v>
      </c>
      <c r="H10450" s="101">
        <v>31031.104564835787</v>
      </c>
      <c r="I10450" s="101">
        <v>36.224685779820284</v>
      </c>
      <c r="J10450" s="96"/>
      <c r="K10450" s="96"/>
      <c r="L10450" s="96"/>
      <c r="M10450" s="96"/>
      <c r="N10450" s="96"/>
      <c r="O10450" s="96"/>
      <c r="P10450" s="96"/>
    </row>
    <row r="10451" spans="1:16" x14ac:dyDescent="0.25">
      <c r="A10451" s="100">
        <v>43811</v>
      </c>
      <c r="B10451" s="101">
        <v>3</v>
      </c>
      <c r="C10451" s="92" t="str">
        <f t="shared" si="489"/>
        <v>DELETE /account-access-consents/{ConsentId}</v>
      </c>
      <c r="D10451" s="94" t="s">
        <v>207</v>
      </c>
      <c r="E10451" s="93" t="str">
        <f t="shared" si="490"/>
        <v>AISP</v>
      </c>
      <c r="F10451" s="93" t="str">
        <f t="shared" si="491"/>
        <v>N</v>
      </c>
      <c r="G10451" s="95">
        <v>833838.96463307238</v>
      </c>
      <c r="H10451" s="101">
        <v>23247.15535348589</v>
      </c>
      <c r="I10451" s="101">
        <v>317.41049294425272</v>
      </c>
      <c r="J10451" s="96"/>
      <c r="K10451" s="96"/>
      <c r="L10451" s="96"/>
      <c r="M10451" s="96"/>
      <c r="N10451" s="96"/>
      <c r="O10451" s="96"/>
      <c r="P10451" s="96"/>
    </row>
    <row r="10452" spans="1:16" x14ac:dyDescent="0.25">
      <c r="A10452" s="100">
        <v>43811</v>
      </c>
      <c r="B10452" s="101">
        <v>4</v>
      </c>
      <c r="C10452" s="92" t="str">
        <f t="shared" si="489"/>
        <v>GET /accounts</v>
      </c>
      <c r="D10452" s="94" t="s">
        <v>207</v>
      </c>
      <c r="E10452" s="93" t="str">
        <f t="shared" si="490"/>
        <v>AISP</v>
      </c>
      <c r="F10452" s="93" t="str">
        <f t="shared" si="491"/>
        <v>Y</v>
      </c>
      <c r="G10452" s="95">
        <v>1779079.1156712857</v>
      </c>
      <c r="H10452" s="101">
        <v>34060.8422711073</v>
      </c>
      <c r="I10452" s="101">
        <v>77.353455238054806</v>
      </c>
      <c r="J10452" s="96"/>
      <c r="K10452" s="96"/>
      <c r="L10452" s="96"/>
      <c r="M10452" s="96"/>
      <c r="N10452" s="96"/>
      <c r="O10452" s="96"/>
      <c r="P10452" s="96"/>
    </row>
    <row r="10453" spans="1:16" x14ac:dyDescent="0.25">
      <c r="A10453" s="100">
        <v>43811</v>
      </c>
      <c r="B10453" s="101">
        <v>5</v>
      </c>
      <c r="C10453" s="92" t="str">
        <f t="shared" si="489"/>
        <v>GET /accounts/{AccountId}</v>
      </c>
      <c r="D10453" s="94" t="s">
        <v>207</v>
      </c>
      <c r="E10453" s="93" t="str">
        <f t="shared" si="490"/>
        <v>AISP</v>
      </c>
      <c r="F10453" s="93" t="str">
        <f t="shared" si="491"/>
        <v>Y</v>
      </c>
      <c r="G10453" s="95">
        <v>2863555.730856447</v>
      </c>
      <c r="H10453" s="101">
        <v>42631.979998791867</v>
      </c>
      <c r="I10453" s="101">
        <v>94.159644952415562</v>
      </c>
      <c r="J10453" s="96"/>
      <c r="K10453" s="96"/>
      <c r="L10453" s="96"/>
      <c r="M10453" s="96"/>
      <c r="N10453" s="96"/>
      <c r="O10453" s="96"/>
      <c r="P10453" s="96"/>
    </row>
    <row r="10454" spans="1:16" x14ac:dyDescent="0.25">
      <c r="A10454" s="100">
        <v>43811</v>
      </c>
      <c r="B10454" s="101">
        <v>6</v>
      </c>
      <c r="C10454" s="92" t="str">
        <f t="shared" si="489"/>
        <v>GET /accounts/{AccountId}/balances</v>
      </c>
      <c r="D10454" s="94" t="s">
        <v>207</v>
      </c>
      <c r="E10454" s="93" t="str">
        <f t="shared" si="490"/>
        <v>AISP</v>
      </c>
      <c r="F10454" s="93" t="str">
        <f t="shared" si="491"/>
        <v>Y</v>
      </c>
      <c r="G10454" s="95">
        <v>2359361.9004602693</v>
      </c>
      <c r="H10454" s="101">
        <v>30209.456389200092</v>
      </c>
      <c r="I10454" s="101">
        <v>150.28985041388677</v>
      </c>
      <c r="J10454" s="96"/>
      <c r="K10454" s="96"/>
      <c r="L10454" s="96"/>
      <c r="M10454" s="96"/>
      <c r="N10454" s="96"/>
      <c r="O10454" s="96"/>
      <c r="P10454" s="96"/>
    </row>
    <row r="10455" spans="1:16" x14ac:dyDescent="0.25">
      <c r="A10455" s="100">
        <v>43811</v>
      </c>
      <c r="B10455" s="101">
        <v>7</v>
      </c>
      <c r="C10455" s="92" t="str">
        <f t="shared" si="489"/>
        <v>GET /balances</v>
      </c>
      <c r="D10455" s="94" t="s">
        <v>207</v>
      </c>
      <c r="E10455" s="93" t="str">
        <f t="shared" si="490"/>
        <v>AISP</v>
      </c>
      <c r="F10455" s="93" t="str">
        <f t="shared" si="491"/>
        <v>Y</v>
      </c>
      <c r="G10455" s="95">
        <v>1250990.7124101301</v>
      </c>
      <c r="H10455" s="101">
        <v>21684.488929041963</v>
      </c>
      <c r="I10455" s="101">
        <v>153.43856338207831</v>
      </c>
      <c r="J10455" s="96"/>
      <c r="K10455" s="96"/>
      <c r="L10455" s="96"/>
      <c r="M10455" s="96"/>
      <c r="N10455" s="96"/>
      <c r="O10455" s="96"/>
      <c r="P10455" s="96"/>
    </row>
    <row r="10456" spans="1:16" x14ac:dyDescent="0.25">
      <c r="A10456" s="100">
        <v>43811</v>
      </c>
      <c r="B10456" s="101">
        <v>8</v>
      </c>
      <c r="C10456" s="92" t="str">
        <f t="shared" si="489"/>
        <v>GET /accounts/{AccountId}/transactions</v>
      </c>
      <c r="D10456" s="94" t="s">
        <v>207</v>
      </c>
      <c r="E10456" s="93" t="str">
        <f t="shared" si="490"/>
        <v>AISP</v>
      </c>
      <c r="F10456" s="93" t="str">
        <f t="shared" si="491"/>
        <v>Y</v>
      </c>
      <c r="G10456" s="95">
        <v>40802747.093391068</v>
      </c>
      <c r="H10456" s="101">
        <v>19838.861386872075</v>
      </c>
      <c r="I10456" s="101">
        <v>199.70702373087255</v>
      </c>
      <c r="J10456" s="96"/>
      <c r="K10456" s="96"/>
      <c r="L10456" s="96"/>
      <c r="M10456" s="96"/>
      <c r="N10456" s="96"/>
      <c r="O10456" s="96"/>
      <c r="P10456" s="96"/>
    </row>
    <row r="10457" spans="1:16" x14ac:dyDescent="0.25">
      <c r="A10457" s="100">
        <v>43811</v>
      </c>
      <c r="B10457" s="101">
        <v>9</v>
      </c>
      <c r="C10457" s="92" t="str">
        <f t="shared" si="489"/>
        <v>GET /transactions</v>
      </c>
      <c r="D10457" s="94" t="s">
        <v>207</v>
      </c>
      <c r="E10457" s="93" t="str">
        <f t="shared" si="490"/>
        <v>AISP</v>
      </c>
      <c r="F10457" s="93" t="str">
        <f t="shared" si="491"/>
        <v>Y</v>
      </c>
      <c r="G10457" s="95">
        <v>395523461.30889338</v>
      </c>
      <c r="H10457" s="101">
        <v>46749.536644759028</v>
      </c>
      <c r="I10457" s="101">
        <v>38.490383716722178</v>
      </c>
      <c r="J10457" s="96"/>
      <c r="K10457" s="96"/>
      <c r="L10457" s="96"/>
      <c r="M10457" s="96"/>
      <c r="N10457" s="96"/>
      <c r="O10457" s="96"/>
      <c r="P10457" s="96"/>
    </row>
    <row r="10458" spans="1:16" x14ac:dyDescent="0.25">
      <c r="A10458" s="100">
        <v>43811</v>
      </c>
      <c r="B10458" s="101">
        <v>10</v>
      </c>
      <c r="C10458" s="92" t="str">
        <f t="shared" si="489"/>
        <v>GET /accounts/{AccountId}/beneficiaries</v>
      </c>
      <c r="D10458" s="94" t="s">
        <v>207</v>
      </c>
      <c r="E10458" s="93" t="str">
        <f t="shared" si="490"/>
        <v>AISP</v>
      </c>
      <c r="F10458" s="93" t="str">
        <f t="shared" si="491"/>
        <v>Y</v>
      </c>
      <c r="G10458" s="95">
        <v>2214822.5613790648</v>
      </c>
      <c r="H10458" s="101">
        <v>30092.442177545796</v>
      </c>
      <c r="I10458" s="101">
        <v>133.04510455685224</v>
      </c>
      <c r="J10458" s="96"/>
      <c r="K10458" s="96"/>
      <c r="L10458" s="96"/>
      <c r="M10458" s="96"/>
      <c r="N10458" s="96"/>
      <c r="O10458" s="96"/>
      <c r="P10458" s="96"/>
    </row>
    <row r="10459" spans="1:16" x14ac:dyDescent="0.25">
      <c r="A10459" s="100">
        <v>43811</v>
      </c>
      <c r="B10459" s="101">
        <v>11</v>
      </c>
      <c r="C10459" s="92" t="str">
        <f t="shared" si="489"/>
        <v>GET /beneficiaries</v>
      </c>
      <c r="D10459" s="94" t="s">
        <v>207</v>
      </c>
      <c r="E10459" s="93" t="str">
        <f t="shared" si="490"/>
        <v>AISP</v>
      </c>
      <c r="F10459" s="93" t="str">
        <f t="shared" si="491"/>
        <v>Y</v>
      </c>
      <c r="G10459" s="95">
        <v>3382513.9536719387</v>
      </c>
      <c r="H10459" s="101">
        <v>39376.101934032959</v>
      </c>
      <c r="I10459" s="101">
        <v>32.559058023047605</v>
      </c>
      <c r="J10459" s="96"/>
      <c r="K10459" s="96"/>
      <c r="L10459" s="96"/>
      <c r="M10459" s="96"/>
      <c r="N10459" s="96"/>
      <c r="O10459" s="96"/>
      <c r="P10459" s="96"/>
    </row>
    <row r="10460" spans="1:16" x14ac:dyDescent="0.25">
      <c r="A10460" s="100">
        <v>43811</v>
      </c>
      <c r="B10460" s="101">
        <v>12</v>
      </c>
      <c r="C10460" s="92" t="str">
        <f t="shared" si="489"/>
        <v>GET /accounts/{AccountId}/direct-debits</v>
      </c>
      <c r="D10460" s="94" t="s">
        <v>207</v>
      </c>
      <c r="E10460" s="93" t="str">
        <f t="shared" si="490"/>
        <v>AISP</v>
      </c>
      <c r="F10460" s="93" t="str">
        <f t="shared" si="491"/>
        <v>Y</v>
      </c>
      <c r="G10460" s="95">
        <v>2304266.2307815752</v>
      </c>
      <c r="H10460" s="101">
        <v>32458.325050076066</v>
      </c>
      <c r="I10460" s="101">
        <v>195.46725706370947</v>
      </c>
      <c r="J10460" s="96"/>
      <c r="K10460" s="96"/>
      <c r="L10460" s="96"/>
      <c r="M10460" s="96"/>
      <c r="N10460" s="96"/>
      <c r="O10460" s="96"/>
      <c r="P10460" s="96"/>
    </row>
    <row r="10461" spans="1:16" x14ac:dyDescent="0.25">
      <c r="A10461" s="100">
        <v>43811</v>
      </c>
      <c r="B10461" s="101">
        <v>13</v>
      </c>
      <c r="C10461" s="92" t="str">
        <f t="shared" si="489"/>
        <v>GET /direct-debits</v>
      </c>
      <c r="D10461" s="94" t="s">
        <v>207</v>
      </c>
      <c r="E10461" s="93" t="str">
        <f t="shared" si="490"/>
        <v>AISP</v>
      </c>
      <c r="F10461" s="93" t="str">
        <f t="shared" si="491"/>
        <v>Y</v>
      </c>
      <c r="G10461" s="95">
        <v>2075577.0041435305</v>
      </c>
      <c r="H10461" s="101">
        <v>21526.415353507044</v>
      </c>
      <c r="I10461" s="101">
        <v>213.96854456499207</v>
      </c>
      <c r="J10461" s="96"/>
      <c r="K10461" s="96"/>
      <c r="L10461" s="96"/>
      <c r="M10461" s="96"/>
      <c r="N10461" s="96"/>
      <c r="O10461" s="96"/>
      <c r="P10461" s="96"/>
    </row>
    <row r="10462" spans="1:16" x14ac:dyDescent="0.25">
      <c r="A10462" s="100">
        <v>43811</v>
      </c>
      <c r="B10462" s="101">
        <v>14</v>
      </c>
      <c r="C10462" s="92" t="str">
        <f t="shared" si="489"/>
        <v>GET /accounts/{AccountId}/standing-orders</v>
      </c>
      <c r="D10462" s="94" t="s">
        <v>207</v>
      </c>
      <c r="E10462" s="93" t="str">
        <f t="shared" si="490"/>
        <v>AISP</v>
      </c>
      <c r="F10462" s="93" t="str">
        <f t="shared" si="491"/>
        <v>Y</v>
      </c>
      <c r="G10462" s="95">
        <v>988217.47560058464</v>
      </c>
      <c r="H10462" s="101">
        <v>19662.570283726192</v>
      </c>
      <c r="I10462" s="101">
        <v>143.75527972451133</v>
      </c>
      <c r="J10462" s="96"/>
      <c r="K10462" s="96"/>
      <c r="L10462" s="96"/>
      <c r="M10462" s="96"/>
      <c r="N10462" s="96"/>
      <c r="O10462" s="96"/>
      <c r="P10462" s="96"/>
    </row>
    <row r="10463" spans="1:16" x14ac:dyDescent="0.25">
      <c r="A10463" s="100">
        <v>43811</v>
      </c>
      <c r="B10463" s="101">
        <v>15</v>
      </c>
      <c r="C10463" s="92" t="str">
        <f t="shared" si="489"/>
        <v>GET /standing-orders</v>
      </c>
      <c r="D10463" s="94" t="s">
        <v>207</v>
      </c>
      <c r="E10463" s="93" t="str">
        <f t="shared" si="490"/>
        <v>AISP</v>
      </c>
      <c r="F10463" s="93" t="str">
        <f t="shared" si="491"/>
        <v>Y</v>
      </c>
      <c r="G10463" s="95">
        <v>1835752.0717369809</v>
      </c>
      <c r="H10463" s="102">
        <v>43224.982320074552</v>
      </c>
      <c r="I10463" s="102">
        <v>170.67966017162161</v>
      </c>
      <c r="J10463" s="96"/>
      <c r="K10463" s="96"/>
      <c r="L10463" s="96"/>
      <c r="M10463" s="96"/>
      <c r="N10463" s="96"/>
      <c r="O10463" s="96"/>
      <c r="P10463" s="96"/>
    </row>
    <row r="10464" spans="1:16" x14ac:dyDescent="0.25">
      <c r="A10464" s="100">
        <v>43811</v>
      </c>
      <c r="B10464" s="101">
        <v>16</v>
      </c>
      <c r="C10464" s="92" t="str">
        <f t="shared" si="489"/>
        <v>GET /accounts/{AccountId}/product</v>
      </c>
      <c r="D10464" s="94" t="s">
        <v>207</v>
      </c>
      <c r="E10464" s="93" t="str">
        <f t="shared" si="490"/>
        <v>AISP</v>
      </c>
      <c r="F10464" s="93" t="str">
        <f t="shared" si="491"/>
        <v>Y</v>
      </c>
      <c r="G10464" s="95">
        <v>412448.20889577438</v>
      </c>
      <c r="H10464" s="102">
        <v>4927.7680996857398</v>
      </c>
      <c r="I10464" s="102">
        <v>162.49806299352568</v>
      </c>
      <c r="J10464" s="96"/>
      <c r="K10464" s="96"/>
      <c r="L10464" s="96"/>
      <c r="M10464" s="96"/>
      <c r="N10464" s="96"/>
      <c r="O10464" s="96"/>
      <c r="P10464" s="96"/>
    </row>
    <row r="10465" spans="1:16" x14ac:dyDescent="0.25">
      <c r="A10465" s="100">
        <v>43811</v>
      </c>
      <c r="B10465" s="101">
        <v>17</v>
      </c>
      <c r="C10465" s="92" t="str">
        <f t="shared" si="489"/>
        <v>GET /products</v>
      </c>
      <c r="D10465" s="94" t="s">
        <v>207</v>
      </c>
      <c r="E10465" s="93" t="str">
        <f t="shared" si="490"/>
        <v>AISP</v>
      </c>
      <c r="F10465" s="93" t="str">
        <f t="shared" si="491"/>
        <v>Y</v>
      </c>
      <c r="G10465" s="95">
        <v>896446.57966053928</v>
      </c>
      <c r="H10465" s="102">
        <v>30514.074222505933</v>
      </c>
      <c r="I10465" s="102">
        <v>230.98312058306041</v>
      </c>
      <c r="J10465" s="96"/>
      <c r="K10465" s="96"/>
      <c r="L10465" s="96"/>
      <c r="M10465" s="96"/>
      <c r="N10465" s="96"/>
      <c r="O10465" s="96"/>
      <c r="P10465" s="96"/>
    </row>
    <row r="10466" spans="1:16" x14ac:dyDescent="0.25">
      <c r="A10466" s="100">
        <v>43811</v>
      </c>
      <c r="B10466" s="101">
        <v>18</v>
      </c>
      <c r="C10466" s="92" t="str">
        <f t="shared" si="489"/>
        <v>GET /accounts/{AccountId}/offers</v>
      </c>
      <c r="D10466" s="94" t="s">
        <v>207</v>
      </c>
      <c r="E10466" s="93" t="str">
        <f t="shared" si="490"/>
        <v>AISP</v>
      </c>
      <c r="F10466" s="93" t="str">
        <f t="shared" si="491"/>
        <v>Y</v>
      </c>
      <c r="G10466" s="95">
        <v>983476.91830214893</v>
      </c>
      <c r="H10466" s="102">
        <v>37034.897480136489</v>
      </c>
      <c r="I10466" s="102">
        <v>265.34758412250613</v>
      </c>
      <c r="J10466" s="96"/>
      <c r="K10466" s="96"/>
      <c r="L10466" s="96"/>
      <c r="M10466" s="96"/>
      <c r="N10466" s="96"/>
      <c r="O10466" s="96"/>
      <c r="P10466" s="96"/>
    </row>
    <row r="10467" spans="1:16" x14ac:dyDescent="0.25">
      <c r="A10467" s="100">
        <v>43811</v>
      </c>
      <c r="B10467" s="101">
        <v>19</v>
      </c>
      <c r="C10467" s="92" t="str">
        <f t="shared" si="489"/>
        <v>GET /offers</v>
      </c>
      <c r="D10467" s="94" t="s">
        <v>207</v>
      </c>
      <c r="E10467" s="93" t="str">
        <f t="shared" si="490"/>
        <v>AISP</v>
      </c>
      <c r="F10467" s="93" t="str">
        <f t="shared" si="491"/>
        <v>Y</v>
      </c>
      <c r="G10467" s="95">
        <v>3674028.9000163018</v>
      </c>
      <c r="H10467" s="102">
        <v>40839.15977915343</v>
      </c>
      <c r="I10467" s="102">
        <v>163.112263616402</v>
      </c>
      <c r="J10467" s="96"/>
      <c r="K10467" s="96"/>
      <c r="L10467" s="96"/>
      <c r="M10467" s="96"/>
      <c r="N10467" s="96"/>
      <c r="O10467" s="96"/>
      <c r="P10467" s="96"/>
    </row>
    <row r="10468" spans="1:16" x14ac:dyDescent="0.25">
      <c r="A10468" s="100">
        <v>43811</v>
      </c>
      <c r="B10468" s="101">
        <v>20</v>
      </c>
      <c r="C10468" s="92" t="str">
        <f t="shared" si="489"/>
        <v>GET /accounts/{AccountId}/party</v>
      </c>
      <c r="D10468" s="94" t="s">
        <v>207</v>
      </c>
      <c r="E10468" s="93" t="str">
        <f t="shared" si="490"/>
        <v>AISP</v>
      </c>
      <c r="F10468" s="93" t="str">
        <f t="shared" si="491"/>
        <v>Y</v>
      </c>
      <c r="G10468" s="95">
        <v>1351933.7533105914</v>
      </c>
      <c r="H10468" s="102">
        <v>48765.110785562894</v>
      </c>
      <c r="I10468" s="102">
        <v>0</v>
      </c>
      <c r="J10468" s="96"/>
      <c r="K10468" s="96"/>
      <c r="L10468" s="96"/>
      <c r="M10468" s="96"/>
      <c r="N10468" s="96"/>
      <c r="O10468" s="96"/>
      <c r="P10468" s="96"/>
    </row>
    <row r="10469" spans="1:16" x14ac:dyDescent="0.25">
      <c r="A10469" s="100">
        <v>43811</v>
      </c>
      <c r="B10469" s="101">
        <v>21</v>
      </c>
      <c r="C10469" s="92" t="str">
        <f t="shared" si="489"/>
        <v>GET /party</v>
      </c>
      <c r="D10469" s="94" t="s">
        <v>207</v>
      </c>
      <c r="E10469" s="93" t="str">
        <f t="shared" si="490"/>
        <v>AISP</v>
      </c>
      <c r="F10469" s="93" t="str">
        <f t="shared" si="491"/>
        <v>Y</v>
      </c>
      <c r="G10469" s="95">
        <v>896206.01941707009</v>
      </c>
      <c r="H10469" s="102">
        <v>9908.985985631065</v>
      </c>
      <c r="I10469" s="102">
        <v>403.46762869375578</v>
      </c>
      <c r="J10469" s="96"/>
      <c r="K10469" s="96"/>
      <c r="L10469" s="96"/>
      <c r="M10469" s="96"/>
      <c r="N10469" s="96"/>
      <c r="O10469" s="96"/>
      <c r="P10469" s="96"/>
    </row>
    <row r="10470" spans="1:16" x14ac:dyDescent="0.25">
      <c r="A10470" s="100">
        <v>43811</v>
      </c>
      <c r="B10470" s="101">
        <v>22</v>
      </c>
      <c r="C10470" s="92" t="str">
        <f t="shared" si="489"/>
        <v>GET /accounts/{AccountId}/scheduled-payments</v>
      </c>
      <c r="D10470" s="94" t="s">
        <v>207</v>
      </c>
      <c r="E10470" s="93" t="str">
        <f t="shared" si="490"/>
        <v>AISP</v>
      </c>
      <c r="F10470" s="93" t="str">
        <f t="shared" si="491"/>
        <v>Y</v>
      </c>
      <c r="G10470" s="95">
        <v>1094100.4129605431</v>
      </c>
      <c r="H10470" s="102">
        <v>32381.026132861058</v>
      </c>
      <c r="I10470" s="102">
        <v>3.1043608412610704</v>
      </c>
      <c r="J10470" s="96"/>
      <c r="K10470" s="96"/>
      <c r="L10470" s="96"/>
      <c r="M10470" s="96"/>
      <c r="N10470" s="96"/>
      <c r="O10470" s="96"/>
      <c r="P10470" s="96"/>
    </row>
    <row r="10471" spans="1:16" x14ac:dyDescent="0.25">
      <c r="A10471" s="100">
        <v>43811</v>
      </c>
      <c r="B10471" s="101">
        <v>23</v>
      </c>
      <c r="C10471" s="92" t="str">
        <f t="shared" si="489"/>
        <v>GET /scheduled-payments</v>
      </c>
      <c r="D10471" s="94" t="s">
        <v>207</v>
      </c>
      <c r="E10471" s="93" t="str">
        <f t="shared" si="490"/>
        <v>AISP</v>
      </c>
      <c r="F10471" s="93" t="str">
        <f t="shared" si="491"/>
        <v>Y</v>
      </c>
      <c r="G10471" s="95">
        <v>2379319.6719409721</v>
      </c>
      <c r="H10471" s="102">
        <v>32073.990336825696</v>
      </c>
      <c r="I10471" s="102">
        <v>83.736874313767458</v>
      </c>
      <c r="J10471" s="96"/>
      <c r="K10471" s="96"/>
      <c r="L10471" s="96"/>
      <c r="M10471" s="96"/>
      <c r="N10471" s="96"/>
      <c r="O10471" s="96"/>
      <c r="P10471" s="96"/>
    </row>
    <row r="10472" spans="1:16" x14ac:dyDescent="0.25">
      <c r="A10472" s="100">
        <v>43811</v>
      </c>
      <c r="B10472" s="101">
        <v>24</v>
      </c>
      <c r="C10472" s="92" t="str">
        <f t="shared" si="489"/>
        <v>GET /accounts/{AccountId}/statements</v>
      </c>
      <c r="D10472" s="94" t="s">
        <v>207</v>
      </c>
      <c r="E10472" s="93" t="str">
        <f t="shared" si="490"/>
        <v>AISP</v>
      </c>
      <c r="F10472" s="93" t="str">
        <f t="shared" si="491"/>
        <v>Y</v>
      </c>
      <c r="G10472" s="95">
        <v>1150907.2764364942</v>
      </c>
      <c r="H10472" s="102">
        <v>14335.776735127673</v>
      </c>
      <c r="I10472" s="102">
        <v>138.64502207589024</v>
      </c>
      <c r="J10472" s="96"/>
      <c r="K10472" s="96"/>
      <c r="L10472" s="96"/>
      <c r="M10472" s="96"/>
      <c r="N10472" s="96"/>
      <c r="O10472" s="96"/>
      <c r="P10472" s="96"/>
    </row>
    <row r="10473" spans="1:16" x14ac:dyDescent="0.25">
      <c r="A10473" s="100">
        <v>43811</v>
      </c>
      <c r="B10473" s="101">
        <v>25</v>
      </c>
      <c r="C10473" s="92" t="str">
        <f t="shared" si="489"/>
        <v>GET /accounts/{AccountId}/statements/{StatementId}</v>
      </c>
      <c r="D10473" s="94" t="s">
        <v>207</v>
      </c>
      <c r="E10473" s="93" t="str">
        <f t="shared" si="490"/>
        <v>AISP</v>
      </c>
      <c r="F10473" s="93" t="str">
        <f t="shared" si="491"/>
        <v>Y</v>
      </c>
      <c r="G10473" s="95">
        <v>1397421.3597895496</v>
      </c>
      <c r="H10473" s="102">
        <v>21972.5801325547</v>
      </c>
      <c r="I10473" s="102">
        <v>114.88040593974087</v>
      </c>
      <c r="J10473" s="96"/>
      <c r="K10473" s="96"/>
      <c r="L10473" s="96"/>
      <c r="M10473" s="96"/>
      <c r="N10473" s="96"/>
      <c r="O10473" s="96"/>
      <c r="P10473" s="96"/>
    </row>
    <row r="10474" spans="1:16" x14ac:dyDescent="0.25">
      <c r="A10474" s="100">
        <v>43811</v>
      </c>
      <c r="B10474" s="101">
        <v>26</v>
      </c>
      <c r="C10474" s="92" t="str">
        <f t="shared" si="489"/>
        <v>GET /accounts/{AccountId}/statements/{StatementId}/file</v>
      </c>
      <c r="D10474" s="94" t="s">
        <v>207</v>
      </c>
      <c r="E10474" s="93" t="str">
        <f t="shared" si="490"/>
        <v>AISP</v>
      </c>
      <c r="F10474" s="93" t="str">
        <f t="shared" si="491"/>
        <v>Y</v>
      </c>
      <c r="G10474" s="95">
        <v>2783475.1509955516</v>
      </c>
      <c r="H10474" s="102">
        <v>23353.694271294571</v>
      </c>
      <c r="I10474" s="102">
        <v>104.54045834089509</v>
      </c>
      <c r="J10474" s="96"/>
      <c r="K10474" s="96"/>
      <c r="L10474" s="96"/>
      <c r="M10474" s="96"/>
      <c r="N10474" s="96"/>
      <c r="O10474" s="96"/>
      <c r="P10474" s="96"/>
    </row>
    <row r="10475" spans="1:16" x14ac:dyDescent="0.25">
      <c r="A10475" s="100">
        <v>43811</v>
      </c>
      <c r="B10475" s="101">
        <v>27</v>
      </c>
      <c r="C10475" s="92" t="str">
        <f t="shared" si="489"/>
        <v>GET /accounts/{AccountId}/statements/{StatementId}/transactions</v>
      </c>
      <c r="D10475" s="94" t="s">
        <v>207</v>
      </c>
      <c r="E10475" s="93" t="str">
        <f t="shared" si="490"/>
        <v>AISP</v>
      </c>
      <c r="F10475" s="93" t="str">
        <f t="shared" si="491"/>
        <v>Y</v>
      </c>
      <c r="G10475" s="95">
        <v>31814129.530441724</v>
      </c>
      <c r="H10475" s="102">
        <v>7094.0775632860477</v>
      </c>
      <c r="I10475" s="102">
        <v>297.75470973265078</v>
      </c>
      <c r="J10475" s="96"/>
      <c r="K10475" s="96"/>
      <c r="L10475" s="96"/>
      <c r="M10475" s="96"/>
      <c r="N10475" s="96"/>
      <c r="O10475" s="96"/>
      <c r="P10475" s="96"/>
    </row>
    <row r="10476" spans="1:16" x14ac:dyDescent="0.25">
      <c r="A10476" s="100">
        <v>43811</v>
      </c>
      <c r="B10476" s="101">
        <v>28</v>
      </c>
      <c r="C10476" s="92" t="str">
        <f t="shared" si="489"/>
        <v>GET /statements</v>
      </c>
      <c r="D10476" s="94" t="s">
        <v>207</v>
      </c>
      <c r="E10476" s="93" t="str">
        <f t="shared" si="490"/>
        <v>AISP</v>
      </c>
      <c r="F10476" s="93" t="str">
        <f t="shared" si="491"/>
        <v>Y</v>
      </c>
      <c r="G10476" s="95">
        <v>3987200.424143462</v>
      </c>
      <c r="H10476" s="102">
        <v>40283.93631531654</v>
      </c>
      <c r="I10476" s="102">
        <v>76.533617183649639</v>
      </c>
      <c r="J10476" s="96"/>
      <c r="K10476" s="96"/>
      <c r="L10476" s="96"/>
      <c r="M10476" s="96"/>
      <c r="N10476" s="96"/>
      <c r="O10476" s="96"/>
      <c r="P10476" s="96"/>
    </row>
    <row r="10477" spans="1:16" x14ac:dyDescent="0.25">
      <c r="A10477" s="100">
        <v>43811</v>
      </c>
      <c r="B10477" s="101">
        <v>29</v>
      </c>
      <c r="C10477" s="92" t="str">
        <f t="shared" si="489"/>
        <v>POST /domestic-payment-consents</v>
      </c>
      <c r="D10477" s="94" t="s">
        <v>207</v>
      </c>
      <c r="E10477" s="93" t="str">
        <f t="shared" si="490"/>
        <v>PISP</v>
      </c>
      <c r="F10477" s="93" t="str">
        <f t="shared" si="491"/>
        <v>N</v>
      </c>
      <c r="G10477" s="95">
        <v>3670266.9202315635</v>
      </c>
      <c r="H10477" s="102">
        <v>8558.5176572378987</v>
      </c>
      <c r="I10477" s="102">
        <v>101.74322357949585</v>
      </c>
      <c r="J10477" s="96"/>
      <c r="K10477" s="96"/>
      <c r="L10477" s="96"/>
      <c r="M10477" s="96"/>
      <c r="N10477" s="96"/>
      <c r="O10477" s="96"/>
      <c r="P10477" s="96"/>
    </row>
    <row r="10478" spans="1:16" x14ac:dyDescent="0.25">
      <c r="A10478" s="100">
        <v>43811</v>
      </c>
      <c r="B10478" s="101">
        <v>30</v>
      </c>
      <c r="C10478" s="92" t="str">
        <f t="shared" si="489"/>
        <v>GET /domestic-payment-consents/{ConsentId}</v>
      </c>
      <c r="D10478" s="94" t="s">
        <v>207</v>
      </c>
      <c r="E10478" s="93" t="str">
        <f t="shared" si="490"/>
        <v>PISP</v>
      </c>
      <c r="F10478" s="93" t="str">
        <f t="shared" si="491"/>
        <v>N</v>
      </c>
      <c r="G10478" s="95">
        <v>13968357.801842025</v>
      </c>
      <c r="H10478" s="102">
        <v>19936.887908124696</v>
      </c>
      <c r="I10478" s="102">
        <v>162.82705385924393</v>
      </c>
      <c r="J10478" s="96"/>
      <c r="K10478" s="96"/>
      <c r="L10478" s="96"/>
      <c r="M10478" s="96"/>
      <c r="N10478" s="96"/>
      <c r="O10478" s="96"/>
      <c r="P10478" s="96"/>
    </row>
    <row r="10479" spans="1:16" x14ac:dyDescent="0.25">
      <c r="A10479" s="100">
        <v>43811</v>
      </c>
      <c r="B10479" s="101">
        <v>31</v>
      </c>
      <c r="C10479" s="92" t="str">
        <f t="shared" si="489"/>
        <v>POST /domestic-payments</v>
      </c>
      <c r="D10479" s="94" t="s">
        <v>207</v>
      </c>
      <c r="E10479" s="93" t="str">
        <f t="shared" si="490"/>
        <v>PISP</v>
      </c>
      <c r="F10479" s="93" t="str">
        <f t="shared" si="491"/>
        <v>Y</v>
      </c>
      <c r="G10479" s="95">
        <v>5654184.3576365449</v>
      </c>
      <c r="H10479" s="102">
        <v>17503.147156968691</v>
      </c>
      <c r="I10479" s="102">
        <v>6.9094882450474735</v>
      </c>
      <c r="J10479" s="96"/>
      <c r="K10479" s="96"/>
      <c r="L10479" s="96"/>
      <c r="M10479" s="96"/>
      <c r="N10479" s="96"/>
      <c r="O10479" s="96"/>
      <c r="P10479" s="96"/>
    </row>
    <row r="10480" spans="1:16" x14ac:dyDescent="0.25">
      <c r="A10480" s="100">
        <v>43811</v>
      </c>
      <c r="B10480" s="101">
        <v>32</v>
      </c>
      <c r="C10480" s="92" t="str">
        <f t="shared" si="489"/>
        <v>GET /domestic-payments/{DomesticPaymentId}</v>
      </c>
      <c r="D10480" s="94" t="s">
        <v>207</v>
      </c>
      <c r="E10480" s="93" t="str">
        <f t="shared" si="490"/>
        <v>PISP</v>
      </c>
      <c r="F10480" s="93" t="str">
        <f t="shared" si="491"/>
        <v>Y</v>
      </c>
      <c r="G10480" s="95">
        <v>34509517.208102211</v>
      </c>
      <c r="H10480" s="102">
        <v>42695.847161339698</v>
      </c>
      <c r="I10480" s="102">
        <v>83.381331451019662</v>
      </c>
      <c r="J10480" s="96"/>
      <c r="K10480" s="96"/>
      <c r="L10480" s="96"/>
      <c r="M10480" s="96"/>
      <c r="N10480" s="96"/>
      <c r="O10480" s="96"/>
      <c r="P10480" s="96"/>
    </row>
    <row r="10481" spans="1:16" x14ac:dyDescent="0.25">
      <c r="A10481" s="100">
        <v>43811</v>
      </c>
      <c r="B10481" s="101">
        <v>33</v>
      </c>
      <c r="C10481" s="92" t="str">
        <f t="shared" si="489"/>
        <v>POST /domestic-scheduled-payment-consents</v>
      </c>
      <c r="D10481" s="94" t="s">
        <v>207</v>
      </c>
      <c r="E10481" s="93" t="str">
        <f t="shared" si="490"/>
        <v>PISP</v>
      </c>
      <c r="F10481" s="93" t="str">
        <f t="shared" si="491"/>
        <v>N</v>
      </c>
      <c r="G10481" s="95">
        <v>20051703.866276782</v>
      </c>
      <c r="H10481" s="102">
        <v>17791.766965275961</v>
      </c>
      <c r="I10481" s="102">
        <v>115.85091484978589</v>
      </c>
      <c r="J10481" s="96"/>
      <c r="K10481" s="96"/>
      <c r="L10481" s="96"/>
      <c r="M10481" s="96"/>
      <c r="N10481" s="96"/>
      <c r="O10481" s="96"/>
      <c r="P10481" s="96"/>
    </row>
    <row r="10482" spans="1:16" x14ac:dyDescent="0.25">
      <c r="A10482" s="100">
        <v>43811</v>
      </c>
      <c r="B10482" s="101">
        <v>34</v>
      </c>
      <c r="C10482" s="92" t="str">
        <f t="shared" si="489"/>
        <v>GET /domestic-scheduled-payment-consents/{ConsentId}</v>
      </c>
      <c r="D10482" s="94" t="s">
        <v>207</v>
      </c>
      <c r="E10482" s="93" t="str">
        <f t="shared" si="490"/>
        <v>PISP</v>
      </c>
      <c r="F10482" s="93" t="str">
        <f t="shared" si="491"/>
        <v>N</v>
      </c>
      <c r="G10482" s="95">
        <v>13665442.09329045</v>
      </c>
      <c r="H10482" s="102">
        <v>12333.924676780473</v>
      </c>
      <c r="I10482" s="102">
        <v>79.250771334690242</v>
      </c>
      <c r="J10482" s="96"/>
      <c r="K10482" s="96"/>
      <c r="L10482" s="96"/>
      <c r="M10482" s="96"/>
      <c r="N10482" s="96"/>
      <c r="O10482" s="96"/>
      <c r="P10482" s="96"/>
    </row>
    <row r="10483" spans="1:16" x14ac:dyDescent="0.25">
      <c r="A10483" s="100">
        <v>43811</v>
      </c>
      <c r="B10483" s="101">
        <v>35</v>
      </c>
      <c r="C10483" s="92" t="str">
        <f t="shared" si="489"/>
        <v>POST /domestic-scheduled-payments</v>
      </c>
      <c r="D10483" s="94" t="s">
        <v>207</v>
      </c>
      <c r="E10483" s="93" t="str">
        <f t="shared" si="490"/>
        <v>PISP</v>
      </c>
      <c r="F10483" s="93" t="str">
        <f t="shared" si="491"/>
        <v>Y</v>
      </c>
      <c r="G10483" s="95">
        <v>32027764.20283724</v>
      </c>
      <c r="H10483" s="102">
        <v>43426.690769780856</v>
      </c>
      <c r="I10483" s="102">
        <v>156.64859465836167</v>
      </c>
      <c r="J10483" s="96"/>
      <c r="K10483" s="96"/>
      <c r="L10483" s="96"/>
      <c r="M10483" s="96"/>
      <c r="N10483" s="96"/>
      <c r="O10483" s="96"/>
      <c r="P10483" s="96"/>
    </row>
    <row r="10484" spans="1:16" x14ac:dyDescent="0.25">
      <c r="A10484" s="100">
        <v>43811</v>
      </c>
      <c r="B10484" s="101">
        <v>36</v>
      </c>
      <c r="C10484" s="92" t="str">
        <f t="shared" si="489"/>
        <v>GET /domestic-scheduled-payments/{DomesticScheduledPaymentId}</v>
      </c>
      <c r="D10484" s="94" t="s">
        <v>207</v>
      </c>
      <c r="E10484" s="93" t="str">
        <f t="shared" si="490"/>
        <v>PISP</v>
      </c>
      <c r="F10484" s="93" t="str">
        <f t="shared" si="491"/>
        <v>Y</v>
      </c>
      <c r="G10484" s="95">
        <v>16024601.264991207</v>
      </c>
      <c r="H10484" s="102">
        <v>31898.550144097459</v>
      </c>
      <c r="I10484" s="102">
        <v>93.016257594435231</v>
      </c>
      <c r="J10484" s="96"/>
      <c r="K10484" s="96"/>
      <c r="L10484" s="96"/>
      <c r="M10484" s="96"/>
      <c r="N10484" s="96"/>
      <c r="O10484" s="96"/>
      <c r="P10484" s="96"/>
    </row>
    <row r="10485" spans="1:16" x14ac:dyDescent="0.25">
      <c r="A10485" s="100">
        <v>43811</v>
      </c>
      <c r="B10485" s="101">
        <v>37</v>
      </c>
      <c r="C10485" s="92" t="str">
        <f t="shared" si="489"/>
        <v>POST /domestic-standing-order-consents</v>
      </c>
      <c r="D10485" s="94" t="s">
        <v>207</v>
      </c>
      <c r="E10485" s="93" t="str">
        <f t="shared" si="490"/>
        <v>PISP</v>
      </c>
      <c r="F10485" s="93" t="str">
        <f t="shared" si="491"/>
        <v>N</v>
      </c>
      <c r="G10485" s="95">
        <v>26606960.336217191</v>
      </c>
      <c r="H10485" s="102">
        <v>25261.581101288124</v>
      </c>
      <c r="I10485" s="102">
        <v>243.90682797647241</v>
      </c>
      <c r="J10485" s="96"/>
      <c r="K10485" s="96"/>
      <c r="L10485" s="96"/>
      <c r="M10485" s="96"/>
      <c r="N10485" s="96"/>
      <c r="O10485" s="96"/>
      <c r="P10485" s="96"/>
    </row>
    <row r="10486" spans="1:16" x14ac:dyDescent="0.25">
      <c r="A10486" s="100">
        <v>43811</v>
      </c>
      <c r="B10486" s="101">
        <v>38</v>
      </c>
      <c r="C10486" s="92" t="str">
        <f t="shared" si="489"/>
        <v>GET /domestic-standing-order-consents/{ConsentId}</v>
      </c>
      <c r="D10486" s="94" t="s">
        <v>207</v>
      </c>
      <c r="E10486" s="93" t="str">
        <f t="shared" si="490"/>
        <v>PISP</v>
      </c>
      <c r="F10486" s="93" t="str">
        <f t="shared" si="491"/>
        <v>N</v>
      </c>
      <c r="G10486" s="95">
        <v>26997519.688073944</v>
      </c>
      <c r="H10486" s="102">
        <v>31121.677869621963</v>
      </c>
      <c r="I10486" s="102">
        <v>206.75011573745613</v>
      </c>
      <c r="J10486" s="96"/>
      <c r="K10486" s="96"/>
      <c r="L10486" s="96"/>
      <c r="M10486" s="96"/>
      <c r="N10486" s="96"/>
      <c r="O10486" s="96"/>
      <c r="P10486" s="96"/>
    </row>
    <row r="10487" spans="1:16" x14ac:dyDescent="0.25">
      <c r="A10487" s="100">
        <v>43811</v>
      </c>
      <c r="B10487" s="101">
        <v>39</v>
      </c>
      <c r="C10487" s="92" t="str">
        <f t="shared" si="489"/>
        <v>POST /domestic-standing-orders</v>
      </c>
      <c r="D10487" s="94" t="s">
        <v>207</v>
      </c>
      <c r="E10487" s="93" t="str">
        <f t="shared" si="490"/>
        <v>PISP</v>
      </c>
      <c r="F10487" s="93" t="str">
        <f t="shared" si="491"/>
        <v>Y</v>
      </c>
      <c r="G10487" s="95">
        <v>9275149.743562365</v>
      </c>
      <c r="H10487" s="102">
        <v>21285.001163631958</v>
      </c>
      <c r="I10487" s="102">
        <v>2.3034603426473574</v>
      </c>
      <c r="J10487" s="96"/>
      <c r="K10487" s="96"/>
      <c r="L10487" s="96"/>
      <c r="M10487" s="96"/>
      <c r="N10487" s="96"/>
      <c r="O10487" s="96"/>
      <c r="P10487" s="96"/>
    </row>
    <row r="10488" spans="1:16" x14ac:dyDescent="0.25">
      <c r="A10488" s="100">
        <v>43811</v>
      </c>
      <c r="B10488" s="101">
        <v>40</v>
      </c>
      <c r="C10488" s="92" t="str">
        <f t="shared" si="489"/>
        <v>GET /domestic-standing-orders/{DomesticStandingOrderId}</v>
      </c>
      <c r="D10488" s="94" t="s">
        <v>207</v>
      </c>
      <c r="E10488" s="93" t="str">
        <f t="shared" si="490"/>
        <v>PISP</v>
      </c>
      <c r="F10488" s="93" t="str">
        <f t="shared" si="491"/>
        <v>Y</v>
      </c>
      <c r="G10488" s="95">
        <v>6373793.9021137804</v>
      </c>
      <c r="H10488" s="102">
        <v>8531.8452432768445</v>
      </c>
      <c r="I10488" s="102">
        <v>282.31353848594262</v>
      </c>
      <c r="J10488" s="96"/>
      <c r="K10488" s="96"/>
      <c r="L10488" s="96"/>
      <c r="M10488" s="96"/>
      <c r="N10488" s="96"/>
      <c r="O10488" s="96"/>
      <c r="P10488" s="96"/>
    </row>
    <row r="10489" spans="1:16" x14ac:dyDescent="0.25">
      <c r="A10489" s="100">
        <v>43811</v>
      </c>
      <c r="B10489" s="101">
        <v>41</v>
      </c>
      <c r="C10489" s="92" t="str">
        <f t="shared" si="489"/>
        <v>POST /international-payment-consents</v>
      </c>
      <c r="D10489" s="94" t="s">
        <v>207</v>
      </c>
      <c r="E10489" s="93" t="str">
        <f t="shared" si="490"/>
        <v>PISP</v>
      </c>
      <c r="F10489" s="93" t="str">
        <f t="shared" si="491"/>
        <v>N</v>
      </c>
      <c r="G10489" s="95">
        <v>35933361.908964053</v>
      </c>
      <c r="H10489" s="102">
        <v>45121.389958425905</v>
      </c>
      <c r="I10489" s="102">
        <v>67.171805272836821</v>
      </c>
      <c r="J10489" s="96"/>
      <c r="K10489" s="96"/>
      <c r="L10489" s="96"/>
      <c r="M10489" s="96"/>
      <c r="N10489" s="96"/>
      <c r="O10489" s="96"/>
      <c r="P10489" s="96"/>
    </row>
    <row r="10490" spans="1:16" x14ac:dyDescent="0.25">
      <c r="A10490" s="100">
        <v>43811</v>
      </c>
      <c r="B10490" s="101">
        <v>42</v>
      </c>
      <c r="C10490" s="92" t="str">
        <f t="shared" si="489"/>
        <v>GET /international-payment-consents/{ConsentId}</v>
      </c>
      <c r="D10490" s="94" t="s">
        <v>207</v>
      </c>
      <c r="E10490" s="93" t="str">
        <f t="shared" si="490"/>
        <v>PISP</v>
      </c>
      <c r="F10490" s="93" t="str">
        <f t="shared" si="491"/>
        <v>N</v>
      </c>
      <c r="G10490" s="95">
        <v>32435020.099803075</v>
      </c>
      <c r="H10490" s="102">
        <v>32303.384935419119</v>
      </c>
      <c r="I10490" s="102">
        <v>263.64993726857409</v>
      </c>
      <c r="J10490" s="96"/>
      <c r="K10490" s="96"/>
      <c r="L10490" s="96"/>
      <c r="M10490" s="96"/>
      <c r="N10490" s="96"/>
      <c r="O10490" s="96"/>
      <c r="P10490" s="96"/>
    </row>
    <row r="10491" spans="1:16" x14ac:dyDescent="0.25">
      <c r="A10491" s="100">
        <v>43811</v>
      </c>
      <c r="B10491" s="101">
        <v>43</v>
      </c>
      <c r="C10491" s="92" t="str">
        <f t="shared" si="489"/>
        <v>POST /international-payments</v>
      </c>
      <c r="D10491" s="94" t="s">
        <v>207</v>
      </c>
      <c r="E10491" s="93" t="str">
        <f t="shared" si="490"/>
        <v>PISP</v>
      </c>
      <c r="F10491" s="93" t="str">
        <f t="shared" si="491"/>
        <v>Y</v>
      </c>
      <c r="G10491" s="95">
        <v>42497809.651880883</v>
      </c>
      <c r="H10491" s="102">
        <v>40563.22854484737</v>
      </c>
      <c r="I10491" s="102">
        <v>48.167120907815899</v>
      </c>
      <c r="J10491" s="96"/>
      <c r="K10491" s="96"/>
      <c r="L10491" s="96"/>
      <c r="M10491" s="96"/>
      <c r="N10491" s="96"/>
      <c r="O10491" s="96"/>
      <c r="P10491" s="96"/>
    </row>
    <row r="10492" spans="1:16" x14ac:dyDescent="0.25">
      <c r="A10492" s="100">
        <v>43811</v>
      </c>
      <c r="B10492" s="101">
        <v>44</v>
      </c>
      <c r="C10492" s="92" t="str">
        <f t="shared" si="489"/>
        <v>GET /international-payments/{InternationalPaymentId}</v>
      </c>
      <c r="D10492" s="94" t="s">
        <v>207</v>
      </c>
      <c r="E10492" s="93" t="str">
        <f t="shared" si="490"/>
        <v>PISP</v>
      </c>
      <c r="F10492" s="93" t="str">
        <f t="shared" si="491"/>
        <v>Y</v>
      </c>
      <c r="G10492" s="95">
        <v>14835325.023663497</v>
      </c>
      <c r="H10492" s="102">
        <v>21293.430161200882</v>
      </c>
      <c r="I10492" s="102">
        <v>62.665850831463075</v>
      </c>
      <c r="J10492" s="96"/>
      <c r="K10492" s="96"/>
      <c r="L10492" s="96"/>
      <c r="M10492" s="96"/>
      <c r="N10492" s="96"/>
      <c r="O10492" s="96"/>
      <c r="P10492" s="96"/>
    </row>
    <row r="10493" spans="1:16" x14ac:dyDescent="0.25">
      <c r="A10493" s="100">
        <v>43811</v>
      </c>
      <c r="B10493" s="101">
        <v>45</v>
      </c>
      <c r="C10493" s="92" t="str">
        <f t="shared" si="489"/>
        <v>POST /international-scheduled-payment-consents</v>
      </c>
      <c r="D10493" s="94" t="s">
        <v>207</v>
      </c>
      <c r="E10493" s="93" t="str">
        <f t="shared" si="490"/>
        <v>PISP</v>
      </c>
      <c r="F10493" s="93" t="str">
        <f t="shared" si="491"/>
        <v>N</v>
      </c>
      <c r="G10493" s="95">
        <v>27038852.039378367</v>
      </c>
      <c r="H10493" s="102">
        <v>33701.57278934565</v>
      </c>
      <c r="I10493" s="102">
        <v>15.381511224671492</v>
      </c>
      <c r="J10493" s="96"/>
      <c r="K10493" s="96"/>
      <c r="L10493" s="96"/>
      <c r="M10493" s="96"/>
      <c r="N10493" s="96"/>
      <c r="O10493" s="96"/>
      <c r="P10493" s="96"/>
    </row>
    <row r="10494" spans="1:16" x14ac:dyDescent="0.25">
      <c r="A10494" s="100">
        <v>43811</v>
      </c>
      <c r="B10494" s="101">
        <v>46</v>
      </c>
      <c r="C10494" s="92" t="str">
        <f t="shared" si="489"/>
        <v>GET /international-scheduled-payment-consents/{ConsentId}</v>
      </c>
      <c r="D10494" s="94" t="s">
        <v>207</v>
      </c>
      <c r="E10494" s="93" t="str">
        <f t="shared" si="490"/>
        <v>PISP</v>
      </c>
      <c r="F10494" s="93" t="str">
        <f t="shared" si="491"/>
        <v>N</v>
      </c>
      <c r="G10494" s="95">
        <v>9964086.1147628222</v>
      </c>
      <c r="H10494" s="102">
        <v>29085.961360474939</v>
      </c>
      <c r="I10494" s="102">
        <v>27.933010105198701</v>
      </c>
      <c r="J10494" s="96"/>
      <c r="K10494" s="96"/>
      <c r="L10494" s="96"/>
      <c r="M10494" s="96"/>
      <c r="N10494" s="96"/>
      <c r="O10494" s="96"/>
      <c r="P10494" s="96"/>
    </row>
    <row r="10495" spans="1:16" x14ac:dyDescent="0.25">
      <c r="A10495" s="100">
        <v>43811</v>
      </c>
      <c r="B10495" s="101">
        <v>47</v>
      </c>
      <c r="C10495" s="92" t="str">
        <f t="shared" si="489"/>
        <v>POST /international-scheduled-payments</v>
      </c>
      <c r="D10495" s="94" t="s">
        <v>207</v>
      </c>
      <c r="E10495" s="93" t="str">
        <f t="shared" si="490"/>
        <v>PISP</v>
      </c>
      <c r="F10495" s="93" t="str">
        <f t="shared" si="491"/>
        <v>Y</v>
      </c>
      <c r="G10495" s="95">
        <v>15722981.699993324</v>
      </c>
      <c r="H10495" s="102">
        <v>20636.379846485164</v>
      </c>
      <c r="I10495" s="102">
        <v>76.579409311462783</v>
      </c>
      <c r="J10495" s="96"/>
      <c r="K10495" s="96"/>
      <c r="L10495" s="96"/>
      <c r="M10495" s="96"/>
      <c r="N10495" s="96"/>
      <c r="O10495" s="96"/>
      <c r="P10495" s="96"/>
    </row>
    <row r="10496" spans="1:16" x14ac:dyDescent="0.25">
      <c r="A10496" s="100">
        <v>43811</v>
      </c>
      <c r="B10496" s="101">
        <v>48</v>
      </c>
      <c r="C10496" s="92" t="str">
        <f t="shared" si="489"/>
        <v>GET /international-scheduled-payments/{InternationalScheduledPaymentId}</v>
      </c>
      <c r="D10496" s="94" t="s">
        <v>207</v>
      </c>
      <c r="E10496" s="93" t="str">
        <f t="shared" si="490"/>
        <v>PISP</v>
      </c>
      <c r="F10496" s="93" t="str">
        <f t="shared" si="491"/>
        <v>Y</v>
      </c>
      <c r="G10496" s="95">
        <v>24171433.172668345</v>
      </c>
      <c r="H10496" s="102">
        <v>39559.705600897854</v>
      </c>
      <c r="I10496" s="102">
        <v>56.725040113082052</v>
      </c>
      <c r="J10496" s="96"/>
      <c r="K10496" s="96"/>
      <c r="L10496" s="96"/>
      <c r="M10496" s="96"/>
      <c r="N10496" s="96"/>
      <c r="O10496" s="96"/>
      <c r="P10496" s="96"/>
    </row>
    <row r="10497" spans="1:16" x14ac:dyDescent="0.25">
      <c r="A10497" s="100">
        <v>43811</v>
      </c>
      <c r="B10497" s="101">
        <v>49</v>
      </c>
      <c r="C10497" s="92" t="str">
        <f t="shared" si="489"/>
        <v>POST /international-standing-order-consents</v>
      </c>
      <c r="D10497" s="94" t="s">
        <v>207</v>
      </c>
      <c r="E10497" s="93" t="str">
        <f t="shared" si="490"/>
        <v>PISP</v>
      </c>
      <c r="F10497" s="93" t="str">
        <f t="shared" si="491"/>
        <v>N</v>
      </c>
      <c r="G10497" s="95">
        <v>3750252.1074694623</v>
      </c>
      <c r="H10497" s="102">
        <v>11320.667624407801</v>
      </c>
      <c r="I10497" s="102">
        <v>7.1732326592053948</v>
      </c>
      <c r="J10497" s="96"/>
      <c r="K10497" s="96"/>
      <c r="L10497" s="96"/>
      <c r="M10497" s="96"/>
      <c r="N10497" s="96"/>
      <c r="O10497" s="96"/>
      <c r="P10497" s="96"/>
    </row>
    <row r="10498" spans="1:16" x14ac:dyDescent="0.25">
      <c r="A10498" s="100">
        <v>43811</v>
      </c>
      <c r="B10498" s="101">
        <v>50</v>
      </c>
      <c r="C10498" s="92" t="str">
        <f t="shared" si="489"/>
        <v>GET /international-standing-order-consents/{ConsentId}</v>
      </c>
      <c r="D10498" s="94" t="s">
        <v>207</v>
      </c>
      <c r="E10498" s="93" t="str">
        <f t="shared" si="490"/>
        <v>PISP</v>
      </c>
      <c r="F10498" s="93" t="str">
        <f t="shared" si="491"/>
        <v>N</v>
      </c>
      <c r="G10498" s="95">
        <v>20894290.791542631</v>
      </c>
      <c r="H10498" s="102">
        <v>29257.334228865435</v>
      </c>
      <c r="I10498" s="102">
        <v>260.18257301744876</v>
      </c>
      <c r="J10498" s="96"/>
      <c r="K10498" s="96"/>
      <c r="L10498" s="96"/>
      <c r="M10498" s="96"/>
      <c r="N10498" s="96"/>
      <c r="O10498" s="96"/>
      <c r="P10498" s="96"/>
    </row>
    <row r="10499" spans="1:16" x14ac:dyDescent="0.25">
      <c r="A10499" s="100">
        <v>43811</v>
      </c>
      <c r="B10499" s="101">
        <v>51</v>
      </c>
      <c r="C10499" s="92" t="str">
        <f t="shared" si="489"/>
        <v>POST /international-standing-orders</v>
      </c>
      <c r="D10499" s="94" t="s">
        <v>207</v>
      </c>
      <c r="E10499" s="93" t="str">
        <f t="shared" si="490"/>
        <v>PISP</v>
      </c>
      <c r="F10499" s="93" t="str">
        <f t="shared" si="491"/>
        <v>Y</v>
      </c>
      <c r="G10499" s="95">
        <v>16791078.247056503</v>
      </c>
      <c r="H10499" s="102">
        <v>25003.565768272918</v>
      </c>
      <c r="I10499" s="102">
        <v>240.74918892031604</v>
      </c>
      <c r="J10499" s="96"/>
      <c r="K10499" s="96"/>
      <c r="L10499" s="96"/>
      <c r="M10499" s="96"/>
      <c r="N10499" s="96"/>
      <c r="O10499" s="96"/>
      <c r="P10499" s="96"/>
    </row>
    <row r="10500" spans="1:16" x14ac:dyDescent="0.25">
      <c r="A10500" s="100">
        <v>43811</v>
      </c>
      <c r="B10500" s="101">
        <v>52</v>
      </c>
      <c r="C10500" s="92" t="str">
        <f t="shared" si="489"/>
        <v>GET /international-standing-orders/{InternationalStandingOrderPaymentId}</v>
      </c>
      <c r="D10500" s="94" t="s">
        <v>207</v>
      </c>
      <c r="E10500" s="93" t="str">
        <f t="shared" si="490"/>
        <v>PISP</v>
      </c>
      <c r="F10500" s="93" t="str">
        <f t="shared" si="491"/>
        <v>Y</v>
      </c>
      <c r="G10500" s="95">
        <v>6462065.0978134908</v>
      </c>
      <c r="H10500" s="102">
        <v>15856.869914230208</v>
      </c>
      <c r="I10500" s="102">
        <v>75.864727778325147</v>
      </c>
      <c r="J10500" s="96"/>
      <c r="K10500" s="96"/>
      <c r="L10500" s="96"/>
      <c r="M10500" s="96"/>
      <c r="N10500" s="96"/>
      <c r="O10500" s="96"/>
      <c r="P10500" s="96"/>
    </row>
    <row r="10501" spans="1:16" x14ac:dyDescent="0.25">
      <c r="A10501" s="100">
        <v>43811</v>
      </c>
      <c r="B10501" s="101">
        <v>53</v>
      </c>
      <c r="C10501" s="92" t="str">
        <f t="shared" si="489"/>
        <v>POST /file-payment-consents</v>
      </c>
      <c r="D10501" s="94" t="s">
        <v>207</v>
      </c>
      <c r="E10501" s="93" t="str">
        <f t="shared" si="490"/>
        <v>PISP</v>
      </c>
      <c r="F10501" s="93" t="str">
        <f t="shared" si="491"/>
        <v>N</v>
      </c>
      <c r="G10501" s="95">
        <v>13363487.52679337</v>
      </c>
      <c r="H10501" s="102">
        <v>14096.022633873972</v>
      </c>
      <c r="I10501" s="102">
        <v>23.837780022984024</v>
      </c>
      <c r="J10501" s="96"/>
      <c r="K10501" s="96"/>
      <c r="L10501" s="96"/>
      <c r="M10501" s="96"/>
      <c r="N10501" s="96"/>
      <c r="O10501" s="96"/>
      <c r="P10501" s="96"/>
    </row>
    <row r="10502" spans="1:16" x14ac:dyDescent="0.25">
      <c r="A10502" s="100">
        <v>43811</v>
      </c>
      <c r="B10502" s="101">
        <v>54</v>
      </c>
      <c r="C10502" s="92" t="str">
        <f t="shared" si="489"/>
        <v>GET /file-payment-consents/{ConsentId}</v>
      </c>
      <c r="D10502" s="94" t="s">
        <v>207</v>
      </c>
      <c r="E10502" s="93" t="str">
        <f t="shared" si="490"/>
        <v>PISP</v>
      </c>
      <c r="F10502" s="93" t="str">
        <f t="shared" si="491"/>
        <v>N</v>
      </c>
      <c r="G10502" s="95">
        <v>22878166.568401739</v>
      </c>
      <c r="H10502" s="102">
        <v>22962.69399354899</v>
      </c>
      <c r="I10502" s="102">
        <v>200.80699315019348</v>
      </c>
      <c r="J10502" s="96"/>
      <c r="K10502" s="96"/>
      <c r="L10502" s="96"/>
      <c r="M10502" s="96"/>
      <c r="N10502" s="96"/>
      <c r="O10502" s="96"/>
      <c r="P10502" s="96"/>
    </row>
    <row r="10503" spans="1:16" x14ac:dyDescent="0.25">
      <c r="A10503" s="100">
        <v>43811</v>
      </c>
      <c r="B10503" s="101">
        <v>55</v>
      </c>
      <c r="C10503" s="92" t="str">
        <f t="shared" si="489"/>
        <v>POST /file-payment-consents/{ConsentId}/file</v>
      </c>
      <c r="D10503" s="94" t="s">
        <v>207</v>
      </c>
      <c r="E10503" s="93" t="str">
        <f t="shared" si="490"/>
        <v>PISP</v>
      </c>
      <c r="F10503" s="93" t="str">
        <f t="shared" si="491"/>
        <v>N</v>
      </c>
      <c r="G10503" s="95">
        <v>24575166.574401803</v>
      </c>
      <c r="H10503" s="102">
        <v>36456.336927829048</v>
      </c>
      <c r="I10503" s="102">
        <v>76.167756658606294</v>
      </c>
      <c r="J10503" s="96"/>
      <c r="K10503" s="96"/>
      <c r="L10503" s="96"/>
      <c r="M10503" s="96"/>
      <c r="N10503" s="96"/>
      <c r="O10503" s="96"/>
      <c r="P10503" s="96"/>
    </row>
    <row r="10504" spans="1:16" x14ac:dyDescent="0.25">
      <c r="A10504" s="100">
        <v>43811</v>
      </c>
      <c r="B10504" s="101">
        <v>56</v>
      </c>
      <c r="C10504" s="92" t="str">
        <f t="shared" ref="C10504:C10567" si="492">VLOOKUP($B10504,endpoints,3)</f>
        <v>GET /file-payment-consents/{ConsentId}/file</v>
      </c>
      <c r="D10504" s="94" t="s">
        <v>207</v>
      </c>
      <c r="E10504" s="93" t="str">
        <f t="shared" ref="E10504:E10567" si="493">VLOOKUP($B10504,endpoints,4)</f>
        <v>PISP</v>
      </c>
      <c r="F10504" s="93" t="str">
        <f t="shared" ref="F10504:F10567" si="494">VLOOKUP($B10504,endpoints,5)</f>
        <v>N</v>
      </c>
      <c r="G10504" s="95">
        <v>24235280.285296824</v>
      </c>
      <c r="H10504" s="102">
        <v>33276.785219012352</v>
      </c>
      <c r="I10504" s="102">
        <v>45.205645526451086</v>
      </c>
      <c r="J10504" s="96"/>
      <c r="K10504" s="96"/>
      <c r="L10504" s="96"/>
      <c r="M10504" s="96"/>
      <c r="N10504" s="96"/>
      <c r="O10504" s="96"/>
      <c r="P10504" s="96"/>
    </row>
    <row r="10505" spans="1:16" x14ac:dyDescent="0.25">
      <c r="A10505" s="100">
        <v>43811</v>
      </c>
      <c r="B10505" s="101">
        <v>57</v>
      </c>
      <c r="C10505" s="92" t="str">
        <f t="shared" si="492"/>
        <v>POST /file-payments</v>
      </c>
      <c r="D10505" s="94" t="s">
        <v>207</v>
      </c>
      <c r="E10505" s="93" t="str">
        <f t="shared" si="493"/>
        <v>PISP</v>
      </c>
      <c r="F10505" s="93" t="str">
        <f t="shared" si="494"/>
        <v>Y</v>
      </c>
      <c r="G10505" s="95">
        <v>378360664.45050585</v>
      </c>
      <c r="H10505" s="102">
        <v>4270.5983982721991</v>
      </c>
      <c r="I10505" s="102">
        <v>65.40413869695594</v>
      </c>
      <c r="J10505" s="96"/>
      <c r="K10505" s="96"/>
      <c r="L10505" s="96"/>
      <c r="M10505" s="96"/>
      <c r="N10505" s="96"/>
      <c r="O10505" s="96"/>
      <c r="P10505" s="96"/>
    </row>
    <row r="10506" spans="1:16" x14ac:dyDescent="0.25">
      <c r="A10506" s="100">
        <v>43811</v>
      </c>
      <c r="B10506" s="101">
        <v>58</v>
      </c>
      <c r="C10506" s="92" t="str">
        <f t="shared" si="492"/>
        <v>GET /file-payments/{FilePaymentId}</v>
      </c>
      <c r="D10506" s="94" t="s">
        <v>207</v>
      </c>
      <c r="E10506" s="93" t="str">
        <f t="shared" si="493"/>
        <v>PISP</v>
      </c>
      <c r="F10506" s="93" t="str">
        <f t="shared" si="494"/>
        <v>Y</v>
      </c>
      <c r="G10506" s="95">
        <v>83402599.782872498</v>
      </c>
      <c r="H10506" s="102">
        <v>803.53111992293907</v>
      </c>
      <c r="I10506" s="102">
        <v>146.95506737950174</v>
      </c>
      <c r="J10506" s="96"/>
      <c r="K10506" s="96"/>
      <c r="L10506" s="96"/>
      <c r="M10506" s="96"/>
      <c r="N10506" s="96"/>
      <c r="O10506" s="96"/>
      <c r="P10506" s="96"/>
    </row>
    <row r="10507" spans="1:16" x14ac:dyDescent="0.25">
      <c r="A10507" s="100">
        <v>43811</v>
      </c>
      <c r="B10507" s="101">
        <v>59</v>
      </c>
      <c r="C10507" s="92" t="str">
        <f t="shared" si="492"/>
        <v>GET /file-payments/{FilePaymentId}/report-file</v>
      </c>
      <c r="D10507" s="94" t="s">
        <v>207</v>
      </c>
      <c r="E10507" s="93" t="str">
        <f t="shared" si="493"/>
        <v>PISP</v>
      </c>
      <c r="F10507" s="93" t="str">
        <f t="shared" si="494"/>
        <v>Y</v>
      </c>
      <c r="G10507" s="95">
        <v>69645263.024197787</v>
      </c>
      <c r="H10507" s="102">
        <v>2716.0941259365804</v>
      </c>
      <c r="I10507" s="102">
        <v>92.088184645418494</v>
      </c>
      <c r="J10507" s="96"/>
      <c r="K10507" s="96"/>
      <c r="L10507" s="96"/>
      <c r="M10507" s="96"/>
      <c r="N10507" s="96"/>
      <c r="O10507" s="96"/>
      <c r="P10507" s="96"/>
    </row>
    <row r="10508" spans="1:16" x14ac:dyDescent="0.25">
      <c r="A10508" s="100">
        <v>43811</v>
      </c>
      <c r="B10508" s="101">
        <v>60</v>
      </c>
      <c r="C10508" s="92" t="str">
        <f t="shared" si="492"/>
        <v>POST /funds-confirmation-consents</v>
      </c>
      <c r="D10508" s="94" t="s">
        <v>207</v>
      </c>
      <c r="E10508" s="93" t="str">
        <f t="shared" si="493"/>
        <v>CoF</v>
      </c>
      <c r="F10508" s="93" t="str">
        <f t="shared" si="494"/>
        <v>N</v>
      </c>
      <c r="G10508" s="95">
        <v>14617196.705703259</v>
      </c>
      <c r="H10508" s="102">
        <v>15618.672501191451</v>
      </c>
      <c r="I10508" s="102">
        <v>14.456809113057993</v>
      </c>
      <c r="J10508" s="96"/>
      <c r="K10508" s="96"/>
      <c r="L10508" s="96"/>
      <c r="M10508" s="96"/>
      <c r="N10508" s="96"/>
      <c r="O10508" s="96"/>
      <c r="P10508" s="96"/>
    </row>
    <row r="10509" spans="1:16" x14ac:dyDescent="0.25">
      <c r="A10509" s="100">
        <v>43811</v>
      </c>
      <c r="B10509" s="101">
        <v>61</v>
      </c>
      <c r="C10509" s="92" t="str">
        <f t="shared" si="492"/>
        <v>GET /funds-confirmation-consents/{ConsentId}</v>
      </c>
      <c r="D10509" s="94" t="s">
        <v>207</v>
      </c>
      <c r="E10509" s="93" t="str">
        <f t="shared" si="493"/>
        <v>CoF</v>
      </c>
      <c r="F10509" s="93" t="str">
        <f t="shared" si="494"/>
        <v>N</v>
      </c>
      <c r="G10509" s="95">
        <v>22830255.777981713</v>
      </c>
      <c r="H10509" s="102">
        <v>39939.514702603272</v>
      </c>
      <c r="I10509" s="102">
        <v>194.47051441365474</v>
      </c>
      <c r="J10509" s="96"/>
      <c r="K10509" s="96"/>
      <c r="L10509" s="96"/>
      <c r="M10509" s="96"/>
      <c r="N10509" s="96"/>
      <c r="O10509" s="96"/>
      <c r="P10509" s="96"/>
    </row>
    <row r="10510" spans="1:16" x14ac:dyDescent="0.25">
      <c r="A10510" s="100">
        <v>43811</v>
      </c>
      <c r="B10510" s="101">
        <v>62</v>
      </c>
      <c r="C10510" s="92" t="str">
        <f t="shared" si="492"/>
        <v>DELETE /funds-confirmation-consents/{ConsentId}</v>
      </c>
      <c r="D10510" s="94" t="s">
        <v>207</v>
      </c>
      <c r="E10510" s="93" t="str">
        <f t="shared" si="493"/>
        <v>CoF</v>
      </c>
      <c r="F10510" s="93" t="str">
        <f t="shared" si="494"/>
        <v>N</v>
      </c>
      <c r="G10510" s="95">
        <v>6461758.4210903915</v>
      </c>
      <c r="H10510" s="102">
        <v>12474.523682386563</v>
      </c>
      <c r="I10510" s="102">
        <v>139.13023098320414</v>
      </c>
      <c r="J10510" s="96"/>
      <c r="K10510" s="96"/>
      <c r="L10510" s="96"/>
      <c r="M10510" s="96"/>
      <c r="N10510" s="96"/>
      <c r="O10510" s="96"/>
      <c r="P10510" s="96"/>
    </row>
    <row r="10511" spans="1:16" x14ac:dyDescent="0.25">
      <c r="A10511" s="100">
        <v>43811</v>
      </c>
      <c r="B10511" s="101">
        <v>63</v>
      </c>
      <c r="C10511" s="92" t="str">
        <f t="shared" si="492"/>
        <v>POST /funds-confirmations</v>
      </c>
      <c r="D10511" s="94" t="s">
        <v>207</v>
      </c>
      <c r="E10511" s="93" t="str">
        <f t="shared" si="493"/>
        <v>CoF</v>
      </c>
      <c r="F10511" s="93" t="str">
        <f t="shared" si="494"/>
        <v>Y</v>
      </c>
      <c r="G10511" s="95">
        <v>9414262.7604692169</v>
      </c>
      <c r="H10511" s="102">
        <v>18266.093694688734</v>
      </c>
      <c r="I10511" s="102">
        <v>227.43284105459756</v>
      </c>
      <c r="J10511" s="96"/>
      <c r="K10511" s="96"/>
      <c r="L10511" s="96"/>
      <c r="M10511" s="96"/>
      <c r="N10511" s="96"/>
      <c r="O10511" s="96"/>
      <c r="P10511" s="96"/>
    </row>
    <row r="10512" spans="1:16" x14ac:dyDescent="0.25">
      <c r="A10512" s="46">
        <v>43811</v>
      </c>
      <c r="B10512" s="101">
        <v>0</v>
      </c>
      <c r="C10512" s="92" t="str">
        <f t="shared" si="492"/>
        <v>OIDC endpoints for token IDs</v>
      </c>
      <c r="D10512" s="94" t="s">
        <v>208</v>
      </c>
      <c r="E10512" s="93" t="str">
        <f t="shared" si="493"/>
        <v>OIDC</v>
      </c>
      <c r="F10512" s="93" t="str">
        <f t="shared" si="494"/>
        <v>N</v>
      </c>
      <c r="G10512" s="112">
        <v>687505022.73055232</v>
      </c>
      <c r="H10512" s="68">
        <v>1448836.4504911143</v>
      </c>
      <c r="I10512" s="68">
        <v>538.8204615798079</v>
      </c>
      <c r="J10512" s="96"/>
      <c r="K10512" s="96"/>
      <c r="L10512" s="96"/>
      <c r="M10512" s="96"/>
      <c r="N10512" s="96"/>
      <c r="O10512" s="96"/>
      <c r="P10512" s="96"/>
    </row>
    <row r="10513" spans="1:16" x14ac:dyDescent="0.25">
      <c r="A10513" s="97">
        <v>43811</v>
      </c>
      <c r="B10513" s="101">
        <v>1</v>
      </c>
      <c r="C10513" s="92" t="str">
        <f t="shared" si="492"/>
        <v>POST /account-access-consents</v>
      </c>
      <c r="D10513" s="94" t="s">
        <v>208</v>
      </c>
      <c r="E10513" s="93" t="str">
        <f t="shared" si="493"/>
        <v>AISP</v>
      </c>
      <c r="F10513" s="93" t="str">
        <f t="shared" si="494"/>
        <v>N</v>
      </c>
      <c r="G10513" s="95">
        <v>566840.40673917439</v>
      </c>
      <c r="H10513" s="103">
        <v>27710.652204810605</v>
      </c>
      <c r="I10513" s="103">
        <v>90.6570891117413</v>
      </c>
      <c r="J10513" s="96"/>
      <c r="K10513" s="96"/>
      <c r="L10513" s="96"/>
      <c r="M10513" s="96"/>
      <c r="N10513" s="96"/>
      <c r="O10513" s="96"/>
      <c r="P10513" s="96"/>
    </row>
    <row r="10514" spans="1:16" x14ac:dyDescent="0.25">
      <c r="A10514" s="97">
        <v>43811</v>
      </c>
      <c r="B10514" s="101">
        <v>2</v>
      </c>
      <c r="C10514" s="92" t="str">
        <f t="shared" si="492"/>
        <v>GET /account-access-consents/{ConsentId}</v>
      </c>
      <c r="D10514" s="94" t="s">
        <v>208</v>
      </c>
      <c r="E10514" s="93" t="str">
        <f t="shared" si="493"/>
        <v>AISP</v>
      </c>
      <c r="F10514" s="93" t="str">
        <f t="shared" si="494"/>
        <v>N</v>
      </c>
      <c r="G10514" s="95">
        <v>1252608.8709790595</v>
      </c>
      <c r="H10514" s="103">
        <v>30422.65153415273</v>
      </c>
      <c r="I10514" s="103">
        <v>32.931532527109347</v>
      </c>
      <c r="J10514" s="96"/>
      <c r="K10514" s="96"/>
      <c r="L10514" s="96"/>
      <c r="M10514" s="96"/>
      <c r="N10514" s="96"/>
      <c r="O10514" s="96"/>
      <c r="P10514" s="96"/>
    </row>
    <row r="10515" spans="1:16" x14ac:dyDescent="0.25">
      <c r="A10515" s="97">
        <v>43811</v>
      </c>
      <c r="B10515" s="101">
        <v>3</v>
      </c>
      <c r="C10515" s="92" t="str">
        <f t="shared" si="492"/>
        <v>DELETE /account-access-consents/{ConsentId}</v>
      </c>
      <c r="D10515" s="94" t="s">
        <v>208</v>
      </c>
      <c r="E10515" s="93" t="str">
        <f t="shared" si="493"/>
        <v>AISP</v>
      </c>
      <c r="F10515" s="93" t="str">
        <f t="shared" si="494"/>
        <v>N</v>
      </c>
      <c r="G10515" s="95">
        <v>682231.88015433191</v>
      </c>
      <c r="H10515" s="103">
        <v>22791.328777927341</v>
      </c>
      <c r="I10515" s="103">
        <v>288.55499358568426</v>
      </c>
      <c r="J10515" s="96"/>
      <c r="K10515" s="96"/>
      <c r="L10515" s="96"/>
      <c r="M10515" s="96"/>
      <c r="N10515" s="96"/>
      <c r="O10515" s="96"/>
      <c r="P10515" s="96"/>
    </row>
    <row r="10516" spans="1:16" x14ac:dyDescent="0.25">
      <c r="A10516" s="97">
        <v>43811</v>
      </c>
      <c r="B10516" s="101">
        <v>4</v>
      </c>
      <c r="C10516" s="92" t="str">
        <f t="shared" si="492"/>
        <v>GET /accounts</v>
      </c>
      <c r="D10516" s="94" t="s">
        <v>208</v>
      </c>
      <c r="E10516" s="93" t="str">
        <f t="shared" si="493"/>
        <v>AISP</v>
      </c>
      <c r="F10516" s="93" t="str">
        <f t="shared" si="494"/>
        <v>Y</v>
      </c>
      <c r="G10516" s="95">
        <v>1455610.1855492333</v>
      </c>
      <c r="H10516" s="103">
        <v>33392.982618732647</v>
      </c>
      <c r="I10516" s="103">
        <v>70.321322943686184</v>
      </c>
      <c r="J10516" s="96"/>
      <c r="K10516" s="96"/>
      <c r="L10516" s="96"/>
      <c r="M10516" s="96"/>
      <c r="N10516" s="96"/>
      <c r="O10516" s="96"/>
      <c r="P10516" s="96"/>
    </row>
    <row r="10517" spans="1:16" x14ac:dyDescent="0.25">
      <c r="A10517" s="97">
        <v>43811</v>
      </c>
      <c r="B10517" s="101">
        <v>5</v>
      </c>
      <c r="C10517" s="92" t="str">
        <f t="shared" si="492"/>
        <v>GET /accounts/{AccountId}</v>
      </c>
      <c r="D10517" s="94" t="s">
        <v>208</v>
      </c>
      <c r="E10517" s="93" t="str">
        <f t="shared" si="493"/>
        <v>AISP</v>
      </c>
      <c r="F10517" s="93" t="str">
        <f t="shared" si="494"/>
        <v>Y</v>
      </c>
      <c r="G10517" s="95">
        <v>2342909.2343370924</v>
      </c>
      <c r="H10517" s="103">
        <v>41796.058822344967</v>
      </c>
      <c r="I10517" s="103">
        <v>85.599677229468682</v>
      </c>
      <c r="J10517" s="96"/>
      <c r="K10517" s="96"/>
      <c r="L10517" s="96"/>
      <c r="M10517" s="96"/>
      <c r="N10517" s="96"/>
      <c r="O10517" s="96"/>
      <c r="P10517" s="96"/>
    </row>
    <row r="10518" spans="1:16" x14ac:dyDescent="0.25">
      <c r="A10518" s="97">
        <v>43811</v>
      </c>
      <c r="B10518" s="101">
        <v>6</v>
      </c>
      <c r="C10518" s="92" t="str">
        <f t="shared" si="492"/>
        <v>GET /accounts/{AccountId}/balances</v>
      </c>
      <c r="D10518" s="94" t="s">
        <v>208</v>
      </c>
      <c r="E10518" s="93" t="str">
        <f t="shared" si="493"/>
        <v>AISP</v>
      </c>
      <c r="F10518" s="93" t="str">
        <f t="shared" si="494"/>
        <v>Y</v>
      </c>
      <c r="G10518" s="95">
        <v>1930387.009467493</v>
      </c>
      <c r="H10518" s="103">
        <v>29617.114107058911</v>
      </c>
      <c r="I10518" s="103">
        <v>136.62713673989705</v>
      </c>
      <c r="J10518" s="96"/>
      <c r="K10518" s="96"/>
      <c r="L10518" s="96"/>
      <c r="M10518" s="96"/>
      <c r="N10518" s="96"/>
      <c r="O10518" s="96"/>
      <c r="P10518" s="96"/>
    </row>
    <row r="10519" spans="1:16" x14ac:dyDescent="0.25">
      <c r="A10519" s="97">
        <v>43811</v>
      </c>
      <c r="B10519" s="101">
        <v>7</v>
      </c>
      <c r="C10519" s="92" t="str">
        <f t="shared" si="492"/>
        <v>GET /balances</v>
      </c>
      <c r="D10519" s="94" t="s">
        <v>208</v>
      </c>
      <c r="E10519" s="93" t="str">
        <f t="shared" si="493"/>
        <v>AISP</v>
      </c>
      <c r="F10519" s="93" t="str">
        <f t="shared" si="494"/>
        <v>Y</v>
      </c>
      <c r="G10519" s="95">
        <v>1023537.8556082882</v>
      </c>
      <c r="H10519" s="103">
        <v>21259.302871609769</v>
      </c>
      <c r="I10519" s="103">
        <v>139.48960307461664</v>
      </c>
      <c r="J10519" s="96"/>
      <c r="K10519" s="96"/>
      <c r="L10519" s="96"/>
      <c r="M10519" s="96"/>
      <c r="N10519" s="96"/>
      <c r="O10519" s="96"/>
      <c r="P10519" s="96"/>
    </row>
    <row r="10520" spans="1:16" x14ac:dyDescent="0.25">
      <c r="A10520" s="97">
        <v>43811</v>
      </c>
      <c r="B10520" s="101">
        <v>8</v>
      </c>
      <c r="C10520" s="92" t="str">
        <f t="shared" si="492"/>
        <v>GET /accounts/{AccountId}/transactions</v>
      </c>
      <c r="D10520" s="94" t="s">
        <v>208</v>
      </c>
      <c r="E10520" s="93" t="str">
        <f t="shared" si="493"/>
        <v>AISP</v>
      </c>
      <c r="F10520" s="93" t="str">
        <f t="shared" si="494"/>
        <v>Y</v>
      </c>
      <c r="G10520" s="95">
        <v>33384065.803683601</v>
      </c>
      <c r="H10520" s="103">
        <v>19449.864104776545</v>
      </c>
      <c r="I10520" s="103">
        <v>181.55183975533868</v>
      </c>
      <c r="J10520" s="96"/>
      <c r="K10520" s="96"/>
      <c r="L10520" s="96"/>
      <c r="M10520" s="96"/>
      <c r="N10520" s="96"/>
      <c r="O10520" s="96"/>
      <c r="P10520" s="96"/>
    </row>
    <row r="10521" spans="1:16" x14ac:dyDescent="0.25">
      <c r="A10521" s="97">
        <v>43811</v>
      </c>
      <c r="B10521" s="101">
        <v>9</v>
      </c>
      <c r="C10521" s="92" t="str">
        <f t="shared" si="492"/>
        <v>GET /transactions</v>
      </c>
      <c r="D10521" s="94" t="s">
        <v>208</v>
      </c>
      <c r="E10521" s="93" t="str">
        <f t="shared" si="493"/>
        <v>AISP</v>
      </c>
      <c r="F10521" s="93" t="str">
        <f t="shared" si="494"/>
        <v>Y</v>
      </c>
      <c r="G10521" s="95">
        <v>323610104.7072764</v>
      </c>
      <c r="H10521" s="103">
        <v>45832.879063489243</v>
      </c>
      <c r="I10521" s="103">
        <v>34.991257924292889</v>
      </c>
      <c r="J10521" s="96"/>
      <c r="K10521" s="96"/>
      <c r="L10521" s="96"/>
      <c r="M10521" s="96"/>
      <c r="N10521" s="96"/>
      <c r="O10521" s="96"/>
      <c r="P10521" s="96"/>
    </row>
    <row r="10522" spans="1:16" x14ac:dyDescent="0.25">
      <c r="A10522" s="97">
        <v>43811</v>
      </c>
      <c r="B10522" s="101">
        <v>10</v>
      </c>
      <c r="C10522" s="92" t="str">
        <f t="shared" si="492"/>
        <v>GET /accounts/{AccountId}/beneficiaries</v>
      </c>
      <c r="D10522" s="94" t="s">
        <v>208</v>
      </c>
      <c r="E10522" s="93" t="str">
        <f t="shared" si="493"/>
        <v>AISP</v>
      </c>
      <c r="F10522" s="93" t="str">
        <f t="shared" si="494"/>
        <v>Y</v>
      </c>
      <c r="G10522" s="95">
        <v>1812127.5502192345</v>
      </c>
      <c r="H10522" s="103">
        <v>29502.394291711564</v>
      </c>
      <c r="I10522" s="103">
        <v>120.95009505168385</v>
      </c>
      <c r="J10522" s="96"/>
      <c r="K10522" s="96"/>
      <c r="L10522" s="96"/>
      <c r="M10522" s="96"/>
      <c r="N10522" s="96"/>
      <c r="O10522" s="96"/>
      <c r="P10522" s="96"/>
    </row>
    <row r="10523" spans="1:16" x14ac:dyDescent="0.25">
      <c r="A10523" s="97">
        <v>43811</v>
      </c>
      <c r="B10523" s="101">
        <v>11</v>
      </c>
      <c r="C10523" s="92" t="str">
        <f t="shared" si="492"/>
        <v>GET /beneficiaries</v>
      </c>
      <c r="D10523" s="94" t="s">
        <v>208</v>
      </c>
      <c r="E10523" s="93" t="str">
        <f t="shared" si="493"/>
        <v>AISP</v>
      </c>
      <c r="F10523" s="93" t="str">
        <f t="shared" si="494"/>
        <v>Y</v>
      </c>
      <c r="G10523" s="95">
        <v>2767511.4166406775</v>
      </c>
      <c r="H10523" s="103">
        <v>38604.021503953882</v>
      </c>
      <c r="I10523" s="103">
        <v>29.599143657316002</v>
      </c>
      <c r="J10523" s="96"/>
      <c r="K10523" s="96"/>
      <c r="L10523" s="96"/>
      <c r="M10523" s="96"/>
      <c r="N10523" s="96"/>
      <c r="O10523" s="96"/>
      <c r="P10523" s="96"/>
    </row>
    <row r="10524" spans="1:16" x14ac:dyDescent="0.25">
      <c r="A10524" s="97">
        <v>43811</v>
      </c>
      <c r="B10524" s="101">
        <v>12</v>
      </c>
      <c r="C10524" s="92" t="str">
        <f t="shared" si="492"/>
        <v>GET /accounts/{AccountId}/direct-debits</v>
      </c>
      <c r="D10524" s="94" t="s">
        <v>208</v>
      </c>
      <c r="E10524" s="93" t="str">
        <f t="shared" si="493"/>
        <v>AISP</v>
      </c>
      <c r="F10524" s="93" t="str">
        <f t="shared" si="494"/>
        <v>Y</v>
      </c>
      <c r="G10524" s="95">
        <v>1885308.7342758342</v>
      </c>
      <c r="H10524" s="103">
        <v>31821.887303996144</v>
      </c>
      <c r="I10524" s="103">
        <v>177.69750642155404</v>
      </c>
      <c r="J10524" s="96"/>
      <c r="K10524" s="96"/>
      <c r="L10524" s="96"/>
      <c r="M10524" s="96"/>
      <c r="N10524" s="96"/>
      <c r="O10524" s="96"/>
      <c r="P10524" s="96"/>
    </row>
    <row r="10525" spans="1:16" x14ac:dyDescent="0.25">
      <c r="A10525" s="97">
        <v>43811</v>
      </c>
      <c r="B10525" s="101">
        <v>13</v>
      </c>
      <c r="C10525" s="92" t="str">
        <f t="shared" si="492"/>
        <v>GET /direct-debits</v>
      </c>
      <c r="D10525" s="94" t="s">
        <v>208</v>
      </c>
      <c r="E10525" s="93" t="str">
        <f t="shared" si="493"/>
        <v>AISP</v>
      </c>
      <c r="F10525" s="93" t="str">
        <f t="shared" si="494"/>
        <v>Y</v>
      </c>
      <c r="G10525" s="95">
        <v>1698199.3670265249</v>
      </c>
      <c r="H10525" s="103">
        <v>21104.328777948082</v>
      </c>
      <c r="I10525" s="103">
        <v>194.51685869544733</v>
      </c>
      <c r="J10525" s="96"/>
      <c r="K10525" s="96"/>
      <c r="L10525" s="96"/>
      <c r="M10525" s="96"/>
      <c r="N10525" s="96"/>
      <c r="O10525" s="96"/>
      <c r="P10525" s="96"/>
    </row>
    <row r="10526" spans="1:16" x14ac:dyDescent="0.25">
      <c r="A10526" s="97">
        <v>43811</v>
      </c>
      <c r="B10526" s="101">
        <v>14</v>
      </c>
      <c r="C10526" s="92" t="str">
        <f t="shared" si="492"/>
        <v>GET /accounts/{AccountId}/standing-orders</v>
      </c>
      <c r="D10526" s="94" t="s">
        <v>208</v>
      </c>
      <c r="E10526" s="93" t="str">
        <f t="shared" si="493"/>
        <v>AISP</v>
      </c>
      <c r="F10526" s="93" t="str">
        <f t="shared" si="494"/>
        <v>Y</v>
      </c>
      <c r="G10526" s="95">
        <v>808541.57094593288</v>
      </c>
      <c r="H10526" s="103">
        <v>19277.02968992764</v>
      </c>
      <c r="I10526" s="103">
        <v>130.68661793137392</v>
      </c>
      <c r="J10526" s="96"/>
      <c r="K10526" s="96"/>
      <c r="L10526" s="96"/>
      <c r="M10526" s="96"/>
      <c r="N10526" s="96"/>
      <c r="O10526" s="96"/>
      <c r="P10526" s="96"/>
    </row>
    <row r="10527" spans="1:16" x14ac:dyDescent="0.25">
      <c r="A10527" s="97">
        <v>43811</v>
      </c>
      <c r="B10527" s="101">
        <v>15</v>
      </c>
      <c r="C10527" s="92" t="str">
        <f t="shared" si="492"/>
        <v>GET /standing-orders</v>
      </c>
      <c r="D10527" s="94" t="s">
        <v>208</v>
      </c>
      <c r="E10527" s="93" t="str">
        <f t="shared" si="493"/>
        <v>AISP</v>
      </c>
      <c r="F10527" s="93" t="str">
        <f t="shared" si="494"/>
        <v>Y</v>
      </c>
      <c r="G10527" s="95">
        <v>1501978.9677848024</v>
      </c>
      <c r="H10527" s="99">
        <v>42377.433647131911</v>
      </c>
      <c r="I10527" s="99">
        <v>155.1633274287469</v>
      </c>
      <c r="J10527" s="96"/>
      <c r="K10527" s="96"/>
      <c r="L10527" s="96"/>
      <c r="M10527" s="96"/>
      <c r="N10527" s="96"/>
      <c r="O10527" s="96"/>
      <c r="P10527" s="96"/>
    </row>
    <row r="10528" spans="1:16" x14ac:dyDescent="0.25">
      <c r="A10528" s="97">
        <v>43811</v>
      </c>
      <c r="B10528" s="101">
        <v>16</v>
      </c>
      <c r="C10528" s="92" t="str">
        <f t="shared" si="492"/>
        <v>GET /accounts/{AccountId}/product</v>
      </c>
      <c r="D10528" s="94" t="s">
        <v>208</v>
      </c>
      <c r="E10528" s="93" t="str">
        <f t="shared" si="493"/>
        <v>AISP</v>
      </c>
      <c r="F10528" s="93" t="str">
        <f t="shared" si="494"/>
        <v>Y</v>
      </c>
      <c r="G10528" s="95">
        <v>337457.62546017906</v>
      </c>
      <c r="H10528" s="99">
        <v>4831.145195770333</v>
      </c>
      <c r="I10528" s="99">
        <v>147.72551181229605</v>
      </c>
      <c r="J10528" s="96"/>
      <c r="K10528" s="96"/>
      <c r="L10528" s="96"/>
      <c r="M10528" s="96"/>
      <c r="N10528" s="96"/>
      <c r="O10528" s="96"/>
      <c r="P10528" s="96"/>
    </row>
    <row r="10529" spans="1:16" x14ac:dyDescent="0.25">
      <c r="A10529" s="97">
        <v>43811</v>
      </c>
      <c r="B10529" s="101">
        <v>17</v>
      </c>
      <c r="C10529" s="92" t="str">
        <f t="shared" si="492"/>
        <v>GET /products</v>
      </c>
      <c r="D10529" s="94" t="s">
        <v>208</v>
      </c>
      <c r="E10529" s="93" t="str">
        <f t="shared" si="493"/>
        <v>AISP</v>
      </c>
      <c r="F10529" s="93" t="str">
        <f t="shared" si="494"/>
        <v>Y</v>
      </c>
      <c r="G10529" s="95">
        <v>733456.29244953208</v>
      </c>
      <c r="H10529" s="99">
        <v>29915.759041672482</v>
      </c>
      <c r="I10529" s="99">
        <v>209.98465507550944</v>
      </c>
      <c r="J10529" s="96"/>
      <c r="K10529" s="96"/>
      <c r="L10529" s="96"/>
      <c r="M10529" s="96"/>
      <c r="N10529" s="96"/>
      <c r="O10529" s="96"/>
      <c r="P10529" s="96"/>
    </row>
    <row r="10530" spans="1:16" x14ac:dyDescent="0.25">
      <c r="A10530" s="97">
        <v>43811</v>
      </c>
      <c r="B10530" s="101">
        <v>18</v>
      </c>
      <c r="C10530" s="92" t="str">
        <f t="shared" si="492"/>
        <v>GET /accounts/{AccountId}/offers</v>
      </c>
      <c r="D10530" s="94" t="s">
        <v>208</v>
      </c>
      <c r="E10530" s="93" t="str">
        <f t="shared" si="493"/>
        <v>AISP</v>
      </c>
      <c r="F10530" s="93" t="str">
        <f t="shared" si="494"/>
        <v>Y</v>
      </c>
      <c r="G10530" s="95">
        <v>804662.93315630371</v>
      </c>
      <c r="H10530" s="99">
        <v>36308.723019741657</v>
      </c>
      <c r="I10530" s="99">
        <v>241.22507647500555</v>
      </c>
      <c r="J10530" s="96"/>
      <c r="K10530" s="96"/>
      <c r="L10530" s="96"/>
      <c r="M10530" s="96"/>
      <c r="N10530" s="96"/>
      <c r="O10530" s="96"/>
      <c r="P10530" s="96"/>
    </row>
    <row r="10531" spans="1:16" x14ac:dyDescent="0.25">
      <c r="A10531" s="97">
        <v>43811</v>
      </c>
      <c r="B10531" s="101">
        <v>19</v>
      </c>
      <c r="C10531" s="92" t="str">
        <f t="shared" si="492"/>
        <v>GET /offers</v>
      </c>
      <c r="D10531" s="94" t="s">
        <v>208</v>
      </c>
      <c r="E10531" s="93" t="str">
        <f t="shared" si="493"/>
        <v>AISP</v>
      </c>
      <c r="F10531" s="93" t="str">
        <f t="shared" si="494"/>
        <v>Y</v>
      </c>
      <c r="G10531" s="95">
        <v>3006023.6454678834</v>
      </c>
      <c r="H10531" s="99">
        <v>40038.391940346497</v>
      </c>
      <c r="I10531" s="99">
        <v>148.2838760149109</v>
      </c>
      <c r="J10531" s="96"/>
      <c r="K10531" s="96"/>
      <c r="L10531" s="96"/>
      <c r="M10531" s="96"/>
      <c r="N10531" s="96"/>
      <c r="O10531" s="96"/>
      <c r="P10531" s="96"/>
    </row>
    <row r="10532" spans="1:16" x14ac:dyDescent="0.25">
      <c r="A10532" s="97">
        <v>43811</v>
      </c>
      <c r="B10532" s="101">
        <v>20</v>
      </c>
      <c r="C10532" s="92" t="str">
        <f t="shared" si="492"/>
        <v>GET /accounts/{AccountId}/party</v>
      </c>
      <c r="D10532" s="94" t="s">
        <v>208</v>
      </c>
      <c r="E10532" s="93" t="str">
        <f t="shared" si="493"/>
        <v>AISP</v>
      </c>
      <c r="F10532" s="93" t="str">
        <f t="shared" si="494"/>
        <v>Y</v>
      </c>
      <c r="G10532" s="95">
        <v>1106127.6163450293</v>
      </c>
      <c r="H10532" s="99">
        <v>47808.93214270872</v>
      </c>
      <c r="I10532" s="99">
        <v>0</v>
      </c>
      <c r="J10532" s="96"/>
      <c r="K10532" s="96"/>
      <c r="L10532" s="96"/>
      <c r="M10532" s="96"/>
      <c r="N10532" s="96"/>
      <c r="O10532" s="96"/>
      <c r="P10532" s="96"/>
    </row>
    <row r="10533" spans="1:16" x14ac:dyDescent="0.25">
      <c r="A10533" s="97">
        <v>43811</v>
      </c>
      <c r="B10533" s="101">
        <v>21</v>
      </c>
      <c r="C10533" s="92" t="str">
        <f t="shared" si="492"/>
        <v>GET /party</v>
      </c>
      <c r="D10533" s="94" t="s">
        <v>208</v>
      </c>
      <c r="E10533" s="93" t="str">
        <f t="shared" si="493"/>
        <v>AISP</v>
      </c>
      <c r="F10533" s="93" t="str">
        <f t="shared" si="494"/>
        <v>Y</v>
      </c>
      <c r="G10533" s="95">
        <v>733259.4704321482</v>
      </c>
      <c r="H10533" s="99">
        <v>9714.6921427755533</v>
      </c>
      <c r="I10533" s="99">
        <v>366.78875335795976</v>
      </c>
      <c r="J10533" s="96"/>
      <c r="K10533" s="96"/>
      <c r="L10533" s="96"/>
      <c r="M10533" s="96"/>
      <c r="N10533" s="96"/>
      <c r="O10533" s="96"/>
      <c r="P10533" s="96"/>
    </row>
    <row r="10534" spans="1:16" x14ac:dyDescent="0.25">
      <c r="A10534" s="97">
        <v>43811</v>
      </c>
      <c r="B10534" s="101">
        <v>22</v>
      </c>
      <c r="C10534" s="92" t="str">
        <f t="shared" si="492"/>
        <v>GET /accounts/{AccountId}/scheduled-payments</v>
      </c>
      <c r="D10534" s="94" t="s">
        <v>208</v>
      </c>
      <c r="E10534" s="93" t="str">
        <f t="shared" si="493"/>
        <v>AISP</v>
      </c>
      <c r="F10534" s="93" t="str">
        <f t="shared" si="494"/>
        <v>Y</v>
      </c>
      <c r="G10534" s="95">
        <v>895173.06514953519</v>
      </c>
      <c r="H10534" s="99">
        <v>31746.104051824565</v>
      </c>
      <c r="I10534" s="99">
        <v>2.8221462193282454</v>
      </c>
      <c r="J10534" s="96"/>
      <c r="K10534" s="96"/>
      <c r="L10534" s="96"/>
      <c r="M10534" s="96"/>
      <c r="N10534" s="96"/>
      <c r="O10534" s="96"/>
      <c r="P10534" s="96"/>
    </row>
    <row r="10535" spans="1:16" x14ac:dyDescent="0.25">
      <c r="A10535" s="97">
        <v>43811</v>
      </c>
      <c r="B10535" s="101">
        <v>23</v>
      </c>
      <c r="C10535" s="92" t="str">
        <f t="shared" si="492"/>
        <v>GET /scheduled-payments</v>
      </c>
      <c r="D10535" s="94" t="s">
        <v>208</v>
      </c>
      <c r="E10535" s="93" t="str">
        <f t="shared" si="493"/>
        <v>AISP</v>
      </c>
      <c r="F10535" s="93" t="str">
        <f t="shared" si="494"/>
        <v>Y</v>
      </c>
      <c r="G10535" s="95">
        <v>1946716.0952244313</v>
      </c>
      <c r="H10535" s="99">
        <v>31445.088565515387</v>
      </c>
      <c r="I10535" s="99">
        <v>76.124431194334051</v>
      </c>
      <c r="J10535" s="96"/>
      <c r="K10535" s="96"/>
      <c r="L10535" s="96"/>
      <c r="M10535" s="96"/>
      <c r="N10535" s="96"/>
      <c r="O10535" s="96"/>
      <c r="P10535" s="96"/>
    </row>
    <row r="10536" spans="1:16" x14ac:dyDescent="0.25">
      <c r="A10536" s="97">
        <v>43811</v>
      </c>
      <c r="B10536" s="101">
        <v>24</v>
      </c>
      <c r="C10536" s="92" t="str">
        <f t="shared" si="492"/>
        <v>GET /accounts/{AccountId}/statements</v>
      </c>
      <c r="D10536" s="94" t="s">
        <v>208</v>
      </c>
      <c r="E10536" s="93" t="str">
        <f t="shared" si="493"/>
        <v>AISP</v>
      </c>
      <c r="F10536" s="93" t="str">
        <f t="shared" si="494"/>
        <v>Y</v>
      </c>
      <c r="G10536" s="95">
        <v>941651.40799349523</v>
      </c>
      <c r="H10536" s="99">
        <v>14054.68307365458</v>
      </c>
      <c r="I10536" s="99">
        <v>126.04092915990022</v>
      </c>
      <c r="J10536" s="96"/>
      <c r="K10536" s="96"/>
      <c r="L10536" s="96"/>
      <c r="M10536" s="96"/>
      <c r="N10536" s="96"/>
      <c r="O10536" s="96"/>
      <c r="P10536" s="96"/>
    </row>
    <row r="10537" spans="1:16" x14ac:dyDescent="0.25">
      <c r="A10537" s="97">
        <v>43811</v>
      </c>
      <c r="B10537" s="101">
        <v>25</v>
      </c>
      <c r="C10537" s="92" t="str">
        <f t="shared" si="492"/>
        <v>GET /accounts/{AccountId}/statements/{StatementId}</v>
      </c>
      <c r="D10537" s="94" t="s">
        <v>208</v>
      </c>
      <c r="E10537" s="93" t="str">
        <f t="shared" si="493"/>
        <v>AISP</v>
      </c>
      <c r="F10537" s="93" t="str">
        <f t="shared" si="494"/>
        <v>Y</v>
      </c>
      <c r="G10537" s="95">
        <v>1143344.7489187224</v>
      </c>
      <c r="H10537" s="99">
        <v>21541.745227994805</v>
      </c>
      <c r="I10537" s="99">
        <v>104.43673267249169</v>
      </c>
      <c r="J10537" s="96"/>
      <c r="K10537" s="96"/>
      <c r="L10537" s="96"/>
      <c r="M10537" s="96"/>
      <c r="N10537" s="96"/>
      <c r="O10537" s="96"/>
      <c r="P10537" s="96"/>
    </row>
    <row r="10538" spans="1:16" x14ac:dyDescent="0.25">
      <c r="A10538" s="97">
        <v>43811</v>
      </c>
      <c r="B10538" s="101">
        <v>26</v>
      </c>
      <c r="C10538" s="92" t="str">
        <f t="shared" si="492"/>
        <v>GET /accounts/{AccountId}/statements/{StatementId}/file</v>
      </c>
      <c r="D10538" s="94" t="s">
        <v>208</v>
      </c>
      <c r="E10538" s="93" t="str">
        <f t="shared" si="493"/>
        <v>AISP</v>
      </c>
      <c r="F10538" s="93" t="str">
        <f t="shared" si="494"/>
        <v>Y</v>
      </c>
      <c r="G10538" s="95">
        <v>2277388.7599054514</v>
      </c>
      <c r="H10538" s="99">
        <v>22895.778697347618</v>
      </c>
      <c r="I10538" s="99">
        <v>95.036780309904614</v>
      </c>
      <c r="J10538" s="96"/>
      <c r="K10538" s="96"/>
      <c r="L10538" s="96"/>
      <c r="M10538" s="96"/>
      <c r="N10538" s="96"/>
      <c r="O10538" s="96"/>
      <c r="P10538" s="96"/>
    </row>
    <row r="10539" spans="1:16" x14ac:dyDescent="0.25">
      <c r="A10539" s="97">
        <v>43811</v>
      </c>
      <c r="B10539" s="101">
        <v>27</v>
      </c>
      <c r="C10539" s="92" t="str">
        <f t="shared" si="492"/>
        <v>GET /accounts/{AccountId}/statements/{StatementId}/transactions</v>
      </c>
      <c r="D10539" s="94" t="s">
        <v>208</v>
      </c>
      <c r="E10539" s="93" t="str">
        <f t="shared" si="493"/>
        <v>AISP</v>
      </c>
      <c r="F10539" s="93" t="str">
        <f t="shared" si="494"/>
        <v>Y</v>
      </c>
      <c r="G10539" s="95">
        <v>26029742.343088683</v>
      </c>
      <c r="H10539" s="99">
        <v>6954.9780032216149</v>
      </c>
      <c r="I10539" s="99">
        <v>270.68609975695523</v>
      </c>
      <c r="J10539" s="96"/>
      <c r="K10539" s="96"/>
      <c r="L10539" s="96"/>
      <c r="M10539" s="96"/>
      <c r="N10539" s="96"/>
      <c r="O10539" s="96"/>
      <c r="P10539" s="96"/>
    </row>
    <row r="10540" spans="1:16" x14ac:dyDescent="0.25">
      <c r="A10540" s="97">
        <v>43811</v>
      </c>
      <c r="B10540" s="101">
        <v>28</v>
      </c>
      <c r="C10540" s="92" t="str">
        <f t="shared" si="492"/>
        <v>GET /statements</v>
      </c>
      <c r="D10540" s="94" t="s">
        <v>208</v>
      </c>
      <c r="E10540" s="93" t="str">
        <f t="shared" si="493"/>
        <v>AISP</v>
      </c>
      <c r="F10540" s="93" t="str">
        <f t="shared" si="494"/>
        <v>Y</v>
      </c>
      <c r="G10540" s="95">
        <v>3262254.8924810141</v>
      </c>
      <c r="H10540" s="99">
        <v>39494.055211094645</v>
      </c>
      <c r="I10540" s="99">
        <v>69.576015621499664</v>
      </c>
      <c r="J10540" s="96"/>
      <c r="K10540" s="96"/>
      <c r="L10540" s="96"/>
      <c r="M10540" s="96"/>
      <c r="N10540" s="96"/>
      <c r="O10540" s="96"/>
      <c r="P10540" s="96"/>
    </row>
    <row r="10541" spans="1:16" x14ac:dyDescent="0.25">
      <c r="A10541" s="97">
        <v>43811</v>
      </c>
      <c r="B10541" s="101">
        <v>29</v>
      </c>
      <c r="C10541" s="92" t="str">
        <f t="shared" si="492"/>
        <v>POST /domestic-payment-consents</v>
      </c>
      <c r="D10541" s="94" t="s">
        <v>208</v>
      </c>
      <c r="E10541" s="93" t="str">
        <f t="shared" si="493"/>
        <v>PISP</v>
      </c>
      <c r="F10541" s="93" t="str">
        <f t="shared" si="494"/>
        <v>N</v>
      </c>
      <c r="G10541" s="95">
        <v>3336606.291119603</v>
      </c>
      <c r="H10541" s="99">
        <v>8390.7035855273516</v>
      </c>
      <c r="I10541" s="99">
        <v>92.493839617723495</v>
      </c>
      <c r="J10541" s="96"/>
      <c r="K10541" s="96"/>
      <c r="L10541" s="96"/>
      <c r="M10541" s="96"/>
      <c r="N10541" s="96"/>
      <c r="O10541" s="96"/>
      <c r="P10541" s="96"/>
    </row>
    <row r="10542" spans="1:16" x14ac:dyDescent="0.25">
      <c r="A10542" s="97">
        <v>43811</v>
      </c>
      <c r="B10542" s="101">
        <v>30</v>
      </c>
      <c r="C10542" s="92" t="str">
        <f t="shared" si="492"/>
        <v>GET /domestic-payment-consents/{ConsentId}</v>
      </c>
      <c r="D10542" s="94" t="s">
        <v>208</v>
      </c>
      <c r="E10542" s="93" t="str">
        <f t="shared" si="493"/>
        <v>PISP</v>
      </c>
      <c r="F10542" s="93" t="str">
        <f t="shared" si="494"/>
        <v>N</v>
      </c>
      <c r="G10542" s="95">
        <v>12698507.092583658</v>
      </c>
      <c r="H10542" s="99">
        <v>19545.968537377154</v>
      </c>
      <c r="I10542" s="99">
        <v>148.02459441749448</v>
      </c>
      <c r="J10542" s="96"/>
      <c r="K10542" s="96"/>
      <c r="L10542" s="96"/>
      <c r="M10542" s="96"/>
      <c r="N10542" s="96"/>
      <c r="O10542" s="96"/>
      <c r="P10542" s="96"/>
    </row>
    <row r="10543" spans="1:16" x14ac:dyDescent="0.25">
      <c r="A10543" s="97">
        <v>43811</v>
      </c>
      <c r="B10543" s="101">
        <v>31</v>
      </c>
      <c r="C10543" s="92" t="str">
        <f t="shared" si="492"/>
        <v>POST /domestic-payments</v>
      </c>
      <c r="D10543" s="94" t="s">
        <v>208</v>
      </c>
      <c r="E10543" s="93" t="str">
        <f t="shared" si="493"/>
        <v>PISP</v>
      </c>
      <c r="F10543" s="93" t="str">
        <f t="shared" si="494"/>
        <v>Y</v>
      </c>
      <c r="G10543" s="95">
        <v>5140167.597851404</v>
      </c>
      <c r="H10543" s="99">
        <v>17159.94819310656</v>
      </c>
      <c r="I10543" s="99">
        <v>6.2813529500431571</v>
      </c>
      <c r="J10543" s="96"/>
      <c r="K10543" s="96"/>
      <c r="L10543" s="96"/>
      <c r="M10543" s="96"/>
      <c r="N10543" s="96"/>
      <c r="O10543" s="96"/>
      <c r="P10543" s="96"/>
    </row>
    <row r="10544" spans="1:16" x14ac:dyDescent="0.25">
      <c r="A10544" s="97">
        <v>43811</v>
      </c>
      <c r="B10544" s="101">
        <v>32</v>
      </c>
      <c r="C10544" s="92" t="str">
        <f t="shared" si="492"/>
        <v>GET /domestic-payments/{DomesticPaymentId}</v>
      </c>
      <c r="D10544" s="94" t="s">
        <v>208</v>
      </c>
      <c r="E10544" s="93" t="str">
        <f t="shared" si="493"/>
        <v>PISP</v>
      </c>
      <c r="F10544" s="93" t="str">
        <f t="shared" si="494"/>
        <v>Y</v>
      </c>
      <c r="G10544" s="95">
        <v>31372288.371002007</v>
      </c>
      <c r="H10544" s="99">
        <v>41858.673687587936</v>
      </c>
      <c r="I10544" s="99">
        <v>75.801210410017873</v>
      </c>
      <c r="J10544" s="96"/>
      <c r="K10544" s="96"/>
      <c r="L10544" s="96"/>
      <c r="M10544" s="96"/>
      <c r="N10544" s="96"/>
      <c r="O10544" s="96"/>
      <c r="P10544" s="96"/>
    </row>
    <row r="10545" spans="1:16" x14ac:dyDescent="0.25">
      <c r="A10545" s="97">
        <v>43811</v>
      </c>
      <c r="B10545" s="101">
        <v>33</v>
      </c>
      <c r="C10545" s="92" t="str">
        <f t="shared" si="492"/>
        <v>POST /domestic-scheduled-payment-consents</v>
      </c>
      <c r="D10545" s="94" t="s">
        <v>208</v>
      </c>
      <c r="E10545" s="93" t="str">
        <f t="shared" si="493"/>
        <v>PISP</v>
      </c>
      <c r="F10545" s="93" t="str">
        <f t="shared" si="494"/>
        <v>N</v>
      </c>
      <c r="G10545" s="95">
        <v>18228821.696615256</v>
      </c>
      <c r="H10545" s="99">
        <v>17442.908789486235</v>
      </c>
      <c r="I10545" s="99">
        <v>105.31901349980535</v>
      </c>
      <c r="J10545" s="96"/>
      <c r="K10545" s="96"/>
      <c r="L10545" s="96"/>
      <c r="M10545" s="96"/>
      <c r="N10545" s="96"/>
      <c r="O10545" s="96"/>
      <c r="P10545" s="96"/>
    </row>
    <row r="10546" spans="1:16" x14ac:dyDescent="0.25">
      <c r="A10546" s="97">
        <v>43811</v>
      </c>
      <c r="B10546" s="101">
        <v>34</v>
      </c>
      <c r="C10546" s="92" t="str">
        <f t="shared" si="492"/>
        <v>GET /domestic-scheduled-payment-consents/{ConsentId}</v>
      </c>
      <c r="D10546" s="94" t="s">
        <v>208</v>
      </c>
      <c r="E10546" s="93" t="str">
        <f t="shared" si="493"/>
        <v>PISP</v>
      </c>
      <c r="F10546" s="93" t="str">
        <f t="shared" si="494"/>
        <v>N</v>
      </c>
      <c r="G10546" s="95">
        <v>12423129.175718591</v>
      </c>
      <c r="H10546" s="99">
        <v>12092.083016451443</v>
      </c>
      <c r="I10546" s="99">
        <v>72.046155758809306</v>
      </c>
      <c r="J10546" s="96"/>
      <c r="K10546" s="96"/>
      <c r="L10546" s="96"/>
      <c r="M10546" s="96"/>
      <c r="N10546" s="96"/>
      <c r="O10546" s="96"/>
      <c r="P10546" s="96"/>
    </row>
    <row r="10547" spans="1:16" x14ac:dyDescent="0.25">
      <c r="A10547" s="97">
        <v>43811</v>
      </c>
      <c r="B10547" s="101">
        <v>35</v>
      </c>
      <c r="C10547" s="92" t="str">
        <f t="shared" si="492"/>
        <v>POST /domestic-scheduled-payments</v>
      </c>
      <c r="D10547" s="94" t="s">
        <v>208</v>
      </c>
      <c r="E10547" s="93" t="str">
        <f t="shared" si="493"/>
        <v>PISP</v>
      </c>
      <c r="F10547" s="93" t="str">
        <f t="shared" si="494"/>
        <v>Y</v>
      </c>
      <c r="G10547" s="95">
        <v>29116149.275306579</v>
      </c>
      <c r="H10547" s="99">
        <v>42575.187029196917</v>
      </c>
      <c r="I10547" s="99">
        <v>142.40781332578334</v>
      </c>
      <c r="J10547" s="96"/>
      <c r="K10547" s="96"/>
      <c r="L10547" s="96"/>
      <c r="M10547" s="96"/>
      <c r="N10547" s="96"/>
      <c r="O10547" s="96"/>
      <c r="P10547" s="96"/>
    </row>
    <row r="10548" spans="1:16" x14ac:dyDescent="0.25">
      <c r="A10548" s="97">
        <v>43811</v>
      </c>
      <c r="B10548" s="101">
        <v>36</v>
      </c>
      <c r="C10548" s="92" t="str">
        <f t="shared" si="492"/>
        <v>GET /domestic-scheduled-payments/{DomesticScheduledPaymentId}</v>
      </c>
      <c r="D10548" s="94" t="s">
        <v>208</v>
      </c>
      <c r="E10548" s="93" t="str">
        <f t="shared" si="493"/>
        <v>PISP</v>
      </c>
      <c r="F10548" s="93" t="str">
        <f t="shared" si="494"/>
        <v>Y</v>
      </c>
      <c r="G10548" s="95">
        <v>14567819.331810188</v>
      </c>
      <c r="H10548" s="99">
        <v>31273.088376566135</v>
      </c>
      <c r="I10548" s="99">
        <v>84.560234176759295</v>
      </c>
      <c r="J10548" s="96"/>
      <c r="K10548" s="96"/>
      <c r="L10548" s="96"/>
      <c r="M10548" s="96"/>
      <c r="N10548" s="96"/>
      <c r="O10548" s="96"/>
      <c r="P10548" s="96"/>
    </row>
    <row r="10549" spans="1:16" x14ac:dyDescent="0.25">
      <c r="A10549" s="97">
        <v>43811</v>
      </c>
      <c r="B10549" s="101">
        <v>37</v>
      </c>
      <c r="C10549" s="92" t="str">
        <f t="shared" si="492"/>
        <v>POST /domestic-standing-order-consents</v>
      </c>
      <c r="D10549" s="94" t="s">
        <v>208</v>
      </c>
      <c r="E10549" s="93" t="str">
        <f t="shared" si="493"/>
        <v>PISP</v>
      </c>
      <c r="F10549" s="93" t="str">
        <f t="shared" si="494"/>
        <v>N</v>
      </c>
      <c r="G10549" s="95">
        <v>24188145.760197446</v>
      </c>
      <c r="H10549" s="99">
        <v>24766.255981655024</v>
      </c>
      <c r="I10549" s="99">
        <v>221.73347997861126</v>
      </c>
      <c r="J10549" s="96"/>
      <c r="K10549" s="96"/>
      <c r="L10549" s="96"/>
      <c r="M10549" s="96"/>
      <c r="N10549" s="96"/>
      <c r="O10549" s="96"/>
      <c r="P10549" s="96"/>
    </row>
    <row r="10550" spans="1:16" x14ac:dyDescent="0.25">
      <c r="A10550" s="97">
        <v>43811</v>
      </c>
      <c r="B10550" s="101">
        <v>38</v>
      </c>
      <c r="C10550" s="92" t="str">
        <f t="shared" si="492"/>
        <v>GET /domestic-standing-order-consents/{ConsentId}</v>
      </c>
      <c r="D10550" s="94" t="s">
        <v>208</v>
      </c>
      <c r="E10550" s="93" t="str">
        <f t="shared" si="493"/>
        <v>PISP</v>
      </c>
      <c r="F10550" s="93" t="str">
        <f t="shared" si="494"/>
        <v>N</v>
      </c>
      <c r="G10550" s="95">
        <v>24543199.716430858</v>
      </c>
      <c r="H10550" s="99">
        <v>30511.448891786236</v>
      </c>
      <c r="I10550" s="99">
        <v>187.95465067041465</v>
      </c>
      <c r="J10550" s="96"/>
      <c r="K10550" s="96"/>
      <c r="L10550" s="96"/>
      <c r="M10550" s="96"/>
      <c r="N10550" s="96"/>
      <c r="O10550" s="96"/>
      <c r="P10550" s="96"/>
    </row>
    <row r="10551" spans="1:16" x14ac:dyDescent="0.25">
      <c r="A10551" s="97">
        <v>43811</v>
      </c>
      <c r="B10551" s="101">
        <v>39</v>
      </c>
      <c r="C10551" s="92" t="str">
        <f t="shared" si="492"/>
        <v>POST /domestic-standing-orders</v>
      </c>
      <c r="D10551" s="94" t="s">
        <v>208</v>
      </c>
      <c r="E10551" s="93" t="str">
        <f t="shared" si="493"/>
        <v>PISP</v>
      </c>
      <c r="F10551" s="93" t="str">
        <f t="shared" si="494"/>
        <v>Y</v>
      </c>
      <c r="G10551" s="95">
        <v>8431954.3123294227</v>
      </c>
      <c r="H10551" s="99">
        <v>20867.648199639174</v>
      </c>
      <c r="I10551" s="99">
        <v>2.0940548569521429</v>
      </c>
      <c r="J10551" s="96"/>
      <c r="K10551" s="96"/>
      <c r="L10551" s="96"/>
      <c r="M10551" s="96"/>
      <c r="N10551" s="96"/>
      <c r="O10551" s="96"/>
      <c r="P10551" s="96"/>
    </row>
    <row r="10552" spans="1:16" x14ac:dyDescent="0.25">
      <c r="A10552" s="97">
        <v>43811</v>
      </c>
      <c r="B10552" s="101">
        <v>40</v>
      </c>
      <c r="C10552" s="92" t="str">
        <f t="shared" si="492"/>
        <v>GET /domestic-standing-orders/{DomesticStandingOrderId}</v>
      </c>
      <c r="D10552" s="94" t="s">
        <v>208</v>
      </c>
      <c r="E10552" s="93" t="str">
        <f t="shared" si="493"/>
        <v>PISP</v>
      </c>
      <c r="F10552" s="93" t="str">
        <f t="shared" si="494"/>
        <v>Y</v>
      </c>
      <c r="G10552" s="95">
        <v>5794358.0928307092</v>
      </c>
      <c r="H10552" s="99">
        <v>8364.5541600753368</v>
      </c>
      <c r="I10552" s="99">
        <v>256.64867135085689</v>
      </c>
      <c r="J10552" s="96"/>
      <c r="K10552" s="96"/>
      <c r="L10552" s="96"/>
      <c r="M10552" s="96"/>
      <c r="N10552" s="96"/>
      <c r="O10552" s="96"/>
      <c r="P10552" s="96"/>
    </row>
    <row r="10553" spans="1:16" x14ac:dyDescent="0.25">
      <c r="A10553" s="97">
        <v>43811</v>
      </c>
      <c r="B10553" s="101">
        <v>41</v>
      </c>
      <c r="C10553" s="92" t="str">
        <f t="shared" si="492"/>
        <v>POST /international-payment-consents</v>
      </c>
      <c r="D10553" s="94" t="s">
        <v>208</v>
      </c>
      <c r="E10553" s="93" t="str">
        <f t="shared" si="493"/>
        <v>PISP</v>
      </c>
      <c r="F10553" s="93" t="str">
        <f t="shared" si="494"/>
        <v>N</v>
      </c>
      <c r="G10553" s="95">
        <v>32666692.644512773</v>
      </c>
      <c r="H10553" s="99">
        <v>44236.65682198618</v>
      </c>
      <c r="I10553" s="99">
        <v>61.065277520760738</v>
      </c>
      <c r="J10553" s="96"/>
      <c r="K10553" s="96"/>
      <c r="L10553" s="96"/>
      <c r="M10553" s="96"/>
      <c r="N10553" s="96"/>
      <c r="O10553" s="96"/>
      <c r="P10553" s="96"/>
    </row>
    <row r="10554" spans="1:16" x14ac:dyDescent="0.25">
      <c r="A10554" s="97">
        <v>43811</v>
      </c>
      <c r="B10554" s="101">
        <v>42</v>
      </c>
      <c r="C10554" s="92" t="str">
        <f t="shared" si="492"/>
        <v>GET /international-payment-consents/{ConsentId}</v>
      </c>
      <c r="D10554" s="94" t="s">
        <v>208</v>
      </c>
      <c r="E10554" s="93" t="str">
        <f t="shared" si="493"/>
        <v>PISP</v>
      </c>
      <c r="F10554" s="93" t="str">
        <f t="shared" si="494"/>
        <v>N</v>
      </c>
      <c r="G10554" s="95">
        <v>29486381.908911884</v>
      </c>
      <c r="H10554" s="99">
        <v>31669.985230803057</v>
      </c>
      <c r="I10554" s="99">
        <v>239.68176115324914</v>
      </c>
      <c r="J10554" s="96"/>
      <c r="K10554" s="96"/>
      <c r="L10554" s="96"/>
      <c r="M10554" s="96"/>
      <c r="N10554" s="96"/>
      <c r="O10554" s="96"/>
      <c r="P10554" s="96"/>
    </row>
    <row r="10555" spans="1:16" x14ac:dyDescent="0.25">
      <c r="A10555" s="97">
        <v>43811</v>
      </c>
      <c r="B10555" s="101">
        <v>43</v>
      </c>
      <c r="C10555" s="92" t="str">
        <f t="shared" si="492"/>
        <v>POST /international-payments</v>
      </c>
      <c r="D10555" s="94" t="s">
        <v>208</v>
      </c>
      <c r="E10555" s="93" t="str">
        <f t="shared" si="493"/>
        <v>PISP</v>
      </c>
      <c r="F10555" s="93" t="str">
        <f t="shared" si="494"/>
        <v>Y</v>
      </c>
      <c r="G10555" s="95">
        <v>38634372.4108008</v>
      </c>
      <c r="H10555" s="99">
        <v>39767.871122399381</v>
      </c>
      <c r="I10555" s="99">
        <v>43.788291734378085</v>
      </c>
      <c r="J10555" s="96"/>
      <c r="K10555" s="96"/>
      <c r="L10555" s="96"/>
      <c r="M10555" s="96"/>
      <c r="N10555" s="96"/>
      <c r="O10555" s="96"/>
      <c r="P10555" s="96"/>
    </row>
    <row r="10556" spans="1:16" x14ac:dyDescent="0.25">
      <c r="A10556" s="97">
        <v>43811</v>
      </c>
      <c r="B10556" s="101">
        <v>44</v>
      </c>
      <c r="C10556" s="92" t="str">
        <f t="shared" si="492"/>
        <v>GET /international-payments/{InternationalPaymentId}</v>
      </c>
      <c r="D10556" s="94" t="s">
        <v>208</v>
      </c>
      <c r="E10556" s="93" t="str">
        <f t="shared" si="493"/>
        <v>PISP</v>
      </c>
      <c r="F10556" s="93" t="str">
        <f t="shared" si="494"/>
        <v>Y</v>
      </c>
      <c r="G10556" s="95">
        <v>13486659.11242136</v>
      </c>
      <c r="H10556" s="99">
        <v>20875.911922745963</v>
      </c>
      <c r="I10556" s="99">
        <v>56.968955301330062</v>
      </c>
      <c r="J10556" s="96"/>
      <c r="K10556" s="96"/>
      <c r="L10556" s="96"/>
      <c r="M10556" s="96"/>
      <c r="N10556" s="96"/>
      <c r="O10556" s="96"/>
      <c r="P10556" s="96"/>
    </row>
    <row r="10557" spans="1:16" x14ac:dyDescent="0.25">
      <c r="A10557" s="97">
        <v>43811</v>
      </c>
      <c r="B10557" s="101">
        <v>45</v>
      </c>
      <c r="C10557" s="92" t="str">
        <f t="shared" si="492"/>
        <v>POST /international-scheduled-payment-consents</v>
      </c>
      <c r="D10557" s="94" t="s">
        <v>208</v>
      </c>
      <c r="E10557" s="93" t="str">
        <f t="shared" si="493"/>
        <v>PISP</v>
      </c>
      <c r="F10557" s="93" t="str">
        <f t="shared" si="494"/>
        <v>N</v>
      </c>
      <c r="G10557" s="95">
        <v>24580774.581253059</v>
      </c>
      <c r="H10557" s="99">
        <v>33040.75763661338</v>
      </c>
      <c r="I10557" s="99">
        <v>13.983192022428629</v>
      </c>
      <c r="J10557" s="96"/>
      <c r="K10557" s="96"/>
      <c r="L10557" s="96"/>
      <c r="M10557" s="96"/>
      <c r="N10557" s="96"/>
      <c r="O10557" s="96"/>
      <c r="P10557" s="96"/>
    </row>
    <row r="10558" spans="1:16" x14ac:dyDescent="0.25">
      <c r="A10558" s="97">
        <v>43811</v>
      </c>
      <c r="B10558" s="101">
        <v>46</v>
      </c>
      <c r="C10558" s="92" t="str">
        <f t="shared" si="492"/>
        <v>GET /international-scheduled-payment-consents/{ConsentId}</v>
      </c>
      <c r="D10558" s="94" t="s">
        <v>208</v>
      </c>
      <c r="E10558" s="93" t="str">
        <f t="shared" si="493"/>
        <v>PISP</v>
      </c>
      <c r="F10558" s="93" t="str">
        <f t="shared" si="494"/>
        <v>N</v>
      </c>
      <c r="G10558" s="95">
        <v>9058260.1043298375</v>
      </c>
      <c r="H10558" s="99">
        <v>28515.64839262249</v>
      </c>
      <c r="I10558" s="99">
        <v>25.393645550180636</v>
      </c>
      <c r="J10558" s="96"/>
      <c r="K10558" s="96"/>
      <c r="L10558" s="96"/>
      <c r="M10558" s="96"/>
      <c r="N10558" s="96"/>
      <c r="O10558" s="96"/>
      <c r="P10558" s="96"/>
    </row>
    <row r="10559" spans="1:16" x14ac:dyDescent="0.25">
      <c r="A10559" s="97">
        <v>43811</v>
      </c>
      <c r="B10559" s="101">
        <v>47</v>
      </c>
      <c r="C10559" s="92" t="str">
        <f t="shared" si="492"/>
        <v>POST /international-scheduled-payments</v>
      </c>
      <c r="D10559" s="94" t="s">
        <v>208</v>
      </c>
      <c r="E10559" s="93" t="str">
        <f t="shared" si="493"/>
        <v>PISP</v>
      </c>
      <c r="F10559" s="93" t="str">
        <f t="shared" si="494"/>
        <v>Y</v>
      </c>
      <c r="G10559" s="95">
        <v>14293619.727266656</v>
      </c>
      <c r="H10559" s="99">
        <v>20231.744947534473</v>
      </c>
      <c r="I10559" s="99">
        <v>69.617644828602522</v>
      </c>
      <c r="J10559" s="96"/>
      <c r="K10559" s="96"/>
      <c r="L10559" s="96"/>
      <c r="M10559" s="96"/>
      <c r="N10559" s="96"/>
      <c r="O10559" s="96"/>
      <c r="P10559" s="96"/>
    </row>
    <row r="10560" spans="1:16" x14ac:dyDescent="0.25">
      <c r="A10560" s="97">
        <v>43811</v>
      </c>
      <c r="B10560" s="101">
        <v>48</v>
      </c>
      <c r="C10560" s="92" t="str">
        <f t="shared" si="492"/>
        <v>GET /international-scheduled-payments/{InternationalScheduledPaymentId}</v>
      </c>
      <c r="D10560" s="94" t="s">
        <v>208</v>
      </c>
      <c r="E10560" s="93" t="str">
        <f t="shared" si="493"/>
        <v>PISP</v>
      </c>
      <c r="F10560" s="93" t="str">
        <f t="shared" si="494"/>
        <v>Y</v>
      </c>
      <c r="G10560" s="95">
        <v>21974030.15697122</v>
      </c>
      <c r="H10560" s="99">
        <v>38784.025098919461</v>
      </c>
      <c r="I10560" s="99">
        <v>51.568218284620045</v>
      </c>
      <c r="J10560" s="96"/>
      <c r="K10560" s="96"/>
      <c r="L10560" s="96"/>
      <c r="M10560" s="96"/>
      <c r="N10560" s="96"/>
      <c r="O10560" s="96"/>
      <c r="P10560" s="96"/>
    </row>
    <row r="10561" spans="1:16" x14ac:dyDescent="0.25">
      <c r="A10561" s="97">
        <v>43811</v>
      </c>
      <c r="B10561" s="101">
        <v>49</v>
      </c>
      <c r="C10561" s="92" t="str">
        <f t="shared" si="492"/>
        <v>POST /international-standing-order-consents</v>
      </c>
      <c r="D10561" s="94" t="s">
        <v>208</v>
      </c>
      <c r="E10561" s="93" t="str">
        <f t="shared" si="493"/>
        <v>PISP</v>
      </c>
      <c r="F10561" s="93" t="str">
        <f t="shared" si="494"/>
        <v>N</v>
      </c>
      <c r="G10561" s="95">
        <v>3409320.0976995109</v>
      </c>
      <c r="H10561" s="99">
        <v>11098.693749419412</v>
      </c>
      <c r="I10561" s="99">
        <v>6.5211205992776309</v>
      </c>
      <c r="J10561" s="96"/>
      <c r="K10561" s="96"/>
      <c r="L10561" s="96"/>
      <c r="M10561" s="96"/>
      <c r="N10561" s="96"/>
      <c r="O10561" s="96"/>
      <c r="P10561" s="96"/>
    </row>
    <row r="10562" spans="1:16" x14ac:dyDescent="0.25">
      <c r="A10562" s="97">
        <v>43811</v>
      </c>
      <c r="B10562" s="101">
        <v>50</v>
      </c>
      <c r="C10562" s="92" t="str">
        <f t="shared" si="492"/>
        <v>GET /international-standing-order-consents/{ConsentId}</v>
      </c>
      <c r="D10562" s="94" t="s">
        <v>208</v>
      </c>
      <c r="E10562" s="93" t="str">
        <f t="shared" si="493"/>
        <v>PISP</v>
      </c>
      <c r="F10562" s="93" t="str">
        <f t="shared" si="494"/>
        <v>N</v>
      </c>
      <c r="G10562" s="95">
        <v>18994809.810493298</v>
      </c>
      <c r="H10562" s="99">
        <v>28683.661008691601</v>
      </c>
      <c r="I10562" s="99">
        <v>236.52961183404429</v>
      </c>
      <c r="J10562" s="96"/>
      <c r="K10562" s="96"/>
      <c r="L10562" s="96"/>
      <c r="M10562" s="96"/>
      <c r="N10562" s="96"/>
      <c r="O10562" s="96"/>
      <c r="P10562" s="96"/>
    </row>
    <row r="10563" spans="1:16" x14ac:dyDescent="0.25">
      <c r="A10563" s="97">
        <v>43811</v>
      </c>
      <c r="B10563" s="101">
        <v>51</v>
      </c>
      <c r="C10563" s="92" t="str">
        <f t="shared" si="492"/>
        <v>POST /international-standing-orders</v>
      </c>
      <c r="D10563" s="94" t="s">
        <v>208</v>
      </c>
      <c r="E10563" s="93" t="str">
        <f t="shared" si="493"/>
        <v>PISP</v>
      </c>
      <c r="F10563" s="93" t="str">
        <f t="shared" si="494"/>
        <v>Y</v>
      </c>
      <c r="G10563" s="95">
        <v>15264616.588233184</v>
      </c>
      <c r="H10563" s="99">
        <v>24513.299772816586</v>
      </c>
      <c r="I10563" s="99">
        <v>218.86289901846911</v>
      </c>
      <c r="J10563" s="96"/>
      <c r="K10563" s="96"/>
      <c r="L10563" s="96"/>
      <c r="M10563" s="96"/>
      <c r="N10563" s="96"/>
      <c r="O10563" s="96"/>
      <c r="P10563" s="96"/>
    </row>
    <row r="10564" spans="1:16" x14ac:dyDescent="0.25">
      <c r="A10564" s="97">
        <v>43811</v>
      </c>
      <c r="B10564" s="101">
        <v>52</v>
      </c>
      <c r="C10564" s="92" t="str">
        <f t="shared" si="492"/>
        <v>GET /international-standing-orders/{InternationalStandingOrderPaymentId}</v>
      </c>
      <c r="D10564" s="94" t="s">
        <v>208</v>
      </c>
      <c r="E10564" s="93" t="str">
        <f t="shared" si="493"/>
        <v>PISP</v>
      </c>
      <c r="F10564" s="93" t="str">
        <f t="shared" si="494"/>
        <v>Y</v>
      </c>
      <c r="G10564" s="95">
        <v>5874604.6343759</v>
      </c>
      <c r="H10564" s="99">
        <v>15545.950896304126</v>
      </c>
      <c r="I10564" s="99">
        <v>68.967934343931944</v>
      </c>
      <c r="J10564" s="96"/>
      <c r="K10564" s="96"/>
      <c r="L10564" s="96"/>
      <c r="M10564" s="96"/>
      <c r="N10564" s="96"/>
      <c r="O10564" s="96"/>
      <c r="P10564" s="96"/>
    </row>
    <row r="10565" spans="1:16" x14ac:dyDescent="0.25">
      <c r="A10565" s="97">
        <v>43811</v>
      </c>
      <c r="B10565" s="101">
        <v>53</v>
      </c>
      <c r="C10565" s="92" t="str">
        <f t="shared" si="492"/>
        <v>POST /file-payment-consents</v>
      </c>
      <c r="D10565" s="94" t="s">
        <v>208</v>
      </c>
      <c r="E10565" s="93" t="str">
        <f t="shared" si="493"/>
        <v>PISP</v>
      </c>
      <c r="F10565" s="93" t="str">
        <f t="shared" si="494"/>
        <v>N</v>
      </c>
      <c r="G10565" s="95">
        <v>12148625.024357608</v>
      </c>
      <c r="H10565" s="99">
        <v>13819.630033209776</v>
      </c>
      <c r="I10565" s="99">
        <v>21.670709111803657</v>
      </c>
      <c r="J10565" s="96"/>
      <c r="K10565" s="96"/>
      <c r="L10565" s="96"/>
      <c r="M10565" s="96"/>
      <c r="N10565" s="96"/>
      <c r="O10565" s="96"/>
      <c r="P10565" s="96"/>
    </row>
    <row r="10566" spans="1:16" x14ac:dyDescent="0.25">
      <c r="A10566" s="97">
        <v>43811</v>
      </c>
      <c r="B10566" s="101">
        <v>54</v>
      </c>
      <c r="C10566" s="92" t="str">
        <f t="shared" si="492"/>
        <v>GET /file-payment-consents/{ConsentId}</v>
      </c>
      <c r="D10566" s="94" t="s">
        <v>208</v>
      </c>
      <c r="E10566" s="93" t="str">
        <f t="shared" si="493"/>
        <v>PISP</v>
      </c>
      <c r="F10566" s="93" t="str">
        <f t="shared" si="494"/>
        <v>N</v>
      </c>
      <c r="G10566" s="95">
        <v>20798333.244001579</v>
      </c>
      <c r="H10566" s="99">
        <v>22512.445091714697</v>
      </c>
      <c r="I10566" s="99">
        <v>182.55181195472133</v>
      </c>
      <c r="J10566" s="96"/>
      <c r="K10566" s="96"/>
      <c r="L10566" s="96"/>
      <c r="M10566" s="96"/>
      <c r="N10566" s="96"/>
      <c r="O10566" s="96"/>
      <c r="P10566" s="96"/>
    </row>
    <row r="10567" spans="1:16" x14ac:dyDescent="0.25">
      <c r="A10567" s="97">
        <v>43811</v>
      </c>
      <c r="B10567" s="101">
        <v>55</v>
      </c>
      <c r="C10567" s="92" t="str">
        <f t="shared" si="492"/>
        <v>POST /file-payment-consents/{ConsentId}/file</v>
      </c>
      <c r="D10567" s="94" t="s">
        <v>208</v>
      </c>
      <c r="E10567" s="93" t="str">
        <f t="shared" si="493"/>
        <v>PISP</v>
      </c>
      <c r="F10567" s="93" t="str">
        <f t="shared" si="494"/>
        <v>N</v>
      </c>
      <c r="G10567" s="95">
        <v>22341060.522183456</v>
      </c>
      <c r="H10567" s="99">
        <v>35741.506791989261</v>
      </c>
      <c r="I10567" s="99">
        <v>69.243415144187537</v>
      </c>
      <c r="J10567" s="96"/>
      <c r="K10567" s="96"/>
      <c r="L10567" s="96"/>
      <c r="M10567" s="96"/>
      <c r="N10567" s="96"/>
      <c r="O10567" s="96"/>
      <c r="P10567" s="96"/>
    </row>
    <row r="10568" spans="1:16" x14ac:dyDescent="0.25">
      <c r="A10568" s="97">
        <v>43811</v>
      </c>
      <c r="B10568" s="101">
        <v>56</v>
      </c>
      <c r="C10568" s="92" t="str">
        <f t="shared" ref="C10568:C10631" si="495">VLOOKUP($B10568,endpoints,3)</f>
        <v>GET /file-payment-consents/{ConsentId}/file</v>
      </c>
      <c r="D10568" s="94" t="s">
        <v>208</v>
      </c>
      <c r="E10568" s="93" t="str">
        <f t="shared" ref="E10568:E10631" si="496">VLOOKUP($B10568,endpoints,4)</f>
        <v>PISP</v>
      </c>
      <c r="F10568" s="93" t="str">
        <f t="shared" ref="F10568:F10631" si="497">VLOOKUP($B10568,endpoints,5)</f>
        <v>N</v>
      </c>
      <c r="G10568" s="95">
        <v>22032072.986633476</v>
      </c>
      <c r="H10568" s="99">
        <v>32624.299234325834</v>
      </c>
      <c r="I10568" s="99">
        <v>41.096041387682803</v>
      </c>
      <c r="J10568" s="96"/>
      <c r="K10568" s="96"/>
      <c r="L10568" s="96"/>
      <c r="M10568" s="96"/>
      <c r="N10568" s="96"/>
      <c r="O10568" s="96"/>
      <c r="P10568" s="96"/>
    </row>
    <row r="10569" spans="1:16" x14ac:dyDescent="0.25">
      <c r="A10569" s="97">
        <v>43811</v>
      </c>
      <c r="B10569" s="101">
        <v>57</v>
      </c>
      <c r="C10569" s="92" t="str">
        <f t="shared" si="495"/>
        <v>POST /file-payments</v>
      </c>
      <c r="D10569" s="94" t="s">
        <v>208</v>
      </c>
      <c r="E10569" s="93" t="str">
        <f t="shared" si="496"/>
        <v>PISP</v>
      </c>
      <c r="F10569" s="93" t="str">
        <f t="shared" si="497"/>
        <v>Y</v>
      </c>
      <c r="G10569" s="95">
        <v>343964240.40955073</v>
      </c>
      <c r="H10569" s="99">
        <v>4186.8611747766654</v>
      </c>
      <c r="I10569" s="99">
        <v>59.458307906323576</v>
      </c>
      <c r="J10569" s="96"/>
      <c r="K10569" s="96"/>
      <c r="L10569" s="96"/>
      <c r="M10569" s="96"/>
      <c r="N10569" s="96"/>
      <c r="O10569" s="96"/>
      <c r="P10569" s="96"/>
    </row>
    <row r="10570" spans="1:16" x14ac:dyDescent="0.25">
      <c r="A10570" s="97">
        <v>43811</v>
      </c>
      <c r="B10570" s="101">
        <v>58</v>
      </c>
      <c r="C10570" s="92" t="str">
        <f t="shared" si="495"/>
        <v>GET /file-payments/{FilePaymentId}</v>
      </c>
      <c r="D10570" s="94" t="s">
        <v>208</v>
      </c>
      <c r="E10570" s="93" t="str">
        <f t="shared" si="496"/>
        <v>PISP</v>
      </c>
      <c r="F10570" s="93" t="str">
        <f t="shared" si="497"/>
        <v>Y</v>
      </c>
      <c r="G10570" s="95">
        <v>75820545.257156819</v>
      </c>
      <c r="H10570" s="99">
        <v>787.7756077675873</v>
      </c>
      <c r="I10570" s="99">
        <v>133.59551579954703</v>
      </c>
      <c r="J10570" s="96"/>
      <c r="K10570" s="96"/>
      <c r="L10570" s="96"/>
      <c r="M10570" s="96"/>
      <c r="N10570" s="96"/>
      <c r="O10570" s="96"/>
      <c r="P10570" s="96"/>
    </row>
    <row r="10571" spans="1:16" x14ac:dyDescent="0.25">
      <c r="A10571" s="97">
        <v>43811</v>
      </c>
      <c r="B10571" s="101">
        <v>59</v>
      </c>
      <c r="C10571" s="92" t="str">
        <f t="shared" si="495"/>
        <v>GET /file-payments/{FilePaymentId}/report-file</v>
      </c>
      <c r="D10571" s="94" t="s">
        <v>208</v>
      </c>
      <c r="E10571" s="93" t="str">
        <f t="shared" si="496"/>
        <v>PISP</v>
      </c>
      <c r="F10571" s="93" t="str">
        <f t="shared" si="497"/>
        <v>Y</v>
      </c>
      <c r="G10571" s="95">
        <v>63313875.476543441</v>
      </c>
      <c r="H10571" s="99">
        <v>2662.8373783691964</v>
      </c>
      <c r="I10571" s="99">
        <v>83.716531495834985</v>
      </c>
      <c r="J10571" s="96"/>
      <c r="K10571" s="96"/>
      <c r="L10571" s="96"/>
      <c r="M10571" s="96"/>
      <c r="N10571" s="96"/>
      <c r="O10571" s="96"/>
      <c r="P10571" s="96"/>
    </row>
    <row r="10572" spans="1:16" x14ac:dyDescent="0.25">
      <c r="A10572" s="97">
        <v>43811</v>
      </c>
      <c r="B10572" s="101">
        <v>60</v>
      </c>
      <c r="C10572" s="92" t="str">
        <f t="shared" si="495"/>
        <v>POST /funds-confirmation-consents</v>
      </c>
      <c r="D10572" s="94" t="s">
        <v>208</v>
      </c>
      <c r="E10572" s="93" t="str">
        <f t="shared" si="496"/>
        <v>CoF</v>
      </c>
      <c r="F10572" s="93" t="str">
        <f t="shared" si="497"/>
        <v>N</v>
      </c>
      <c r="G10572" s="95">
        <v>13288360.641548416</v>
      </c>
      <c r="H10572" s="99">
        <v>15312.424020775932</v>
      </c>
      <c r="I10572" s="99">
        <v>13.142553739143629</v>
      </c>
      <c r="J10572" s="96"/>
      <c r="K10572" s="96"/>
      <c r="L10572" s="96"/>
      <c r="M10572" s="96"/>
      <c r="N10572" s="96"/>
      <c r="O10572" s="96"/>
      <c r="P10572" s="96"/>
    </row>
    <row r="10573" spans="1:16" x14ac:dyDescent="0.25">
      <c r="A10573" s="97">
        <v>43811</v>
      </c>
      <c r="B10573" s="101">
        <v>61</v>
      </c>
      <c r="C10573" s="92" t="str">
        <f t="shared" si="495"/>
        <v>GET /funds-confirmation-consents/{ConsentId}</v>
      </c>
      <c r="D10573" s="94" t="s">
        <v>208</v>
      </c>
      <c r="E10573" s="93" t="str">
        <f t="shared" si="496"/>
        <v>CoF</v>
      </c>
      <c r="F10573" s="93" t="str">
        <f t="shared" si="497"/>
        <v>N</v>
      </c>
      <c r="G10573" s="95">
        <v>20754777.979983374</v>
      </c>
      <c r="H10573" s="99">
        <v>39156.386963336539</v>
      </c>
      <c r="I10573" s="99">
        <v>176.79137673968611</v>
      </c>
      <c r="J10573" s="96"/>
      <c r="K10573" s="96"/>
      <c r="L10573" s="96"/>
      <c r="M10573" s="96"/>
      <c r="N10573" s="96"/>
      <c r="O10573" s="96"/>
      <c r="P10573" s="96"/>
    </row>
    <row r="10574" spans="1:16" x14ac:dyDescent="0.25">
      <c r="A10574" s="97">
        <v>43811</v>
      </c>
      <c r="B10574" s="101">
        <v>62</v>
      </c>
      <c r="C10574" s="92" t="str">
        <f t="shared" si="495"/>
        <v>DELETE /funds-confirmation-consents/{ConsentId}</v>
      </c>
      <c r="D10574" s="94" t="s">
        <v>208</v>
      </c>
      <c r="E10574" s="93" t="str">
        <f t="shared" si="496"/>
        <v>CoF</v>
      </c>
      <c r="F10574" s="93" t="str">
        <f t="shared" si="497"/>
        <v>N</v>
      </c>
      <c r="G10574" s="95">
        <v>5874325.8373549012</v>
      </c>
      <c r="H10574" s="99">
        <v>12229.925178810356</v>
      </c>
      <c r="I10574" s="99">
        <v>126.4820281665492</v>
      </c>
      <c r="J10574" s="96"/>
      <c r="K10574" s="96"/>
      <c r="L10574" s="96"/>
      <c r="M10574" s="96"/>
      <c r="N10574" s="96"/>
      <c r="O10574" s="96"/>
      <c r="P10574" s="96"/>
    </row>
    <row r="10575" spans="1:16" x14ac:dyDescent="0.25">
      <c r="A10575" s="97">
        <v>43811</v>
      </c>
      <c r="B10575" s="101">
        <v>63</v>
      </c>
      <c r="C10575" s="92" t="str">
        <f t="shared" si="495"/>
        <v>POST /funds-confirmations</v>
      </c>
      <c r="D10575" s="94" t="s">
        <v>208</v>
      </c>
      <c r="E10575" s="93" t="str">
        <f t="shared" si="496"/>
        <v>CoF</v>
      </c>
      <c r="F10575" s="93" t="str">
        <f t="shared" si="497"/>
        <v>Y</v>
      </c>
      <c r="G10575" s="95">
        <v>8558420.6913356502</v>
      </c>
      <c r="H10575" s="99">
        <v>17907.934994792875</v>
      </c>
      <c r="I10575" s="99">
        <v>206.7571282314523</v>
      </c>
      <c r="J10575" s="96"/>
      <c r="K10575" s="96"/>
      <c r="L10575" s="96"/>
      <c r="M10575" s="96"/>
      <c r="N10575" s="96"/>
      <c r="O10575" s="96"/>
      <c r="P10575" s="96"/>
    </row>
    <row r="10576" spans="1:16" x14ac:dyDescent="0.25">
      <c r="A10576" s="97">
        <v>43811</v>
      </c>
      <c r="B10576" s="101">
        <v>75</v>
      </c>
      <c r="C10576" s="92" t="str">
        <f t="shared" si="495"/>
        <v>GET /domestic-payment-consents/{ConsentId}/funds-confirmation</v>
      </c>
      <c r="D10576" s="94" t="s">
        <v>208</v>
      </c>
      <c r="E10576" s="93" t="str">
        <f t="shared" si="496"/>
        <v>CoF</v>
      </c>
      <c r="F10576" s="93" t="str">
        <f t="shared" si="497"/>
        <v>Y</v>
      </c>
      <c r="G10576" s="95">
        <v>4413267.38368476</v>
      </c>
      <c r="H10576" s="99">
        <v>6480.117314254604</v>
      </c>
      <c r="I10576" s="99">
        <v>212.05007119615672</v>
      </c>
      <c r="J10576" s="96"/>
      <c r="K10576" s="96"/>
      <c r="L10576" s="96"/>
      <c r="M10576" s="96"/>
      <c r="N10576" s="96"/>
      <c r="O10576" s="96"/>
      <c r="P10576" s="96"/>
    </row>
    <row r="10577" spans="1:16" x14ac:dyDescent="0.25">
      <c r="A10577" s="97">
        <v>43811</v>
      </c>
      <c r="B10577" s="101">
        <v>76</v>
      </c>
      <c r="C10577" s="92" t="str">
        <f t="shared" si="495"/>
        <v>GET /international-payment-consents/{ConsentId}/funds-confirmation</v>
      </c>
      <c r="D10577" s="94" t="s">
        <v>208</v>
      </c>
      <c r="E10577" s="93" t="str">
        <f t="shared" si="496"/>
        <v>CoF</v>
      </c>
      <c r="F10577" s="93" t="str">
        <f t="shared" si="497"/>
        <v>Y</v>
      </c>
      <c r="G10577" s="95">
        <v>17138661.592766695</v>
      </c>
      <c r="H10577" s="99">
        <v>44670.631398910089</v>
      </c>
      <c r="I10577" s="99">
        <v>96.918041860210337</v>
      </c>
      <c r="J10577" s="96"/>
      <c r="K10577" s="96"/>
      <c r="L10577" s="96"/>
      <c r="M10577" s="96"/>
      <c r="N10577" s="96"/>
      <c r="O10577" s="96"/>
      <c r="P10577" s="96"/>
    </row>
    <row r="10578" spans="1:16" x14ac:dyDescent="0.25">
      <c r="A10578" s="97">
        <v>43811</v>
      </c>
      <c r="B10578" s="101">
        <v>77</v>
      </c>
      <c r="C10578" s="92" t="str">
        <f t="shared" si="495"/>
        <v>GET /international-scheduled-payment-consents/{ConsentId}/funds-confirmation</v>
      </c>
      <c r="D10578" s="94" t="s">
        <v>208</v>
      </c>
      <c r="E10578" s="93" t="str">
        <f t="shared" si="496"/>
        <v>CoF</v>
      </c>
      <c r="F10578" s="93" t="str">
        <f t="shared" si="497"/>
        <v>Y</v>
      </c>
      <c r="G10578" s="95">
        <v>29284816.365043942</v>
      </c>
      <c r="H10578" s="99">
        <v>48266.354726965415</v>
      </c>
      <c r="I10578" s="99">
        <v>8.9595759515119671</v>
      </c>
      <c r="J10578" s="96"/>
      <c r="K10578" s="96"/>
      <c r="L10578" s="96"/>
      <c r="M10578" s="96"/>
      <c r="N10578" s="96"/>
      <c r="O10578" s="96"/>
      <c r="P10578" s="96"/>
    </row>
    <row r="10579" spans="1:16" x14ac:dyDescent="0.25">
      <c r="A10579" s="97">
        <v>43811</v>
      </c>
      <c r="B10579" s="101">
        <v>78</v>
      </c>
      <c r="C10579" s="92" t="str">
        <f t="shared" si="495"/>
        <v>GET /accounts/{AccountId}/parties</v>
      </c>
      <c r="D10579" s="94" t="s">
        <v>208</v>
      </c>
      <c r="E10579" s="93" t="str">
        <f t="shared" si="496"/>
        <v>AISP</v>
      </c>
      <c r="F10579" s="93" t="str">
        <f t="shared" si="497"/>
        <v>Y</v>
      </c>
      <c r="G10579" s="104">
        <v>1161433.9971622811</v>
      </c>
      <c r="H10579" s="99">
        <v>50199.37874984416</v>
      </c>
      <c r="I10579" s="99">
        <v>0</v>
      </c>
      <c r="J10579" s="96"/>
      <c r="K10579" s="96"/>
      <c r="L10579" s="96"/>
      <c r="M10579" s="96"/>
      <c r="N10579" s="96"/>
      <c r="O10579" s="96"/>
      <c r="P10579" s="96"/>
    </row>
    <row r="10580" spans="1:16" x14ac:dyDescent="0.25">
      <c r="A10580" s="97">
        <v>43811</v>
      </c>
      <c r="B10580" s="101">
        <v>79</v>
      </c>
      <c r="C10580" s="92" t="str">
        <f t="shared" si="495"/>
        <v>GET /domestic-payments/{DomesticPaymentId}/payment-details</v>
      </c>
      <c r="D10580" s="94" t="s">
        <v>208</v>
      </c>
      <c r="E10580" s="93" t="str">
        <f t="shared" si="496"/>
        <v>PISP</v>
      </c>
      <c r="F10580" s="93" t="str">
        <f t="shared" si="497"/>
        <v>Y</v>
      </c>
      <c r="G10580" s="104">
        <v>34509517.208102211</v>
      </c>
      <c r="H10580" s="99">
        <v>46044.54105634673</v>
      </c>
      <c r="I10580" s="99">
        <v>83.381331451019662</v>
      </c>
      <c r="J10580" s="96"/>
      <c r="K10580" s="96"/>
      <c r="L10580" s="96"/>
      <c r="M10580" s="96"/>
      <c r="N10580" s="96"/>
      <c r="O10580" s="96"/>
      <c r="P10580" s="96"/>
    </row>
    <row r="10581" spans="1:16" x14ac:dyDescent="0.25">
      <c r="A10581" s="97">
        <v>43811</v>
      </c>
      <c r="B10581" s="101">
        <v>80</v>
      </c>
      <c r="C10581" s="92" t="str">
        <f t="shared" si="495"/>
        <v>GET /domestic-scheduled-payments/{DomesticScheduledPaymentId}/payment-details</v>
      </c>
      <c r="D10581" s="94" t="s">
        <v>208</v>
      </c>
      <c r="E10581" s="93" t="str">
        <f t="shared" si="496"/>
        <v>PISP</v>
      </c>
      <c r="F10581" s="93" t="str">
        <f t="shared" si="497"/>
        <v>Y</v>
      </c>
      <c r="G10581" s="104">
        <v>16024601.264991207</v>
      </c>
      <c r="H10581" s="99">
        <v>34400.39721422275</v>
      </c>
      <c r="I10581" s="99">
        <v>93.016257594435231</v>
      </c>
      <c r="J10581" s="96"/>
      <c r="K10581" s="96"/>
      <c r="L10581" s="96"/>
      <c r="M10581" s="96"/>
      <c r="N10581" s="96"/>
      <c r="O10581" s="96"/>
      <c r="P10581" s="96"/>
    </row>
    <row r="10582" spans="1:16" x14ac:dyDescent="0.25">
      <c r="A10582" s="97">
        <v>43811</v>
      </c>
      <c r="B10582" s="101">
        <v>81</v>
      </c>
      <c r="C10582" s="92" t="str">
        <f t="shared" si="495"/>
        <v>GET /domestic-standing-orders/{DomesticStandingOrderId}/payment-details</v>
      </c>
      <c r="D10582" s="94" t="s">
        <v>208</v>
      </c>
      <c r="E10582" s="93" t="str">
        <f t="shared" si="496"/>
        <v>PISP</v>
      </c>
      <c r="F10582" s="93" t="str">
        <f t="shared" si="497"/>
        <v>Y</v>
      </c>
      <c r="G10582" s="104">
        <v>6373793.9021137804</v>
      </c>
      <c r="H10582" s="99">
        <v>9201.0095760828717</v>
      </c>
      <c r="I10582" s="99">
        <v>282.31353848594262</v>
      </c>
      <c r="J10582" s="96"/>
      <c r="K10582" s="96"/>
      <c r="L10582" s="96"/>
      <c r="M10582" s="96"/>
      <c r="N10582" s="96"/>
      <c r="O10582" s="96"/>
      <c r="P10582" s="96"/>
    </row>
    <row r="10583" spans="1:16" x14ac:dyDescent="0.25">
      <c r="A10583" s="97">
        <v>43811</v>
      </c>
      <c r="B10583" s="101">
        <v>82</v>
      </c>
      <c r="C10583" s="92" t="str">
        <f t="shared" si="495"/>
        <v>GET /international-payments/{InternationalPaymentId}/payment-details</v>
      </c>
      <c r="D10583" s="94" t="s">
        <v>208</v>
      </c>
      <c r="E10583" s="93" t="str">
        <f t="shared" si="496"/>
        <v>PISP</v>
      </c>
      <c r="F10583" s="93" t="str">
        <f t="shared" si="497"/>
        <v>Y</v>
      </c>
      <c r="G10583" s="104">
        <v>14835325.023663497</v>
      </c>
      <c r="H10583" s="99">
        <v>22963.503115020561</v>
      </c>
      <c r="I10583" s="99">
        <v>62.665850831463075</v>
      </c>
      <c r="J10583" s="96"/>
      <c r="K10583" s="96"/>
      <c r="L10583" s="96"/>
      <c r="M10583" s="96"/>
      <c r="N10583" s="96"/>
      <c r="O10583" s="96"/>
      <c r="P10583" s="96"/>
    </row>
    <row r="10584" spans="1:16" x14ac:dyDescent="0.25">
      <c r="A10584" s="97">
        <v>43811</v>
      </c>
      <c r="B10584" s="101">
        <v>83</v>
      </c>
      <c r="C10584" s="92" t="str">
        <f t="shared" si="495"/>
        <v>GET /international-scheduled-payments/{InternationalScheduledPaymentId}/payment-details</v>
      </c>
      <c r="D10584" s="94" t="s">
        <v>208</v>
      </c>
      <c r="E10584" s="93" t="str">
        <f t="shared" si="496"/>
        <v>PISP</v>
      </c>
      <c r="F10584" s="93" t="str">
        <f t="shared" si="497"/>
        <v>Y</v>
      </c>
      <c r="G10584" s="104">
        <v>24171433.172668345</v>
      </c>
      <c r="H10584" s="99">
        <v>42662.427608811413</v>
      </c>
      <c r="I10584" s="99">
        <v>56.725040113082052</v>
      </c>
      <c r="J10584" s="96"/>
      <c r="K10584" s="96"/>
      <c r="L10584" s="96"/>
      <c r="M10584" s="96"/>
      <c r="N10584" s="96"/>
      <c r="O10584" s="96"/>
      <c r="P10584" s="96"/>
    </row>
    <row r="10585" spans="1:16" x14ac:dyDescent="0.25">
      <c r="A10585" s="97">
        <v>43811</v>
      </c>
      <c r="B10585" s="101">
        <v>84</v>
      </c>
      <c r="C10585" s="92" t="str">
        <f t="shared" si="495"/>
        <v>GET /international-standing-orders/{InternationalStandingOrderPaymentId}/payment-details</v>
      </c>
      <c r="D10585" s="94" t="s">
        <v>208</v>
      </c>
      <c r="E10585" s="93" t="str">
        <f t="shared" si="496"/>
        <v>PISP</v>
      </c>
      <c r="F10585" s="93" t="str">
        <f t="shared" si="497"/>
        <v>Y</v>
      </c>
      <c r="G10585" s="104">
        <v>6462065.0978134908</v>
      </c>
      <c r="H10585" s="99">
        <v>17100.545985934539</v>
      </c>
      <c r="I10585" s="99">
        <v>75.864727778325147</v>
      </c>
      <c r="J10585" s="96"/>
      <c r="K10585" s="96"/>
      <c r="L10585" s="96"/>
      <c r="M10585" s="96"/>
      <c r="N10585" s="96"/>
      <c r="O10585" s="96"/>
      <c r="P10585" s="96"/>
    </row>
    <row r="10586" spans="1:16" x14ac:dyDescent="0.25">
      <c r="A10586" s="97">
        <v>43811</v>
      </c>
      <c r="B10586" s="101">
        <v>85</v>
      </c>
      <c r="C10586" s="92" t="str">
        <f t="shared" si="495"/>
        <v>GET /file-payments/{FilePaymentId}/payment-details</v>
      </c>
      <c r="D10586" s="94" t="s">
        <v>208</v>
      </c>
      <c r="E10586" s="93" t="str">
        <f t="shared" si="496"/>
        <v>PISP</v>
      </c>
      <c r="F10586" s="93" t="str">
        <f t="shared" si="497"/>
        <v>Y</v>
      </c>
      <c r="G10586" s="104">
        <v>69645263.024197787</v>
      </c>
      <c r="H10586" s="99">
        <v>2929.1211162061163</v>
      </c>
      <c r="I10586" s="99">
        <v>92.088184645418494</v>
      </c>
      <c r="J10586" s="96"/>
      <c r="K10586" s="96"/>
      <c r="L10586" s="96"/>
      <c r="M10586" s="96"/>
      <c r="N10586" s="96"/>
      <c r="O10586" s="96"/>
      <c r="P10586" s="96"/>
    </row>
    <row r="10587" spans="1:16" x14ac:dyDescent="0.25">
      <c r="A10587" s="97">
        <v>43811</v>
      </c>
      <c r="B10587" s="101">
        <v>86</v>
      </c>
      <c r="C10587" s="92" t="str">
        <f t="shared" si="495"/>
        <v>POST /event-subscriptions</v>
      </c>
      <c r="D10587" s="94" t="s">
        <v>208</v>
      </c>
      <c r="E10587" s="93" t="str">
        <f t="shared" si="496"/>
        <v>Notifications</v>
      </c>
      <c r="F10587" s="93" t="str">
        <f t="shared" si="497"/>
        <v>N</v>
      </c>
      <c r="G10587" s="104">
        <v>11959524.577393575</v>
      </c>
      <c r="H10587" s="99">
        <v>13781.18161869834</v>
      </c>
      <c r="I10587" s="99">
        <v>11.828298365229267</v>
      </c>
      <c r="J10587" s="96"/>
      <c r="K10587" s="96"/>
      <c r="L10587" s="96"/>
      <c r="M10587" s="96"/>
      <c r="N10587" s="96"/>
      <c r="O10587" s="96"/>
      <c r="P10587" s="96"/>
    </row>
    <row r="10588" spans="1:16" x14ac:dyDescent="0.25">
      <c r="A10588" s="97">
        <v>43811</v>
      </c>
      <c r="B10588" s="101">
        <v>87</v>
      </c>
      <c r="C10588" s="92" t="str">
        <f t="shared" si="495"/>
        <v>GET /event-subscriptions</v>
      </c>
      <c r="D10588" s="94" t="s">
        <v>208</v>
      </c>
      <c r="E10588" s="93" t="str">
        <f t="shared" si="496"/>
        <v>Notifications</v>
      </c>
      <c r="F10588" s="93" t="str">
        <f t="shared" si="497"/>
        <v>N</v>
      </c>
      <c r="G10588" s="104">
        <v>18679300.181985039</v>
      </c>
      <c r="H10588" s="99">
        <v>35240.748267002884</v>
      </c>
      <c r="I10588" s="99">
        <v>159.11223906571752</v>
      </c>
      <c r="J10588" s="96"/>
      <c r="K10588" s="96"/>
      <c r="L10588" s="96"/>
      <c r="M10588" s="96"/>
      <c r="N10588" s="96"/>
      <c r="O10588" s="96"/>
      <c r="P10588" s="96"/>
    </row>
    <row r="10589" spans="1:16" x14ac:dyDescent="0.25">
      <c r="A10589" s="97">
        <v>43811</v>
      </c>
      <c r="B10589" s="101">
        <v>88</v>
      </c>
      <c r="C10589" s="92" t="str">
        <f t="shared" si="495"/>
        <v>PUT /event-subscriptions/{EventSubscriptionId}</v>
      </c>
      <c r="D10589" s="94" t="s">
        <v>208</v>
      </c>
      <c r="E10589" s="93" t="str">
        <f t="shared" si="496"/>
        <v>Notifications</v>
      </c>
      <c r="F10589" s="93" t="str">
        <f t="shared" si="497"/>
        <v>N</v>
      </c>
      <c r="G10589" s="104">
        <v>12557500.806263253</v>
      </c>
      <c r="H10589" s="99">
        <v>14470.240699633257</v>
      </c>
      <c r="I10589" s="99">
        <v>12.419713283490731</v>
      </c>
      <c r="J10589" s="96"/>
      <c r="K10589" s="96"/>
      <c r="L10589" s="96"/>
      <c r="M10589" s="96"/>
      <c r="N10589" s="96"/>
      <c r="O10589" s="96"/>
      <c r="P10589" s="96"/>
    </row>
    <row r="10590" spans="1:16" x14ac:dyDescent="0.25">
      <c r="A10590" s="97">
        <v>43811</v>
      </c>
      <c r="B10590" s="101">
        <v>89</v>
      </c>
      <c r="C10590" s="92" t="str">
        <f t="shared" si="495"/>
        <v>DELETE /event-subscriptions/{EventSubscriptionId}</v>
      </c>
      <c r="D10590" s="94" t="s">
        <v>208</v>
      </c>
      <c r="E10590" s="93" t="str">
        <f t="shared" si="496"/>
        <v>Notifications</v>
      </c>
      <c r="F10590" s="93" t="str">
        <f t="shared" si="497"/>
        <v>N</v>
      </c>
      <c r="G10590" s="104">
        <v>6461758.4210903915</v>
      </c>
      <c r="H10590" s="99">
        <v>13452.917696691393</v>
      </c>
      <c r="I10590" s="99">
        <v>139.13023098320414</v>
      </c>
      <c r="J10590" s="96"/>
      <c r="K10590" s="96"/>
      <c r="L10590" s="96"/>
      <c r="M10590" s="96"/>
      <c r="N10590" s="96"/>
      <c r="O10590" s="96"/>
      <c r="P10590" s="96"/>
    </row>
    <row r="10591" spans="1:16" x14ac:dyDescent="0.25">
      <c r="A10591" s="97">
        <v>43811</v>
      </c>
      <c r="B10591" s="101">
        <v>90</v>
      </c>
      <c r="C10591" s="92" t="str">
        <f t="shared" si="495"/>
        <v>POST /event-notifications</v>
      </c>
      <c r="D10591" s="94" t="s">
        <v>208</v>
      </c>
      <c r="E10591" s="93" t="str">
        <f t="shared" si="496"/>
        <v>Notifications</v>
      </c>
      <c r="F10591" s="93" t="str">
        <f t="shared" si="497"/>
        <v>N</v>
      </c>
      <c r="G10591" s="104">
        <v>8130499.6567688668</v>
      </c>
      <c r="H10591" s="99">
        <v>17012.538245053231</v>
      </c>
      <c r="I10591" s="99">
        <v>196.41927181987967</v>
      </c>
      <c r="J10591" s="96"/>
      <c r="K10591" s="96"/>
      <c r="L10591" s="96"/>
      <c r="M10591" s="96"/>
      <c r="N10591" s="96"/>
      <c r="O10591" s="96"/>
      <c r="P10591" s="96"/>
    </row>
    <row r="10592" spans="1:16" x14ac:dyDescent="0.25">
      <c r="A10592" s="97">
        <v>43811</v>
      </c>
      <c r="B10592" s="101">
        <v>91</v>
      </c>
      <c r="C10592" s="92" t="str">
        <f t="shared" si="495"/>
        <v>POST /events</v>
      </c>
      <c r="D10592" s="94" t="s">
        <v>208</v>
      </c>
      <c r="E10592" s="93" t="str">
        <f t="shared" si="496"/>
        <v>Notifications</v>
      </c>
      <c r="F10592" s="93" t="str">
        <f t="shared" si="497"/>
        <v>N</v>
      </c>
      <c r="G10592" s="104">
        <v>5286893.253619411</v>
      </c>
      <c r="H10592" s="99">
        <v>11006.93266092932</v>
      </c>
      <c r="I10592" s="99">
        <v>113.83382534989428</v>
      </c>
      <c r="J10592" s="96"/>
      <c r="K10592" s="96"/>
      <c r="L10592" s="96"/>
      <c r="M10592" s="96"/>
      <c r="N10592" s="96"/>
      <c r="O10592" s="96"/>
      <c r="P10592" s="96"/>
    </row>
    <row r="10593" spans="1:16" x14ac:dyDescent="0.25">
      <c r="A10593" s="97">
        <v>43812</v>
      </c>
      <c r="B10593" s="101">
        <v>0</v>
      </c>
      <c r="C10593" s="92" t="str">
        <f t="shared" si="495"/>
        <v>OIDC endpoints for token IDs</v>
      </c>
      <c r="D10593" s="94" t="s">
        <v>207</v>
      </c>
      <c r="E10593" s="93" t="str">
        <f t="shared" si="496"/>
        <v>OIDC</v>
      </c>
      <c r="F10593" s="93" t="str">
        <f t="shared" si="497"/>
        <v>N</v>
      </c>
      <c r="G10593" s="111">
        <v>772571804.69152296</v>
      </c>
      <c r="H10593" s="99">
        <v>1900047.8156533099</v>
      </c>
      <c r="I10593" s="99">
        <v>620.99750047089776</v>
      </c>
      <c r="J10593" s="96"/>
      <c r="K10593" s="96"/>
      <c r="L10593" s="96"/>
      <c r="M10593" s="96"/>
      <c r="N10593" s="96"/>
      <c r="O10593" s="96"/>
      <c r="P10593" s="96"/>
    </row>
    <row r="10594" spans="1:16" x14ac:dyDescent="0.25">
      <c r="A10594" s="100">
        <v>43812</v>
      </c>
      <c r="B10594" s="101">
        <v>1</v>
      </c>
      <c r="C10594" s="92" t="str">
        <f t="shared" si="495"/>
        <v>POST /account-access-consents</v>
      </c>
      <c r="D10594" s="94" t="s">
        <v>207</v>
      </c>
      <c r="E10594" s="93" t="str">
        <f t="shared" si="496"/>
        <v>AISP</v>
      </c>
      <c r="F10594" s="93" t="str">
        <f t="shared" si="497"/>
        <v>N</v>
      </c>
      <c r="G10594" s="95">
        <v>822430.55653806101</v>
      </c>
      <c r="H10594" s="102">
        <v>29190.418759550405</v>
      </c>
      <c r="I10594" s="102">
        <v>84.827295252416647</v>
      </c>
      <c r="J10594" s="96"/>
      <c r="K10594" s="96"/>
      <c r="L10594" s="96"/>
      <c r="M10594" s="96"/>
      <c r="N10594" s="96"/>
      <c r="O10594" s="96"/>
      <c r="P10594" s="96"/>
    </row>
    <row r="10595" spans="1:16" x14ac:dyDescent="0.25">
      <c r="A10595" s="100">
        <v>43812</v>
      </c>
      <c r="B10595" s="101">
        <v>2</v>
      </c>
      <c r="C10595" s="92" t="str">
        <f t="shared" si="495"/>
        <v>GET /account-access-consents/{ConsentId}</v>
      </c>
      <c r="D10595" s="94" t="s">
        <v>207</v>
      </c>
      <c r="E10595" s="93" t="str">
        <f t="shared" si="496"/>
        <v>AISP</v>
      </c>
      <c r="F10595" s="93" t="str">
        <f t="shared" si="497"/>
        <v>N</v>
      </c>
      <c r="G10595" s="95">
        <v>1528550.2851545888</v>
      </c>
      <c r="H10595" s="102">
        <v>28471.116092683333</v>
      </c>
      <c r="I10595" s="102">
        <v>33.621655720928899</v>
      </c>
      <c r="J10595" s="96"/>
      <c r="K10595" s="96"/>
      <c r="L10595" s="96"/>
      <c r="M10595" s="96"/>
      <c r="N10595" s="96"/>
      <c r="O10595" s="96"/>
      <c r="P10595" s="96"/>
    </row>
    <row r="10596" spans="1:16" x14ac:dyDescent="0.25">
      <c r="A10596" s="100">
        <v>43812</v>
      </c>
      <c r="B10596" s="101">
        <v>3</v>
      </c>
      <c r="C10596" s="92" t="str">
        <f t="shared" si="495"/>
        <v>DELETE /account-access-consents/{ConsentId}</v>
      </c>
      <c r="D10596" s="94" t="s">
        <v>207</v>
      </c>
      <c r="E10596" s="93" t="str">
        <f t="shared" si="496"/>
        <v>AISP</v>
      </c>
      <c r="F10596" s="93" t="str">
        <f t="shared" si="497"/>
        <v>N</v>
      </c>
      <c r="G10596" s="95">
        <v>774794.12916046963</v>
      </c>
      <c r="H10596" s="102">
        <v>23225.038894787351</v>
      </c>
      <c r="I10596" s="102">
        <v>314.89516736281132</v>
      </c>
      <c r="J10596" s="96"/>
      <c r="K10596" s="96"/>
      <c r="L10596" s="96"/>
      <c r="M10596" s="96"/>
      <c r="N10596" s="96"/>
      <c r="O10596" s="96"/>
      <c r="P10596" s="96"/>
    </row>
    <row r="10597" spans="1:16" x14ac:dyDescent="0.25">
      <c r="A10597" s="100">
        <v>43812</v>
      </c>
      <c r="B10597" s="101">
        <v>4</v>
      </c>
      <c r="C10597" s="92" t="str">
        <f t="shared" si="495"/>
        <v>GET /accounts</v>
      </c>
      <c r="D10597" s="94" t="s">
        <v>207</v>
      </c>
      <c r="E10597" s="93" t="str">
        <f t="shared" si="496"/>
        <v>AISP</v>
      </c>
      <c r="F10597" s="93" t="str">
        <f t="shared" si="497"/>
        <v>Y</v>
      </c>
      <c r="G10597" s="95">
        <v>1852129.8072949548</v>
      </c>
      <c r="H10597" s="102">
        <v>28915.723841988216</v>
      </c>
      <c r="I10597" s="102">
        <v>80.749018824717254</v>
      </c>
      <c r="J10597" s="96"/>
      <c r="K10597" s="96"/>
      <c r="L10597" s="96"/>
      <c r="M10597" s="96"/>
      <c r="N10597" s="96"/>
      <c r="O10597" s="96"/>
      <c r="P10597" s="96"/>
    </row>
    <row r="10598" spans="1:16" x14ac:dyDescent="0.25">
      <c r="A10598" s="100">
        <v>43812</v>
      </c>
      <c r="B10598" s="101">
        <v>5</v>
      </c>
      <c r="C10598" s="92" t="str">
        <f t="shared" si="495"/>
        <v>GET /accounts/{AccountId}</v>
      </c>
      <c r="D10598" s="94" t="s">
        <v>207</v>
      </c>
      <c r="E10598" s="93" t="str">
        <f t="shared" si="496"/>
        <v>AISP</v>
      </c>
      <c r="F10598" s="93" t="str">
        <f t="shared" si="497"/>
        <v>Y</v>
      </c>
      <c r="G10598" s="95">
        <v>3305831.516010256</v>
      </c>
      <c r="H10598" s="102">
        <v>41296.530391292901</v>
      </c>
      <c r="I10598" s="102">
        <v>102.26241978997614</v>
      </c>
      <c r="J10598" s="96"/>
      <c r="K10598" s="96"/>
      <c r="L10598" s="96"/>
      <c r="M10598" s="96"/>
      <c r="N10598" s="96"/>
      <c r="O10598" s="96"/>
      <c r="P10598" s="96"/>
    </row>
    <row r="10599" spans="1:16" x14ac:dyDescent="0.25">
      <c r="A10599" s="100">
        <v>43812</v>
      </c>
      <c r="B10599" s="101">
        <v>6</v>
      </c>
      <c r="C10599" s="92" t="str">
        <f t="shared" si="495"/>
        <v>GET /accounts/{AccountId}/balances</v>
      </c>
      <c r="D10599" s="94" t="s">
        <v>207</v>
      </c>
      <c r="E10599" s="93" t="str">
        <f t="shared" si="496"/>
        <v>AISP</v>
      </c>
      <c r="F10599" s="93" t="str">
        <f t="shared" si="497"/>
        <v>Y</v>
      </c>
      <c r="G10599" s="95">
        <v>2388608.140505976</v>
      </c>
      <c r="H10599" s="102">
        <v>28049.4686098288</v>
      </c>
      <c r="I10599" s="102">
        <v>153.21361071227648</v>
      </c>
      <c r="J10599" s="96"/>
      <c r="K10599" s="96"/>
      <c r="L10599" s="96"/>
      <c r="M10599" s="96"/>
      <c r="N10599" s="96"/>
      <c r="O10599" s="96"/>
      <c r="P10599" s="96"/>
    </row>
    <row r="10600" spans="1:16" x14ac:dyDescent="0.25">
      <c r="A10600" s="100">
        <v>43812</v>
      </c>
      <c r="B10600" s="101">
        <v>7</v>
      </c>
      <c r="C10600" s="92" t="str">
        <f t="shared" si="495"/>
        <v>GET /balances</v>
      </c>
      <c r="D10600" s="94" t="s">
        <v>207</v>
      </c>
      <c r="E10600" s="93" t="str">
        <f t="shared" si="496"/>
        <v>AISP</v>
      </c>
      <c r="F10600" s="93" t="str">
        <f t="shared" si="497"/>
        <v>Y</v>
      </c>
      <c r="G10600" s="95">
        <v>1368111.2507067902</v>
      </c>
      <c r="H10600" s="102">
        <v>24553.219720947687</v>
      </c>
      <c r="I10600" s="102">
        <v>176.01531904266295</v>
      </c>
      <c r="J10600" s="96"/>
      <c r="K10600" s="96"/>
      <c r="L10600" s="96"/>
      <c r="M10600" s="96"/>
      <c r="N10600" s="96"/>
      <c r="O10600" s="96"/>
      <c r="P10600" s="96"/>
    </row>
    <row r="10601" spans="1:16" x14ac:dyDescent="0.25">
      <c r="A10601" s="100">
        <v>43812</v>
      </c>
      <c r="B10601" s="101">
        <v>8</v>
      </c>
      <c r="C10601" s="92" t="str">
        <f t="shared" si="495"/>
        <v>GET /accounts/{AccountId}/transactions</v>
      </c>
      <c r="D10601" s="94" t="s">
        <v>207</v>
      </c>
      <c r="E10601" s="93" t="str">
        <f t="shared" si="496"/>
        <v>AISP</v>
      </c>
      <c r="F10601" s="93" t="str">
        <f t="shared" si="497"/>
        <v>Y</v>
      </c>
      <c r="G10601" s="95">
        <v>36952318.989675216</v>
      </c>
      <c r="H10601" s="102">
        <v>18310.603367600303</v>
      </c>
      <c r="I10601" s="102">
        <v>207.35876202136589</v>
      </c>
      <c r="J10601" s="96"/>
      <c r="K10601" s="96"/>
      <c r="L10601" s="96"/>
      <c r="M10601" s="96"/>
      <c r="N10601" s="96"/>
      <c r="O10601" s="96"/>
      <c r="P10601" s="96"/>
    </row>
    <row r="10602" spans="1:16" x14ac:dyDescent="0.25">
      <c r="A10602" s="100">
        <v>43812</v>
      </c>
      <c r="B10602" s="101">
        <v>9</v>
      </c>
      <c r="C10602" s="92" t="str">
        <f t="shared" si="495"/>
        <v>GET /transactions</v>
      </c>
      <c r="D10602" s="94" t="s">
        <v>207</v>
      </c>
      <c r="E10602" s="93" t="str">
        <f t="shared" si="496"/>
        <v>AISP</v>
      </c>
      <c r="F10602" s="93" t="str">
        <f t="shared" si="497"/>
        <v>Y</v>
      </c>
      <c r="G10602" s="95">
        <v>355063978.64564979</v>
      </c>
      <c r="H10602" s="102">
        <v>42746.216589935131</v>
      </c>
      <c r="I10602" s="102">
        <v>33.185359004077021</v>
      </c>
      <c r="J10602" s="96"/>
      <c r="K10602" s="96"/>
      <c r="L10602" s="96"/>
      <c r="M10602" s="96"/>
      <c r="N10602" s="96"/>
      <c r="O10602" s="96"/>
      <c r="P10602" s="96"/>
    </row>
    <row r="10603" spans="1:16" x14ac:dyDescent="0.25">
      <c r="A10603" s="100">
        <v>43812</v>
      </c>
      <c r="B10603" s="101">
        <v>10</v>
      </c>
      <c r="C10603" s="92" t="str">
        <f t="shared" si="495"/>
        <v>GET /accounts/{AccountId}/beneficiaries</v>
      </c>
      <c r="D10603" s="94" t="s">
        <v>207</v>
      </c>
      <c r="E10603" s="93" t="str">
        <f t="shared" si="496"/>
        <v>AISP</v>
      </c>
      <c r="F10603" s="93" t="str">
        <f t="shared" si="497"/>
        <v>Y</v>
      </c>
      <c r="G10603" s="95">
        <v>2692407.3404861283</v>
      </c>
      <c r="H10603" s="102">
        <v>30918.686784083362</v>
      </c>
      <c r="I10603" s="102">
        <v>149.78349943321055</v>
      </c>
      <c r="J10603" s="96"/>
      <c r="K10603" s="96"/>
      <c r="L10603" s="96"/>
      <c r="M10603" s="96"/>
      <c r="N10603" s="96"/>
      <c r="O10603" s="96"/>
      <c r="P10603" s="96"/>
    </row>
    <row r="10604" spans="1:16" x14ac:dyDescent="0.25">
      <c r="A10604" s="100">
        <v>43812</v>
      </c>
      <c r="B10604" s="101">
        <v>11</v>
      </c>
      <c r="C10604" s="92" t="str">
        <f t="shared" si="495"/>
        <v>GET /beneficiaries</v>
      </c>
      <c r="D10604" s="94" t="s">
        <v>207</v>
      </c>
      <c r="E10604" s="93" t="str">
        <f t="shared" si="496"/>
        <v>AISP</v>
      </c>
      <c r="F10604" s="93" t="str">
        <f t="shared" si="497"/>
        <v>Y</v>
      </c>
      <c r="G10604" s="95">
        <v>3563816.5343713285</v>
      </c>
      <c r="H10604" s="102">
        <v>34306.972283350966</v>
      </c>
      <c r="I10604" s="102">
        <v>34.204128491942107</v>
      </c>
      <c r="J10604" s="96"/>
      <c r="K10604" s="96"/>
      <c r="L10604" s="96"/>
      <c r="M10604" s="96"/>
      <c r="N10604" s="96"/>
      <c r="O10604" s="96"/>
      <c r="P10604" s="96"/>
    </row>
    <row r="10605" spans="1:16" x14ac:dyDescent="0.25">
      <c r="A10605" s="100">
        <v>43812</v>
      </c>
      <c r="B10605" s="101">
        <v>12</v>
      </c>
      <c r="C10605" s="92" t="str">
        <f t="shared" si="495"/>
        <v>GET /accounts/{AccountId}/direct-debits</v>
      </c>
      <c r="D10605" s="94" t="s">
        <v>207</v>
      </c>
      <c r="E10605" s="93" t="str">
        <f t="shared" si="496"/>
        <v>AISP</v>
      </c>
      <c r="F10605" s="93" t="str">
        <f t="shared" si="497"/>
        <v>Y</v>
      </c>
      <c r="G10605" s="95">
        <v>2147933.4590440863</v>
      </c>
      <c r="H10605" s="102">
        <v>35560.001489943585</v>
      </c>
      <c r="I10605" s="102">
        <v>204.87751602709483</v>
      </c>
      <c r="J10605" s="96"/>
      <c r="K10605" s="96"/>
      <c r="L10605" s="96"/>
      <c r="M10605" s="96"/>
      <c r="N10605" s="96"/>
      <c r="O10605" s="96"/>
      <c r="P10605" s="96"/>
    </row>
    <row r="10606" spans="1:16" x14ac:dyDescent="0.25">
      <c r="A10606" s="100">
        <v>43812</v>
      </c>
      <c r="B10606" s="101">
        <v>13</v>
      </c>
      <c r="C10606" s="92" t="str">
        <f t="shared" si="495"/>
        <v>GET /direct-debits</v>
      </c>
      <c r="D10606" s="94" t="s">
        <v>207</v>
      </c>
      <c r="E10606" s="93" t="str">
        <f t="shared" si="496"/>
        <v>AISP</v>
      </c>
      <c r="F10606" s="93" t="str">
        <f t="shared" si="497"/>
        <v>Y</v>
      </c>
      <c r="G10606" s="95">
        <v>2102249.6011696476</v>
      </c>
      <c r="H10606" s="102">
        <v>20400.217594420898</v>
      </c>
      <c r="I10606" s="102">
        <v>241.90972393547682</v>
      </c>
      <c r="J10606" s="96"/>
      <c r="K10606" s="96"/>
      <c r="L10606" s="96"/>
      <c r="M10606" s="96"/>
      <c r="N10606" s="96"/>
      <c r="O10606" s="96"/>
      <c r="P10606" s="96"/>
    </row>
    <row r="10607" spans="1:16" x14ac:dyDescent="0.25">
      <c r="A10607" s="100">
        <v>43812</v>
      </c>
      <c r="B10607" s="101">
        <v>14</v>
      </c>
      <c r="C10607" s="92" t="str">
        <f t="shared" si="495"/>
        <v>GET /accounts/{AccountId}/standing-orders</v>
      </c>
      <c r="D10607" s="94" t="s">
        <v>207</v>
      </c>
      <c r="E10607" s="93" t="str">
        <f t="shared" si="496"/>
        <v>AISP</v>
      </c>
      <c r="F10607" s="93" t="str">
        <f t="shared" si="497"/>
        <v>Y</v>
      </c>
      <c r="G10607" s="95">
        <v>1091668.3862842196</v>
      </c>
      <c r="H10607" s="102">
        <v>16888.155504034432</v>
      </c>
      <c r="I10607" s="102">
        <v>144.18751925663594</v>
      </c>
      <c r="J10607" s="96"/>
      <c r="K10607" s="96"/>
      <c r="L10607" s="96"/>
      <c r="M10607" s="96"/>
      <c r="N10607" s="96"/>
      <c r="O10607" s="96"/>
      <c r="P10607" s="96"/>
    </row>
    <row r="10608" spans="1:16" x14ac:dyDescent="0.25">
      <c r="A10608" s="100">
        <v>43812</v>
      </c>
      <c r="B10608" s="101">
        <v>15</v>
      </c>
      <c r="C10608" s="92" t="str">
        <f t="shared" si="495"/>
        <v>GET /standing-orders</v>
      </c>
      <c r="D10608" s="94" t="s">
        <v>207</v>
      </c>
      <c r="E10608" s="93" t="str">
        <f t="shared" si="496"/>
        <v>AISP</v>
      </c>
      <c r="F10608" s="93" t="str">
        <f t="shared" si="497"/>
        <v>Y</v>
      </c>
      <c r="G10608" s="95">
        <v>1839866.9007987045</v>
      </c>
      <c r="H10608" s="101">
        <v>48766.513750297687</v>
      </c>
      <c r="I10608" s="101">
        <v>166.83708901848749</v>
      </c>
      <c r="J10608" s="96"/>
      <c r="K10608" s="96"/>
      <c r="L10608" s="96"/>
      <c r="M10608" s="96"/>
      <c r="N10608" s="96"/>
      <c r="O10608" s="96"/>
      <c r="P10608" s="96"/>
    </row>
    <row r="10609" spans="1:16" x14ac:dyDescent="0.25">
      <c r="A10609" s="100">
        <v>43812</v>
      </c>
      <c r="B10609" s="101">
        <v>16</v>
      </c>
      <c r="C10609" s="92" t="str">
        <f t="shared" si="495"/>
        <v>GET /accounts/{AccountId}/product</v>
      </c>
      <c r="D10609" s="94" t="s">
        <v>207</v>
      </c>
      <c r="E10609" s="93" t="str">
        <f t="shared" si="496"/>
        <v>AISP</v>
      </c>
      <c r="F10609" s="93" t="str">
        <f t="shared" si="497"/>
        <v>Y</v>
      </c>
      <c r="G10609" s="95">
        <v>430421.02769550431</v>
      </c>
      <c r="H10609" s="101">
        <v>5468.5408906355206</v>
      </c>
      <c r="I10609" s="101">
        <v>177.39150991653119</v>
      </c>
      <c r="J10609" s="96"/>
      <c r="K10609" s="96"/>
      <c r="L10609" s="96"/>
      <c r="M10609" s="96"/>
      <c r="N10609" s="96"/>
      <c r="O10609" s="96"/>
      <c r="P10609" s="96"/>
    </row>
    <row r="10610" spans="1:16" x14ac:dyDescent="0.25">
      <c r="A10610" s="100">
        <v>43812</v>
      </c>
      <c r="B10610" s="101">
        <v>17</v>
      </c>
      <c r="C10610" s="92" t="str">
        <f t="shared" si="495"/>
        <v>GET /products</v>
      </c>
      <c r="D10610" s="94" t="s">
        <v>207</v>
      </c>
      <c r="E10610" s="93" t="str">
        <f t="shared" si="496"/>
        <v>AISP</v>
      </c>
      <c r="F10610" s="93" t="str">
        <f t="shared" si="497"/>
        <v>Y</v>
      </c>
      <c r="G10610" s="95">
        <v>897952.87527456484</v>
      </c>
      <c r="H10610" s="101">
        <v>34407.442190207104</v>
      </c>
      <c r="I10610" s="101">
        <v>266.38612638751084</v>
      </c>
      <c r="J10610" s="96"/>
      <c r="K10610" s="96"/>
      <c r="L10610" s="96"/>
      <c r="M10610" s="96"/>
      <c r="N10610" s="96"/>
      <c r="O10610" s="96"/>
      <c r="P10610" s="96"/>
    </row>
    <row r="10611" spans="1:16" x14ac:dyDescent="0.25">
      <c r="A10611" s="100">
        <v>43812</v>
      </c>
      <c r="B10611" s="101">
        <v>18</v>
      </c>
      <c r="C10611" s="92" t="str">
        <f t="shared" si="495"/>
        <v>GET /accounts/{AccountId}/offers</v>
      </c>
      <c r="D10611" s="94" t="s">
        <v>207</v>
      </c>
      <c r="E10611" s="93" t="str">
        <f t="shared" si="496"/>
        <v>AISP</v>
      </c>
      <c r="F10611" s="93" t="str">
        <f t="shared" si="497"/>
        <v>Y</v>
      </c>
      <c r="G10611" s="95">
        <v>953314.7131378504</v>
      </c>
      <c r="H10611" s="101">
        <v>36008.378103293857</v>
      </c>
      <c r="I10611" s="101">
        <v>300.53729874565528</v>
      </c>
      <c r="J10611" s="96"/>
      <c r="K10611" s="96"/>
      <c r="L10611" s="96"/>
      <c r="M10611" s="96"/>
      <c r="N10611" s="96"/>
      <c r="O10611" s="96"/>
      <c r="P10611" s="96"/>
    </row>
    <row r="10612" spans="1:16" x14ac:dyDescent="0.25">
      <c r="A10612" s="100">
        <v>43812</v>
      </c>
      <c r="B10612" s="101">
        <v>19</v>
      </c>
      <c r="C10612" s="92" t="str">
        <f t="shared" si="495"/>
        <v>GET /offers</v>
      </c>
      <c r="D10612" s="94" t="s">
        <v>207</v>
      </c>
      <c r="E10612" s="93" t="str">
        <f t="shared" si="496"/>
        <v>AISP</v>
      </c>
      <c r="F10612" s="93" t="str">
        <f t="shared" si="497"/>
        <v>Y</v>
      </c>
      <c r="G10612" s="95">
        <v>3544351.0772705032</v>
      </c>
      <c r="H10612" s="101">
        <v>37636.212364811683</v>
      </c>
      <c r="I10612" s="101">
        <v>158.41560166466064</v>
      </c>
      <c r="J10612" s="96"/>
      <c r="K10612" s="96"/>
      <c r="L10612" s="96"/>
      <c r="M10612" s="96"/>
      <c r="N10612" s="96"/>
      <c r="O10612" s="96"/>
      <c r="P10612" s="96"/>
    </row>
    <row r="10613" spans="1:16" x14ac:dyDescent="0.25">
      <c r="A10613" s="100">
        <v>43812</v>
      </c>
      <c r="B10613" s="101">
        <v>20</v>
      </c>
      <c r="C10613" s="92" t="str">
        <f t="shared" si="495"/>
        <v>GET /accounts/{AccountId}/party</v>
      </c>
      <c r="D10613" s="94" t="s">
        <v>207</v>
      </c>
      <c r="E10613" s="93" t="str">
        <f t="shared" si="496"/>
        <v>AISP</v>
      </c>
      <c r="F10613" s="93" t="str">
        <f t="shared" si="497"/>
        <v>Y</v>
      </c>
      <c r="G10613" s="95">
        <v>1325041.9082106529</v>
      </c>
      <c r="H10613" s="101">
        <v>46613.631412889641</v>
      </c>
      <c r="I10613" s="101">
        <v>0</v>
      </c>
      <c r="J10613" s="96"/>
      <c r="K10613" s="96"/>
      <c r="L10613" s="96"/>
      <c r="M10613" s="96"/>
      <c r="N10613" s="96"/>
      <c r="O10613" s="96"/>
      <c r="P10613" s="96"/>
    </row>
    <row r="10614" spans="1:16" x14ac:dyDescent="0.25">
      <c r="A10614" s="100">
        <v>43812</v>
      </c>
      <c r="B10614" s="101">
        <v>21</v>
      </c>
      <c r="C10614" s="92" t="str">
        <f t="shared" si="495"/>
        <v>GET /party</v>
      </c>
      <c r="D10614" s="94" t="s">
        <v>207</v>
      </c>
      <c r="E10614" s="93" t="str">
        <f t="shared" si="496"/>
        <v>AISP</v>
      </c>
      <c r="F10614" s="93" t="str">
        <f t="shared" si="497"/>
        <v>Y</v>
      </c>
      <c r="G10614" s="95">
        <v>890354.89822037274</v>
      </c>
      <c r="H10614" s="101">
        <v>10598.306522506638</v>
      </c>
      <c r="I10614" s="101">
        <v>424.30022332149014</v>
      </c>
      <c r="J10614" s="96"/>
      <c r="K10614" s="96"/>
      <c r="L10614" s="96"/>
      <c r="M10614" s="96"/>
      <c r="N10614" s="96"/>
      <c r="O10614" s="96"/>
      <c r="P10614" s="96"/>
    </row>
    <row r="10615" spans="1:16" x14ac:dyDescent="0.25">
      <c r="A10615" s="100">
        <v>43812</v>
      </c>
      <c r="B10615" s="101">
        <v>22</v>
      </c>
      <c r="C10615" s="92" t="str">
        <f t="shared" si="495"/>
        <v>GET /accounts/{AccountId}/scheduled-payments</v>
      </c>
      <c r="D10615" s="94" t="s">
        <v>207</v>
      </c>
      <c r="E10615" s="93" t="str">
        <f t="shared" si="496"/>
        <v>AISP</v>
      </c>
      <c r="F10615" s="93" t="str">
        <f t="shared" si="497"/>
        <v>Y</v>
      </c>
      <c r="G10615" s="95">
        <v>1152740.7792725959</v>
      </c>
      <c r="H10615" s="101">
        <v>38279.311242008676</v>
      </c>
      <c r="I10615" s="101">
        <v>3.5605771392737187</v>
      </c>
      <c r="J10615" s="96"/>
      <c r="K10615" s="96"/>
      <c r="L10615" s="96"/>
      <c r="M10615" s="96"/>
      <c r="N10615" s="96"/>
      <c r="O10615" s="96"/>
      <c r="P10615" s="96"/>
    </row>
    <row r="10616" spans="1:16" x14ac:dyDescent="0.25">
      <c r="A10616" s="100">
        <v>43812</v>
      </c>
      <c r="B10616" s="101">
        <v>23</v>
      </c>
      <c r="C10616" s="92" t="str">
        <f t="shared" si="495"/>
        <v>GET /scheduled-payments</v>
      </c>
      <c r="D10616" s="94" t="s">
        <v>207</v>
      </c>
      <c r="E10616" s="93" t="str">
        <f t="shared" si="496"/>
        <v>AISP</v>
      </c>
      <c r="F10616" s="93" t="str">
        <f t="shared" si="497"/>
        <v>Y</v>
      </c>
      <c r="G10616" s="95">
        <v>2311475.0464818766</v>
      </c>
      <c r="H10616" s="101">
        <v>33390.543085305508</v>
      </c>
      <c r="I10616" s="101">
        <v>87.160098152486526</v>
      </c>
      <c r="J10616" s="96"/>
      <c r="K10616" s="96"/>
      <c r="L10616" s="96"/>
      <c r="M10616" s="96"/>
      <c r="N10616" s="96"/>
      <c r="O10616" s="96"/>
      <c r="P10616" s="96"/>
    </row>
    <row r="10617" spans="1:16" x14ac:dyDescent="0.25">
      <c r="A10617" s="100">
        <v>43812</v>
      </c>
      <c r="B10617" s="101">
        <v>24</v>
      </c>
      <c r="C10617" s="92" t="str">
        <f t="shared" si="495"/>
        <v>GET /accounts/{AccountId}/statements</v>
      </c>
      <c r="D10617" s="94" t="s">
        <v>207</v>
      </c>
      <c r="E10617" s="93" t="str">
        <f t="shared" si="496"/>
        <v>AISP</v>
      </c>
      <c r="F10617" s="93" t="str">
        <f t="shared" si="497"/>
        <v>Y</v>
      </c>
      <c r="G10617" s="95">
        <v>1121783.2717917231</v>
      </c>
      <c r="H10617" s="101">
        <v>13240.177689879931</v>
      </c>
      <c r="I10617" s="101">
        <v>151.57100437160238</v>
      </c>
      <c r="J10617" s="96"/>
      <c r="K10617" s="96"/>
      <c r="L10617" s="96"/>
      <c r="M10617" s="96"/>
      <c r="N10617" s="96"/>
      <c r="O10617" s="96"/>
      <c r="P10617" s="96"/>
    </row>
    <row r="10618" spans="1:16" x14ac:dyDescent="0.25">
      <c r="A10618" s="100">
        <v>43812</v>
      </c>
      <c r="B10618" s="101">
        <v>25</v>
      </c>
      <c r="C10618" s="92" t="str">
        <f t="shared" si="495"/>
        <v>GET /accounts/{AccountId}/statements/{StatementId}</v>
      </c>
      <c r="D10618" s="94" t="s">
        <v>207</v>
      </c>
      <c r="E10618" s="93" t="str">
        <f t="shared" si="496"/>
        <v>AISP</v>
      </c>
      <c r="F10618" s="93" t="str">
        <f t="shared" si="497"/>
        <v>Y</v>
      </c>
      <c r="G10618" s="95">
        <v>1436289.0281244528</v>
      </c>
      <c r="H10618" s="101">
        <v>22984.698724348222</v>
      </c>
      <c r="I10618" s="101">
        <v>118.50846263788888</v>
      </c>
      <c r="J10618" s="96"/>
      <c r="K10618" s="96"/>
      <c r="L10618" s="96"/>
      <c r="M10618" s="96"/>
      <c r="N10618" s="96"/>
      <c r="O10618" s="96"/>
      <c r="P10618" s="96"/>
    </row>
    <row r="10619" spans="1:16" x14ac:dyDescent="0.25">
      <c r="A10619" s="100">
        <v>43812</v>
      </c>
      <c r="B10619" s="101">
        <v>26</v>
      </c>
      <c r="C10619" s="92" t="str">
        <f t="shared" si="495"/>
        <v>GET /accounts/{AccountId}/statements/{StatementId}/file</v>
      </c>
      <c r="D10619" s="94" t="s">
        <v>207</v>
      </c>
      <c r="E10619" s="93" t="str">
        <f t="shared" si="496"/>
        <v>AISP</v>
      </c>
      <c r="F10619" s="93" t="str">
        <f t="shared" si="497"/>
        <v>Y</v>
      </c>
      <c r="G10619" s="95">
        <v>2466260.3770727413</v>
      </c>
      <c r="H10619" s="101">
        <v>23371.518602748951</v>
      </c>
      <c r="I10619" s="101">
        <v>92.969822038253412</v>
      </c>
      <c r="J10619" s="96"/>
      <c r="K10619" s="96"/>
      <c r="L10619" s="96"/>
      <c r="M10619" s="96"/>
      <c r="N10619" s="96"/>
      <c r="O10619" s="96"/>
      <c r="P10619" s="96"/>
    </row>
    <row r="10620" spans="1:16" x14ac:dyDescent="0.25">
      <c r="A10620" s="100">
        <v>43812</v>
      </c>
      <c r="B10620" s="101">
        <v>27</v>
      </c>
      <c r="C10620" s="92" t="str">
        <f t="shared" si="495"/>
        <v>GET /accounts/{AccountId}/statements/{StatementId}/transactions</v>
      </c>
      <c r="D10620" s="94" t="s">
        <v>207</v>
      </c>
      <c r="E10620" s="93" t="str">
        <f t="shared" si="496"/>
        <v>AISP</v>
      </c>
      <c r="F10620" s="93" t="str">
        <f t="shared" si="497"/>
        <v>Y</v>
      </c>
      <c r="G10620" s="95">
        <v>35103231.130307488</v>
      </c>
      <c r="H10620" s="101">
        <v>7569.1126315628808</v>
      </c>
      <c r="I10620" s="101">
        <v>275.37992210104755</v>
      </c>
      <c r="J10620" s="96"/>
      <c r="K10620" s="96"/>
      <c r="L10620" s="96"/>
      <c r="M10620" s="96"/>
      <c r="N10620" s="96"/>
      <c r="O10620" s="96"/>
      <c r="P10620" s="96"/>
    </row>
    <row r="10621" spans="1:16" x14ac:dyDescent="0.25">
      <c r="A10621" s="100">
        <v>43812</v>
      </c>
      <c r="B10621" s="101">
        <v>28</v>
      </c>
      <c r="C10621" s="92" t="str">
        <f t="shared" si="495"/>
        <v>GET /statements</v>
      </c>
      <c r="D10621" s="94" t="s">
        <v>207</v>
      </c>
      <c r="E10621" s="93" t="str">
        <f t="shared" si="496"/>
        <v>AISP</v>
      </c>
      <c r="F10621" s="93" t="str">
        <f t="shared" si="497"/>
        <v>Y</v>
      </c>
      <c r="G10621" s="95">
        <v>3858951.2659013765</v>
      </c>
      <c r="H10621" s="101">
        <v>45852.784818207241</v>
      </c>
      <c r="I10621" s="101">
        <v>67.324343835029282</v>
      </c>
      <c r="J10621" s="96"/>
      <c r="K10621" s="96"/>
      <c r="L10621" s="96"/>
      <c r="M10621" s="96"/>
      <c r="N10621" s="96"/>
      <c r="O10621" s="96"/>
      <c r="P10621" s="96"/>
    </row>
    <row r="10622" spans="1:16" x14ac:dyDescent="0.25">
      <c r="A10622" s="100">
        <v>43812</v>
      </c>
      <c r="B10622" s="101">
        <v>29</v>
      </c>
      <c r="C10622" s="92" t="str">
        <f t="shared" si="495"/>
        <v>POST /domestic-payment-consents</v>
      </c>
      <c r="D10622" s="94" t="s">
        <v>207</v>
      </c>
      <c r="E10622" s="93" t="str">
        <f t="shared" si="496"/>
        <v>PISP</v>
      </c>
      <c r="F10622" s="93" t="str">
        <f t="shared" si="497"/>
        <v>N</v>
      </c>
      <c r="G10622" s="95">
        <v>4204827.8864926836</v>
      </c>
      <c r="H10622" s="102">
        <v>9645.8350055605515</v>
      </c>
      <c r="I10622" s="102">
        <v>104.30621235955637</v>
      </c>
      <c r="J10622" s="96"/>
      <c r="K10622" s="96"/>
      <c r="L10622" s="96"/>
      <c r="M10622" s="96"/>
      <c r="N10622" s="96"/>
      <c r="O10622" s="96"/>
      <c r="P10622" s="96"/>
    </row>
    <row r="10623" spans="1:16" x14ac:dyDescent="0.25">
      <c r="A10623" s="100">
        <v>43812</v>
      </c>
      <c r="B10623" s="101">
        <v>30</v>
      </c>
      <c r="C10623" s="92" t="str">
        <f t="shared" si="495"/>
        <v>GET /domestic-payment-consents/{ConsentId}</v>
      </c>
      <c r="D10623" s="94" t="s">
        <v>207</v>
      </c>
      <c r="E10623" s="93" t="str">
        <f t="shared" si="496"/>
        <v>PISP</v>
      </c>
      <c r="F10623" s="93" t="str">
        <f t="shared" si="497"/>
        <v>N</v>
      </c>
      <c r="G10623" s="95">
        <v>13969108.305446383</v>
      </c>
      <c r="H10623" s="102">
        <v>19639.591034043235</v>
      </c>
      <c r="I10623" s="102">
        <v>171.17766806241042</v>
      </c>
      <c r="J10623" s="96"/>
      <c r="K10623" s="96"/>
      <c r="L10623" s="96"/>
      <c r="M10623" s="96"/>
      <c r="N10623" s="96"/>
      <c r="O10623" s="96"/>
      <c r="P10623" s="96"/>
    </row>
    <row r="10624" spans="1:16" x14ac:dyDescent="0.25">
      <c r="A10624" s="100">
        <v>43812</v>
      </c>
      <c r="B10624" s="101">
        <v>31</v>
      </c>
      <c r="C10624" s="92" t="str">
        <f t="shared" si="495"/>
        <v>POST /domestic-payments</v>
      </c>
      <c r="D10624" s="94" t="s">
        <v>207</v>
      </c>
      <c r="E10624" s="93" t="str">
        <f t="shared" si="496"/>
        <v>PISP</v>
      </c>
      <c r="F10624" s="93" t="str">
        <f t="shared" si="497"/>
        <v>Y</v>
      </c>
      <c r="G10624" s="95">
        <v>5428174.7135466933</v>
      </c>
      <c r="H10624" s="102">
        <v>16278.889679158636</v>
      </c>
      <c r="I10624" s="102">
        <v>6.3141394061762126</v>
      </c>
      <c r="J10624" s="96"/>
      <c r="K10624" s="96"/>
      <c r="L10624" s="96"/>
      <c r="M10624" s="96"/>
      <c r="N10624" s="96"/>
      <c r="O10624" s="96"/>
      <c r="P10624" s="96"/>
    </row>
    <row r="10625" spans="1:16" x14ac:dyDescent="0.25">
      <c r="A10625" s="100">
        <v>43812</v>
      </c>
      <c r="B10625" s="101">
        <v>32</v>
      </c>
      <c r="C10625" s="92" t="str">
        <f t="shared" si="495"/>
        <v>GET /domestic-payments/{DomesticPaymentId}</v>
      </c>
      <c r="D10625" s="94" t="s">
        <v>207</v>
      </c>
      <c r="E10625" s="93" t="str">
        <f t="shared" si="496"/>
        <v>PISP</v>
      </c>
      <c r="F10625" s="93" t="str">
        <f t="shared" si="497"/>
        <v>Y</v>
      </c>
      <c r="G10625" s="95">
        <v>33906925.71677085</v>
      </c>
      <c r="H10625" s="102">
        <v>42931.85999879623</v>
      </c>
      <c r="I10625" s="102">
        <v>74.913069696327511</v>
      </c>
      <c r="J10625" s="96"/>
      <c r="K10625" s="96"/>
      <c r="L10625" s="96"/>
      <c r="M10625" s="96"/>
      <c r="N10625" s="96"/>
      <c r="O10625" s="96"/>
      <c r="P10625" s="96"/>
    </row>
    <row r="10626" spans="1:16" x14ac:dyDescent="0.25">
      <c r="A10626" s="100">
        <v>43812</v>
      </c>
      <c r="B10626" s="101">
        <v>33</v>
      </c>
      <c r="C10626" s="92" t="str">
        <f t="shared" si="495"/>
        <v>POST /domestic-scheduled-payment-consents</v>
      </c>
      <c r="D10626" s="94" t="s">
        <v>207</v>
      </c>
      <c r="E10626" s="93" t="str">
        <f t="shared" si="496"/>
        <v>PISP</v>
      </c>
      <c r="F10626" s="93" t="str">
        <f t="shared" si="497"/>
        <v>N</v>
      </c>
      <c r="G10626" s="95">
        <v>17747007.492072761</v>
      </c>
      <c r="H10626" s="102">
        <v>20393.151027547843</v>
      </c>
      <c r="I10626" s="102">
        <v>120.34189636138539</v>
      </c>
      <c r="J10626" s="96"/>
      <c r="K10626" s="96"/>
      <c r="L10626" s="96"/>
      <c r="M10626" s="96"/>
      <c r="N10626" s="96"/>
      <c r="O10626" s="96"/>
      <c r="P10626" s="96"/>
    </row>
    <row r="10627" spans="1:16" x14ac:dyDescent="0.25">
      <c r="A10627" s="100">
        <v>43812</v>
      </c>
      <c r="B10627" s="101">
        <v>34</v>
      </c>
      <c r="C10627" s="92" t="str">
        <f t="shared" si="495"/>
        <v>GET /domestic-scheduled-payment-consents/{ConsentId}</v>
      </c>
      <c r="D10627" s="94" t="s">
        <v>207</v>
      </c>
      <c r="E10627" s="93" t="str">
        <f t="shared" si="496"/>
        <v>PISP</v>
      </c>
      <c r="F10627" s="93" t="str">
        <f t="shared" si="497"/>
        <v>N</v>
      </c>
      <c r="G10627" s="95">
        <v>13759153.729583027</v>
      </c>
      <c r="H10627" s="102">
        <v>12351.896720877518</v>
      </c>
      <c r="I10627" s="102">
        <v>90.035565941771509</v>
      </c>
      <c r="J10627" s="96"/>
      <c r="K10627" s="96"/>
      <c r="L10627" s="96"/>
      <c r="M10627" s="96"/>
      <c r="N10627" s="96"/>
      <c r="O10627" s="96"/>
      <c r="P10627" s="96"/>
    </row>
    <row r="10628" spans="1:16" x14ac:dyDescent="0.25">
      <c r="A10628" s="100">
        <v>43812</v>
      </c>
      <c r="B10628" s="101">
        <v>35</v>
      </c>
      <c r="C10628" s="92" t="str">
        <f t="shared" si="495"/>
        <v>POST /domestic-scheduled-payments</v>
      </c>
      <c r="D10628" s="94" t="s">
        <v>207</v>
      </c>
      <c r="E10628" s="93" t="str">
        <f t="shared" si="496"/>
        <v>PISP</v>
      </c>
      <c r="F10628" s="93" t="str">
        <f t="shared" si="497"/>
        <v>Y</v>
      </c>
      <c r="G10628" s="95">
        <v>31352278.820430078</v>
      </c>
      <c r="H10628" s="102">
        <v>46511.528269473769</v>
      </c>
      <c r="I10628" s="102">
        <v>187.49776919214074</v>
      </c>
      <c r="J10628" s="96"/>
      <c r="K10628" s="96"/>
      <c r="L10628" s="96"/>
      <c r="M10628" s="96"/>
      <c r="N10628" s="96"/>
      <c r="O10628" s="96"/>
      <c r="P10628" s="96"/>
    </row>
    <row r="10629" spans="1:16" x14ac:dyDescent="0.25">
      <c r="A10629" s="100">
        <v>43812</v>
      </c>
      <c r="B10629" s="101">
        <v>36</v>
      </c>
      <c r="C10629" s="92" t="str">
        <f t="shared" si="495"/>
        <v>GET /domestic-scheduled-payments/{DomesticScheduledPaymentId}</v>
      </c>
      <c r="D10629" s="94" t="s">
        <v>207</v>
      </c>
      <c r="E10629" s="93" t="str">
        <f t="shared" si="496"/>
        <v>PISP</v>
      </c>
      <c r="F10629" s="93" t="str">
        <f t="shared" si="497"/>
        <v>Y</v>
      </c>
      <c r="G10629" s="95">
        <v>16177629.927193793</v>
      </c>
      <c r="H10629" s="102">
        <v>37124.804865226739</v>
      </c>
      <c r="I10629" s="102">
        <v>97.116491616853722</v>
      </c>
      <c r="J10629" s="96"/>
      <c r="K10629" s="96"/>
      <c r="L10629" s="96"/>
      <c r="M10629" s="96"/>
      <c r="N10629" s="96"/>
      <c r="O10629" s="96"/>
      <c r="P10629" s="96"/>
    </row>
    <row r="10630" spans="1:16" x14ac:dyDescent="0.25">
      <c r="A10630" s="100">
        <v>43812</v>
      </c>
      <c r="B10630" s="101">
        <v>37</v>
      </c>
      <c r="C10630" s="92" t="str">
        <f t="shared" si="495"/>
        <v>POST /domestic-standing-order-consents</v>
      </c>
      <c r="D10630" s="94" t="s">
        <v>207</v>
      </c>
      <c r="E10630" s="93" t="str">
        <f t="shared" si="496"/>
        <v>PISP</v>
      </c>
      <c r="F10630" s="93" t="str">
        <f t="shared" si="497"/>
        <v>N</v>
      </c>
      <c r="G10630" s="95">
        <v>27469174.011344027</v>
      </c>
      <c r="H10630" s="102">
        <v>27666.00570364964</v>
      </c>
      <c r="I10630" s="102">
        <v>211.46728670700156</v>
      </c>
      <c r="J10630" s="96"/>
      <c r="K10630" s="96"/>
      <c r="L10630" s="96"/>
      <c r="M10630" s="96"/>
      <c r="N10630" s="96"/>
      <c r="O10630" s="96"/>
      <c r="P10630" s="96"/>
    </row>
    <row r="10631" spans="1:16" x14ac:dyDescent="0.25">
      <c r="A10631" s="100">
        <v>43812</v>
      </c>
      <c r="B10631" s="101">
        <v>38</v>
      </c>
      <c r="C10631" s="92" t="str">
        <f t="shared" si="495"/>
        <v>GET /domestic-standing-order-consents/{ConsentId}</v>
      </c>
      <c r="D10631" s="94" t="s">
        <v>207</v>
      </c>
      <c r="E10631" s="93" t="str">
        <f t="shared" si="496"/>
        <v>PISP</v>
      </c>
      <c r="F10631" s="93" t="str">
        <f t="shared" si="497"/>
        <v>N</v>
      </c>
      <c r="G10631" s="95">
        <v>24331899.455447309</v>
      </c>
      <c r="H10631" s="102">
        <v>32270.169667232927</v>
      </c>
      <c r="I10631" s="102">
        <v>222.05055090014014</v>
      </c>
      <c r="J10631" s="96"/>
      <c r="K10631" s="96"/>
      <c r="L10631" s="96"/>
      <c r="M10631" s="96"/>
      <c r="N10631" s="96"/>
      <c r="O10631" s="96"/>
      <c r="P10631" s="96"/>
    </row>
    <row r="10632" spans="1:16" x14ac:dyDescent="0.25">
      <c r="A10632" s="100">
        <v>43812</v>
      </c>
      <c r="B10632" s="101">
        <v>39</v>
      </c>
      <c r="C10632" s="92" t="str">
        <f t="shared" ref="C10632:C10695" si="498">VLOOKUP($B10632,endpoints,3)</f>
        <v>POST /domestic-standing-orders</v>
      </c>
      <c r="D10632" s="94" t="s">
        <v>207</v>
      </c>
      <c r="E10632" s="93" t="str">
        <f t="shared" ref="E10632:E10695" si="499">VLOOKUP($B10632,endpoints,4)</f>
        <v>PISP</v>
      </c>
      <c r="F10632" s="93" t="str">
        <f t="shared" ref="F10632:F10695" si="500">VLOOKUP($B10632,endpoints,5)</f>
        <v>Y</v>
      </c>
      <c r="G10632" s="95">
        <v>8862433.3580839653</v>
      </c>
      <c r="H10632" s="102">
        <v>18040.066382011348</v>
      </c>
      <c r="I10632" s="102">
        <v>2.1094618101208669</v>
      </c>
      <c r="J10632" s="96"/>
      <c r="K10632" s="96"/>
      <c r="L10632" s="96"/>
      <c r="M10632" s="96"/>
      <c r="N10632" s="96"/>
      <c r="O10632" s="96"/>
      <c r="P10632" s="96"/>
    </row>
    <row r="10633" spans="1:16" x14ac:dyDescent="0.25">
      <c r="A10633" s="100">
        <v>43812</v>
      </c>
      <c r="B10633" s="101">
        <v>40</v>
      </c>
      <c r="C10633" s="92" t="str">
        <f t="shared" si="498"/>
        <v>GET /domestic-standing-orders/{DomesticStandingOrderId}</v>
      </c>
      <c r="D10633" s="94" t="s">
        <v>207</v>
      </c>
      <c r="E10633" s="93" t="str">
        <f t="shared" si="499"/>
        <v>PISP</v>
      </c>
      <c r="F10633" s="93" t="str">
        <f t="shared" si="500"/>
        <v>Y</v>
      </c>
      <c r="G10633" s="95">
        <v>6405477.5584485447</v>
      </c>
      <c r="H10633" s="102">
        <v>8893.6253970414564</v>
      </c>
      <c r="I10633" s="102">
        <v>256.89210813234087</v>
      </c>
      <c r="J10633" s="96"/>
      <c r="K10633" s="96"/>
      <c r="L10633" s="96"/>
      <c r="M10633" s="96"/>
      <c r="N10633" s="96"/>
      <c r="O10633" s="96"/>
      <c r="P10633" s="96"/>
    </row>
    <row r="10634" spans="1:16" x14ac:dyDescent="0.25">
      <c r="A10634" s="100">
        <v>43812</v>
      </c>
      <c r="B10634" s="101">
        <v>41</v>
      </c>
      <c r="C10634" s="92" t="str">
        <f t="shared" si="498"/>
        <v>POST /international-payment-consents</v>
      </c>
      <c r="D10634" s="94" t="s">
        <v>207</v>
      </c>
      <c r="E10634" s="93" t="str">
        <f t="shared" si="499"/>
        <v>PISP</v>
      </c>
      <c r="F10634" s="93" t="str">
        <f t="shared" si="500"/>
        <v>N</v>
      </c>
      <c r="G10634" s="95">
        <v>34086659.205937572</v>
      </c>
      <c r="H10634" s="102">
        <v>44713.06993196041</v>
      </c>
      <c r="I10634" s="102">
        <v>69.507301353979102</v>
      </c>
      <c r="J10634" s="96"/>
      <c r="K10634" s="96"/>
      <c r="L10634" s="96"/>
      <c r="M10634" s="96"/>
      <c r="N10634" s="96"/>
      <c r="O10634" s="96"/>
      <c r="P10634" s="96"/>
    </row>
    <row r="10635" spans="1:16" x14ac:dyDescent="0.25">
      <c r="A10635" s="100">
        <v>43812</v>
      </c>
      <c r="B10635" s="101">
        <v>42</v>
      </c>
      <c r="C10635" s="92" t="str">
        <f t="shared" si="498"/>
        <v>GET /international-payment-consents/{ConsentId}</v>
      </c>
      <c r="D10635" s="94" t="s">
        <v>207</v>
      </c>
      <c r="E10635" s="93" t="str">
        <f t="shared" si="499"/>
        <v>PISP</v>
      </c>
      <c r="F10635" s="93" t="str">
        <f t="shared" si="500"/>
        <v>N</v>
      </c>
      <c r="G10635" s="95">
        <v>35419613.541441195</v>
      </c>
      <c r="H10635" s="102">
        <v>34921.600492644204</v>
      </c>
      <c r="I10635" s="102">
        <v>288.28524907319121</v>
      </c>
      <c r="J10635" s="96"/>
      <c r="K10635" s="96"/>
      <c r="L10635" s="96"/>
      <c r="M10635" s="96"/>
      <c r="N10635" s="96"/>
      <c r="O10635" s="96"/>
      <c r="P10635" s="96"/>
    </row>
    <row r="10636" spans="1:16" x14ac:dyDescent="0.25">
      <c r="A10636" s="100">
        <v>43812</v>
      </c>
      <c r="B10636" s="101">
        <v>43</v>
      </c>
      <c r="C10636" s="92" t="str">
        <f t="shared" si="498"/>
        <v>POST /international-payments</v>
      </c>
      <c r="D10636" s="94" t="s">
        <v>207</v>
      </c>
      <c r="E10636" s="93" t="str">
        <f t="shared" si="499"/>
        <v>PISP</v>
      </c>
      <c r="F10636" s="93" t="str">
        <f t="shared" si="500"/>
        <v>Y</v>
      </c>
      <c r="G10636" s="95">
        <v>41122740.053742342</v>
      </c>
      <c r="H10636" s="102">
        <v>39318.01125751542</v>
      </c>
      <c r="I10636" s="102">
        <v>46.249122392724132</v>
      </c>
      <c r="J10636" s="96"/>
      <c r="K10636" s="96"/>
      <c r="L10636" s="96"/>
      <c r="M10636" s="96"/>
      <c r="N10636" s="96"/>
      <c r="O10636" s="96"/>
      <c r="P10636" s="96"/>
    </row>
    <row r="10637" spans="1:16" x14ac:dyDescent="0.25">
      <c r="A10637" s="100">
        <v>43812</v>
      </c>
      <c r="B10637" s="101">
        <v>44</v>
      </c>
      <c r="C10637" s="92" t="str">
        <f t="shared" si="498"/>
        <v>GET /international-payments/{InternationalPaymentId}</v>
      </c>
      <c r="D10637" s="94" t="s">
        <v>207</v>
      </c>
      <c r="E10637" s="93" t="str">
        <f t="shared" si="499"/>
        <v>PISP</v>
      </c>
      <c r="F10637" s="93" t="str">
        <f t="shared" si="500"/>
        <v>Y</v>
      </c>
      <c r="G10637" s="95">
        <v>13693593.576390127</v>
      </c>
      <c r="H10637" s="102">
        <v>19051.619269130879</v>
      </c>
      <c r="I10637" s="102">
        <v>70.658339717964125</v>
      </c>
      <c r="J10637" s="96"/>
      <c r="K10637" s="96"/>
      <c r="L10637" s="96"/>
      <c r="M10637" s="96"/>
      <c r="N10637" s="96"/>
      <c r="O10637" s="96"/>
      <c r="P10637" s="96"/>
    </row>
    <row r="10638" spans="1:16" x14ac:dyDescent="0.25">
      <c r="A10638" s="100">
        <v>43812</v>
      </c>
      <c r="B10638" s="101">
        <v>45</v>
      </c>
      <c r="C10638" s="92" t="str">
        <f t="shared" si="498"/>
        <v>POST /international-scheduled-payment-consents</v>
      </c>
      <c r="D10638" s="94" t="s">
        <v>207</v>
      </c>
      <c r="E10638" s="93" t="str">
        <f t="shared" si="499"/>
        <v>PISP</v>
      </c>
      <c r="F10638" s="93" t="str">
        <f t="shared" si="500"/>
        <v>N</v>
      </c>
      <c r="G10638" s="95">
        <v>25396375.008503255</v>
      </c>
      <c r="H10638" s="102">
        <v>36510.80884586239</v>
      </c>
      <c r="I10638" s="102">
        <v>15.90430764314994</v>
      </c>
      <c r="J10638" s="96"/>
      <c r="K10638" s="96"/>
      <c r="L10638" s="96"/>
      <c r="M10638" s="96"/>
      <c r="N10638" s="96"/>
      <c r="O10638" s="96"/>
      <c r="P10638" s="96"/>
    </row>
    <row r="10639" spans="1:16" x14ac:dyDescent="0.25">
      <c r="A10639" s="100">
        <v>43812</v>
      </c>
      <c r="B10639" s="101">
        <v>46</v>
      </c>
      <c r="C10639" s="92" t="str">
        <f t="shared" si="498"/>
        <v>GET /international-scheduled-payment-consents/{ConsentId}</v>
      </c>
      <c r="D10639" s="94" t="s">
        <v>207</v>
      </c>
      <c r="E10639" s="93" t="str">
        <f t="shared" si="499"/>
        <v>PISP</v>
      </c>
      <c r="F10639" s="93" t="str">
        <f t="shared" si="500"/>
        <v>N</v>
      </c>
      <c r="G10639" s="95">
        <v>10966327.42210594</v>
      </c>
      <c r="H10639" s="102">
        <v>30002.210199054818</v>
      </c>
      <c r="I10639" s="102">
        <v>26.184576502977229</v>
      </c>
      <c r="J10639" s="96"/>
      <c r="K10639" s="96"/>
      <c r="L10639" s="96"/>
      <c r="M10639" s="96"/>
      <c r="N10639" s="96"/>
      <c r="O10639" s="96"/>
      <c r="P10639" s="96"/>
    </row>
    <row r="10640" spans="1:16" x14ac:dyDescent="0.25">
      <c r="A10640" s="100">
        <v>43812</v>
      </c>
      <c r="B10640" s="101">
        <v>47</v>
      </c>
      <c r="C10640" s="92" t="str">
        <f t="shared" si="498"/>
        <v>POST /international-scheduled-payments</v>
      </c>
      <c r="D10640" s="94" t="s">
        <v>207</v>
      </c>
      <c r="E10640" s="93" t="str">
        <f t="shared" si="499"/>
        <v>PISP</v>
      </c>
      <c r="F10640" s="93" t="str">
        <f t="shared" si="500"/>
        <v>Y</v>
      </c>
      <c r="G10640" s="95">
        <v>15481839.958325772</v>
      </c>
      <c r="H10640" s="102">
        <v>21492.505842839961</v>
      </c>
      <c r="I10640" s="102">
        <v>76.106545666775176</v>
      </c>
      <c r="J10640" s="96"/>
      <c r="K10640" s="96"/>
      <c r="L10640" s="96"/>
      <c r="M10640" s="96"/>
      <c r="N10640" s="96"/>
      <c r="O10640" s="96"/>
      <c r="P10640" s="96"/>
    </row>
    <row r="10641" spans="1:16" x14ac:dyDescent="0.25">
      <c r="A10641" s="100">
        <v>43812</v>
      </c>
      <c r="B10641" s="101">
        <v>48</v>
      </c>
      <c r="C10641" s="92" t="str">
        <f t="shared" si="498"/>
        <v>GET /international-scheduled-payments/{InternationalScheduledPaymentId}</v>
      </c>
      <c r="D10641" s="94" t="s">
        <v>207</v>
      </c>
      <c r="E10641" s="93" t="str">
        <f t="shared" si="499"/>
        <v>PISP</v>
      </c>
      <c r="F10641" s="93" t="str">
        <f t="shared" si="500"/>
        <v>Y</v>
      </c>
      <c r="G10641" s="95">
        <v>22955490.430380452</v>
      </c>
      <c r="H10641" s="102">
        <v>34793.528734238629</v>
      </c>
      <c r="I10641" s="102">
        <v>63.96582862193199</v>
      </c>
      <c r="J10641" s="96"/>
      <c r="K10641" s="96"/>
      <c r="L10641" s="96"/>
      <c r="M10641" s="96"/>
      <c r="N10641" s="96"/>
      <c r="O10641" s="96"/>
      <c r="P10641" s="96"/>
    </row>
    <row r="10642" spans="1:16" x14ac:dyDescent="0.25">
      <c r="A10642" s="100">
        <v>43812</v>
      </c>
      <c r="B10642" s="101">
        <v>49</v>
      </c>
      <c r="C10642" s="92" t="str">
        <f t="shared" si="498"/>
        <v>POST /international-standing-order-consents</v>
      </c>
      <c r="D10642" s="94" t="s">
        <v>207</v>
      </c>
      <c r="E10642" s="93" t="str">
        <f t="shared" si="499"/>
        <v>PISP</v>
      </c>
      <c r="F10642" s="93" t="str">
        <f t="shared" si="500"/>
        <v>N</v>
      </c>
      <c r="G10642" s="95">
        <v>4137279.4614960058</v>
      </c>
      <c r="H10642" s="102">
        <v>11828.232441805381</v>
      </c>
      <c r="I10642" s="102">
        <v>7.1620644638735032</v>
      </c>
      <c r="J10642" s="96"/>
      <c r="K10642" s="96"/>
      <c r="L10642" s="96"/>
      <c r="M10642" s="96"/>
      <c r="N10642" s="96"/>
      <c r="O10642" s="96"/>
      <c r="P10642" s="96"/>
    </row>
    <row r="10643" spans="1:16" x14ac:dyDescent="0.25">
      <c r="A10643" s="100">
        <v>43812</v>
      </c>
      <c r="B10643" s="101">
        <v>50</v>
      </c>
      <c r="C10643" s="92" t="str">
        <f t="shared" si="498"/>
        <v>GET /international-standing-order-consents/{ConsentId}</v>
      </c>
      <c r="D10643" s="94" t="s">
        <v>207</v>
      </c>
      <c r="E10643" s="93" t="str">
        <f t="shared" si="499"/>
        <v>PISP</v>
      </c>
      <c r="F10643" s="93" t="str">
        <f t="shared" si="500"/>
        <v>N</v>
      </c>
      <c r="G10643" s="95">
        <v>22167826.553116612</v>
      </c>
      <c r="H10643" s="102">
        <v>30437.854404702219</v>
      </c>
      <c r="I10643" s="102">
        <v>294.52461777859099</v>
      </c>
      <c r="J10643" s="96"/>
      <c r="K10643" s="96"/>
      <c r="L10643" s="96"/>
      <c r="M10643" s="96"/>
      <c r="N10643" s="96"/>
      <c r="O10643" s="96"/>
      <c r="P10643" s="96"/>
    </row>
    <row r="10644" spans="1:16" x14ac:dyDescent="0.25">
      <c r="A10644" s="100">
        <v>43812</v>
      </c>
      <c r="B10644" s="101">
        <v>51</v>
      </c>
      <c r="C10644" s="92" t="str">
        <f t="shared" si="498"/>
        <v>POST /international-standing-orders</v>
      </c>
      <c r="D10644" s="94" t="s">
        <v>207</v>
      </c>
      <c r="E10644" s="93" t="str">
        <f t="shared" si="499"/>
        <v>PISP</v>
      </c>
      <c r="F10644" s="93" t="str">
        <f t="shared" si="500"/>
        <v>Y</v>
      </c>
      <c r="G10644" s="95">
        <v>15495152.041296458</v>
      </c>
      <c r="H10644" s="102">
        <v>24853.70084833484</v>
      </c>
      <c r="I10644" s="102">
        <v>260.61479504764708</v>
      </c>
      <c r="J10644" s="96"/>
      <c r="K10644" s="96"/>
      <c r="L10644" s="96"/>
      <c r="M10644" s="96"/>
      <c r="N10644" s="96"/>
      <c r="O10644" s="96"/>
      <c r="P10644" s="96"/>
    </row>
    <row r="10645" spans="1:16" x14ac:dyDescent="0.25">
      <c r="A10645" s="100">
        <v>43812</v>
      </c>
      <c r="B10645" s="101">
        <v>52</v>
      </c>
      <c r="C10645" s="92" t="str">
        <f t="shared" si="498"/>
        <v>GET /international-standing-orders/{InternationalStandingOrderPaymentId}</v>
      </c>
      <c r="D10645" s="94" t="s">
        <v>207</v>
      </c>
      <c r="E10645" s="93" t="str">
        <f t="shared" si="499"/>
        <v>PISP</v>
      </c>
      <c r="F10645" s="93" t="str">
        <f t="shared" si="500"/>
        <v>Y</v>
      </c>
      <c r="G10645" s="95">
        <v>7317235.4806139125</v>
      </c>
      <c r="H10645" s="102">
        <v>16918.660804206163</v>
      </c>
      <c r="I10645" s="102">
        <v>79.579509219485757</v>
      </c>
      <c r="J10645" s="96"/>
      <c r="K10645" s="96"/>
      <c r="L10645" s="96"/>
      <c r="M10645" s="96"/>
      <c r="N10645" s="96"/>
      <c r="O10645" s="96"/>
      <c r="P10645" s="96"/>
    </row>
    <row r="10646" spans="1:16" x14ac:dyDescent="0.25">
      <c r="A10646" s="100">
        <v>43812</v>
      </c>
      <c r="B10646" s="101">
        <v>53</v>
      </c>
      <c r="C10646" s="92" t="str">
        <f t="shared" si="498"/>
        <v>POST /file-payment-consents</v>
      </c>
      <c r="D10646" s="94" t="s">
        <v>207</v>
      </c>
      <c r="E10646" s="93" t="str">
        <f t="shared" si="499"/>
        <v>PISP</v>
      </c>
      <c r="F10646" s="93" t="str">
        <f t="shared" si="500"/>
        <v>N</v>
      </c>
      <c r="G10646" s="95">
        <v>13738901.666226182</v>
      </c>
      <c r="H10646" s="102">
        <v>15474.516936661506</v>
      </c>
      <c r="I10646" s="102">
        <v>22.78228344111654</v>
      </c>
      <c r="J10646" s="96"/>
      <c r="K10646" s="96"/>
      <c r="L10646" s="96"/>
      <c r="M10646" s="96"/>
      <c r="N10646" s="96"/>
      <c r="O10646" s="96"/>
      <c r="P10646" s="96"/>
    </row>
    <row r="10647" spans="1:16" x14ac:dyDescent="0.25">
      <c r="A10647" s="100">
        <v>43812</v>
      </c>
      <c r="B10647" s="101">
        <v>54</v>
      </c>
      <c r="C10647" s="92" t="str">
        <f t="shared" si="498"/>
        <v>GET /file-payment-consents/{ConsentId}</v>
      </c>
      <c r="D10647" s="94" t="s">
        <v>207</v>
      </c>
      <c r="E10647" s="93" t="str">
        <f t="shared" si="499"/>
        <v>PISP</v>
      </c>
      <c r="F10647" s="93" t="str">
        <f t="shared" si="500"/>
        <v>N</v>
      </c>
      <c r="G10647" s="95">
        <v>24606279.195193909</v>
      </c>
      <c r="H10647" s="102">
        <v>25646.29897642224</v>
      </c>
      <c r="I10647" s="102">
        <v>194.7553121823772</v>
      </c>
      <c r="J10647" s="96"/>
      <c r="K10647" s="96"/>
      <c r="L10647" s="96"/>
      <c r="M10647" s="96"/>
      <c r="N10647" s="96"/>
      <c r="O10647" s="96"/>
      <c r="P10647" s="96"/>
    </row>
    <row r="10648" spans="1:16" x14ac:dyDescent="0.25">
      <c r="A10648" s="100">
        <v>43812</v>
      </c>
      <c r="B10648" s="101">
        <v>55</v>
      </c>
      <c r="C10648" s="92" t="str">
        <f t="shared" si="498"/>
        <v>POST /file-payment-consents/{ConsentId}/file</v>
      </c>
      <c r="D10648" s="94" t="s">
        <v>207</v>
      </c>
      <c r="E10648" s="93" t="str">
        <f t="shared" si="499"/>
        <v>PISP</v>
      </c>
      <c r="F10648" s="93" t="str">
        <f t="shared" si="500"/>
        <v>N</v>
      </c>
      <c r="G10648" s="95">
        <v>22924271.680653218</v>
      </c>
      <c r="H10648" s="102">
        <v>30346.831476406896</v>
      </c>
      <c r="I10648" s="102">
        <v>67.405214148601829</v>
      </c>
      <c r="J10648" s="96"/>
      <c r="K10648" s="96"/>
      <c r="L10648" s="96"/>
      <c r="M10648" s="96"/>
      <c r="N10648" s="96"/>
      <c r="O10648" s="96"/>
      <c r="P10648" s="96"/>
    </row>
    <row r="10649" spans="1:16" x14ac:dyDescent="0.25">
      <c r="A10649" s="100">
        <v>43812</v>
      </c>
      <c r="B10649" s="101">
        <v>56</v>
      </c>
      <c r="C10649" s="92" t="str">
        <f t="shared" si="498"/>
        <v>GET /file-payment-consents/{ConsentId}/file</v>
      </c>
      <c r="D10649" s="94" t="s">
        <v>207</v>
      </c>
      <c r="E10649" s="93" t="str">
        <f t="shared" si="499"/>
        <v>PISP</v>
      </c>
      <c r="F10649" s="93" t="str">
        <f t="shared" si="500"/>
        <v>N</v>
      </c>
      <c r="G10649" s="95">
        <v>23823316.358205244</v>
      </c>
      <c r="H10649" s="102">
        <v>35108.486426941927</v>
      </c>
      <c r="I10649" s="102">
        <v>49.525200886149769</v>
      </c>
      <c r="J10649" s="96"/>
      <c r="K10649" s="96"/>
      <c r="L10649" s="96"/>
      <c r="M10649" s="96"/>
      <c r="N10649" s="96"/>
      <c r="O10649" s="96"/>
      <c r="P10649" s="96"/>
    </row>
    <row r="10650" spans="1:16" x14ac:dyDescent="0.25">
      <c r="A10650" s="100">
        <v>43812</v>
      </c>
      <c r="B10650" s="101">
        <v>57</v>
      </c>
      <c r="C10650" s="92" t="str">
        <f t="shared" si="498"/>
        <v>POST /file-payments</v>
      </c>
      <c r="D10650" s="94" t="s">
        <v>207</v>
      </c>
      <c r="E10650" s="93" t="str">
        <f t="shared" si="499"/>
        <v>PISP</v>
      </c>
      <c r="F10650" s="93" t="str">
        <f t="shared" si="500"/>
        <v>Y</v>
      </c>
      <c r="G10650" s="95">
        <v>366403053.20726138</v>
      </c>
      <c r="H10650" s="102">
        <v>4328.7929612624666</v>
      </c>
      <c r="I10650" s="102">
        <v>64.929931833604471</v>
      </c>
      <c r="J10650" s="96"/>
      <c r="K10650" s="96"/>
      <c r="L10650" s="96"/>
      <c r="M10650" s="96"/>
      <c r="N10650" s="96"/>
      <c r="O10650" s="96"/>
      <c r="P10650" s="96"/>
    </row>
    <row r="10651" spans="1:16" x14ac:dyDescent="0.25">
      <c r="A10651" s="100">
        <v>43812</v>
      </c>
      <c r="B10651" s="101">
        <v>58</v>
      </c>
      <c r="C10651" s="92" t="str">
        <f t="shared" si="498"/>
        <v>GET /file-payments/{FilePaymentId}</v>
      </c>
      <c r="D10651" s="94" t="s">
        <v>207</v>
      </c>
      <c r="E10651" s="93" t="str">
        <f t="shared" si="499"/>
        <v>PISP</v>
      </c>
      <c r="F10651" s="93" t="str">
        <f t="shared" si="500"/>
        <v>Y</v>
      </c>
      <c r="G10651" s="95">
        <v>74995108.544112757</v>
      </c>
      <c r="H10651" s="102">
        <v>862.6647663082922</v>
      </c>
      <c r="I10651" s="102">
        <v>125.22303451877524</v>
      </c>
      <c r="J10651" s="96"/>
      <c r="K10651" s="96"/>
      <c r="L10651" s="96"/>
      <c r="M10651" s="96"/>
      <c r="N10651" s="96"/>
      <c r="O10651" s="96"/>
      <c r="P10651" s="96"/>
    </row>
    <row r="10652" spans="1:16" x14ac:dyDescent="0.25">
      <c r="A10652" s="100">
        <v>43812</v>
      </c>
      <c r="B10652" s="101">
        <v>59</v>
      </c>
      <c r="C10652" s="92" t="str">
        <f t="shared" si="498"/>
        <v>GET /file-payments/{FilePaymentId}/report-file</v>
      </c>
      <c r="D10652" s="94" t="s">
        <v>207</v>
      </c>
      <c r="E10652" s="93" t="str">
        <f t="shared" si="499"/>
        <v>PISP</v>
      </c>
      <c r="F10652" s="93" t="str">
        <f t="shared" si="500"/>
        <v>Y</v>
      </c>
      <c r="G10652" s="95">
        <v>58923885.356208146</v>
      </c>
      <c r="H10652" s="102">
        <v>2336.0784320278694</v>
      </c>
      <c r="I10652" s="102">
        <v>99.354128661591972</v>
      </c>
      <c r="J10652" s="96"/>
      <c r="K10652" s="96"/>
      <c r="L10652" s="96"/>
      <c r="M10652" s="96"/>
      <c r="N10652" s="96"/>
      <c r="O10652" s="96"/>
      <c r="P10652" s="96"/>
    </row>
    <row r="10653" spans="1:16" x14ac:dyDescent="0.25">
      <c r="A10653" s="100">
        <v>43812</v>
      </c>
      <c r="B10653" s="101">
        <v>60</v>
      </c>
      <c r="C10653" s="92" t="str">
        <f t="shared" si="498"/>
        <v>POST /funds-confirmation-consents</v>
      </c>
      <c r="D10653" s="94" t="s">
        <v>207</v>
      </c>
      <c r="E10653" s="93" t="str">
        <f t="shared" si="499"/>
        <v>CoF</v>
      </c>
      <c r="F10653" s="93" t="str">
        <f t="shared" si="500"/>
        <v>N</v>
      </c>
      <c r="G10653" s="95">
        <v>14930618.197217042</v>
      </c>
      <c r="H10653" s="102">
        <v>15357.742025757469</v>
      </c>
      <c r="I10653" s="102">
        <v>12.888715516576372</v>
      </c>
      <c r="J10653" s="96"/>
      <c r="K10653" s="96"/>
      <c r="L10653" s="96"/>
      <c r="M10653" s="96"/>
      <c r="N10653" s="96"/>
      <c r="O10653" s="96"/>
      <c r="P10653" s="96"/>
    </row>
    <row r="10654" spans="1:16" x14ac:dyDescent="0.25">
      <c r="A10654" s="100">
        <v>43812</v>
      </c>
      <c r="B10654" s="101">
        <v>61</v>
      </c>
      <c r="C10654" s="92" t="str">
        <f t="shared" si="498"/>
        <v>GET /funds-confirmation-consents/{ConsentId}</v>
      </c>
      <c r="D10654" s="94" t="s">
        <v>207</v>
      </c>
      <c r="E10654" s="93" t="str">
        <f t="shared" si="499"/>
        <v>CoF</v>
      </c>
      <c r="F10654" s="93" t="str">
        <f t="shared" si="500"/>
        <v>N</v>
      </c>
      <c r="G10654" s="95">
        <v>22823012.192293294</v>
      </c>
      <c r="H10654" s="102">
        <v>46063.728515003284</v>
      </c>
      <c r="I10654" s="102">
        <v>210.51030419810496</v>
      </c>
      <c r="J10654" s="96"/>
      <c r="K10654" s="96"/>
      <c r="L10654" s="96"/>
      <c r="M10654" s="96"/>
      <c r="N10654" s="96"/>
      <c r="O10654" s="96"/>
      <c r="P10654" s="96"/>
    </row>
    <row r="10655" spans="1:16" x14ac:dyDescent="0.25">
      <c r="A10655" s="100">
        <v>43812</v>
      </c>
      <c r="B10655" s="101">
        <v>62</v>
      </c>
      <c r="C10655" s="92" t="str">
        <f t="shared" si="498"/>
        <v>DELETE /funds-confirmation-consents/{ConsentId}</v>
      </c>
      <c r="D10655" s="94" t="s">
        <v>207</v>
      </c>
      <c r="E10655" s="93" t="str">
        <f t="shared" si="499"/>
        <v>CoF</v>
      </c>
      <c r="F10655" s="93" t="str">
        <f t="shared" si="500"/>
        <v>N</v>
      </c>
      <c r="G10655" s="95">
        <v>7085856.2911294242</v>
      </c>
      <c r="H10655" s="102">
        <v>14118.389689516718</v>
      </c>
      <c r="I10655" s="102">
        <v>135.85122561018983</v>
      </c>
      <c r="J10655" s="96"/>
      <c r="K10655" s="96"/>
      <c r="L10655" s="96"/>
      <c r="M10655" s="96"/>
      <c r="N10655" s="96"/>
      <c r="O10655" s="96"/>
      <c r="P10655" s="96"/>
    </row>
    <row r="10656" spans="1:16" x14ac:dyDescent="0.25">
      <c r="A10656" s="100">
        <v>43812</v>
      </c>
      <c r="B10656" s="101">
        <v>63</v>
      </c>
      <c r="C10656" s="92" t="str">
        <f t="shared" si="498"/>
        <v>POST /funds-confirmations</v>
      </c>
      <c r="D10656" s="94" t="s">
        <v>207</v>
      </c>
      <c r="E10656" s="93" t="str">
        <f t="shared" si="499"/>
        <v>CoF</v>
      </c>
      <c r="F10656" s="93" t="str">
        <f t="shared" si="500"/>
        <v>Y</v>
      </c>
      <c r="G10656" s="95">
        <v>8639523.6375058256</v>
      </c>
      <c r="H10656" s="102">
        <v>18295.201277377764</v>
      </c>
      <c r="I10656" s="102">
        <v>257.03243855772809</v>
      </c>
      <c r="J10656" s="96"/>
      <c r="K10656" s="96"/>
      <c r="L10656" s="96"/>
      <c r="M10656" s="96"/>
      <c r="N10656" s="96"/>
      <c r="O10656" s="96"/>
      <c r="P10656" s="96"/>
    </row>
    <row r="10657" spans="1:16" x14ac:dyDescent="0.25">
      <c r="A10657" s="46">
        <v>43812</v>
      </c>
      <c r="B10657" s="101">
        <v>0</v>
      </c>
      <c r="C10657" s="92" t="str">
        <f t="shared" si="498"/>
        <v>OIDC endpoints for token IDs</v>
      </c>
      <c r="D10657" s="94" t="s">
        <v>208</v>
      </c>
      <c r="E10657" s="93" t="str">
        <f t="shared" si="499"/>
        <v>OIDC</v>
      </c>
      <c r="F10657" s="93" t="str">
        <f t="shared" si="500"/>
        <v>N</v>
      </c>
      <c r="G10657" s="112">
        <v>695314624.22237062</v>
      </c>
      <c r="H10657" s="68">
        <v>1710043.034087979</v>
      </c>
      <c r="I10657" s="68">
        <v>558.89775042380802</v>
      </c>
      <c r="J10657" s="96"/>
      <c r="K10657" s="96"/>
      <c r="L10657" s="96"/>
      <c r="M10657" s="96"/>
      <c r="N10657" s="96"/>
      <c r="O10657" s="96"/>
      <c r="P10657" s="96"/>
    </row>
    <row r="10658" spans="1:16" x14ac:dyDescent="0.25">
      <c r="A10658" s="97">
        <v>43812</v>
      </c>
      <c r="B10658" s="101">
        <v>1</v>
      </c>
      <c r="C10658" s="92" t="str">
        <f t="shared" si="498"/>
        <v>POST /account-access-consents</v>
      </c>
      <c r="D10658" s="94" t="s">
        <v>208</v>
      </c>
      <c r="E10658" s="93" t="str">
        <f t="shared" si="499"/>
        <v>AISP</v>
      </c>
      <c r="F10658" s="93" t="str">
        <f t="shared" si="500"/>
        <v>N</v>
      </c>
      <c r="G10658" s="95">
        <v>672897.72807659523</v>
      </c>
      <c r="H10658" s="99">
        <v>28618.057607402356</v>
      </c>
      <c r="I10658" s="99">
        <v>77.115722956742403</v>
      </c>
      <c r="J10658" s="96"/>
      <c r="K10658" s="96"/>
      <c r="L10658" s="96"/>
      <c r="M10658" s="96"/>
      <c r="N10658" s="96"/>
      <c r="O10658" s="96"/>
      <c r="P10658" s="96"/>
    </row>
    <row r="10659" spans="1:16" x14ac:dyDescent="0.25">
      <c r="A10659" s="97">
        <v>43812</v>
      </c>
      <c r="B10659" s="101">
        <v>2</v>
      </c>
      <c r="C10659" s="92" t="str">
        <f t="shared" si="498"/>
        <v>GET /account-access-consents/{ConsentId}</v>
      </c>
      <c r="D10659" s="94" t="s">
        <v>208</v>
      </c>
      <c r="E10659" s="93" t="str">
        <f t="shared" si="499"/>
        <v>AISP</v>
      </c>
      <c r="F10659" s="93" t="str">
        <f t="shared" si="500"/>
        <v>N</v>
      </c>
      <c r="G10659" s="95">
        <v>1250632.0514901178</v>
      </c>
      <c r="H10659" s="99">
        <v>27912.858914395423</v>
      </c>
      <c r="I10659" s="99">
        <v>30.565141564480818</v>
      </c>
      <c r="J10659" s="96"/>
      <c r="K10659" s="96"/>
      <c r="L10659" s="96"/>
      <c r="M10659" s="96"/>
      <c r="N10659" s="96"/>
      <c r="O10659" s="96"/>
      <c r="P10659" s="96"/>
    </row>
    <row r="10660" spans="1:16" x14ac:dyDescent="0.25">
      <c r="A10660" s="97">
        <v>43812</v>
      </c>
      <c r="B10660" s="101">
        <v>3</v>
      </c>
      <c r="C10660" s="92" t="str">
        <f t="shared" si="498"/>
        <v>DELETE /account-access-consents/{ConsentId}</v>
      </c>
      <c r="D10660" s="94" t="s">
        <v>208</v>
      </c>
      <c r="E10660" s="93" t="str">
        <f t="shared" si="499"/>
        <v>AISP</v>
      </c>
      <c r="F10660" s="93" t="str">
        <f t="shared" si="500"/>
        <v>N</v>
      </c>
      <c r="G10660" s="95">
        <v>633922.46931311151</v>
      </c>
      <c r="H10660" s="99">
        <v>22769.645975281717</v>
      </c>
      <c r="I10660" s="99">
        <v>286.26833396619207</v>
      </c>
      <c r="J10660" s="96"/>
      <c r="K10660" s="96"/>
      <c r="L10660" s="96"/>
      <c r="M10660" s="96"/>
      <c r="N10660" s="96"/>
      <c r="O10660" s="96"/>
      <c r="P10660" s="96"/>
    </row>
    <row r="10661" spans="1:16" x14ac:dyDescent="0.25">
      <c r="A10661" s="97">
        <v>43812</v>
      </c>
      <c r="B10661" s="101">
        <v>4</v>
      </c>
      <c r="C10661" s="92" t="str">
        <f t="shared" si="498"/>
        <v>GET /accounts</v>
      </c>
      <c r="D10661" s="94" t="s">
        <v>208</v>
      </c>
      <c r="E10661" s="93" t="str">
        <f t="shared" si="499"/>
        <v>AISP</v>
      </c>
      <c r="F10661" s="93" t="str">
        <f t="shared" si="500"/>
        <v>Y</v>
      </c>
      <c r="G10661" s="95">
        <v>1515378.9332413264</v>
      </c>
      <c r="H10661" s="99">
        <v>28348.748864694327</v>
      </c>
      <c r="I10661" s="99">
        <v>73.408198931561131</v>
      </c>
      <c r="J10661" s="96"/>
      <c r="K10661" s="96"/>
      <c r="L10661" s="96"/>
      <c r="M10661" s="96"/>
      <c r="N10661" s="96"/>
      <c r="O10661" s="96"/>
      <c r="P10661" s="96"/>
    </row>
    <row r="10662" spans="1:16" x14ac:dyDescent="0.25">
      <c r="A10662" s="97">
        <v>43812</v>
      </c>
      <c r="B10662" s="101">
        <v>5</v>
      </c>
      <c r="C10662" s="92" t="str">
        <f t="shared" si="498"/>
        <v>GET /accounts/{AccountId}</v>
      </c>
      <c r="D10662" s="94" t="s">
        <v>208</v>
      </c>
      <c r="E10662" s="93" t="str">
        <f t="shared" si="499"/>
        <v>AISP</v>
      </c>
      <c r="F10662" s="93" t="str">
        <f t="shared" si="500"/>
        <v>Y</v>
      </c>
      <c r="G10662" s="95">
        <v>2704771.2403720277</v>
      </c>
      <c r="H10662" s="99">
        <v>40486.794501267548</v>
      </c>
      <c r="I10662" s="99">
        <v>92.965836172705565</v>
      </c>
      <c r="J10662" s="96"/>
      <c r="K10662" s="96"/>
      <c r="L10662" s="96"/>
      <c r="M10662" s="96"/>
      <c r="N10662" s="96"/>
      <c r="O10662" s="96"/>
      <c r="P10662" s="96"/>
    </row>
    <row r="10663" spans="1:16" x14ac:dyDescent="0.25">
      <c r="A10663" s="97">
        <v>43812</v>
      </c>
      <c r="B10663" s="101">
        <v>6</v>
      </c>
      <c r="C10663" s="92" t="str">
        <f t="shared" si="498"/>
        <v>GET /accounts/{AccountId}/balances</v>
      </c>
      <c r="D10663" s="94" t="s">
        <v>208</v>
      </c>
      <c r="E10663" s="93" t="str">
        <f t="shared" si="499"/>
        <v>AISP</v>
      </c>
      <c r="F10663" s="93" t="str">
        <f t="shared" si="500"/>
        <v>Y</v>
      </c>
      <c r="G10663" s="95">
        <v>1954315.7513230708</v>
      </c>
      <c r="H10663" s="99">
        <v>27499.479029243921</v>
      </c>
      <c r="I10663" s="99">
        <v>139.28510064752405</v>
      </c>
      <c r="J10663" s="96"/>
      <c r="K10663" s="96"/>
      <c r="L10663" s="96"/>
      <c r="M10663" s="96"/>
      <c r="N10663" s="96"/>
      <c r="O10663" s="96"/>
      <c r="P10663" s="96"/>
    </row>
    <row r="10664" spans="1:16" x14ac:dyDescent="0.25">
      <c r="A10664" s="97">
        <v>43812</v>
      </c>
      <c r="B10664" s="101">
        <v>7</v>
      </c>
      <c r="C10664" s="92" t="str">
        <f t="shared" si="498"/>
        <v>GET /balances</v>
      </c>
      <c r="D10664" s="94" t="s">
        <v>208</v>
      </c>
      <c r="E10664" s="93" t="str">
        <f t="shared" si="499"/>
        <v>AISP</v>
      </c>
      <c r="F10664" s="93" t="str">
        <f t="shared" si="500"/>
        <v>Y</v>
      </c>
      <c r="G10664" s="95">
        <v>1119363.7505782829</v>
      </c>
      <c r="H10664" s="99">
        <v>24071.78404014479</v>
      </c>
      <c r="I10664" s="99">
        <v>160.01392640242085</v>
      </c>
      <c r="J10664" s="96"/>
      <c r="K10664" s="96"/>
      <c r="L10664" s="96"/>
      <c r="M10664" s="96"/>
      <c r="N10664" s="96"/>
      <c r="O10664" s="96"/>
      <c r="P10664" s="96"/>
    </row>
    <row r="10665" spans="1:16" x14ac:dyDescent="0.25">
      <c r="A10665" s="97">
        <v>43812</v>
      </c>
      <c r="B10665" s="101">
        <v>8</v>
      </c>
      <c r="C10665" s="92" t="str">
        <f t="shared" si="498"/>
        <v>GET /accounts/{AccountId}/transactions</v>
      </c>
      <c r="D10665" s="94" t="s">
        <v>208</v>
      </c>
      <c r="E10665" s="93" t="str">
        <f t="shared" si="499"/>
        <v>AISP</v>
      </c>
      <c r="F10665" s="93" t="str">
        <f t="shared" si="500"/>
        <v>Y</v>
      </c>
      <c r="G10665" s="95">
        <v>30233715.537006997</v>
      </c>
      <c r="H10665" s="99">
        <v>17951.571929019905</v>
      </c>
      <c r="I10665" s="99">
        <v>188.50796547396897</v>
      </c>
      <c r="J10665" s="96"/>
      <c r="K10665" s="96"/>
      <c r="L10665" s="96"/>
      <c r="M10665" s="96"/>
      <c r="N10665" s="96"/>
      <c r="O10665" s="96"/>
      <c r="P10665" s="96"/>
    </row>
    <row r="10666" spans="1:16" x14ac:dyDescent="0.25">
      <c r="A10666" s="97">
        <v>43812</v>
      </c>
      <c r="B10666" s="101">
        <v>9</v>
      </c>
      <c r="C10666" s="92" t="str">
        <f t="shared" si="498"/>
        <v>GET /transactions</v>
      </c>
      <c r="D10666" s="94" t="s">
        <v>208</v>
      </c>
      <c r="E10666" s="93" t="str">
        <f t="shared" si="499"/>
        <v>AISP</v>
      </c>
      <c r="F10666" s="93" t="str">
        <f t="shared" si="500"/>
        <v>Y</v>
      </c>
      <c r="G10666" s="95">
        <v>290506891.61916798</v>
      </c>
      <c r="H10666" s="99">
        <v>41908.055480328556</v>
      </c>
      <c r="I10666" s="99">
        <v>30.168508185524566</v>
      </c>
      <c r="J10666" s="96"/>
      <c r="K10666" s="96"/>
      <c r="L10666" s="96"/>
      <c r="M10666" s="96"/>
      <c r="N10666" s="96"/>
      <c r="O10666" s="96"/>
      <c r="P10666" s="96"/>
    </row>
    <row r="10667" spans="1:16" x14ac:dyDescent="0.25">
      <c r="A10667" s="97">
        <v>43812</v>
      </c>
      <c r="B10667" s="101">
        <v>10</v>
      </c>
      <c r="C10667" s="92" t="str">
        <f t="shared" si="498"/>
        <v>GET /accounts/{AccountId}/beneficiaries</v>
      </c>
      <c r="D10667" s="94" t="s">
        <v>208</v>
      </c>
      <c r="E10667" s="93" t="str">
        <f t="shared" si="499"/>
        <v>AISP</v>
      </c>
      <c r="F10667" s="93" t="str">
        <f t="shared" si="500"/>
        <v>Y</v>
      </c>
      <c r="G10667" s="95">
        <v>2202878.7331250142</v>
      </c>
      <c r="H10667" s="99">
        <v>30312.438023611139</v>
      </c>
      <c r="I10667" s="99">
        <v>136.16681766655503</v>
      </c>
      <c r="J10667" s="96"/>
      <c r="K10667" s="96"/>
      <c r="L10667" s="96"/>
      <c r="M10667" s="96"/>
      <c r="N10667" s="96"/>
      <c r="O10667" s="96"/>
      <c r="P10667" s="96"/>
    </row>
    <row r="10668" spans="1:16" x14ac:dyDescent="0.25">
      <c r="A10668" s="97">
        <v>43812</v>
      </c>
      <c r="B10668" s="101">
        <v>11</v>
      </c>
      <c r="C10668" s="92" t="str">
        <f t="shared" si="498"/>
        <v>GET /beneficiaries</v>
      </c>
      <c r="D10668" s="94" t="s">
        <v>208</v>
      </c>
      <c r="E10668" s="93" t="str">
        <f t="shared" si="499"/>
        <v>AISP</v>
      </c>
      <c r="F10668" s="93" t="str">
        <f t="shared" si="500"/>
        <v>Y</v>
      </c>
      <c r="G10668" s="95">
        <v>2915849.891758359</v>
      </c>
      <c r="H10668" s="99">
        <v>33634.286552304868</v>
      </c>
      <c r="I10668" s="99">
        <v>31.094662265401912</v>
      </c>
      <c r="J10668" s="96"/>
      <c r="K10668" s="96"/>
      <c r="L10668" s="96"/>
      <c r="M10668" s="96"/>
      <c r="N10668" s="96"/>
      <c r="O10668" s="96"/>
      <c r="P10668" s="96"/>
    </row>
    <row r="10669" spans="1:16" x14ac:dyDescent="0.25">
      <c r="A10669" s="97">
        <v>43812</v>
      </c>
      <c r="B10669" s="101">
        <v>12</v>
      </c>
      <c r="C10669" s="92" t="str">
        <f t="shared" si="498"/>
        <v>GET /accounts/{AccountId}/direct-debits</v>
      </c>
      <c r="D10669" s="94" t="s">
        <v>208</v>
      </c>
      <c r="E10669" s="93" t="str">
        <f t="shared" si="499"/>
        <v>AISP</v>
      </c>
      <c r="F10669" s="93" t="str">
        <f t="shared" si="500"/>
        <v>Y</v>
      </c>
      <c r="G10669" s="95">
        <v>1757400.1028542521</v>
      </c>
      <c r="H10669" s="99">
        <v>34862.746558768216</v>
      </c>
      <c r="I10669" s="99">
        <v>186.25228729735892</v>
      </c>
      <c r="J10669" s="96"/>
      <c r="K10669" s="96"/>
      <c r="L10669" s="96"/>
      <c r="M10669" s="96"/>
      <c r="N10669" s="96"/>
      <c r="O10669" s="96"/>
      <c r="P10669" s="96"/>
    </row>
    <row r="10670" spans="1:16" x14ac:dyDescent="0.25">
      <c r="A10670" s="97">
        <v>43812</v>
      </c>
      <c r="B10670" s="101">
        <v>13</v>
      </c>
      <c r="C10670" s="92" t="str">
        <f t="shared" si="498"/>
        <v>GET /direct-debits</v>
      </c>
      <c r="D10670" s="94" t="s">
        <v>208</v>
      </c>
      <c r="E10670" s="93" t="str">
        <f t="shared" si="499"/>
        <v>AISP</v>
      </c>
      <c r="F10670" s="93" t="str">
        <f t="shared" si="500"/>
        <v>Y</v>
      </c>
      <c r="G10670" s="95">
        <v>1720022.4009569844</v>
      </c>
      <c r="H10670" s="99">
        <v>20000.213327863625</v>
      </c>
      <c r="I10670" s="99">
        <v>219.91793085043346</v>
      </c>
      <c r="J10670" s="96"/>
      <c r="K10670" s="96"/>
      <c r="L10670" s="96"/>
      <c r="M10670" s="96"/>
      <c r="N10670" s="96"/>
      <c r="O10670" s="96"/>
      <c r="P10670" s="96"/>
    </row>
    <row r="10671" spans="1:16" x14ac:dyDescent="0.25">
      <c r="A10671" s="97">
        <v>43812</v>
      </c>
      <c r="B10671" s="101">
        <v>14</v>
      </c>
      <c r="C10671" s="92" t="str">
        <f t="shared" si="498"/>
        <v>GET /accounts/{AccountId}/standing-orders</v>
      </c>
      <c r="D10671" s="94" t="s">
        <v>208</v>
      </c>
      <c r="E10671" s="93" t="str">
        <f t="shared" si="499"/>
        <v>AISP</v>
      </c>
      <c r="F10671" s="93" t="str">
        <f t="shared" si="500"/>
        <v>Y</v>
      </c>
      <c r="G10671" s="95">
        <v>893183.22514163412</v>
      </c>
      <c r="H10671" s="99">
        <v>16557.015200033755</v>
      </c>
      <c r="I10671" s="99">
        <v>131.0795629605781</v>
      </c>
      <c r="J10671" s="96"/>
      <c r="K10671" s="96"/>
      <c r="L10671" s="96"/>
      <c r="M10671" s="96"/>
      <c r="N10671" s="96"/>
      <c r="O10671" s="96"/>
      <c r="P10671" s="96"/>
    </row>
    <row r="10672" spans="1:16" x14ac:dyDescent="0.25">
      <c r="A10672" s="97">
        <v>43812</v>
      </c>
      <c r="B10672" s="101">
        <v>15</v>
      </c>
      <c r="C10672" s="92" t="str">
        <f t="shared" si="498"/>
        <v>GET /standing-orders</v>
      </c>
      <c r="D10672" s="94" t="s">
        <v>208</v>
      </c>
      <c r="E10672" s="93" t="str">
        <f t="shared" si="499"/>
        <v>AISP</v>
      </c>
      <c r="F10672" s="93" t="str">
        <f t="shared" si="500"/>
        <v>Y</v>
      </c>
      <c r="G10672" s="95">
        <v>1505345.6461080308</v>
      </c>
      <c r="H10672" s="103">
        <v>47810.307598331063</v>
      </c>
      <c r="I10672" s="103">
        <v>151.67008092589771</v>
      </c>
      <c r="J10672" s="96"/>
      <c r="K10672" s="96"/>
      <c r="L10672" s="96"/>
      <c r="M10672" s="96"/>
      <c r="N10672" s="96"/>
      <c r="O10672" s="96"/>
      <c r="P10672" s="96"/>
    </row>
    <row r="10673" spans="1:16" x14ac:dyDescent="0.25">
      <c r="A10673" s="97">
        <v>43812</v>
      </c>
      <c r="B10673" s="101">
        <v>16</v>
      </c>
      <c r="C10673" s="92" t="str">
        <f t="shared" si="498"/>
        <v>GET /accounts/{AccountId}/product</v>
      </c>
      <c r="D10673" s="94" t="s">
        <v>208</v>
      </c>
      <c r="E10673" s="93" t="str">
        <f t="shared" si="499"/>
        <v>AISP</v>
      </c>
      <c r="F10673" s="93" t="str">
        <f t="shared" si="500"/>
        <v>Y</v>
      </c>
      <c r="G10673" s="95">
        <v>352162.6590235944</v>
      </c>
      <c r="H10673" s="103">
        <v>5361.3145986622749</v>
      </c>
      <c r="I10673" s="103">
        <v>161.26500901502834</v>
      </c>
      <c r="J10673" s="96"/>
      <c r="K10673" s="96"/>
      <c r="L10673" s="96"/>
      <c r="M10673" s="96"/>
      <c r="N10673" s="96"/>
      <c r="O10673" s="96"/>
      <c r="P10673" s="96"/>
    </row>
    <row r="10674" spans="1:16" x14ac:dyDescent="0.25">
      <c r="A10674" s="97">
        <v>43812</v>
      </c>
      <c r="B10674" s="101">
        <v>17</v>
      </c>
      <c r="C10674" s="92" t="str">
        <f t="shared" si="498"/>
        <v>GET /products</v>
      </c>
      <c r="D10674" s="94" t="s">
        <v>208</v>
      </c>
      <c r="E10674" s="93" t="str">
        <f t="shared" si="499"/>
        <v>AISP</v>
      </c>
      <c r="F10674" s="93" t="str">
        <f t="shared" si="500"/>
        <v>Y</v>
      </c>
      <c r="G10674" s="95">
        <v>734688.71613373491</v>
      </c>
      <c r="H10674" s="103">
        <v>33732.786460987358</v>
      </c>
      <c r="I10674" s="103">
        <v>242.16920580682802</v>
      </c>
      <c r="J10674" s="96"/>
      <c r="K10674" s="96"/>
      <c r="L10674" s="96"/>
      <c r="M10674" s="96"/>
      <c r="N10674" s="96"/>
      <c r="O10674" s="96"/>
      <c r="P10674" s="96"/>
    </row>
    <row r="10675" spans="1:16" x14ac:dyDescent="0.25">
      <c r="A10675" s="97">
        <v>43812</v>
      </c>
      <c r="B10675" s="101">
        <v>18</v>
      </c>
      <c r="C10675" s="92" t="str">
        <f t="shared" si="498"/>
        <v>GET /accounts/{AccountId}/offers</v>
      </c>
      <c r="D10675" s="94" t="s">
        <v>208</v>
      </c>
      <c r="E10675" s="93" t="str">
        <f t="shared" si="499"/>
        <v>AISP</v>
      </c>
      <c r="F10675" s="93" t="str">
        <f t="shared" si="500"/>
        <v>Y</v>
      </c>
      <c r="G10675" s="95">
        <v>779984.7652946047</v>
      </c>
      <c r="H10675" s="103">
        <v>35302.331473817503</v>
      </c>
      <c r="I10675" s="103">
        <v>273.21572613241386</v>
      </c>
      <c r="J10675" s="96"/>
      <c r="K10675" s="96"/>
      <c r="L10675" s="96"/>
      <c r="M10675" s="96"/>
      <c r="N10675" s="96"/>
      <c r="O10675" s="96"/>
      <c r="P10675" s="96"/>
    </row>
    <row r="10676" spans="1:16" x14ac:dyDescent="0.25">
      <c r="A10676" s="97">
        <v>43812</v>
      </c>
      <c r="B10676" s="101">
        <v>19</v>
      </c>
      <c r="C10676" s="92" t="str">
        <f t="shared" si="498"/>
        <v>GET /offers</v>
      </c>
      <c r="D10676" s="94" t="s">
        <v>208</v>
      </c>
      <c r="E10676" s="93" t="str">
        <f t="shared" si="499"/>
        <v>AISP</v>
      </c>
      <c r="F10676" s="93" t="str">
        <f t="shared" si="500"/>
        <v>Y</v>
      </c>
      <c r="G10676" s="95">
        <v>2899923.6086758664</v>
      </c>
      <c r="H10676" s="103">
        <v>36898.247416482045</v>
      </c>
      <c r="I10676" s="103">
        <v>144.01418333150966</v>
      </c>
      <c r="J10676" s="96"/>
      <c r="K10676" s="96"/>
      <c r="L10676" s="96"/>
      <c r="M10676" s="96"/>
      <c r="N10676" s="96"/>
      <c r="O10676" s="96"/>
      <c r="P10676" s="96"/>
    </row>
    <row r="10677" spans="1:16" x14ac:dyDescent="0.25">
      <c r="A10677" s="97">
        <v>43812</v>
      </c>
      <c r="B10677" s="101">
        <v>20</v>
      </c>
      <c r="C10677" s="92" t="str">
        <f t="shared" si="498"/>
        <v>GET /accounts/{AccountId}/party</v>
      </c>
      <c r="D10677" s="94" t="s">
        <v>208</v>
      </c>
      <c r="E10677" s="93" t="str">
        <f t="shared" si="499"/>
        <v>AISP</v>
      </c>
      <c r="F10677" s="93" t="str">
        <f t="shared" si="500"/>
        <v>Y</v>
      </c>
      <c r="G10677" s="95">
        <v>1084125.1976268978</v>
      </c>
      <c r="H10677" s="103">
        <v>45699.638640087884</v>
      </c>
      <c r="I10677" s="103">
        <v>0</v>
      </c>
      <c r="J10677" s="96"/>
      <c r="K10677" s="96"/>
      <c r="L10677" s="96"/>
      <c r="M10677" s="96"/>
      <c r="N10677" s="96"/>
      <c r="O10677" s="96"/>
      <c r="P10677" s="96"/>
    </row>
    <row r="10678" spans="1:16" x14ac:dyDescent="0.25">
      <c r="A10678" s="97">
        <v>43812</v>
      </c>
      <c r="B10678" s="101">
        <v>21</v>
      </c>
      <c r="C10678" s="92" t="str">
        <f t="shared" si="498"/>
        <v>GET /party</v>
      </c>
      <c r="D10678" s="94" t="s">
        <v>208</v>
      </c>
      <c r="E10678" s="93" t="str">
        <f t="shared" si="499"/>
        <v>AISP</v>
      </c>
      <c r="F10678" s="93" t="str">
        <f t="shared" si="500"/>
        <v>Y</v>
      </c>
      <c r="G10678" s="95">
        <v>728472.18945303222</v>
      </c>
      <c r="H10678" s="103">
        <v>10390.496590692783</v>
      </c>
      <c r="I10678" s="103">
        <v>385.7274757468092</v>
      </c>
      <c r="J10678" s="96"/>
      <c r="K10678" s="96"/>
      <c r="L10678" s="96"/>
      <c r="M10678" s="96"/>
      <c r="N10678" s="96"/>
      <c r="O10678" s="96"/>
      <c r="P10678" s="96"/>
    </row>
    <row r="10679" spans="1:16" x14ac:dyDescent="0.25">
      <c r="A10679" s="97">
        <v>43812</v>
      </c>
      <c r="B10679" s="101">
        <v>22</v>
      </c>
      <c r="C10679" s="92" t="str">
        <f t="shared" si="498"/>
        <v>GET /accounts/{AccountId}/scheduled-payments</v>
      </c>
      <c r="D10679" s="94" t="s">
        <v>208</v>
      </c>
      <c r="E10679" s="93" t="str">
        <f t="shared" si="499"/>
        <v>AISP</v>
      </c>
      <c r="F10679" s="93" t="str">
        <f t="shared" si="500"/>
        <v>Y</v>
      </c>
      <c r="G10679" s="95">
        <v>943151.54667757836</v>
      </c>
      <c r="H10679" s="103">
        <v>37528.736511773212</v>
      </c>
      <c r="I10679" s="103">
        <v>3.236888308430653</v>
      </c>
      <c r="J10679" s="96"/>
      <c r="K10679" s="96"/>
      <c r="L10679" s="96"/>
      <c r="M10679" s="96"/>
      <c r="N10679" s="96"/>
      <c r="O10679" s="96"/>
      <c r="P10679" s="96"/>
    </row>
    <row r="10680" spans="1:16" x14ac:dyDescent="0.25">
      <c r="A10680" s="97">
        <v>43812</v>
      </c>
      <c r="B10680" s="101">
        <v>23</v>
      </c>
      <c r="C10680" s="92" t="str">
        <f t="shared" si="498"/>
        <v>GET /scheduled-payments</v>
      </c>
      <c r="D10680" s="94" t="s">
        <v>208</v>
      </c>
      <c r="E10680" s="93" t="str">
        <f t="shared" si="499"/>
        <v>AISP</v>
      </c>
      <c r="F10680" s="93" t="str">
        <f t="shared" si="500"/>
        <v>Y</v>
      </c>
      <c r="G10680" s="95">
        <v>1891206.8562124441</v>
      </c>
      <c r="H10680" s="103">
        <v>32735.826554221087</v>
      </c>
      <c r="I10680" s="103">
        <v>79.236452865896837</v>
      </c>
      <c r="J10680" s="96"/>
      <c r="K10680" s="96"/>
      <c r="L10680" s="96"/>
      <c r="M10680" s="96"/>
      <c r="N10680" s="96"/>
      <c r="O10680" s="96"/>
      <c r="P10680" s="96"/>
    </row>
    <row r="10681" spans="1:16" x14ac:dyDescent="0.25">
      <c r="A10681" s="97">
        <v>43812</v>
      </c>
      <c r="B10681" s="101">
        <v>24</v>
      </c>
      <c r="C10681" s="92" t="str">
        <f t="shared" si="498"/>
        <v>GET /accounts/{AccountId}/statements</v>
      </c>
      <c r="D10681" s="94" t="s">
        <v>208</v>
      </c>
      <c r="E10681" s="93" t="str">
        <f t="shared" si="499"/>
        <v>AISP</v>
      </c>
      <c r="F10681" s="93" t="str">
        <f t="shared" si="500"/>
        <v>Y</v>
      </c>
      <c r="G10681" s="95">
        <v>917822.6769205007</v>
      </c>
      <c r="H10681" s="103">
        <v>12980.566362627384</v>
      </c>
      <c r="I10681" s="103">
        <v>137.79182215600215</v>
      </c>
      <c r="J10681" s="96"/>
      <c r="K10681" s="96"/>
      <c r="L10681" s="96"/>
      <c r="M10681" s="96"/>
      <c r="N10681" s="96"/>
      <c r="O10681" s="96"/>
      <c r="P10681" s="96"/>
    </row>
    <row r="10682" spans="1:16" x14ac:dyDescent="0.25">
      <c r="A10682" s="97">
        <v>43812</v>
      </c>
      <c r="B10682" s="101">
        <v>25</v>
      </c>
      <c r="C10682" s="92" t="str">
        <f t="shared" si="498"/>
        <v>GET /accounts/{AccountId}/statements/{StatementId}</v>
      </c>
      <c r="D10682" s="94" t="s">
        <v>208</v>
      </c>
      <c r="E10682" s="93" t="str">
        <f t="shared" si="499"/>
        <v>AISP</v>
      </c>
      <c r="F10682" s="93" t="str">
        <f t="shared" si="500"/>
        <v>Y</v>
      </c>
      <c r="G10682" s="95">
        <v>1175145.5684654613</v>
      </c>
      <c r="H10682" s="103">
        <v>22534.018357204139</v>
      </c>
      <c r="I10682" s="103">
        <v>107.73496603444443</v>
      </c>
      <c r="J10682" s="96"/>
      <c r="K10682" s="96"/>
      <c r="L10682" s="96"/>
      <c r="M10682" s="96"/>
      <c r="N10682" s="96"/>
      <c r="O10682" s="96"/>
      <c r="P10682" s="96"/>
    </row>
    <row r="10683" spans="1:16" x14ac:dyDescent="0.25">
      <c r="A10683" s="97">
        <v>43812</v>
      </c>
      <c r="B10683" s="101">
        <v>26</v>
      </c>
      <c r="C10683" s="92" t="str">
        <f t="shared" si="498"/>
        <v>GET /accounts/{AccountId}/statements/{StatementId}/file</v>
      </c>
      <c r="D10683" s="94" t="s">
        <v>208</v>
      </c>
      <c r="E10683" s="93" t="str">
        <f t="shared" si="499"/>
        <v>AISP</v>
      </c>
      <c r="F10683" s="93" t="str">
        <f t="shared" si="500"/>
        <v>Y</v>
      </c>
      <c r="G10683" s="95">
        <v>2017849.3994231517</v>
      </c>
      <c r="H10683" s="103">
        <v>22913.253532106814</v>
      </c>
      <c r="I10683" s="103">
        <v>84.518020034775816</v>
      </c>
      <c r="J10683" s="96"/>
      <c r="K10683" s="96"/>
      <c r="L10683" s="96"/>
      <c r="M10683" s="96"/>
      <c r="N10683" s="96"/>
      <c r="O10683" s="96"/>
      <c r="P10683" s="96"/>
    </row>
    <row r="10684" spans="1:16" x14ac:dyDescent="0.25">
      <c r="A10684" s="97">
        <v>43812</v>
      </c>
      <c r="B10684" s="101">
        <v>27</v>
      </c>
      <c r="C10684" s="92" t="str">
        <f t="shared" si="498"/>
        <v>GET /accounts/{AccountId}/statements/{StatementId}/transactions</v>
      </c>
      <c r="D10684" s="94" t="s">
        <v>208</v>
      </c>
      <c r="E10684" s="93" t="str">
        <f t="shared" si="499"/>
        <v>AISP</v>
      </c>
      <c r="F10684" s="93" t="str">
        <f t="shared" si="500"/>
        <v>Y</v>
      </c>
      <c r="G10684" s="95">
        <v>28720825.470251583</v>
      </c>
      <c r="H10684" s="103">
        <v>7420.6986583949811</v>
      </c>
      <c r="I10684" s="103">
        <v>250.34538372822504</v>
      </c>
      <c r="J10684" s="96"/>
      <c r="K10684" s="96"/>
      <c r="L10684" s="96"/>
      <c r="M10684" s="96"/>
      <c r="N10684" s="96"/>
      <c r="O10684" s="96"/>
      <c r="P10684" s="96"/>
    </row>
    <row r="10685" spans="1:16" x14ac:dyDescent="0.25">
      <c r="A10685" s="97">
        <v>43812</v>
      </c>
      <c r="B10685" s="101">
        <v>28</v>
      </c>
      <c r="C10685" s="92" t="str">
        <f t="shared" si="498"/>
        <v>GET /statements</v>
      </c>
      <c r="D10685" s="94" t="s">
        <v>208</v>
      </c>
      <c r="E10685" s="93" t="str">
        <f t="shared" si="499"/>
        <v>AISP</v>
      </c>
      <c r="F10685" s="93" t="str">
        <f t="shared" si="500"/>
        <v>Y</v>
      </c>
      <c r="G10685" s="95">
        <v>3157323.7630102169</v>
      </c>
      <c r="H10685" s="103">
        <v>44953.710606085529</v>
      </c>
      <c r="I10685" s="103">
        <v>61.20394894093571</v>
      </c>
      <c r="J10685" s="96"/>
      <c r="K10685" s="96"/>
      <c r="L10685" s="96"/>
      <c r="M10685" s="96"/>
      <c r="N10685" s="96"/>
      <c r="O10685" s="96"/>
      <c r="P10685" s="96"/>
    </row>
    <row r="10686" spans="1:16" x14ac:dyDescent="0.25">
      <c r="A10686" s="97">
        <v>43812</v>
      </c>
      <c r="B10686" s="101">
        <v>29</v>
      </c>
      <c r="C10686" s="92" t="str">
        <f t="shared" si="498"/>
        <v>POST /domestic-payment-consents</v>
      </c>
      <c r="D10686" s="94" t="s">
        <v>208</v>
      </c>
      <c r="E10686" s="93" t="str">
        <f t="shared" si="499"/>
        <v>PISP</v>
      </c>
      <c r="F10686" s="93" t="str">
        <f t="shared" si="500"/>
        <v>N</v>
      </c>
      <c r="G10686" s="95">
        <v>3822570.8059024392</v>
      </c>
      <c r="H10686" s="99">
        <v>9456.7009858436777</v>
      </c>
      <c r="I10686" s="99">
        <v>94.823829417778512</v>
      </c>
      <c r="J10686" s="96"/>
      <c r="K10686" s="96"/>
      <c r="L10686" s="96"/>
      <c r="M10686" s="96"/>
      <c r="N10686" s="96"/>
      <c r="O10686" s="96"/>
      <c r="P10686" s="96"/>
    </row>
    <row r="10687" spans="1:16" x14ac:dyDescent="0.25">
      <c r="A10687" s="97">
        <v>43812</v>
      </c>
      <c r="B10687" s="101">
        <v>30</v>
      </c>
      <c r="C10687" s="92" t="str">
        <f t="shared" si="498"/>
        <v>GET /domestic-payment-consents/{ConsentId}</v>
      </c>
      <c r="D10687" s="94" t="s">
        <v>208</v>
      </c>
      <c r="E10687" s="93" t="str">
        <f t="shared" si="499"/>
        <v>PISP</v>
      </c>
      <c r="F10687" s="93" t="str">
        <f t="shared" si="500"/>
        <v>N</v>
      </c>
      <c r="G10687" s="95">
        <v>12699189.368587619</v>
      </c>
      <c r="H10687" s="99">
        <v>19254.501013767876</v>
      </c>
      <c r="I10687" s="99">
        <v>155.61606187491856</v>
      </c>
      <c r="J10687" s="96"/>
      <c r="K10687" s="96"/>
      <c r="L10687" s="96"/>
      <c r="M10687" s="96"/>
      <c r="N10687" s="96"/>
      <c r="O10687" s="96"/>
      <c r="P10687" s="96"/>
    </row>
    <row r="10688" spans="1:16" x14ac:dyDescent="0.25">
      <c r="A10688" s="97">
        <v>43812</v>
      </c>
      <c r="B10688" s="101">
        <v>31</v>
      </c>
      <c r="C10688" s="92" t="str">
        <f t="shared" si="498"/>
        <v>POST /domestic-payments</v>
      </c>
      <c r="D10688" s="94" t="s">
        <v>208</v>
      </c>
      <c r="E10688" s="93" t="str">
        <f t="shared" si="499"/>
        <v>PISP</v>
      </c>
      <c r="F10688" s="93" t="str">
        <f t="shared" si="500"/>
        <v>Y</v>
      </c>
      <c r="G10688" s="95">
        <v>4934704.285042448</v>
      </c>
      <c r="H10688" s="99">
        <v>15959.695763881014</v>
      </c>
      <c r="I10688" s="99">
        <v>5.7401267328874654</v>
      </c>
      <c r="J10688" s="96"/>
      <c r="K10688" s="96"/>
      <c r="L10688" s="96"/>
      <c r="M10688" s="96"/>
      <c r="N10688" s="96"/>
      <c r="O10688" s="96"/>
      <c r="P10688" s="96"/>
    </row>
    <row r="10689" spans="1:16" x14ac:dyDescent="0.25">
      <c r="A10689" s="97">
        <v>43812</v>
      </c>
      <c r="B10689" s="101">
        <v>32</v>
      </c>
      <c r="C10689" s="92" t="str">
        <f t="shared" si="498"/>
        <v>GET /domestic-payments/{DomesticPaymentId}</v>
      </c>
      <c r="D10689" s="94" t="s">
        <v>208</v>
      </c>
      <c r="E10689" s="93" t="str">
        <f t="shared" si="499"/>
        <v>PISP</v>
      </c>
      <c r="F10689" s="93" t="str">
        <f t="shared" si="500"/>
        <v>Y</v>
      </c>
      <c r="G10689" s="95">
        <v>30824477.924337134</v>
      </c>
      <c r="H10689" s="99">
        <v>42090.058822349245</v>
      </c>
      <c r="I10689" s="99">
        <v>68.102790633025009</v>
      </c>
      <c r="J10689" s="96"/>
      <c r="K10689" s="96"/>
      <c r="L10689" s="96"/>
      <c r="M10689" s="96"/>
      <c r="N10689" s="96"/>
      <c r="O10689" s="96"/>
      <c r="P10689" s="96"/>
    </row>
    <row r="10690" spans="1:16" x14ac:dyDescent="0.25">
      <c r="A10690" s="97">
        <v>43812</v>
      </c>
      <c r="B10690" s="101">
        <v>33</v>
      </c>
      <c r="C10690" s="92" t="str">
        <f t="shared" si="498"/>
        <v>POST /domestic-scheduled-payment-consents</v>
      </c>
      <c r="D10690" s="94" t="s">
        <v>208</v>
      </c>
      <c r="E10690" s="93" t="str">
        <f t="shared" si="499"/>
        <v>PISP</v>
      </c>
      <c r="F10690" s="93" t="str">
        <f t="shared" si="500"/>
        <v>N</v>
      </c>
      <c r="G10690" s="95">
        <v>16133643.174611598</v>
      </c>
      <c r="H10690" s="99">
        <v>19993.285321125335</v>
      </c>
      <c r="I10690" s="99">
        <v>109.40172396489581</v>
      </c>
      <c r="J10690" s="96"/>
      <c r="K10690" s="96"/>
      <c r="L10690" s="96"/>
      <c r="M10690" s="96"/>
      <c r="N10690" s="96"/>
      <c r="O10690" s="96"/>
      <c r="P10690" s="96"/>
    </row>
    <row r="10691" spans="1:16" x14ac:dyDescent="0.25">
      <c r="A10691" s="97">
        <v>43812</v>
      </c>
      <c r="B10691" s="101">
        <v>34</v>
      </c>
      <c r="C10691" s="92" t="str">
        <f t="shared" si="498"/>
        <v>GET /domestic-scheduled-payment-consents/{ConsentId}</v>
      </c>
      <c r="D10691" s="94" t="s">
        <v>208</v>
      </c>
      <c r="E10691" s="93" t="str">
        <f t="shared" si="499"/>
        <v>PISP</v>
      </c>
      <c r="F10691" s="93" t="str">
        <f t="shared" si="500"/>
        <v>N</v>
      </c>
      <c r="G10691" s="95">
        <v>12508321.572348205</v>
      </c>
      <c r="H10691" s="99">
        <v>12109.702667526977</v>
      </c>
      <c r="I10691" s="99">
        <v>81.850514492519551</v>
      </c>
      <c r="J10691" s="96"/>
      <c r="K10691" s="96"/>
      <c r="L10691" s="96"/>
      <c r="M10691" s="96"/>
      <c r="N10691" s="96"/>
      <c r="O10691" s="96"/>
      <c r="P10691" s="96"/>
    </row>
    <row r="10692" spans="1:16" x14ac:dyDescent="0.25">
      <c r="A10692" s="97">
        <v>43812</v>
      </c>
      <c r="B10692" s="101">
        <v>35</v>
      </c>
      <c r="C10692" s="92" t="str">
        <f t="shared" si="498"/>
        <v>POST /domestic-scheduled-payments</v>
      </c>
      <c r="D10692" s="94" t="s">
        <v>208</v>
      </c>
      <c r="E10692" s="93" t="str">
        <f t="shared" si="499"/>
        <v>PISP</v>
      </c>
      <c r="F10692" s="93" t="str">
        <f t="shared" si="500"/>
        <v>Y</v>
      </c>
      <c r="G10692" s="95">
        <v>28502071.654936433</v>
      </c>
      <c r="H10692" s="99">
        <v>45599.537519091929</v>
      </c>
      <c r="I10692" s="99">
        <v>170.45251744740065</v>
      </c>
      <c r="J10692" s="96"/>
      <c r="K10692" s="96"/>
      <c r="L10692" s="96"/>
      <c r="M10692" s="96"/>
      <c r="N10692" s="96"/>
      <c r="O10692" s="96"/>
      <c r="P10692" s="96"/>
    </row>
    <row r="10693" spans="1:16" x14ac:dyDescent="0.25">
      <c r="A10693" s="97">
        <v>43812</v>
      </c>
      <c r="B10693" s="101">
        <v>36</v>
      </c>
      <c r="C10693" s="92" t="str">
        <f t="shared" si="498"/>
        <v>GET /domestic-scheduled-payments/{DomesticScheduledPaymentId}</v>
      </c>
      <c r="D10693" s="94" t="s">
        <v>208</v>
      </c>
      <c r="E10693" s="93" t="str">
        <f t="shared" si="499"/>
        <v>PISP</v>
      </c>
      <c r="F10693" s="93" t="str">
        <f t="shared" si="500"/>
        <v>Y</v>
      </c>
      <c r="G10693" s="95">
        <v>14706936.297448901</v>
      </c>
      <c r="H10693" s="99">
        <v>36396.867514928177</v>
      </c>
      <c r="I10693" s="99">
        <v>88.287719651685194</v>
      </c>
      <c r="J10693" s="96"/>
      <c r="K10693" s="96"/>
      <c r="L10693" s="96"/>
      <c r="M10693" s="96"/>
      <c r="N10693" s="96"/>
      <c r="O10693" s="96"/>
      <c r="P10693" s="96"/>
    </row>
    <row r="10694" spans="1:16" x14ac:dyDescent="0.25">
      <c r="A10694" s="97">
        <v>43812</v>
      </c>
      <c r="B10694" s="101">
        <v>37</v>
      </c>
      <c r="C10694" s="92" t="str">
        <f t="shared" si="498"/>
        <v>POST /domestic-standing-order-consents</v>
      </c>
      <c r="D10694" s="94" t="s">
        <v>208</v>
      </c>
      <c r="E10694" s="93" t="str">
        <f t="shared" si="499"/>
        <v>PISP</v>
      </c>
      <c r="F10694" s="93" t="str">
        <f t="shared" si="500"/>
        <v>N</v>
      </c>
      <c r="G10694" s="95">
        <v>24971976.373949114</v>
      </c>
      <c r="H10694" s="99">
        <v>27123.535003578079</v>
      </c>
      <c r="I10694" s="99">
        <v>192.24298791545596</v>
      </c>
      <c r="J10694" s="96"/>
      <c r="K10694" s="96"/>
      <c r="L10694" s="96"/>
      <c r="M10694" s="96"/>
      <c r="N10694" s="96"/>
      <c r="O10694" s="96"/>
      <c r="P10694" s="96"/>
    </row>
    <row r="10695" spans="1:16" x14ac:dyDescent="0.25">
      <c r="A10695" s="97">
        <v>43812</v>
      </c>
      <c r="B10695" s="101">
        <v>38</v>
      </c>
      <c r="C10695" s="92" t="str">
        <f t="shared" si="498"/>
        <v>GET /domestic-standing-order-consents/{ConsentId}</v>
      </c>
      <c r="D10695" s="94" t="s">
        <v>208</v>
      </c>
      <c r="E10695" s="93" t="str">
        <f t="shared" si="499"/>
        <v>PISP</v>
      </c>
      <c r="F10695" s="93" t="str">
        <f t="shared" si="500"/>
        <v>N</v>
      </c>
      <c r="G10695" s="95">
        <v>22119908.595861189</v>
      </c>
      <c r="H10695" s="99">
        <v>31637.421242385222</v>
      </c>
      <c r="I10695" s="99">
        <v>201.86413718194555</v>
      </c>
      <c r="J10695" s="96"/>
      <c r="K10695" s="96"/>
      <c r="L10695" s="96"/>
      <c r="M10695" s="96"/>
      <c r="N10695" s="96"/>
      <c r="O10695" s="96"/>
      <c r="P10695" s="96"/>
    </row>
    <row r="10696" spans="1:16" x14ac:dyDescent="0.25">
      <c r="A10696" s="97">
        <v>43812</v>
      </c>
      <c r="B10696" s="101">
        <v>39</v>
      </c>
      <c r="C10696" s="92" t="str">
        <f t="shared" ref="C10696:C10759" si="501">VLOOKUP($B10696,endpoints,3)</f>
        <v>POST /domestic-standing-orders</v>
      </c>
      <c r="D10696" s="94" t="s">
        <v>208</v>
      </c>
      <c r="E10696" s="93" t="str">
        <f t="shared" ref="E10696:E10759" si="502">VLOOKUP($B10696,endpoints,4)</f>
        <v>PISP</v>
      </c>
      <c r="F10696" s="93" t="str">
        <f t="shared" ref="F10696:F10759" si="503">VLOOKUP($B10696,endpoints,5)</f>
        <v>Y</v>
      </c>
      <c r="G10696" s="95">
        <v>8056757.5982581498</v>
      </c>
      <c r="H10696" s="99">
        <v>17686.339590207204</v>
      </c>
      <c r="I10696" s="99">
        <v>1.9176925546553332</v>
      </c>
      <c r="J10696" s="96"/>
      <c r="K10696" s="96"/>
      <c r="L10696" s="96"/>
      <c r="M10696" s="96"/>
      <c r="N10696" s="96"/>
      <c r="O10696" s="96"/>
      <c r="P10696" s="96"/>
    </row>
    <row r="10697" spans="1:16" x14ac:dyDescent="0.25">
      <c r="A10697" s="97">
        <v>43812</v>
      </c>
      <c r="B10697" s="101">
        <v>40</v>
      </c>
      <c r="C10697" s="92" t="str">
        <f t="shared" si="501"/>
        <v>GET /domestic-standing-orders/{DomesticStandingOrderId}</v>
      </c>
      <c r="D10697" s="94" t="s">
        <v>208</v>
      </c>
      <c r="E10697" s="93" t="str">
        <f t="shared" si="502"/>
        <v>PISP</v>
      </c>
      <c r="F10697" s="93" t="str">
        <f t="shared" si="503"/>
        <v>Y</v>
      </c>
      <c r="G10697" s="95">
        <v>5823161.4167714035</v>
      </c>
      <c r="H10697" s="99">
        <v>8719.2405853347609</v>
      </c>
      <c r="I10697" s="99">
        <v>233.53828012030985</v>
      </c>
      <c r="J10697" s="96"/>
      <c r="K10697" s="96"/>
      <c r="L10697" s="96"/>
      <c r="M10697" s="96"/>
      <c r="N10697" s="96"/>
      <c r="O10697" s="96"/>
      <c r="P10697" s="96"/>
    </row>
    <row r="10698" spans="1:16" x14ac:dyDescent="0.25">
      <c r="A10698" s="97">
        <v>43812</v>
      </c>
      <c r="B10698" s="101">
        <v>41</v>
      </c>
      <c r="C10698" s="92" t="str">
        <f t="shared" si="501"/>
        <v>POST /international-payment-consents</v>
      </c>
      <c r="D10698" s="94" t="s">
        <v>208</v>
      </c>
      <c r="E10698" s="93" t="str">
        <f t="shared" si="502"/>
        <v>PISP</v>
      </c>
      <c r="F10698" s="93" t="str">
        <f t="shared" si="503"/>
        <v>N</v>
      </c>
      <c r="G10698" s="95">
        <v>30987872.005397789</v>
      </c>
      <c r="H10698" s="99">
        <v>43836.343070549417</v>
      </c>
      <c r="I10698" s="99">
        <v>63.188455776344632</v>
      </c>
      <c r="J10698" s="96"/>
      <c r="K10698" s="96"/>
      <c r="L10698" s="96"/>
      <c r="M10698" s="96"/>
      <c r="N10698" s="96"/>
      <c r="O10698" s="96"/>
      <c r="P10698" s="96"/>
    </row>
    <row r="10699" spans="1:16" x14ac:dyDescent="0.25">
      <c r="A10699" s="97">
        <v>43812</v>
      </c>
      <c r="B10699" s="101">
        <v>42</v>
      </c>
      <c r="C10699" s="92" t="str">
        <f t="shared" si="501"/>
        <v>GET /international-payment-consents/{ConsentId}</v>
      </c>
      <c r="D10699" s="94" t="s">
        <v>208</v>
      </c>
      <c r="E10699" s="93" t="str">
        <f t="shared" si="502"/>
        <v>PISP</v>
      </c>
      <c r="F10699" s="93" t="str">
        <f t="shared" si="503"/>
        <v>N</v>
      </c>
      <c r="G10699" s="95">
        <v>32199648.674037449</v>
      </c>
      <c r="H10699" s="99">
        <v>34236.863228082555</v>
      </c>
      <c r="I10699" s="99">
        <v>262.07749915744654</v>
      </c>
      <c r="J10699" s="96"/>
      <c r="K10699" s="96"/>
      <c r="L10699" s="96"/>
      <c r="M10699" s="96"/>
      <c r="N10699" s="96"/>
      <c r="O10699" s="96"/>
      <c r="P10699" s="96"/>
    </row>
    <row r="10700" spans="1:16" x14ac:dyDescent="0.25">
      <c r="A10700" s="97">
        <v>43812</v>
      </c>
      <c r="B10700" s="101">
        <v>43</v>
      </c>
      <c r="C10700" s="92" t="str">
        <f t="shared" si="501"/>
        <v>POST /international-payments</v>
      </c>
      <c r="D10700" s="94" t="s">
        <v>208</v>
      </c>
      <c r="E10700" s="93" t="str">
        <f t="shared" si="502"/>
        <v>PISP</v>
      </c>
      <c r="F10700" s="93" t="str">
        <f t="shared" si="503"/>
        <v>Y</v>
      </c>
      <c r="G10700" s="95">
        <v>37384309.139765762</v>
      </c>
      <c r="H10700" s="99">
        <v>38547.069860309231</v>
      </c>
      <c r="I10700" s="99">
        <v>42.044656720658296</v>
      </c>
      <c r="J10700" s="96"/>
      <c r="K10700" s="96"/>
      <c r="L10700" s="96"/>
      <c r="M10700" s="96"/>
      <c r="N10700" s="96"/>
      <c r="O10700" s="96"/>
      <c r="P10700" s="96"/>
    </row>
    <row r="10701" spans="1:16" x14ac:dyDescent="0.25">
      <c r="A10701" s="97">
        <v>43812</v>
      </c>
      <c r="B10701" s="101">
        <v>44</v>
      </c>
      <c r="C10701" s="92" t="str">
        <f t="shared" si="501"/>
        <v>GET /international-payments/{InternationalPaymentId}</v>
      </c>
      <c r="D10701" s="94" t="s">
        <v>208</v>
      </c>
      <c r="E10701" s="93" t="str">
        <f t="shared" si="502"/>
        <v>PISP</v>
      </c>
      <c r="F10701" s="93" t="str">
        <f t="shared" si="503"/>
        <v>Y</v>
      </c>
      <c r="G10701" s="95">
        <v>12448721.433081932</v>
      </c>
      <c r="H10701" s="99">
        <v>18678.058106991059</v>
      </c>
      <c r="I10701" s="99">
        <v>64.234854289058291</v>
      </c>
      <c r="J10701" s="96"/>
      <c r="K10701" s="96"/>
      <c r="L10701" s="96"/>
      <c r="M10701" s="96"/>
      <c r="N10701" s="96"/>
      <c r="O10701" s="96"/>
      <c r="P10701" s="96"/>
    </row>
    <row r="10702" spans="1:16" x14ac:dyDescent="0.25">
      <c r="A10702" s="97">
        <v>43812</v>
      </c>
      <c r="B10702" s="101">
        <v>45</v>
      </c>
      <c r="C10702" s="92" t="str">
        <f t="shared" si="501"/>
        <v>POST /international-scheduled-payment-consents</v>
      </c>
      <c r="D10702" s="94" t="s">
        <v>208</v>
      </c>
      <c r="E10702" s="93" t="str">
        <f t="shared" si="502"/>
        <v>PISP</v>
      </c>
      <c r="F10702" s="93" t="str">
        <f t="shared" si="503"/>
        <v>N</v>
      </c>
      <c r="G10702" s="95">
        <v>23087613.644093867</v>
      </c>
      <c r="H10702" s="99">
        <v>35794.910633198422</v>
      </c>
      <c r="I10702" s="99">
        <v>14.458461493772671</v>
      </c>
      <c r="J10702" s="96"/>
      <c r="K10702" s="96"/>
      <c r="L10702" s="96"/>
      <c r="M10702" s="96"/>
      <c r="N10702" s="96"/>
      <c r="O10702" s="96"/>
      <c r="P10702" s="96"/>
    </row>
    <row r="10703" spans="1:16" x14ac:dyDescent="0.25">
      <c r="A10703" s="97">
        <v>43812</v>
      </c>
      <c r="B10703" s="101">
        <v>46</v>
      </c>
      <c r="C10703" s="92" t="str">
        <f t="shared" si="501"/>
        <v>GET /international-scheduled-payment-consents/{ConsentId}</v>
      </c>
      <c r="D10703" s="94" t="s">
        <v>208</v>
      </c>
      <c r="E10703" s="93" t="str">
        <f t="shared" si="502"/>
        <v>PISP</v>
      </c>
      <c r="F10703" s="93" t="str">
        <f t="shared" si="503"/>
        <v>N</v>
      </c>
      <c r="G10703" s="95">
        <v>9969388.5655508544</v>
      </c>
      <c r="H10703" s="99">
        <v>29413.931567700802</v>
      </c>
      <c r="I10703" s="99">
        <v>23.804160457252024</v>
      </c>
      <c r="J10703" s="96"/>
      <c r="K10703" s="96"/>
      <c r="L10703" s="96"/>
      <c r="M10703" s="96"/>
      <c r="N10703" s="96"/>
      <c r="O10703" s="96"/>
      <c r="P10703" s="96"/>
    </row>
    <row r="10704" spans="1:16" x14ac:dyDescent="0.25">
      <c r="A10704" s="97">
        <v>43812</v>
      </c>
      <c r="B10704" s="101">
        <v>47</v>
      </c>
      <c r="C10704" s="92" t="str">
        <f t="shared" si="501"/>
        <v>POST /international-scheduled-payments</v>
      </c>
      <c r="D10704" s="94" t="s">
        <v>208</v>
      </c>
      <c r="E10704" s="93" t="str">
        <f t="shared" si="502"/>
        <v>PISP</v>
      </c>
      <c r="F10704" s="93" t="str">
        <f t="shared" si="503"/>
        <v>Y</v>
      </c>
      <c r="G10704" s="95">
        <v>14074399.962114336</v>
      </c>
      <c r="H10704" s="99">
        <v>21071.08415964702</v>
      </c>
      <c r="I10704" s="99">
        <v>69.187768787977433</v>
      </c>
      <c r="J10704" s="96"/>
      <c r="K10704" s="96"/>
      <c r="L10704" s="96"/>
      <c r="M10704" s="96"/>
      <c r="N10704" s="96"/>
      <c r="O10704" s="96"/>
      <c r="P10704" s="96"/>
    </row>
    <row r="10705" spans="1:16" x14ac:dyDescent="0.25">
      <c r="A10705" s="97">
        <v>43812</v>
      </c>
      <c r="B10705" s="101">
        <v>48</v>
      </c>
      <c r="C10705" s="92" t="str">
        <f t="shared" si="501"/>
        <v>GET /international-scheduled-payments/{InternationalScheduledPaymentId}</v>
      </c>
      <c r="D10705" s="94" t="s">
        <v>208</v>
      </c>
      <c r="E10705" s="93" t="str">
        <f t="shared" si="502"/>
        <v>PISP</v>
      </c>
      <c r="F10705" s="93" t="str">
        <f t="shared" si="503"/>
        <v>Y</v>
      </c>
      <c r="G10705" s="95">
        <v>20868627.663982227</v>
      </c>
      <c r="H10705" s="99">
        <v>34111.302680626104</v>
      </c>
      <c r="I10705" s="99">
        <v>58.150753292665442</v>
      </c>
      <c r="J10705" s="96"/>
      <c r="K10705" s="96"/>
      <c r="L10705" s="96"/>
      <c r="M10705" s="96"/>
      <c r="N10705" s="96"/>
      <c r="O10705" s="96"/>
      <c r="P10705" s="96"/>
    </row>
    <row r="10706" spans="1:16" x14ac:dyDescent="0.25">
      <c r="A10706" s="97">
        <v>43812</v>
      </c>
      <c r="B10706" s="101">
        <v>49</v>
      </c>
      <c r="C10706" s="92" t="str">
        <f t="shared" si="501"/>
        <v>POST /international-standing-order-consents</v>
      </c>
      <c r="D10706" s="94" t="s">
        <v>208</v>
      </c>
      <c r="E10706" s="93" t="str">
        <f t="shared" si="502"/>
        <v>PISP</v>
      </c>
      <c r="F10706" s="93" t="str">
        <f t="shared" si="503"/>
        <v>N</v>
      </c>
      <c r="G10706" s="95">
        <v>3761163.1468145503</v>
      </c>
      <c r="H10706" s="99">
        <v>11596.306315495473</v>
      </c>
      <c r="I10706" s="99">
        <v>6.5109676944304571</v>
      </c>
      <c r="J10706" s="96"/>
      <c r="K10706" s="96"/>
      <c r="L10706" s="96"/>
      <c r="M10706" s="96"/>
      <c r="N10706" s="96"/>
      <c r="O10706" s="96"/>
      <c r="P10706" s="96"/>
    </row>
    <row r="10707" spans="1:16" x14ac:dyDescent="0.25">
      <c r="A10707" s="97">
        <v>43812</v>
      </c>
      <c r="B10707" s="101">
        <v>50</v>
      </c>
      <c r="C10707" s="92" t="str">
        <f t="shared" si="501"/>
        <v>GET /international-standing-order-consents/{ConsentId}</v>
      </c>
      <c r="D10707" s="94" t="s">
        <v>208</v>
      </c>
      <c r="E10707" s="93" t="str">
        <f t="shared" si="502"/>
        <v>PISP</v>
      </c>
      <c r="F10707" s="93" t="str">
        <f t="shared" si="503"/>
        <v>N</v>
      </c>
      <c r="G10707" s="95">
        <v>20152569.593742374</v>
      </c>
      <c r="H10707" s="99">
        <v>29841.033730100215</v>
      </c>
      <c r="I10707" s="99">
        <v>267.74965252599179</v>
      </c>
      <c r="J10707" s="96"/>
      <c r="K10707" s="96"/>
      <c r="L10707" s="96"/>
      <c r="M10707" s="96"/>
      <c r="N10707" s="96"/>
      <c r="O10707" s="96"/>
      <c r="P10707" s="96"/>
    </row>
    <row r="10708" spans="1:16" x14ac:dyDescent="0.25">
      <c r="A10708" s="97">
        <v>43812</v>
      </c>
      <c r="B10708" s="101">
        <v>51</v>
      </c>
      <c r="C10708" s="92" t="str">
        <f t="shared" si="501"/>
        <v>POST /international-standing-orders</v>
      </c>
      <c r="D10708" s="94" t="s">
        <v>208</v>
      </c>
      <c r="E10708" s="93" t="str">
        <f t="shared" si="502"/>
        <v>PISP</v>
      </c>
      <c r="F10708" s="93" t="str">
        <f t="shared" si="503"/>
        <v>Y</v>
      </c>
      <c r="G10708" s="95">
        <v>14086501.855724052</v>
      </c>
      <c r="H10708" s="99">
        <v>24366.37338072043</v>
      </c>
      <c r="I10708" s="99">
        <v>236.92254095240639</v>
      </c>
      <c r="J10708" s="96"/>
      <c r="K10708" s="96"/>
      <c r="L10708" s="96"/>
      <c r="M10708" s="96"/>
      <c r="N10708" s="96"/>
      <c r="O10708" s="96"/>
      <c r="P10708" s="96"/>
    </row>
    <row r="10709" spans="1:16" x14ac:dyDescent="0.25">
      <c r="A10709" s="97">
        <v>43812</v>
      </c>
      <c r="B10709" s="101">
        <v>52</v>
      </c>
      <c r="C10709" s="92" t="str">
        <f t="shared" si="501"/>
        <v>GET /international-standing-orders/{InternationalStandingOrderPaymentId}</v>
      </c>
      <c r="D10709" s="94" t="s">
        <v>208</v>
      </c>
      <c r="E10709" s="93" t="str">
        <f t="shared" si="502"/>
        <v>PISP</v>
      </c>
      <c r="F10709" s="93" t="str">
        <f t="shared" si="503"/>
        <v>Y</v>
      </c>
      <c r="G10709" s="95">
        <v>6652032.2551035564</v>
      </c>
      <c r="H10709" s="99">
        <v>16586.922357064865</v>
      </c>
      <c r="I10709" s="99">
        <v>72.345008381350681</v>
      </c>
      <c r="J10709" s="96"/>
      <c r="K10709" s="96"/>
      <c r="L10709" s="96"/>
      <c r="M10709" s="96"/>
      <c r="N10709" s="96"/>
      <c r="O10709" s="96"/>
      <c r="P10709" s="96"/>
    </row>
    <row r="10710" spans="1:16" x14ac:dyDescent="0.25">
      <c r="A10710" s="97">
        <v>43812</v>
      </c>
      <c r="B10710" s="101">
        <v>53</v>
      </c>
      <c r="C10710" s="92" t="str">
        <f t="shared" si="501"/>
        <v>POST /file-payment-consents</v>
      </c>
      <c r="D10710" s="94" t="s">
        <v>208</v>
      </c>
      <c r="E10710" s="93" t="str">
        <f t="shared" si="502"/>
        <v>PISP</v>
      </c>
      <c r="F10710" s="93" t="str">
        <f t="shared" si="503"/>
        <v>N</v>
      </c>
      <c r="G10710" s="95">
        <v>12489910.605660165</v>
      </c>
      <c r="H10710" s="99">
        <v>15171.095035942653</v>
      </c>
      <c r="I10710" s="99">
        <v>20.711166764651399</v>
      </c>
      <c r="J10710" s="96"/>
      <c r="K10710" s="96"/>
      <c r="L10710" s="96"/>
      <c r="M10710" s="96"/>
      <c r="N10710" s="96"/>
      <c r="O10710" s="96"/>
      <c r="P10710" s="96"/>
    </row>
    <row r="10711" spans="1:16" x14ac:dyDescent="0.25">
      <c r="A10711" s="97">
        <v>43812</v>
      </c>
      <c r="B10711" s="101">
        <v>54</v>
      </c>
      <c r="C10711" s="92" t="str">
        <f t="shared" si="501"/>
        <v>GET /file-payment-consents/{ConsentId}</v>
      </c>
      <c r="D10711" s="94" t="s">
        <v>208</v>
      </c>
      <c r="E10711" s="93" t="str">
        <f t="shared" si="502"/>
        <v>PISP</v>
      </c>
      <c r="F10711" s="93" t="str">
        <f t="shared" si="503"/>
        <v>N</v>
      </c>
      <c r="G10711" s="95">
        <v>22369344.722903553</v>
      </c>
      <c r="H10711" s="99">
        <v>25143.430369041413</v>
      </c>
      <c r="I10711" s="99">
        <v>177.05028380216106</v>
      </c>
      <c r="J10711" s="96"/>
      <c r="K10711" s="96"/>
      <c r="L10711" s="96"/>
      <c r="M10711" s="96"/>
      <c r="N10711" s="96"/>
      <c r="O10711" s="96"/>
      <c r="P10711" s="96"/>
    </row>
    <row r="10712" spans="1:16" x14ac:dyDescent="0.25">
      <c r="A10712" s="97">
        <v>43812</v>
      </c>
      <c r="B10712" s="101">
        <v>55</v>
      </c>
      <c r="C10712" s="92" t="str">
        <f t="shared" si="501"/>
        <v>POST /file-payment-consents/{ConsentId}/file</v>
      </c>
      <c r="D10712" s="94" t="s">
        <v>208</v>
      </c>
      <c r="E10712" s="93" t="str">
        <f t="shared" si="502"/>
        <v>PISP</v>
      </c>
      <c r="F10712" s="93" t="str">
        <f t="shared" si="503"/>
        <v>N</v>
      </c>
      <c r="G10712" s="95">
        <v>20840246.982412014</v>
      </c>
      <c r="H10712" s="99">
        <v>29751.7955651048</v>
      </c>
      <c r="I10712" s="99">
        <v>61.277467407819842</v>
      </c>
      <c r="J10712" s="96"/>
      <c r="K10712" s="96"/>
      <c r="L10712" s="96"/>
      <c r="M10712" s="96"/>
      <c r="N10712" s="96"/>
      <c r="O10712" s="96"/>
      <c r="P10712" s="96"/>
    </row>
    <row r="10713" spans="1:16" x14ac:dyDescent="0.25">
      <c r="A10713" s="97">
        <v>43812</v>
      </c>
      <c r="B10713" s="101">
        <v>56</v>
      </c>
      <c r="C10713" s="92" t="str">
        <f t="shared" si="501"/>
        <v>GET /file-payment-consents/{ConsentId}/file</v>
      </c>
      <c r="D10713" s="94" t="s">
        <v>208</v>
      </c>
      <c r="E10713" s="93" t="str">
        <f t="shared" si="502"/>
        <v>PISP</v>
      </c>
      <c r="F10713" s="93" t="str">
        <f t="shared" si="503"/>
        <v>N</v>
      </c>
      <c r="G10713" s="95">
        <v>21657560.325641129</v>
      </c>
      <c r="H10713" s="99">
        <v>34420.084732296003</v>
      </c>
      <c r="I10713" s="99">
        <v>45.022909896499783</v>
      </c>
      <c r="J10713" s="96"/>
      <c r="K10713" s="96"/>
      <c r="L10713" s="96"/>
      <c r="M10713" s="96"/>
      <c r="N10713" s="96"/>
      <c r="O10713" s="96"/>
      <c r="P10713" s="96"/>
    </row>
    <row r="10714" spans="1:16" x14ac:dyDescent="0.25">
      <c r="A10714" s="97">
        <v>43812</v>
      </c>
      <c r="B10714" s="101">
        <v>57</v>
      </c>
      <c r="C10714" s="92" t="str">
        <f t="shared" si="501"/>
        <v>POST /file-payments</v>
      </c>
      <c r="D10714" s="94" t="s">
        <v>208</v>
      </c>
      <c r="E10714" s="93" t="str">
        <f t="shared" si="502"/>
        <v>PISP</v>
      </c>
      <c r="F10714" s="93" t="str">
        <f t="shared" si="503"/>
        <v>Y</v>
      </c>
      <c r="G10714" s="95">
        <v>333093684.73387396</v>
      </c>
      <c r="H10714" s="99">
        <v>4243.9146679043788</v>
      </c>
      <c r="I10714" s="99">
        <v>59.027210757822239</v>
      </c>
      <c r="J10714" s="96"/>
      <c r="K10714" s="96"/>
      <c r="L10714" s="96"/>
      <c r="M10714" s="96"/>
      <c r="N10714" s="96"/>
      <c r="O10714" s="96"/>
      <c r="P10714" s="96"/>
    </row>
    <row r="10715" spans="1:16" x14ac:dyDescent="0.25">
      <c r="A10715" s="97">
        <v>43812</v>
      </c>
      <c r="B10715" s="101">
        <v>58</v>
      </c>
      <c r="C10715" s="92" t="str">
        <f t="shared" si="501"/>
        <v>GET /file-payments/{FilePaymentId}</v>
      </c>
      <c r="D10715" s="94" t="s">
        <v>208</v>
      </c>
      <c r="E10715" s="93" t="str">
        <f t="shared" si="502"/>
        <v>PISP</v>
      </c>
      <c r="F10715" s="93" t="str">
        <f t="shared" si="503"/>
        <v>Y</v>
      </c>
      <c r="G10715" s="95">
        <v>68177371.403738856</v>
      </c>
      <c r="H10715" s="99">
        <v>845.74977089048264</v>
      </c>
      <c r="I10715" s="99">
        <v>113.83912228979565</v>
      </c>
      <c r="J10715" s="96"/>
      <c r="K10715" s="96"/>
      <c r="L10715" s="96"/>
      <c r="M10715" s="96"/>
      <c r="N10715" s="96"/>
      <c r="O10715" s="96"/>
      <c r="P10715" s="96"/>
    </row>
    <row r="10716" spans="1:16" x14ac:dyDescent="0.25">
      <c r="A10716" s="97">
        <v>43812</v>
      </c>
      <c r="B10716" s="101">
        <v>59</v>
      </c>
      <c r="C10716" s="92" t="str">
        <f t="shared" si="501"/>
        <v>GET /file-payments/{FilePaymentId}/report-file</v>
      </c>
      <c r="D10716" s="94" t="s">
        <v>208</v>
      </c>
      <c r="E10716" s="93" t="str">
        <f t="shared" si="502"/>
        <v>PISP</v>
      </c>
      <c r="F10716" s="93" t="str">
        <f t="shared" si="503"/>
        <v>Y</v>
      </c>
      <c r="G10716" s="95">
        <v>53567168.505643763</v>
      </c>
      <c r="H10716" s="99">
        <v>2290.2729725763425</v>
      </c>
      <c r="I10716" s="99">
        <v>90.321935146901779</v>
      </c>
      <c r="J10716" s="96"/>
      <c r="K10716" s="96"/>
      <c r="L10716" s="96"/>
      <c r="M10716" s="96"/>
      <c r="N10716" s="96"/>
      <c r="O10716" s="96"/>
      <c r="P10716" s="96"/>
    </row>
    <row r="10717" spans="1:16" x14ac:dyDescent="0.25">
      <c r="A10717" s="97">
        <v>43812</v>
      </c>
      <c r="B10717" s="101">
        <v>60</v>
      </c>
      <c r="C10717" s="92" t="str">
        <f t="shared" si="501"/>
        <v>POST /funds-confirmation-consents</v>
      </c>
      <c r="D10717" s="94" t="s">
        <v>208</v>
      </c>
      <c r="E10717" s="93" t="str">
        <f t="shared" si="502"/>
        <v>CoF</v>
      </c>
      <c r="F10717" s="93" t="str">
        <f t="shared" si="503"/>
        <v>N</v>
      </c>
      <c r="G10717" s="95">
        <v>13573289.27019731</v>
      </c>
      <c r="H10717" s="99">
        <v>15056.609829173989</v>
      </c>
      <c r="I10717" s="99">
        <v>11.717014105978519</v>
      </c>
      <c r="J10717" s="96"/>
      <c r="K10717" s="96"/>
      <c r="L10717" s="96"/>
      <c r="M10717" s="96"/>
      <c r="N10717" s="96"/>
      <c r="O10717" s="96"/>
      <c r="P10717" s="96"/>
    </row>
    <row r="10718" spans="1:16" x14ac:dyDescent="0.25">
      <c r="A10718" s="97">
        <v>43812</v>
      </c>
      <c r="B10718" s="101">
        <v>61</v>
      </c>
      <c r="C10718" s="92" t="str">
        <f t="shared" si="501"/>
        <v>GET /funds-confirmation-consents/{ConsentId}</v>
      </c>
      <c r="D10718" s="94" t="s">
        <v>208</v>
      </c>
      <c r="E10718" s="93" t="str">
        <f t="shared" si="502"/>
        <v>CoF</v>
      </c>
      <c r="F10718" s="93" t="str">
        <f t="shared" si="503"/>
        <v>N</v>
      </c>
      <c r="G10718" s="95">
        <v>20748192.902084813</v>
      </c>
      <c r="H10718" s="99">
        <v>45160.518151964003</v>
      </c>
      <c r="I10718" s="99">
        <v>191.37300381645903</v>
      </c>
      <c r="J10718" s="96"/>
      <c r="K10718" s="96"/>
      <c r="L10718" s="96"/>
      <c r="M10718" s="96"/>
      <c r="N10718" s="96"/>
      <c r="O10718" s="96"/>
      <c r="P10718" s="96"/>
    </row>
    <row r="10719" spans="1:16" x14ac:dyDescent="0.25">
      <c r="A10719" s="97">
        <v>43812</v>
      </c>
      <c r="B10719" s="101">
        <v>62</v>
      </c>
      <c r="C10719" s="92" t="str">
        <f t="shared" si="501"/>
        <v>DELETE /funds-confirmation-consents/{ConsentId}</v>
      </c>
      <c r="D10719" s="94" t="s">
        <v>208</v>
      </c>
      <c r="E10719" s="93" t="str">
        <f t="shared" si="502"/>
        <v>CoF</v>
      </c>
      <c r="F10719" s="93" t="str">
        <f t="shared" si="503"/>
        <v>N</v>
      </c>
      <c r="G10719" s="95">
        <v>6441687.5373903848</v>
      </c>
      <c r="H10719" s="99">
        <v>13841.558519134038</v>
      </c>
      <c r="I10719" s="99">
        <v>123.50111419108165</v>
      </c>
      <c r="J10719" s="96"/>
      <c r="K10719" s="96"/>
      <c r="L10719" s="96"/>
      <c r="M10719" s="96"/>
      <c r="N10719" s="96"/>
      <c r="O10719" s="96"/>
      <c r="P10719" s="96"/>
    </row>
    <row r="10720" spans="1:16" x14ac:dyDescent="0.25">
      <c r="A10720" s="97">
        <v>43812</v>
      </c>
      <c r="B10720" s="101">
        <v>63</v>
      </c>
      <c r="C10720" s="92" t="str">
        <f t="shared" si="501"/>
        <v>POST /funds-confirmations</v>
      </c>
      <c r="D10720" s="94" t="s">
        <v>208</v>
      </c>
      <c r="E10720" s="93" t="str">
        <f t="shared" si="502"/>
        <v>CoF</v>
      </c>
      <c r="F10720" s="93" t="str">
        <f t="shared" si="503"/>
        <v>Y</v>
      </c>
      <c r="G10720" s="95">
        <v>7854112.3977325689</v>
      </c>
      <c r="H10720" s="99">
        <v>17936.471840566435</v>
      </c>
      <c r="I10720" s="99">
        <v>233.66585323429823</v>
      </c>
      <c r="J10720" s="96"/>
      <c r="K10720" s="96"/>
      <c r="L10720" s="96"/>
      <c r="M10720" s="96"/>
      <c r="N10720" s="96"/>
      <c r="O10720" s="96"/>
      <c r="P10720" s="96"/>
    </row>
    <row r="10721" spans="1:16" x14ac:dyDescent="0.25">
      <c r="A10721" s="97">
        <v>43812</v>
      </c>
      <c r="B10721" s="101">
        <v>75</v>
      </c>
      <c r="C10721" s="92" t="str">
        <f t="shared" si="501"/>
        <v>GET /domestic-payment-consents/{ConsentId}/funds-confirmation</v>
      </c>
      <c r="D10721" s="94" t="s">
        <v>208</v>
      </c>
      <c r="E10721" s="93" t="str">
        <f t="shared" si="502"/>
        <v>CoF</v>
      </c>
      <c r="F10721" s="93" t="str">
        <f t="shared" si="503"/>
        <v>Y</v>
      </c>
      <c r="G10721" s="95">
        <v>3842580.7348152795</v>
      </c>
      <c r="H10721" s="99">
        <v>6389.1603928379154</v>
      </c>
      <c r="I10721" s="99">
        <v>208.17559949906601</v>
      </c>
      <c r="J10721" s="96"/>
      <c r="K10721" s="96"/>
      <c r="L10721" s="96"/>
      <c r="M10721" s="96"/>
      <c r="N10721" s="96"/>
      <c r="O10721" s="96"/>
      <c r="P10721" s="96"/>
    </row>
    <row r="10722" spans="1:16" x14ac:dyDescent="0.25">
      <c r="A10722" s="97">
        <v>43812</v>
      </c>
      <c r="B10722" s="101">
        <v>76</v>
      </c>
      <c r="C10722" s="92" t="str">
        <f t="shared" si="501"/>
        <v>GET /international-payment-consents/{ConsentId}/funds-confirmation</v>
      </c>
      <c r="D10722" s="94" t="s">
        <v>208</v>
      </c>
      <c r="E10722" s="93" t="str">
        <f t="shared" si="502"/>
        <v>CoF</v>
      </c>
      <c r="F10722" s="93" t="str">
        <f t="shared" si="503"/>
        <v>Y</v>
      </c>
      <c r="G10722" s="95">
        <v>17812734.488207791</v>
      </c>
      <c r="H10722" s="99">
        <v>40312.544255220826</v>
      </c>
      <c r="I10722" s="99">
        <v>99.497628396554944</v>
      </c>
      <c r="J10722" s="96"/>
      <c r="K10722" s="96"/>
      <c r="L10722" s="96"/>
      <c r="M10722" s="96"/>
      <c r="N10722" s="96"/>
      <c r="O10722" s="96"/>
      <c r="P10722" s="96"/>
    </row>
    <row r="10723" spans="1:16" x14ac:dyDescent="0.25">
      <c r="A10723" s="97">
        <v>43812</v>
      </c>
      <c r="B10723" s="101">
        <v>77</v>
      </c>
      <c r="C10723" s="92" t="str">
        <f t="shared" si="501"/>
        <v>GET /international-scheduled-payment-consents/{ConsentId}/funds-confirmation</v>
      </c>
      <c r="D10723" s="94" t="s">
        <v>208</v>
      </c>
      <c r="E10723" s="93" t="str">
        <f t="shared" si="502"/>
        <v>CoF</v>
      </c>
      <c r="F10723" s="93" t="str">
        <f t="shared" si="503"/>
        <v>Y</v>
      </c>
      <c r="G10723" s="95">
        <v>31915708.634826928</v>
      </c>
      <c r="H10723" s="99">
        <v>47087.278148272257</v>
      </c>
      <c r="I10723" s="99">
        <v>9.2849536458702424</v>
      </c>
      <c r="J10723" s="96"/>
      <c r="K10723" s="96"/>
      <c r="L10723" s="96"/>
      <c r="M10723" s="96"/>
      <c r="N10723" s="96"/>
      <c r="O10723" s="96"/>
      <c r="P10723" s="96"/>
    </row>
    <row r="10724" spans="1:16" x14ac:dyDescent="0.25">
      <c r="A10724" s="97">
        <v>43812</v>
      </c>
      <c r="B10724" s="101">
        <v>78</v>
      </c>
      <c r="C10724" s="92" t="str">
        <f t="shared" si="501"/>
        <v>GET /accounts/{AccountId}/parties</v>
      </c>
      <c r="D10724" s="94" t="s">
        <v>208</v>
      </c>
      <c r="E10724" s="93" t="str">
        <f t="shared" si="502"/>
        <v>AISP</v>
      </c>
      <c r="F10724" s="93" t="str">
        <f t="shared" si="503"/>
        <v>Y</v>
      </c>
      <c r="G10724" s="104">
        <v>1138331.4575082427</v>
      </c>
      <c r="H10724" s="99">
        <v>47984.620572092281</v>
      </c>
      <c r="I10724" s="99">
        <v>0</v>
      </c>
      <c r="J10724" s="96"/>
      <c r="K10724" s="96"/>
      <c r="L10724" s="96"/>
      <c r="M10724" s="96"/>
      <c r="N10724" s="96"/>
      <c r="O10724" s="96"/>
      <c r="P10724" s="96"/>
    </row>
    <row r="10725" spans="1:16" x14ac:dyDescent="0.25">
      <c r="A10725" s="97">
        <v>43812</v>
      </c>
      <c r="B10725" s="101">
        <v>79</v>
      </c>
      <c r="C10725" s="92" t="str">
        <f t="shared" si="501"/>
        <v>GET /domestic-payments/{DomesticPaymentId}/payment-details</v>
      </c>
      <c r="D10725" s="94" t="s">
        <v>208</v>
      </c>
      <c r="E10725" s="93" t="str">
        <f t="shared" si="502"/>
        <v>PISP</v>
      </c>
      <c r="F10725" s="93" t="str">
        <f t="shared" si="503"/>
        <v>Y</v>
      </c>
      <c r="G10725" s="104">
        <v>33906925.71677085</v>
      </c>
      <c r="H10725" s="99">
        <v>46299.064704584176</v>
      </c>
      <c r="I10725" s="99">
        <v>74.913069696327511</v>
      </c>
      <c r="J10725" s="96"/>
      <c r="K10725" s="96"/>
      <c r="L10725" s="96"/>
      <c r="M10725" s="96"/>
      <c r="N10725" s="96"/>
      <c r="O10725" s="96"/>
      <c r="P10725" s="96"/>
    </row>
    <row r="10726" spans="1:16" x14ac:dyDescent="0.25">
      <c r="A10726" s="97">
        <v>43812</v>
      </c>
      <c r="B10726" s="101">
        <v>80</v>
      </c>
      <c r="C10726" s="92" t="str">
        <f t="shared" si="501"/>
        <v>GET /domestic-scheduled-payments/{DomesticScheduledPaymentId}/payment-details</v>
      </c>
      <c r="D10726" s="94" t="s">
        <v>208</v>
      </c>
      <c r="E10726" s="93" t="str">
        <f t="shared" si="502"/>
        <v>PISP</v>
      </c>
      <c r="F10726" s="93" t="str">
        <f t="shared" si="503"/>
        <v>Y</v>
      </c>
      <c r="G10726" s="104">
        <v>16177629.927193793</v>
      </c>
      <c r="H10726" s="99">
        <v>40036.554266421001</v>
      </c>
      <c r="I10726" s="99">
        <v>97.116491616853722</v>
      </c>
      <c r="J10726" s="96"/>
      <c r="K10726" s="96"/>
      <c r="L10726" s="96"/>
      <c r="M10726" s="96"/>
      <c r="N10726" s="96"/>
      <c r="O10726" s="96"/>
      <c r="P10726" s="96"/>
    </row>
    <row r="10727" spans="1:16" x14ac:dyDescent="0.25">
      <c r="A10727" s="97">
        <v>43812</v>
      </c>
      <c r="B10727" s="101">
        <v>81</v>
      </c>
      <c r="C10727" s="92" t="str">
        <f t="shared" si="501"/>
        <v>GET /domestic-standing-orders/{DomesticStandingOrderId}/payment-details</v>
      </c>
      <c r="D10727" s="94" t="s">
        <v>208</v>
      </c>
      <c r="E10727" s="93" t="str">
        <f t="shared" si="502"/>
        <v>PISP</v>
      </c>
      <c r="F10727" s="93" t="str">
        <f t="shared" si="503"/>
        <v>Y</v>
      </c>
      <c r="G10727" s="104">
        <v>6405477.5584485447</v>
      </c>
      <c r="H10727" s="99">
        <v>9591.1646438682383</v>
      </c>
      <c r="I10727" s="99">
        <v>256.89210813234087</v>
      </c>
      <c r="J10727" s="96"/>
      <c r="K10727" s="96"/>
      <c r="L10727" s="96"/>
      <c r="M10727" s="96"/>
      <c r="N10727" s="96"/>
      <c r="O10727" s="96"/>
      <c r="P10727" s="96"/>
    </row>
    <row r="10728" spans="1:16" x14ac:dyDescent="0.25">
      <c r="A10728" s="97">
        <v>43812</v>
      </c>
      <c r="B10728" s="101">
        <v>82</v>
      </c>
      <c r="C10728" s="92" t="str">
        <f t="shared" si="501"/>
        <v>GET /international-payments/{InternationalPaymentId}/payment-details</v>
      </c>
      <c r="D10728" s="94" t="s">
        <v>208</v>
      </c>
      <c r="E10728" s="93" t="str">
        <f t="shared" si="502"/>
        <v>PISP</v>
      </c>
      <c r="F10728" s="93" t="str">
        <f t="shared" si="503"/>
        <v>Y</v>
      </c>
      <c r="G10728" s="104">
        <v>13693593.576390127</v>
      </c>
      <c r="H10728" s="99">
        <v>20545.863917690167</v>
      </c>
      <c r="I10728" s="99">
        <v>70.658339717964125</v>
      </c>
      <c r="J10728" s="96"/>
      <c r="K10728" s="96"/>
      <c r="L10728" s="96"/>
      <c r="M10728" s="96"/>
      <c r="N10728" s="96"/>
      <c r="O10728" s="96"/>
      <c r="P10728" s="96"/>
    </row>
    <row r="10729" spans="1:16" x14ac:dyDescent="0.25">
      <c r="A10729" s="97">
        <v>43812</v>
      </c>
      <c r="B10729" s="101">
        <v>83</v>
      </c>
      <c r="C10729" s="92" t="str">
        <f t="shared" si="501"/>
        <v>GET /international-scheduled-payments/{InternationalScheduledPaymentId}/payment-details</v>
      </c>
      <c r="D10729" s="94" t="s">
        <v>208</v>
      </c>
      <c r="E10729" s="93" t="str">
        <f t="shared" si="502"/>
        <v>PISP</v>
      </c>
      <c r="F10729" s="93" t="str">
        <f t="shared" si="503"/>
        <v>Y</v>
      </c>
      <c r="G10729" s="104">
        <v>22955490.430380452</v>
      </c>
      <c r="H10729" s="99">
        <v>37522.432948688715</v>
      </c>
      <c r="I10729" s="99">
        <v>63.96582862193199</v>
      </c>
      <c r="J10729" s="96"/>
      <c r="K10729" s="96"/>
      <c r="L10729" s="96"/>
      <c r="M10729" s="96"/>
      <c r="N10729" s="96"/>
      <c r="O10729" s="96"/>
      <c r="P10729" s="96"/>
    </row>
    <row r="10730" spans="1:16" x14ac:dyDescent="0.25">
      <c r="A10730" s="97">
        <v>43812</v>
      </c>
      <c r="B10730" s="101">
        <v>84</v>
      </c>
      <c r="C10730" s="92" t="str">
        <f t="shared" si="501"/>
        <v>GET /international-standing-orders/{InternationalStandingOrderPaymentId}/payment-details</v>
      </c>
      <c r="D10730" s="94" t="s">
        <v>208</v>
      </c>
      <c r="E10730" s="93" t="str">
        <f t="shared" si="502"/>
        <v>PISP</v>
      </c>
      <c r="F10730" s="93" t="str">
        <f t="shared" si="503"/>
        <v>Y</v>
      </c>
      <c r="G10730" s="104">
        <v>7317235.4806139125</v>
      </c>
      <c r="H10730" s="99">
        <v>18245.614592771351</v>
      </c>
      <c r="I10730" s="99">
        <v>79.579509219485757</v>
      </c>
      <c r="J10730" s="96"/>
      <c r="K10730" s="96"/>
      <c r="L10730" s="96"/>
      <c r="M10730" s="96"/>
      <c r="N10730" s="96"/>
      <c r="O10730" s="96"/>
      <c r="P10730" s="96"/>
    </row>
    <row r="10731" spans="1:16" x14ac:dyDescent="0.25">
      <c r="A10731" s="97">
        <v>43812</v>
      </c>
      <c r="B10731" s="101">
        <v>85</v>
      </c>
      <c r="C10731" s="92" t="str">
        <f t="shared" si="501"/>
        <v>GET /file-payments/{FilePaymentId}/payment-details</v>
      </c>
      <c r="D10731" s="94" t="s">
        <v>208</v>
      </c>
      <c r="E10731" s="93" t="str">
        <f t="shared" si="502"/>
        <v>PISP</v>
      </c>
      <c r="F10731" s="93" t="str">
        <f t="shared" si="503"/>
        <v>Y</v>
      </c>
      <c r="G10731" s="104">
        <v>58923885.356208146</v>
      </c>
      <c r="H10731" s="99">
        <v>2519.3002698339769</v>
      </c>
      <c r="I10731" s="99">
        <v>99.354128661591972</v>
      </c>
      <c r="J10731" s="96"/>
      <c r="K10731" s="96"/>
      <c r="L10731" s="96"/>
      <c r="M10731" s="96"/>
      <c r="N10731" s="96"/>
      <c r="O10731" s="96"/>
      <c r="P10731" s="96"/>
    </row>
    <row r="10732" spans="1:16" x14ac:dyDescent="0.25">
      <c r="A10732" s="97">
        <v>43812</v>
      </c>
      <c r="B10732" s="101">
        <v>86</v>
      </c>
      <c r="C10732" s="92" t="str">
        <f t="shared" si="501"/>
        <v>POST /event-subscriptions</v>
      </c>
      <c r="D10732" s="94" t="s">
        <v>208</v>
      </c>
      <c r="E10732" s="93" t="str">
        <f t="shared" si="502"/>
        <v>Notifications</v>
      </c>
      <c r="F10732" s="93" t="str">
        <f t="shared" si="503"/>
        <v>N</v>
      </c>
      <c r="G10732" s="104">
        <v>12215960.343177579</v>
      </c>
      <c r="H10732" s="99">
        <v>13550.94884625659</v>
      </c>
      <c r="I10732" s="99">
        <v>10.545312695380668</v>
      </c>
      <c r="J10732" s="96"/>
      <c r="K10732" s="96"/>
      <c r="L10732" s="96"/>
      <c r="M10732" s="96"/>
      <c r="N10732" s="96"/>
      <c r="O10732" s="96"/>
      <c r="P10732" s="96"/>
    </row>
    <row r="10733" spans="1:16" x14ac:dyDescent="0.25">
      <c r="A10733" s="97">
        <v>43812</v>
      </c>
      <c r="B10733" s="101">
        <v>87</v>
      </c>
      <c r="C10733" s="92" t="str">
        <f t="shared" si="501"/>
        <v>GET /event-subscriptions</v>
      </c>
      <c r="D10733" s="94" t="s">
        <v>208</v>
      </c>
      <c r="E10733" s="93" t="str">
        <f t="shared" si="502"/>
        <v>Notifications</v>
      </c>
      <c r="F10733" s="93" t="str">
        <f t="shared" si="503"/>
        <v>N</v>
      </c>
      <c r="G10733" s="104">
        <v>18673373.611876331</v>
      </c>
      <c r="H10733" s="99">
        <v>40644.466336767604</v>
      </c>
      <c r="I10733" s="99">
        <v>172.23570343481313</v>
      </c>
      <c r="J10733" s="96"/>
      <c r="K10733" s="96"/>
      <c r="L10733" s="96"/>
      <c r="M10733" s="96"/>
      <c r="N10733" s="96"/>
      <c r="O10733" s="96"/>
      <c r="P10733" s="96"/>
    </row>
    <row r="10734" spans="1:16" x14ac:dyDescent="0.25">
      <c r="A10734" s="97">
        <v>43812</v>
      </c>
      <c r="B10734" s="101">
        <v>88</v>
      </c>
      <c r="C10734" s="92" t="str">
        <f t="shared" si="501"/>
        <v>PUT /event-subscriptions/{EventSubscriptionId}</v>
      </c>
      <c r="D10734" s="94" t="s">
        <v>208</v>
      </c>
      <c r="E10734" s="93" t="str">
        <f t="shared" si="502"/>
        <v>Notifications</v>
      </c>
      <c r="F10734" s="93" t="str">
        <f t="shared" si="503"/>
        <v>N</v>
      </c>
      <c r="G10734" s="104">
        <v>12826758.360336458</v>
      </c>
      <c r="H10734" s="99">
        <v>14228.49628856942</v>
      </c>
      <c r="I10734" s="99">
        <v>11.072578330149701</v>
      </c>
      <c r="J10734" s="96"/>
      <c r="K10734" s="96"/>
      <c r="L10734" s="96"/>
      <c r="M10734" s="96"/>
      <c r="N10734" s="96"/>
      <c r="O10734" s="96"/>
      <c r="P10734" s="96"/>
    </row>
    <row r="10735" spans="1:16" x14ac:dyDescent="0.25">
      <c r="A10735" s="97">
        <v>43812</v>
      </c>
      <c r="B10735" s="101">
        <v>89</v>
      </c>
      <c r="C10735" s="92" t="str">
        <f t="shared" si="501"/>
        <v>DELETE /event-subscriptions/{EventSubscriptionId}</v>
      </c>
      <c r="D10735" s="94" t="s">
        <v>208</v>
      </c>
      <c r="E10735" s="93" t="str">
        <f t="shared" si="502"/>
        <v>Notifications</v>
      </c>
      <c r="F10735" s="93" t="str">
        <f t="shared" si="503"/>
        <v>N</v>
      </c>
      <c r="G10735" s="104">
        <v>7085856.2911294242</v>
      </c>
      <c r="H10735" s="99">
        <v>15225.714371047443</v>
      </c>
      <c r="I10735" s="99">
        <v>135.85122561018983</v>
      </c>
      <c r="J10735" s="96"/>
      <c r="K10735" s="96"/>
      <c r="L10735" s="96"/>
      <c r="M10735" s="96"/>
      <c r="N10735" s="96"/>
      <c r="O10735" s="96"/>
      <c r="P10735" s="96"/>
    </row>
    <row r="10736" spans="1:16" x14ac:dyDescent="0.25">
      <c r="A10736" s="97">
        <v>43812</v>
      </c>
      <c r="B10736" s="101">
        <v>90</v>
      </c>
      <c r="C10736" s="92" t="str">
        <f t="shared" si="501"/>
        <v>POST /event-notifications</v>
      </c>
      <c r="D10736" s="94" t="s">
        <v>208</v>
      </c>
      <c r="E10736" s="93" t="str">
        <f t="shared" si="502"/>
        <v>Notifications</v>
      </c>
      <c r="F10736" s="93" t="str">
        <f t="shared" si="503"/>
        <v>N</v>
      </c>
      <c r="G10736" s="104">
        <v>7461406.7778459406</v>
      </c>
      <c r="H10736" s="99">
        <v>17039.648248538113</v>
      </c>
      <c r="I10736" s="99">
        <v>221.98256057258331</v>
      </c>
      <c r="J10736" s="96"/>
      <c r="K10736" s="96"/>
      <c r="L10736" s="96"/>
      <c r="M10736" s="96"/>
      <c r="N10736" s="96"/>
      <c r="O10736" s="96"/>
      <c r="P10736" s="96"/>
    </row>
    <row r="10737" spans="1:16" x14ac:dyDescent="0.25">
      <c r="A10737" s="97">
        <v>43812</v>
      </c>
      <c r="B10737" s="101">
        <v>91</v>
      </c>
      <c r="C10737" s="92" t="str">
        <f t="shared" si="501"/>
        <v>POST /events</v>
      </c>
      <c r="D10737" s="94" t="s">
        <v>208</v>
      </c>
      <c r="E10737" s="93" t="str">
        <f t="shared" si="502"/>
        <v>Notifications</v>
      </c>
      <c r="F10737" s="93" t="str">
        <f t="shared" si="503"/>
        <v>N</v>
      </c>
      <c r="G10737" s="104">
        <v>5797518.7836513463</v>
      </c>
      <c r="H10737" s="99">
        <v>12457.402667220635</v>
      </c>
      <c r="I10737" s="99">
        <v>111.15100277197349</v>
      </c>
      <c r="J10737" s="96"/>
      <c r="K10737" s="96"/>
      <c r="L10737" s="96"/>
      <c r="M10737" s="96"/>
      <c r="N10737" s="96"/>
      <c r="O10737" s="96"/>
      <c r="P10737" s="96"/>
    </row>
    <row r="10738" spans="1:16" x14ac:dyDescent="0.25">
      <c r="A10738" s="97">
        <v>43813</v>
      </c>
      <c r="B10738" s="101">
        <v>0</v>
      </c>
      <c r="C10738" s="92" t="str">
        <f t="shared" si="501"/>
        <v>OIDC endpoints for token IDs</v>
      </c>
      <c r="D10738" s="94" t="s">
        <v>207</v>
      </c>
      <c r="E10738" s="93" t="str">
        <f t="shared" si="502"/>
        <v>OIDC</v>
      </c>
      <c r="F10738" s="93" t="str">
        <f t="shared" si="503"/>
        <v>N</v>
      </c>
      <c r="G10738" s="111">
        <v>757636875.59352267</v>
      </c>
      <c r="H10738" s="99">
        <v>1930961.5947990133</v>
      </c>
      <c r="I10738" s="99">
        <v>568.85401563214123</v>
      </c>
      <c r="J10738" s="96"/>
      <c r="K10738" s="96"/>
      <c r="L10738" s="96"/>
      <c r="M10738" s="96"/>
      <c r="N10738" s="96"/>
      <c r="O10738" s="96"/>
      <c r="P10738" s="96"/>
    </row>
    <row r="10739" spans="1:16" x14ac:dyDescent="0.25">
      <c r="A10739" s="100">
        <v>43813</v>
      </c>
      <c r="B10739" s="101">
        <v>1</v>
      </c>
      <c r="C10739" s="92" t="str">
        <f t="shared" si="501"/>
        <v>POST /account-access-consents</v>
      </c>
      <c r="D10739" s="94" t="s">
        <v>207</v>
      </c>
      <c r="E10739" s="93" t="str">
        <f t="shared" si="502"/>
        <v>AISP</v>
      </c>
      <c r="F10739" s="93" t="str">
        <f t="shared" si="503"/>
        <v>N</v>
      </c>
      <c r="G10739" s="95">
        <v>784493.53329147003</v>
      </c>
      <c r="H10739" s="102">
        <v>29327.371953046939</v>
      </c>
      <c r="I10739" s="102">
        <v>96.934536633983029</v>
      </c>
      <c r="J10739" s="96"/>
      <c r="K10739" s="96"/>
      <c r="L10739" s="96"/>
      <c r="M10739" s="96"/>
      <c r="N10739" s="96"/>
      <c r="O10739" s="96"/>
      <c r="P10739" s="96"/>
    </row>
    <row r="10740" spans="1:16" x14ac:dyDescent="0.25">
      <c r="A10740" s="100">
        <v>43813</v>
      </c>
      <c r="B10740" s="101">
        <v>2</v>
      </c>
      <c r="C10740" s="92" t="str">
        <f t="shared" si="501"/>
        <v>GET /account-access-consents/{ConsentId}</v>
      </c>
      <c r="D10740" s="94" t="s">
        <v>207</v>
      </c>
      <c r="E10740" s="93" t="str">
        <f t="shared" si="502"/>
        <v>AISP</v>
      </c>
      <c r="F10740" s="93" t="str">
        <f t="shared" si="503"/>
        <v>N</v>
      </c>
      <c r="G10740" s="95">
        <v>1657896.1586766844</v>
      </c>
      <c r="H10740" s="102">
        <v>29849.330547219528</v>
      </c>
      <c r="I10740" s="102">
        <v>36.117304210660663</v>
      </c>
      <c r="J10740" s="96"/>
      <c r="K10740" s="96"/>
      <c r="L10740" s="96"/>
      <c r="M10740" s="96"/>
      <c r="N10740" s="96"/>
      <c r="O10740" s="96"/>
      <c r="P10740" s="96"/>
    </row>
    <row r="10741" spans="1:16" x14ac:dyDescent="0.25">
      <c r="A10741" s="100">
        <v>43813</v>
      </c>
      <c r="B10741" s="101">
        <v>3</v>
      </c>
      <c r="C10741" s="92" t="str">
        <f t="shared" si="501"/>
        <v>DELETE /account-access-consents/{ConsentId}</v>
      </c>
      <c r="D10741" s="94" t="s">
        <v>207</v>
      </c>
      <c r="E10741" s="93" t="str">
        <f t="shared" si="502"/>
        <v>AISP</v>
      </c>
      <c r="F10741" s="93" t="str">
        <f t="shared" si="503"/>
        <v>N</v>
      </c>
      <c r="G10741" s="95">
        <v>691319.73948902707</v>
      </c>
      <c r="H10741" s="102">
        <v>25384.156549872376</v>
      </c>
      <c r="I10741" s="102">
        <v>325.64841848776553</v>
      </c>
      <c r="J10741" s="96"/>
      <c r="K10741" s="96"/>
      <c r="L10741" s="96"/>
      <c r="M10741" s="96"/>
      <c r="N10741" s="96"/>
      <c r="O10741" s="96"/>
      <c r="P10741" s="96"/>
    </row>
    <row r="10742" spans="1:16" x14ac:dyDescent="0.25">
      <c r="A10742" s="100">
        <v>43813</v>
      </c>
      <c r="B10742" s="101">
        <v>4</v>
      </c>
      <c r="C10742" s="92" t="str">
        <f t="shared" si="501"/>
        <v>GET /accounts</v>
      </c>
      <c r="D10742" s="94" t="s">
        <v>207</v>
      </c>
      <c r="E10742" s="93" t="str">
        <f t="shared" si="502"/>
        <v>AISP</v>
      </c>
      <c r="F10742" s="93" t="str">
        <f t="shared" si="503"/>
        <v>Y</v>
      </c>
      <c r="G10742" s="95">
        <v>1776769.2973718464</v>
      </c>
      <c r="H10742" s="102">
        <v>31603.847018684541</v>
      </c>
      <c r="I10742" s="102">
        <v>69.313837972361611</v>
      </c>
      <c r="J10742" s="96"/>
      <c r="K10742" s="96"/>
      <c r="L10742" s="96"/>
      <c r="M10742" s="96"/>
      <c r="N10742" s="96"/>
      <c r="O10742" s="96"/>
      <c r="P10742" s="96"/>
    </row>
    <row r="10743" spans="1:16" x14ac:dyDescent="0.25">
      <c r="A10743" s="100">
        <v>43813</v>
      </c>
      <c r="B10743" s="101">
        <v>5</v>
      </c>
      <c r="C10743" s="92" t="str">
        <f t="shared" si="501"/>
        <v>GET /accounts/{AccountId}</v>
      </c>
      <c r="D10743" s="94" t="s">
        <v>207</v>
      </c>
      <c r="E10743" s="93" t="str">
        <f t="shared" si="502"/>
        <v>AISP</v>
      </c>
      <c r="F10743" s="93" t="str">
        <f t="shared" si="503"/>
        <v>Y</v>
      </c>
      <c r="G10743" s="95">
        <v>3307904.8273615497</v>
      </c>
      <c r="H10743" s="102">
        <v>45680.420893960145</v>
      </c>
      <c r="I10743" s="102">
        <v>101.98368135174103</v>
      </c>
      <c r="J10743" s="96"/>
      <c r="K10743" s="96"/>
      <c r="L10743" s="96"/>
      <c r="M10743" s="96"/>
      <c r="N10743" s="96"/>
      <c r="O10743" s="96"/>
      <c r="P10743" s="96"/>
    </row>
    <row r="10744" spans="1:16" x14ac:dyDescent="0.25">
      <c r="A10744" s="100">
        <v>43813</v>
      </c>
      <c r="B10744" s="101">
        <v>6</v>
      </c>
      <c r="C10744" s="92" t="str">
        <f t="shared" si="501"/>
        <v>GET /accounts/{AccountId}/balances</v>
      </c>
      <c r="D10744" s="94" t="s">
        <v>207</v>
      </c>
      <c r="E10744" s="93" t="str">
        <f t="shared" si="502"/>
        <v>AISP</v>
      </c>
      <c r="F10744" s="93" t="str">
        <f t="shared" si="503"/>
        <v>Y</v>
      </c>
      <c r="G10744" s="95">
        <v>2385049.201337765</v>
      </c>
      <c r="H10744" s="102">
        <v>29426.359491832791</v>
      </c>
      <c r="I10744" s="102">
        <v>166.48742507154111</v>
      </c>
      <c r="J10744" s="96"/>
      <c r="K10744" s="96"/>
      <c r="L10744" s="96"/>
      <c r="M10744" s="96"/>
      <c r="N10744" s="96"/>
      <c r="O10744" s="96"/>
      <c r="P10744" s="96"/>
    </row>
    <row r="10745" spans="1:16" x14ac:dyDescent="0.25">
      <c r="A10745" s="100">
        <v>43813</v>
      </c>
      <c r="B10745" s="101">
        <v>7</v>
      </c>
      <c r="C10745" s="92" t="str">
        <f t="shared" si="501"/>
        <v>GET /balances</v>
      </c>
      <c r="D10745" s="94" t="s">
        <v>207</v>
      </c>
      <c r="E10745" s="93" t="str">
        <f t="shared" si="502"/>
        <v>AISP</v>
      </c>
      <c r="F10745" s="93" t="str">
        <f t="shared" si="503"/>
        <v>Y</v>
      </c>
      <c r="G10745" s="95">
        <v>1225656.9116738846</v>
      </c>
      <c r="H10745" s="102">
        <v>21330.491821709598</v>
      </c>
      <c r="I10745" s="102">
        <v>183.77733469181118</v>
      </c>
      <c r="J10745" s="96"/>
      <c r="K10745" s="96"/>
      <c r="L10745" s="96"/>
      <c r="M10745" s="96"/>
      <c r="N10745" s="96"/>
      <c r="O10745" s="96"/>
      <c r="P10745" s="96"/>
    </row>
    <row r="10746" spans="1:16" x14ac:dyDescent="0.25">
      <c r="A10746" s="100">
        <v>43813</v>
      </c>
      <c r="B10746" s="101">
        <v>8</v>
      </c>
      <c r="C10746" s="92" t="str">
        <f t="shared" si="501"/>
        <v>GET /accounts/{AccountId}/transactions</v>
      </c>
      <c r="D10746" s="94" t="s">
        <v>207</v>
      </c>
      <c r="E10746" s="93" t="str">
        <f t="shared" si="502"/>
        <v>AISP</v>
      </c>
      <c r="F10746" s="93" t="str">
        <f t="shared" si="503"/>
        <v>Y</v>
      </c>
      <c r="G10746" s="95">
        <v>42084274.039860584</v>
      </c>
      <c r="H10746" s="102">
        <v>21414.091237936966</v>
      </c>
      <c r="I10746" s="102">
        <v>191.19685141618061</v>
      </c>
      <c r="J10746" s="96"/>
      <c r="K10746" s="96"/>
      <c r="L10746" s="96"/>
      <c r="M10746" s="96"/>
      <c r="N10746" s="96"/>
      <c r="O10746" s="96"/>
      <c r="P10746" s="96"/>
    </row>
    <row r="10747" spans="1:16" x14ac:dyDescent="0.25">
      <c r="A10747" s="100">
        <v>43813</v>
      </c>
      <c r="B10747" s="101">
        <v>9</v>
      </c>
      <c r="C10747" s="92" t="str">
        <f t="shared" si="501"/>
        <v>GET /transactions</v>
      </c>
      <c r="D10747" s="94" t="s">
        <v>207</v>
      </c>
      <c r="E10747" s="93" t="str">
        <f t="shared" si="502"/>
        <v>AISP</v>
      </c>
      <c r="F10747" s="93" t="str">
        <f t="shared" si="503"/>
        <v>Y</v>
      </c>
      <c r="G10747" s="95">
        <v>354303258.11345088</v>
      </c>
      <c r="H10747" s="102">
        <v>41080.493614380634</v>
      </c>
      <c r="I10747" s="102">
        <v>39.167512068097579</v>
      </c>
      <c r="J10747" s="96"/>
      <c r="K10747" s="96"/>
      <c r="L10747" s="96"/>
      <c r="M10747" s="96"/>
      <c r="N10747" s="96"/>
      <c r="O10747" s="96"/>
      <c r="P10747" s="96"/>
    </row>
    <row r="10748" spans="1:16" x14ac:dyDescent="0.25">
      <c r="A10748" s="100">
        <v>43813</v>
      </c>
      <c r="B10748" s="101">
        <v>10</v>
      </c>
      <c r="C10748" s="92" t="str">
        <f t="shared" si="501"/>
        <v>GET /accounts/{AccountId}/beneficiaries</v>
      </c>
      <c r="D10748" s="94" t="s">
        <v>207</v>
      </c>
      <c r="E10748" s="93" t="str">
        <f t="shared" si="502"/>
        <v>AISP</v>
      </c>
      <c r="F10748" s="93" t="str">
        <f t="shared" si="503"/>
        <v>Y</v>
      </c>
      <c r="G10748" s="95">
        <v>2288186.5274158372</v>
      </c>
      <c r="H10748" s="102">
        <v>29684.694448286751</v>
      </c>
      <c r="I10748" s="102">
        <v>138.52023473109563</v>
      </c>
      <c r="J10748" s="96"/>
      <c r="K10748" s="96"/>
      <c r="L10748" s="96"/>
      <c r="M10748" s="96"/>
      <c r="N10748" s="96"/>
      <c r="O10748" s="96"/>
      <c r="P10748" s="96"/>
    </row>
    <row r="10749" spans="1:16" x14ac:dyDescent="0.25">
      <c r="A10749" s="100">
        <v>43813</v>
      </c>
      <c r="B10749" s="101">
        <v>11</v>
      </c>
      <c r="C10749" s="92" t="str">
        <f t="shared" si="501"/>
        <v>GET /beneficiaries</v>
      </c>
      <c r="D10749" s="94" t="s">
        <v>207</v>
      </c>
      <c r="E10749" s="93" t="str">
        <f t="shared" si="502"/>
        <v>AISP</v>
      </c>
      <c r="F10749" s="93" t="str">
        <f t="shared" si="503"/>
        <v>Y</v>
      </c>
      <c r="G10749" s="95">
        <v>3084900.6428540307</v>
      </c>
      <c r="H10749" s="102">
        <v>34502.394754861045</v>
      </c>
      <c r="I10749" s="102">
        <v>33.859944074437685</v>
      </c>
      <c r="J10749" s="96"/>
      <c r="K10749" s="96"/>
      <c r="L10749" s="96"/>
      <c r="M10749" s="96"/>
      <c r="N10749" s="96"/>
      <c r="O10749" s="96"/>
      <c r="P10749" s="96"/>
    </row>
    <row r="10750" spans="1:16" x14ac:dyDescent="0.25">
      <c r="A10750" s="100">
        <v>43813</v>
      </c>
      <c r="B10750" s="101">
        <v>12</v>
      </c>
      <c r="C10750" s="92" t="str">
        <f t="shared" si="501"/>
        <v>GET /accounts/{AccountId}/direct-debits</v>
      </c>
      <c r="D10750" s="94" t="s">
        <v>207</v>
      </c>
      <c r="E10750" s="93" t="str">
        <f t="shared" si="502"/>
        <v>AISP</v>
      </c>
      <c r="F10750" s="93" t="str">
        <f t="shared" si="503"/>
        <v>Y</v>
      </c>
      <c r="G10750" s="95">
        <v>2259257.4275322957</v>
      </c>
      <c r="H10750" s="102">
        <v>37922.347787589424</v>
      </c>
      <c r="I10750" s="102">
        <v>185.65143587700817</v>
      </c>
      <c r="J10750" s="96"/>
      <c r="K10750" s="96"/>
      <c r="L10750" s="96"/>
      <c r="M10750" s="96"/>
      <c r="N10750" s="96"/>
      <c r="O10750" s="96"/>
      <c r="P10750" s="96"/>
    </row>
    <row r="10751" spans="1:16" x14ac:dyDescent="0.25">
      <c r="A10751" s="100">
        <v>43813</v>
      </c>
      <c r="B10751" s="101">
        <v>13</v>
      </c>
      <c r="C10751" s="92" t="str">
        <f t="shared" si="501"/>
        <v>GET /direct-debits</v>
      </c>
      <c r="D10751" s="94" t="s">
        <v>207</v>
      </c>
      <c r="E10751" s="93" t="str">
        <f t="shared" si="502"/>
        <v>AISP</v>
      </c>
      <c r="F10751" s="93" t="str">
        <f t="shared" si="503"/>
        <v>Y</v>
      </c>
      <c r="G10751" s="95">
        <v>2178545.1359264175</v>
      </c>
      <c r="H10751" s="102">
        <v>21230.549265063197</v>
      </c>
      <c r="I10751" s="102">
        <v>220.72135609549326</v>
      </c>
      <c r="J10751" s="96"/>
      <c r="K10751" s="96"/>
      <c r="L10751" s="96"/>
      <c r="M10751" s="96"/>
      <c r="N10751" s="96"/>
      <c r="O10751" s="96"/>
      <c r="P10751" s="96"/>
    </row>
    <row r="10752" spans="1:16" x14ac:dyDescent="0.25">
      <c r="A10752" s="100">
        <v>43813</v>
      </c>
      <c r="B10752" s="101">
        <v>14</v>
      </c>
      <c r="C10752" s="92" t="str">
        <f t="shared" si="501"/>
        <v>GET /accounts/{AccountId}/standing-orders</v>
      </c>
      <c r="D10752" s="94" t="s">
        <v>207</v>
      </c>
      <c r="E10752" s="93" t="str">
        <f t="shared" si="502"/>
        <v>AISP</v>
      </c>
      <c r="F10752" s="93" t="str">
        <f t="shared" si="503"/>
        <v>Y</v>
      </c>
      <c r="G10752" s="95">
        <v>1020211.476279794</v>
      </c>
      <c r="H10752" s="102">
        <v>19201.508325032544</v>
      </c>
      <c r="I10752" s="102">
        <v>141.71819671228999</v>
      </c>
      <c r="J10752" s="96"/>
      <c r="K10752" s="96"/>
      <c r="L10752" s="96"/>
      <c r="M10752" s="96"/>
      <c r="N10752" s="96"/>
      <c r="O10752" s="96"/>
      <c r="P10752" s="96"/>
    </row>
    <row r="10753" spans="1:16" x14ac:dyDescent="0.25">
      <c r="A10753" s="100">
        <v>43813</v>
      </c>
      <c r="B10753" s="101">
        <v>15</v>
      </c>
      <c r="C10753" s="92" t="str">
        <f t="shared" si="501"/>
        <v>GET /standing-orders</v>
      </c>
      <c r="D10753" s="94" t="s">
        <v>207</v>
      </c>
      <c r="E10753" s="93" t="str">
        <f t="shared" si="502"/>
        <v>AISP</v>
      </c>
      <c r="F10753" s="93" t="str">
        <f t="shared" si="503"/>
        <v>Y</v>
      </c>
      <c r="G10753" s="95">
        <v>1703546.1088116609</v>
      </c>
      <c r="H10753" s="102">
        <v>44951.310734718114</v>
      </c>
      <c r="I10753" s="102">
        <v>166.48342198473702</v>
      </c>
      <c r="J10753" s="96"/>
      <c r="K10753" s="96"/>
      <c r="L10753" s="96"/>
      <c r="M10753" s="96"/>
      <c r="N10753" s="96"/>
      <c r="O10753" s="96"/>
      <c r="P10753" s="96"/>
    </row>
    <row r="10754" spans="1:16" x14ac:dyDescent="0.25">
      <c r="A10754" s="100">
        <v>43813</v>
      </c>
      <c r="B10754" s="101">
        <v>16</v>
      </c>
      <c r="C10754" s="92" t="str">
        <f t="shared" si="501"/>
        <v>GET /accounts/{AccountId}/product</v>
      </c>
      <c r="D10754" s="94" t="s">
        <v>207</v>
      </c>
      <c r="E10754" s="93" t="str">
        <f t="shared" si="502"/>
        <v>AISP</v>
      </c>
      <c r="F10754" s="93" t="str">
        <f t="shared" si="503"/>
        <v>Y</v>
      </c>
      <c r="G10754" s="95">
        <v>437154.13205428625</v>
      </c>
      <c r="H10754" s="102">
        <v>5035.7360334586047</v>
      </c>
      <c r="I10754" s="102">
        <v>169.69359913788142</v>
      </c>
      <c r="J10754" s="96"/>
      <c r="K10754" s="96"/>
      <c r="L10754" s="96"/>
      <c r="M10754" s="96"/>
      <c r="N10754" s="96"/>
      <c r="O10754" s="96"/>
      <c r="P10754" s="96"/>
    </row>
    <row r="10755" spans="1:16" x14ac:dyDescent="0.25">
      <c r="A10755" s="100">
        <v>43813</v>
      </c>
      <c r="B10755" s="101">
        <v>17</v>
      </c>
      <c r="C10755" s="92" t="str">
        <f t="shared" si="501"/>
        <v>GET /products</v>
      </c>
      <c r="D10755" s="94" t="s">
        <v>207</v>
      </c>
      <c r="E10755" s="93" t="str">
        <f t="shared" si="502"/>
        <v>AISP</v>
      </c>
      <c r="F10755" s="93" t="str">
        <f t="shared" si="503"/>
        <v>Y</v>
      </c>
      <c r="G10755" s="95">
        <v>1022632.4953917876</v>
      </c>
      <c r="H10755" s="102">
        <v>35138.790517944421</v>
      </c>
      <c r="I10755" s="102">
        <v>264.8223677442071</v>
      </c>
      <c r="J10755" s="96"/>
      <c r="K10755" s="96"/>
      <c r="L10755" s="96"/>
      <c r="M10755" s="96"/>
      <c r="N10755" s="96"/>
      <c r="O10755" s="96"/>
      <c r="P10755" s="96"/>
    </row>
    <row r="10756" spans="1:16" x14ac:dyDescent="0.25">
      <c r="A10756" s="100">
        <v>43813</v>
      </c>
      <c r="B10756" s="101">
        <v>18</v>
      </c>
      <c r="C10756" s="92" t="str">
        <f t="shared" si="501"/>
        <v>GET /accounts/{AccountId}/offers</v>
      </c>
      <c r="D10756" s="94" t="s">
        <v>207</v>
      </c>
      <c r="E10756" s="93" t="str">
        <f t="shared" si="502"/>
        <v>AISP</v>
      </c>
      <c r="F10756" s="93" t="str">
        <f t="shared" si="503"/>
        <v>Y</v>
      </c>
      <c r="G10756" s="95">
        <v>1035558.8419459207</v>
      </c>
      <c r="H10756" s="102">
        <v>42058.336391466939</v>
      </c>
      <c r="I10756" s="102">
        <v>307.67796622286733</v>
      </c>
      <c r="J10756" s="96"/>
      <c r="K10756" s="96"/>
      <c r="L10756" s="96"/>
      <c r="M10756" s="96"/>
      <c r="N10756" s="96"/>
      <c r="O10756" s="96"/>
      <c r="P10756" s="96"/>
    </row>
    <row r="10757" spans="1:16" x14ac:dyDescent="0.25">
      <c r="A10757" s="100">
        <v>43813</v>
      </c>
      <c r="B10757" s="101">
        <v>19</v>
      </c>
      <c r="C10757" s="92" t="str">
        <f t="shared" si="501"/>
        <v>GET /offers</v>
      </c>
      <c r="D10757" s="94" t="s">
        <v>207</v>
      </c>
      <c r="E10757" s="93" t="str">
        <f t="shared" si="502"/>
        <v>AISP</v>
      </c>
      <c r="F10757" s="93" t="str">
        <f t="shared" si="503"/>
        <v>Y</v>
      </c>
      <c r="G10757" s="95">
        <v>4107111.5657316907</v>
      </c>
      <c r="H10757" s="102">
        <v>40742.045636163406</v>
      </c>
      <c r="I10757" s="102">
        <v>161.28033618105823</v>
      </c>
      <c r="J10757" s="96"/>
      <c r="K10757" s="96"/>
      <c r="L10757" s="96"/>
      <c r="M10757" s="96"/>
      <c r="N10757" s="96"/>
      <c r="O10757" s="96"/>
      <c r="P10757" s="96"/>
    </row>
    <row r="10758" spans="1:16" x14ac:dyDescent="0.25">
      <c r="A10758" s="100">
        <v>43813</v>
      </c>
      <c r="B10758" s="101">
        <v>20</v>
      </c>
      <c r="C10758" s="92" t="str">
        <f t="shared" si="501"/>
        <v>GET /accounts/{AccountId}/party</v>
      </c>
      <c r="D10758" s="94" t="s">
        <v>207</v>
      </c>
      <c r="E10758" s="93" t="str">
        <f t="shared" si="502"/>
        <v>AISP</v>
      </c>
      <c r="F10758" s="93" t="str">
        <f t="shared" si="503"/>
        <v>Y</v>
      </c>
      <c r="G10758" s="95">
        <v>1224595.7460909695</v>
      </c>
      <c r="H10758" s="102">
        <v>47776.553302472923</v>
      </c>
      <c r="I10758" s="102">
        <v>0</v>
      </c>
      <c r="J10758" s="96"/>
      <c r="K10758" s="96"/>
      <c r="L10758" s="96"/>
      <c r="M10758" s="96"/>
      <c r="N10758" s="96"/>
      <c r="O10758" s="96"/>
      <c r="P10758" s="96"/>
    </row>
    <row r="10759" spans="1:16" x14ac:dyDescent="0.25">
      <c r="A10759" s="100">
        <v>43813</v>
      </c>
      <c r="B10759" s="101">
        <v>21</v>
      </c>
      <c r="C10759" s="92" t="str">
        <f t="shared" si="501"/>
        <v>GET /party</v>
      </c>
      <c r="D10759" s="94" t="s">
        <v>207</v>
      </c>
      <c r="E10759" s="93" t="str">
        <f t="shared" si="502"/>
        <v>AISP</v>
      </c>
      <c r="F10759" s="93" t="str">
        <f t="shared" si="503"/>
        <v>Y</v>
      </c>
      <c r="G10759" s="95">
        <v>965104.85970880243</v>
      </c>
      <c r="H10759" s="102">
        <v>11500.726736687853</v>
      </c>
      <c r="I10759" s="102">
        <v>385.65741763636754</v>
      </c>
      <c r="J10759" s="96"/>
      <c r="K10759" s="96"/>
      <c r="L10759" s="96"/>
      <c r="M10759" s="96"/>
      <c r="N10759" s="96"/>
      <c r="O10759" s="96"/>
      <c r="P10759" s="96"/>
    </row>
    <row r="10760" spans="1:16" x14ac:dyDescent="0.25">
      <c r="A10760" s="100">
        <v>43813</v>
      </c>
      <c r="B10760" s="101">
        <v>22</v>
      </c>
      <c r="C10760" s="92" t="str">
        <f t="shared" ref="C10760:C10823" si="504">VLOOKUP($B10760,endpoints,3)</f>
        <v>GET /accounts/{AccountId}/scheduled-payments</v>
      </c>
      <c r="D10760" s="94" t="s">
        <v>207</v>
      </c>
      <c r="E10760" s="93" t="str">
        <f t="shared" ref="E10760:E10823" si="505">VLOOKUP($B10760,endpoints,4)</f>
        <v>AISP</v>
      </c>
      <c r="F10760" s="93" t="str">
        <f t="shared" ref="F10760:F10823" si="506">VLOOKUP($B10760,endpoints,5)</f>
        <v>Y</v>
      </c>
      <c r="G10760" s="95">
        <v>1175222.5240368762</v>
      </c>
      <c r="H10760" s="102">
        <v>32498.710352978993</v>
      </c>
      <c r="I10760" s="102">
        <v>3.015785985526799</v>
      </c>
      <c r="J10760" s="96"/>
      <c r="K10760" s="96"/>
      <c r="L10760" s="96"/>
      <c r="M10760" s="96"/>
      <c r="N10760" s="96"/>
      <c r="O10760" s="96"/>
      <c r="P10760" s="96"/>
    </row>
    <row r="10761" spans="1:16" x14ac:dyDescent="0.25">
      <c r="A10761" s="100">
        <v>43813</v>
      </c>
      <c r="B10761" s="101">
        <v>23</v>
      </c>
      <c r="C10761" s="92" t="str">
        <f t="shared" si="504"/>
        <v>GET /scheduled-payments</v>
      </c>
      <c r="D10761" s="94" t="s">
        <v>207</v>
      </c>
      <c r="E10761" s="93" t="str">
        <f t="shared" si="505"/>
        <v>AISP</v>
      </c>
      <c r="F10761" s="93" t="str">
        <f t="shared" si="506"/>
        <v>Y</v>
      </c>
      <c r="G10761" s="95">
        <v>2084063.4124829466</v>
      </c>
      <c r="H10761" s="102">
        <v>33106.733030005758</v>
      </c>
      <c r="I10761" s="102">
        <v>93.774784820745566</v>
      </c>
      <c r="J10761" s="96"/>
      <c r="K10761" s="96"/>
      <c r="L10761" s="96"/>
      <c r="M10761" s="96"/>
      <c r="N10761" s="96"/>
      <c r="O10761" s="96"/>
      <c r="P10761" s="96"/>
    </row>
    <row r="10762" spans="1:16" x14ac:dyDescent="0.25">
      <c r="A10762" s="100">
        <v>43813</v>
      </c>
      <c r="B10762" s="101">
        <v>24</v>
      </c>
      <c r="C10762" s="92" t="str">
        <f t="shared" si="504"/>
        <v>GET /accounts/{AccountId}/statements</v>
      </c>
      <c r="D10762" s="94" t="s">
        <v>207</v>
      </c>
      <c r="E10762" s="93" t="str">
        <f t="shared" si="505"/>
        <v>AISP</v>
      </c>
      <c r="F10762" s="93" t="str">
        <f t="shared" si="506"/>
        <v>Y</v>
      </c>
      <c r="G10762" s="95">
        <v>1147242.2885953553</v>
      </c>
      <c r="H10762" s="102">
        <v>15512.425728596561</v>
      </c>
      <c r="I10762" s="102">
        <v>159.56879262657284</v>
      </c>
      <c r="J10762" s="96"/>
      <c r="K10762" s="96"/>
      <c r="L10762" s="96"/>
      <c r="M10762" s="96"/>
      <c r="N10762" s="96"/>
      <c r="O10762" s="96"/>
      <c r="P10762" s="96"/>
    </row>
    <row r="10763" spans="1:16" x14ac:dyDescent="0.25">
      <c r="A10763" s="100">
        <v>43813</v>
      </c>
      <c r="B10763" s="101">
        <v>25</v>
      </c>
      <c r="C10763" s="92" t="str">
        <f t="shared" si="504"/>
        <v>GET /accounts/{AccountId}/statements/{StatementId}</v>
      </c>
      <c r="D10763" s="94" t="s">
        <v>207</v>
      </c>
      <c r="E10763" s="93" t="str">
        <f t="shared" si="505"/>
        <v>AISP</v>
      </c>
      <c r="F10763" s="93" t="str">
        <f t="shared" si="506"/>
        <v>Y</v>
      </c>
      <c r="G10763" s="95">
        <v>1253526.5102592541</v>
      </c>
      <c r="H10763" s="102">
        <v>23033.247681612957</v>
      </c>
      <c r="I10763" s="102">
        <v>131.63173104269362</v>
      </c>
      <c r="J10763" s="96"/>
      <c r="K10763" s="96"/>
      <c r="L10763" s="96"/>
      <c r="M10763" s="96"/>
      <c r="N10763" s="96"/>
      <c r="O10763" s="96"/>
      <c r="P10763" s="96"/>
    </row>
    <row r="10764" spans="1:16" x14ac:dyDescent="0.25">
      <c r="A10764" s="100">
        <v>43813</v>
      </c>
      <c r="B10764" s="101">
        <v>26</v>
      </c>
      <c r="C10764" s="92" t="str">
        <f t="shared" si="504"/>
        <v>GET /accounts/{AccountId}/statements/{StatementId}/file</v>
      </c>
      <c r="D10764" s="94" t="s">
        <v>207</v>
      </c>
      <c r="E10764" s="93" t="str">
        <f t="shared" si="505"/>
        <v>AISP</v>
      </c>
      <c r="F10764" s="93" t="str">
        <f t="shared" si="506"/>
        <v>Y</v>
      </c>
      <c r="G10764" s="95">
        <v>2733959.4740951206</v>
      </c>
      <c r="H10764" s="102">
        <v>24391.933596293529</v>
      </c>
      <c r="I10764" s="102">
        <v>106.89979839550845</v>
      </c>
      <c r="J10764" s="96"/>
      <c r="K10764" s="96"/>
      <c r="L10764" s="96"/>
      <c r="M10764" s="96"/>
      <c r="N10764" s="96"/>
      <c r="O10764" s="96"/>
      <c r="P10764" s="96"/>
    </row>
    <row r="10765" spans="1:16" x14ac:dyDescent="0.25">
      <c r="A10765" s="100">
        <v>43813</v>
      </c>
      <c r="B10765" s="101">
        <v>27</v>
      </c>
      <c r="C10765" s="92" t="str">
        <f t="shared" si="504"/>
        <v>GET /accounts/{AccountId}/statements/{StatementId}/transactions</v>
      </c>
      <c r="D10765" s="94" t="s">
        <v>207</v>
      </c>
      <c r="E10765" s="93" t="str">
        <f t="shared" si="505"/>
        <v>AISP</v>
      </c>
      <c r="F10765" s="93" t="str">
        <f t="shared" si="506"/>
        <v>Y</v>
      </c>
      <c r="G10765" s="95">
        <v>37601868.982960857</v>
      </c>
      <c r="H10765" s="102">
        <v>6817.932741223316</v>
      </c>
      <c r="I10765" s="102">
        <v>272.9592544255384</v>
      </c>
      <c r="J10765" s="96"/>
      <c r="K10765" s="96"/>
      <c r="L10765" s="96"/>
      <c r="M10765" s="96"/>
      <c r="N10765" s="96"/>
      <c r="O10765" s="96"/>
      <c r="P10765" s="96"/>
    </row>
    <row r="10766" spans="1:16" x14ac:dyDescent="0.25">
      <c r="A10766" s="100">
        <v>43813</v>
      </c>
      <c r="B10766" s="101">
        <v>28</v>
      </c>
      <c r="C10766" s="92" t="str">
        <f t="shared" si="504"/>
        <v>GET /statements</v>
      </c>
      <c r="D10766" s="94" t="s">
        <v>207</v>
      </c>
      <c r="E10766" s="93" t="str">
        <f t="shared" si="505"/>
        <v>AISP</v>
      </c>
      <c r="F10766" s="93" t="str">
        <f t="shared" si="506"/>
        <v>Y</v>
      </c>
      <c r="G10766" s="95">
        <v>4102176.8598810881</v>
      </c>
      <c r="H10766" s="102">
        <v>44937.208132842185</v>
      </c>
      <c r="I10766" s="102">
        <v>72.438248530952549</v>
      </c>
      <c r="J10766" s="96"/>
      <c r="K10766" s="96"/>
      <c r="L10766" s="96"/>
      <c r="M10766" s="96"/>
      <c r="N10766" s="96"/>
      <c r="O10766" s="96"/>
      <c r="P10766" s="96"/>
    </row>
    <row r="10767" spans="1:16" x14ac:dyDescent="0.25">
      <c r="A10767" s="100">
        <v>43813</v>
      </c>
      <c r="B10767" s="101">
        <v>29</v>
      </c>
      <c r="C10767" s="92" t="str">
        <f t="shared" si="504"/>
        <v>POST /domestic-payment-consents</v>
      </c>
      <c r="D10767" s="94" t="s">
        <v>207</v>
      </c>
      <c r="E10767" s="93" t="str">
        <f t="shared" si="505"/>
        <v>PISP</v>
      </c>
      <c r="F10767" s="93" t="str">
        <f t="shared" si="506"/>
        <v>N</v>
      </c>
      <c r="G10767" s="95">
        <v>3624930.7626115293</v>
      </c>
      <c r="H10767" s="102">
        <v>9532.1013041836504</v>
      </c>
      <c r="I10767" s="102">
        <v>100.18911714829574</v>
      </c>
      <c r="J10767" s="96"/>
      <c r="K10767" s="96"/>
      <c r="L10767" s="96"/>
      <c r="M10767" s="96"/>
      <c r="N10767" s="96"/>
      <c r="O10767" s="96"/>
      <c r="P10767" s="96"/>
    </row>
    <row r="10768" spans="1:16" x14ac:dyDescent="0.25">
      <c r="A10768" s="100">
        <v>43813</v>
      </c>
      <c r="B10768" s="101">
        <v>30</v>
      </c>
      <c r="C10768" s="92" t="str">
        <f t="shared" si="504"/>
        <v>GET /domestic-payment-consents/{ConsentId}</v>
      </c>
      <c r="D10768" s="94" t="s">
        <v>207</v>
      </c>
      <c r="E10768" s="93" t="str">
        <f t="shared" si="505"/>
        <v>PISP</v>
      </c>
      <c r="F10768" s="93" t="str">
        <f t="shared" si="506"/>
        <v>N</v>
      </c>
      <c r="G10768" s="95">
        <v>15362000.225402368</v>
      </c>
      <c r="H10768" s="102">
        <v>19575.972944646684</v>
      </c>
      <c r="I10768" s="102">
        <v>155.36048576304452</v>
      </c>
      <c r="J10768" s="96"/>
      <c r="K10768" s="96"/>
      <c r="L10768" s="96"/>
      <c r="M10768" s="96"/>
      <c r="N10768" s="96"/>
      <c r="O10768" s="96"/>
      <c r="P10768" s="96"/>
    </row>
    <row r="10769" spans="1:16" x14ac:dyDescent="0.25">
      <c r="A10769" s="100">
        <v>43813</v>
      </c>
      <c r="B10769" s="101">
        <v>31</v>
      </c>
      <c r="C10769" s="92" t="str">
        <f t="shared" si="504"/>
        <v>POST /domestic-payments</v>
      </c>
      <c r="D10769" s="94" t="s">
        <v>207</v>
      </c>
      <c r="E10769" s="93" t="str">
        <f t="shared" si="505"/>
        <v>PISP</v>
      </c>
      <c r="F10769" s="93" t="str">
        <f t="shared" si="506"/>
        <v>Y</v>
      </c>
      <c r="G10769" s="95">
        <v>5620463.1056241048</v>
      </c>
      <c r="H10769" s="102">
        <v>16730.508156016989</v>
      </c>
      <c r="I10769" s="102">
        <v>6.9020283065109123</v>
      </c>
      <c r="J10769" s="96"/>
      <c r="K10769" s="96"/>
      <c r="L10769" s="96"/>
      <c r="M10769" s="96"/>
      <c r="N10769" s="96"/>
      <c r="O10769" s="96"/>
      <c r="P10769" s="96"/>
    </row>
    <row r="10770" spans="1:16" x14ac:dyDescent="0.25">
      <c r="A10770" s="100">
        <v>43813</v>
      </c>
      <c r="B10770" s="101">
        <v>32</v>
      </c>
      <c r="C10770" s="92" t="str">
        <f t="shared" si="504"/>
        <v>GET /domestic-payments/{DomesticPaymentId}</v>
      </c>
      <c r="D10770" s="94" t="s">
        <v>207</v>
      </c>
      <c r="E10770" s="93" t="str">
        <f t="shared" si="505"/>
        <v>PISP</v>
      </c>
      <c r="F10770" s="93" t="str">
        <f t="shared" si="506"/>
        <v>Y</v>
      </c>
      <c r="G10770" s="95">
        <v>35302812.784993887</v>
      </c>
      <c r="H10770" s="102">
        <v>40289.393194310491</v>
      </c>
      <c r="I10770" s="102">
        <v>70.327509897327872</v>
      </c>
      <c r="J10770" s="96"/>
      <c r="K10770" s="96"/>
      <c r="L10770" s="96"/>
      <c r="M10770" s="96"/>
      <c r="N10770" s="96"/>
      <c r="O10770" s="96"/>
      <c r="P10770" s="96"/>
    </row>
    <row r="10771" spans="1:16" x14ac:dyDescent="0.25">
      <c r="A10771" s="100">
        <v>43813</v>
      </c>
      <c r="B10771" s="101">
        <v>33</v>
      </c>
      <c r="C10771" s="92" t="str">
        <f t="shared" si="504"/>
        <v>POST /domestic-scheduled-payment-consents</v>
      </c>
      <c r="D10771" s="94" t="s">
        <v>207</v>
      </c>
      <c r="E10771" s="93" t="str">
        <f t="shared" si="505"/>
        <v>PISP</v>
      </c>
      <c r="F10771" s="93" t="str">
        <f t="shared" si="506"/>
        <v>N</v>
      </c>
      <c r="G10771" s="95">
        <v>18686679.68990222</v>
      </c>
      <c r="H10771" s="102">
        <v>17352.859932361454</v>
      </c>
      <c r="I10771" s="102">
        <v>123.08167661676832</v>
      </c>
      <c r="J10771" s="96"/>
      <c r="K10771" s="96"/>
      <c r="L10771" s="96"/>
      <c r="M10771" s="96"/>
      <c r="N10771" s="96"/>
      <c r="O10771" s="96"/>
      <c r="P10771" s="96"/>
    </row>
    <row r="10772" spans="1:16" x14ac:dyDescent="0.25">
      <c r="A10772" s="100">
        <v>43813</v>
      </c>
      <c r="B10772" s="101">
        <v>34</v>
      </c>
      <c r="C10772" s="92" t="str">
        <f t="shared" si="504"/>
        <v>GET /domestic-scheduled-payment-consents/{ConsentId}</v>
      </c>
      <c r="D10772" s="94" t="s">
        <v>207</v>
      </c>
      <c r="E10772" s="93" t="str">
        <f t="shared" si="505"/>
        <v>PISP</v>
      </c>
      <c r="F10772" s="93" t="str">
        <f t="shared" si="506"/>
        <v>N</v>
      </c>
      <c r="G10772" s="95">
        <v>12499685.713153582</v>
      </c>
      <c r="H10772" s="102">
        <v>13159.226209486536</v>
      </c>
      <c r="I10772" s="102">
        <v>89.901037508532283</v>
      </c>
      <c r="J10772" s="96"/>
      <c r="K10772" s="96"/>
      <c r="L10772" s="96"/>
      <c r="M10772" s="96"/>
      <c r="N10772" s="96"/>
      <c r="O10772" s="96"/>
      <c r="P10772" s="96"/>
    </row>
    <row r="10773" spans="1:16" x14ac:dyDescent="0.25">
      <c r="A10773" s="100">
        <v>43813</v>
      </c>
      <c r="B10773" s="101">
        <v>35</v>
      </c>
      <c r="C10773" s="92" t="str">
        <f t="shared" si="504"/>
        <v>POST /domestic-scheduled-payments</v>
      </c>
      <c r="D10773" s="94" t="s">
        <v>207</v>
      </c>
      <c r="E10773" s="93" t="str">
        <f t="shared" si="505"/>
        <v>PISP</v>
      </c>
      <c r="F10773" s="93" t="str">
        <f t="shared" si="506"/>
        <v>Y</v>
      </c>
      <c r="G10773" s="95">
        <v>33567887.083660722</v>
      </c>
      <c r="H10773" s="102">
        <v>42723.727698057111</v>
      </c>
      <c r="I10773" s="102">
        <v>164.63931293485709</v>
      </c>
      <c r="J10773" s="96"/>
      <c r="K10773" s="96"/>
      <c r="L10773" s="96"/>
      <c r="M10773" s="96"/>
      <c r="N10773" s="96"/>
      <c r="O10773" s="96"/>
      <c r="P10773" s="96"/>
    </row>
    <row r="10774" spans="1:16" x14ac:dyDescent="0.25">
      <c r="A10774" s="100">
        <v>43813</v>
      </c>
      <c r="B10774" s="101">
        <v>36</v>
      </c>
      <c r="C10774" s="92" t="str">
        <f t="shared" si="504"/>
        <v>GET /domestic-scheduled-payments/{DomesticScheduledPaymentId}</v>
      </c>
      <c r="D10774" s="94" t="s">
        <v>207</v>
      </c>
      <c r="E10774" s="93" t="str">
        <f t="shared" si="505"/>
        <v>PISP</v>
      </c>
      <c r="F10774" s="93" t="str">
        <f t="shared" si="506"/>
        <v>Y</v>
      </c>
      <c r="G10774" s="95">
        <v>16438373.166533075</v>
      </c>
      <c r="H10774" s="102">
        <v>33880.136693134387</v>
      </c>
      <c r="I10774" s="102">
        <v>95.731598446610619</v>
      </c>
      <c r="J10774" s="96"/>
      <c r="K10774" s="96"/>
      <c r="L10774" s="96"/>
      <c r="M10774" s="96"/>
      <c r="N10774" s="96"/>
      <c r="O10774" s="96"/>
      <c r="P10774" s="96"/>
    </row>
    <row r="10775" spans="1:16" x14ac:dyDescent="0.25">
      <c r="A10775" s="100">
        <v>43813</v>
      </c>
      <c r="B10775" s="101">
        <v>37</v>
      </c>
      <c r="C10775" s="92" t="str">
        <f t="shared" si="504"/>
        <v>POST /domestic-standing-order-consents</v>
      </c>
      <c r="D10775" s="94" t="s">
        <v>207</v>
      </c>
      <c r="E10775" s="93" t="str">
        <f t="shared" si="505"/>
        <v>PISP</v>
      </c>
      <c r="F10775" s="93" t="str">
        <f t="shared" si="506"/>
        <v>N</v>
      </c>
      <c r="G10775" s="95">
        <v>29974324.972086214</v>
      </c>
      <c r="H10775" s="102">
        <v>24066.705588739995</v>
      </c>
      <c r="I10775" s="102">
        <v>214.69957696059444</v>
      </c>
      <c r="J10775" s="96"/>
      <c r="K10775" s="96"/>
      <c r="L10775" s="96"/>
      <c r="M10775" s="96"/>
      <c r="N10775" s="96"/>
      <c r="O10775" s="96"/>
      <c r="P10775" s="96"/>
    </row>
    <row r="10776" spans="1:16" x14ac:dyDescent="0.25">
      <c r="A10776" s="100">
        <v>43813</v>
      </c>
      <c r="B10776" s="101">
        <v>38</v>
      </c>
      <c r="C10776" s="92" t="str">
        <f t="shared" si="504"/>
        <v>GET /domestic-standing-order-consents/{ConsentId}</v>
      </c>
      <c r="D10776" s="94" t="s">
        <v>207</v>
      </c>
      <c r="E10776" s="93" t="str">
        <f t="shared" si="505"/>
        <v>PISP</v>
      </c>
      <c r="F10776" s="93" t="str">
        <f t="shared" si="506"/>
        <v>N</v>
      </c>
      <c r="G10776" s="95">
        <v>26137091.168183215</v>
      </c>
      <c r="H10776" s="102">
        <v>30055.633523093282</v>
      </c>
      <c r="I10776" s="102">
        <v>220.06768698120644</v>
      </c>
      <c r="J10776" s="96"/>
      <c r="K10776" s="96"/>
      <c r="L10776" s="96"/>
      <c r="M10776" s="96"/>
      <c r="N10776" s="96"/>
      <c r="O10776" s="96"/>
      <c r="P10776" s="96"/>
    </row>
    <row r="10777" spans="1:16" x14ac:dyDescent="0.25">
      <c r="A10777" s="100">
        <v>43813</v>
      </c>
      <c r="B10777" s="101">
        <v>39</v>
      </c>
      <c r="C10777" s="92" t="str">
        <f t="shared" si="504"/>
        <v>POST /domestic-standing-orders</v>
      </c>
      <c r="D10777" s="94" t="s">
        <v>207</v>
      </c>
      <c r="E10777" s="93" t="str">
        <f t="shared" si="505"/>
        <v>PISP</v>
      </c>
      <c r="F10777" s="93" t="str">
        <f t="shared" si="506"/>
        <v>Y</v>
      </c>
      <c r="G10777" s="95">
        <v>8808903.1376702134</v>
      </c>
      <c r="H10777" s="102">
        <v>19501.341025715148</v>
      </c>
      <c r="I10777" s="102">
        <v>2.1069792061971953</v>
      </c>
      <c r="J10777" s="96"/>
      <c r="K10777" s="96"/>
      <c r="L10777" s="96"/>
      <c r="M10777" s="96"/>
      <c r="N10777" s="96"/>
      <c r="O10777" s="96"/>
      <c r="P10777" s="96"/>
    </row>
    <row r="10778" spans="1:16" x14ac:dyDescent="0.25">
      <c r="A10778" s="100">
        <v>43813</v>
      </c>
      <c r="B10778" s="101">
        <v>40</v>
      </c>
      <c r="C10778" s="92" t="str">
        <f t="shared" si="504"/>
        <v>GET /domestic-standing-orders/{DomesticStandingOrderId}</v>
      </c>
      <c r="D10778" s="94" t="s">
        <v>207</v>
      </c>
      <c r="E10778" s="93" t="str">
        <f t="shared" si="505"/>
        <v>PISP</v>
      </c>
      <c r="F10778" s="93" t="str">
        <f t="shared" si="506"/>
        <v>Y</v>
      </c>
      <c r="G10778" s="95">
        <v>6519097.3421027185</v>
      </c>
      <c r="H10778" s="102">
        <v>8501.932857660644</v>
      </c>
      <c r="I10778" s="102">
        <v>239.20357129497916</v>
      </c>
      <c r="J10778" s="96"/>
      <c r="K10778" s="96"/>
      <c r="L10778" s="96"/>
      <c r="M10778" s="96"/>
      <c r="N10778" s="96"/>
      <c r="O10778" s="96"/>
      <c r="P10778" s="96"/>
    </row>
    <row r="10779" spans="1:16" x14ac:dyDescent="0.25">
      <c r="A10779" s="100">
        <v>43813</v>
      </c>
      <c r="B10779" s="101">
        <v>41</v>
      </c>
      <c r="C10779" s="92" t="str">
        <f t="shared" si="504"/>
        <v>POST /international-payment-consents</v>
      </c>
      <c r="D10779" s="94" t="s">
        <v>207</v>
      </c>
      <c r="E10779" s="93" t="str">
        <f t="shared" si="505"/>
        <v>PISP</v>
      </c>
      <c r="F10779" s="93" t="str">
        <f t="shared" si="506"/>
        <v>N</v>
      </c>
      <c r="G10779" s="95">
        <v>32632006.922200024</v>
      </c>
      <c r="H10779" s="102">
        <v>48543.732691531615</v>
      </c>
      <c r="I10779" s="102">
        <v>67.178492629346721</v>
      </c>
      <c r="J10779" s="96"/>
      <c r="K10779" s="96"/>
      <c r="L10779" s="96"/>
      <c r="M10779" s="96"/>
      <c r="N10779" s="96"/>
      <c r="O10779" s="96"/>
      <c r="P10779" s="96"/>
    </row>
    <row r="10780" spans="1:16" x14ac:dyDescent="0.25">
      <c r="A10780" s="100">
        <v>43813</v>
      </c>
      <c r="B10780" s="101">
        <v>42</v>
      </c>
      <c r="C10780" s="92" t="str">
        <f t="shared" si="504"/>
        <v>GET /international-payment-consents/{ConsentId}</v>
      </c>
      <c r="D10780" s="94" t="s">
        <v>207</v>
      </c>
      <c r="E10780" s="93" t="str">
        <f t="shared" si="505"/>
        <v>PISP</v>
      </c>
      <c r="F10780" s="93" t="str">
        <f t="shared" si="506"/>
        <v>N</v>
      </c>
      <c r="G10780" s="95">
        <v>31990826.113030687</v>
      </c>
      <c r="H10780" s="102">
        <v>30366.236520959297</v>
      </c>
      <c r="I10780" s="102">
        <v>304.63341853513481</v>
      </c>
      <c r="J10780" s="96"/>
      <c r="K10780" s="96"/>
      <c r="L10780" s="96"/>
      <c r="M10780" s="96"/>
      <c r="N10780" s="96"/>
      <c r="O10780" s="96"/>
      <c r="P10780" s="96"/>
    </row>
    <row r="10781" spans="1:16" x14ac:dyDescent="0.25">
      <c r="A10781" s="100">
        <v>43813</v>
      </c>
      <c r="B10781" s="101">
        <v>43</v>
      </c>
      <c r="C10781" s="92" t="str">
        <f t="shared" si="504"/>
        <v>POST /international-payments</v>
      </c>
      <c r="D10781" s="94" t="s">
        <v>207</v>
      </c>
      <c r="E10781" s="93" t="str">
        <f t="shared" si="505"/>
        <v>PISP</v>
      </c>
      <c r="F10781" s="93" t="str">
        <f t="shared" si="506"/>
        <v>Y</v>
      </c>
      <c r="G10781" s="95">
        <v>37214374.093543902</v>
      </c>
      <c r="H10781" s="102">
        <v>38084.207061747758</v>
      </c>
      <c r="I10781" s="102">
        <v>51.033673598373106</v>
      </c>
      <c r="J10781" s="96"/>
      <c r="K10781" s="96"/>
      <c r="L10781" s="96"/>
      <c r="M10781" s="96"/>
      <c r="N10781" s="96"/>
      <c r="O10781" s="96"/>
      <c r="P10781" s="96"/>
    </row>
    <row r="10782" spans="1:16" x14ac:dyDescent="0.25">
      <c r="A10782" s="100">
        <v>43813</v>
      </c>
      <c r="B10782" s="101">
        <v>44</v>
      </c>
      <c r="C10782" s="92" t="str">
        <f t="shared" si="504"/>
        <v>GET /international-payments/{InternationalPaymentId}</v>
      </c>
      <c r="D10782" s="94" t="s">
        <v>207</v>
      </c>
      <c r="E10782" s="93" t="str">
        <f t="shared" si="505"/>
        <v>PISP</v>
      </c>
      <c r="F10782" s="93" t="str">
        <f t="shared" si="506"/>
        <v>Y</v>
      </c>
      <c r="G10782" s="95">
        <v>14754880.714649197</v>
      </c>
      <c r="H10782" s="102">
        <v>18378.769418169068</v>
      </c>
      <c r="I10782" s="102">
        <v>64.086407052752406</v>
      </c>
      <c r="J10782" s="96"/>
      <c r="K10782" s="96"/>
      <c r="L10782" s="96"/>
      <c r="M10782" s="96"/>
      <c r="N10782" s="96"/>
      <c r="O10782" s="96"/>
      <c r="P10782" s="96"/>
    </row>
    <row r="10783" spans="1:16" x14ac:dyDescent="0.25">
      <c r="A10783" s="100">
        <v>43813</v>
      </c>
      <c r="B10783" s="101">
        <v>45</v>
      </c>
      <c r="C10783" s="92" t="str">
        <f t="shared" si="504"/>
        <v>POST /international-scheduled-payment-consents</v>
      </c>
      <c r="D10783" s="94" t="s">
        <v>207</v>
      </c>
      <c r="E10783" s="93" t="str">
        <f t="shared" si="505"/>
        <v>PISP</v>
      </c>
      <c r="F10783" s="93" t="str">
        <f t="shared" si="506"/>
        <v>N</v>
      </c>
      <c r="G10783" s="95">
        <v>28156939.103077475</v>
      </c>
      <c r="H10783" s="102">
        <v>31694.117753870829</v>
      </c>
      <c r="I10783" s="102">
        <v>17.38183466250619</v>
      </c>
      <c r="J10783" s="96"/>
      <c r="K10783" s="96"/>
      <c r="L10783" s="96"/>
      <c r="M10783" s="96"/>
      <c r="N10783" s="96"/>
      <c r="O10783" s="96"/>
      <c r="P10783" s="96"/>
    </row>
    <row r="10784" spans="1:16" x14ac:dyDescent="0.25">
      <c r="A10784" s="100">
        <v>43813</v>
      </c>
      <c r="B10784" s="101">
        <v>46</v>
      </c>
      <c r="C10784" s="92" t="str">
        <f t="shared" si="504"/>
        <v>GET /international-scheduled-payment-consents/{ConsentId}</v>
      </c>
      <c r="D10784" s="94" t="s">
        <v>207</v>
      </c>
      <c r="E10784" s="93" t="str">
        <f t="shared" si="505"/>
        <v>PISP</v>
      </c>
      <c r="F10784" s="93" t="str">
        <f t="shared" si="506"/>
        <v>N</v>
      </c>
      <c r="G10784" s="95">
        <v>10995238.875600301</v>
      </c>
      <c r="H10784" s="102">
        <v>31147.839331918451</v>
      </c>
      <c r="I10784" s="102">
        <v>27.563889235849988</v>
      </c>
      <c r="J10784" s="96"/>
      <c r="K10784" s="96"/>
      <c r="L10784" s="96"/>
      <c r="M10784" s="96"/>
      <c r="N10784" s="96"/>
      <c r="O10784" s="96"/>
      <c r="P10784" s="96"/>
    </row>
    <row r="10785" spans="1:16" x14ac:dyDescent="0.25">
      <c r="A10785" s="100">
        <v>43813</v>
      </c>
      <c r="B10785" s="101">
        <v>47</v>
      </c>
      <c r="C10785" s="92" t="str">
        <f t="shared" si="504"/>
        <v>POST /international-scheduled-payments</v>
      </c>
      <c r="D10785" s="94" t="s">
        <v>207</v>
      </c>
      <c r="E10785" s="93" t="str">
        <f t="shared" si="505"/>
        <v>PISP</v>
      </c>
      <c r="F10785" s="93" t="str">
        <f t="shared" si="506"/>
        <v>Y</v>
      </c>
      <c r="G10785" s="95">
        <v>16014286.488920467</v>
      </c>
      <c r="H10785" s="102">
        <v>20817.889484096821</v>
      </c>
      <c r="I10785" s="102">
        <v>83.322286397924628</v>
      </c>
      <c r="J10785" s="96"/>
      <c r="K10785" s="96"/>
      <c r="L10785" s="96"/>
      <c r="M10785" s="96"/>
      <c r="N10785" s="96"/>
      <c r="O10785" s="96"/>
      <c r="P10785" s="96"/>
    </row>
    <row r="10786" spans="1:16" x14ac:dyDescent="0.25">
      <c r="A10786" s="100">
        <v>43813</v>
      </c>
      <c r="B10786" s="101">
        <v>48</v>
      </c>
      <c r="C10786" s="92" t="str">
        <f t="shared" si="504"/>
        <v>GET /international-scheduled-payments/{InternationalScheduledPaymentId}</v>
      </c>
      <c r="D10786" s="94" t="s">
        <v>207</v>
      </c>
      <c r="E10786" s="93" t="str">
        <f t="shared" si="505"/>
        <v>PISP</v>
      </c>
      <c r="F10786" s="93" t="str">
        <f t="shared" si="506"/>
        <v>Y</v>
      </c>
      <c r="G10786" s="95">
        <v>24722495.974795185</v>
      </c>
      <c r="H10786" s="102">
        <v>36639.899876134463</v>
      </c>
      <c r="I10786" s="102">
        <v>59.136445015481918</v>
      </c>
      <c r="J10786" s="96"/>
      <c r="K10786" s="96"/>
      <c r="L10786" s="96"/>
      <c r="M10786" s="96"/>
      <c r="N10786" s="96"/>
      <c r="O10786" s="96"/>
      <c r="P10786" s="96"/>
    </row>
    <row r="10787" spans="1:16" x14ac:dyDescent="0.25">
      <c r="A10787" s="100">
        <v>43813</v>
      </c>
      <c r="B10787" s="101">
        <v>49</v>
      </c>
      <c r="C10787" s="92" t="str">
        <f t="shared" si="504"/>
        <v>POST /international-standing-order-consents</v>
      </c>
      <c r="D10787" s="94" t="s">
        <v>207</v>
      </c>
      <c r="E10787" s="93" t="str">
        <f t="shared" si="505"/>
        <v>PISP</v>
      </c>
      <c r="F10787" s="93" t="str">
        <f t="shared" si="506"/>
        <v>N</v>
      </c>
      <c r="G10787" s="95">
        <v>3865540.3260927359</v>
      </c>
      <c r="H10787" s="102">
        <v>12245.212281303529</v>
      </c>
      <c r="I10787" s="102">
        <v>6.5932223897073614</v>
      </c>
      <c r="J10787" s="96"/>
      <c r="K10787" s="96"/>
      <c r="L10787" s="96"/>
      <c r="M10787" s="96"/>
      <c r="N10787" s="96"/>
      <c r="O10787" s="96"/>
      <c r="P10787" s="96"/>
    </row>
    <row r="10788" spans="1:16" x14ac:dyDescent="0.25">
      <c r="A10788" s="100">
        <v>43813</v>
      </c>
      <c r="B10788" s="101">
        <v>50</v>
      </c>
      <c r="C10788" s="92" t="str">
        <f t="shared" si="504"/>
        <v>GET /international-standing-order-consents/{ConsentId}</v>
      </c>
      <c r="D10788" s="94" t="s">
        <v>207</v>
      </c>
      <c r="E10788" s="93" t="str">
        <f t="shared" si="505"/>
        <v>PISP</v>
      </c>
      <c r="F10788" s="93" t="str">
        <f t="shared" si="506"/>
        <v>N</v>
      </c>
      <c r="G10788" s="95">
        <v>20779118.931185134</v>
      </c>
      <c r="H10788" s="102">
        <v>33001.339088899484</v>
      </c>
      <c r="I10788" s="102">
        <v>264.41736213875214</v>
      </c>
      <c r="J10788" s="96"/>
      <c r="K10788" s="96"/>
      <c r="L10788" s="96"/>
      <c r="M10788" s="96"/>
      <c r="N10788" s="96"/>
      <c r="O10788" s="96"/>
      <c r="P10788" s="96"/>
    </row>
    <row r="10789" spans="1:16" x14ac:dyDescent="0.25">
      <c r="A10789" s="100">
        <v>43813</v>
      </c>
      <c r="B10789" s="101">
        <v>51</v>
      </c>
      <c r="C10789" s="92" t="str">
        <f t="shared" si="504"/>
        <v>POST /international-standing-orders</v>
      </c>
      <c r="D10789" s="94" t="s">
        <v>207</v>
      </c>
      <c r="E10789" s="93" t="str">
        <f t="shared" si="505"/>
        <v>PISP</v>
      </c>
      <c r="F10789" s="93" t="str">
        <f t="shared" si="506"/>
        <v>Y</v>
      </c>
      <c r="G10789" s="95">
        <v>17158202.669754706</v>
      </c>
      <c r="H10789" s="102">
        <v>27008.687672436816</v>
      </c>
      <c r="I10789" s="102">
        <v>261.37189772061123</v>
      </c>
      <c r="J10789" s="96"/>
      <c r="K10789" s="96"/>
      <c r="L10789" s="96"/>
      <c r="M10789" s="96"/>
      <c r="N10789" s="96"/>
      <c r="O10789" s="96"/>
      <c r="P10789" s="96"/>
    </row>
    <row r="10790" spans="1:16" x14ac:dyDescent="0.25">
      <c r="A10790" s="100">
        <v>43813</v>
      </c>
      <c r="B10790" s="101">
        <v>52</v>
      </c>
      <c r="C10790" s="92" t="str">
        <f t="shared" si="504"/>
        <v>GET /international-standing-orders/{InternationalStandingOrderPaymentId}</v>
      </c>
      <c r="D10790" s="94" t="s">
        <v>207</v>
      </c>
      <c r="E10790" s="93" t="str">
        <f t="shared" si="505"/>
        <v>PISP</v>
      </c>
      <c r="F10790" s="93" t="str">
        <f t="shared" si="506"/>
        <v>Y</v>
      </c>
      <c r="G10790" s="95">
        <v>7282924.4526636796</v>
      </c>
      <c r="H10790" s="102">
        <v>17987.985054502649</v>
      </c>
      <c r="I10790" s="102">
        <v>77.399117247265778</v>
      </c>
      <c r="J10790" s="96"/>
      <c r="K10790" s="96"/>
      <c r="L10790" s="96"/>
      <c r="M10790" s="96"/>
      <c r="N10790" s="96"/>
      <c r="O10790" s="96"/>
      <c r="P10790" s="96"/>
    </row>
    <row r="10791" spans="1:16" x14ac:dyDescent="0.25">
      <c r="A10791" s="100">
        <v>43813</v>
      </c>
      <c r="B10791" s="101">
        <v>53</v>
      </c>
      <c r="C10791" s="92" t="str">
        <f t="shared" si="504"/>
        <v>POST /file-payment-consents</v>
      </c>
      <c r="D10791" s="94" t="s">
        <v>207</v>
      </c>
      <c r="E10791" s="93" t="str">
        <f t="shared" si="505"/>
        <v>PISP</v>
      </c>
      <c r="F10791" s="93" t="str">
        <f t="shared" si="506"/>
        <v>N</v>
      </c>
      <c r="G10791" s="95">
        <v>13329030.931514028</v>
      </c>
      <c r="H10791" s="102">
        <v>13793.960580785993</v>
      </c>
      <c r="I10791" s="102">
        <v>23.464095286913736</v>
      </c>
      <c r="J10791" s="96"/>
      <c r="K10791" s="96"/>
      <c r="L10791" s="96"/>
      <c r="M10791" s="96"/>
      <c r="N10791" s="96"/>
      <c r="O10791" s="96"/>
      <c r="P10791" s="96"/>
    </row>
    <row r="10792" spans="1:16" x14ac:dyDescent="0.25">
      <c r="A10792" s="100">
        <v>43813</v>
      </c>
      <c r="B10792" s="101">
        <v>54</v>
      </c>
      <c r="C10792" s="92" t="str">
        <f t="shared" si="504"/>
        <v>GET /file-payment-consents/{ConsentId}</v>
      </c>
      <c r="D10792" s="94" t="s">
        <v>207</v>
      </c>
      <c r="E10792" s="93" t="str">
        <f t="shared" si="505"/>
        <v>PISP</v>
      </c>
      <c r="F10792" s="93" t="str">
        <f t="shared" si="506"/>
        <v>N</v>
      </c>
      <c r="G10792" s="95">
        <v>22611202.194624308</v>
      </c>
      <c r="H10792" s="102">
        <v>25019.022833998646</v>
      </c>
      <c r="I10792" s="102">
        <v>209.01021734917344</v>
      </c>
      <c r="J10792" s="96"/>
      <c r="K10792" s="96"/>
      <c r="L10792" s="96"/>
      <c r="M10792" s="96"/>
      <c r="N10792" s="96"/>
      <c r="O10792" s="96"/>
      <c r="P10792" s="96"/>
    </row>
    <row r="10793" spans="1:16" x14ac:dyDescent="0.25">
      <c r="A10793" s="100">
        <v>43813</v>
      </c>
      <c r="B10793" s="101">
        <v>55</v>
      </c>
      <c r="C10793" s="92" t="str">
        <f t="shared" si="504"/>
        <v>POST /file-payment-consents/{ConsentId}/file</v>
      </c>
      <c r="D10793" s="94" t="s">
        <v>207</v>
      </c>
      <c r="E10793" s="93" t="str">
        <f t="shared" si="505"/>
        <v>PISP</v>
      </c>
      <c r="F10793" s="93" t="str">
        <f t="shared" si="506"/>
        <v>N</v>
      </c>
      <c r="G10793" s="95">
        <v>20847807.192037445</v>
      </c>
      <c r="H10793" s="102">
        <v>34007.816385247388</v>
      </c>
      <c r="I10793" s="102">
        <v>66.526812406576283</v>
      </c>
      <c r="J10793" s="96"/>
      <c r="K10793" s="96"/>
      <c r="L10793" s="96"/>
      <c r="M10793" s="96"/>
      <c r="N10793" s="96"/>
      <c r="O10793" s="96"/>
      <c r="P10793" s="96"/>
    </row>
    <row r="10794" spans="1:16" x14ac:dyDescent="0.25">
      <c r="A10794" s="100">
        <v>43813</v>
      </c>
      <c r="B10794" s="101">
        <v>56</v>
      </c>
      <c r="C10794" s="92" t="str">
        <f t="shared" si="504"/>
        <v>GET /file-payment-consents/{ConsentId}/file</v>
      </c>
      <c r="D10794" s="94" t="s">
        <v>207</v>
      </c>
      <c r="E10794" s="93" t="str">
        <f t="shared" si="505"/>
        <v>PISP</v>
      </c>
      <c r="F10794" s="93" t="str">
        <f t="shared" si="506"/>
        <v>N</v>
      </c>
      <c r="G10794" s="95">
        <v>25202349.902418606</v>
      </c>
      <c r="H10794" s="102">
        <v>34489.325078850023</v>
      </c>
      <c r="I10794" s="102">
        <v>50.195760227934983</v>
      </c>
      <c r="J10794" s="96"/>
      <c r="K10794" s="96"/>
      <c r="L10794" s="96"/>
      <c r="M10794" s="96"/>
      <c r="N10794" s="96"/>
      <c r="O10794" s="96"/>
      <c r="P10794" s="96"/>
    </row>
    <row r="10795" spans="1:16" x14ac:dyDescent="0.25">
      <c r="A10795" s="100">
        <v>43813</v>
      </c>
      <c r="B10795" s="101">
        <v>57</v>
      </c>
      <c r="C10795" s="92" t="str">
        <f t="shared" si="504"/>
        <v>POST /file-payments</v>
      </c>
      <c r="D10795" s="94" t="s">
        <v>207</v>
      </c>
      <c r="E10795" s="93" t="str">
        <f t="shared" si="505"/>
        <v>PISP</v>
      </c>
      <c r="F10795" s="93" t="str">
        <f t="shared" si="506"/>
        <v>Y</v>
      </c>
      <c r="G10795" s="95">
        <v>384238488.9494161</v>
      </c>
      <c r="H10795" s="102">
        <v>4044.5174022127076</v>
      </c>
      <c r="I10795" s="102">
        <v>70.312866687863348</v>
      </c>
      <c r="J10795" s="96"/>
      <c r="K10795" s="96"/>
      <c r="L10795" s="96"/>
      <c r="M10795" s="96"/>
      <c r="N10795" s="96"/>
      <c r="O10795" s="96"/>
      <c r="P10795" s="96"/>
    </row>
    <row r="10796" spans="1:16" x14ac:dyDescent="0.25">
      <c r="A10796" s="100">
        <v>43813</v>
      </c>
      <c r="B10796" s="101">
        <v>58</v>
      </c>
      <c r="C10796" s="92" t="str">
        <f t="shared" si="504"/>
        <v>GET /file-payments/{FilePaymentId}</v>
      </c>
      <c r="D10796" s="94" t="s">
        <v>207</v>
      </c>
      <c r="E10796" s="93" t="str">
        <f t="shared" si="505"/>
        <v>PISP</v>
      </c>
      <c r="F10796" s="93" t="str">
        <f t="shared" si="506"/>
        <v>Y</v>
      </c>
      <c r="G10796" s="95">
        <v>78898601.861259148</v>
      </c>
      <c r="H10796" s="102">
        <v>824.39274962667719</v>
      </c>
      <c r="I10796" s="102">
        <v>151.426863866399</v>
      </c>
      <c r="J10796" s="96"/>
      <c r="K10796" s="96"/>
      <c r="L10796" s="96"/>
      <c r="M10796" s="96"/>
      <c r="N10796" s="96"/>
      <c r="O10796" s="96"/>
      <c r="P10796" s="96"/>
    </row>
    <row r="10797" spans="1:16" x14ac:dyDescent="0.25">
      <c r="A10797" s="100">
        <v>43813</v>
      </c>
      <c r="B10797" s="101">
        <v>59</v>
      </c>
      <c r="C10797" s="92" t="str">
        <f t="shared" si="504"/>
        <v>GET /file-payments/{FilePaymentId}/report-file</v>
      </c>
      <c r="D10797" s="94" t="s">
        <v>207</v>
      </c>
      <c r="E10797" s="93" t="str">
        <f t="shared" si="505"/>
        <v>PISP</v>
      </c>
      <c r="F10797" s="93" t="str">
        <f t="shared" si="506"/>
        <v>Y</v>
      </c>
      <c r="G10797" s="95">
        <v>64202262.065209828</v>
      </c>
      <c r="H10797" s="102">
        <v>2692.0119520907283</v>
      </c>
      <c r="I10797" s="102">
        <v>96.969726462966236</v>
      </c>
      <c r="J10797" s="96"/>
      <c r="K10797" s="96"/>
      <c r="L10797" s="96"/>
      <c r="M10797" s="96"/>
      <c r="N10797" s="96"/>
      <c r="O10797" s="96"/>
      <c r="P10797" s="96"/>
    </row>
    <row r="10798" spans="1:16" x14ac:dyDescent="0.25">
      <c r="A10798" s="100">
        <v>43813</v>
      </c>
      <c r="B10798" s="101">
        <v>60</v>
      </c>
      <c r="C10798" s="92" t="str">
        <f t="shared" si="504"/>
        <v>POST /funds-confirmation-consents</v>
      </c>
      <c r="D10798" s="94" t="s">
        <v>207</v>
      </c>
      <c r="E10798" s="93" t="str">
        <f t="shared" si="505"/>
        <v>CoF</v>
      </c>
      <c r="F10798" s="93" t="str">
        <f t="shared" si="506"/>
        <v>N</v>
      </c>
      <c r="G10798" s="95">
        <v>13917217.527223397</v>
      </c>
      <c r="H10798" s="101">
        <v>15901.057363184993</v>
      </c>
      <c r="I10798" s="101">
        <v>14.693008380312634</v>
      </c>
      <c r="J10798" s="96"/>
      <c r="K10798" s="96"/>
      <c r="L10798" s="96"/>
      <c r="M10798" s="96"/>
      <c r="N10798" s="96"/>
      <c r="O10798" s="96"/>
      <c r="P10798" s="96"/>
    </row>
    <row r="10799" spans="1:16" x14ac:dyDescent="0.25">
      <c r="A10799" s="100">
        <v>43813</v>
      </c>
      <c r="B10799" s="101">
        <v>61</v>
      </c>
      <c r="C10799" s="92" t="str">
        <f t="shared" si="504"/>
        <v>GET /funds-confirmation-consents/{ConsentId}</v>
      </c>
      <c r="D10799" s="94" t="s">
        <v>207</v>
      </c>
      <c r="E10799" s="93" t="str">
        <f t="shared" si="505"/>
        <v>CoF</v>
      </c>
      <c r="F10799" s="93" t="str">
        <f t="shared" si="506"/>
        <v>N</v>
      </c>
      <c r="G10799" s="95">
        <v>22793179.966254443</v>
      </c>
      <c r="H10799" s="101">
        <v>39554.131598410262</v>
      </c>
      <c r="I10799" s="101">
        <v>194.45387724109315</v>
      </c>
      <c r="J10799" s="96"/>
      <c r="K10799" s="96"/>
      <c r="L10799" s="96"/>
      <c r="M10799" s="96"/>
      <c r="N10799" s="96"/>
      <c r="O10799" s="96"/>
      <c r="P10799" s="96"/>
    </row>
    <row r="10800" spans="1:16" x14ac:dyDescent="0.25">
      <c r="A10800" s="100">
        <v>43813</v>
      </c>
      <c r="B10800" s="101">
        <v>62</v>
      </c>
      <c r="C10800" s="92" t="str">
        <f t="shared" si="504"/>
        <v>DELETE /funds-confirmation-consents/{ConsentId}</v>
      </c>
      <c r="D10800" s="94" t="s">
        <v>207</v>
      </c>
      <c r="E10800" s="93" t="str">
        <f t="shared" si="505"/>
        <v>CoF</v>
      </c>
      <c r="F10800" s="93" t="str">
        <f t="shared" si="506"/>
        <v>N</v>
      </c>
      <c r="G10800" s="95">
        <v>7107314.4577238252</v>
      </c>
      <c r="H10800" s="101">
        <v>11992.663766132</v>
      </c>
      <c r="I10800" s="101">
        <v>130.69484714108424</v>
      </c>
      <c r="J10800" s="96"/>
      <c r="K10800" s="96"/>
      <c r="L10800" s="96"/>
      <c r="M10800" s="96"/>
      <c r="N10800" s="96"/>
      <c r="O10800" s="96"/>
      <c r="P10800" s="96"/>
    </row>
    <row r="10801" spans="1:16" x14ac:dyDescent="0.25">
      <c r="A10801" s="100">
        <v>43813</v>
      </c>
      <c r="B10801" s="101">
        <v>63</v>
      </c>
      <c r="C10801" s="92" t="str">
        <f t="shared" si="504"/>
        <v>POST /funds-confirmations</v>
      </c>
      <c r="D10801" s="94" t="s">
        <v>207</v>
      </c>
      <c r="E10801" s="93" t="str">
        <f t="shared" si="505"/>
        <v>CoF</v>
      </c>
      <c r="F10801" s="93" t="str">
        <f t="shared" si="506"/>
        <v>Y</v>
      </c>
      <c r="G10801" s="95">
        <v>9612597.8298162464</v>
      </c>
      <c r="H10801" s="101">
        <v>19533.966092944022</v>
      </c>
      <c r="I10801" s="101">
        <v>227.48681128356517</v>
      </c>
      <c r="J10801" s="96"/>
      <c r="K10801" s="96"/>
      <c r="L10801" s="96"/>
      <c r="M10801" s="96"/>
      <c r="N10801" s="96"/>
      <c r="O10801" s="96"/>
      <c r="P10801" s="96"/>
    </row>
    <row r="10802" spans="1:16" x14ac:dyDescent="0.25">
      <c r="A10802" s="46">
        <v>43813</v>
      </c>
      <c r="B10802" s="101">
        <v>0</v>
      </c>
      <c r="C10802" s="92" t="str">
        <f t="shared" si="504"/>
        <v>OIDC endpoints for token IDs</v>
      </c>
      <c r="D10802" s="94" t="s">
        <v>208</v>
      </c>
      <c r="E10802" s="93" t="str">
        <f t="shared" si="505"/>
        <v>OIDC</v>
      </c>
      <c r="F10802" s="93" t="str">
        <f t="shared" si="506"/>
        <v>N</v>
      </c>
      <c r="G10802" s="112">
        <v>681873188.03417039</v>
      </c>
      <c r="H10802" s="68">
        <v>1737865.4353191121</v>
      </c>
      <c r="I10802" s="68">
        <v>511.96861406892714</v>
      </c>
      <c r="J10802" s="96"/>
      <c r="K10802" s="96"/>
      <c r="L10802" s="96"/>
      <c r="M10802" s="96"/>
      <c r="N10802" s="96"/>
      <c r="O10802" s="96"/>
      <c r="P10802" s="96"/>
    </row>
    <row r="10803" spans="1:16" x14ac:dyDescent="0.25">
      <c r="A10803" s="97">
        <v>43813</v>
      </c>
      <c r="B10803" s="101">
        <v>1</v>
      </c>
      <c r="C10803" s="92" t="str">
        <f t="shared" si="504"/>
        <v>POST /account-access-consents</v>
      </c>
      <c r="D10803" s="94" t="s">
        <v>208</v>
      </c>
      <c r="E10803" s="93" t="str">
        <f t="shared" si="505"/>
        <v>AISP</v>
      </c>
      <c r="F10803" s="93" t="str">
        <f t="shared" si="506"/>
        <v>N</v>
      </c>
      <c r="G10803" s="95">
        <v>641858.34542029363</v>
      </c>
      <c r="H10803" s="99">
        <v>28752.325444163664</v>
      </c>
      <c r="I10803" s="99">
        <v>88.122306030893654</v>
      </c>
      <c r="J10803" s="96"/>
      <c r="K10803" s="96"/>
      <c r="L10803" s="96"/>
      <c r="M10803" s="96"/>
      <c r="N10803" s="96"/>
      <c r="O10803" s="96"/>
      <c r="P10803" s="96"/>
    </row>
    <row r="10804" spans="1:16" x14ac:dyDescent="0.25">
      <c r="A10804" s="97">
        <v>43813</v>
      </c>
      <c r="B10804" s="101">
        <v>2</v>
      </c>
      <c r="C10804" s="92" t="str">
        <f t="shared" si="504"/>
        <v>GET /account-access-consents/{ConsentId}</v>
      </c>
      <c r="D10804" s="94" t="s">
        <v>208</v>
      </c>
      <c r="E10804" s="93" t="str">
        <f t="shared" si="505"/>
        <v>AISP</v>
      </c>
      <c r="F10804" s="93" t="str">
        <f t="shared" si="506"/>
        <v>N</v>
      </c>
      <c r="G10804" s="95">
        <v>1356460.4934627416</v>
      </c>
      <c r="H10804" s="99">
        <v>29264.049556097576</v>
      </c>
      <c r="I10804" s="99">
        <v>32.833912918782417</v>
      </c>
      <c r="J10804" s="96"/>
      <c r="K10804" s="96"/>
      <c r="L10804" s="96"/>
      <c r="M10804" s="96"/>
      <c r="N10804" s="96"/>
      <c r="O10804" s="96"/>
      <c r="P10804" s="96"/>
    </row>
    <row r="10805" spans="1:16" x14ac:dyDescent="0.25">
      <c r="A10805" s="97">
        <v>43813</v>
      </c>
      <c r="B10805" s="101">
        <v>3</v>
      </c>
      <c r="C10805" s="92" t="str">
        <f t="shared" si="504"/>
        <v>DELETE /account-access-consents/{ConsentId}</v>
      </c>
      <c r="D10805" s="94" t="s">
        <v>208</v>
      </c>
      <c r="E10805" s="93" t="str">
        <f t="shared" si="505"/>
        <v>AISP</v>
      </c>
      <c r="F10805" s="93" t="str">
        <f t="shared" si="506"/>
        <v>N</v>
      </c>
      <c r="G10805" s="95">
        <v>565625.2414001131</v>
      </c>
      <c r="H10805" s="99">
        <v>24886.427990070955</v>
      </c>
      <c r="I10805" s="99">
        <v>296.04401680705956</v>
      </c>
      <c r="J10805" s="96"/>
      <c r="K10805" s="96"/>
      <c r="L10805" s="96"/>
      <c r="M10805" s="96"/>
      <c r="N10805" s="96"/>
      <c r="O10805" s="96"/>
      <c r="P10805" s="96"/>
    </row>
    <row r="10806" spans="1:16" x14ac:dyDescent="0.25">
      <c r="A10806" s="97">
        <v>43813</v>
      </c>
      <c r="B10806" s="101">
        <v>4</v>
      </c>
      <c r="C10806" s="92" t="str">
        <f t="shared" si="504"/>
        <v>GET /accounts</v>
      </c>
      <c r="D10806" s="94" t="s">
        <v>208</v>
      </c>
      <c r="E10806" s="93" t="str">
        <f t="shared" si="505"/>
        <v>AISP</v>
      </c>
      <c r="F10806" s="93" t="str">
        <f t="shared" si="506"/>
        <v>Y</v>
      </c>
      <c r="G10806" s="95">
        <v>1453720.3342133288</v>
      </c>
      <c r="H10806" s="99">
        <v>30984.163743808374</v>
      </c>
      <c r="I10806" s="99">
        <v>63.012579974874185</v>
      </c>
      <c r="J10806" s="96"/>
      <c r="K10806" s="96"/>
      <c r="L10806" s="96"/>
      <c r="M10806" s="96"/>
      <c r="N10806" s="96"/>
      <c r="O10806" s="96"/>
      <c r="P10806" s="96"/>
    </row>
    <row r="10807" spans="1:16" x14ac:dyDescent="0.25">
      <c r="A10807" s="97">
        <v>43813</v>
      </c>
      <c r="B10807" s="101">
        <v>5</v>
      </c>
      <c r="C10807" s="92" t="str">
        <f t="shared" si="504"/>
        <v>GET /accounts/{AccountId}</v>
      </c>
      <c r="D10807" s="94" t="s">
        <v>208</v>
      </c>
      <c r="E10807" s="93" t="str">
        <f t="shared" si="505"/>
        <v>AISP</v>
      </c>
      <c r="F10807" s="93" t="str">
        <f t="shared" si="506"/>
        <v>Y</v>
      </c>
      <c r="G10807" s="95">
        <v>2706467.5860230862</v>
      </c>
      <c r="H10807" s="99">
        <v>44784.72636662759</v>
      </c>
      <c r="I10807" s="99">
        <v>92.712437592491838</v>
      </c>
      <c r="J10807" s="96"/>
      <c r="K10807" s="96"/>
      <c r="L10807" s="96"/>
      <c r="M10807" s="96"/>
      <c r="N10807" s="96"/>
      <c r="O10807" s="96"/>
      <c r="P10807" s="96"/>
    </row>
    <row r="10808" spans="1:16" x14ac:dyDescent="0.25">
      <c r="A10808" s="97">
        <v>43813</v>
      </c>
      <c r="B10808" s="101">
        <v>6</v>
      </c>
      <c r="C10808" s="92" t="str">
        <f t="shared" si="504"/>
        <v>GET /accounts/{AccountId}/balances</v>
      </c>
      <c r="D10808" s="94" t="s">
        <v>208</v>
      </c>
      <c r="E10808" s="93" t="str">
        <f t="shared" si="505"/>
        <v>AISP</v>
      </c>
      <c r="F10808" s="93" t="str">
        <f t="shared" si="506"/>
        <v>Y</v>
      </c>
      <c r="G10808" s="95">
        <v>1951403.8920036259</v>
      </c>
      <c r="H10808" s="99">
        <v>28849.372050816462</v>
      </c>
      <c r="I10808" s="99">
        <v>151.3522046104919</v>
      </c>
      <c r="J10808" s="96"/>
      <c r="K10808" s="96"/>
      <c r="L10808" s="96"/>
      <c r="M10808" s="96"/>
      <c r="N10808" s="96"/>
      <c r="O10808" s="96"/>
      <c r="P10808" s="96"/>
    </row>
    <row r="10809" spans="1:16" x14ac:dyDescent="0.25">
      <c r="A10809" s="97">
        <v>43813</v>
      </c>
      <c r="B10809" s="101">
        <v>7</v>
      </c>
      <c r="C10809" s="92" t="str">
        <f t="shared" si="504"/>
        <v>GET /balances</v>
      </c>
      <c r="D10809" s="94" t="s">
        <v>208</v>
      </c>
      <c r="E10809" s="93" t="str">
        <f t="shared" si="505"/>
        <v>AISP</v>
      </c>
      <c r="F10809" s="93" t="str">
        <f t="shared" si="506"/>
        <v>Y</v>
      </c>
      <c r="G10809" s="95">
        <v>1002810.2004604511</v>
      </c>
      <c r="H10809" s="99">
        <v>20912.246884029017</v>
      </c>
      <c r="I10809" s="99">
        <v>167.07030426528289</v>
      </c>
      <c r="J10809" s="96"/>
      <c r="K10809" s="96"/>
      <c r="L10809" s="96"/>
      <c r="M10809" s="96"/>
      <c r="N10809" s="96"/>
      <c r="O10809" s="96"/>
      <c r="P10809" s="96"/>
    </row>
    <row r="10810" spans="1:16" x14ac:dyDescent="0.25">
      <c r="A10810" s="97">
        <v>43813</v>
      </c>
      <c r="B10810" s="101">
        <v>8</v>
      </c>
      <c r="C10810" s="92" t="str">
        <f t="shared" si="504"/>
        <v>GET /accounts/{AccountId}/transactions</v>
      </c>
      <c r="D10810" s="94" t="s">
        <v>208</v>
      </c>
      <c r="E10810" s="93" t="str">
        <f t="shared" si="505"/>
        <v>AISP</v>
      </c>
      <c r="F10810" s="93" t="str">
        <f t="shared" si="506"/>
        <v>Y</v>
      </c>
      <c r="G10810" s="95">
        <v>34432587.850795023</v>
      </c>
      <c r="H10810" s="99">
        <v>20994.207096016631</v>
      </c>
      <c r="I10810" s="99">
        <v>173.81531946925509</v>
      </c>
      <c r="J10810" s="96"/>
      <c r="K10810" s="96"/>
      <c r="L10810" s="96"/>
      <c r="M10810" s="96"/>
      <c r="N10810" s="96"/>
      <c r="O10810" s="96"/>
      <c r="P10810" s="96"/>
    </row>
    <row r="10811" spans="1:16" x14ac:dyDescent="0.25">
      <c r="A10811" s="97">
        <v>43813</v>
      </c>
      <c r="B10811" s="101">
        <v>9</v>
      </c>
      <c r="C10811" s="92" t="str">
        <f t="shared" si="504"/>
        <v>GET /transactions</v>
      </c>
      <c r="D10811" s="94" t="s">
        <v>208</v>
      </c>
      <c r="E10811" s="93" t="str">
        <f t="shared" si="505"/>
        <v>AISP</v>
      </c>
      <c r="F10811" s="93" t="str">
        <f t="shared" si="506"/>
        <v>Y</v>
      </c>
      <c r="G10811" s="95">
        <v>289884483.91100526</v>
      </c>
      <c r="H10811" s="99">
        <v>40274.993739588856</v>
      </c>
      <c r="I10811" s="99">
        <v>35.606829152815976</v>
      </c>
      <c r="J10811" s="96"/>
      <c r="K10811" s="96"/>
      <c r="L10811" s="96"/>
      <c r="M10811" s="96"/>
      <c r="N10811" s="96"/>
      <c r="O10811" s="96"/>
      <c r="P10811" s="96"/>
    </row>
    <row r="10812" spans="1:16" x14ac:dyDescent="0.25">
      <c r="A10812" s="97">
        <v>43813</v>
      </c>
      <c r="B10812" s="101">
        <v>10</v>
      </c>
      <c r="C10812" s="92" t="str">
        <f t="shared" si="504"/>
        <v>GET /accounts/{AccountId}/beneficiaries</v>
      </c>
      <c r="D10812" s="94" t="s">
        <v>208</v>
      </c>
      <c r="E10812" s="93" t="str">
        <f t="shared" si="505"/>
        <v>AISP</v>
      </c>
      <c r="F10812" s="93" t="str">
        <f t="shared" si="506"/>
        <v>Y</v>
      </c>
      <c r="G10812" s="95">
        <v>1872152.6133402307</v>
      </c>
      <c r="H10812" s="99">
        <v>29102.641615967401</v>
      </c>
      <c r="I10812" s="99">
        <v>125.92748611917784</v>
      </c>
      <c r="J10812" s="96"/>
      <c r="K10812" s="96"/>
      <c r="L10812" s="96"/>
      <c r="M10812" s="96"/>
      <c r="N10812" s="96"/>
      <c r="O10812" s="96"/>
      <c r="P10812" s="96"/>
    </row>
    <row r="10813" spans="1:16" x14ac:dyDescent="0.25">
      <c r="A10813" s="97">
        <v>43813</v>
      </c>
      <c r="B10813" s="101">
        <v>11</v>
      </c>
      <c r="C10813" s="92" t="str">
        <f t="shared" si="504"/>
        <v>GET /beneficiaries</v>
      </c>
      <c r="D10813" s="94" t="s">
        <v>208</v>
      </c>
      <c r="E10813" s="93" t="str">
        <f t="shared" si="505"/>
        <v>AISP</v>
      </c>
      <c r="F10813" s="93" t="str">
        <f t="shared" si="506"/>
        <v>Y</v>
      </c>
      <c r="G10813" s="95">
        <v>2524009.6168805705</v>
      </c>
      <c r="H10813" s="99">
        <v>33825.877210648083</v>
      </c>
      <c r="I10813" s="99">
        <v>30.781767340397895</v>
      </c>
      <c r="J10813" s="96"/>
      <c r="K10813" s="96"/>
      <c r="L10813" s="96"/>
      <c r="M10813" s="96"/>
      <c r="N10813" s="96"/>
      <c r="O10813" s="96"/>
      <c r="P10813" s="96"/>
    </row>
    <row r="10814" spans="1:16" x14ac:dyDescent="0.25">
      <c r="A10814" s="97">
        <v>43813</v>
      </c>
      <c r="B10814" s="101">
        <v>12</v>
      </c>
      <c r="C10814" s="92" t="str">
        <f t="shared" si="504"/>
        <v>GET /accounts/{AccountId}/direct-debits</v>
      </c>
      <c r="D10814" s="94" t="s">
        <v>208</v>
      </c>
      <c r="E10814" s="93" t="str">
        <f t="shared" si="505"/>
        <v>AISP</v>
      </c>
      <c r="F10814" s="93" t="str">
        <f t="shared" si="506"/>
        <v>Y</v>
      </c>
      <c r="G10814" s="95">
        <v>1848483.3497991508</v>
      </c>
      <c r="H10814" s="99">
        <v>37178.772340773947</v>
      </c>
      <c r="I10814" s="99">
        <v>168.77403261546195</v>
      </c>
      <c r="J10814" s="96"/>
      <c r="K10814" s="96"/>
      <c r="L10814" s="96"/>
      <c r="M10814" s="96"/>
      <c r="N10814" s="96"/>
      <c r="O10814" s="96"/>
      <c r="P10814" s="96"/>
    </row>
    <row r="10815" spans="1:16" x14ac:dyDescent="0.25">
      <c r="A10815" s="97">
        <v>43813</v>
      </c>
      <c r="B10815" s="101">
        <v>13</v>
      </c>
      <c r="C10815" s="92" t="str">
        <f t="shared" si="504"/>
        <v>GET /direct-debits</v>
      </c>
      <c r="D10815" s="94" t="s">
        <v>208</v>
      </c>
      <c r="E10815" s="93" t="str">
        <f t="shared" si="505"/>
        <v>AISP</v>
      </c>
      <c r="F10815" s="93" t="str">
        <f t="shared" si="506"/>
        <v>Y</v>
      </c>
      <c r="G10815" s="95">
        <v>1782446.0203034326</v>
      </c>
      <c r="H10815" s="99">
        <v>20814.263985356076</v>
      </c>
      <c r="I10815" s="99">
        <v>200.65577826863023</v>
      </c>
      <c r="J10815" s="96"/>
      <c r="K10815" s="96"/>
      <c r="L10815" s="96"/>
      <c r="M10815" s="96"/>
      <c r="N10815" s="96"/>
      <c r="O10815" s="96"/>
      <c r="P10815" s="96"/>
    </row>
    <row r="10816" spans="1:16" x14ac:dyDescent="0.25">
      <c r="A10816" s="97">
        <v>43813</v>
      </c>
      <c r="B10816" s="101">
        <v>14</v>
      </c>
      <c r="C10816" s="92" t="str">
        <f t="shared" si="504"/>
        <v>GET /accounts/{AccountId}/standing-orders</v>
      </c>
      <c r="D10816" s="94" t="s">
        <v>208</v>
      </c>
      <c r="E10816" s="93" t="str">
        <f t="shared" si="505"/>
        <v>AISP</v>
      </c>
      <c r="F10816" s="93" t="str">
        <f t="shared" si="506"/>
        <v>Y</v>
      </c>
      <c r="G10816" s="95">
        <v>834718.48059255874</v>
      </c>
      <c r="H10816" s="99">
        <v>18825.008161796613</v>
      </c>
      <c r="I10816" s="99">
        <v>128.83472428389999</v>
      </c>
      <c r="J10816" s="96"/>
      <c r="K10816" s="96"/>
      <c r="L10816" s="96"/>
      <c r="M10816" s="96"/>
      <c r="N10816" s="96"/>
      <c r="O10816" s="96"/>
      <c r="P10816" s="96"/>
    </row>
    <row r="10817" spans="1:16" x14ac:dyDescent="0.25">
      <c r="A10817" s="97">
        <v>43813</v>
      </c>
      <c r="B10817" s="101">
        <v>15</v>
      </c>
      <c r="C10817" s="92" t="str">
        <f t="shared" si="504"/>
        <v>GET /standing-orders</v>
      </c>
      <c r="D10817" s="94" t="s">
        <v>208</v>
      </c>
      <c r="E10817" s="93" t="str">
        <f t="shared" si="505"/>
        <v>AISP</v>
      </c>
      <c r="F10817" s="93" t="str">
        <f t="shared" si="506"/>
        <v>Y</v>
      </c>
      <c r="G10817" s="95">
        <v>1393810.4526640864</v>
      </c>
      <c r="H10817" s="99">
        <v>44069.912485017761</v>
      </c>
      <c r="I10817" s="99">
        <v>151.34856544067</v>
      </c>
      <c r="J10817" s="96"/>
      <c r="K10817" s="96"/>
      <c r="L10817" s="96"/>
      <c r="M10817" s="96"/>
      <c r="N10817" s="96"/>
      <c r="O10817" s="96"/>
      <c r="P10817" s="96"/>
    </row>
    <row r="10818" spans="1:16" x14ac:dyDescent="0.25">
      <c r="A10818" s="97">
        <v>43813</v>
      </c>
      <c r="B10818" s="101">
        <v>16</v>
      </c>
      <c r="C10818" s="92" t="str">
        <f t="shared" si="504"/>
        <v>GET /accounts/{AccountId}/product</v>
      </c>
      <c r="D10818" s="94" t="s">
        <v>208</v>
      </c>
      <c r="E10818" s="93" t="str">
        <f t="shared" si="505"/>
        <v>AISP</v>
      </c>
      <c r="F10818" s="93" t="str">
        <f t="shared" si="506"/>
        <v>Y</v>
      </c>
      <c r="G10818" s="95">
        <v>357671.56258987053</v>
      </c>
      <c r="H10818" s="99">
        <v>4936.9961112339261</v>
      </c>
      <c r="I10818" s="99">
        <v>154.26690830716493</v>
      </c>
      <c r="J10818" s="96"/>
      <c r="K10818" s="96"/>
      <c r="L10818" s="96"/>
      <c r="M10818" s="96"/>
      <c r="N10818" s="96"/>
      <c r="O10818" s="96"/>
      <c r="P10818" s="96"/>
    </row>
    <row r="10819" spans="1:16" x14ac:dyDescent="0.25">
      <c r="A10819" s="97">
        <v>43813</v>
      </c>
      <c r="B10819" s="101">
        <v>17</v>
      </c>
      <c r="C10819" s="92" t="str">
        <f t="shared" si="504"/>
        <v>GET /products</v>
      </c>
      <c r="D10819" s="94" t="s">
        <v>208</v>
      </c>
      <c r="E10819" s="93" t="str">
        <f t="shared" si="505"/>
        <v>AISP</v>
      </c>
      <c r="F10819" s="93" t="str">
        <f t="shared" si="506"/>
        <v>Y</v>
      </c>
      <c r="G10819" s="95">
        <v>836699.31441146252</v>
      </c>
      <c r="H10819" s="99">
        <v>34449.794625435708</v>
      </c>
      <c r="I10819" s="99">
        <v>240.74760704018826</v>
      </c>
      <c r="J10819" s="96"/>
      <c r="K10819" s="96"/>
      <c r="L10819" s="96"/>
      <c r="M10819" s="96"/>
      <c r="N10819" s="96"/>
      <c r="O10819" s="96"/>
      <c r="P10819" s="96"/>
    </row>
    <row r="10820" spans="1:16" x14ac:dyDescent="0.25">
      <c r="A10820" s="97">
        <v>43813</v>
      </c>
      <c r="B10820" s="101">
        <v>18</v>
      </c>
      <c r="C10820" s="92" t="str">
        <f t="shared" si="504"/>
        <v>GET /accounts/{AccountId}/offers</v>
      </c>
      <c r="D10820" s="94" t="s">
        <v>208</v>
      </c>
      <c r="E10820" s="93" t="str">
        <f t="shared" si="505"/>
        <v>AISP</v>
      </c>
      <c r="F10820" s="93" t="str">
        <f t="shared" si="506"/>
        <v>Y</v>
      </c>
      <c r="G10820" s="95">
        <v>847275.41613757145</v>
      </c>
      <c r="H10820" s="99">
        <v>41233.663128889159</v>
      </c>
      <c r="I10820" s="99">
        <v>279.70724202078844</v>
      </c>
      <c r="J10820" s="96"/>
      <c r="K10820" s="96"/>
      <c r="L10820" s="96"/>
      <c r="M10820" s="96"/>
      <c r="N10820" s="96"/>
      <c r="O10820" s="96"/>
      <c r="P10820" s="96"/>
    </row>
    <row r="10821" spans="1:16" x14ac:dyDescent="0.25">
      <c r="A10821" s="97">
        <v>43813</v>
      </c>
      <c r="B10821" s="101">
        <v>19</v>
      </c>
      <c r="C10821" s="92" t="str">
        <f t="shared" si="504"/>
        <v>GET /offers</v>
      </c>
      <c r="D10821" s="94" t="s">
        <v>208</v>
      </c>
      <c r="E10821" s="93" t="str">
        <f t="shared" si="505"/>
        <v>AISP</v>
      </c>
      <c r="F10821" s="93" t="str">
        <f t="shared" si="506"/>
        <v>Y</v>
      </c>
      <c r="G10821" s="95">
        <v>3360364.0083259288</v>
      </c>
      <c r="H10821" s="99">
        <v>39943.181996238636</v>
      </c>
      <c r="I10821" s="99">
        <v>146.61848743732565</v>
      </c>
      <c r="J10821" s="96"/>
      <c r="K10821" s="96"/>
      <c r="L10821" s="96"/>
      <c r="M10821" s="96"/>
      <c r="N10821" s="96"/>
      <c r="O10821" s="96"/>
      <c r="P10821" s="96"/>
    </row>
    <row r="10822" spans="1:16" x14ac:dyDescent="0.25">
      <c r="A10822" s="97">
        <v>43813</v>
      </c>
      <c r="B10822" s="101">
        <v>20</v>
      </c>
      <c r="C10822" s="92" t="str">
        <f t="shared" si="504"/>
        <v>GET /accounts/{AccountId}/party</v>
      </c>
      <c r="D10822" s="94" t="s">
        <v>208</v>
      </c>
      <c r="E10822" s="93" t="str">
        <f t="shared" si="505"/>
        <v>AISP</v>
      </c>
      <c r="F10822" s="93" t="str">
        <f t="shared" si="506"/>
        <v>Y</v>
      </c>
      <c r="G10822" s="95">
        <v>1001941.9740744295</v>
      </c>
      <c r="H10822" s="99">
        <v>46839.758139679332</v>
      </c>
      <c r="I10822" s="99">
        <v>0</v>
      </c>
      <c r="J10822" s="96"/>
      <c r="K10822" s="96"/>
      <c r="L10822" s="96"/>
      <c r="M10822" s="96"/>
      <c r="N10822" s="96"/>
      <c r="O10822" s="96"/>
      <c r="P10822" s="96"/>
    </row>
    <row r="10823" spans="1:16" x14ac:dyDescent="0.25">
      <c r="A10823" s="97">
        <v>43813</v>
      </c>
      <c r="B10823" s="101">
        <v>21</v>
      </c>
      <c r="C10823" s="92" t="str">
        <f t="shared" si="504"/>
        <v>GET /party</v>
      </c>
      <c r="D10823" s="94" t="s">
        <v>208</v>
      </c>
      <c r="E10823" s="93" t="str">
        <f t="shared" si="505"/>
        <v>AISP</v>
      </c>
      <c r="F10823" s="93" t="str">
        <f t="shared" si="506"/>
        <v>Y</v>
      </c>
      <c r="G10823" s="95">
        <v>789631.24885265646</v>
      </c>
      <c r="H10823" s="99">
        <v>11275.222290870444</v>
      </c>
      <c r="I10823" s="99">
        <v>350.59765239669775</v>
      </c>
      <c r="J10823" s="96"/>
      <c r="K10823" s="96"/>
      <c r="L10823" s="96"/>
      <c r="M10823" s="96"/>
      <c r="N10823" s="96"/>
      <c r="O10823" s="96"/>
      <c r="P10823" s="96"/>
    </row>
    <row r="10824" spans="1:16" x14ac:dyDescent="0.25">
      <c r="A10824" s="97">
        <v>43813</v>
      </c>
      <c r="B10824" s="101">
        <v>22</v>
      </c>
      <c r="C10824" s="92" t="str">
        <f t="shared" ref="C10824:C10887" si="507">VLOOKUP($B10824,endpoints,3)</f>
        <v>GET /accounts/{AccountId}/scheduled-payments</v>
      </c>
      <c r="D10824" s="94" t="s">
        <v>208</v>
      </c>
      <c r="E10824" s="93" t="str">
        <f t="shared" ref="E10824:E10887" si="508">VLOOKUP($B10824,endpoints,4)</f>
        <v>AISP</v>
      </c>
      <c r="F10824" s="93" t="str">
        <f t="shared" ref="F10824:F10887" si="509">VLOOKUP($B10824,endpoints,5)</f>
        <v>Y</v>
      </c>
      <c r="G10824" s="95">
        <v>961545.70148471685</v>
      </c>
      <c r="H10824" s="99">
        <v>31861.480738214697</v>
      </c>
      <c r="I10824" s="99">
        <v>2.7416236232061806</v>
      </c>
      <c r="J10824" s="96"/>
      <c r="K10824" s="96"/>
      <c r="L10824" s="96"/>
      <c r="M10824" s="96"/>
      <c r="N10824" s="96"/>
      <c r="O10824" s="96"/>
      <c r="P10824" s="96"/>
    </row>
    <row r="10825" spans="1:16" x14ac:dyDescent="0.25">
      <c r="A10825" s="97">
        <v>43813</v>
      </c>
      <c r="B10825" s="101">
        <v>23</v>
      </c>
      <c r="C10825" s="92" t="str">
        <f t="shared" si="507"/>
        <v>GET /scheduled-payments</v>
      </c>
      <c r="D10825" s="94" t="s">
        <v>208</v>
      </c>
      <c r="E10825" s="93" t="str">
        <f t="shared" si="508"/>
        <v>AISP</v>
      </c>
      <c r="F10825" s="93" t="str">
        <f t="shared" si="509"/>
        <v>Y</v>
      </c>
      <c r="G10825" s="95">
        <v>1705142.7920315019</v>
      </c>
      <c r="H10825" s="99">
        <v>32457.581401966432</v>
      </c>
      <c r="I10825" s="99">
        <v>85.249804382495967</v>
      </c>
      <c r="J10825" s="96"/>
      <c r="K10825" s="96"/>
      <c r="L10825" s="96"/>
      <c r="M10825" s="96"/>
      <c r="N10825" s="96"/>
      <c r="O10825" s="96"/>
      <c r="P10825" s="96"/>
    </row>
    <row r="10826" spans="1:16" x14ac:dyDescent="0.25">
      <c r="A10826" s="97">
        <v>43813</v>
      </c>
      <c r="B10826" s="101">
        <v>24</v>
      </c>
      <c r="C10826" s="92" t="str">
        <f t="shared" si="507"/>
        <v>GET /accounts/{AccountId}/statements</v>
      </c>
      <c r="D10826" s="94" t="s">
        <v>208</v>
      </c>
      <c r="E10826" s="93" t="str">
        <f t="shared" si="508"/>
        <v>AISP</v>
      </c>
      <c r="F10826" s="93" t="str">
        <f t="shared" si="509"/>
        <v>Y</v>
      </c>
      <c r="G10826" s="95">
        <v>938652.78157801786</v>
      </c>
      <c r="H10826" s="99">
        <v>15208.260518231922</v>
      </c>
      <c r="I10826" s="99">
        <v>145.06253875142986</v>
      </c>
      <c r="J10826" s="96"/>
      <c r="K10826" s="96"/>
      <c r="L10826" s="96"/>
      <c r="M10826" s="96"/>
      <c r="N10826" s="96"/>
      <c r="O10826" s="96"/>
      <c r="P10826" s="96"/>
    </row>
    <row r="10827" spans="1:16" x14ac:dyDescent="0.25">
      <c r="A10827" s="97">
        <v>43813</v>
      </c>
      <c r="B10827" s="101">
        <v>25</v>
      </c>
      <c r="C10827" s="92" t="str">
        <f t="shared" si="507"/>
        <v>GET /accounts/{AccountId}/statements/{StatementId}</v>
      </c>
      <c r="D10827" s="94" t="s">
        <v>208</v>
      </c>
      <c r="E10827" s="93" t="str">
        <f t="shared" si="508"/>
        <v>AISP</v>
      </c>
      <c r="F10827" s="93" t="str">
        <f t="shared" si="509"/>
        <v>Y</v>
      </c>
      <c r="G10827" s="95">
        <v>1025612.5993030261</v>
      </c>
      <c r="H10827" s="99">
        <v>22581.61537413035</v>
      </c>
      <c r="I10827" s="99">
        <v>119.66521003881238</v>
      </c>
      <c r="J10827" s="96"/>
      <c r="K10827" s="96"/>
      <c r="L10827" s="96"/>
      <c r="M10827" s="96"/>
      <c r="N10827" s="96"/>
      <c r="O10827" s="96"/>
      <c r="P10827" s="96"/>
    </row>
    <row r="10828" spans="1:16" x14ac:dyDescent="0.25">
      <c r="A10828" s="97">
        <v>43813</v>
      </c>
      <c r="B10828" s="101">
        <v>26</v>
      </c>
      <c r="C10828" s="92" t="str">
        <f t="shared" si="507"/>
        <v>GET /accounts/{AccountId}/statements/{StatementId}/file</v>
      </c>
      <c r="D10828" s="94" t="s">
        <v>208</v>
      </c>
      <c r="E10828" s="93" t="str">
        <f t="shared" si="508"/>
        <v>AISP</v>
      </c>
      <c r="F10828" s="93" t="str">
        <f t="shared" si="509"/>
        <v>Y</v>
      </c>
      <c r="G10828" s="95">
        <v>2236875.9333505533</v>
      </c>
      <c r="H10828" s="99">
        <v>23913.660388523069</v>
      </c>
      <c r="I10828" s="99">
        <v>97.181634905007684</v>
      </c>
      <c r="J10828" s="96"/>
      <c r="K10828" s="96"/>
      <c r="L10828" s="96"/>
      <c r="M10828" s="96"/>
      <c r="N10828" s="96"/>
      <c r="O10828" s="96"/>
      <c r="P10828" s="96"/>
    </row>
    <row r="10829" spans="1:16" x14ac:dyDescent="0.25">
      <c r="A10829" s="97">
        <v>43813</v>
      </c>
      <c r="B10829" s="101">
        <v>27</v>
      </c>
      <c r="C10829" s="92" t="str">
        <f t="shared" si="507"/>
        <v>GET /accounts/{AccountId}/statements/{StatementId}/transactions</v>
      </c>
      <c r="D10829" s="94" t="s">
        <v>208</v>
      </c>
      <c r="E10829" s="93" t="str">
        <f t="shared" si="508"/>
        <v>AISP</v>
      </c>
      <c r="F10829" s="93" t="str">
        <f t="shared" si="509"/>
        <v>Y</v>
      </c>
      <c r="G10829" s="95">
        <v>30765165.531513423</v>
      </c>
      <c r="H10829" s="99">
        <v>6684.2477855130546</v>
      </c>
      <c r="I10829" s="99">
        <v>248.14477675048946</v>
      </c>
      <c r="J10829" s="96"/>
      <c r="K10829" s="96"/>
      <c r="L10829" s="96"/>
      <c r="M10829" s="96"/>
      <c r="N10829" s="96"/>
      <c r="O10829" s="96"/>
      <c r="P10829" s="96"/>
    </row>
    <row r="10830" spans="1:16" x14ac:dyDescent="0.25">
      <c r="A10830" s="97">
        <v>43813</v>
      </c>
      <c r="B10830" s="101">
        <v>28</v>
      </c>
      <c r="C10830" s="92" t="str">
        <f t="shared" si="507"/>
        <v>GET /statements</v>
      </c>
      <c r="D10830" s="94" t="s">
        <v>208</v>
      </c>
      <c r="E10830" s="93" t="str">
        <f t="shared" si="508"/>
        <v>AISP</v>
      </c>
      <c r="F10830" s="93" t="str">
        <f t="shared" si="509"/>
        <v>Y</v>
      </c>
      <c r="G10830" s="95">
        <v>3356326.52172089</v>
      </c>
      <c r="H10830" s="99">
        <v>44056.086404747242</v>
      </c>
      <c r="I10830" s="99">
        <v>65.852953209956851</v>
      </c>
      <c r="J10830" s="96"/>
      <c r="K10830" s="96"/>
      <c r="L10830" s="96"/>
      <c r="M10830" s="96"/>
      <c r="N10830" s="96"/>
      <c r="O10830" s="96"/>
      <c r="P10830" s="96"/>
    </row>
    <row r="10831" spans="1:16" x14ac:dyDescent="0.25">
      <c r="A10831" s="97">
        <v>43813</v>
      </c>
      <c r="B10831" s="101">
        <v>29</v>
      </c>
      <c r="C10831" s="92" t="str">
        <f t="shared" si="507"/>
        <v>POST /domestic-payment-consents</v>
      </c>
      <c r="D10831" s="94" t="s">
        <v>208</v>
      </c>
      <c r="E10831" s="93" t="str">
        <f t="shared" si="508"/>
        <v>PISP</v>
      </c>
      <c r="F10831" s="93" t="str">
        <f t="shared" si="509"/>
        <v>N</v>
      </c>
      <c r="G10831" s="95">
        <v>3295391.6023741174</v>
      </c>
      <c r="H10831" s="99">
        <v>9345.1973570427945</v>
      </c>
      <c r="I10831" s="99">
        <v>91.081015589359751</v>
      </c>
      <c r="J10831" s="96"/>
      <c r="K10831" s="96"/>
      <c r="L10831" s="96"/>
      <c r="M10831" s="96"/>
      <c r="N10831" s="96"/>
      <c r="O10831" s="96"/>
      <c r="P10831" s="96"/>
    </row>
    <row r="10832" spans="1:16" x14ac:dyDescent="0.25">
      <c r="A10832" s="97">
        <v>43813</v>
      </c>
      <c r="B10832" s="101">
        <v>30</v>
      </c>
      <c r="C10832" s="92" t="str">
        <f t="shared" si="507"/>
        <v>GET /domestic-payment-consents/{ConsentId}</v>
      </c>
      <c r="D10832" s="94" t="s">
        <v>208</v>
      </c>
      <c r="E10832" s="93" t="str">
        <f t="shared" si="508"/>
        <v>PISP</v>
      </c>
      <c r="F10832" s="93" t="str">
        <f t="shared" si="509"/>
        <v>N</v>
      </c>
      <c r="G10832" s="95">
        <v>13965454.750365788</v>
      </c>
      <c r="H10832" s="99">
        <v>19192.130337888906</v>
      </c>
      <c r="I10832" s="99">
        <v>141.23680523913137</v>
      </c>
      <c r="J10832" s="96"/>
      <c r="K10832" s="96"/>
      <c r="L10832" s="96"/>
      <c r="M10832" s="96"/>
      <c r="N10832" s="96"/>
      <c r="O10832" s="96"/>
      <c r="P10832" s="96"/>
    </row>
    <row r="10833" spans="1:16" x14ac:dyDescent="0.25">
      <c r="A10833" s="97">
        <v>43813</v>
      </c>
      <c r="B10833" s="101">
        <v>31</v>
      </c>
      <c r="C10833" s="92" t="str">
        <f t="shared" si="507"/>
        <v>POST /domestic-payments</v>
      </c>
      <c r="D10833" s="94" t="s">
        <v>208</v>
      </c>
      <c r="E10833" s="93" t="str">
        <f t="shared" si="508"/>
        <v>PISP</v>
      </c>
      <c r="F10833" s="93" t="str">
        <f t="shared" si="509"/>
        <v>Y</v>
      </c>
      <c r="G10833" s="95">
        <v>5109511.9142037313</v>
      </c>
      <c r="H10833" s="99">
        <v>16402.458976487243</v>
      </c>
      <c r="I10833" s="99">
        <v>6.2745711877371928</v>
      </c>
      <c r="J10833" s="96"/>
      <c r="K10833" s="96"/>
      <c r="L10833" s="96"/>
      <c r="M10833" s="96"/>
      <c r="N10833" s="96"/>
      <c r="O10833" s="96"/>
      <c r="P10833" s="96"/>
    </row>
    <row r="10834" spans="1:16" x14ac:dyDescent="0.25">
      <c r="A10834" s="97">
        <v>43813</v>
      </c>
      <c r="B10834" s="101">
        <v>32</v>
      </c>
      <c r="C10834" s="92" t="str">
        <f t="shared" si="507"/>
        <v>GET /domestic-payments/{DomesticPaymentId}</v>
      </c>
      <c r="D10834" s="94" t="s">
        <v>208</v>
      </c>
      <c r="E10834" s="93" t="str">
        <f t="shared" si="508"/>
        <v>PISP</v>
      </c>
      <c r="F10834" s="93" t="str">
        <f t="shared" si="509"/>
        <v>Y</v>
      </c>
      <c r="G10834" s="95">
        <v>32093466.16817626</v>
      </c>
      <c r="H10834" s="99">
        <v>39499.405092461267</v>
      </c>
      <c r="I10834" s="99">
        <v>63.934099906661693</v>
      </c>
      <c r="J10834" s="96"/>
      <c r="K10834" s="96"/>
      <c r="L10834" s="96"/>
      <c r="M10834" s="96"/>
      <c r="N10834" s="96"/>
      <c r="O10834" s="96"/>
      <c r="P10834" s="96"/>
    </row>
    <row r="10835" spans="1:16" x14ac:dyDescent="0.25">
      <c r="A10835" s="97">
        <v>43813</v>
      </c>
      <c r="B10835" s="101">
        <v>33</v>
      </c>
      <c r="C10835" s="92" t="str">
        <f t="shared" si="507"/>
        <v>POST /domestic-scheduled-payment-consents</v>
      </c>
      <c r="D10835" s="94" t="s">
        <v>208</v>
      </c>
      <c r="E10835" s="93" t="str">
        <f t="shared" si="508"/>
        <v>PISP</v>
      </c>
      <c r="F10835" s="93" t="str">
        <f t="shared" si="509"/>
        <v>N</v>
      </c>
      <c r="G10835" s="95">
        <v>16987890.627183836</v>
      </c>
      <c r="H10835" s="99">
        <v>17012.607776824956</v>
      </c>
      <c r="I10835" s="99">
        <v>111.89243328797119</v>
      </c>
      <c r="J10835" s="96"/>
      <c r="K10835" s="96"/>
      <c r="L10835" s="96"/>
      <c r="M10835" s="96"/>
      <c r="N10835" s="96"/>
      <c r="O10835" s="96"/>
      <c r="P10835" s="96"/>
    </row>
    <row r="10836" spans="1:16" x14ac:dyDescent="0.25">
      <c r="A10836" s="97">
        <v>43813</v>
      </c>
      <c r="B10836" s="101">
        <v>34</v>
      </c>
      <c r="C10836" s="92" t="str">
        <f t="shared" si="507"/>
        <v>GET /domestic-scheduled-payment-consents/{ConsentId}</v>
      </c>
      <c r="D10836" s="94" t="s">
        <v>208</v>
      </c>
      <c r="E10836" s="93" t="str">
        <f t="shared" si="508"/>
        <v>PISP</v>
      </c>
      <c r="F10836" s="93" t="str">
        <f t="shared" si="509"/>
        <v>N</v>
      </c>
      <c r="G10836" s="95">
        <v>11363350.648321437</v>
      </c>
      <c r="H10836" s="99">
        <v>12901.202166163272</v>
      </c>
      <c r="I10836" s="99">
        <v>81.728215916847518</v>
      </c>
      <c r="J10836" s="96"/>
      <c r="K10836" s="96"/>
      <c r="L10836" s="96"/>
      <c r="M10836" s="96"/>
      <c r="N10836" s="96"/>
      <c r="O10836" s="96"/>
      <c r="P10836" s="96"/>
    </row>
    <row r="10837" spans="1:16" x14ac:dyDescent="0.25">
      <c r="A10837" s="97">
        <v>43813</v>
      </c>
      <c r="B10837" s="101">
        <v>35</v>
      </c>
      <c r="C10837" s="92" t="str">
        <f t="shared" si="507"/>
        <v>POST /domestic-scheduled-payments</v>
      </c>
      <c r="D10837" s="94" t="s">
        <v>208</v>
      </c>
      <c r="E10837" s="93" t="str">
        <f t="shared" si="508"/>
        <v>PISP</v>
      </c>
      <c r="F10837" s="93" t="str">
        <f t="shared" si="509"/>
        <v>Y</v>
      </c>
      <c r="G10837" s="95">
        <v>30516260.985146105</v>
      </c>
      <c r="H10837" s="99">
        <v>41886.007547114816</v>
      </c>
      <c r="I10837" s="99">
        <v>149.67210266805188</v>
      </c>
      <c r="J10837" s="96"/>
      <c r="K10837" s="96"/>
      <c r="L10837" s="96"/>
      <c r="M10837" s="96"/>
      <c r="N10837" s="96"/>
      <c r="O10837" s="96"/>
      <c r="P10837" s="96"/>
    </row>
    <row r="10838" spans="1:16" x14ac:dyDescent="0.25">
      <c r="A10838" s="97">
        <v>43813</v>
      </c>
      <c r="B10838" s="101">
        <v>36</v>
      </c>
      <c r="C10838" s="92" t="str">
        <f t="shared" si="507"/>
        <v>GET /domestic-scheduled-payments/{DomesticScheduledPaymentId}</v>
      </c>
      <c r="D10838" s="94" t="s">
        <v>208</v>
      </c>
      <c r="E10838" s="93" t="str">
        <f t="shared" si="508"/>
        <v>PISP</v>
      </c>
      <c r="F10838" s="93" t="str">
        <f t="shared" si="509"/>
        <v>Y</v>
      </c>
      <c r="G10838" s="95">
        <v>14943975.605939157</v>
      </c>
      <c r="H10838" s="99">
        <v>33215.820287386654</v>
      </c>
      <c r="I10838" s="99">
        <v>87.028725860555099</v>
      </c>
      <c r="J10838" s="96"/>
      <c r="K10838" s="96"/>
      <c r="L10838" s="96"/>
      <c r="M10838" s="96"/>
      <c r="N10838" s="96"/>
      <c r="O10838" s="96"/>
      <c r="P10838" s="96"/>
    </row>
    <row r="10839" spans="1:16" x14ac:dyDescent="0.25">
      <c r="A10839" s="97">
        <v>43813</v>
      </c>
      <c r="B10839" s="101">
        <v>37</v>
      </c>
      <c r="C10839" s="92" t="str">
        <f t="shared" si="507"/>
        <v>POST /domestic-standing-order-consents</v>
      </c>
      <c r="D10839" s="94" t="s">
        <v>208</v>
      </c>
      <c r="E10839" s="93" t="str">
        <f t="shared" si="508"/>
        <v>PISP</v>
      </c>
      <c r="F10839" s="93" t="str">
        <f t="shared" si="509"/>
        <v>N</v>
      </c>
      <c r="G10839" s="95">
        <v>27249386.338260192</v>
      </c>
      <c r="H10839" s="99">
        <v>23594.809400725484</v>
      </c>
      <c r="I10839" s="99">
        <v>195.18143360054037</v>
      </c>
      <c r="J10839" s="96"/>
      <c r="K10839" s="96"/>
      <c r="L10839" s="96"/>
      <c r="M10839" s="96"/>
      <c r="N10839" s="96"/>
      <c r="O10839" s="96"/>
      <c r="P10839" s="96"/>
    </row>
    <row r="10840" spans="1:16" x14ac:dyDescent="0.25">
      <c r="A10840" s="97">
        <v>43813</v>
      </c>
      <c r="B10840" s="101">
        <v>38</v>
      </c>
      <c r="C10840" s="92" t="str">
        <f t="shared" si="507"/>
        <v>GET /domestic-standing-order-consents/{ConsentId}</v>
      </c>
      <c r="D10840" s="94" t="s">
        <v>208</v>
      </c>
      <c r="E10840" s="93" t="str">
        <f t="shared" si="508"/>
        <v>PISP</v>
      </c>
      <c r="F10840" s="93" t="str">
        <f t="shared" si="509"/>
        <v>N</v>
      </c>
      <c r="G10840" s="95">
        <v>23760991.971075647</v>
      </c>
      <c r="H10840" s="99">
        <v>29466.307375581648</v>
      </c>
      <c r="I10840" s="99">
        <v>200.06153361927855</v>
      </c>
      <c r="J10840" s="96"/>
      <c r="K10840" s="96"/>
      <c r="L10840" s="96"/>
      <c r="M10840" s="96"/>
      <c r="N10840" s="96"/>
      <c r="O10840" s="96"/>
      <c r="P10840" s="96"/>
    </row>
    <row r="10841" spans="1:16" x14ac:dyDescent="0.25">
      <c r="A10841" s="97">
        <v>43813</v>
      </c>
      <c r="B10841" s="101">
        <v>39</v>
      </c>
      <c r="C10841" s="92" t="str">
        <f t="shared" si="507"/>
        <v>POST /domestic-standing-orders</v>
      </c>
      <c r="D10841" s="94" t="s">
        <v>208</v>
      </c>
      <c r="E10841" s="93" t="str">
        <f t="shared" si="508"/>
        <v>PISP</v>
      </c>
      <c r="F10841" s="93" t="str">
        <f t="shared" si="509"/>
        <v>Y</v>
      </c>
      <c r="G10841" s="95">
        <v>8008093.7615183759</v>
      </c>
      <c r="H10841" s="99">
        <v>19118.961789916812</v>
      </c>
      <c r="I10841" s="99">
        <v>1.9154356419974501</v>
      </c>
      <c r="J10841" s="96"/>
      <c r="K10841" s="96"/>
      <c r="L10841" s="96"/>
      <c r="M10841" s="96"/>
      <c r="N10841" s="96"/>
      <c r="O10841" s="96"/>
      <c r="P10841" s="96"/>
    </row>
    <row r="10842" spans="1:16" x14ac:dyDescent="0.25">
      <c r="A10842" s="97">
        <v>43813</v>
      </c>
      <c r="B10842" s="101">
        <v>40</v>
      </c>
      <c r="C10842" s="92" t="str">
        <f t="shared" si="507"/>
        <v>GET /domestic-standing-orders/{DomesticStandingOrderId}</v>
      </c>
      <c r="D10842" s="94" t="s">
        <v>208</v>
      </c>
      <c r="E10842" s="93" t="str">
        <f t="shared" si="508"/>
        <v>PISP</v>
      </c>
      <c r="F10842" s="93" t="str">
        <f t="shared" si="509"/>
        <v>Y</v>
      </c>
      <c r="G10842" s="95">
        <v>5926452.1291842889</v>
      </c>
      <c r="H10842" s="99">
        <v>8335.2282918241599</v>
      </c>
      <c r="I10842" s="99">
        <v>217.45779208634468</v>
      </c>
      <c r="J10842" s="96"/>
      <c r="K10842" s="96"/>
      <c r="L10842" s="96"/>
      <c r="M10842" s="96"/>
      <c r="N10842" s="96"/>
      <c r="O10842" s="96"/>
      <c r="P10842" s="96"/>
    </row>
    <row r="10843" spans="1:16" x14ac:dyDescent="0.25">
      <c r="A10843" s="97">
        <v>43813</v>
      </c>
      <c r="B10843" s="101">
        <v>41</v>
      </c>
      <c r="C10843" s="92" t="str">
        <f t="shared" si="507"/>
        <v>POST /international-payment-consents</v>
      </c>
      <c r="D10843" s="94" t="s">
        <v>208</v>
      </c>
      <c r="E10843" s="93" t="str">
        <f t="shared" si="508"/>
        <v>PISP</v>
      </c>
      <c r="F10843" s="93" t="str">
        <f t="shared" si="509"/>
        <v>N</v>
      </c>
      <c r="G10843" s="95">
        <v>29665460.838363655</v>
      </c>
      <c r="H10843" s="99">
        <v>47591.894795619228</v>
      </c>
      <c r="I10843" s="99">
        <v>61.071356935769735</v>
      </c>
      <c r="J10843" s="96"/>
      <c r="K10843" s="96"/>
      <c r="L10843" s="96"/>
      <c r="M10843" s="96"/>
      <c r="N10843" s="96"/>
      <c r="O10843" s="96"/>
      <c r="P10843" s="96"/>
    </row>
    <row r="10844" spans="1:16" x14ac:dyDescent="0.25">
      <c r="A10844" s="97">
        <v>43813</v>
      </c>
      <c r="B10844" s="101">
        <v>42</v>
      </c>
      <c r="C10844" s="92" t="str">
        <f t="shared" si="507"/>
        <v>GET /international-payment-consents/{ConsentId}</v>
      </c>
      <c r="D10844" s="94" t="s">
        <v>208</v>
      </c>
      <c r="E10844" s="93" t="str">
        <f t="shared" si="508"/>
        <v>PISP</v>
      </c>
      <c r="F10844" s="93" t="str">
        <f t="shared" si="509"/>
        <v>N</v>
      </c>
      <c r="G10844" s="95">
        <v>29082569.19366426</v>
      </c>
      <c r="H10844" s="99">
        <v>29770.820118587544</v>
      </c>
      <c r="I10844" s="99">
        <v>276.93947139557707</v>
      </c>
      <c r="J10844" s="96"/>
      <c r="K10844" s="96"/>
      <c r="L10844" s="96"/>
      <c r="M10844" s="96"/>
      <c r="N10844" s="96"/>
      <c r="O10844" s="96"/>
      <c r="P10844" s="96"/>
    </row>
    <row r="10845" spans="1:16" x14ac:dyDescent="0.25">
      <c r="A10845" s="97">
        <v>43813</v>
      </c>
      <c r="B10845" s="101">
        <v>43</v>
      </c>
      <c r="C10845" s="92" t="str">
        <f t="shared" si="507"/>
        <v>POST /international-payments</v>
      </c>
      <c r="D10845" s="94" t="s">
        <v>208</v>
      </c>
      <c r="E10845" s="93" t="str">
        <f t="shared" si="508"/>
        <v>PISP</v>
      </c>
      <c r="F10845" s="93" t="str">
        <f t="shared" si="509"/>
        <v>Y</v>
      </c>
      <c r="G10845" s="95">
        <v>33831249.175949</v>
      </c>
      <c r="H10845" s="99">
        <v>37337.457903674273</v>
      </c>
      <c r="I10845" s="99">
        <v>46.39424872579373</v>
      </c>
      <c r="J10845" s="96"/>
      <c r="K10845" s="96"/>
      <c r="L10845" s="96"/>
      <c r="M10845" s="96"/>
      <c r="N10845" s="96"/>
      <c r="O10845" s="96"/>
      <c r="P10845" s="96"/>
    </row>
    <row r="10846" spans="1:16" x14ac:dyDescent="0.25">
      <c r="A10846" s="97">
        <v>43813</v>
      </c>
      <c r="B10846" s="101">
        <v>44</v>
      </c>
      <c r="C10846" s="92" t="str">
        <f t="shared" si="507"/>
        <v>GET /international-payments/{InternationalPaymentId}</v>
      </c>
      <c r="D10846" s="94" t="s">
        <v>208</v>
      </c>
      <c r="E10846" s="93" t="str">
        <f t="shared" si="508"/>
        <v>PISP</v>
      </c>
      <c r="F10846" s="93" t="str">
        <f t="shared" si="509"/>
        <v>Y</v>
      </c>
      <c r="G10846" s="95">
        <v>13413527.922408359</v>
      </c>
      <c r="H10846" s="99">
        <v>18018.401390361832</v>
      </c>
      <c r="I10846" s="99">
        <v>58.260370047956727</v>
      </c>
      <c r="J10846" s="96"/>
      <c r="K10846" s="96"/>
      <c r="L10846" s="96"/>
      <c r="M10846" s="96"/>
      <c r="N10846" s="96"/>
      <c r="O10846" s="96"/>
      <c r="P10846" s="96"/>
    </row>
    <row r="10847" spans="1:16" x14ac:dyDescent="0.25">
      <c r="A10847" s="97">
        <v>43813</v>
      </c>
      <c r="B10847" s="101">
        <v>45</v>
      </c>
      <c r="C10847" s="92" t="str">
        <f t="shared" si="507"/>
        <v>POST /international-scheduled-payment-consents</v>
      </c>
      <c r="D10847" s="94" t="s">
        <v>208</v>
      </c>
      <c r="E10847" s="93" t="str">
        <f t="shared" si="508"/>
        <v>PISP</v>
      </c>
      <c r="F10847" s="93" t="str">
        <f t="shared" si="509"/>
        <v>N</v>
      </c>
      <c r="G10847" s="95">
        <v>25597217.366434067</v>
      </c>
      <c r="H10847" s="99">
        <v>31072.664464579244</v>
      </c>
      <c r="I10847" s="99">
        <v>15.801667875005625</v>
      </c>
      <c r="J10847" s="96"/>
      <c r="K10847" s="96"/>
      <c r="L10847" s="96"/>
      <c r="M10847" s="96"/>
      <c r="N10847" s="96"/>
      <c r="O10847" s="96"/>
      <c r="P10847" s="96"/>
    </row>
    <row r="10848" spans="1:16" x14ac:dyDescent="0.25">
      <c r="A10848" s="97">
        <v>43813</v>
      </c>
      <c r="B10848" s="101">
        <v>46</v>
      </c>
      <c r="C10848" s="92" t="str">
        <f t="shared" si="507"/>
        <v>GET /international-scheduled-payment-consents/{ConsentId}</v>
      </c>
      <c r="D10848" s="94" t="s">
        <v>208</v>
      </c>
      <c r="E10848" s="93" t="str">
        <f t="shared" si="508"/>
        <v>PISP</v>
      </c>
      <c r="F10848" s="93" t="str">
        <f t="shared" si="509"/>
        <v>N</v>
      </c>
      <c r="G10848" s="95">
        <v>9995671.7050911821</v>
      </c>
      <c r="H10848" s="99">
        <v>30537.097384233773</v>
      </c>
      <c r="I10848" s="99">
        <v>25.058081123499989</v>
      </c>
      <c r="J10848" s="96"/>
      <c r="K10848" s="96"/>
      <c r="L10848" s="96"/>
      <c r="M10848" s="96"/>
      <c r="N10848" s="96"/>
      <c r="O10848" s="96"/>
      <c r="P10848" s="96"/>
    </row>
    <row r="10849" spans="1:16" x14ac:dyDescent="0.25">
      <c r="A10849" s="97">
        <v>43813</v>
      </c>
      <c r="B10849" s="101">
        <v>47</v>
      </c>
      <c r="C10849" s="92" t="str">
        <f t="shared" si="507"/>
        <v>POST /international-scheduled-payments</v>
      </c>
      <c r="D10849" s="94" t="s">
        <v>208</v>
      </c>
      <c r="E10849" s="93" t="str">
        <f t="shared" si="508"/>
        <v>PISP</v>
      </c>
      <c r="F10849" s="93" t="str">
        <f t="shared" si="509"/>
        <v>Y</v>
      </c>
      <c r="G10849" s="95">
        <v>14558442.262654969</v>
      </c>
      <c r="H10849" s="99">
        <v>20409.695572643941</v>
      </c>
      <c r="I10849" s="99">
        <v>75.747533089022383</v>
      </c>
      <c r="J10849" s="96"/>
      <c r="K10849" s="96"/>
      <c r="L10849" s="96"/>
      <c r="M10849" s="96"/>
      <c r="N10849" s="96"/>
      <c r="O10849" s="96"/>
      <c r="P10849" s="96"/>
    </row>
    <row r="10850" spans="1:16" x14ac:dyDescent="0.25">
      <c r="A10850" s="97">
        <v>43813</v>
      </c>
      <c r="B10850" s="101">
        <v>48</v>
      </c>
      <c r="C10850" s="92" t="str">
        <f t="shared" si="507"/>
        <v>GET /international-scheduled-payments/{InternationalScheduledPaymentId}</v>
      </c>
      <c r="D10850" s="94" t="s">
        <v>208</v>
      </c>
      <c r="E10850" s="93" t="str">
        <f t="shared" si="508"/>
        <v>PISP</v>
      </c>
      <c r="F10850" s="93" t="str">
        <f t="shared" si="509"/>
        <v>Y</v>
      </c>
      <c r="G10850" s="95">
        <v>22474996.340722892</v>
      </c>
      <c r="H10850" s="99">
        <v>35921.470466798492</v>
      </c>
      <c r="I10850" s="99">
        <v>53.760404559529015</v>
      </c>
      <c r="J10850" s="96"/>
      <c r="K10850" s="96"/>
      <c r="L10850" s="96"/>
      <c r="M10850" s="96"/>
      <c r="N10850" s="96"/>
      <c r="O10850" s="96"/>
      <c r="P10850" s="96"/>
    </row>
    <row r="10851" spans="1:16" x14ac:dyDescent="0.25">
      <c r="A10851" s="97">
        <v>43813</v>
      </c>
      <c r="B10851" s="101">
        <v>49</v>
      </c>
      <c r="C10851" s="92" t="str">
        <f t="shared" si="507"/>
        <v>POST /international-standing-order-consents</v>
      </c>
      <c r="D10851" s="94" t="s">
        <v>208</v>
      </c>
      <c r="E10851" s="93" t="str">
        <f t="shared" si="508"/>
        <v>PISP</v>
      </c>
      <c r="F10851" s="93" t="str">
        <f t="shared" si="509"/>
        <v>N</v>
      </c>
      <c r="G10851" s="95">
        <v>3514127.569175214</v>
      </c>
      <c r="H10851" s="99">
        <v>12005.110079709342</v>
      </c>
      <c r="I10851" s="99">
        <v>5.9938385360976012</v>
      </c>
      <c r="J10851" s="96"/>
      <c r="K10851" s="96"/>
      <c r="L10851" s="96"/>
      <c r="M10851" s="96"/>
      <c r="N10851" s="96"/>
      <c r="O10851" s="96"/>
      <c r="P10851" s="96"/>
    </row>
    <row r="10852" spans="1:16" x14ac:dyDescent="0.25">
      <c r="A10852" s="97">
        <v>43813</v>
      </c>
      <c r="B10852" s="101">
        <v>50</v>
      </c>
      <c r="C10852" s="92" t="str">
        <f t="shared" si="507"/>
        <v>GET /international-standing-order-consents/{ConsentId}</v>
      </c>
      <c r="D10852" s="94" t="s">
        <v>208</v>
      </c>
      <c r="E10852" s="93" t="str">
        <f t="shared" si="508"/>
        <v>PISP</v>
      </c>
      <c r="F10852" s="93" t="str">
        <f t="shared" si="509"/>
        <v>N</v>
      </c>
      <c r="G10852" s="95">
        <v>18890108.119259212</v>
      </c>
      <c r="H10852" s="99">
        <v>32354.254008724984</v>
      </c>
      <c r="I10852" s="99">
        <v>240.37942012613829</v>
      </c>
      <c r="J10852" s="96"/>
      <c r="K10852" s="96"/>
      <c r="L10852" s="96"/>
      <c r="M10852" s="96"/>
      <c r="N10852" s="96"/>
      <c r="O10852" s="96"/>
      <c r="P10852" s="96"/>
    </row>
    <row r="10853" spans="1:16" x14ac:dyDescent="0.25">
      <c r="A10853" s="97">
        <v>43813</v>
      </c>
      <c r="B10853" s="101">
        <v>51</v>
      </c>
      <c r="C10853" s="92" t="str">
        <f t="shared" si="507"/>
        <v>POST /international-standing-orders</v>
      </c>
      <c r="D10853" s="94" t="s">
        <v>208</v>
      </c>
      <c r="E10853" s="93" t="str">
        <f t="shared" si="508"/>
        <v>PISP</v>
      </c>
      <c r="F10853" s="93" t="str">
        <f t="shared" si="509"/>
        <v>Y</v>
      </c>
      <c r="G10853" s="95">
        <v>15598366.063413369</v>
      </c>
      <c r="H10853" s="99">
        <v>26479.105561212564</v>
      </c>
      <c r="I10853" s="99">
        <v>237.61081610964655</v>
      </c>
      <c r="J10853" s="96"/>
      <c r="K10853" s="96"/>
      <c r="L10853" s="96"/>
      <c r="M10853" s="96"/>
      <c r="N10853" s="96"/>
      <c r="O10853" s="96"/>
      <c r="P10853" s="96"/>
    </row>
    <row r="10854" spans="1:16" x14ac:dyDescent="0.25">
      <c r="A10854" s="97">
        <v>43813</v>
      </c>
      <c r="B10854" s="101">
        <v>52</v>
      </c>
      <c r="C10854" s="92" t="str">
        <f t="shared" si="507"/>
        <v>GET /international-standing-orders/{InternationalStandingOrderPaymentId}</v>
      </c>
      <c r="D10854" s="94" t="s">
        <v>208</v>
      </c>
      <c r="E10854" s="93" t="str">
        <f t="shared" si="508"/>
        <v>PISP</v>
      </c>
      <c r="F10854" s="93" t="str">
        <f t="shared" si="509"/>
        <v>Y</v>
      </c>
      <c r="G10854" s="95">
        <v>6620840.4115124354</v>
      </c>
      <c r="H10854" s="99">
        <v>17635.279465198677</v>
      </c>
      <c r="I10854" s="99">
        <v>70.362833861150705</v>
      </c>
      <c r="J10854" s="96"/>
      <c r="K10854" s="96"/>
      <c r="L10854" s="96"/>
      <c r="M10854" s="96"/>
      <c r="N10854" s="96"/>
      <c r="O10854" s="96"/>
      <c r="P10854" s="96"/>
    </row>
    <row r="10855" spans="1:16" x14ac:dyDescent="0.25">
      <c r="A10855" s="97">
        <v>43813</v>
      </c>
      <c r="B10855" s="101">
        <v>53</v>
      </c>
      <c r="C10855" s="92" t="str">
        <f t="shared" si="507"/>
        <v>POST /file-payment-consents</v>
      </c>
      <c r="D10855" s="94" t="s">
        <v>208</v>
      </c>
      <c r="E10855" s="93" t="str">
        <f t="shared" si="508"/>
        <v>PISP</v>
      </c>
      <c r="F10855" s="93" t="str">
        <f t="shared" si="509"/>
        <v>N</v>
      </c>
      <c r="G10855" s="95">
        <v>12117300.846830934</v>
      </c>
      <c r="H10855" s="99">
        <v>13523.490765476465</v>
      </c>
      <c r="I10855" s="99">
        <v>21.330995715376122</v>
      </c>
      <c r="J10855" s="96"/>
      <c r="K10855" s="96"/>
      <c r="L10855" s="96"/>
      <c r="M10855" s="96"/>
      <c r="N10855" s="96"/>
      <c r="O10855" s="96"/>
      <c r="P10855" s="96"/>
    </row>
    <row r="10856" spans="1:16" x14ac:dyDescent="0.25">
      <c r="A10856" s="97">
        <v>43813</v>
      </c>
      <c r="B10856" s="101">
        <v>54</v>
      </c>
      <c r="C10856" s="92" t="str">
        <f t="shared" si="507"/>
        <v>GET /file-payment-consents/{ConsentId}</v>
      </c>
      <c r="D10856" s="94" t="s">
        <v>208</v>
      </c>
      <c r="E10856" s="93" t="str">
        <f t="shared" si="508"/>
        <v>PISP</v>
      </c>
      <c r="F10856" s="93" t="str">
        <f t="shared" si="509"/>
        <v>N</v>
      </c>
      <c r="G10856" s="95">
        <v>20555638.358749371</v>
      </c>
      <c r="H10856" s="99">
        <v>24528.453758822201</v>
      </c>
      <c r="I10856" s="99">
        <v>190.00928849924858</v>
      </c>
      <c r="J10856" s="96"/>
      <c r="K10856" s="96"/>
      <c r="L10856" s="96"/>
      <c r="M10856" s="96"/>
      <c r="N10856" s="96"/>
      <c r="O10856" s="96"/>
      <c r="P10856" s="96"/>
    </row>
    <row r="10857" spans="1:16" x14ac:dyDescent="0.25">
      <c r="A10857" s="97">
        <v>43813</v>
      </c>
      <c r="B10857" s="101">
        <v>55</v>
      </c>
      <c r="C10857" s="92" t="str">
        <f t="shared" si="507"/>
        <v>POST /file-payment-consents/{ConsentId}/file</v>
      </c>
      <c r="D10857" s="94" t="s">
        <v>208</v>
      </c>
      <c r="E10857" s="93" t="str">
        <f t="shared" si="508"/>
        <v>PISP</v>
      </c>
      <c r="F10857" s="93" t="str">
        <f t="shared" si="509"/>
        <v>N</v>
      </c>
      <c r="G10857" s="95">
        <v>18952551.99276131</v>
      </c>
      <c r="H10857" s="99">
        <v>33340.996456124893</v>
      </c>
      <c r="I10857" s="99">
        <v>60.478920369614798</v>
      </c>
      <c r="J10857" s="96"/>
      <c r="K10857" s="96"/>
      <c r="L10857" s="96"/>
      <c r="M10857" s="96"/>
      <c r="N10857" s="96"/>
      <c r="O10857" s="96"/>
      <c r="P10857" s="96"/>
    </row>
    <row r="10858" spans="1:16" x14ac:dyDescent="0.25">
      <c r="A10858" s="97">
        <v>43813</v>
      </c>
      <c r="B10858" s="101">
        <v>56</v>
      </c>
      <c r="C10858" s="92" t="str">
        <f t="shared" si="507"/>
        <v>GET /file-payment-consents/{ConsentId}/file</v>
      </c>
      <c r="D10858" s="94" t="s">
        <v>208</v>
      </c>
      <c r="E10858" s="93" t="str">
        <f t="shared" si="508"/>
        <v>PISP</v>
      </c>
      <c r="F10858" s="93" t="str">
        <f t="shared" si="509"/>
        <v>N</v>
      </c>
      <c r="G10858" s="95">
        <v>22911227.184016913</v>
      </c>
      <c r="H10858" s="99">
        <v>33813.063802794139</v>
      </c>
      <c r="I10858" s="99">
        <v>45.632509298122706</v>
      </c>
      <c r="J10858" s="96"/>
      <c r="K10858" s="96"/>
      <c r="L10858" s="96"/>
      <c r="M10858" s="96"/>
      <c r="N10858" s="96"/>
      <c r="O10858" s="96"/>
      <c r="P10858" s="96"/>
    </row>
    <row r="10859" spans="1:16" x14ac:dyDescent="0.25">
      <c r="A10859" s="97">
        <v>43813</v>
      </c>
      <c r="B10859" s="101">
        <v>57</v>
      </c>
      <c r="C10859" s="92" t="str">
        <f t="shared" si="507"/>
        <v>POST /file-payments</v>
      </c>
      <c r="D10859" s="94" t="s">
        <v>208</v>
      </c>
      <c r="E10859" s="93" t="str">
        <f t="shared" si="508"/>
        <v>PISP</v>
      </c>
      <c r="F10859" s="93" t="str">
        <f t="shared" si="509"/>
        <v>Y</v>
      </c>
      <c r="G10859" s="95">
        <v>349307717.22674191</v>
      </c>
      <c r="H10859" s="99">
        <v>3965.2131394242228</v>
      </c>
      <c r="I10859" s="99">
        <v>63.920787898057583</v>
      </c>
      <c r="J10859" s="96"/>
      <c r="K10859" s="96"/>
      <c r="L10859" s="96"/>
      <c r="M10859" s="96"/>
      <c r="N10859" s="96"/>
      <c r="O10859" s="96"/>
      <c r="P10859" s="96"/>
    </row>
    <row r="10860" spans="1:16" x14ac:dyDescent="0.25">
      <c r="A10860" s="97">
        <v>43813</v>
      </c>
      <c r="B10860" s="101">
        <v>58</v>
      </c>
      <c r="C10860" s="92" t="str">
        <f t="shared" si="507"/>
        <v>GET /file-payments/{FilePaymentId}</v>
      </c>
      <c r="D10860" s="94" t="s">
        <v>208</v>
      </c>
      <c r="E10860" s="93" t="str">
        <f t="shared" si="508"/>
        <v>PISP</v>
      </c>
      <c r="F10860" s="93" t="str">
        <f t="shared" si="509"/>
        <v>Y</v>
      </c>
      <c r="G10860" s="95">
        <v>71726001.692053765</v>
      </c>
      <c r="H10860" s="99">
        <v>808.22818590850693</v>
      </c>
      <c r="I10860" s="99">
        <v>137.66078533308999</v>
      </c>
      <c r="J10860" s="96"/>
      <c r="K10860" s="96"/>
      <c r="L10860" s="96"/>
      <c r="M10860" s="96"/>
      <c r="N10860" s="96"/>
      <c r="O10860" s="96"/>
      <c r="P10860" s="96"/>
    </row>
    <row r="10861" spans="1:16" x14ac:dyDescent="0.25">
      <c r="A10861" s="97">
        <v>43813</v>
      </c>
      <c r="B10861" s="101">
        <v>59</v>
      </c>
      <c r="C10861" s="92" t="str">
        <f t="shared" si="507"/>
        <v>GET /file-payments/{FilePaymentId}/report-file</v>
      </c>
      <c r="D10861" s="94" t="s">
        <v>208</v>
      </c>
      <c r="E10861" s="93" t="str">
        <f t="shared" si="508"/>
        <v>PISP</v>
      </c>
      <c r="F10861" s="93" t="str">
        <f t="shared" si="509"/>
        <v>Y</v>
      </c>
      <c r="G10861" s="95">
        <v>58365692.786554381</v>
      </c>
      <c r="H10861" s="99">
        <v>2639.2274040105176</v>
      </c>
      <c r="I10861" s="99">
        <v>88.154296784514756</v>
      </c>
      <c r="J10861" s="96"/>
      <c r="K10861" s="96"/>
      <c r="L10861" s="96"/>
      <c r="M10861" s="96"/>
      <c r="N10861" s="96"/>
      <c r="O10861" s="96"/>
      <c r="P10861" s="96"/>
    </row>
    <row r="10862" spans="1:16" x14ac:dyDescent="0.25">
      <c r="A10862" s="97">
        <v>43813</v>
      </c>
      <c r="B10862" s="101">
        <v>60</v>
      </c>
      <c r="C10862" s="92" t="str">
        <f t="shared" si="507"/>
        <v>POST /funds-confirmation-consents</v>
      </c>
      <c r="D10862" s="94" t="s">
        <v>208</v>
      </c>
      <c r="E10862" s="93" t="str">
        <f t="shared" si="508"/>
        <v>CoF</v>
      </c>
      <c r="F10862" s="93" t="str">
        <f t="shared" si="509"/>
        <v>N</v>
      </c>
      <c r="G10862" s="95">
        <v>12652015.933839452</v>
      </c>
      <c r="H10862" s="103">
        <v>15589.271924691169</v>
      </c>
      <c r="I10862" s="103">
        <v>13.357280345738756</v>
      </c>
      <c r="J10862" s="96"/>
      <c r="K10862" s="96"/>
      <c r="L10862" s="96"/>
      <c r="M10862" s="96"/>
      <c r="N10862" s="96"/>
      <c r="O10862" s="96"/>
      <c r="P10862" s="96"/>
    </row>
    <row r="10863" spans="1:16" x14ac:dyDescent="0.25">
      <c r="A10863" s="97">
        <v>43813</v>
      </c>
      <c r="B10863" s="101">
        <v>61</v>
      </c>
      <c r="C10863" s="92" t="str">
        <f t="shared" si="507"/>
        <v>GET /funds-confirmation-consents/{ConsentId}</v>
      </c>
      <c r="D10863" s="94" t="s">
        <v>208</v>
      </c>
      <c r="E10863" s="93" t="str">
        <f t="shared" si="508"/>
        <v>CoF</v>
      </c>
      <c r="F10863" s="93" t="str">
        <f t="shared" si="509"/>
        <v>N</v>
      </c>
      <c r="G10863" s="95">
        <v>20721072.696594946</v>
      </c>
      <c r="H10863" s="103">
        <v>38778.560390598293</v>
      </c>
      <c r="I10863" s="103">
        <v>176.77625203735741</v>
      </c>
      <c r="J10863" s="96"/>
      <c r="K10863" s="96"/>
      <c r="L10863" s="96"/>
      <c r="M10863" s="96"/>
      <c r="N10863" s="96"/>
      <c r="O10863" s="96"/>
      <c r="P10863" s="96"/>
    </row>
    <row r="10864" spans="1:16" x14ac:dyDescent="0.25">
      <c r="A10864" s="97">
        <v>43813</v>
      </c>
      <c r="B10864" s="101">
        <v>62</v>
      </c>
      <c r="C10864" s="92" t="str">
        <f t="shared" si="507"/>
        <v>DELETE /funds-confirmation-consents/{ConsentId}</v>
      </c>
      <c r="D10864" s="94" t="s">
        <v>208</v>
      </c>
      <c r="E10864" s="93" t="str">
        <f t="shared" si="508"/>
        <v>CoF</v>
      </c>
      <c r="F10864" s="93" t="str">
        <f t="shared" si="509"/>
        <v>N</v>
      </c>
      <c r="G10864" s="95">
        <v>6461194.9615671132</v>
      </c>
      <c r="H10864" s="103">
        <v>11757.513496207843</v>
      </c>
      <c r="I10864" s="103">
        <v>118.81349740098565</v>
      </c>
      <c r="J10864" s="96"/>
      <c r="K10864" s="96"/>
      <c r="L10864" s="96"/>
      <c r="M10864" s="96"/>
      <c r="N10864" s="96"/>
      <c r="O10864" s="96"/>
      <c r="P10864" s="96"/>
    </row>
    <row r="10865" spans="1:16" x14ac:dyDescent="0.25">
      <c r="A10865" s="97">
        <v>43813</v>
      </c>
      <c r="B10865" s="101">
        <v>63</v>
      </c>
      <c r="C10865" s="92" t="str">
        <f t="shared" si="507"/>
        <v>POST /funds-confirmations</v>
      </c>
      <c r="D10865" s="94" t="s">
        <v>208</v>
      </c>
      <c r="E10865" s="93" t="str">
        <f t="shared" si="508"/>
        <v>CoF</v>
      </c>
      <c r="F10865" s="93" t="str">
        <f t="shared" si="509"/>
        <v>Y</v>
      </c>
      <c r="G10865" s="95">
        <v>8738725.2998329513</v>
      </c>
      <c r="H10865" s="103">
        <v>19150.947149945117</v>
      </c>
      <c r="I10865" s="103">
        <v>206.80619207596831</v>
      </c>
      <c r="J10865" s="96"/>
      <c r="K10865" s="96"/>
      <c r="L10865" s="96"/>
      <c r="M10865" s="96"/>
      <c r="N10865" s="96"/>
      <c r="O10865" s="96"/>
      <c r="P10865" s="96"/>
    </row>
    <row r="10866" spans="1:16" x14ac:dyDescent="0.25">
      <c r="A10866" s="97">
        <v>43813</v>
      </c>
      <c r="B10866" s="101">
        <v>75</v>
      </c>
      <c r="C10866" s="92" t="str">
        <f t="shared" si="507"/>
        <v>GET /domestic-payment-consents/{ConsentId}/funds-confirmation</v>
      </c>
      <c r="D10866" s="94" t="s">
        <v>208</v>
      </c>
      <c r="E10866" s="93" t="str">
        <f t="shared" si="508"/>
        <v>CoF</v>
      </c>
      <c r="F10866" s="93" t="str">
        <f t="shared" si="509"/>
        <v>Y</v>
      </c>
      <c r="G10866" s="95">
        <v>4295274.3774205381</v>
      </c>
      <c r="H10866" s="99">
        <v>6461.1678703644875</v>
      </c>
      <c r="I10866" s="99">
        <v>195.67837074700228</v>
      </c>
      <c r="J10866" s="96"/>
      <c r="K10866" s="96"/>
      <c r="L10866" s="96"/>
      <c r="M10866" s="96"/>
      <c r="N10866" s="96"/>
      <c r="O10866" s="96"/>
      <c r="P10866" s="96"/>
    </row>
    <row r="10867" spans="1:16" x14ac:dyDescent="0.25">
      <c r="A10867" s="97">
        <v>43813</v>
      </c>
      <c r="B10867" s="101">
        <v>76</v>
      </c>
      <c r="C10867" s="92" t="str">
        <f t="shared" si="507"/>
        <v>GET /international-payment-consents/{ConsentId}/funds-confirmation</v>
      </c>
      <c r="D10867" s="94" t="s">
        <v>208</v>
      </c>
      <c r="E10867" s="93" t="str">
        <f t="shared" si="508"/>
        <v>CoF</v>
      </c>
      <c r="F10867" s="93" t="str">
        <f t="shared" si="509"/>
        <v>Y</v>
      </c>
      <c r="G10867" s="95">
        <v>16155305.539032711</v>
      </c>
      <c r="H10867" s="99">
        <v>38709.949410539492</v>
      </c>
      <c r="I10867" s="99">
        <v>87.057870631475595</v>
      </c>
      <c r="J10867" s="96"/>
      <c r="K10867" s="96"/>
      <c r="L10867" s="96"/>
      <c r="M10867" s="96"/>
      <c r="N10867" s="96"/>
      <c r="O10867" s="96"/>
      <c r="P10867" s="96"/>
    </row>
    <row r="10868" spans="1:16" x14ac:dyDescent="0.25">
      <c r="A10868" s="97">
        <v>43813</v>
      </c>
      <c r="B10868" s="101">
        <v>77</v>
      </c>
      <c r="C10868" s="92" t="str">
        <f t="shared" si="507"/>
        <v>GET /international-scheduled-payment-consents/{ConsentId}/funds-confirmation</v>
      </c>
      <c r="D10868" s="94" t="s">
        <v>208</v>
      </c>
      <c r="E10868" s="93" t="str">
        <f t="shared" si="508"/>
        <v>CoF</v>
      </c>
      <c r="F10868" s="93" t="str">
        <f t="shared" si="509"/>
        <v>Y</v>
      </c>
      <c r="G10868" s="95">
        <v>31189863.770175826</v>
      </c>
      <c r="H10868" s="99">
        <v>50663.990982725169</v>
      </c>
      <c r="I10868" s="99">
        <v>8.5806061087945462</v>
      </c>
      <c r="J10868" s="96"/>
      <c r="K10868" s="96"/>
      <c r="L10868" s="96"/>
      <c r="M10868" s="96"/>
      <c r="N10868" s="96"/>
      <c r="O10868" s="96"/>
      <c r="P10868" s="96"/>
    </row>
    <row r="10869" spans="1:16" x14ac:dyDescent="0.25">
      <c r="A10869" s="97">
        <v>43813</v>
      </c>
      <c r="B10869" s="101">
        <v>78</v>
      </c>
      <c r="C10869" s="92" t="str">
        <f t="shared" si="507"/>
        <v>GET /accounts/{AccountId}/parties</v>
      </c>
      <c r="D10869" s="94" t="s">
        <v>208</v>
      </c>
      <c r="E10869" s="93" t="str">
        <f t="shared" si="508"/>
        <v>AISP</v>
      </c>
      <c r="F10869" s="93" t="str">
        <f t="shared" si="509"/>
        <v>Y</v>
      </c>
      <c r="G10869" s="104">
        <v>1052039.0727781511</v>
      </c>
      <c r="H10869" s="99">
        <v>49181.746046663298</v>
      </c>
      <c r="I10869" s="99">
        <v>0</v>
      </c>
      <c r="J10869" s="96"/>
      <c r="K10869" s="96"/>
      <c r="L10869" s="96"/>
      <c r="M10869" s="96"/>
      <c r="N10869" s="96"/>
      <c r="O10869" s="96"/>
      <c r="P10869" s="96"/>
    </row>
    <row r="10870" spans="1:16" x14ac:dyDescent="0.25">
      <c r="A10870" s="97">
        <v>43813</v>
      </c>
      <c r="B10870" s="101">
        <v>79</v>
      </c>
      <c r="C10870" s="92" t="str">
        <f t="shared" si="507"/>
        <v>GET /domestic-payments/{DomesticPaymentId}/payment-details</v>
      </c>
      <c r="D10870" s="94" t="s">
        <v>208</v>
      </c>
      <c r="E10870" s="93" t="str">
        <f t="shared" si="508"/>
        <v>PISP</v>
      </c>
      <c r="F10870" s="93" t="str">
        <f t="shared" si="509"/>
        <v>Y</v>
      </c>
      <c r="G10870" s="104">
        <v>35302812.784993887</v>
      </c>
      <c r="H10870" s="99">
        <v>43449.345601707399</v>
      </c>
      <c r="I10870" s="99">
        <v>70.327509897327872</v>
      </c>
      <c r="J10870" s="96"/>
      <c r="K10870" s="96"/>
      <c r="L10870" s="96"/>
      <c r="M10870" s="96"/>
      <c r="N10870" s="96"/>
      <c r="O10870" s="96"/>
      <c r="P10870" s="96"/>
    </row>
    <row r="10871" spans="1:16" x14ac:dyDescent="0.25">
      <c r="A10871" s="97">
        <v>43813</v>
      </c>
      <c r="B10871" s="101">
        <v>80</v>
      </c>
      <c r="C10871" s="92" t="str">
        <f t="shared" si="507"/>
        <v>GET /domestic-scheduled-payments/{DomesticScheduledPaymentId}/payment-details</v>
      </c>
      <c r="D10871" s="94" t="s">
        <v>208</v>
      </c>
      <c r="E10871" s="93" t="str">
        <f t="shared" si="508"/>
        <v>PISP</v>
      </c>
      <c r="F10871" s="93" t="str">
        <f t="shared" si="509"/>
        <v>Y</v>
      </c>
      <c r="G10871" s="104">
        <v>16438373.166533075</v>
      </c>
      <c r="H10871" s="99">
        <v>36537.402316125321</v>
      </c>
      <c r="I10871" s="99">
        <v>95.731598446610619</v>
      </c>
      <c r="J10871" s="96"/>
      <c r="K10871" s="96"/>
      <c r="L10871" s="96"/>
      <c r="M10871" s="96"/>
      <c r="N10871" s="96"/>
      <c r="O10871" s="96"/>
      <c r="P10871" s="96"/>
    </row>
    <row r="10872" spans="1:16" x14ac:dyDescent="0.25">
      <c r="A10872" s="97">
        <v>43813</v>
      </c>
      <c r="B10872" s="101">
        <v>81</v>
      </c>
      <c r="C10872" s="92" t="str">
        <f t="shared" si="507"/>
        <v>GET /domestic-standing-orders/{DomesticStandingOrderId}/payment-details</v>
      </c>
      <c r="D10872" s="94" t="s">
        <v>208</v>
      </c>
      <c r="E10872" s="93" t="str">
        <f t="shared" si="508"/>
        <v>PISP</v>
      </c>
      <c r="F10872" s="93" t="str">
        <f t="shared" si="509"/>
        <v>Y</v>
      </c>
      <c r="G10872" s="104">
        <v>6519097.3421027185</v>
      </c>
      <c r="H10872" s="99">
        <v>9168.7511210065768</v>
      </c>
      <c r="I10872" s="99">
        <v>239.20357129497916</v>
      </c>
      <c r="J10872" s="96"/>
      <c r="K10872" s="96"/>
      <c r="L10872" s="96"/>
      <c r="M10872" s="96"/>
      <c r="N10872" s="96"/>
      <c r="O10872" s="96"/>
      <c r="P10872" s="96"/>
    </row>
    <row r="10873" spans="1:16" x14ac:dyDescent="0.25">
      <c r="A10873" s="97">
        <v>43813</v>
      </c>
      <c r="B10873" s="101">
        <v>82</v>
      </c>
      <c r="C10873" s="92" t="str">
        <f t="shared" si="507"/>
        <v>GET /international-payments/{InternationalPaymentId}/payment-details</v>
      </c>
      <c r="D10873" s="94" t="s">
        <v>208</v>
      </c>
      <c r="E10873" s="93" t="str">
        <f t="shared" si="508"/>
        <v>PISP</v>
      </c>
      <c r="F10873" s="93" t="str">
        <f t="shared" si="509"/>
        <v>Y</v>
      </c>
      <c r="G10873" s="104">
        <v>14754880.714649197</v>
      </c>
      <c r="H10873" s="99">
        <v>19820.241529398016</v>
      </c>
      <c r="I10873" s="99">
        <v>64.086407052752406</v>
      </c>
      <c r="J10873" s="96"/>
      <c r="K10873" s="96"/>
      <c r="L10873" s="96"/>
      <c r="M10873" s="96"/>
      <c r="N10873" s="96"/>
      <c r="O10873" s="96"/>
      <c r="P10873" s="96"/>
    </row>
    <row r="10874" spans="1:16" x14ac:dyDescent="0.25">
      <c r="A10874" s="97">
        <v>43813</v>
      </c>
      <c r="B10874" s="101">
        <v>83</v>
      </c>
      <c r="C10874" s="92" t="str">
        <f t="shared" si="507"/>
        <v>GET /international-scheduled-payments/{InternationalScheduledPaymentId}/payment-details</v>
      </c>
      <c r="D10874" s="94" t="s">
        <v>208</v>
      </c>
      <c r="E10874" s="93" t="str">
        <f t="shared" si="508"/>
        <v>PISP</v>
      </c>
      <c r="F10874" s="93" t="str">
        <f t="shared" si="509"/>
        <v>Y</v>
      </c>
      <c r="G10874" s="104">
        <v>24722495.974795185</v>
      </c>
      <c r="H10874" s="99">
        <v>39513.617513478341</v>
      </c>
      <c r="I10874" s="99">
        <v>59.136445015481918</v>
      </c>
      <c r="J10874" s="96"/>
      <c r="K10874" s="96"/>
      <c r="L10874" s="96"/>
      <c r="M10874" s="96"/>
      <c r="N10874" s="96"/>
      <c r="O10874" s="96"/>
      <c r="P10874" s="96"/>
    </row>
    <row r="10875" spans="1:16" x14ac:dyDescent="0.25">
      <c r="A10875" s="97">
        <v>43813</v>
      </c>
      <c r="B10875" s="101">
        <v>84</v>
      </c>
      <c r="C10875" s="92" t="str">
        <f t="shared" si="507"/>
        <v>GET /international-standing-orders/{InternationalStandingOrderPaymentId}/payment-details</v>
      </c>
      <c r="D10875" s="94" t="s">
        <v>208</v>
      </c>
      <c r="E10875" s="93" t="str">
        <f t="shared" si="508"/>
        <v>PISP</v>
      </c>
      <c r="F10875" s="93" t="str">
        <f t="shared" si="509"/>
        <v>Y</v>
      </c>
      <c r="G10875" s="104">
        <v>7282924.4526636796</v>
      </c>
      <c r="H10875" s="99">
        <v>19398.807411718546</v>
      </c>
      <c r="I10875" s="99">
        <v>77.399117247265778</v>
      </c>
      <c r="J10875" s="96"/>
      <c r="K10875" s="96"/>
      <c r="L10875" s="96"/>
      <c r="M10875" s="96"/>
      <c r="N10875" s="96"/>
      <c r="O10875" s="96"/>
      <c r="P10875" s="96"/>
    </row>
    <row r="10876" spans="1:16" x14ac:dyDescent="0.25">
      <c r="A10876" s="97">
        <v>43813</v>
      </c>
      <c r="B10876" s="101">
        <v>85</v>
      </c>
      <c r="C10876" s="92" t="str">
        <f t="shared" si="507"/>
        <v>GET /file-payments/{FilePaymentId}/payment-details</v>
      </c>
      <c r="D10876" s="94" t="s">
        <v>208</v>
      </c>
      <c r="E10876" s="93" t="str">
        <f t="shared" si="508"/>
        <v>PISP</v>
      </c>
      <c r="F10876" s="93" t="str">
        <f t="shared" si="509"/>
        <v>Y</v>
      </c>
      <c r="G10876" s="104">
        <v>64202262.065209828</v>
      </c>
      <c r="H10876" s="99">
        <v>2903.1501444115697</v>
      </c>
      <c r="I10876" s="99">
        <v>96.969726462966236</v>
      </c>
      <c r="J10876" s="96"/>
      <c r="K10876" s="96"/>
      <c r="L10876" s="96"/>
      <c r="M10876" s="96"/>
      <c r="N10876" s="96"/>
      <c r="O10876" s="96"/>
      <c r="P10876" s="96"/>
    </row>
    <row r="10877" spans="1:16" x14ac:dyDescent="0.25">
      <c r="A10877" s="97">
        <v>43813</v>
      </c>
      <c r="B10877" s="101">
        <v>86</v>
      </c>
      <c r="C10877" s="92" t="str">
        <f t="shared" si="507"/>
        <v>POST /event-subscriptions</v>
      </c>
      <c r="D10877" s="94" t="s">
        <v>208</v>
      </c>
      <c r="E10877" s="93" t="str">
        <f t="shared" si="508"/>
        <v>Notifications</v>
      </c>
      <c r="F10877" s="93" t="str">
        <f t="shared" si="509"/>
        <v>N</v>
      </c>
      <c r="G10877" s="104">
        <v>11386814.340455506</v>
      </c>
      <c r="H10877" s="99">
        <v>14030.344732222053</v>
      </c>
      <c r="I10877" s="99">
        <v>12.02155231116488</v>
      </c>
      <c r="J10877" s="96"/>
      <c r="K10877" s="96"/>
      <c r="L10877" s="96"/>
      <c r="M10877" s="96"/>
      <c r="N10877" s="96"/>
      <c r="O10877" s="96"/>
      <c r="P10877" s="96"/>
    </row>
    <row r="10878" spans="1:16" x14ac:dyDescent="0.25">
      <c r="A10878" s="97">
        <v>43813</v>
      </c>
      <c r="B10878" s="101">
        <v>87</v>
      </c>
      <c r="C10878" s="92" t="str">
        <f t="shared" si="507"/>
        <v>GET /event-subscriptions</v>
      </c>
      <c r="D10878" s="94" t="s">
        <v>208</v>
      </c>
      <c r="E10878" s="93" t="str">
        <f t="shared" si="508"/>
        <v>Notifications</v>
      </c>
      <c r="F10878" s="93" t="str">
        <f t="shared" si="509"/>
        <v>N</v>
      </c>
      <c r="G10878" s="104">
        <v>18648965.426935453</v>
      </c>
      <c r="H10878" s="99">
        <v>34900.704351538465</v>
      </c>
      <c r="I10878" s="99">
        <v>159.09862683362167</v>
      </c>
      <c r="J10878" s="96"/>
      <c r="K10878" s="96"/>
      <c r="L10878" s="96"/>
      <c r="M10878" s="96"/>
      <c r="N10878" s="96"/>
      <c r="O10878" s="96"/>
      <c r="P10878" s="96"/>
    </row>
    <row r="10879" spans="1:16" x14ac:dyDescent="0.25">
      <c r="A10879" s="97">
        <v>43813</v>
      </c>
      <c r="B10879" s="101">
        <v>88</v>
      </c>
      <c r="C10879" s="92" t="str">
        <f t="shared" si="507"/>
        <v>PUT /event-subscriptions/{EventSubscriptionId}</v>
      </c>
      <c r="D10879" s="94" t="s">
        <v>208</v>
      </c>
      <c r="E10879" s="93" t="str">
        <f t="shared" si="508"/>
        <v>Notifications</v>
      </c>
      <c r="F10879" s="93" t="str">
        <f t="shared" si="509"/>
        <v>N</v>
      </c>
      <c r="G10879" s="104">
        <v>11956155.057478283</v>
      </c>
      <c r="H10879" s="99">
        <v>14731.861968833156</v>
      </c>
      <c r="I10879" s="99">
        <v>12.622629926723125</v>
      </c>
      <c r="J10879" s="96"/>
      <c r="K10879" s="96"/>
      <c r="L10879" s="96"/>
      <c r="M10879" s="96"/>
      <c r="N10879" s="96"/>
      <c r="O10879" s="96"/>
      <c r="P10879" s="96"/>
    </row>
    <row r="10880" spans="1:16" x14ac:dyDescent="0.25">
      <c r="A10880" s="97">
        <v>43813</v>
      </c>
      <c r="B10880" s="101">
        <v>89</v>
      </c>
      <c r="C10880" s="92" t="str">
        <f t="shared" si="507"/>
        <v>DELETE /event-subscriptions/{EventSubscriptionId}</v>
      </c>
      <c r="D10880" s="94" t="s">
        <v>208</v>
      </c>
      <c r="E10880" s="93" t="str">
        <f t="shared" si="508"/>
        <v>Notifications</v>
      </c>
      <c r="F10880" s="93" t="str">
        <f t="shared" si="509"/>
        <v>N</v>
      </c>
      <c r="G10880" s="104">
        <v>7107314.4577238252</v>
      </c>
      <c r="H10880" s="99">
        <v>12933.264845828628</v>
      </c>
      <c r="I10880" s="99">
        <v>130.69484714108424</v>
      </c>
      <c r="J10880" s="96"/>
      <c r="K10880" s="96"/>
      <c r="L10880" s="96"/>
      <c r="M10880" s="96"/>
      <c r="N10880" s="96"/>
      <c r="O10880" s="96"/>
      <c r="P10880" s="96"/>
    </row>
    <row r="10881" spans="1:16" x14ac:dyDescent="0.25">
      <c r="A10881" s="97">
        <v>43813</v>
      </c>
      <c r="B10881" s="101">
        <v>90</v>
      </c>
      <c r="C10881" s="92" t="str">
        <f t="shared" si="507"/>
        <v>POST /event-notifications</v>
      </c>
      <c r="D10881" s="94" t="s">
        <v>208</v>
      </c>
      <c r="E10881" s="93" t="str">
        <f t="shared" si="508"/>
        <v>Notifications</v>
      </c>
      <c r="F10881" s="93" t="str">
        <f t="shared" si="509"/>
        <v>N</v>
      </c>
      <c r="G10881" s="104">
        <v>8301789.0348413037</v>
      </c>
      <c r="H10881" s="99">
        <v>18193.399792447861</v>
      </c>
      <c r="I10881" s="99">
        <v>196.46588247216988</v>
      </c>
      <c r="J10881" s="96"/>
      <c r="K10881" s="96"/>
      <c r="L10881" s="96"/>
      <c r="M10881" s="96"/>
      <c r="N10881" s="96"/>
      <c r="O10881" s="96"/>
      <c r="P10881" s="96"/>
    </row>
    <row r="10882" spans="1:16" x14ac:dyDescent="0.25">
      <c r="A10882" s="97">
        <v>43813</v>
      </c>
      <c r="B10882" s="101">
        <v>91</v>
      </c>
      <c r="C10882" s="92" t="str">
        <f t="shared" si="507"/>
        <v>POST /events</v>
      </c>
      <c r="D10882" s="94" t="s">
        <v>208</v>
      </c>
      <c r="E10882" s="93" t="str">
        <f t="shared" si="508"/>
        <v>Notifications</v>
      </c>
      <c r="F10882" s="93" t="str">
        <f t="shared" si="509"/>
        <v>N</v>
      </c>
      <c r="G10882" s="104">
        <v>5815075.465410402</v>
      </c>
      <c r="H10882" s="99">
        <v>10581.762146587058</v>
      </c>
      <c r="I10882" s="99">
        <v>106.9321476608871</v>
      </c>
      <c r="J10882" s="96"/>
      <c r="K10882" s="96"/>
      <c r="L10882" s="96"/>
      <c r="M10882" s="96"/>
      <c r="N10882" s="96"/>
      <c r="O10882" s="96"/>
      <c r="P10882" s="96"/>
    </row>
    <row r="10883" spans="1:16" x14ac:dyDescent="0.25">
      <c r="A10883" s="97">
        <v>43814</v>
      </c>
      <c r="B10883" s="101">
        <v>0</v>
      </c>
      <c r="C10883" s="92" t="str">
        <f t="shared" si="507"/>
        <v>OIDC endpoints for token IDs</v>
      </c>
      <c r="D10883" s="94" t="s">
        <v>207</v>
      </c>
      <c r="E10883" s="93" t="str">
        <f t="shared" si="508"/>
        <v>OIDC</v>
      </c>
      <c r="F10883" s="93" t="str">
        <f t="shared" si="509"/>
        <v>N</v>
      </c>
      <c r="G10883" s="111">
        <v>848991417.48185945</v>
      </c>
      <c r="H10883" s="103">
        <v>1605050.3600418218</v>
      </c>
      <c r="I10883" s="103">
        <v>550.68363297573285</v>
      </c>
      <c r="J10883" s="96"/>
      <c r="K10883" s="96"/>
      <c r="L10883" s="96"/>
      <c r="M10883" s="96"/>
      <c r="N10883" s="96"/>
      <c r="O10883" s="96"/>
      <c r="P10883" s="96"/>
    </row>
    <row r="10884" spans="1:16" x14ac:dyDescent="0.25">
      <c r="A10884" s="100">
        <v>43814</v>
      </c>
      <c r="B10884" s="101">
        <v>1</v>
      </c>
      <c r="C10884" s="92" t="str">
        <f t="shared" si="507"/>
        <v>POST /account-access-consents</v>
      </c>
      <c r="D10884" s="94" t="s">
        <v>207</v>
      </c>
      <c r="E10884" s="93" t="str">
        <f t="shared" si="508"/>
        <v>AISP</v>
      </c>
      <c r="F10884" s="93" t="str">
        <f t="shared" si="509"/>
        <v>N</v>
      </c>
      <c r="G10884" s="95">
        <v>814073.83642190078</v>
      </c>
      <c r="H10884" s="102">
        <v>31498.371622461455</v>
      </c>
      <c r="I10884" s="102">
        <v>93.947837623938511</v>
      </c>
      <c r="J10884" s="96"/>
      <c r="K10884" s="96"/>
      <c r="L10884" s="96"/>
      <c r="M10884" s="96"/>
      <c r="N10884" s="96"/>
      <c r="O10884" s="96"/>
      <c r="P10884" s="96"/>
    </row>
    <row r="10885" spans="1:16" x14ac:dyDescent="0.25">
      <c r="A10885" s="100">
        <v>43814</v>
      </c>
      <c r="B10885" s="101">
        <v>2</v>
      </c>
      <c r="C10885" s="92" t="str">
        <f t="shared" si="507"/>
        <v>GET /account-access-consents/{ConsentId}</v>
      </c>
      <c r="D10885" s="94" t="s">
        <v>207</v>
      </c>
      <c r="E10885" s="93" t="str">
        <f t="shared" si="508"/>
        <v>AISP</v>
      </c>
      <c r="F10885" s="93" t="str">
        <f t="shared" si="509"/>
        <v>N</v>
      </c>
      <c r="G10885" s="95">
        <v>1508836.956822894</v>
      </c>
      <c r="H10885" s="102">
        <v>27138.524223013424</v>
      </c>
      <c r="I10885" s="102">
        <v>33.712955467316924</v>
      </c>
      <c r="J10885" s="96"/>
      <c r="K10885" s="96"/>
      <c r="L10885" s="96"/>
      <c r="M10885" s="96"/>
      <c r="N10885" s="96"/>
      <c r="O10885" s="96"/>
      <c r="P10885" s="96"/>
    </row>
    <row r="10886" spans="1:16" x14ac:dyDescent="0.25">
      <c r="A10886" s="100">
        <v>43814</v>
      </c>
      <c r="B10886" s="101">
        <v>3</v>
      </c>
      <c r="C10886" s="92" t="str">
        <f t="shared" si="507"/>
        <v>DELETE /account-access-consents/{ConsentId}</v>
      </c>
      <c r="D10886" s="94" t="s">
        <v>207</v>
      </c>
      <c r="E10886" s="93" t="str">
        <f t="shared" si="508"/>
        <v>AISP</v>
      </c>
      <c r="F10886" s="93" t="str">
        <f t="shared" si="509"/>
        <v>N</v>
      </c>
      <c r="G10886" s="95">
        <v>756996.48658477946</v>
      </c>
      <c r="H10886" s="102">
        <v>26654.64835486214</v>
      </c>
      <c r="I10886" s="102">
        <v>291.42966033173116</v>
      </c>
      <c r="J10886" s="96"/>
      <c r="K10886" s="96"/>
      <c r="L10886" s="96"/>
      <c r="M10886" s="96"/>
      <c r="N10886" s="96"/>
      <c r="O10886" s="96"/>
      <c r="P10886" s="96"/>
    </row>
    <row r="10887" spans="1:16" x14ac:dyDescent="0.25">
      <c r="A10887" s="100">
        <v>43814</v>
      </c>
      <c r="B10887" s="101">
        <v>4</v>
      </c>
      <c r="C10887" s="92" t="str">
        <f t="shared" si="507"/>
        <v>GET /accounts</v>
      </c>
      <c r="D10887" s="94" t="s">
        <v>207</v>
      </c>
      <c r="E10887" s="93" t="str">
        <f t="shared" si="508"/>
        <v>AISP</v>
      </c>
      <c r="F10887" s="93" t="str">
        <f t="shared" si="509"/>
        <v>Y</v>
      </c>
      <c r="G10887" s="95">
        <v>1973365.7833033528</v>
      </c>
      <c r="H10887" s="102">
        <v>28438.120329247988</v>
      </c>
      <c r="I10887" s="102">
        <v>81.047589982188157</v>
      </c>
      <c r="J10887" s="96"/>
      <c r="K10887" s="96"/>
      <c r="L10887" s="96"/>
      <c r="M10887" s="96"/>
      <c r="N10887" s="96"/>
      <c r="O10887" s="96"/>
      <c r="P10887" s="96"/>
    </row>
    <row r="10888" spans="1:16" x14ac:dyDescent="0.25">
      <c r="A10888" s="100">
        <v>43814</v>
      </c>
      <c r="B10888" s="101">
        <v>5</v>
      </c>
      <c r="C10888" s="92" t="str">
        <f t="shared" ref="C10888:C10951" si="510">VLOOKUP($B10888,endpoints,3)</f>
        <v>GET /accounts/{AccountId}</v>
      </c>
      <c r="D10888" s="94" t="s">
        <v>207</v>
      </c>
      <c r="E10888" s="93" t="str">
        <f t="shared" ref="E10888:E10951" si="511">VLOOKUP($B10888,endpoints,4)</f>
        <v>AISP</v>
      </c>
      <c r="F10888" s="93" t="str">
        <f t="shared" ref="F10888:F10951" si="512">VLOOKUP($B10888,endpoints,5)</f>
        <v>Y</v>
      </c>
      <c r="G10888" s="95">
        <v>3002501.1123350295</v>
      </c>
      <c r="H10888" s="102">
        <v>41158.343120886995</v>
      </c>
      <c r="I10888" s="102">
        <v>96.426437915777143</v>
      </c>
      <c r="J10888" s="96"/>
      <c r="K10888" s="96"/>
      <c r="L10888" s="96"/>
      <c r="M10888" s="96"/>
      <c r="N10888" s="96"/>
      <c r="O10888" s="96"/>
      <c r="P10888" s="96"/>
    </row>
    <row r="10889" spans="1:16" x14ac:dyDescent="0.25">
      <c r="A10889" s="100">
        <v>43814</v>
      </c>
      <c r="B10889" s="101">
        <v>6</v>
      </c>
      <c r="C10889" s="92" t="str">
        <f t="shared" si="510"/>
        <v>GET /accounts/{AccountId}/balances</v>
      </c>
      <c r="D10889" s="94" t="s">
        <v>207</v>
      </c>
      <c r="E10889" s="93" t="str">
        <f t="shared" si="511"/>
        <v>AISP</v>
      </c>
      <c r="F10889" s="93" t="str">
        <f t="shared" si="512"/>
        <v>Y</v>
      </c>
      <c r="G10889" s="95">
        <v>2028031.4034130238</v>
      </c>
      <c r="H10889" s="102">
        <v>27271.997721395914</v>
      </c>
      <c r="I10889" s="102">
        <v>163.26739176290431</v>
      </c>
      <c r="J10889" s="96"/>
      <c r="K10889" s="96"/>
      <c r="L10889" s="96"/>
      <c r="M10889" s="96"/>
      <c r="N10889" s="96"/>
      <c r="O10889" s="96"/>
      <c r="P10889" s="96"/>
    </row>
    <row r="10890" spans="1:16" x14ac:dyDescent="0.25">
      <c r="A10890" s="100">
        <v>43814</v>
      </c>
      <c r="B10890" s="101">
        <v>7</v>
      </c>
      <c r="C10890" s="92" t="str">
        <f t="shared" si="510"/>
        <v>GET /balances</v>
      </c>
      <c r="D10890" s="94" t="s">
        <v>207</v>
      </c>
      <c r="E10890" s="93" t="str">
        <f t="shared" si="511"/>
        <v>AISP</v>
      </c>
      <c r="F10890" s="93" t="str">
        <f t="shared" si="512"/>
        <v>Y</v>
      </c>
      <c r="G10890" s="95">
        <v>1338923.8776852295</v>
      </c>
      <c r="H10890" s="102">
        <v>22576.304464081451</v>
      </c>
      <c r="I10890" s="102">
        <v>160.18619515453801</v>
      </c>
      <c r="J10890" s="96"/>
      <c r="K10890" s="96"/>
      <c r="L10890" s="96"/>
      <c r="M10890" s="96"/>
      <c r="N10890" s="96"/>
      <c r="O10890" s="96"/>
      <c r="P10890" s="96"/>
    </row>
    <row r="10891" spans="1:16" x14ac:dyDescent="0.25">
      <c r="A10891" s="100">
        <v>43814</v>
      </c>
      <c r="B10891" s="101">
        <v>8</v>
      </c>
      <c r="C10891" s="92" t="str">
        <f t="shared" si="510"/>
        <v>GET /accounts/{AccountId}/transactions</v>
      </c>
      <c r="D10891" s="94" t="s">
        <v>207</v>
      </c>
      <c r="E10891" s="93" t="str">
        <f t="shared" si="511"/>
        <v>AISP</v>
      </c>
      <c r="F10891" s="93" t="str">
        <f t="shared" si="512"/>
        <v>Y</v>
      </c>
      <c r="G10891" s="95">
        <v>38400206.143342957</v>
      </c>
      <c r="H10891" s="102">
        <v>20880.741389148672</v>
      </c>
      <c r="I10891" s="102">
        <v>181.98224507193959</v>
      </c>
      <c r="J10891" s="96"/>
      <c r="K10891" s="96"/>
      <c r="L10891" s="96"/>
      <c r="M10891" s="96"/>
      <c r="N10891" s="96"/>
      <c r="O10891" s="96"/>
      <c r="P10891" s="96"/>
    </row>
    <row r="10892" spans="1:16" x14ac:dyDescent="0.25">
      <c r="A10892" s="100">
        <v>43814</v>
      </c>
      <c r="B10892" s="101">
        <v>9</v>
      </c>
      <c r="C10892" s="92" t="str">
        <f t="shared" si="510"/>
        <v>GET /transactions</v>
      </c>
      <c r="D10892" s="94" t="s">
        <v>207</v>
      </c>
      <c r="E10892" s="93" t="str">
        <f t="shared" si="511"/>
        <v>AISP</v>
      </c>
      <c r="F10892" s="93" t="str">
        <f t="shared" si="512"/>
        <v>Y</v>
      </c>
      <c r="G10892" s="95">
        <v>352508458.21090496</v>
      </c>
      <c r="H10892" s="102">
        <v>42821.307325842616</v>
      </c>
      <c r="I10892" s="102">
        <v>38.787823589044713</v>
      </c>
      <c r="J10892" s="96"/>
      <c r="K10892" s="96"/>
      <c r="L10892" s="96"/>
      <c r="M10892" s="96"/>
      <c r="N10892" s="96"/>
      <c r="O10892" s="96"/>
      <c r="P10892" s="96"/>
    </row>
    <row r="10893" spans="1:16" x14ac:dyDescent="0.25">
      <c r="A10893" s="100">
        <v>43814</v>
      </c>
      <c r="B10893" s="101">
        <v>10</v>
      </c>
      <c r="C10893" s="92" t="str">
        <f t="shared" si="510"/>
        <v>GET /accounts/{AccountId}/beneficiaries</v>
      </c>
      <c r="D10893" s="94" t="s">
        <v>207</v>
      </c>
      <c r="E10893" s="93" t="str">
        <f t="shared" si="511"/>
        <v>AISP</v>
      </c>
      <c r="F10893" s="93" t="str">
        <f t="shared" si="512"/>
        <v>Y</v>
      </c>
      <c r="G10893" s="95">
        <v>2293034.0095998659</v>
      </c>
      <c r="H10893" s="102">
        <v>29910.095799874423</v>
      </c>
      <c r="I10893" s="102">
        <v>147.30338623150274</v>
      </c>
      <c r="J10893" s="96"/>
      <c r="K10893" s="96"/>
      <c r="L10893" s="96"/>
      <c r="M10893" s="96"/>
      <c r="N10893" s="96"/>
      <c r="O10893" s="96"/>
      <c r="P10893" s="96"/>
    </row>
    <row r="10894" spans="1:16" x14ac:dyDescent="0.25">
      <c r="A10894" s="100">
        <v>43814</v>
      </c>
      <c r="B10894" s="101">
        <v>11</v>
      </c>
      <c r="C10894" s="92" t="str">
        <f t="shared" si="510"/>
        <v>GET /beneficiaries</v>
      </c>
      <c r="D10894" s="94" t="s">
        <v>207</v>
      </c>
      <c r="E10894" s="93" t="str">
        <f t="shared" si="511"/>
        <v>AISP</v>
      </c>
      <c r="F10894" s="93" t="str">
        <f t="shared" si="512"/>
        <v>Y</v>
      </c>
      <c r="G10894" s="95">
        <v>3528250.817074473</v>
      </c>
      <c r="H10894" s="102">
        <v>38402.352418292161</v>
      </c>
      <c r="I10894" s="102">
        <v>35.299270082929432</v>
      </c>
      <c r="J10894" s="96"/>
      <c r="K10894" s="96"/>
      <c r="L10894" s="96"/>
      <c r="M10894" s="96"/>
      <c r="N10894" s="96"/>
      <c r="O10894" s="96"/>
      <c r="P10894" s="96"/>
    </row>
    <row r="10895" spans="1:16" x14ac:dyDescent="0.25">
      <c r="A10895" s="100">
        <v>43814</v>
      </c>
      <c r="B10895" s="101">
        <v>12</v>
      </c>
      <c r="C10895" s="92" t="str">
        <f t="shared" si="510"/>
        <v>GET /accounts/{AccountId}/direct-debits</v>
      </c>
      <c r="D10895" s="94" t="s">
        <v>207</v>
      </c>
      <c r="E10895" s="93" t="str">
        <f t="shared" si="511"/>
        <v>AISP</v>
      </c>
      <c r="F10895" s="93" t="str">
        <f t="shared" si="512"/>
        <v>Y</v>
      </c>
      <c r="G10895" s="95">
        <v>2253703.5409637745</v>
      </c>
      <c r="H10895" s="102">
        <v>37398.983992735819</v>
      </c>
      <c r="I10895" s="102">
        <v>210.04774699094776</v>
      </c>
      <c r="J10895" s="96"/>
      <c r="K10895" s="96"/>
      <c r="L10895" s="96"/>
      <c r="M10895" s="96"/>
      <c r="N10895" s="96"/>
      <c r="O10895" s="96"/>
      <c r="P10895" s="96"/>
    </row>
    <row r="10896" spans="1:16" x14ac:dyDescent="0.25">
      <c r="A10896" s="100">
        <v>43814</v>
      </c>
      <c r="B10896" s="101">
        <v>13</v>
      </c>
      <c r="C10896" s="92" t="str">
        <f t="shared" si="510"/>
        <v>GET /direct-debits</v>
      </c>
      <c r="D10896" s="94" t="s">
        <v>207</v>
      </c>
      <c r="E10896" s="93" t="str">
        <f t="shared" si="511"/>
        <v>AISP</v>
      </c>
      <c r="F10896" s="93" t="str">
        <f t="shared" si="512"/>
        <v>Y</v>
      </c>
      <c r="G10896" s="95">
        <v>1929943.2674411233</v>
      </c>
      <c r="H10896" s="102">
        <v>22121.406177599372</v>
      </c>
      <c r="I10896" s="102">
        <v>208.35994283853256</v>
      </c>
      <c r="J10896" s="96"/>
      <c r="K10896" s="96"/>
      <c r="L10896" s="96"/>
      <c r="M10896" s="96"/>
      <c r="N10896" s="96"/>
      <c r="O10896" s="96"/>
      <c r="P10896" s="96"/>
    </row>
    <row r="10897" spans="1:16" x14ac:dyDescent="0.25">
      <c r="A10897" s="100">
        <v>43814</v>
      </c>
      <c r="B10897" s="101">
        <v>14</v>
      </c>
      <c r="C10897" s="92" t="str">
        <f t="shared" si="510"/>
        <v>GET /accounts/{AccountId}/standing-orders</v>
      </c>
      <c r="D10897" s="94" t="s">
        <v>207</v>
      </c>
      <c r="E10897" s="93" t="str">
        <f t="shared" si="511"/>
        <v>AISP</v>
      </c>
      <c r="F10897" s="93" t="str">
        <f t="shared" si="512"/>
        <v>Y</v>
      </c>
      <c r="G10897" s="95">
        <v>1051948.7563949879</v>
      </c>
      <c r="H10897" s="102">
        <v>19038.284403792532</v>
      </c>
      <c r="I10897" s="102">
        <v>146.67152232055082</v>
      </c>
      <c r="J10897" s="96"/>
      <c r="K10897" s="96"/>
      <c r="L10897" s="96"/>
      <c r="M10897" s="96"/>
      <c r="N10897" s="96"/>
      <c r="O10897" s="96"/>
      <c r="P10897" s="96"/>
    </row>
    <row r="10898" spans="1:16" x14ac:dyDescent="0.25">
      <c r="A10898" s="100">
        <v>43814</v>
      </c>
      <c r="B10898" s="101">
        <v>15</v>
      </c>
      <c r="C10898" s="92" t="str">
        <f t="shared" si="510"/>
        <v>GET /standing-orders</v>
      </c>
      <c r="D10898" s="94" t="s">
        <v>207</v>
      </c>
      <c r="E10898" s="93" t="str">
        <f t="shared" si="511"/>
        <v>AISP</v>
      </c>
      <c r="F10898" s="93" t="str">
        <f t="shared" si="512"/>
        <v>Y</v>
      </c>
      <c r="G10898" s="95">
        <v>1799797.3204958295</v>
      </c>
      <c r="H10898" s="102">
        <v>40701.210628254456</v>
      </c>
      <c r="I10898" s="102">
        <v>147.63316175790888</v>
      </c>
      <c r="J10898" s="96"/>
      <c r="K10898" s="96"/>
      <c r="L10898" s="96"/>
      <c r="M10898" s="96"/>
      <c r="N10898" s="96"/>
      <c r="O10898" s="96"/>
      <c r="P10898" s="96"/>
    </row>
    <row r="10899" spans="1:16" x14ac:dyDescent="0.25">
      <c r="A10899" s="100">
        <v>43814</v>
      </c>
      <c r="B10899" s="101">
        <v>16</v>
      </c>
      <c r="C10899" s="92" t="str">
        <f t="shared" si="510"/>
        <v>GET /accounts/{AccountId}/product</v>
      </c>
      <c r="D10899" s="94" t="s">
        <v>207</v>
      </c>
      <c r="E10899" s="93" t="str">
        <f t="shared" si="511"/>
        <v>AISP</v>
      </c>
      <c r="F10899" s="93" t="str">
        <f t="shared" si="512"/>
        <v>Y</v>
      </c>
      <c r="G10899" s="95">
        <v>469489.16506818181</v>
      </c>
      <c r="H10899" s="102">
        <v>5302.8538438327696</v>
      </c>
      <c r="I10899" s="102">
        <v>187.87123037119432</v>
      </c>
      <c r="J10899" s="96"/>
      <c r="K10899" s="96"/>
      <c r="L10899" s="96"/>
      <c r="M10899" s="96"/>
      <c r="N10899" s="96"/>
      <c r="O10899" s="96"/>
      <c r="P10899" s="96"/>
    </row>
    <row r="10900" spans="1:16" x14ac:dyDescent="0.25">
      <c r="A10900" s="100">
        <v>43814</v>
      </c>
      <c r="B10900" s="101">
        <v>17</v>
      </c>
      <c r="C10900" s="92" t="str">
        <f t="shared" si="510"/>
        <v>GET /products</v>
      </c>
      <c r="D10900" s="94" t="s">
        <v>207</v>
      </c>
      <c r="E10900" s="93" t="str">
        <f t="shared" si="511"/>
        <v>AISP</v>
      </c>
      <c r="F10900" s="93" t="str">
        <f t="shared" si="512"/>
        <v>Y</v>
      </c>
      <c r="G10900" s="95">
        <v>848751.67503833363</v>
      </c>
      <c r="H10900" s="102">
        <v>36773.918637177718</v>
      </c>
      <c r="I10900" s="102">
        <v>236.50221031383177</v>
      </c>
      <c r="J10900" s="96"/>
      <c r="K10900" s="96"/>
      <c r="L10900" s="96"/>
      <c r="M10900" s="96"/>
      <c r="N10900" s="96"/>
      <c r="O10900" s="96"/>
      <c r="P10900" s="96"/>
    </row>
    <row r="10901" spans="1:16" x14ac:dyDescent="0.25">
      <c r="A10901" s="100">
        <v>43814</v>
      </c>
      <c r="B10901" s="101">
        <v>18</v>
      </c>
      <c r="C10901" s="92" t="str">
        <f t="shared" si="510"/>
        <v>GET /accounts/{AccountId}/offers</v>
      </c>
      <c r="D10901" s="94" t="s">
        <v>207</v>
      </c>
      <c r="E10901" s="93" t="str">
        <f t="shared" si="511"/>
        <v>AISP</v>
      </c>
      <c r="F10901" s="93" t="str">
        <f t="shared" si="512"/>
        <v>Y</v>
      </c>
      <c r="G10901" s="95">
        <v>902724.91962038877</v>
      </c>
      <c r="H10901" s="102">
        <v>41531.596173710481</v>
      </c>
      <c r="I10901" s="102">
        <v>300.02189119718156</v>
      </c>
      <c r="J10901" s="96"/>
      <c r="K10901" s="96"/>
      <c r="L10901" s="96"/>
      <c r="M10901" s="96"/>
      <c r="N10901" s="96"/>
      <c r="O10901" s="96"/>
      <c r="P10901" s="96"/>
    </row>
    <row r="10902" spans="1:16" x14ac:dyDescent="0.25">
      <c r="A10902" s="100">
        <v>43814</v>
      </c>
      <c r="B10902" s="101">
        <v>19</v>
      </c>
      <c r="C10902" s="92" t="str">
        <f t="shared" si="510"/>
        <v>GET /offers</v>
      </c>
      <c r="D10902" s="94" t="s">
        <v>207</v>
      </c>
      <c r="E10902" s="93" t="str">
        <f t="shared" si="511"/>
        <v>AISP</v>
      </c>
      <c r="F10902" s="93" t="str">
        <f t="shared" si="512"/>
        <v>Y</v>
      </c>
      <c r="G10902" s="95">
        <v>3483349.9394383123</v>
      </c>
      <c r="H10902" s="102">
        <v>43599.113993500236</v>
      </c>
      <c r="I10902" s="102">
        <v>167.61699365139091</v>
      </c>
      <c r="J10902" s="96"/>
      <c r="K10902" s="96"/>
      <c r="L10902" s="96"/>
      <c r="M10902" s="96"/>
      <c r="N10902" s="96"/>
      <c r="O10902" s="96"/>
      <c r="P10902" s="96"/>
    </row>
    <row r="10903" spans="1:16" x14ac:dyDescent="0.25">
      <c r="A10903" s="100">
        <v>43814</v>
      </c>
      <c r="B10903" s="101">
        <v>20</v>
      </c>
      <c r="C10903" s="92" t="str">
        <f t="shared" si="510"/>
        <v>GET /accounts/{AccountId}/party</v>
      </c>
      <c r="D10903" s="94" t="s">
        <v>207</v>
      </c>
      <c r="E10903" s="93" t="str">
        <f t="shared" si="511"/>
        <v>AISP</v>
      </c>
      <c r="F10903" s="93" t="str">
        <f t="shared" si="512"/>
        <v>Y</v>
      </c>
      <c r="G10903" s="95">
        <v>1356711.7299740673</v>
      </c>
      <c r="H10903" s="102">
        <v>48298.410919184898</v>
      </c>
      <c r="I10903" s="102">
        <v>0</v>
      </c>
      <c r="J10903" s="96"/>
      <c r="K10903" s="96"/>
      <c r="L10903" s="96"/>
      <c r="M10903" s="96"/>
      <c r="N10903" s="96"/>
      <c r="O10903" s="96"/>
      <c r="P10903" s="96"/>
    </row>
    <row r="10904" spans="1:16" x14ac:dyDescent="0.25">
      <c r="A10904" s="100">
        <v>43814</v>
      </c>
      <c r="B10904" s="101">
        <v>21</v>
      </c>
      <c r="C10904" s="92" t="str">
        <f t="shared" si="510"/>
        <v>GET /party</v>
      </c>
      <c r="D10904" s="94" t="s">
        <v>207</v>
      </c>
      <c r="E10904" s="93" t="str">
        <f t="shared" si="511"/>
        <v>AISP</v>
      </c>
      <c r="F10904" s="93" t="str">
        <f t="shared" si="512"/>
        <v>Y</v>
      </c>
      <c r="G10904" s="95">
        <v>900725.67900973442</v>
      </c>
      <c r="H10904" s="102">
        <v>11217.710421973612</v>
      </c>
      <c r="I10904" s="102">
        <v>431.13985445545683</v>
      </c>
      <c r="J10904" s="96"/>
      <c r="K10904" s="96"/>
      <c r="L10904" s="96"/>
      <c r="M10904" s="96"/>
      <c r="N10904" s="96"/>
      <c r="O10904" s="96"/>
      <c r="P10904" s="96"/>
    </row>
    <row r="10905" spans="1:16" x14ac:dyDescent="0.25">
      <c r="A10905" s="100">
        <v>43814</v>
      </c>
      <c r="B10905" s="101">
        <v>22</v>
      </c>
      <c r="C10905" s="92" t="str">
        <f t="shared" si="510"/>
        <v>GET /accounts/{AccountId}/scheduled-payments</v>
      </c>
      <c r="D10905" s="94" t="s">
        <v>207</v>
      </c>
      <c r="E10905" s="93" t="str">
        <f t="shared" si="511"/>
        <v>AISP</v>
      </c>
      <c r="F10905" s="93" t="str">
        <f t="shared" si="512"/>
        <v>Y</v>
      </c>
      <c r="G10905" s="95">
        <v>1175538.1726056701</v>
      </c>
      <c r="H10905" s="102">
        <v>38378.222027936652</v>
      </c>
      <c r="I10905" s="102">
        <v>3.0620578118963664</v>
      </c>
      <c r="J10905" s="96"/>
      <c r="K10905" s="96"/>
      <c r="L10905" s="96"/>
      <c r="M10905" s="96"/>
      <c r="N10905" s="96"/>
      <c r="O10905" s="96"/>
      <c r="P10905" s="96"/>
    </row>
    <row r="10906" spans="1:16" x14ac:dyDescent="0.25">
      <c r="A10906" s="100">
        <v>43814</v>
      </c>
      <c r="B10906" s="101">
        <v>23</v>
      </c>
      <c r="C10906" s="92" t="str">
        <f t="shared" si="510"/>
        <v>GET /scheduled-payments</v>
      </c>
      <c r="D10906" s="94" t="s">
        <v>207</v>
      </c>
      <c r="E10906" s="93" t="str">
        <f t="shared" si="511"/>
        <v>AISP</v>
      </c>
      <c r="F10906" s="93" t="str">
        <f t="shared" si="512"/>
        <v>Y</v>
      </c>
      <c r="G10906" s="95">
        <v>2231400.4202644494</v>
      </c>
      <c r="H10906" s="102">
        <v>28788.539395903754</v>
      </c>
      <c r="I10906" s="102">
        <v>85.499092528740761</v>
      </c>
      <c r="J10906" s="96"/>
      <c r="K10906" s="96"/>
      <c r="L10906" s="96"/>
      <c r="M10906" s="96"/>
      <c r="N10906" s="96"/>
      <c r="O10906" s="96"/>
      <c r="P10906" s="96"/>
    </row>
    <row r="10907" spans="1:16" x14ac:dyDescent="0.25">
      <c r="A10907" s="100">
        <v>43814</v>
      </c>
      <c r="B10907" s="101">
        <v>24</v>
      </c>
      <c r="C10907" s="92" t="str">
        <f t="shared" si="510"/>
        <v>GET /accounts/{AccountId}/statements</v>
      </c>
      <c r="D10907" s="94" t="s">
        <v>207</v>
      </c>
      <c r="E10907" s="93" t="str">
        <f t="shared" si="511"/>
        <v>AISP</v>
      </c>
      <c r="F10907" s="93" t="str">
        <f t="shared" si="512"/>
        <v>Y</v>
      </c>
      <c r="G10907" s="95">
        <v>1023322.1709913941</v>
      </c>
      <c r="H10907" s="102">
        <v>15604.976287006688</v>
      </c>
      <c r="I10907" s="102">
        <v>143.2702696795649</v>
      </c>
      <c r="J10907" s="96"/>
      <c r="K10907" s="96"/>
      <c r="L10907" s="96"/>
      <c r="M10907" s="96"/>
      <c r="N10907" s="96"/>
      <c r="O10907" s="96"/>
      <c r="P10907" s="96"/>
    </row>
    <row r="10908" spans="1:16" x14ac:dyDescent="0.25">
      <c r="A10908" s="100">
        <v>43814</v>
      </c>
      <c r="B10908" s="101">
        <v>25</v>
      </c>
      <c r="C10908" s="92" t="str">
        <f t="shared" si="510"/>
        <v>GET /accounts/{AccountId}/statements/{StatementId}</v>
      </c>
      <c r="D10908" s="94" t="s">
        <v>207</v>
      </c>
      <c r="E10908" s="93" t="str">
        <f t="shared" si="511"/>
        <v>AISP</v>
      </c>
      <c r="F10908" s="93" t="str">
        <f t="shared" si="512"/>
        <v>Y</v>
      </c>
      <c r="G10908" s="95">
        <v>1300680.5469196788</v>
      </c>
      <c r="H10908" s="102">
        <v>24306.247320022681</v>
      </c>
      <c r="I10908" s="102">
        <v>115.84156696494217</v>
      </c>
      <c r="J10908" s="96"/>
      <c r="K10908" s="96"/>
      <c r="L10908" s="96"/>
      <c r="M10908" s="96"/>
      <c r="N10908" s="96"/>
      <c r="O10908" s="96"/>
      <c r="P10908" s="96"/>
    </row>
    <row r="10909" spans="1:16" x14ac:dyDescent="0.25">
      <c r="A10909" s="100">
        <v>43814</v>
      </c>
      <c r="B10909" s="101">
        <v>26</v>
      </c>
      <c r="C10909" s="92" t="str">
        <f t="shared" si="510"/>
        <v>GET /accounts/{AccountId}/statements/{StatementId}/file</v>
      </c>
      <c r="D10909" s="94" t="s">
        <v>207</v>
      </c>
      <c r="E10909" s="93" t="str">
        <f t="shared" si="511"/>
        <v>AISP</v>
      </c>
      <c r="F10909" s="93" t="str">
        <f t="shared" si="512"/>
        <v>Y</v>
      </c>
      <c r="G10909" s="95">
        <v>2498089.011694626</v>
      </c>
      <c r="H10909" s="102">
        <v>26395.448667203818</v>
      </c>
      <c r="I10909" s="102">
        <v>89.225229937929612</v>
      </c>
      <c r="J10909" s="96"/>
      <c r="K10909" s="96"/>
      <c r="L10909" s="96"/>
      <c r="M10909" s="96"/>
      <c r="N10909" s="96"/>
      <c r="O10909" s="96"/>
      <c r="P10909" s="96"/>
    </row>
    <row r="10910" spans="1:16" x14ac:dyDescent="0.25">
      <c r="A10910" s="100">
        <v>43814</v>
      </c>
      <c r="B10910" s="101">
        <v>27</v>
      </c>
      <c r="C10910" s="92" t="str">
        <f t="shared" si="510"/>
        <v>GET /accounts/{AccountId}/statements/{StatementId}/transactions</v>
      </c>
      <c r="D10910" s="94" t="s">
        <v>207</v>
      </c>
      <c r="E10910" s="93" t="str">
        <f t="shared" si="511"/>
        <v>AISP</v>
      </c>
      <c r="F10910" s="93" t="str">
        <f t="shared" si="512"/>
        <v>Y</v>
      </c>
      <c r="G10910" s="95">
        <v>36768136.493767254</v>
      </c>
      <c r="H10910" s="102">
        <v>7316.3950441729448</v>
      </c>
      <c r="I10910" s="102">
        <v>285.0872373262676</v>
      </c>
      <c r="J10910" s="96"/>
      <c r="K10910" s="96"/>
      <c r="L10910" s="96"/>
      <c r="M10910" s="96"/>
      <c r="N10910" s="96"/>
      <c r="O10910" s="96"/>
      <c r="P10910" s="96"/>
    </row>
    <row r="10911" spans="1:16" x14ac:dyDescent="0.25">
      <c r="A10911" s="100">
        <v>43814</v>
      </c>
      <c r="B10911" s="101">
        <v>28</v>
      </c>
      <c r="C10911" s="92" t="str">
        <f t="shared" si="510"/>
        <v>GET /statements</v>
      </c>
      <c r="D10911" s="94" t="s">
        <v>207</v>
      </c>
      <c r="E10911" s="93" t="str">
        <f t="shared" si="511"/>
        <v>AISP</v>
      </c>
      <c r="F10911" s="93" t="str">
        <f t="shared" si="512"/>
        <v>Y</v>
      </c>
      <c r="G10911" s="95">
        <v>4167875.7105788975</v>
      </c>
      <c r="H10911" s="102">
        <v>40488.970831775216</v>
      </c>
      <c r="I10911" s="102">
        <v>76.932653043386125</v>
      </c>
      <c r="J10911" s="96"/>
      <c r="K10911" s="96"/>
      <c r="L10911" s="96"/>
      <c r="M10911" s="96"/>
      <c r="N10911" s="96"/>
      <c r="O10911" s="96"/>
      <c r="P10911" s="96"/>
    </row>
    <row r="10912" spans="1:16" x14ac:dyDescent="0.25">
      <c r="A10912" s="100">
        <v>43814</v>
      </c>
      <c r="B10912" s="101">
        <v>29</v>
      </c>
      <c r="C10912" s="92" t="str">
        <f t="shared" si="510"/>
        <v>POST /domestic-payment-consents</v>
      </c>
      <c r="D10912" s="94" t="s">
        <v>207</v>
      </c>
      <c r="E10912" s="93" t="str">
        <f t="shared" si="511"/>
        <v>PISP</v>
      </c>
      <c r="F10912" s="93" t="str">
        <f t="shared" si="512"/>
        <v>N</v>
      </c>
      <c r="G10912" s="95">
        <v>4044743.8784411433</v>
      </c>
      <c r="H10912" s="101">
        <v>9184.0935571238369</v>
      </c>
      <c r="I10912" s="101">
        <v>98.301907530632292</v>
      </c>
      <c r="J10912" s="96"/>
      <c r="K10912" s="96"/>
      <c r="L10912" s="96"/>
      <c r="M10912" s="96"/>
      <c r="N10912" s="96"/>
      <c r="O10912" s="96"/>
      <c r="P10912" s="96"/>
    </row>
    <row r="10913" spans="1:16" x14ac:dyDescent="0.25">
      <c r="A10913" s="100">
        <v>43814</v>
      </c>
      <c r="B10913" s="101">
        <v>30</v>
      </c>
      <c r="C10913" s="92" t="str">
        <f t="shared" si="510"/>
        <v>GET /domestic-payment-consents/{ConsentId}</v>
      </c>
      <c r="D10913" s="94" t="s">
        <v>207</v>
      </c>
      <c r="E10913" s="93" t="str">
        <f t="shared" si="511"/>
        <v>PISP</v>
      </c>
      <c r="F10913" s="93" t="str">
        <f t="shared" si="512"/>
        <v>N</v>
      </c>
      <c r="G10913" s="95">
        <v>15462441.215963358</v>
      </c>
      <c r="H10913" s="101">
        <v>17858.842421401929</v>
      </c>
      <c r="I10913" s="101">
        <v>160.61462179040834</v>
      </c>
      <c r="J10913" s="96"/>
      <c r="K10913" s="96"/>
      <c r="L10913" s="96"/>
      <c r="M10913" s="96"/>
      <c r="N10913" s="96"/>
      <c r="O10913" s="96"/>
      <c r="P10913" s="96"/>
    </row>
    <row r="10914" spans="1:16" x14ac:dyDescent="0.25">
      <c r="A10914" s="100">
        <v>43814</v>
      </c>
      <c r="B10914" s="101">
        <v>31</v>
      </c>
      <c r="C10914" s="92" t="str">
        <f t="shared" si="510"/>
        <v>POST /domestic-payments</v>
      </c>
      <c r="D10914" s="94" t="s">
        <v>207</v>
      </c>
      <c r="E10914" s="93" t="str">
        <f t="shared" si="511"/>
        <v>PISP</v>
      </c>
      <c r="F10914" s="93" t="str">
        <f t="shared" si="512"/>
        <v>Y</v>
      </c>
      <c r="G10914" s="95">
        <v>4806680.713456234</v>
      </c>
      <c r="H10914" s="101">
        <v>15346.568179176598</v>
      </c>
      <c r="I10914" s="101">
        <v>6.2365809122145208</v>
      </c>
      <c r="J10914" s="96"/>
      <c r="K10914" s="96"/>
      <c r="L10914" s="96"/>
      <c r="M10914" s="96"/>
      <c r="N10914" s="96"/>
      <c r="O10914" s="96"/>
      <c r="P10914" s="96"/>
    </row>
    <row r="10915" spans="1:16" x14ac:dyDescent="0.25">
      <c r="A10915" s="100">
        <v>43814</v>
      </c>
      <c r="B10915" s="101">
        <v>32</v>
      </c>
      <c r="C10915" s="92" t="str">
        <f t="shared" si="510"/>
        <v>GET /domestic-payments/{DomesticPaymentId}</v>
      </c>
      <c r="D10915" s="94" t="s">
        <v>207</v>
      </c>
      <c r="E10915" s="93" t="str">
        <f t="shared" si="511"/>
        <v>PISP</v>
      </c>
      <c r="F10915" s="93" t="str">
        <f t="shared" si="512"/>
        <v>Y</v>
      </c>
      <c r="G10915" s="95">
        <v>39020650.359308422</v>
      </c>
      <c r="H10915" s="101">
        <v>37862.847642719142</v>
      </c>
      <c r="I10915" s="101">
        <v>68.506857246326831</v>
      </c>
      <c r="J10915" s="96"/>
      <c r="K10915" s="96"/>
      <c r="L10915" s="96"/>
      <c r="M10915" s="96"/>
      <c r="N10915" s="96"/>
      <c r="O10915" s="96"/>
      <c r="P10915" s="96"/>
    </row>
    <row r="10916" spans="1:16" x14ac:dyDescent="0.25">
      <c r="A10916" s="100">
        <v>43814</v>
      </c>
      <c r="B10916" s="101">
        <v>33</v>
      </c>
      <c r="C10916" s="92" t="str">
        <f t="shared" si="510"/>
        <v>POST /domestic-scheduled-payment-consents</v>
      </c>
      <c r="D10916" s="94" t="s">
        <v>207</v>
      </c>
      <c r="E10916" s="93" t="str">
        <f t="shared" si="511"/>
        <v>PISP</v>
      </c>
      <c r="F10916" s="93" t="str">
        <f t="shared" si="512"/>
        <v>N</v>
      </c>
      <c r="G10916" s="95">
        <v>20220839.04360931</v>
      </c>
      <c r="H10916" s="101">
        <v>17906.62371331453</v>
      </c>
      <c r="I10916" s="101">
        <v>114.12631847477536</v>
      </c>
      <c r="J10916" s="96"/>
      <c r="K10916" s="96"/>
      <c r="L10916" s="96"/>
      <c r="M10916" s="96"/>
      <c r="N10916" s="96"/>
      <c r="O10916" s="96"/>
      <c r="P10916" s="96"/>
    </row>
    <row r="10917" spans="1:16" x14ac:dyDescent="0.25">
      <c r="A10917" s="100">
        <v>43814</v>
      </c>
      <c r="B10917" s="101">
        <v>34</v>
      </c>
      <c r="C10917" s="92" t="str">
        <f t="shared" si="510"/>
        <v>GET /domestic-scheduled-payment-consents/{ConsentId}</v>
      </c>
      <c r="D10917" s="94" t="s">
        <v>207</v>
      </c>
      <c r="E10917" s="93" t="str">
        <f t="shared" si="511"/>
        <v>PISP</v>
      </c>
      <c r="F10917" s="93" t="str">
        <f t="shared" si="512"/>
        <v>N</v>
      </c>
      <c r="G10917" s="95">
        <v>13703685.889712201</v>
      </c>
      <c r="H10917" s="101">
        <v>14701.339301737864</v>
      </c>
      <c r="I10917" s="101">
        <v>81.757271104647515</v>
      </c>
      <c r="J10917" s="96"/>
      <c r="K10917" s="96"/>
      <c r="L10917" s="96"/>
      <c r="M10917" s="96"/>
      <c r="N10917" s="96"/>
      <c r="O10917" s="96"/>
      <c r="P10917" s="96"/>
    </row>
    <row r="10918" spans="1:16" x14ac:dyDescent="0.25">
      <c r="A10918" s="100">
        <v>43814</v>
      </c>
      <c r="B10918" s="101">
        <v>35</v>
      </c>
      <c r="C10918" s="92" t="str">
        <f t="shared" si="510"/>
        <v>POST /domestic-scheduled-payments</v>
      </c>
      <c r="D10918" s="94" t="s">
        <v>207</v>
      </c>
      <c r="E10918" s="93" t="str">
        <f t="shared" si="511"/>
        <v>PISP</v>
      </c>
      <c r="F10918" s="93" t="str">
        <f t="shared" si="512"/>
        <v>Y</v>
      </c>
      <c r="G10918" s="95">
        <v>33467843.599952821</v>
      </c>
      <c r="H10918" s="101">
        <v>40247.013730252191</v>
      </c>
      <c r="I10918" s="101">
        <v>169.84560187667446</v>
      </c>
      <c r="J10918" s="96"/>
      <c r="K10918" s="96"/>
      <c r="L10918" s="96"/>
      <c r="M10918" s="96"/>
      <c r="N10918" s="96"/>
      <c r="O10918" s="96"/>
      <c r="P10918" s="96"/>
    </row>
    <row r="10919" spans="1:16" x14ac:dyDescent="0.25">
      <c r="A10919" s="100">
        <v>43814</v>
      </c>
      <c r="B10919" s="101">
        <v>36</v>
      </c>
      <c r="C10919" s="92" t="str">
        <f t="shared" si="510"/>
        <v>GET /domestic-scheduled-payments/{DomesticScheduledPaymentId}</v>
      </c>
      <c r="D10919" s="94" t="s">
        <v>207</v>
      </c>
      <c r="E10919" s="93" t="str">
        <f t="shared" si="511"/>
        <v>PISP</v>
      </c>
      <c r="F10919" s="93" t="str">
        <f t="shared" si="512"/>
        <v>Y</v>
      </c>
      <c r="G10919" s="95">
        <v>16627325.981807169</v>
      </c>
      <c r="H10919" s="101">
        <v>31925.878045623034</v>
      </c>
      <c r="I10919" s="101">
        <v>92.961524962015446</v>
      </c>
      <c r="J10919" s="96"/>
      <c r="K10919" s="96"/>
      <c r="L10919" s="96"/>
      <c r="M10919" s="96"/>
      <c r="N10919" s="96"/>
      <c r="O10919" s="96"/>
      <c r="P10919" s="96"/>
    </row>
    <row r="10920" spans="1:16" x14ac:dyDescent="0.25">
      <c r="A10920" s="100">
        <v>43814</v>
      </c>
      <c r="B10920" s="101">
        <v>37</v>
      </c>
      <c r="C10920" s="92" t="str">
        <f t="shared" si="510"/>
        <v>POST /domestic-standing-order-consents</v>
      </c>
      <c r="D10920" s="94" t="s">
        <v>207</v>
      </c>
      <c r="E10920" s="93" t="str">
        <f t="shared" si="511"/>
        <v>PISP</v>
      </c>
      <c r="F10920" s="93" t="str">
        <f t="shared" si="512"/>
        <v>N</v>
      </c>
      <c r="G10920" s="95">
        <v>25454410.070053566</v>
      </c>
      <c r="H10920" s="102">
        <v>25053.028918884702</v>
      </c>
      <c r="I10920" s="102">
        <v>229.53216590498525</v>
      </c>
      <c r="J10920" s="96"/>
      <c r="K10920" s="96"/>
      <c r="L10920" s="96"/>
      <c r="M10920" s="96"/>
      <c r="N10920" s="96"/>
      <c r="O10920" s="96"/>
      <c r="P10920" s="96"/>
    </row>
    <row r="10921" spans="1:16" x14ac:dyDescent="0.25">
      <c r="A10921" s="100">
        <v>43814</v>
      </c>
      <c r="B10921" s="101">
        <v>38</v>
      </c>
      <c r="C10921" s="92" t="str">
        <f t="shared" si="510"/>
        <v>GET /domestic-standing-order-consents/{ConsentId}</v>
      </c>
      <c r="D10921" s="94" t="s">
        <v>207</v>
      </c>
      <c r="E10921" s="93" t="str">
        <f t="shared" si="511"/>
        <v>PISP</v>
      </c>
      <c r="F10921" s="93" t="str">
        <f t="shared" si="512"/>
        <v>N</v>
      </c>
      <c r="G10921" s="95">
        <v>26371076.617290728</v>
      </c>
      <c r="H10921" s="102">
        <v>28561.899990889917</v>
      </c>
      <c r="I10921" s="102">
        <v>214.51642385620255</v>
      </c>
      <c r="J10921" s="96"/>
      <c r="K10921" s="96"/>
      <c r="L10921" s="96"/>
      <c r="M10921" s="96"/>
      <c r="N10921" s="96"/>
      <c r="O10921" s="96"/>
      <c r="P10921" s="96"/>
    </row>
    <row r="10922" spans="1:16" x14ac:dyDescent="0.25">
      <c r="A10922" s="100">
        <v>43814</v>
      </c>
      <c r="B10922" s="101">
        <v>39</v>
      </c>
      <c r="C10922" s="92" t="str">
        <f t="shared" si="510"/>
        <v>POST /domestic-standing-orders</v>
      </c>
      <c r="D10922" s="94" t="s">
        <v>207</v>
      </c>
      <c r="E10922" s="93" t="str">
        <f t="shared" si="511"/>
        <v>PISP</v>
      </c>
      <c r="F10922" s="93" t="str">
        <f t="shared" si="512"/>
        <v>Y</v>
      </c>
      <c r="G10922" s="95">
        <v>9252778.4387886375</v>
      </c>
      <c r="H10922" s="102">
        <v>21860.80724946046</v>
      </c>
      <c r="I10922" s="102">
        <v>2.2145890819233625</v>
      </c>
      <c r="J10922" s="96"/>
      <c r="K10922" s="96"/>
      <c r="L10922" s="96"/>
      <c r="M10922" s="96"/>
      <c r="N10922" s="96"/>
      <c r="O10922" s="96"/>
      <c r="P10922" s="96"/>
    </row>
    <row r="10923" spans="1:16" x14ac:dyDescent="0.25">
      <c r="A10923" s="100">
        <v>43814</v>
      </c>
      <c r="B10923" s="101">
        <v>40</v>
      </c>
      <c r="C10923" s="92" t="str">
        <f t="shared" si="510"/>
        <v>GET /domestic-standing-orders/{DomesticStandingOrderId}</v>
      </c>
      <c r="D10923" s="94" t="s">
        <v>207</v>
      </c>
      <c r="E10923" s="93" t="str">
        <f t="shared" si="511"/>
        <v>PISP</v>
      </c>
      <c r="F10923" s="93" t="str">
        <f t="shared" si="512"/>
        <v>Y</v>
      </c>
      <c r="G10923" s="95">
        <v>5945729.2289895331</v>
      </c>
      <c r="H10923" s="102">
        <v>8154.1618135883809</v>
      </c>
      <c r="I10923" s="102">
        <v>275.34313476082428</v>
      </c>
      <c r="J10923" s="96"/>
      <c r="K10923" s="96"/>
      <c r="L10923" s="96"/>
      <c r="M10923" s="96"/>
      <c r="N10923" s="96"/>
      <c r="O10923" s="96"/>
      <c r="P10923" s="96"/>
    </row>
    <row r="10924" spans="1:16" x14ac:dyDescent="0.25">
      <c r="A10924" s="100">
        <v>43814</v>
      </c>
      <c r="B10924" s="101">
        <v>41</v>
      </c>
      <c r="C10924" s="92" t="str">
        <f t="shared" si="510"/>
        <v>POST /international-payment-consents</v>
      </c>
      <c r="D10924" s="94" t="s">
        <v>207</v>
      </c>
      <c r="E10924" s="93" t="str">
        <f t="shared" si="511"/>
        <v>PISP</v>
      </c>
      <c r="F10924" s="93" t="str">
        <f t="shared" si="512"/>
        <v>N</v>
      </c>
      <c r="G10924" s="95">
        <v>37805898.008268319</v>
      </c>
      <c r="H10924" s="102">
        <v>41022.61784396135</v>
      </c>
      <c r="I10924" s="102">
        <v>68.527874923000908</v>
      </c>
      <c r="J10924" s="96"/>
      <c r="K10924" s="96"/>
      <c r="L10924" s="96"/>
      <c r="M10924" s="96"/>
      <c r="N10924" s="96"/>
      <c r="O10924" s="96"/>
      <c r="P10924" s="96"/>
    </row>
    <row r="10925" spans="1:16" x14ac:dyDescent="0.25">
      <c r="A10925" s="100">
        <v>43814</v>
      </c>
      <c r="B10925" s="101">
        <v>42</v>
      </c>
      <c r="C10925" s="92" t="str">
        <f t="shared" si="510"/>
        <v>GET /international-payment-consents/{ConsentId}</v>
      </c>
      <c r="D10925" s="94" t="s">
        <v>207</v>
      </c>
      <c r="E10925" s="93" t="str">
        <f t="shared" si="511"/>
        <v>PISP</v>
      </c>
      <c r="F10925" s="93" t="str">
        <f t="shared" si="512"/>
        <v>N</v>
      </c>
      <c r="G10925" s="95">
        <v>35710079.770062402</v>
      </c>
      <c r="H10925" s="102">
        <v>31917.878409359288</v>
      </c>
      <c r="I10925" s="102">
        <v>306.00043960588295</v>
      </c>
      <c r="J10925" s="96"/>
      <c r="K10925" s="96"/>
      <c r="L10925" s="96"/>
      <c r="M10925" s="96"/>
      <c r="N10925" s="96"/>
      <c r="O10925" s="96"/>
      <c r="P10925" s="96"/>
    </row>
    <row r="10926" spans="1:16" x14ac:dyDescent="0.25">
      <c r="A10926" s="100">
        <v>43814</v>
      </c>
      <c r="B10926" s="101">
        <v>43</v>
      </c>
      <c r="C10926" s="92" t="str">
        <f t="shared" si="510"/>
        <v>POST /international-payments</v>
      </c>
      <c r="D10926" s="94" t="s">
        <v>207</v>
      </c>
      <c r="E10926" s="93" t="str">
        <f t="shared" si="511"/>
        <v>PISP</v>
      </c>
      <c r="F10926" s="93" t="str">
        <f t="shared" si="512"/>
        <v>Y</v>
      </c>
      <c r="G10926" s="95">
        <v>39803823.317699067</v>
      </c>
      <c r="H10926" s="102">
        <v>43908.432511972125</v>
      </c>
      <c r="I10926" s="102">
        <v>47.739276480114455</v>
      </c>
      <c r="J10926" s="96"/>
      <c r="K10926" s="96"/>
      <c r="L10926" s="96"/>
      <c r="M10926" s="96"/>
      <c r="N10926" s="96"/>
      <c r="O10926" s="96"/>
      <c r="P10926" s="96"/>
    </row>
    <row r="10927" spans="1:16" x14ac:dyDescent="0.25">
      <c r="A10927" s="100">
        <v>43814</v>
      </c>
      <c r="B10927" s="101">
        <v>44</v>
      </c>
      <c r="C10927" s="92" t="str">
        <f t="shared" si="510"/>
        <v>GET /international-payments/{InternationalPaymentId}</v>
      </c>
      <c r="D10927" s="94" t="s">
        <v>207</v>
      </c>
      <c r="E10927" s="93" t="str">
        <f t="shared" si="511"/>
        <v>PISP</v>
      </c>
      <c r="F10927" s="93" t="str">
        <f t="shared" si="512"/>
        <v>Y</v>
      </c>
      <c r="G10927" s="95">
        <v>14708616.344446901</v>
      </c>
      <c r="H10927" s="102">
        <v>19139.274617224251</v>
      </c>
      <c r="I10927" s="102">
        <v>71.023494254093492</v>
      </c>
      <c r="J10927" s="96"/>
      <c r="K10927" s="96"/>
      <c r="L10927" s="96"/>
      <c r="M10927" s="96"/>
      <c r="N10927" s="96"/>
      <c r="O10927" s="96"/>
      <c r="P10927" s="96"/>
    </row>
    <row r="10928" spans="1:16" x14ac:dyDescent="0.25">
      <c r="A10928" s="100">
        <v>43814</v>
      </c>
      <c r="B10928" s="101">
        <v>45</v>
      </c>
      <c r="C10928" s="92" t="str">
        <f t="shared" si="510"/>
        <v>POST /international-scheduled-payment-consents</v>
      </c>
      <c r="D10928" s="94" t="s">
        <v>207</v>
      </c>
      <c r="E10928" s="93" t="str">
        <f t="shared" si="511"/>
        <v>PISP</v>
      </c>
      <c r="F10928" s="93" t="str">
        <f t="shared" si="512"/>
        <v>N</v>
      </c>
      <c r="G10928" s="95">
        <v>26009849.476039734</v>
      </c>
      <c r="H10928" s="102">
        <v>30591.977006135989</v>
      </c>
      <c r="I10928" s="102">
        <v>17.326287220207281</v>
      </c>
      <c r="J10928" s="96"/>
      <c r="K10928" s="96"/>
      <c r="L10928" s="96"/>
      <c r="M10928" s="96"/>
      <c r="N10928" s="96"/>
      <c r="O10928" s="96"/>
      <c r="P10928" s="96"/>
    </row>
    <row r="10929" spans="1:16" x14ac:dyDescent="0.25">
      <c r="A10929" s="100">
        <v>43814</v>
      </c>
      <c r="B10929" s="101">
        <v>46</v>
      </c>
      <c r="C10929" s="92" t="str">
        <f t="shared" si="510"/>
        <v>GET /international-scheduled-payment-consents/{ConsentId}</v>
      </c>
      <c r="D10929" s="94" t="s">
        <v>207</v>
      </c>
      <c r="E10929" s="93" t="str">
        <f t="shared" si="511"/>
        <v>PISP</v>
      </c>
      <c r="F10929" s="93" t="str">
        <f t="shared" si="512"/>
        <v>N</v>
      </c>
      <c r="G10929" s="95">
        <v>10055763.728571501</v>
      </c>
      <c r="H10929" s="102">
        <v>27156.402988543243</v>
      </c>
      <c r="I10929" s="102">
        <v>27.09654867626918</v>
      </c>
      <c r="J10929" s="96"/>
      <c r="K10929" s="96"/>
      <c r="L10929" s="96"/>
      <c r="M10929" s="96"/>
      <c r="N10929" s="96"/>
      <c r="O10929" s="96"/>
      <c r="P10929" s="96"/>
    </row>
    <row r="10930" spans="1:16" x14ac:dyDescent="0.25">
      <c r="A10930" s="100">
        <v>43814</v>
      </c>
      <c r="B10930" s="101">
        <v>47</v>
      </c>
      <c r="C10930" s="92" t="str">
        <f t="shared" si="510"/>
        <v>POST /international-scheduled-payments</v>
      </c>
      <c r="D10930" s="94" t="s">
        <v>207</v>
      </c>
      <c r="E10930" s="93" t="str">
        <f t="shared" si="511"/>
        <v>PISP</v>
      </c>
      <c r="F10930" s="93" t="str">
        <f t="shared" si="512"/>
        <v>Y</v>
      </c>
      <c r="G10930" s="95">
        <v>14988336.413800936</v>
      </c>
      <c r="H10930" s="102">
        <v>23017.082299829286</v>
      </c>
      <c r="I10930" s="102">
        <v>78.491860872422748</v>
      </c>
      <c r="J10930" s="96"/>
      <c r="K10930" s="96"/>
      <c r="L10930" s="96"/>
      <c r="M10930" s="96"/>
      <c r="N10930" s="96"/>
      <c r="O10930" s="96"/>
      <c r="P10930" s="96"/>
    </row>
    <row r="10931" spans="1:16" x14ac:dyDescent="0.25">
      <c r="A10931" s="100">
        <v>43814</v>
      </c>
      <c r="B10931" s="101">
        <v>48</v>
      </c>
      <c r="C10931" s="92" t="str">
        <f t="shared" si="510"/>
        <v>GET /international-scheduled-payments/{InternationalScheduledPaymentId}</v>
      </c>
      <c r="D10931" s="94" t="s">
        <v>207</v>
      </c>
      <c r="E10931" s="93" t="str">
        <f t="shared" si="511"/>
        <v>PISP</v>
      </c>
      <c r="F10931" s="93" t="str">
        <f t="shared" si="512"/>
        <v>Y</v>
      </c>
      <c r="G10931" s="95">
        <v>22175757.610294737</v>
      </c>
      <c r="H10931" s="102">
        <v>36317.191764750823</v>
      </c>
      <c r="I10931" s="102">
        <v>61.939189802621058</v>
      </c>
      <c r="J10931" s="96"/>
      <c r="K10931" s="96"/>
      <c r="L10931" s="96"/>
      <c r="M10931" s="96"/>
      <c r="N10931" s="96"/>
      <c r="O10931" s="96"/>
      <c r="P10931" s="96"/>
    </row>
    <row r="10932" spans="1:16" x14ac:dyDescent="0.25">
      <c r="A10932" s="100">
        <v>43814</v>
      </c>
      <c r="B10932" s="101">
        <v>49</v>
      </c>
      <c r="C10932" s="92" t="str">
        <f t="shared" si="510"/>
        <v>POST /international-standing-order-consents</v>
      </c>
      <c r="D10932" s="94" t="s">
        <v>207</v>
      </c>
      <c r="E10932" s="93" t="str">
        <f t="shared" si="511"/>
        <v>PISP</v>
      </c>
      <c r="F10932" s="93" t="str">
        <f t="shared" si="512"/>
        <v>N</v>
      </c>
      <c r="G10932" s="95">
        <v>4166552.998450751</v>
      </c>
      <c r="H10932" s="102">
        <v>11849.47167180305</v>
      </c>
      <c r="I10932" s="102">
        <v>6.5980341327054495</v>
      </c>
      <c r="J10932" s="96"/>
      <c r="K10932" s="96"/>
      <c r="L10932" s="96"/>
      <c r="M10932" s="96"/>
      <c r="N10932" s="96"/>
      <c r="O10932" s="96"/>
      <c r="P10932" s="96"/>
    </row>
    <row r="10933" spans="1:16" x14ac:dyDescent="0.25">
      <c r="A10933" s="100">
        <v>43814</v>
      </c>
      <c r="B10933" s="101">
        <v>50</v>
      </c>
      <c r="C10933" s="92" t="str">
        <f t="shared" si="510"/>
        <v>GET /international-standing-order-consents/{ConsentId}</v>
      </c>
      <c r="D10933" s="94" t="s">
        <v>207</v>
      </c>
      <c r="E10933" s="93" t="str">
        <f t="shared" si="511"/>
        <v>PISP</v>
      </c>
      <c r="F10933" s="93" t="str">
        <f t="shared" si="512"/>
        <v>N</v>
      </c>
      <c r="G10933" s="95">
        <v>22225967.333790779</v>
      </c>
      <c r="H10933" s="102">
        <v>33400.764269928011</v>
      </c>
      <c r="I10933" s="102">
        <v>256.79965556481972</v>
      </c>
      <c r="J10933" s="96"/>
      <c r="K10933" s="96"/>
      <c r="L10933" s="96"/>
      <c r="M10933" s="96"/>
      <c r="N10933" s="96"/>
      <c r="O10933" s="96"/>
      <c r="P10933" s="96"/>
    </row>
    <row r="10934" spans="1:16" x14ac:dyDescent="0.25">
      <c r="A10934" s="100">
        <v>43814</v>
      </c>
      <c r="B10934" s="101">
        <v>51</v>
      </c>
      <c r="C10934" s="92" t="str">
        <f t="shared" si="510"/>
        <v>POST /international-standing-orders</v>
      </c>
      <c r="D10934" s="94" t="s">
        <v>207</v>
      </c>
      <c r="E10934" s="93" t="str">
        <f t="shared" si="511"/>
        <v>PISP</v>
      </c>
      <c r="F10934" s="93" t="str">
        <f t="shared" si="512"/>
        <v>Y</v>
      </c>
      <c r="G10934" s="95">
        <v>15057153.049975801</v>
      </c>
      <c r="H10934" s="102">
        <v>28236.912158233961</v>
      </c>
      <c r="I10934" s="102">
        <v>226.38909086479771</v>
      </c>
      <c r="J10934" s="96"/>
      <c r="K10934" s="96"/>
      <c r="L10934" s="96"/>
      <c r="M10934" s="96"/>
      <c r="N10934" s="96"/>
      <c r="O10934" s="96"/>
      <c r="P10934" s="96"/>
    </row>
    <row r="10935" spans="1:16" x14ac:dyDescent="0.25">
      <c r="A10935" s="100">
        <v>43814</v>
      </c>
      <c r="B10935" s="101">
        <v>52</v>
      </c>
      <c r="C10935" s="92" t="str">
        <f t="shared" si="510"/>
        <v>GET /international-standing-orders/{InternationalStandingOrderPaymentId}</v>
      </c>
      <c r="D10935" s="94" t="s">
        <v>207</v>
      </c>
      <c r="E10935" s="93" t="str">
        <f t="shared" si="511"/>
        <v>PISP</v>
      </c>
      <c r="F10935" s="93" t="str">
        <f t="shared" si="512"/>
        <v>Y</v>
      </c>
      <c r="G10935" s="95">
        <v>6897322.2362478329</v>
      </c>
      <c r="H10935" s="102">
        <v>16700.72820821291</v>
      </c>
      <c r="I10935" s="102">
        <v>79.190022395444103</v>
      </c>
      <c r="J10935" s="96"/>
      <c r="K10935" s="96"/>
      <c r="L10935" s="96"/>
      <c r="M10935" s="96"/>
      <c r="N10935" s="96"/>
      <c r="O10935" s="96"/>
      <c r="P10935" s="96"/>
    </row>
    <row r="10936" spans="1:16" x14ac:dyDescent="0.25">
      <c r="A10936" s="100">
        <v>43814</v>
      </c>
      <c r="B10936" s="101">
        <v>53</v>
      </c>
      <c r="C10936" s="92" t="str">
        <f t="shared" si="510"/>
        <v>POST /file-payment-consents</v>
      </c>
      <c r="D10936" s="94" t="s">
        <v>207</v>
      </c>
      <c r="E10936" s="93" t="str">
        <f t="shared" si="511"/>
        <v>PISP</v>
      </c>
      <c r="F10936" s="93" t="str">
        <f t="shared" si="512"/>
        <v>N</v>
      </c>
      <c r="G10936" s="95">
        <v>13763024.623378115</v>
      </c>
      <c r="H10936" s="102">
        <v>15816.920406669669</v>
      </c>
      <c r="I10936" s="102">
        <v>26.255511209257513</v>
      </c>
      <c r="J10936" s="96"/>
      <c r="K10936" s="96"/>
      <c r="L10936" s="96"/>
      <c r="M10936" s="96"/>
      <c r="N10936" s="96"/>
      <c r="O10936" s="96"/>
      <c r="P10936" s="96"/>
    </row>
    <row r="10937" spans="1:16" x14ac:dyDescent="0.25">
      <c r="A10937" s="100">
        <v>43814</v>
      </c>
      <c r="B10937" s="101">
        <v>54</v>
      </c>
      <c r="C10937" s="92" t="str">
        <f t="shared" si="510"/>
        <v>GET /file-payment-consents/{ConsentId}</v>
      </c>
      <c r="D10937" s="94" t="s">
        <v>207</v>
      </c>
      <c r="E10937" s="93" t="str">
        <f t="shared" si="511"/>
        <v>PISP</v>
      </c>
      <c r="F10937" s="93" t="str">
        <f t="shared" si="512"/>
        <v>N</v>
      </c>
      <c r="G10937" s="95">
        <v>21261447.223140117</v>
      </c>
      <c r="H10937" s="102">
        <v>22520.90904745998</v>
      </c>
      <c r="I10937" s="102">
        <v>217.27044805085669</v>
      </c>
      <c r="J10937" s="96"/>
      <c r="K10937" s="96"/>
      <c r="L10937" s="96"/>
      <c r="M10937" s="96"/>
      <c r="N10937" s="96"/>
      <c r="O10937" s="96"/>
      <c r="P10937" s="96"/>
    </row>
    <row r="10938" spans="1:16" x14ac:dyDescent="0.25">
      <c r="A10938" s="100">
        <v>43814</v>
      </c>
      <c r="B10938" s="101">
        <v>55</v>
      </c>
      <c r="C10938" s="92" t="str">
        <f t="shared" si="510"/>
        <v>POST /file-payment-consents/{ConsentId}/file</v>
      </c>
      <c r="D10938" s="94" t="s">
        <v>207</v>
      </c>
      <c r="E10938" s="93" t="str">
        <f t="shared" si="511"/>
        <v>PISP</v>
      </c>
      <c r="F10938" s="93" t="str">
        <f t="shared" si="512"/>
        <v>N</v>
      </c>
      <c r="G10938" s="95">
        <v>23872456.973237943</v>
      </c>
      <c r="H10938" s="102">
        <v>32887.335146235229</v>
      </c>
      <c r="I10938" s="102">
        <v>77.172655720534209</v>
      </c>
      <c r="J10938" s="96"/>
      <c r="K10938" s="96"/>
      <c r="L10938" s="96"/>
      <c r="M10938" s="96"/>
      <c r="N10938" s="96"/>
      <c r="O10938" s="96"/>
      <c r="P10938" s="96"/>
    </row>
    <row r="10939" spans="1:16" x14ac:dyDescent="0.25">
      <c r="A10939" s="100">
        <v>43814</v>
      </c>
      <c r="B10939" s="101">
        <v>56</v>
      </c>
      <c r="C10939" s="92" t="str">
        <f t="shared" si="510"/>
        <v>GET /file-payment-consents/{ConsentId}/file</v>
      </c>
      <c r="D10939" s="94" t="s">
        <v>207</v>
      </c>
      <c r="E10939" s="93" t="str">
        <f t="shared" si="511"/>
        <v>PISP</v>
      </c>
      <c r="F10939" s="93" t="str">
        <f t="shared" si="512"/>
        <v>N</v>
      </c>
      <c r="G10939" s="95">
        <v>26208986.863458581</v>
      </c>
      <c r="H10939" s="102">
        <v>31982.526847114597</v>
      </c>
      <c r="I10939" s="102">
        <v>46.145631605349323</v>
      </c>
      <c r="J10939" s="96"/>
      <c r="K10939" s="96"/>
      <c r="L10939" s="96"/>
      <c r="M10939" s="96"/>
      <c r="N10939" s="96"/>
      <c r="O10939" s="96"/>
      <c r="P10939" s="96"/>
    </row>
    <row r="10940" spans="1:16" x14ac:dyDescent="0.25">
      <c r="A10940" s="100">
        <v>43814</v>
      </c>
      <c r="B10940" s="101">
        <v>57</v>
      </c>
      <c r="C10940" s="92" t="str">
        <f t="shared" si="510"/>
        <v>POST /file-payments</v>
      </c>
      <c r="D10940" s="94" t="s">
        <v>207</v>
      </c>
      <c r="E10940" s="93" t="str">
        <f t="shared" si="511"/>
        <v>PISP</v>
      </c>
      <c r="F10940" s="93" t="str">
        <f t="shared" si="512"/>
        <v>Y</v>
      </c>
      <c r="G10940" s="95">
        <v>395855453.09134108</v>
      </c>
      <c r="H10940" s="102">
        <v>4130.2850437244952</v>
      </c>
      <c r="I10940" s="102">
        <v>68.701714097172044</v>
      </c>
      <c r="J10940" s="96"/>
      <c r="K10940" s="96"/>
      <c r="L10940" s="96"/>
      <c r="M10940" s="96"/>
      <c r="N10940" s="96"/>
      <c r="O10940" s="96"/>
      <c r="P10940" s="96"/>
    </row>
    <row r="10941" spans="1:16" x14ac:dyDescent="0.25">
      <c r="A10941" s="100">
        <v>43814</v>
      </c>
      <c r="B10941" s="101">
        <v>58</v>
      </c>
      <c r="C10941" s="92" t="str">
        <f t="shared" si="510"/>
        <v>GET /file-payments/{FilePaymentId}</v>
      </c>
      <c r="D10941" s="94" t="s">
        <v>207</v>
      </c>
      <c r="E10941" s="93" t="str">
        <f t="shared" si="511"/>
        <v>PISP</v>
      </c>
      <c r="F10941" s="93" t="str">
        <f t="shared" si="512"/>
        <v>Y</v>
      </c>
      <c r="G10941" s="95">
        <v>81144295.530232638</v>
      </c>
      <c r="H10941" s="102">
        <v>932.4961616066239</v>
      </c>
      <c r="I10941" s="102">
        <v>146.93521312164461</v>
      </c>
      <c r="J10941" s="96"/>
      <c r="K10941" s="96"/>
      <c r="L10941" s="96"/>
      <c r="M10941" s="96"/>
      <c r="N10941" s="96"/>
      <c r="O10941" s="96"/>
      <c r="P10941" s="96"/>
    </row>
    <row r="10942" spans="1:16" x14ac:dyDescent="0.25">
      <c r="A10942" s="100">
        <v>43814</v>
      </c>
      <c r="B10942" s="101">
        <v>59</v>
      </c>
      <c r="C10942" s="92" t="str">
        <f t="shared" si="510"/>
        <v>GET /file-payments/{FilePaymentId}/report-file</v>
      </c>
      <c r="D10942" s="94" t="s">
        <v>207</v>
      </c>
      <c r="E10942" s="93" t="str">
        <f t="shared" si="511"/>
        <v>PISP</v>
      </c>
      <c r="F10942" s="93" t="str">
        <f t="shared" si="512"/>
        <v>Y</v>
      </c>
      <c r="G10942" s="95">
        <v>71225543.893726379</v>
      </c>
      <c r="H10942" s="102">
        <v>2438.3530961476004</v>
      </c>
      <c r="I10942" s="102">
        <v>90.088816168109176</v>
      </c>
      <c r="J10942" s="96"/>
      <c r="K10942" s="96"/>
      <c r="L10942" s="96"/>
      <c r="M10942" s="96"/>
      <c r="N10942" s="96"/>
      <c r="O10942" s="96"/>
      <c r="P10942" s="96"/>
    </row>
    <row r="10943" spans="1:16" x14ac:dyDescent="0.25">
      <c r="A10943" s="100">
        <v>43814</v>
      </c>
      <c r="B10943" s="101">
        <v>60</v>
      </c>
      <c r="C10943" s="92" t="str">
        <f t="shared" si="510"/>
        <v>POST /funds-confirmation-consents</v>
      </c>
      <c r="D10943" s="94" t="s">
        <v>207</v>
      </c>
      <c r="E10943" s="93" t="str">
        <f t="shared" si="511"/>
        <v>CoF</v>
      </c>
      <c r="F10943" s="93" t="str">
        <f t="shared" si="512"/>
        <v>N</v>
      </c>
      <c r="G10943" s="95">
        <v>15418224.695168136</v>
      </c>
      <c r="H10943" s="102">
        <v>14371.374862053306</v>
      </c>
      <c r="I10943" s="102">
        <v>14.63313155691645</v>
      </c>
      <c r="J10943" s="96"/>
      <c r="K10943" s="96"/>
      <c r="L10943" s="96"/>
      <c r="M10943" s="96"/>
      <c r="N10943" s="96"/>
      <c r="O10943" s="96"/>
      <c r="P10943" s="96"/>
    </row>
    <row r="10944" spans="1:16" x14ac:dyDescent="0.25">
      <c r="A10944" s="100">
        <v>43814</v>
      </c>
      <c r="B10944" s="101">
        <v>61</v>
      </c>
      <c r="C10944" s="92" t="str">
        <f t="shared" si="510"/>
        <v>GET /funds-confirmation-consents/{ConsentId}</v>
      </c>
      <c r="D10944" s="94" t="s">
        <v>207</v>
      </c>
      <c r="E10944" s="93" t="str">
        <f t="shared" si="511"/>
        <v>CoF</v>
      </c>
      <c r="F10944" s="93" t="str">
        <f t="shared" si="512"/>
        <v>N</v>
      </c>
      <c r="G10944" s="95">
        <v>20351152.771136276</v>
      </c>
      <c r="H10944" s="102">
        <v>45208.301461851523</v>
      </c>
      <c r="I10944" s="102">
        <v>203.39799078820292</v>
      </c>
      <c r="J10944" s="96"/>
      <c r="K10944" s="96"/>
      <c r="L10944" s="96"/>
      <c r="M10944" s="96"/>
      <c r="N10944" s="96"/>
      <c r="O10944" s="96"/>
      <c r="P10944" s="96"/>
    </row>
    <row r="10945" spans="1:16" x14ac:dyDescent="0.25">
      <c r="A10945" s="100">
        <v>43814</v>
      </c>
      <c r="B10945" s="101">
        <v>62</v>
      </c>
      <c r="C10945" s="92" t="str">
        <f t="shared" si="510"/>
        <v>DELETE /funds-confirmation-consents/{ConsentId}</v>
      </c>
      <c r="D10945" s="94" t="s">
        <v>207</v>
      </c>
      <c r="E10945" s="93" t="str">
        <f t="shared" si="511"/>
        <v>CoF</v>
      </c>
      <c r="F10945" s="93" t="str">
        <f t="shared" si="512"/>
        <v>N</v>
      </c>
      <c r="G10945" s="95">
        <v>7332631.6590702953</v>
      </c>
      <c r="H10945" s="102">
        <v>11732.748313564742</v>
      </c>
      <c r="I10945" s="102">
        <v>127.71163114822117</v>
      </c>
      <c r="J10945" s="96"/>
      <c r="K10945" s="96"/>
      <c r="L10945" s="96"/>
      <c r="M10945" s="96"/>
      <c r="N10945" s="96"/>
      <c r="O10945" s="96"/>
      <c r="P10945" s="96"/>
    </row>
    <row r="10946" spans="1:16" x14ac:dyDescent="0.25">
      <c r="A10946" s="100">
        <v>43814</v>
      </c>
      <c r="B10946" s="101">
        <v>63</v>
      </c>
      <c r="C10946" s="92" t="str">
        <f t="shared" si="510"/>
        <v>POST /funds-confirmations</v>
      </c>
      <c r="D10946" s="94" t="s">
        <v>207</v>
      </c>
      <c r="E10946" s="93" t="str">
        <f t="shared" si="511"/>
        <v>CoF</v>
      </c>
      <c r="F10946" s="93" t="str">
        <f t="shared" si="512"/>
        <v>Y</v>
      </c>
      <c r="G10946" s="95">
        <v>8697350.7079268564</v>
      </c>
      <c r="H10946" s="102">
        <v>18969.570702102792</v>
      </c>
      <c r="I10946" s="102">
        <v>264.95101428553022</v>
      </c>
      <c r="J10946" s="96"/>
      <c r="K10946" s="96"/>
      <c r="L10946" s="96"/>
      <c r="M10946" s="96"/>
      <c r="N10946" s="96"/>
      <c r="O10946" s="96"/>
      <c r="P10946" s="96"/>
    </row>
    <row r="10947" spans="1:16" x14ac:dyDescent="0.25">
      <c r="A10947" s="46">
        <v>43814</v>
      </c>
      <c r="B10947" s="101">
        <v>0</v>
      </c>
      <c r="C10947" s="92" t="str">
        <f t="shared" si="510"/>
        <v>OIDC endpoints for token IDs</v>
      </c>
      <c r="D10947" s="94" t="s">
        <v>208</v>
      </c>
      <c r="E10947" s="93" t="str">
        <f t="shared" si="511"/>
        <v>OIDC</v>
      </c>
      <c r="F10947" s="93" t="str">
        <f t="shared" si="512"/>
        <v>N</v>
      </c>
      <c r="G10947" s="112">
        <v>764092275.73367357</v>
      </c>
      <c r="H10947" s="68">
        <v>1444545.3240376397</v>
      </c>
      <c r="I10947" s="68">
        <v>495.61526967815956</v>
      </c>
      <c r="J10947" s="96"/>
      <c r="K10947" s="96"/>
      <c r="L10947" s="96"/>
      <c r="M10947" s="96"/>
      <c r="N10947" s="96"/>
      <c r="O10947" s="96"/>
      <c r="P10947" s="96"/>
    </row>
    <row r="10948" spans="1:16" x14ac:dyDescent="0.25">
      <c r="A10948" s="97">
        <v>43814</v>
      </c>
      <c r="B10948" s="101">
        <v>1</v>
      </c>
      <c r="C10948" s="92" t="str">
        <f t="shared" si="510"/>
        <v>POST /account-access-consents</v>
      </c>
      <c r="D10948" s="94" t="s">
        <v>208</v>
      </c>
      <c r="E10948" s="93" t="str">
        <f t="shared" si="511"/>
        <v>AISP</v>
      </c>
      <c r="F10948" s="93" t="str">
        <f t="shared" si="512"/>
        <v>N</v>
      </c>
      <c r="G10948" s="95">
        <v>666060.41161791875</v>
      </c>
      <c r="H10948" s="99">
        <v>30880.756492609267</v>
      </c>
      <c r="I10948" s="99">
        <v>85.407125112671366</v>
      </c>
      <c r="J10948" s="96"/>
      <c r="K10948" s="96"/>
      <c r="L10948" s="96"/>
      <c r="M10948" s="96"/>
      <c r="N10948" s="96"/>
      <c r="O10948" s="96"/>
      <c r="P10948" s="96"/>
    </row>
    <row r="10949" spans="1:16" x14ac:dyDescent="0.25">
      <c r="A10949" s="97">
        <v>43814</v>
      </c>
      <c r="B10949" s="101">
        <v>2</v>
      </c>
      <c r="C10949" s="92" t="str">
        <f t="shared" si="510"/>
        <v>GET /account-access-consents/{ConsentId}</v>
      </c>
      <c r="D10949" s="94" t="s">
        <v>208</v>
      </c>
      <c r="E10949" s="93" t="str">
        <f t="shared" si="511"/>
        <v>AISP</v>
      </c>
      <c r="F10949" s="93" t="str">
        <f t="shared" si="512"/>
        <v>N</v>
      </c>
      <c r="G10949" s="95">
        <v>1234502.9646732768</v>
      </c>
      <c r="H10949" s="99">
        <v>26606.396297071984</v>
      </c>
      <c r="I10949" s="99">
        <v>30.648141333924471</v>
      </c>
      <c r="J10949" s="96"/>
      <c r="K10949" s="96"/>
      <c r="L10949" s="96"/>
      <c r="M10949" s="96"/>
      <c r="N10949" s="96"/>
      <c r="O10949" s="96"/>
      <c r="P10949" s="96"/>
    </row>
    <row r="10950" spans="1:16" x14ac:dyDescent="0.25">
      <c r="A10950" s="97">
        <v>43814</v>
      </c>
      <c r="B10950" s="101">
        <v>3</v>
      </c>
      <c r="C10950" s="92" t="str">
        <f t="shared" si="510"/>
        <v>DELETE /account-access-consents/{ConsentId}</v>
      </c>
      <c r="D10950" s="94" t="s">
        <v>208</v>
      </c>
      <c r="E10950" s="93" t="str">
        <f t="shared" si="511"/>
        <v>AISP</v>
      </c>
      <c r="F10950" s="93" t="str">
        <f t="shared" si="512"/>
        <v>N</v>
      </c>
      <c r="G10950" s="95">
        <v>619360.76175118319</v>
      </c>
      <c r="H10950" s="99">
        <v>26132.008191041314</v>
      </c>
      <c r="I10950" s="99">
        <v>264.93605484702829</v>
      </c>
      <c r="J10950" s="96"/>
      <c r="K10950" s="96"/>
      <c r="L10950" s="96"/>
      <c r="M10950" s="96"/>
      <c r="N10950" s="96"/>
      <c r="O10950" s="96"/>
      <c r="P10950" s="96"/>
    </row>
    <row r="10951" spans="1:16" x14ac:dyDescent="0.25">
      <c r="A10951" s="97">
        <v>43814</v>
      </c>
      <c r="B10951" s="101">
        <v>4</v>
      </c>
      <c r="C10951" s="92" t="str">
        <f t="shared" si="510"/>
        <v>GET /accounts</v>
      </c>
      <c r="D10951" s="94" t="s">
        <v>208</v>
      </c>
      <c r="E10951" s="93" t="str">
        <f t="shared" si="511"/>
        <v>AISP</v>
      </c>
      <c r="F10951" s="93" t="str">
        <f t="shared" si="512"/>
        <v>Y</v>
      </c>
      <c r="G10951" s="95">
        <v>1614572.004520925</v>
      </c>
      <c r="H10951" s="99">
        <v>27880.510126713714</v>
      </c>
      <c r="I10951" s="99">
        <v>73.679627256534687</v>
      </c>
      <c r="J10951" s="96"/>
      <c r="K10951" s="96"/>
      <c r="L10951" s="96"/>
      <c r="M10951" s="96"/>
      <c r="N10951" s="96"/>
      <c r="O10951" s="96"/>
      <c r="P10951" s="96"/>
    </row>
    <row r="10952" spans="1:16" x14ac:dyDescent="0.25">
      <c r="A10952" s="97">
        <v>43814</v>
      </c>
      <c r="B10952" s="101">
        <v>5</v>
      </c>
      <c r="C10952" s="92" t="str">
        <f t="shared" ref="C10952:C11015" si="513">VLOOKUP($B10952,endpoints,3)</f>
        <v>GET /accounts/{AccountId}</v>
      </c>
      <c r="D10952" s="94" t="s">
        <v>208</v>
      </c>
      <c r="E10952" s="93" t="str">
        <f t="shared" ref="E10952:E11015" si="514">VLOOKUP($B10952,endpoints,4)</f>
        <v>AISP</v>
      </c>
      <c r="F10952" s="93" t="str">
        <f t="shared" ref="F10952:F11015" si="515">VLOOKUP($B10952,endpoints,5)</f>
        <v>Y</v>
      </c>
      <c r="G10952" s="95">
        <v>2456591.8191832057</v>
      </c>
      <c r="H10952" s="99">
        <v>40351.316785183328</v>
      </c>
      <c r="I10952" s="99">
        <v>87.660398105251943</v>
      </c>
      <c r="J10952" s="96"/>
      <c r="K10952" s="96"/>
      <c r="L10952" s="96"/>
      <c r="M10952" s="96"/>
      <c r="N10952" s="96"/>
      <c r="O10952" s="96"/>
      <c r="P10952" s="96"/>
    </row>
    <row r="10953" spans="1:16" x14ac:dyDescent="0.25">
      <c r="A10953" s="97">
        <v>43814</v>
      </c>
      <c r="B10953" s="101">
        <v>6</v>
      </c>
      <c r="C10953" s="92" t="str">
        <f t="shared" si="513"/>
        <v>GET /accounts/{AccountId}/balances</v>
      </c>
      <c r="D10953" s="94" t="s">
        <v>208</v>
      </c>
      <c r="E10953" s="93" t="str">
        <f t="shared" si="514"/>
        <v>AISP</v>
      </c>
      <c r="F10953" s="93" t="str">
        <f t="shared" si="515"/>
        <v>Y</v>
      </c>
      <c r="G10953" s="95">
        <v>1659298.4209742921</v>
      </c>
      <c r="H10953" s="99">
        <v>26737.252668035209</v>
      </c>
      <c r="I10953" s="99">
        <v>148.42490160264026</v>
      </c>
      <c r="J10953" s="96"/>
      <c r="K10953" s="96"/>
      <c r="L10953" s="96"/>
      <c r="M10953" s="96"/>
      <c r="N10953" s="96"/>
      <c r="O10953" s="96"/>
      <c r="P10953" s="96"/>
    </row>
    <row r="10954" spans="1:16" x14ac:dyDescent="0.25">
      <c r="A10954" s="97">
        <v>43814</v>
      </c>
      <c r="B10954" s="101">
        <v>7</v>
      </c>
      <c r="C10954" s="92" t="str">
        <f t="shared" si="513"/>
        <v>GET /balances</v>
      </c>
      <c r="D10954" s="94" t="s">
        <v>208</v>
      </c>
      <c r="E10954" s="93" t="str">
        <f t="shared" si="514"/>
        <v>AISP</v>
      </c>
      <c r="F10954" s="93" t="str">
        <f t="shared" si="515"/>
        <v>Y</v>
      </c>
      <c r="G10954" s="95">
        <v>1095483.1726515514</v>
      </c>
      <c r="H10954" s="99">
        <v>22133.631827530833</v>
      </c>
      <c r="I10954" s="99">
        <v>145.62381377685273</v>
      </c>
      <c r="J10954" s="96"/>
      <c r="K10954" s="96"/>
      <c r="L10954" s="96"/>
      <c r="M10954" s="96"/>
      <c r="N10954" s="96"/>
      <c r="O10954" s="96"/>
      <c r="P10954" s="96"/>
    </row>
    <row r="10955" spans="1:16" x14ac:dyDescent="0.25">
      <c r="A10955" s="97">
        <v>43814</v>
      </c>
      <c r="B10955" s="101">
        <v>8</v>
      </c>
      <c r="C10955" s="92" t="str">
        <f t="shared" si="513"/>
        <v>GET /accounts/{AccountId}/transactions</v>
      </c>
      <c r="D10955" s="94" t="s">
        <v>208</v>
      </c>
      <c r="E10955" s="93" t="str">
        <f t="shared" si="514"/>
        <v>AISP</v>
      </c>
      <c r="F10955" s="93" t="str">
        <f t="shared" si="515"/>
        <v>Y</v>
      </c>
      <c r="G10955" s="95">
        <v>31418350.480916966</v>
      </c>
      <c r="H10955" s="99">
        <v>20471.315087400657</v>
      </c>
      <c r="I10955" s="99">
        <v>165.43840461085415</v>
      </c>
      <c r="J10955" s="96"/>
      <c r="K10955" s="96"/>
      <c r="L10955" s="96"/>
      <c r="M10955" s="96"/>
      <c r="N10955" s="96"/>
      <c r="O10955" s="96"/>
      <c r="P10955" s="96"/>
    </row>
    <row r="10956" spans="1:16" x14ac:dyDescent="0.25">
      <c r="A10956" s="97">
        <v>43814</v>
      </c>
      <c r="B10956" s="101">
        <v>9</v>
      </c>
      <c r="C10956" s="92" t="str">
        <f t="shared" si="513"/>
        <v>GET /transactions</v>
      </c>
      <c r="D10956" s="94" t="s">
        <v>208</v>
      </c>
      <c r="E10956" s="93" t="str">
        <f t="shared" si="514"/>
        <v>AISP</v>
      </c>
      <c r="F10956" s="93" t="str">
        <f t="shared" si="515"/>
        <v>Y</v>
      </c>
      <c r="G10956" s="95">
        <v>288416011.26346767</v>
      </c>
      <c r="H10956" s="99">
        <v>41981.673848865306</v>
      </c>
      <c r="I10956" s="99">
        <v>35.261657808222466</v>
      </c>
      <c r="J10956" s="96"/>
      <c r="K10956" s="96"/>
      <c r="L10956" s="96"/>
      <c r="M10956" s="96"/>
      <c r="N10956" s="96"/>
      <c r="O10956" s="96"/>
      <c r="P10956" s="96"/>
    </row>
    <row r="10957" spans="1:16" x14ac:dyDescent="0.25">
      <c r="A10957" s="97">
        <v>43814</v>
      </c>
      <c r="B10957" s="101">
        <v>10</v>
      </c>
      <c r="C10957" s="92" t="str">
        <f t="shared" si="513"/>
        <v>GET /accounts/{AccountId}/beneficiaries</v>
      </c>
      <c r="D10957" s="94" t="s">
        <v>208</v>
      </c>
      <c r="E10957" s="93" t="str">
        <f t="shared" si="514"/>
        <v>AISP</v>
      </c>
      <c r="F10957" s="93" t="str">
        <f t="shared" si="515"/>
        <v>Y</v>
      </c>
      <c r="G10957" s="95">
        <v>1876118.7351271631</v>
      </c>
      <c r="H10957" s="99">
        <v>29323.62333321022</v>
      </c>
      <c r="I10957" s="99">
        <v>133.91216930136611</v>
      </c>
      <c r="J10957" s="96"/>
      <c r="K10957" s="96"/>
      <c r="L10957" s="96"/>
      <c r="M10957" s="96"/>
      <c r="N10957" s="96"/>
      <c r="O10957" s="96"/>
      <c r="P10957" s="96"/>
    </row>
    <row r="10958" spans="1:16" x14ac:dyDescent="0.25">
      <c r="A10958" s="97">
        <v>43814</v>
      </c>
      <c r="B10958" s="101">
        <v>11</v>
      </c>
      <c r="C10958" s="92" t="str">
        <f t="shared" si="513"/>
        <v>GET /beneficiaries</v>
      </c>
      <c r="D10958" s="94" t="s">
        <v>208</v>
      </c>
      <c r="E10958" s="93" t="str">
        <f t="shared" si="514"/>
        <v>AISP</v>
      </c>
      <c r="F10958" s="93" t="str">
        <f t="shared" si="515"/>
        <v>Y</v>
      </c>
      <c r="G10958" s="95">
        <v>2886750.6685154783</v>
      </c>
      <c r="H10958" s="99">
        <v>37649.365115972709</v>
      </c>
      <c r="I10958" s="99">
        <v>32.090245529935842</v>
      </c>
      <c r="J10958" s="96"/>
      <c r="K10958" s="96"/>
      <c r="L10958" s="96"/>
      <c r="M10958" s="96"/>
      <c r="N10958" s="96"/>
      <c r="O10958" s="96"/>
      <c r="P10958" s="96"/>
    </row>
    <row r="10959" spans="1:16" x14ac:dyDescent="0.25">
      <c r="A10959" s="97">
        <v>43814</v>
      </c>
      <c r="B10959" s="101">
        <v>12</v>
      </c>
      <c r="C10959" s="92" t="str">
        <f t="shared" si="513"/>
        <v>GET /accounts/{AccountId}/direct-debits</v>
      </c>
      <c r="D10959" s="94" t="s">
        <v>208</v>
      </c>
      <c r="E10959" s="93" t="str">
        <f t="shared" si="514"/>
        <v>AISP</v>
      </c>
      <c r="F10959" s="93" t="str">
        <f t="shared" si="515"/>
        <v>Y</v>
      </c>
      <c r="G10959" s="95">
        <v>1843939.2607885427</v>
      </c>
      <c r="H10959" s="99">
        <v>36665.670581113547</v>
      </c>
      <c r="I10959" s="99">
        <v>190.95249726449794</v>
      </c>
      <c r="J10959" s="96"/>
      <c r="K10959" s="96"/>
      <c r="L10959" s="96"/>
      <c r="M10959" s="96"/>
      <c r="N10959" s="96"/>
      <c r="O10959" s="96"/>
      <c r="P10959" s="96"/>
    </row>
    <row r="10960" spans="1:16" x14ac:dyDescent="0.25">
      <c r="A10960" s="97">
        <v>43814</v>
      </c>
      <c r="B10960" s="101">
        <v>13</v>
      </c>
      <c r="C10960" s="92" t="str">
        <f t="shared" si="513"/>
        <v>GET /direct-debits</v>
      </c>
      <c r="D10960" s="94" t="s">
        <v>208</v>
      </c>
      <c r="E10960" s="93" t="str">
        <f t="shared" si="514"/>
        <v>AISP</v>
      </c>
      <c r="F10960" s="93" t="str">
        <f t="shared" si="515"/>
        <v>Y</v>
      </c>
      <c r="G10960" s="95">
        <v>1579044.4915427372</v>
      </c>
      <c r="H10960" s="99">
        <v>21687.653115293502</v>
      </c>
      <c r="I10960" s="99">
        <v>189.41812985321141</v>
      </c>
      <c r="J10960" s="96"/>
      <c r="K10960" s="96"/>
      <c r="L10960" s="96"/>
      <c r="M10960" s="96"/>
      <c r="N10960" s="96"/>
      <c r="O10960" s="96"/>
      <c r="P10960" s="96"/>
    </row>
    <row r="10961" spans="1:16" x14ac:dyDescent="0.25">
      <c r="A10961" s="97">
        <v>43814</v>
      </c>
      <c r="B10961" s="101">
        <v>14</v>
      </c>
      <c r="C10961" s="92" t="str">
        <f t="shared" si="513"/>
        <v>GET /accounts/{AccountId}/standing-orders</v>
      </c>
      <c r="D10961" s="94" t="s">
        <v>208</v>
      </c>
      <c r="E10961" s="93" t="str">
        <f t="shared" si="514"/>
        <v>AISP</v>
      </c>
      <c r="F10961" s="93" t="str">
        <f t="shared" si="515"/>
        <v>Y</v>
      </c>
      <c r="G10961" s="95">
        <v>860685.34614135372</v>
      </c>
      <c r="H10961" s="99">
        <v>18664.984709600521</v>
      </c>
      <c r="I10961" s="99">
        <v>133.33774756413709</v>
      </c>
      <c r="J10961" s="96"/>
      <c r="K10961" s="96"/>
      <c r="L10961" s="96"/>
      <c r="M10961" s="96"/>
      <c r="N10961" s="96"/>
      <c r="O10961" s="96"/>
      <c r="P10961" s="96"/>
    </row>
    <row r="10962" spans="1:16" x14ac:dyDescent="0.25">
      <c r="A10962" s="97">
        <v>43814</v>
      </c>
      <c r="B10962" s="101">
        <v>15</v>
      </c>
      <c r="C10962" s="92" t="str">
        <f t="shared" si="513"/>
        <v>GET /standing-orders</v>
      </c>
      <c r="D10962" s="94" t="s">
        <v>208</v>
      </c>
      <c r="E10962" s="93" t="str">
        <f t="shared" si="514"/>
        <v>AISP</v>
      </c>
      <c r="F10962" s="93" t="str">
        <f t="shared" si="515"/>
        <v>Y</v>
      </c>
      <c r="G10962" s="95">
        <v>1472561.4440420421</v>
      </c>
      <c r="H10962" s="99">
        <v>39903.147674759268</v>
      </c>
      <c r="I10962" s="99">
        <v>134.21196523446261</v>
      </c>
      <c r="J10962" s="96"/>
      <c r="K10962" s="96"/>
      <c r="L10962" s="96"/>
      <c r="M10962" s="96"/>
      <c r="N10962" s="96"/>
      <c r="O10962" s="96"/>
      <c r="P10962" s="96"/>
    </row>
    <row r="10963" spans="1:16" x14ac:dyDescent="0.25">
      <c r="A10963" s="97">
        <v>43814</v>
      </c>
      <c r="B10963" s="101">
        <v>16</v>
      </c>
      <c r="C10963" s="92" t="str">
        <f t="shared" si="513"/>
        <v>GET /accounts/{AccountId}/product</v>
      </c>
      <c r="D10963" s="94" t="s">
        <v>208</v>
      </c>
      <c r="E10963" s="93" t="str">
        <f t="shared" si="514"/>
        <v>AISP</v>
      </c>
      <c r="F10963" s="93" t="str">
        <f t="shared" si="515"/>
        <v>Y</v>
      </c>
      <c r="G10963" s="95">
        <v>384127.49869214877</v>
      </c>
      <c r="H10963" s="99">
        <v>5198.8763174831074</v>
      </c>
      <c r="I10963" s="99">
        <v>170.79202761017663</v>
      </c>
      <c r="J10963" s="96"/>
      <c r="K10963" s="96"/>
      <c r="L10963" s="96"/>
      <c r="M10963" s="96"/>
      <c r="N10963" s="96"/>
      <c r="O10963" s="96"/>
      <c r="P10963" s="96"/>
    </row>
    <row r="10964" spans="1:16" x14ac:dyDescent="0.25">
      <c r="A10964" s="97">
        <v>43814</v>
      </c>
      <c r="B10964" s="101">
        <v>17</v>
      </c>
      <c r="C10964" s="92" t="str">
        <f t="shared" si="513"/>
        <v>GET /products</v>
      </c>
      <c r="D10964" s="94" t="s">
        <v>208</v>
      </c>
      <c r="E10964" s="93" t="str">
        <f t="shared" si="514"/>
        <v>AISP</v>
      </c>
      <c r="F10964" s="93" t="str">
        <f t="shared" si="515"/>
        <v>Y</v>
      </c>
      <c r="G10964" s="95">
        <v>694433.18866772752</v>
      </c>
      <c r="H10964" s="99">
        <v>36052.861408997764</v>
      </c>
      <c r="I10964" s="99">
        <v>215.00200937621068</v>
      </c>
      <c r="J10964" s="96"/>
      <c r="K10964" s="96"/>
      <c r="L10964" s="96"/>
      <c r="M10964" s="96"/>
      <c r="N10964" s="96"/>
      <c r="O10964" s="96"/>
      <c r="P10964" s="96"/>
    </row>
    <row r="10965" spans="1:16" x14ac:dyDescent="0.25">
      <c r="A10965" s="97">
        <v>43814</v>
      </c>
      <c r="B10965" s="101">
        <v>18</v>
      </c>
      <c r="C10965" s="92" t="str">
        <f t="shared" si="513"/>
        <v>GET /accounts/{AccountId}/offers</v>
      </c>
      <c r="D10965" s="94" t="s">
        <v>208</v>
      </c>
      <c r="E10965" s="93" t="str">
        <f t="shared" si="514"/>
        <v>AISP</v>
      </c>
      <c r="F10965" s="93" t="str">
        <f t="shared" si="515"/>
        <v>Y</v>
      </c>
      <c r="G10965" s="95">
        <v>738593.11605304526</v>
      </c>
      <c r="H10965" s="99">
        <v>40717.251150696546</v>
      </c>
      <c r="I10965" s="99">
        <v>272.74717381561959</v>
      </c>
      <c r="J10965" s="96"/>
      <c r="K10965" s="96"/>
      <c r="L10965" s="96"/>
      <c r="M10965" s="96"/>
      <c r="N10965" s="96"/>
      <c r="O10965" s="96"/>
      <c r="P10965" s="96"/>
    </row>
    <row r="10966" spans="1:16" x14ac:dyDescent="0.25">
      <c r="A10966" s="97">
        <v>43814</v>
      </c>
      <c r="B10966" s="101">
        <v>19</v>
      </c>
      <c r="C10966" s="92" t="str">
        <f t="shared" si="513"/>
        <v>GET /offers</v>
      </c>
      <c r="D10966" s="94" t="s">
        <v>208</v>
      </c>
      <c r="E10966" s="93" t="str">
        <f t="shared" si="514"/>
        <v>AISP</v>
      </c>
      <c r="F10966" s="93" t="str">
        <f t="shared" si="515"/>
        <v>Y</v>
      </c>
      <c r="G10966" s="95">
        <v>2850013.5868131644</v>
      </c>
      <c r="H10966" s="99">
        <v>42744.229405392391</v>
      </c>
      <c r="I10966" s="99">
        <v>152.3790851376281</v>
      </c>
      <c r="J10966" s="96"/>
      <c r="K10966" s="96"/>
      <c r="L10966" s="96"/>
      <c r="M10966" s="96"/>
      <c r="N10966" s="96"/>
      <c r="O10966" s="96"/>
      <c r="P10966" s="96"/>
    </row>
    <row r="10967" spans="1:16" x14ac:dyDescent="0.25">
      <c r="A10967" s="97">
        <v>43814</v>
      </c>
      <c r="B10967" s="101">
        <v>20</v>
      </c>
      <c r="C10967" s="92" t="str">
        <f t="shared" si="513"/>
        <v>GET /accounts/{AccountId}/party</v>
      </c>
      <c r="D10967" s="94" t="s">
        <v>208</v>
      </c>
      <c r="E10967" s="93" t="str">
        <f t="shared" si="514"/>
        <v>AISP</v>
      </c>
      <c r="F10967" s="93" t="str">
        <f t="shared" si="515"/>
        <v>Y</v>
      </c>
      <c r="G10967" s="95">
        <v>1110036.8699787823</v>
      </c>
      <c r="H10967" s="99">
        <v>47351.383254102839</v>
      </c>
      <c r="I10967" s="99">
        <v>0</v>
      </c>
      <c r="J10967" s="96"/>
      <c r="K10967" s="96"/>
      <c r="L10967" s="96"/>
      <c r="M10967" s="96"/>
      <c r="N10967" s="96"/>
      <c r="O10967" s="96"/>
      <c r="P10967" s="96"/>
    </row>
    <row r="10968" spans="1:16" x14ac:dyDescent="0.25">
      <c r="A10968" s="97">
        <v>43814</v>
      </c>
      <c r="B10968" s="101">
        <v>21</v>
      </c>
      <c r="C10968" s="92" t="str">
        <f t="shared" si="513"/>
        <v>GET /party</v>
      </c>
      <c r="D10968" s="94" t="s">
        <v>208</v>
      </c>
      <c r="E10968" s="93" t="str">
        <f t="shared" si="514"/>
        <v>AISP</v>
      </c>
      <c r="F10968" s="93" t="str">
        <f t="shared" si="515"/>
        <v>Y</v>
      </c>
      <c r="G10968" s="95">
        <v>736957.37373523728</v>
      </c>
      <c r="H10968" s="99">
        <v>10997.755315660404</v>
      </c>
      <c r="I10968" s="99">
        <v>391.94532223223342</v>
      </c>
      <c r="J10968" s="96"/>
      <c r="K10968" s="96"/>
      <c r="L10968" s="96"/>
      <c r="M10968" s="96"/>
      <c r="N10968" s="96"/>
      <c r="O10968" s="96"/>
      <c r="P10968" s="96"/>
    </row>
    <row r="10969" spans="1:16" x14ac:dyDescent="0.25">
      <c r="A10969" s="97">
        <v>43814</v>
      </c>
      <c r="B10969" s="101">
        <v>22</v>
      </c>
      <c r="C10969" s="92" t="str">
        <f t="shared" si="513"/>
        <v>GET /accounts/{AccountId}/scheduled-payments</v>
      </c>
      <c r="D10969" s="94" t="s">
        <v>208</v>
      </c>
      <c r="E10969" s="93" t="str">
        <f t="shared" si="514"/>
        <v>AISP</v>
      </c>
      <c r="F10969" s="93" t="str">
        <f t="shared" si="515"/>
        <v>Y</v>
      </c>
      <c r="G10969" s="95">
        <v>961803.95940463908</v>
      </c>
      <c r="H10969" s="99">
        <v>37625.70787052613</v>
      </c>
      <c r="I10969" s="99">
        <v>2.7836889199057873</v>
      </c>
      <c r="J10969" s="96"/>
      <c r="K10969" s="96"/>
      <c r="L10969" s="96"/>
      <c r="M10969" s="96"/>
      <c r="N10969" s="96"/>
      <c r="O10969" s="96"/>
      <c r="P10969" s="96"/>
    </row>
    <row r="10970" spans="1:16" x14ac:dyDescent="0.25">
      <c r="A10970" s="97">
        <v>43814</v>
      </c>
      <c r="B10970" s="101">
        <v>23</v>
      </c>
      <c r="C10970" s="92" t="str">
        <f t="shared" si="513"/>
        <v>GET /scheduled-payments</v>
      </c>
      <c r="D10970" s="94" t="s">
        <v>208</v>
      </c>
      <c r="E10970" s="93" t="str">
        <f t="shared" si="514"/>
        <v>AISP</v>
      </c>
      <c r="F10970" s="93" t="str">
        <f t="shared" si="515"/>
        <v>Y</v>
      </c>
      <c r="G10970" s="95">
        <v>1825691.2529436401</v>
      </c>
      <c r="H10970" s="99">
        <v>28224.058231278188</v>
      </c>
      <c r="I10970" s="99">
        <v>77.726447753400691</v>
      </c>
      <c r="J10970" s="96"/>
      <c r="K10970" s="96"/>
      <c r="L10970" s="96"/>
      <c r="M10970" s="96"/>
      <c r="N10970" s="96"/>
      <c r="O10970" s="96"/>
      <c r="P10970" s="96"/>
    </row>
    <row r="10971" spans="1:16" x14ac:dyDescent="0.25">
      <c r="A10971" s="97">
        <v>43814</v>
      </c>
      <c r="B10971" s="101">
        <v>24</v>
      </c>
      <c r="C10971" s="92" t="str">
        <f t="shared" si="513"/>
        <v>GET /accounts/{AccountId}/statements</v>
      </c>
      <c r="D10971" s="94" t="s">
        <v>208</v>
      </c>
      <c r="E10971" s="93" t="str">
        <f t="shared" si="514"/>
        <v>AISP</v>
      </c>
      <c r="F10971" s="93" t="str">
        <f t="shared" si="515"/>
        <v>Y</v>
      </c>
      <c r="G10971" s="95">
        <v>837263.59444750426</v>
      </c>
      <c r="H10971" s="99">
        <v>15298.996359810479</v>
      </c>
      <c r="I10971" s="99">
        <v>130.24569970869535</v>
      </c>
      <c r="J10971" s="96"/>
      <c r="K10971" s="96"/>
      <c r="L10971" s="96"/>
      <c r="M10971" s="96"/>
      <c r="N10971" s="96"/>
      <c r="O10971" s="96"/>
      <c r="P10971" s="96"/>
    </row>
    <row r="10972" spans="1:16" x14ac:dyDescent="0.25">
      <c r="A10972" s="97">
        <v>43814</v>
      </c>
      <c r="B10972" s="101">
        <v>25</v>
      </c>
      <c r="C10972" s="92" t="str">
        <f t="shared" si="513"/>
        <v>GET /accounts/{AccountId}/statements/{StatementId}</v>
      </c>
      <c r="D10972" s="94" t="s">
        <v>208</v>
      </c>
      <c r="E10972" s="93" t="str">
        <f t="shared" si="514"/>
        <v>AISP</v>
      </c>
      <c r="F10972" s="93" t="str">
        <f t="shared" si="515"/>
        <v>Y</v>
      </c>
      <c r="G10972" s="95">
        <v>1064193.1747524645</v>
      </c>
      <c r="H10972" s="99">
        <v>23829.654235316353</v>
      </c>
      <c r="I10972" s="99">
        <v>105.3105154226747</v>
      </c>
      <c r="J10972" s="96"/>
      <c r="K10972" s="96"/>
      <c r="L10972" s="96"/>
      <c r="M10972" s="96"/>
      <c r="N10972" s="96"/>
      <c r="O10972" s="96"/>
      <c r="P10972" s="96"/>
    </row>
    <row r="10973" spans="1:16" x14ac:dyDescent="0.25">
      <c r="A10973" s="97">
        <v>43814</v>
      </c>
      <c r="B10973" s="101">
        <v>26</v>
      </c>
      <c r="C10973" s="92" t="str">
        <f t="shared" si="513"/>
        <v>GET /accounts/{AccountId}/statements/{StatementId}/file</v>
      </c>
      <c r="D10973" s="94" t="s">
        <v>208</v>
      </c>
      <c r="E10973" s="93" t="str">
        <f t="shared" si="514"/>
        <v>AISP</v>
      </c>
      <c r="F10973" s="93" t="str">
        <f t="shared" si="515"/>
        <v>Y</v>
      </c>
      <c r="G10973" s="95">
        <v>2043891.0095683301</v>
      </c>
      <c r="H10973" s="99">
        <v>25877.890850199823</v>
      </c>
      <c r="I10973" s="99">
        <v>81.113845398117817</v>
      </c>
      <c r="J10973" s="96"/>
      <c r="K10973" s="96"/>
      <c r="L10973" s="96"/>
      <c r="M10973" s="96"/>
      <c r="N10973" s="96"/>
      <c r="O10973" s="96"/>
      <c r="P10973" s="96"/>
    </row>
    <row r="10974" spans="1:16" x14ac:dyDescent="0.25">
      <c r="A10974" s="97">
        <v>43814</v>
      </c>
      <c r="B10974" s="101">
        <v>27</v>
      </c>
      <c r="C10974" s="92" t="str">
        <f t="shared" si="513"/>
        <v>GET /accounts/{AccountId}/statements/{StatementId}/transactions</v>
      </c>
      <c r="D10974" s="94" t="s">
        <v>208</v>
      </c>
      <c r="E10974" s="93" t="str">
        <f t="shared" si="514"/>
        <v>AISP</v>
      </c>
      <c r="F10974" s="93" t="str">
        <f t="shared" si="515"/>
        <v>Y</v>
      </c>
      <c r="G10974" s="95">
        <v>30083020.76762775</v>
      </c>
      <c r="H10974" s="99">
        <v>7172.9363178166122</v>
      </c>
      <c r="I10974" s="99">
        <v>259.17021575115234</v>
      </c>
      <c r="J10974" s="96"/>
      <c r="K10974" s="96"/>
      <c r="L10974" s="96"/>
      <c r="M10974" s="96"/>
      <c r="N10974" s="96"/>
      <c r="O10974" s="96"/>
      <c r="P10974" s="96"/>
    </row>
    <row r="10975" spans="1:16" x14ac:dyDescent="0.25">
      <c r="A10975" s="97">
        <v>43814</v>
      </c>
      <c r="B10975" s="101">
        <v>28</v>
      </c>
      <c r="C10975" s="92" t="str">
        <f t="shared" si="513"/>
        <v>GET /statements</v>
      </c>
      <c r="D10975" s="94" t="s">
        <v>208</v>
      </c>
      <c r="E10975" s="93" t="str">
        <f t="shared" si="514"/>
        <v>AISP</v>
      </c>
      <c r="F10975" s="93" t="str">
        <f t="shared" si="515"/>
        <v>Y</v>
      </c>
      <c r="G10975" s="95">
        <v>3410080.1268372796</v>
      </c>
      <c r="H10975" s="99">
        <v>39695.06944291688</v>
      </c>
      <c r="I10975" s="99">
        <v>69.938775493987379</v>
      </c>
      <c r="J10975" s="96"/>
      <c r="K10975" s="96"/>
      <c r="L10975" s="96"/>
      <c r="M10975" s="96"/>
      <c r="N10975" s="96"/>
      <c r="O10975" s="96"/>
      <c r="P10975" s="96"/>
    </row>
    <row r="10976" spans="1:16" x14ac:dyDescent="0.25">
      <c r="A10976" s="97">
        <v>43814</v>
      </c>
      <c r="B10976" s="101">
        <v>29</v>
      </c>
      <c r="C10976" s="92" t="str">
        <f t="shared" si="513"/>
        <v>POST /domestic-payment-consents</v>
      </c>
      <c r="D10976" s="94" t="s">
        <v>208</v>
      </c>
      <c r="E10976" s="93" t="str">
        <f t="shared" si="514"/>
        <v>PISP</v>
      </c>
      <c r="F10976" s="93" t="str">
        <f t="shared" si="515"/>
        <v>N</v>
      </c>
      <c r="G10976" s="95">
        <v>3677039.8894919483</v>
      </c>
      <c r="H10976" s="103">
        <v>9004.0132912978788</v>
      </c>
      <c r="I10976" s="103">
        <v>89.36537048239299</v>
      </c>
      <c r="J10976" s="96"/>
      <c r="K10976" s="96"/>
      <c r="L10976" s="96"/>
      <c r="M10976" s="96"/>
      <c r="N10976" s="96"/>
      <c r="O10976" s="96"/>
      <c r="P10976" s="96"/>
    </row>
    <row r="10977" spans="1:16" x14ac:dyDescent="0.25">
      <c r="A10977" s="97">
        <v>43814</v>
      </c>
      <c r="B10977" s="101">
        <v>30</v>
      </c>
      <c r="C10977" s="92" t="str">
        <f t="shared" si="513"/>
        <v>GET /domestic-payment-consents/{ConsentId}</v>
      </c>
      <c r="D10977" s="94" t="s">
        <v>208</v>
      </c>
      <c r="E10977" s="93" t="str">
        <f t="shared" si="514"/>
        <v>PISP</v>
      </c>
      <c r="F10977" s="93" t="str">
        <f t="shared" si="515"/>
        <v>N</v>
      </c>
      <c r="G10977" s="95">
        <v>14056764.741784871</v>
      </c>
      <c r="H10977" s="103">
        <v>17508.669040590124</v>
      </c>
      <c r="I10977" s="103">
        <v>146.01329253673484</v>
      </c>
      <c r="J10977" s="96"/>
      <c r="K10977" s="96"/>
      <c r="L10977" s="96"/>
      <c r="M10977" s="96"/>
      <c r="N10977" s="96"/>
      <c r="O10977" s="96"/>
      <c r="P10977" s="96"/>
    </row>
    <row r="10978" spans="1:16" x14ac:dyDescent="0.25">
      <c r="A10978" s="97">
        <v>43814</v>
      </c>
      <c r="B10978" s="101">
        <v>31</v>
      </c>
      <c r="C10978" s="92" t="str">
        <f t="shared" si="513"/>
        <v>POST /domestic-payments</v>
      </c>
      <c r="D10978" s="94" t="s">
        <v>208</v>
      </c>
      <c r="E10978" s="93" t="str">
        <f t="shared" si="514"/>
        <v>PISP</v>
      </c>
      <c r="F10978" s="93" t="str">
        <f t="shared" si="515"/>
        <v>Y</v>
      </c>
      <c r="G10978" s="95">
        <v>4369709.7395056672</v>
      </c>
      <c r="H10978" s="103">
        <v>15045.655077624117</v>
      </c>
      <c r="I10978" s="103">
        <v>5.6696190111041096</v>
      </c>
      <c r="J10978" s="96"/>
      <c r="K10978" s="96"/>
      <c r="L10978" s="96"/>
      <c r="M10978" s="96"/>
      <c r="N10978" s="96"/>
      <c r="O10978" s="96"/>
      <c r="P10978" s="96"/>
    </row>
    <row r="10979" spans="1:16" x14ac:dyDescent="0.25">
      <c r="A10979" s="97">
        <v>43814</v>
      </c>
      <c r="B10979" s="101">
        <v>32</v>
      </c>
      <c r="C10979" s="92" t="str">
        <f t="shared" si="513"/>
        <v>GET /domestic-payments/{DomesticPaymentId}</v>
      </c>
      <c r="D10979" s="94" t="s">
        <v>208</v>
      </c>
      <c r="E10979" s="93" t="str">
        <f t="shared" si="514"/>
        <v>PISP</v>
      </c>
      <c r="F10979" s="93" t="str">
        <f t="shared" si="515"/>
        <v>Y</v>
      </c>
      <c r="G10979" s="95">
        <v>35473318.508462198</v>
      </c>
      <c r="H10979" s="103">
        <v>37120.438865410921</v>
      </c>
      <c r="I10979" s="103">
        <v>62.278961133024389</v>
      </c>
      <c r="J10979" s="96"/>
      <c r="K10979" s="96"/>
      <c r="L10979" s="96"/>
      <c r="M10979" s="96"/>
      <c r="N10979" s="96"/>
      <c r="O10979" s="96"/>
      <c r="P10979" s="96"/>
    </row>
    <row r="10980" spans="1:16" x14ac:dyDescent="0.25">
      <c r="A10980" s="97">
        <v>43814</v>
      </c>
      <c r="B10980" s="101">
        <v>33</v>
      </c>
      <c r="C10980" s="92" t="str">
        <f t="shared" si="513"/>
        <v>POST /domestic-scheduled-payment-consents</v>
      </c>
      <c r="D10980" s="94" t="s">
        <v>208</v>
      </c>
      <c r="E10980" s="93" t="str">
        <f t="shared" si="514"/>
        <v>PISP</v>
      </c>
      <c r="F10980" s="93" t="str">
        <f t="shared" si="515"/>
        <v>N</v>
      </c>
      <c r="G10980" s="95">
        <v>18382580.948735736</v>
      </c>
      <c r="H10980" s="103">
        <v>17555.513444426007</v>
      </c>
      <c r="I10980" s="103">
        <v>103.75119861343214</v>
      </c>
      <c r="J10980" s="96"/>
      <c r="K10980" s="96"/>
      <c r="L10980" s="96"/>
      <c r="M10980" s="96"/>
      <c r="N10980" s="96"/>
      <c r="O10980" s="96"/>
      <c r="P10980" s="96"/>
    </row>
    <row r="10981" spans="1:16" x14ac:dyDescent="0.25">
      <c r="A10981" s="97">
        <v>43814</v>
      </c>
      <c r="B10981" s="101">
        <v>34</v>
      </c>
      <c r="C10981" s="92" t="str">
        <f t="shared" si="513"/>
        <v>GET /domestic-scheduled-payment-consents/{ConsentId}</v>
      </c>
      <c r="D10981" s="94" t="s">
        <v>208</v>
      </c>
      <c r="E10981" s="93" t="str">
        <f t="shared" si="514"/>
        <v>PISP</v>
      </c>
      <c r="F10981" s="93" t="str">
        <f t="shared" si="515"/>
        <v>N</v>
      </c>
      <c r="G10981" s="95">
        <v>12457896.263374727</v>
      </c>
      <c r="H10981" s="103">
        <v>14413.077746801828</v>
      </c>
      <c r="I10981" s="103">
        <v>74.32479191331592</v>
      </c>
      <c r="J10981" s="96"/>
      <c r="K10981" s="96"/>
      <c r="L10981" s="96"/>
      <c r="M10981" s="96"/>
      <c r="N10981" s="96"/>
      <c r="O10981" s="96"/>
      <c r="P10981" s="96"/>
    </row>
    <row r="10982" spans="1:16" x14ac:dyDescent="0.25">
      <c r="A10982" s="97">
        <v>43814</v>
      </c>
      <c r="B10982" s="101">
        <v>35</v>
      </c>
      <c r="C10982" s="92" t="str">
        <f t="shared" si="513"/>
        <v>POST /domestic-scheduled-payments</v>
      </c>
      <c r="D10982" s="94" t="s">
        <v>208</v>
      </c>
      <c r="E10982" s="93" t="str">
        <f t="shared" si="514"/>
        <v>PISP</v>
      </c>
      <c r="F10982" s="93" t="str">
        <f t="shared" si="515"/>
        <v>Y</v>
      </c>
      <c r="G10982" s="95">
        <v>30425312.36359347</v>
      </c>
      <c r="H10982" s="103">
        <v>39457.85659828646</v>
      </c>
      <c r="I10982" s="103">
        <v>154.40509261515859</v>
      </c>
      <c r="J10982" s="96"/>
      <c r="K10982" s="96"/>
      <c r="L10982" s="96"/>
      <c r="M10982" s="96"/>
      <c r="N10982" s="96"/>
      <c r="O10982" s="96"/>
      <c r="P10982" s="96"/>
    </row>
    <row r="10983" spans="1:16" x14ac:dyDescent="0.25">
      <c r="A10983" s="97">
        <v>43814</v>
      </c>
      <c r="B10983" s="101">
        <v>36</v>
      </c>
      <c r="C10983" s="92" t="str">
        <f t="shared" si="513"/>
        <v>GET /domestic-scheduled-payments/{DomesticScheduledPaymentId}</v>
      </c>
      <c r="D10983" s="94" t="s">
        <v>208</v>
      </c>
      <c r="E10983" s="93" t="str">
        <f t="shared" si="514"/>
        <v>PISP</v>
      </c>
      <c r="F10983" s="93" t="str">
        <f t="shared" si="515"/>
        <v>Y</v>
      </c>
      <c r="G10983" s="95">
        <v>15115750.89255197</v>
      </c>
      <c r="H10983" s="103">
        <v>31299.880436885327</v>
      </c>
      <c r="I10983" s="103">
        <v>84.510477238195847</v>
      </c>
      <c r="J10983" s="96"/>
      <c r="K10983" s="96"/>
      <c r="L10983" s="96"/>
      <c r="M10983" s="96"/>
      <c r="N10983" s="96"/>
      <c r="O10983" s="96"/>
      <c r="P10983" s="96"/>
    </row>
    <row r="10984" spans="1:16" x14ac:dyDescent="0.25">
      <c r="A10984" s="97">
        <v>43814</v>
      </c>
      <c r="B10984" s="101">
        <v>37</v>
      </c>
      <c r="C10984" s="92" t="str">
        <f t="shared" si="513"/>
        <v>POST /domestic-standing-order-consents</v>
      </c>
      <c r="D10984" s="94" t="s">
        <v>208</v>
      </c>
      <c r="E10984" s="93" t="str">
        <f t="shared" si="514"/>
        <v>PISP</v>
      </c>
      <c r="F10984" s="93" t="str">
        <f t="shared" si="515"/>
        <v>N</v>
      </c>
      <c r="G10984" s="95">
        <v>23140372.790957786</v>
      </c>
      <c r="H10984" s="99">
        <v>24561.793057730098</v>
      </c>
      <c r="I10984" s="99">
        <v>208.6656053681684</v>
      </c>
      <c r="J10984" s="96"/>
      <c r="K10984" s="96"/>
      <c r="L10984" s="96"/>
      <c r="M10984" s="96"/>
      <c r="N10984" s="96"/>
      <c r="O10984" s="96"/>
      <c r="P10984" s="96"/>
    </row>
    <row r="10985" spans="1:16" x14ac:dyDescent="0.25">
      <c r="A10985" s="97">
        <v>43814</v>
      </c>
      <c r="B10985" s="101">
        <v>38</v>
      </c>
      <c r="C10985" s="92" t="str">
        <f t="shared" si="513"/>
        <v>GET /domestic-standing-order-consents/{ConsentId}</v>
      </c>
      <c r="D10985" s="94" t="s">
        <v>208</v>
      </c>
      <c r="E10985" s="93" t="str">
        <f t="shared" si="514"/>
        <v>PISP</v>
      </c>
      <c r="F10985" s="93" t="str">
        <f t="shared" si="515"/>
        <v>N</v>
      </c>
      <c r="G10985" s="95">
        <v>23973706.01571884</v>
      </c>
      <c r="H10985" s="99">
        <v>28001.862736166586</v>
      </c>
      <c r="I10985" s="99">
        <v>195.01493077836594</v>
      </c>
      <c r="J10985" s="96"/>
      <c r="K10985" s="96"/>
      <c r="L10985" s="96"/>
      <c r="M10985" s="96"/>
      <c r="N10985" s="96"/>
      <c r="O10985" s="96"/>
      <c r="P10985" s="96"/>
    </row>
    <row r="10986" spans="1:16" x14ac:dyDescent="0.25">
      <c r="A10986" s="97">
        <v>43814</v>
      </c>
      <c r="B10986" s="101">
        <v>39</v>
      </c>
      <c r="C10986" s="92" t="str">
        <f t="shared" si="513"/>
        <v>POST /domestic-standing-orders</v>
      </c>
      <c r="D10986" s="94" t="s">
        <v>208</v>
      </c>
      <c r="E10986" s="93" t="str">
        <f t="shared" si="514"/>
        <v>PISP</v>
      </c>
      <c r="F10986" s="93" t="str">
        <f t="shared" si="515"/>
        <v>Y</v>
      </c>
      <c r="G10986" s="95">
        <v>8411616.762535125</v>
      </c>
      <c r="H10986" s="99">
        <v>21432.163970059275</v>
      </c>
      <c r="I10986" s="99">
        <v>2.0132628017485112</v>
      </c>
      <c r="J10986" s="96"/>
      <c r="K10986" s="96"/>
      <c r="L10986" s="96"/>
      <c r="M10986" s="96"/>
      <c r="N10986" s="96"/>
      <c r="O10986" s="96"/>
      <c r="P10986" s="96"/>
    </row>
    <row r="10987" spans="1:16" x14ac:dyDescent="0.25">
      <c r="A10987" s="97">
        <v>43814</v>
      </c>
      <c r="B10987" s="101">
        <v>40</v>
      </c>
      <c r="C10987" s="92" t="str">
        <f t="shared" si="513"/>
        <v>GET /domestic-standing-orders/{DomesticStandingOrderId}</v>
      </c>
      <c r="D10987" s="94" t="s">
        <v>208</v>
      </c>
      <c r="E10987" s="93" t="str">
        <f t="shared" si="514"/>
        <v>PISP</v>
      </c>
      <c r="F10987" s="93" t="str">
        <f t="shared" si="515"/>
        <v>Y</v>
      </c>
      <c r="G10987" s="95">
        <v>5405208.3899904843</v>
      </c>
      <c r="H10987" s="99">
        <v>7994.2762878317462</v>
      </c>
      <c r="I10987" s="99">
        <v>250.31194069165844</v>
      </c>
      <c r="J10987" s="96"/>
      <c r="K10987" s="96"/>
      <c r="L10987" s="96"/>
      <c r="M10987" s="96"/>
      <c r="N10987" s="96"/>
      <c r="O10987" s="96"/>
      <c r="P10987" s="96"/>
    </row>
    <row r="10988" spans="1:16" x14ac:dyDescent="0.25">
      <c r="A10988" s="97">
        <v>43814</v>
      </c>
      <c r="B10988" s="101">
        <v>41</v>
      </c>
      <c r="C10988" s="92" t="str">
        <f t="shared" si="513"/>
        <v>POST /international-payment-consents</v>
      </c>
      <c r="D10988" s="94" t="s">
        <v>208</v>
      </c>
      <c r="E10988" s="93" t="str">
        <f t="shared" si="514"/>
        <v>PISP</v>
      </c>
      <c r="F10988" s="93" t="str">
        <f t="shared" si="515"/>
        <v>N</v>
      </c>
      <c r="G10988" s="95">
        <v>34368998.189334832</v>
      </c>
      <c r="H10988" s="99">
        <v>40218.252788197402</v>
      </c>
      <c r="I10988" s="99">
        <v>62.298068111818999</v>
      </c>
      <c r="J10988" s="96"/>
      <c r="K10988" s="96"/>
      <c r="L10988" s="96"/>
      <c r="M10988" s="96"/>
      <c r="N10988" s="96"/>
      <c r="O10988" s="96"/>
      <c r="P10988" s="96"/>
    </row>
    <row r="10989" spans="1:16" x14ac:dyDescent="0.25">
      <c r="A10989" s="97">
        <v>43814</v>
      </c>
      <c r="B10989" s="101">
        <v>42</v>
      </c>
      <c r="C10989" s="92" t="str">
        <f t="shared" si="513"/>
        <v>GET /international-payment-consents/{ConsentId}</v>
      </c>
      <c r="D10989" s="94" t="s">
        <v>208</v>
      </c>
      <c r="E10989" s="93" t="str">
        <f t="shared" si="514"/>
        <v>PISP</v>
      </c>
      <c r="F10989" s="93" t="str">
        <f t="shared" si="515"/>
        <v>N</v>
      </c>
      <c r="G10989" s="95">
        <v>32463708.881874911</v>
      </c>
      <c r="H10989" s="99">
        <v>31292.037656234595</v>
      </c>
      <c r="I10989" s="99">
        <v>278.18221782352992</v>
      </c>
      <c r="J10989" s="96"/>
      <c r="K10989" s="96"/>
      <c r="L10989" s="96"/>
      <c r="M10989" s="96"/>
      <c r="N10989" s="96"/>
      <c r="O10989" s="96"/>
      <c r="P10989" s="96"/>
    </row>
    <row r="10990" spans="1:16" x14ac:dyDescent="0.25">
      <c r="A10990" s="97">
        <v>43814</v>
      </c>
      <c r="B10990" s="101">
        <v>43</v>
      </c>
      <c r="C10990" s="92" t="str">
        <f t="shared" si="513"/>
        <v>POST /international-payments</v>
      </c>
      <c r="D10990" s="94" t="s">
        <v>208</v>
      </c>
      <c r="E10990" s="93" t="str">
        <f t="shared" si="514"/>
        <v>PISP</v>
      </c>
      <c r="F10990" s="93" t="str">
        <f t="shared" si="515"/>
        <v>Y</v>
      </c>
      <c r="G10990" s="95">
        <v>36185293.925180964</v>
      </c>
      <c r="H10990" s="99">
        <v>43047.48285487463</v>
      </c>
      <c r="I10990" s="99">
        <v>43.399342254649504</v>
      </c>
      <c r="J10990" s="96"/>
      <c r="K10990" s="96"/>
      <c r="L10990" s="96"/>
      <c r="M10990" s="96"/>
      <c r="N10990" s="96"/>
      <c r="O10990" s="96"/>
      <c r="P10990" s="96"/>
    </row>
    <row r="10991" spans="1:16" x14ac:dyDescent="0.25">
      <c r="A10991" s="97">
        <v>43814</v>
      </c>
      <c r="B10991" s="101">
        <v>44</v>
      </c>
      <c r="C10991" s="92" t="str">
        <f t="shared" si="513"/>
        <v>GET /international-payments/{InternationalPaymentId}</v>
      </c>
      <c r="D10991" s="94" t="s">
        <v>208</v>
      </c>
      <c r="E10991" s="93" t="str">
        <f t="shared" si="514"/>
        <v>PISP</v>
      </c>
      <c r="F10991" s="93" t="str">
        <f t="shared" si="515"/>
        <v>Y</v>
      </c>
      <c r="G10991" s="95">
        <v>13371469.404042637</v>
      </c>
      <c r="H10991" s="99">
        <v>18763.994722768875</v>
      </c>
      <c r="I10991" s="99">
        <v>64.566812958266809</v>
      </c>
      <c r="J10991" s="96"/>
      <c r="K10991" s="96"/>
      <c r="L10991" s="96"/>
      <c r="M10991" s="96"/>
      <c r="N10991" s="96"/>
      <c r="O10991" s="96"/>
      <c r="P10991" s="96"/>
    </row>
    <row r="10992" spans="1:16" x14ac:dyDescent="0.25">
      <c r="A10992" s="97">
        <v>43814</v>
      </c>
      <c r="B10992" s="101">
        <v>45</v>
      </c>
      <c r="C10992" s="92" t="str">
        <f t="shared" si="513"/>
        <v>POST /international-scheduled-payment-consents</v>
      </c>
      <c r="D10992" s="94" t="s">
        <v>208</v>
      </c>
      <c r="E10992" s="93" t="str">
        <f t="shared" si="514"/>
        <v>PISP</v>
      </c>
      <c r="F10992" s="93" t="str">
        <f t="shared" si="515"/>
        <v>N</v>
      </c>
      <c r="G10992" s="95">
        <v>23645317.705490664</v>
      </c>
      <c r="H10992" s="99">
        <v>29992.134319741166</v>
      </c>
      <c r="I10992" s="99">
        <v>15.751170200188437</v>
      </c>
      <c r="J10992" s="96"/>
      <c r="K10992" s="96"/>
      <c r="L10992" s="96"/>
      <c r="M10992" s="96"/>
      <c r="N10992" s="96"/>
      <c r="O10992" s="96"/>
      <c r="P10992" s="96"/>
    </row>
    <row r="10993" spans="1:16" x14ac:dyDescent="0.25">
      <c r="A10993" s="97">
        <v>43814</v>
      </c>
      <c r="B10993" s="101">
        <v>46</v>
      </c>
      <c r="C10993" s="92" t="str">
        <f t="shared" si="513"/>
        <v>GET /international-scheduled-payment-consents/{ConsentId}</v>
      </c>
      <c r="D10993" s="94" t="s">
        <v>208</v>
      </c>
      <c r="E10993" s="93" t="str">
        <f t="shared" si="514"/>
        <v>PISP</v>
      </c>
      <c r="F10993" s="93" t="str">
        <f t="shared" si="515"/>
        <v>N</v>
      </c>
      <c r="G10993" s="95">
        <v>9141603.3896104544</v>
      </c>
      <c r="H10993" s="99">
        <v>26623.924498571807</v>
      </c>
      <c r="I10993" s="99">
        <v>24.633226069335617</v>
      </c>
      <c r="J10993" s="96"/>
      <c r="K10993" s="96"/>
      <c r="L10993" s="96"/>
      <c r="M10993" s="96"/>
      <c r="N10993" s="96"/>
      <c r="O10993" s="96"/>
      <c r="P10993" s="96"/>
    </row>
    <row r="10994" spans="1:16" x14ac:dyDescent="0.25">
      <c r="A10994" s="97">
        <v>43814</v>
      </c>
      <c r="B10994" s="101">
        <v>47</v>
      </c>
      <c r="C10994" s="92" t="str">
        <f t="shared" si="513"/>
        <v>POST /international-scheduled-payments</v>
      </c>
      <c r="D10994" s="94" t="s">
        <v>208</v>
      </c>
      <c r="E10994" s="93" t="str">
        <f t="shared" si="514"/>
        <v>PISP</v>
      </c>
      <c r="F10994" s="93" t="str">
        <f t="shared" si="515"/>
        <v>Y</v>
      </c>
      <c r="G10994" s="95">
        <v>13625760.376182668</v>
      </c>
      <c r="H10994" s="99">
        <v>22565.766960616947</v>
      </c>
      <c r="I10994" s="99">
        <v>71.356237156747952</v>
      </c>
      <c r="J10994" s="96"/>
      <c r="K10994" s="96"/>
      <c r="L10994" s="96"/>
      <c r="M10994" s="96"/>
      <c r="N10994" s="96"/>
      <c r="O10994" s="96"/>
      <c r="P10994" s="96"/>
    </row>
    <row r="10995" spans="1:16" x14ac:dyDescent="0.25">
      <c r="A10995" s="97">
        <v>43814</v>
      </c>
      <c r="B10995" s="101">
        <v>48</v>
      </c>
      <c r="C10995" s="92" t="str">
        <f t="shared" si="513"/>
        <v>GET /international-scheduled-payments/{InternationalScheduledPaymentId}</v>
      </c>
      <c r="D10995" s="94" t="s">
        <v>208</v>
      </c>
      <c r="E10995" s="93" t="str">
        <f t="shared" si="514"/>
        <v>PISP</v>
      </c>
      <c r="F10995" s="93" t="str">
        <f t="shared" si="515"/>
        <v>Y</v>
      </c>
      <c r="G10995" s="95">
        <v>20159779.645722486</v>
      </c>
      <c r="H10995" s="99">
        <v>35605.089965441985</v>
      </c>
      <c r="I10995" s="99">
        <v>56.308354366019138</v>
      </c>
      <c r="J10995" s="96"/>
      <c r="K10995" s="96"/>
      <c r="L10995" s="96"/>
      <c r="M10995" s="96"/>
      <c r="N10995" s="96"/>
      <c r="O10995" s="96"/>
      <c r="P10995" s="96"/>
    </row>
    <row r="10996" spans="1:16" x14ac:dyDescent="0.25">
      <c r="A10996" s="97">
        <v>43814</v>
      </c>
      <c r="B10996" s="101">
        <v>49</v>
      </c>
      <c r="C10996" s="92" t="str">
        <f t="shared" si="513"/>
        <v>POST /international-standing-order-consents</v>
      </c>
      <c r="D10996" s="94" t="s">
        <v>208</v>
      </c>
      <c r="E10996" s="93" t="str">
        <f t="shared" si="514"/>
        <v>PISP</v>
      </c>
      <c r="F10996" s="93" t="str">
        <f t="shared" si="515"/>
        <v>N</v>
      </c>
      <c r="G10996" s="95">
        <v>3787775.4531370462</v>
      </c>
      <c r="H10996" s="99">
        <v>11617.129090002991</v>
      </c>
      <c r="I10996" s="99">
        <v>5.9982128479140444</v>
      </c>
      <c r="J10996" s="96"/>
      <c r="K10996" s="96"/>
      <c r="L10996" s="96"/>
      <c r="M10996" s="96"/>
      <c r="N10996" s="96"/>
      <c r="O10996" s="96"/>
      <c r="P10996" s="96"/>
    </row>
    <row r="10997" spans="1:16" x14ac:dyDescent="0.25">
      <c r="A10997" s="97">
        <v>43814</v>
      </c>
      <c r="B10997" s="101">
        <v>50</v>
      </c>
      <c r="C10997" s="92" t="str">
        <f t="shared" si="513"/>
        <v>GET /international-standing-order-consents/{ConsentId}</v>
      </c>
      <c r="D10997" s="94" t="s">
        <v>208</v>
      </c>
      <c r="E10997" s="93" t="str">
        <f t="shared" si="514"/>
        <v>PISP</v>
      </c>
      <c r="F10997" s="93" t="str">
        <f t="shared" si="515"/>
        <v>N</v>
      </c>
      <c r="G10997" s="95">
        <v>20205424.848900706</v>
      </c>
      <c r="H10997" s="99">
        <v>32745.847323458831</v>
      </c>
      <c r="I10997" s="99">
        <v>233.45423233165425</v>
      </c>
      <c r="J10997" s="96"/>
      <c r="K10997" s="96"/>
      <c r="L10997" s="96"/>
      <c r="M10997" s="96"/>
      <c r="N10997" s="96"/>
      <c r="O10997" s="96"/>
      <c r="P10997" s="96"/>
    </row>
    <row r="10998" spans="1:16" x14ac:dyDescent="0.25">
      <c r="A10998" s="97">
        <v>43814</v>
      </c>
      <c r="B10998" s="101">
        <v>51</v>
      </c>
      <c r="C10998" s="92" t="str">
        <f t="shared" si="513"/>
        <v>POST /international-standing-orders</v>
      </c>
      <c r="D10998" s="94" t="s">
        <v>208</v>
      </c>
      <c r="E10998" s="93" t="str">
        <f t="shared" si="514"/>
        <v>PISP</v>
      </c>
      <c r="F10998" s="93" t="str">
        <f t="shared" si="515"/>
        <v>Y</v>
      </c>
      <c r="G10998" s="95">
        <v>13688320.954523455</v>
      </c>
      <c r="H10998" s="99">
        <v>27683.247213954863</v>
      </c>
      <c r="I10998" s="99">
        <v>205.80826442254335</v>
      </c>
      <c r="J10998" s="96"/>
      <c r="K10998" s="96"/>
      <c r="L10998" s="96"/>
      <c r="M10998" s="96"/>
      <c r="N10998" s="96"/>
      <c r="O10998" s="96"/>
      <c r="P10998" s="96"/>
    </row>
    <row r="10999" spans="1:16" x14ac:dyDescent="0.25">
      <c r="A10999" s="97">
        <v>43814</v>
      </c>
      <c r="B10999" s="101">
        <v>52</v>
      </c>
      <c r="C10999" s="92" t="str">
        <f t="shared" si="513"/>
        <v>GET /international-standing-orders/{InternationalStandingOrderPaymentId}</v>
      </c>
      <c r="D10999" s="94" t="s">
        <v>208</v>
      </c>
      <c r="E10999" s="93" t="str">
        <f t="shared" si="514"/>
        <v>PISP</v>
      </c>
      <c r="F10999" s="93" t="str">
        <f t="shared" si="515"/>
        <v>Y</v>
      </c>
      <c r="G10999" s="95">
        <v>6270292.9420434842</v>
      </c>
      <c r="H10999" s="99">
        <v>16373.262949228341</v>
      </c>
      <c r="I10999" s="99">
        <v>71.990929450403726</v>
      </c>
      <c r="J10999" s="96"/>
      <c r="K10999" s="96"/>
      <c r="L10999" s="96"/>
      <c r="M10999" s="96"/>
      <c r="N10999" s="96"/>
      <c r="O10999" s="96"/>
      <c r="P10999" s="96"/>
    </row>
    <row r="11000" spans="1:16" x14ac:dyDescent="0.25">
      <c r="A11000" s="97">
        <v>43814</v>
      </c>
      <c r="B11000" s="101">
        <v>53</v>
      </c>
      <c r="C11000" s="92" t="str">
        <f t="shared" si="513"/>
        <v>POST /file-payment-consents</v>
      </c>
      <c r="D11000" s="94" t="s">
        <v>208</v>
      </c>
      <c r="E11000" s="93" t="str">
        <f t="shared" si="514"/>
        <v>PISP</v>
      </c>
      <c r="F11000" s="93" t="str">
        <f t="shared" si="515"/>
        <v>N</v>
      </c>
      <c r="G11000" s="95">
        <v>12511840.566707376</v>
      </c>
      <c r="H11000" s="99">
        <v>15506.784712421244</v>
      </c>
      <c r="I11000" s="99">
        <v>23.868646553870466</v>
      </c>
      <c r="J11000" s="96"/>
      <c r="K11000" s="96"/>
      <c r="L11000" s="96"/>
      <c r="M11000" s="96"/>
      <c r="N11000" s="96"/>
      <c r="O11000" s="96"/>
      <c r="P11000" s="96"/>
    </row>
    <row r="11001" spans="1:16" x14ac:dyDescent="0.25">
      <c r="A11001" s="97">
        <v>43814</v>
      </c>
      <c r="B11001" s="101">
        <v>54</v>
      </c>
      <c r="C11001" s="92" t="str">
        <f t="shared" si="513"/>
        <v>GET /file-payment-consents/{ConsentId}</v>
      </c>
      <c r="D11001" s="94" t="s">
        <v>208</v>
      </c>
      <c r="E11001" s="93" t="str">
        <f t="shared" si="514"/>
        <v>PISP</v>
      </c>
      <c r="F11001" s="93" t="str">
        <f t="shared" si="515"/>
        <v>N</v>
      </c>
      <c r="G11001" s="95">
        <v>19328588.384672832</v>
      </c>
      <c r="H11001" s="99">
        <v>22079.322595548998</v>
      </c>
      <c r="I11001" s="99">
        <v>197.51858913714241</v>
      </c>
      <c r="J11001" s="96"/>
      <c r="K11001" s="96"/>
      <c r="L11001" s="96"/>
      <c r="M11001" s="96"/>
      <c r="N11001" s="96"/>
      <c r="O11001" s="96"/>
      <c r="P11001" s="96"/>
    </row>
    <row r="11002" spans="1:16" x14ac:dyDescent="0.25">
      <c r="A11002" s="97">
        <v>43814</v>
      </c>
      <c r="B11002" s="101">
        <v>55</v>
      </c>
      <c r="C11002" s="92" t="str">
        <f t="shared" si="513"/>
        <v>POST /file-payment-consents/{ConsentId}/file</v>
      </c>
      <c r="D11002" s="94" t="s">
        <v>208</v>
      </c>
      <c r="E11002" s="93" t="str">
        <f t="shared" si="514"/>
        <v>PISP</v>
      </c>
      <c r="F11002" s="93" t="str">
        <f t="shared" si="515"/>
        <v>N</v>
      </c>
      <c r="G11002" s="95">
        <v>21702233.612034492</v>
      </c>
      <c r="H11002" s="99">
        <v>32242.48543748552</v>
      </c>
      <c r="I11002" s="99">
        <v>70.156959745940185</v>
      </c>
      <c r="J11002" s="96"/>
      <c r="K11002" s="96"/>
      <c r="L11002" s="96"/>
      <c r="M11002" s="96"/>
      <c r="N11002" s="96"/>
      <c r="O11002" s="96"/>
      <c r="P11002" s="96"/>
    </row>
    <row r="11003" spans="1:16" x14ac:dyDescent="0.25">
      <c r="A11003" s="97">
        <v>43814</v>
      </c>
      <c r="B11003" s="101">
        <v>56</v>
      </c>
      <c r="C11003" s="92" t="str">
        <f t="shared" si="513"/>
        <v>GET /file-payment-consents/{ConsentId}/file</v>
      </c>
      <c r="D11003" s="94" t="s">
        <v>208</v>
      </c>
      <c r="E11003" s="93" t="str">
        <f t="shared" si="514"/>
        <v>PISP</v>
      </c>
      <c r="F11003" s="93" t="str">
        <f t="shared" si="515"/>
        <v>N</v>
      </c>
      <c r="G11003" s="95">
        <v>23826351.694053255</v>
      </c>
      <c r="H11003" s="99">
        <v>31355.418477563329</v>
      </c>
      <c r="I11003" s="99">
        <v>41.950574186681202</v>
      </c>
      <c r="J11003" s="96"/>
      <c r="K11003" s="96"/>
      <c r="L11003" s="96"/>
      <c r="M11003" s="96"/>
      <c r="N11003" s="96"/>
      <c r="O11003" s="96"/>
      <c r="P11003" s="96"/>
    </row>
    <row r="11004" spans="1:16" x14ac:dyDescent="0.25">
      <c r="A11004" s="97">
        <v>43814</v>
      </c>
      <c r="B11004" s="101">
        <v>57</v>
      </c>
      <c r="C11004" s="92" t="str">
        <f t="shared" si="513"/>
        <v>POST /file-payments</v>
      </c>
      <c r="D11004" s="94" t="s">
        <v>208</v>
      </c>
      <c r="E11004" s="93" t="str">
        <f t="shared" si="514"/>
        <v>PISP</v>
      </c>
      <c r="F11004" s="93" t="str">
        <f t="shared" si="515"/>
        <v>Y</v>
      </c>
      <c r="G11004" s="95">
        <v>359868593.71940094</v>
      </c>
      <c r="H11004" s="99">
        <v>4049.2990624749955</v>
      </c>
      <c r="I11004" s="99">
        <v>62.456103724701855</v>
      </c>
      <c r="J11004" s="96"/>
      <c r="K11004" s="96"/>
      <c r="L11004" s="96"/>
      <c r="M11004" s="96"/>
      <c r="N11004" s="96"/>
      <c r="O11004" s="96"/>
      <c r="P11004" s="96"/>
    </row>
    <row r="11005" spans="1:16" x14ac:dyDescent="0.25">
      <c r="A11005" s="97">
        <v>43814</v>
      </c>
      <c r="B11005" s="101">
        <v>58</v>
      </c>
      <c r="C11005" s="92" t="str">
        <f t="shared" si="513"/>
        <v>GET /file-payments/{FilePaymentId}</v>
      </c>
      <c r="D11005" s="94" t="s">
        <v>208</v>
      </c>
      <c r="E11005" s="93" t="str">
        <f t="shared" si="514"/>
        <v>PISP</v>
      </c>
      <c r="F11005" s="93" t="str">
        <f t="shared" si="515"/>
        <v>Y</v>
      </c>
      <c r="G11005" s="95">
        <v>73767541.391120568</v>
      </c>
      <c r="H11005" s="99">
        <v>914.21192314374889</v>
      </c>
      <c r="I11005" s="99">
        <v>133.57746647422235</v>
      </c>
      <c r="J11005" s="96"/>
      <c r="K11005" s="96"/>
      <c r="L11005" s="96"/>
      <c r="M11005" s="96"/>
      <c r="N11005" s="96"/>
      <c r="O11005" s="96"/>
      <c r="P11005" s="96"/>
    </row>
    <row r="11006" spans="1:16" x14ac:dyDescent="0.25">
      <c r="A11006" s="97">
        <v>43814</v>
      </c>
      <c r="B11006" s="101">
        <v>59</v>
      </c>
      <c r="C11006" s="92" t="str">
        <f t="shared" si="513"/>
        <v>GET /file-payments/{FilePaymentId}/report-file</v>
      </c>
      <c r="D11006" s="94" t="s">
        <v>208</v>
      </c>
      <c r="E11006" s="93" t="str">
        <f t="shared" si="514"/>
        <v>PISP</v>
      </c>
      <c r="F11006" s="93" t="str">
        <f t="shared" si="515"/>
        <v>Y</v>
      </c>
      <c r="G11006" s="95">
        <v>64750494.448842153</v>
      </c>
      <c r="H11006" s="99">
        <v>2390.5422511250986</v>
      </c>
      <c r="I11006" s="99">
        <v>81.89892378919015</v>
      </c>
      <c r="J11006" s="96"/>
      <c r="K11006" s="96"/>
      <c r="L11006" s="96"/>
      <c r="M11006" s="96"/>
      <c r="N11006" s="96"/>
      <c r="O11006" s="96"/>
      <c r="P11006" s="96"/>
    </row>
    <row r="11007" spans="1:16" x14ac:dyDescent="0.25">
      <c r="A11007" s="97">
        <v>43814</v>
      </c>
      <c r="B11007" s="101">
        <v>60</v>
      </c>
      <c r="C11007" s="92" t="str">
        <f t="shared" si="513"/>
        <v>POST /funds-confirmation-consents</v>
      </c>
      <c r="D11007" s="94" t="s">
        <v>208</v>
      </c>
      <c r="E11007" s="93" t="str">
        <f t="shared" si="514"/>
        <v>CoF</v>
      </c>
      <c r="F11007" s="93" t="str">
        <f t="shared" si="515"/>
        <v>N</v>
      </c>
      <c r="G11007" s="95">
        <v>14016567.904698305</v>
      </c>
      <c r="H11007" s="99">
        <v>14089.583198091475</v>
      </c>
      <c r="I11007" s="99">
        <v>13.302846869924045</v>
      </c>
      <c r="J11007" s="96"/>
      <c r="K11007" s="96"/>
      <c r="L11007" s="96"/>
      <c r="M11007" s="96"/>
      <c r="N11007" s="96"/>
      <c r="O11007" s="96"/>
      <c r="P11007" s="96"/>
    </row>
    <row r="11008" spans="1:16" x14ac:dyDescent="0.25">
      <c r="A11008" s="97">
        <v>43814</v>
      </c>
      <c r="B11008" s="101">
        <v>61</v>
      </c>
      <c r="C11008" s="92" t="str">
        <f t="shared" si="513"/>
        <v>GET /funds-confirmation-consents/{ConsentId}</v>
      </c>
      <c r="D11008" s="94" t="s">
        <v>208</v>
      </c>
      <c r="E11008" s="93" t="str">
        <f t="shared" si="514"/>
        <v>CoF</v>
      </c>
      <c r="F11008" s="93" t="str">
        <f t="shared" si="515"/>
        <v>N</v>
      </c>
      <c r="G11008" s="95">
        <v>18501047.973760251</v>
      </c>
      <c r="H11008" s="99">
        <v>44321.864178285803</v>
      </c>
      <c r="I11008" s="99">
        <v>184.90726435291174</v>
      </c>
      <c r="J11008" s="96"/>
      <c r="K11008" s="96"/>
      <c r="L11008" s="96"/>
      <c r="M11008" s="96"/>
      <c r="N11008" s="96"/>
      <c r="O11008" s="96"/>
      <c r="P11008" s="96"/>
    </row>
    <row r="11009" spans="1:16" x14ac:dyDescent="0.25">
      <c r="A11009" s="97">
        <v>43814</v>
      </c>
      <c r="B11009" s="101">
        <v>62</v>
      </c>
      <c r="C11009" s="92" t="str">
        <f t="shared" si="513"/>
        <v>DELETE /funds-confirmation-consents/{ConsentId}</v>
      </c>
      <c r="D11009" s="94" t="s">
        <v>208</v>
      </c>
      <c r="E11009" s="93" t="str">
        <f t="shared" si="514"/>
        <v>CoF</v>
      </c>
      <c r="F11009" s="93" t="str">
        <f t="shared" si="515"/>
        <v>N</v>
      </c>
      <c r="G11009" s="95">
        <v>6666028.7809729949</v>
      </c>
      <c r="H11009" s="99">
        <v>11502.694425063471</v>
      </c>
      <c r="I11009" s="99">
        <v>116.10148286201924</v>
      </c>
      <c r="J11009" s="96"/>
      <c r="K11009" s="96"/>
      <c r="L11009" s="96"/>
      <c r="M11009" s="96"/>
      <c r="N11009" s="96"/>
      <c r="O11009" s="96"/>
      <c r="P11009" s="96"/>
    </row>
    <row r="11010" spans="1:16" x14ac:dyDescent="0.25">
      <c r="A11010" s="97">
        <v>43814</v>
      </c>
      <c r="B11010" s="101">
        <v>63</v>
      </c>
      <c r="C11010" s="92" t="str">
        <f t="shared" si="513"/>
        <v>POST /funds-confirmations</v>
      </c>
      <c r="D11010" s="94" t="s">
        <v>208</v>
      </c>
      <c r="E11010" s="93" t="str">
        <f t="shared" si="514"/>
        <v>CoF</v>
      </c>
      <c r="F11010" s="93" t="str">
        <f t="shared" si="515"/>
        <v>Y</v>
      </c>
      <c r="G11010" s="95">
        <v>7906682.4617516873</v>
      </c>
      <c r="H11010" s="99">
        <v>18597.618335394895</v>
      </c>
      <c r="I11010" s="99">
        <v>240.8645584413911</v>
      </c>
      <c r="J11010" s="96"/>
      <c r="K11010" s="96"/>
      <c r="L11010" s="96"/>
      <c r="M11010" s="96"/>
      <c r="N11010" s="96"/>
      <c r="O11010" s="96"/>
      <c r="P11010" s="96"/>
    </row>
    <row r="11011" spans="1:16" x14ac:dyDescent="0.25">
      <c r="A11011" s="97">
        <v>43814</v>
      </c>
      <c r="B11011" s="101">
        <v>75</v>
      </c>
      <c r="C11011" s="92" t="str">
        <f t="shared" si="513"/>
        <v>GET /domestic-payment-consents/{ConsentId}/funds-confirmation</v>
      </c>
      <c r="D11011" s="94" t="s">
        <v>208</v>
      </c>
      <c r="E11011" s="93" t="str">
        <f t="shared" si="514"/>
        <v>CoF</v>
      </c>
      <c r="F11011" s="93" t="str">
        <f t="shared" si="515"/>
        <v>Y</v>
      </c>
      <c r="G11011" s="95">
        <v>4571635.910176401</v>
      </c>
      <c r="H11011" s="103">
        <v>6265.118087872861</v>
      </c>
      <c r="I11011" s="103">
        <v>195.22716463857699</v>
      </c>
      <c r="J11011" s="96"/>
      <c r="K11011" s="96"/>
      <c r="L11011" s="96"/>
      <c r="M11011" s="96"/>
      <c r="N11011" s="96"/>
      <c r="O11011" s="96"/>
      <c r="P11011" s="96"/>
    </row>
    <row r="11012" spans="1:16" x14ac:dyDescent="0.25">
      <c r="A11012" s="97">
        <v>43814</v>
      </c>
      <c r="B11012" s="101">
        <v>76</v>
      </c>
      <c r="C11012" s="92" t="str">
        <f t="shared" si="513"/>
        <v>GET /international-payment-consents/{ConsentId}/funds-confirmation</v>
      </c>
      <c r="D11012" s="94" t="s">
        <v>208</v>
      </c>
      <c r="E11012" s="93" t="str">
        <f t="shared" si="514"/>
        <v>CoF</v>
      </c>
      <c r="F11012" s="93" t="str">
        <f t="shared" si="515"/>
        <v>Y</v>
      </c>
      <c r="G11012" s="95">
        <v>15318401.114545684</v>
      </c>
      <c r="H11012" s="99">
        <v>41129.926622279367</v>
      </c>
      <c r="I11012" s="99">
        <v>94.973758983033719</v>
      </c>
      <c r="J11012" s="96"/>
      <c r="K11012" s="96"/>
      <c r="L11012" s="96"/>
      <c r="M11012" s="96"/>
      <c r="N11012" s="96"/>
      <c r="O11012" s="96"/>
      <c r="P11012" s="96"/>
    </row>
    <row r="11013" spans="1:16" x14ac:dyDescent="0.25">
      <c r="A11013" s="97">
        <v>43814</v>
      </c>
      <c r="B11013" s="101">
        <v>77</v>
      </c>
      <c r="C11013" s="92" t="str">
        <f t="shared" si="513"/>
        <v>GET /international-scheduled-payment-consents/{ConsentId}/funds-confirmation</v>
      </c>
      <c r="D11013" s="94" t="s">
        <v>208</v>
      </c>
      <c r="E11013" s="93" t="str">
        <f t="shared" si="514"/>
        <v>CoF</v>
      </c>
      <c r="F11013" s="93" t="str">
        <f t="shared" si="515"/>
        <v>Y</v>
      </c>
      <c r="G11013" s="95">
        <v>31659082.481814701</v>
      </c>
      <c r="H11013" s="99">
        <v>53355.697050429917</v>
      </c>
      <c r="I11013" s="99">
        <v>9.3369850683228108</v>
      </c>
      <c r="J11013" s="96"/>
      <c r="K11013" s="96"/>
      <c r="L11013" s="96"/>
      <c r="M11013" s="96"/>
      <c r="N11013" s="96"/>
      <c r="O11013" s="96"/>
      <c r="P11013" s="96"/>
    </row>
    <row r="11014" spans="1:16" x14ac:dyDescent="0.25">
      <c r="A11014" s="97">
        <v>43814</v>
      </c>
      <c r="B11014" s="101">
        <v>78</v>
      </c>
      <c r="C11014" s="92" t="str">
        <f t="shared" si="513"/>
        <v>GET /accounts/{AccountId}/parties</v>
      </c>
      <c r="D11014" s="94" t="s">
        <v>208</v>
      </c>
      <c r="E11014" s="93" t="str">
        <f t="shared" si="514"/>
        <v>AISP</v>
      </c>
      <c r="F11014" s="93" t="str">
        <f t="shared" si="515"/>
        <v>Y</v>
      </c>
      <c r="G11014" s="104">
        <v>1165538.7134777214</v>
      </c>
      <c r="H11014" s="99">
        <v>49718.952416807981</v>
      </c>
      <c r="I11014" s="99">
        <v>0</v>
      </c>
      <c r="J11014" s="96"/>
      <c r="K11014" s="96"/>
      <c r="L11014" s="96"/>
      <c r="M11014" s="96"/>
      <c r="N11014" s="96"/>
      <c r="O11014" s="96"/>
      <c r="P11014" s="96"/>
    </row>
    <row r="11015" spans="1:16" x14ac:dyDescent="0.25">
      <c r="A11015" s="97">
        <v>43814</v>
      </c>
      <c r="B11015" s="101">
        <v>79</v>
      </c>
      <c r="C11015" s="92" t="str">
        <f t="shared" si="513"/>
        <v>GET /domestic-payments/{DomesticPaymentId}/payment-details</v>
      </c>
      <c r="D11015" s="94" t="s">
        <v>208</v>
      </c>
      <c r="E11015" s="93" t="str">
        <f t="shared" si="514"/>
        <v>PISP</v>
      </c>
      <c r="F11015" s="93" t="str">
        <f t="shared" si="515"/>
        <v>Y</v>
      </c>
      <c r="G11015" s="104">
        <v>39020650.359308422</v>
      </c>
      <c r="H11015" s="99">
        <v>40832.482751952019</v>
      </c>
      <c r="I11015" s="99">
        <v>68.506857246326831</v>
      </c>
      <c r="J11015" s="96"/>
      <c r="K11015" s="96"/>
      <c r="L11015" s="96"/>
      <c r="M11015" s="96"/>
      <c r="N11015" s="96"/>
      <c r="O11015" s="96"/>
      <c r="P11015" s="96"/>
    </row>
    <row r="11016" spans="1:16" x14ac:dyDescent="0.25">
      <c r="A11016" s="97">
        <v>43814</v>
      </c>
      <c r="B11016" s="101">
        <v>80</v>
      </c>
      <c r="C11016" s="92" t="str">
        <f t="shared" ref="C11016:C11079" si="516">VLOOKUP($B11016,endpoints,3)</f>
        <v>GET /domestic-scheduled-payments/{DomesticScheduledPaymentId}/payment-details</v>
      </c>
      <c r="D11016" s="94" t="s">
        <v>208</v>
      </c>
      <c r="E11016" s="93" t="str">
        <f t="shared" ref="E11016:E11079" si="517">VLOOKUP($B11016,endpoints,4)</f>
        <v>PISP</v>
      </c>
      <c r="F11016" s="93" t="str">
        <f t="shared" ref="F11016:F11079" si="518">VLOOKUP($B11016,endpoints,5)</f>
        <v>Y</v>
      </c>
      <c r="G11016" s="104">
        <v>16627325.981807169</v>
      </c>
      <c r="H11016" s="99">
        <v>34429.868480573859</v>
      </c>
      <c r="I11016" s="99">
        <v>92.961524962015446</v>
      </c>
      <c r="J11016" s="96"/>
      <c r="K11016" s="96"/>
      <c r="L11016" s="96"/>
      <c r="M11016" s="96"/>
      <c r="N11016" s="96"/>
      <c r="O11016" s="96"/>
      <c r="P11016" s="96"/>
    </row>
    <row r="11017" spans="1:16" x14ac:dyDescent="0.25">
      <c r="A11017" s="97">
        <v>43814</v>
      </c>
      <c r="B11017" s="101">
        <v>81</v>
      </c>
      <c r="C11017" s="92" t="str">
        <f t="shared" si="516"/>
        <v>GET /domestic-standing-orders/{DomesticStandingOrderId}/payment-details</v>
      </c>
      <c r="D11017" s="94" t="s">
        <v>208</v>
      </c>
      <c r="E11017" s="93" t="str">
        <f t="shared" si="517"/>
        <v>PISP</v>
      </c>
      <c r="F11017" s="93" t="str">
        <f t="shared" si="518"/>
        <v>Y</v>
      </c>
      <c r="G11017" s="104">
        <v>5945729.2289895331</v>
      </c>
      <c r="H11017" s="99">
        <v>8793.7039166149207</v>
      </c>
      <c r="I11017" s="99">
        <v>275.34313476082428</v>
      </c>
      <c r="J11017" s="96"/>
      <c r="K11017" s="96"/>
      <c r="L11017" s="96"/>
      <c r="M11017" s="96"/>
      <c r="N11017" s="96"/>
      <c r="O11017" s="96"/>
      <c r="P11017" s="96"/>
    </row>
    <row r="11018" spans="1:16" x14ac:dyDescent="0.25">
      <c r="A11018" s="97">
        <v>43814</v>
      </c>
      <c r="B11018" s="101">
        <v>82</v>
      </c>
      <c r="C11018" s="92" t="str">
        <f t="shared" si="516"/>
        <v>GET /international-payments/{InternationalPaymentId}/payment-details</v>
      </c>
      <c r="D11018" s="94" t="s">
        <v>208</v>
      </c>
      <c r="E11018" s="93" t="str">
        <f t="shared" si="517"/>
        <v>PISP</v>
      </c>
      <c r="F11018" s="93" t="str">
        <f t="shared" si="518"/>
        <v>Y</v>
      </c>
      <c r="G11018" s="104">
        <v>14708616.344446901</v>
      </c>
      <c r="H11018" s="99">
        <v>20640.394195045763</v>
      </c>
      <c r="I11018" s="99">
        <v>71.023494254093492</v>
      </c>
      <c r="J11018" s="96"/>
      <c r="K11018" s="96"/>
      <c r="L11018" s="96"/>
      <c r="M11018" s="96"/>
      <c r="N11018" s="96"/>
      <c r="O11018" s="96"/>
      <c r="P11018" s="96"/>
    </row>
    <row r="11019" spans="1:16" x14ac:dyDescent="0.25">
      <c r="A11019" s="97">
        <v>43814</v>
      </c>
      <c r="B11019" s="101">
        <v>83</v>
      </c>
      <c r="C11019" s="92" t="str">
        <f t="shared" si="516"/>
        <v>GET /international-scheduled-payments/{InternationalScheduledPaymentId}/payment-details</v>
      </c>
      <c r="D11019" s="94" t="s">
        <v>208</v>
      </c>
      <c r="E11019" s="93" t="str">
        <f t="shared" si="517"/>
        <v>PISP</v>
      </c>
      <c r="F11019" s="93" t="str">
        <f t="shared" si="518"/>
        <v>Y</v>
      </c>
      <c r="G11019" s="104">
        <v>22175757.610294737</v>
      </c>
      <c r="H11019" s="99">
        <v>39165.598961986187</v>
      </c>
      <c r="I11019" s="99">
        <v>61.939189802621058</v>
      </c>
      <c r="J11019" s="96"/>
      <c r="K11019" s="96"/>
      <c r="L11019" s="96"/>
      <c r="M11019" s="96"/>
      <c r="N11019" s="96"/>
      <c r="O11019" s="96"/>
      <c r="P11019" s="96"/>
    </row>
    <row r="11020" spans="1:16" x14ac:dyDescent="0.25">
      <c r="A11020" s="97">
        <v>43814</v>
      </c>
      <c r="B11020" s="101">
        <v>84</v>
      </c>
      <c r="C11020" s="92" t="str">
        <f t="shared" si="516"/>
        <v>GET /international-standing-orders/{InternationalStandingOrderPaymentId}/payment-details</v>
      </c>
      <c r="D11020" s="94" t="s">
        <v>208</v>
      </c>
      <c r="E11020" s="93" t="str">
        <f t="shared" si="517"/>
        <v>PISP</v>
      </c>
      <c r="F11020" s="93" t="str">
        <f t="shared" si="518"/>
        <v>Y</v>
      </c>
      <c r="G11020" s="104">
        <v>6897322.2362478329</v>
      </c>
      <c r="H11020" s="99">
        <v>18010.589244151175</v>
      </c>
      <c r="I11020" s="99">
        <v>79.190022395444103</v>
      </c>
      <c r="J11020" s="96"/>
      <c r="K11020" s="96"/>
      <c r="L11020" s="96"/>
      <c r="M11020" s="96"/>
      <c r="N11020" s="96"/>
      <c r="O11020" s="96"/>
      <c r="P11020" s="96"/>
    </row>
    <row r="11021" spans="1:16" x14ac:dyDescent="0.25">
      <c r="A11021" s="97">
        <v>43814</v>
      </c>
      <c r="B11021" s="101">
        <v>85</v>
      </c>
      <c r="C11021" s="92" t="str">
        <f t="shared" si="516"/>
        <v>GET /file-payments/{FilePaymentId}/payment-details</v>
      </c>
      <c r="D11021" s="94" t="s">
        <v>208</v>
      </c>
      <c r="E11021" s="93" t="str">
        <f t="shared" si="517"/>
        <v>PISP</v>
      </c>
      <c r="F11021" s="93" t="str">
        <f t="shared" si="518"/>
        <v>Y</v>
      </c>
      <c r="G11021" s="104">
        <v>71225543.893726379</v>
      </c>
      <c r="H11021" s="99">
        <v>2629.5964762376088</v>
      </c>
      <c r="I11021" s="99">
        <v>90.088816168109176</v>
      </c>
      <c r="J11021" s="96"/>
      <c r="K11021" s="96"/>
      <c r="L11021" s="96"/>
      <c r="M11021" s="96"/>
      <c r="N11021" s="96"/>
      <c r="O11021" s="96"/>
      <c r="P11021" s="96"/>
    </row>
    <row r="11022" spans="1:16" x14ac:dyDescent="0.25">
      <c r="A11022" s="97">
        <v>43814</v>
      </c>
      <c r="B11022" s="101">
        <v>86</v>
      </c>
      <c r="C11022" s="92" t="str">
        <f t="shared" si="516"/>
        <v>POST /event-subscriptions</v>
      </c>
      <c r="D11022" s="94" t="s">
        <v>208</v>
      </c>
      <c r="E11022" s="93" t="str">
        <f t="shared" si="517"/>
        <v>Notifications</v>
      </c>
      <c r="F11022" s="93" t="str">
        <f t="shared" si="518"/>
        <v>N</v>
      </c>
      <c r="G11022" s="104">
        <v>12614911.114228474</v>
      </c>
      <c r="H11022" s="99">
        <v>12680.624878282328</v>
      </c>
      <c r="I11022" s="99">
        <v>11.97256218293164</v>
      </c>
      <c r="J11022" s="96"/>
      <c r="K11022" s="96"/>
      <c r="L11022" s="96"/>
      <c r="M11022" s="96"/>
      <c r="N11022" s="96"/>
      <c r="O11022" s="96"/>
      <c r="P11022" s="96"/>
    </row>
    <row r="11023" spans="1:16" x14ac:dyDescent="0.25">
      <c r="A11023" s="97">
        <v>43814</v>
      </c>
      <c r="B11023" s="101">
        <v>87</v>
      </c>
      <c r="C11023" s="92" t="str">
        <f t="shared" si="516"/>
        <v>GET /event-subscriptions</v>
      </c>
      <c r="D11023" s="94" t="s">
        <v>208</v>
      </c>
      <c r="E11023" s="93" t="str">
        <f t="shared" si="517"/>
        <v>Notifications</v>
      </c>
      <c r="F11023" s="93" t="str">
        <f t="shared" si="518"/>
        <v>N</v>
      </c>
      <c r="G11023" s="104">
        <v>16650943.176384225</v>
      </c>
      <c r="H11023" s="99">
        <v>39889.677760457227</v>
      </c>
      <c r="I11023" s="99">
        <v>166.41653791762056</v>
      </c>
      <c r="J11023" s="96"/>
      <c r="K11023" s="96"/>
      <c r="L11023" s="96"/>
      <c r="M11023" s="96"/>
      <c r="N11023" s="96"/>
      <c r="O11023" s="96"/>
      <c r="P11023" s="96"/>
    </row>
    <row r="11024" spans="1:16" x14ac:dyDescent="0.25">
      <c r="A11024" s="97">
        <v>43814</v>
      </c>
      <c r="B11024" s="101">
        <v>88</v>
      </c>
      <c r="C11024" s="92" t="str">
        <f t="shared" si="516"/>
        <v>PUT /event-subscriptions/{EventSubscriptionId}</v>
      </c>
      <c r="D11024" s="94" t="s">
        <v>208</v>
      </c>
      <c r="E11024" s="93" t="str">
        <f t="shared" si="517"/>
        <v>Notifications</v>
      </c>
      <c r="F11024" s="93" t="str">
        <f t="shared" si="518"/>
        <v>N</v>
      </c>
      <c r="G11024" s="104">
        <v>13245656.669939898</v>
      </c>
      <c r="H11024" s="99">
        <v>13314.656122196444</v>
      </c>
      <c r="I11024" s="99">
        <v>12.571190292078223</v>
      </c>
      <c r="J11024" s="96"/>
      <c r="K11024" s="96"/>
      <c r="L11024" s="96"/>
      <c r="M11024" s="96"/>
      <c r="N11024" s="96"/>
      <c r="O11024" s="96"/>
      <c r="P11024" s="96"/>
    </row>
    <row r="11025" spans="1:16" x14ac:dyDescent="0.25">
      <c r="A11025" s="97">
        <v>43814</v>
      </c>
      <c r="B11025" s="101">
        <v>89</v>
      </c>
      <c r="C11025" s="92" t="str">
        <f t="shared" si="516"/>
        <v>DELETE /event-subscriptions/{EventSubscriptionId}</v>
      </c>
      <c r="D11025" s="94" t="s">
        <v>208</v>
      </c>
      <c r="E11025" s="93" t="str">
        <f t="shared" si="517"/>
        <v>Notifications</v>
      </c>
      <c r="F11025" s="93" t="str">
        <f t="shared" si="518"/>
        <v>N</v>
      </c>
      <c r="G11025" s="104">
        <v>7332631.6590702953</v>
      </c>
      <c r="H11025" s="99">
        <v>12652.963867569819</v>
      </c>
      <c r="I11025" s="99">
        <v>127.71163114822117</v>
      </c>
      <c r="J11025" s="96"/>
      <c r="K11025" s="96"/>
      <c r="L11025" s="96"/>
      <c r="M11025" s="96"/>
      <c r="N11025" s="96"/>
      <c r="O11025" s="96"/>
      <c r="P11025" s="96"/>
    </row>
    <row r="11026" spans="1:16" x14ac:dyDescent="0.25">
      <c r="A11026" s="97">
        <v>43814</v>
      </c>
      <c r="B11026" s="101">
        <v>90</v>
      </c>
      <c r="C11026" s="92" t="str">
        <f t="shared" si="516"/>
        <v>POST /event-notifications</v>
      </c>
      <c r="D11026" s="94" t="s">
        <v>208</v>
      </c>
      <c r="E11026" s="93" t="str">
        <f t="shared" si="517"/>
        <v>Notifications</v>
      </c>
      <c r="F11026" s="93" t="str">
        <f t="shared" si="518"/>
        <v>N</v>
      </c>
      <c r="G11026" s="104">
        <v>7511348.3386641024</v>
      </c>
      <c r="H11026" s="99">
        <v>17667.737418625147</v>
      </c>
      <c r="I11026" s="99">
        <v>228.82133051932152</v>
      </c>
      <c r="J11026" s="96"/>
      <c r="K11026" s="96"/>
      <c r="L11026" s="96"/>
      <c r="M11026" s="96"/>
      <c r="N11026" s="96"/>
      <c r="O11026" s="96"/>
      <c r="P11026" s="96"/>
    </row>
    <row r="11027" spans="1:16" x14ac:dyDescent="0.25">
      <c r="A11027" s="97">
        <v>43814</v>
      </c>
      <c r="B11027" s="101">
        <v>91</v>
      </c>
      <c r="C11027" s="92" t="str">
        <f t="shared" si="516"/>
        <v>POST /events</v>
      </c>
      <c r="D11027" s="94" t="s">
        <v>208</v>
      </c>
      <c r="E11027" s="93" t="str">
        <f t="shared" si="517"/>
        <v>Notifications</v>
      </c>
      <c r="F11027" s="93" t="str">
        <f t="shared" si="518"/>
        <v>N</v>
      </c>
      <c r="G11027" s="104">
        <v>5999425.9028756954</v>
      </c>
      <c r="H11027" s="99">
        <v>10352.424982557124</v>
      </c>
      <c r="I11027" s="99">
        <v>104.49133457581732</v>
      </c>
      <c r="J11027" s="96"/>
      <c r="K11027" s="96"/>
      <c r="L11027" s="96"/>
      <c r="M11027" s="96"/>
      <c r="N11027" s="96"/>
      <c r="O11027" s="96"/>
      <c r="P11027" s="96"/>
    </row>
    <row r="11028" spans="1:16" x14ac:dyDescent="0.25">
      <c r="A11028" s="97">
        <v>43815</v>
      </c>
      <c r="B11028" s="101">
        <v>0</v>
      </c>
      <c r="C11028" s="92" t="str">
        <f t="shared" si="516"/>
        <v>OIDC endpoints for token IDs</v>
      </c>
      <c r="D11028" s="94" t="s">
        <v>207</v>
      </c>
      <c r="E11028" s="93" t="str">
        <f t="shared" si="517"/>
        <v>OIDC</v>
      </c>
      <c r="F11028" s="93" t="str">
        <f t="shared" si="518"/>
        <v>N</v>
      </c>
      <c r="G11028" s="111">
        <v>862627620.96682131</v>
      </c>
      <c r="H11028" s="99">
        <v>1651007.9204009473</v>
      </c>
      <c r="I11028" s="99">
        <v>599.896900341368</v>
      </c>
      <c r="J11028" s="96"/>
      <c r="K11028" s="96"/>
      <c r="L11028" s="96"/>
      <c r="M11028" s="96"/>
      <c r="N11028" s="96"/>
      <c r="O11028" s="96"/>
      <c r="P11028" s="96"/>
    </row>
    <row r="11029" spans="1:16" x14ac:dyDescent="0.25">
      <c r="A11029" s="100">
        <v>43815</v>
      </c>
      <c r="B11029" s="101">
        <v>1</v>
      </c>
      <c r="C11029" s="92" t="str">
        <f t="shared" si="516"/>
        <v>POST /account-access-consents</v>
      </c>
      <c r="D11029" s="94" t="s">
        <v>207</v>
      </c>
      <c r="E11029" s="93" t="str">
        <f t="shared" si="517"/>
        <v>AISP</v>
      </c>
      <c r="F11029" s="93" t="str">
        <f t="shared" si="518"/>
        <v>N</v>
      </c>
      <c r="G11029" s="95">
        <v>682724.51428115345</v>
      </c>
      <c r="H11029" s="102">
        <v>31032.21683656397</v>
      </c>
      <c r="I11029" s="102">
        <v>86.568274745259174</v>
      </c>
      <c r="J11029" s="96"/>
      <c r="K11029" s="96"/>
      <c r="L11029" s="96"/>
      <c r="M11029" s="96"/>
      <c r="N11029" s="96"/>
      <c r="O11029" s="96"/>
      <c r="P11029" s="96"/>
    </row>
    <row r="11030" spans="1:16" x14ac:dyDescent="0.25">
      <c r="A11030" s="100">
        <v>43815</v>
      </c>
      <c r="B11030" s="101">
        <v>2</v>
      </c>
      <c r="C11030" s="92" t="str">
        <f t="shared" si="516"/>
        <v>GET /account-access-consents/{ConsentId}</v>
      </c>
      <c r="D11030" s="94" t="s">
        <v>207</v>
      </c>
      <c r="E11030" s="93" t="str">
        <f t="shared" si="517"/>
        <v>AISP</v>
      </c>
      <c r="F11030" s="93" t="str">
        <f t="shared" si="518"/>
        <v>N</v>
      </c>
      <c r="G11030" s="95">
        <v>1504489.6248971412</v>
      </c>
      <c r="H11030" s="102">
        <v>30585.82960741323</v>
      </c>
      <c r="I11030" s="102">
        <v>38.945426157987782</v>
      </c>
      <c r="J11030" s="96"/>
      <c r="K11030" s="96"/>
      <c r="L11030" s="96"/>
      <c r="M11030" s="96"/>
      <c r="N11030" s="96"/>
      <c r="O11030" s="96"/>
      <c r="P11030" s="96"/>
    </row>
    <row r="11031" spans="1:16" x14ac:dyDescent="0.25">
      <c r="A11031" s="100">
        <v>43815</v>
      </c>
      <c r="B11031" s="101">
        <v>3</v>
      </c>
      <c r="C11031" s="92" t="str">
        <f t="shared" si="516"/>
        <v>DELETE /account-access-consents/{ConsentId}</v>
      </c>
      <c r="D11031" s="94" t="s">
        <v>207</v>
      </c>
      <c r="E11031" s="93" t="str">
        <f t="shared" si="517"/>
        <v>AISP</v>
      </c>
      <c r="F11031" s="93" t="str">
        <f t="shared" si="518"/>
        <v>N</v>
      </c>
      <c r="G11031" s="95">
        <v>743997.09047395654</v>
      </c>
      <c r="H11031" s="102">
        <v>28298.80435226129</v>
      </c>
      <c r="I11031" s="102">
        <v>273.93548315217947</v>
      </c>
      <c r="J11031" s="96"/>
      <c r="K11031" s="96"/>
      <c r="L11031" s="96"/>
      <c r="M11031" s="96"/>
      <c r="N11031" s="96"/>
      <c r="O11031" s="96"/>
      <c r="P11031" s="96"/>
    </row>
    <row r="11032" spans="1:16" x14ac:dyDescent="0.25">
      <c r="A11032" s="100">
        <v>43815</v>
      </c>
      <c r="B11032" s="101">
        <v>4</v>
      </c>
      <c r="C11032" s="92" t="str">
        <f t="shared" si="516"/>
        <v>GET /accounts</v>
      </c>
      <c r="D11032" s="94" t="s">
        <v>207</v>
      </c>
      <c r="E11032" s="93" t="str">
        <f t="shared" si="517"/>
        <v>AISP</v>
      </c>
      <c r="F11032" s="93" t="str">
        <f t="shared" si="518"/>
        <v>Y</v>
      </c>
      <c r="G11032" s="95">
        <v>1801792.1959190506</v>
      </c>
      <c r="H11032" s="102">
        <v>30453.109533017181</v>
      </c>
      <c r="I11032" s="102">
        <v>83.715326627323805</v>
      </c>
      <c r="J11032" s="96"/>
      <c r="K11032" s="96"/>
      <c r="L11032" s="96"/>
      <c r="M11032" s="96"/>
      <c r="N11032" s="96"/>
      <c r="O11032" s="96"/>
      <c r="P11032" s="96"/>
    </row>
    <row r="11033" spans="1:16" x14ac:dyDescent="0.25">
      <c r="A11033" s="100">
        <v>43815</v>
      </c>
      <c r="B11033" s="101">
        <v>5</v>
      </c>
      <c r="C11033" s="92" t="str">
        <f t="shared" si="516"/>
        <v>GET /accounts/{AccountId}</v>
      </c>
      <c r="D11033" s="94" t="s">
        <v>207</v>
      </c>
      <c r="E11033" s="93" t="str">
        <f t="shared" si="517"/>
        <v>AISP</v>
      </c>
      <c r="F11033" s="93" t="str">
        <f t="shared" si="518"/>
        <v>Y</v>
      </c>
      <c r="G11033" s="95">
        <v>3319287.6257452564</v>
      </c>
      <c r="H11033" s="102">
        <v>44988.287871233348</v>
      </c>
      <c r="I11033" s="102">
        <v>96.374511060994863</v>
      </c>
      <c r="J11033" s="96"/>
      <c r="K11033" s="96"/>
      <c r="L11033" s="96"/>
      <c r="M11033" s="96"/>
      <c r="N11033" s="96"/>
      <c r="O11033" s="96"/>
      <c r="P11033" s="96"/>
    </row>
    <row r="11034" spans="1:16" x14ac:dyDescent="0.25">
      <c r="A11034" s="100">
        <v>43815</v>
      </c>
      <c r="B11034" s="101">
        <v>6</v>
      </c>
      <c r="C11034" s="92" t="str">
        <f t="shared" si="516"/>
        <v>GET /accounts/{AccountId}/balances</v>
      </c>
      <c r="D11034" s="94" t="s">
        <v>207</v>
      </c>
      <c r="E11034" s="93" t="str">
        <f t="shared" si="517"/>
        <v>AISP</v>
      </c>
      <c r="F11034" s="93" t="str">
        <f t="shared" si="518"/>
        <v>Y</v>
      </c>
      <c r="G11034" s="95">
        <v>2339046.5815474312</v>
      </c>
      <c r="H11034" s="102">
        <v>30390.143849672964</v>
      </c>
      <c r="I11034" s="102">
        <v>161.27035797684056</v>
      </c>
      <c r="J11034" s="96"/>
      <c r="K11034" s="96"/>
      <c r="L11034" s="96"/>
      <c r="M11034" s="96"/>
      <c r="N11034" s="96"/>
      <c r="O11034" s="96"/>
      <c r="P11034" s="96"/>
    </row>
    <row r="11035" spans="1:16" x14ac:dyDescent="0.25">
      <c r="A11035" s="100">
        <v>43815</v>
      </c>
      <c r="B11035" s="101">
        <v>7</v>
      </c>
      <c r="C11035" s="92" t="str">
        <f t="shared" si="516"/>
        <v>GET /balances</v>
      </c>
      <c r="D11035" s="94" t="s">
        <v>207</v>
      </c>
      <c r="E11035" s="93" t="str">
        <f t="shared" si="517"/>
        <v>AISP</v>
      </c>
      <c r="F11035" s="93" t="str">
        <f t="shared" si="518"/>
        <v>Y</v>
      </c>
      <c r="G11035" s="95">
        <v>1432174.0128701872</v>
      </c>
      <c r="H11035" s="102">
        <v>24407.729626881879</v>
      </c>
      <c r="I11035" s="102">
        <v>163.28434140328915</v>
      </c>
      <c r="J11035" s="96"/>
      <c r="K11035" s="96"/>
      <c r="L11035" s="96"/>
      <c r="M11035" s="96"/>
      <c r="N11035" s="96"/>
      <c r="O11035" s="96"/>
      <c r="P11035" s="96"/>
    </row>
    <row r="11036" spans="1:16" x14ac:dyDescent="0.25">
      <c r="A11036" s="100">
        <v>43815</v>
      </c>
      <c r="B11036" s="101">
        <v>8</v>
      </c>
      <c r="C11036" s="92" t="str">
        <f t="shared" si="516"/>
        <v>GET /accounts/{AccountId}/transactions</v>
      </c>
      <c r="D11036" s="94" t="s">
        <v>207</v>
      </c>
      <c r="E11036" s="93" t="str">
        <f t="shared" si="517"/>
        <v>AISP</v>
      </c>
      <c r="F11036" s="93" t="str">
        <f t="shared" si="518"/>
        <v>Y</v>
      </c>
      <c r="G11036" s="95">
        <v>37959092.577879503</v>
      </c>
      <c r="H11036" s="102">
        <v>20801.913204168071</v>
      </c>
      <c r="I11036" s="102">
        <v>188.18362943672705</v>
      </c>
      <c r="J11036" s="96"/>
      <c r="K11036" s="96"/>
      <c r="L11036" s="96"/>
      <c r="M11036" s="96"/>
      <c r="N11036" s="96"/>
      <c r="O11036" s="96"/>
      <c r="P11036" s="96"/>
    </row>
    <row r="11037" spans="1:16" x14ac:dyDescent="0.25">
      <c r="A11037" s="100">
        <v>43815</v>
      </c>
      <c r="B11037" s="101">
        <v>9</v>
      </c>
      <c r="C11037" s="92" t="str">
        <f t="shared" si="516"/>
        <v>GET /transactions</v>
      </c>
      <c r="D11037" s="94" t="s">
        <v>207</v>
      </c>
      <c r="E11037" s="93" t="str">
        <f t="shared" si="517"/>
        <v>AISP</v>
      </c>
      <c r="F11037" s="93" t="str">
        <f t="shared" si="518"/>
        <v>Y</v>
      </c>
      <c r="G11037" s="95">
        <v>349393818.29100025</v>
      </c>
      <c r="H11037" s="102">
        <v>41188.877761052892</v>
      </c>
      <c r="I11037" s="102">
        <v>36.163445556599363</v>
      </c>
      <c r="J11037" s="96"/>
      <c r="K11037" s="96"/>
      <c r="L11037" s="96"/>
      <c r="M11037" s="96"/>
      <c r="N11037" s="96"/>
      <c r="O11037" s="96"/>
      <c r="P11037" s="96"/>
    </row>
    <row r="11038" spans="1:16" x14ac:dyDescent="0.25">
      <c r="A11038" s="100">
        <v>43815</v>
      </c>
      <c r="B11038" s="101">
        <v>10</v>
      </c>
      <c r="C11038" s="92" t="str">
        <f t="shared" si="516"/>
        <v>GET /accounts/{AccountId}/beneficiaries</v>
      </c>
      <c r="D11038" s="94" t="s">
        <v>207</v>
      </c>
      <c r="E11038" s="93" t="str">
        <f t="shared" si="517"/>
        <v>AISP</v>
      </c>
      <c r="F11038" s="93" t="str">
        <f t="shared" si="518"/>
        <v>Y</v>
      </c>
      <c r="G11038" s="95">
        <v>2545711.4282167307</v>
      </c>
      <c r="H11038" s="102">
        <v>30938.956385709491</v>
      </c>
      <c r="I11038" s="102">
        <v>142.29854883926501</v>
      </c>
      <c r="J11038" s="96"/>
      <c r="K11038" s="96"/>
      <c r="L11038" s="96"/>
      <c r="M11038" s="96"/>
      <c r="N11038" s="96"/>
      <c r="O11038" s="96"/>
      <c r="P11038" s="96"/>
    </row>
    <row r="11039" spans="1:16" x14ac:dyDescent="0.25">
      <c r="A11039" s="100">
        <v>43815</v>
      </c>
      <c r="B11039" s="101">
        <v>11</v>
      </c>
      <c r="C11039" s="92" t="str">
        <f t="shared" si="516"/>
        <v>GET /beneficiaries</v>
      </c>
      <c r="D11039" s="94" t="s">
        <v>207</v>
      </c>
      <c r="E11039" s="93" t="str">
        <f t="shared" si="517"/>
        <v>AISP</v>
      </c>
      <c r="F11039" s="93" t="str">
        <f t="shared" si="518"/>
        <v>Y</v>
      </c>
      <c r="G11039" s="95">
        <v>3547506.7955702627</v>
      </c>
      <c r="H11039" s="102">
        <v>41437.064961314747</v>
      </c>
      <c r="I11039" s="102">
        <v>31.478494258779225</v>
      </c>
      <c r="J11039" s="96"/>
      <c r="K11039" s="96"/>
      <c r="L11039" s="96"/>
      <c r="M11039" s="96"/>
      <c r="N11039" s="96"/>
      <c r="O11039" s="96"/>
      <c r="P11039" s="96"/>
    </row>
    <row r="11040" spans="1:16" x14ac:dyDescent="0.25">
      <c r="A11040" s="100">
        <v>43815</v>
      </c>
      <c r="B11040" s="101">
        <v>12</v>
      </c>
      <c r="C11040" s="92" t="str">
        <f t="shared" si="516"/>
        <v>GET /accounts/{AccountId}/direct-debits</v>
      </c>
      <c r="D11040" s="94" t="s">
        <v>207</v>
      </c>
      <c r="E11040" s="93" t="str">
        <f t="shared" si="517"/>
        <v>AISP</v>
      </c>
      <c r="F11040" s="93" t="str">
        <f t="shared" si="518"/>
        <v>Y</v>
      </c>
      <c r="G11040" s="95">
        <v>2325832.2650185456</v>
      </c>
      <c r="H11040" s="102">
        <v>35381.959192372582</v>
      </c>
      <c r="I11040" s="102">
        <v>209.93986888062463</v>
      </c>
      <c r="J11040" s="96"/>
      <c r="K11040" s="96"/>
      <c r="L11040" s="96"/>
      <c r="M11040" s="96"/>
      <c r="N11040" s="96"/>
      <c r="O11040" s="96"/>
      <c r="P11040" s="96"/>
    </row>
    <row r="11041" spans="1:16" x14ac:dyDescent="0.25">
      <c r="A11041" s="100">
        <v>43815</v>
      </c>
      <c r="B11041" s="101">
        <v>13</v>
      </c>
      <c r="C11041" s="92" t="str">
        <f t="shared" si="516"/>
        <v>GET /direct-debits</v>
      </c>
      <c r="D11041" s="94" t="s">
        <v>207</v>
      </c>
      <c r="E11041" s="93" t="str">
        <f t="shared" si="517"/>
        <v>AISP</v>
      </c>
      <c r="F11041" s="93" t="str">
        <f t="shared" si="518"/>
        <v>Y</v>
      </c>
      <c r="G11041" s="95">
        <v>1966741.2775942262</v>
      </c>
      <c r="H11041" s="102">
        <v>22244.340396983745</v>
      </c>
      <c r="I11041" s="102">
        <v>239.43882109433432</v>
      </c>
      <c r="J11041" s="96"/>
      <c r="K11041" s="96"/>
      <c r="L11041" s="96"/>
      <c r="M11041" s="96"/>
      <c r="N11041" s="96"/>
      <c r="O11041" s="96"/>
      <c r="P11041" s="96"/>
    </row>
    <row r="11042" spans="1:16" x14ac:dyDescent="0.25">
      <c r="A11042" s="100">
        <v>43815</v>
      </c>
      <c r="B11042" s="101">
        <v>14</v>
      </c>
      <c r="C11042" s="92" t="str">
        <f t="shared" si="516"/>
        <v>GET /accounts/{AccountId}/standing-orders</v>
      </c>
      <c r="D11042" s="94" t="s">
        <v>207</v>
      </c>
      <c r="E11042" s="93" t="str">
        <f t="shared" si="517"/>
        <v>AISP</v>
      </c>
      <c r="F11042" s="93" t="str">
        <f t="shared" si="518"/>
        <v>Y</v>
      </c>
      <c r="G11042" s="95">
        <v>1107748.9872718863</v>
      </c>
      <c r="H11042" s="102">
        <v>19374.265267201488</v>
      </c>
      <c r="I11042" s="102">
        <v>151.55682174067576</v>
      </c>
      <c r="J11042" s="96"/>
      <c r="K11042" s="96"/>
      <c r="L11042" s="96"/>
      <c r="M11042" s="96"/>
      <c r="N11042" s="96"/>
      <c r="O11042" s="96"/>
      <c r="P11042" s="96"/>
    </row>
    <row r="11043" spans="1:16" x14ac:dyDescent="0.25">
      <c r="A11043" s="100">
        <v>43815</v>
      </c>
      <c r="B11043" s="101">
        <v>15</v>
      </c>
      <c r="C11043" s="92" t="str">
        <f t="shared" si="516"/>
        <v>GET /standing-orders</v>
      </c>
      <c r="D11043" s="94" t="s">
        <v>207</v>
      </c>
      <c r="E11043" s="93" t="str">
        <f t="shared" si="517"/>
        <v>AISP</v>
      </c>
      <c r="F11043" s="93" t="str">
        <f t="shared" si="518"/>
        <v>Y</v>
      </c>
      <c r="G11043" s="95">
        <v>1815833.0632428851</v>
      </c>
      <c r="H11043" s="102">
        <v>41876.120327889381</v>
      </c>
      <c r="I11043" s="102">
        <v>172.07728618560049</v>
      </c>
      <c r="J11043" s="96"/>
      <c r="K11043" s="96"/>
      <c r="L11043" s="96"/>
      <c r="M11043" s="96"/>
      <c r="N11043" s="96"/>
      <c r="O11043" s="96"/>
      <c r="P11043" s="96"/>
    </row>
    <row r="11044" spans="1:16" x14ac:dyDescent="0.25">
      <c r="A11044" s="100">
        <v>43815</v>
      </c>
      <c r="B11044" s="101">
        <v>16</v>
      </c>
      <c r="C11044" s="92" t="str">
        <f t="shared" si="516"/>
        <v>GET /accounts/{AccountId}/product</v>
      </c>
      <c r="D11044" s="94" t="s">
        <v>207</v>
      </c>
      <c r="E11044" s="93" t="str">
        <f t="shared" si="517"/>
        <v>AISP</v>
      </c>
      <c r="F11044" s="93" t="str">
        <f t="shared" si="518"/>
        <v>Y</v>
      </c>
      <c r="G11044" s="95">
        <v>478459.79231598938</v>
      </c>
      <c r="H11044" s="102">
        <v>5911.9648389753793</v>
      </c>
      <c r="I11044" s="102">
        <v>171.00315715148218</v>
      </c>
      <c r="J11044" s="96"/>
      <c r="K11044" s="96"/>
      <c r="L11044" s="96"/>
      <c r="M11044" s="96"/>
      <c r="N11044" s="96"/>
      <c r="O11044" s="96"/>
      <c r="P11044" s="96"/>
    </row>
    <row r="11045" spans="1:16" x14ac:dyDescent="0.25">
      <c r="A11045" s="100">
        <v>43815</v>
      </c>
      <c r="B11045" s="101">
        <v>17</v>
      </c>
      <c r="C11045" s="92" t="str">
        <f t="shared" si="516"/>
        <v>GET /products</v>
      </c>
      <c r="D11045" s="94" t="s">
        <v>207</v>
      </c>
      <c r="E11045" s="93" t="str">
        <f t="shared" si="517"/>
        <v>AISP</v>
      </c>
      <c r="F11045" s="93" t="str">
        <f t="shared" si="518"/>
        <v>Y</v>
      </c>
      <c r="G11045" s="95">
        <v>926518.80435039045</v>
      </c>
      <c r="H11045" s="102">
        <v>36395.253240202313</v>
      </c>
      <c r="I11045" s="102">
        <v>264.37416285865942</v>
      </c>
      <c r="J11045" s="96"/>
      <c r="K11045" s="96"/>
      <c r="L11045" s="96"/>
      <c r="M11045" s="96"/>
      <c r="N11045" s="96"/>
      <c r="O11045" s="96"/>
      <c r="P11045" s="96"/>
    </row>
    <row r="11046" spans="1:16" x14ac:dyDescent="0.25">
      <c r="A11046" s="100">
        <v>43815</v>
      </c>
      <c r="B11046" s="101">
        <v>18</v>
      </c>
      <c r="C11046" s="92" t="str">
        <f t="shared" si="516"/>
        <v>GET /accounts/{AccountId}/offers</v>
      </c>
      <c r="D11046" s="94" t="s">
        <v>207</v>
      </c>
      <c r="E11046" s="93" t="str">
        <f t="shared" si="517"/>
        <v>AISP</v>
      </c>
      <c r="F11046" s="93" t="str">
        <f t="shared" si="518"/>
        <v>Y</v>
      </c>
      <c r="G11046" s="95">
        <v>1085133.7504951782</v>
      </c>
      <c r="H11046" s="102">
        <v>41778.911106889514</v>
      </c>
      <c r="I11046" s="102">
        <v>266.71193586012919</v>
      </c>
      <c r="J11046" s="96"/>
      <c r="K11046" s="96"/>
      <c r="L11046" s="96"/>
      <c r="M11046" s="96"/>
      <c r="N11046" s="96"/>
      <c r="O11046" s="96"/>
      <c r="P11046" s="96"/>
    </row>
    <row r="11047" spans="1:16" x14ac:dyDescent="0.25">
      <c r="A11047" s="100">
        <v>43815</v>
      </c>
      <c r="B11047" s="101">
        <v>19</v>
      </c>
      <c r="C11047" s="92" t="str">
        <f t="shared" si="516"/>
        <v>GET /offers</v>
      </c>
      <c r="D11047" s="94" t="s">
        <v>207</v>
      </c>
      <c r="E11047" s="93" t="str">
        <f t="shared" si="517"/>
        <v>AISP</v>
      </c>
      <c r="F11047" s="93" t="str">
        <f t="shared" si="518"/>
        <v>Y</v>
      </c>
      <c r="G11047" s="95">
        <v>3503119.9225818822</v>
      </c>
      <c r="H11047" s="102">
        <v>39608.648780403026</v>
      </c>
      <c r="I11047" s="102">
        <v>161.59059139906304</v>
      </c>
      <c r="J11047" s="96"/>
      <c r="K11047" s="96"/>
      <c r="L11047" s="96"/>
      <c r="M11047" s="96"/>
      <c r="N11047" s="96"/>
      <c r="O11047" s="96"/>
      <c r="P11047" s="96"/>
    </row>
    <row r="11048" spans="1:16" x14ac:dyDescent="0.25">
      <c r="A11048" s="100">
        <v>43815</v>
      </c>
      <c r="B11048" s="101">
        <v>20</v>
      </c>
      <c r="C11048" s="92" t="str">
        <f t="shared" si="516"/>
        <v>GET /accounts/{AccountId}/party</v>
      </c>
      <c r="D11048" s="94" t="s">
        <v>207</v>
      </c>
      <c r="E11048" s="93" t="str">
        <f t="shared" si="517"/>
        <v>AISP</v>
      </c>
      <c r="F11048" s="93" t="str">
        <f t="shared" si="518"/>
        <v>Y</v>
      </c>
      <c r="G11048" s="95">
        <v>1395438.2399434678</v>
      </c>
      <c r="H11048" s="102">
        <v>52455.074579818494</v>
      </c>
      <c r="I11048" s="102">
        <v>0</v>
      </c>
      <c r="J11048" s="96"/>
      <c r="K11048" s="96"/>
      <c r="L11048" s="96"/>
      <c r="M11048" s="96"/>
      <c r="N11048" s="96"/>
      <c r="O11048" s="96"/>
      <c r="P11048" s="96"/>
    </row>
    <row r="11049" spans="1:16" x14ac:dyDescent="0.25">
      <c r="A11049" s="100">
        <v>43815</v>
      </c>
      <c r="B11049" s="101">
        <v>21</v>
      </c>
      <c r="C11049" s="92" t="str">
        <f t="shared" si="516"/>
        <v>GET /party</v>
      </c>
      <c r="D11049" s="94" t="s">
        <v>207</v>
      </c>
      <c r="E11049" s="93" t="str">
        <f t="shared" si="517"/>
        <v>AISP</v>
      </c>
      <c r="F11049" s="93" t="str">
        <f t="shared" si="518"/>
        <v>Y</v>
      </c>
      <c r="G11049" s="95">
        <v>910272.58415566129</v>
      </c>
      <c r="H11049" s="102">
        <v>10619.585692267914</v>
      </c>
      <c r="I11049" s="102">
        <v>391.79471915770108</v>
      </c>
      <c r="J11049" s="96"/>
      <c r="K11049" s="96"/>
      <c r="L11049" s="96"/>
      <c r="M11049" s="96"/>
      <c r="N11049" s="96"/>
      <c r="O11049" s="96"/>
      <c r="P11049" s="96"/>
    </row>
    <row r="11050" spans="1:16" x14ac:dyDescent="0.25">
      <c r="A11050" s="100">
        <v>43815</v>
      </c>
      <c r="B11050" s="101">
        <v>22</v>
      </c>
      <c r="C11050" s="92" t="str">
        <f t="shared" si="516"/>
        <v>GET /accounts/{AccountId}/scheduled-payments</v>
      </c>
      <c r="D11050" s="94" t="s">
        <v>207</v>
      </c>
      <c r="E11050" s="93" t="str">
        <f t="shared" si="517"/>
        <v>AISP</v>
      </c>
      <c r="F11050" s="93" t="str">
        <f t="shared" si="518"/>
        <v>Y</v>
      </c>
      <c r="G11050" s="95">
        <v>1157312.6965942052</v>
      </c>
      <c r="H11050" s="102">
        <v>36414.830404252025</v>
      </c>
      <c r="I11050" s="102">
        <v>3.3287078571237512</v>
      </c>
      <c r="J11050" s="96"/>
      <c r="K11050" s="96"/>
      <c r="L11050" s="96"/>
      <c r="M11050" s="96"/>
      <c r="N11050" s="96"/>
      <c r="O11050" s="96"/>
      <c r="P11050" s="96"/>
    </row>
    <row r="11051" spans="1:16" x14ac:dyDescent="0.25">
      <c r="A11051" s="100">
        <v>43815</v>
      </c>
      <c r="B11051" s="101">
        <v>23</v>
      </c>
      <c r="C11051" s="92" t="str">
        <f t="shared" si="516"/>
        <v>GET /scheduled-payments</v>
      </c>
      <c r="D11051" s="94" t="s">
        <v>207</v>
      </c>
      <c r="E11051" s="93" t="str">
        <f t="shared" si="517"/>
        <v>AISP</v>
      </c>
      <c r="F11051" s="93" t="str">
        <f t="shared" si="518"/>
        <v>Y</v>
      </c>
      <c r="G11051" s="95">
        <v>2333094.6732609263</v>
      </c>
      <c r="H11051" s="102">
        <v>30105.663959378595</v>
      </c>
      <c r="I11051" s="102">
        <v>90.882083607873454</v>
      </c>
      <c r="J11051" s="96"/>
      <c r="K11051" s="96"/>
      <c r="L11051" s="96"/>
      <c r="M11051" s="96"/>
      <c r="N11051" s="96"/>
      <c r="O11051" s="96"/>
      <c r="P11051" s="96"/>
    </row>
    <row r="11052" spans="1:16" x14ac:dyDescent="0.25">
      <c r="A11052" s="100">
        <v>43815</v>
      </c>
      <c r="B11052" s="101">
        <v>24</v>
      </c>
      <c r="C11052" s="92" t="str">
        <f t="shared" si="516"/>
        <v>GET /accounts/{AccountId}/statements</v>
      </c>
      <c r="D11052" s="94" t="s">
        <v>207</v>
      </c>
      <c r="E11052" s="93" t="str">
        <f t="shared" si="517"/>
        <v>AISP</v>
      </c>
      <c r="F11052" s="93" t="str">
        <f t="shared" si="518"/>
        <v>Y</v>
      </c>
      <c r="G11052" s="95">
        <v>1161426.8540845877</v>
      </c>
      <c r="H11052" s="102">
        <v>14771.431662152176</v>
      </c>
      <c r="I11052" s="102">
        <v>154.7686143960351</v>
      </c>
      <c r="J11052" s="96"/>
      <c r="K11052" s="96"/>
      <c r="L11052" s="96"/>
      <c r="M11052" s="96"/>
      <c r="N11052" s="96"/>
      <c r="O11052" s="96"/>
      <c r="P11052" s="96"/>
    </row>
    <row r="11053" spans="1:16" x14ac:dyDescent="0.25">
      <c r="A11053" s="100">
        <v>43815</v>
      </c>
      <c r="B11053" s="101">
        <v>25</v>
      </c>
      <c r="C11053" s="92" t="str">
        <f t="shared" si="516"/>
        <v>GET /accounts/{AccountId}/statements/{StatementId}</v>
      </c>
      <c r="D11053" s="94" t="s">
        <v>207</v>
      </c>
      <c r="E11053" s="93" t="str">
        <f t="shared" si="517"/>
        <v>AISP</v>
      </c>
      <c r="F11053" s="93" t="str">
        <f t="shared" si="518"/>
        <v>Y</v>
      </c>
      <c r="G11053" s="95">
        <v>1210211.6089368789</v>
      </c>
      <c r="H11053" s="102">
        <v>24258.622009459017</v>
      </c>
      <c r="I11053" s="102">
        <v>121.57753079788509</v>
      </c>
      <c r="J11053" s="96"/>
      <c r="K11053" s="96"/>
      <c r="L11053" s="96"/>
      <c r="M11053" s="96"/>
      <c r="N11053" s="96"/>
      <c r="O11053" s="96"/>
      <c r="P11053" s="96"/>
    </row>
    <row r="11054" spans="1:16" x14ac:dyDescent="0.25">
      <c r="A11054" s="100">
        <v>43815</v>
      </c>
      <c r="B11054" s="101">
        <v>26</v>
      </c>
      <c r="C11054" s="92" t="str">
        <f t="shared" si="516"/>
        <v>GET /accounts/{AccountId}/statements/{StatementId}/file</v>
      </c>
      <c r="D11054" s="94" t="s">
        <v>207</v>
      </c>
      <c r="E11054" s="93" t="str">
        <f t="shared" si="517"/>
        <v>AISP</v>
      </c>
      <c r="F11054" s="93" t="str">
        <f t="shared" si="518"/>
        <v>Y</v>
      </c>
      <c r="G11054" s="95">
        <v>2431996.6136320047</v>
      </c>
      <c r="H11054" s="102">
        <v>23454.244629959874</v>
      </c>
      <c r="I11054" s="102">
        <v>101.36972633363344</v>
      </c>
      <c r="J11054" s="96"/>
      <c r="K11054" s="96"/>
      <c r="L11054" s="96"/>
      <c r="M11054" s="96"/>
      <c r="N11054" s="96"/>
      <c r="O11054" s="96"/>
      <c r="P11054" s="96"/>
    </row>
    <row r="11055" spans="1:16" x14ac:dyDescent="0.25">
      <c r="A11055" s="100">
        <v>43815</v>
      </c>
      <c r="B11055" s="101">
        <v>27</v>
      </c>
      <c r="C11055" s="92" t="str">
        <f t="shared" si="516"/>
        <v>GET /accounts/{AccountId}/statements/{StatementId}/transactions</v>
      </c>
      <c r="D11055" s="94" t="s">
        <v>207</v>
      </c>
      <c r="E11055" s="93" t="str">
        <f t="shared" si="517"/>
        <v>AISP</v>
      </c>
      <c r="F11055" s="93" t="str">
        <f t="shared" si="518"/>
        <v>Y</v>
      </c>
      <c r="G11055" s="95">
        <v>31369548.54055069</v>
      </c>
      <c r="H11055" s="102">
        <v>7754.569691489929</v>
      </c>
      <c r="I11055" s="102">
        <v>299.17367738432807</v>
      </c>
      <c r="J11055" s="96"/>
      <c r="K11055" s="96"/>
      <c r="L11055" s="96"/>
      <c r="M11055" s="96"/>
      <c r="N11055" s="96"/>
      <c r="O11055" s="96"/>
      <c r="P11055" s="96"/>
    </row>
    <row r="11056" spans="1:16" x14ac:dyDescent="0.25">
      <c r="A11056" s="100">
        <v>43815</v>
      </c>
      <c r="B11056" s="101">
        <v>28</v>
      </c>
      <c r="C11056" s="92" t="str">
        <f t="shared" si="516"/>
        <v>GET /statements</v>
      </c>
      <c r="D11056" s="94" t="s">
        <v>207</v>
      </c>
      <c r="E11056" s="93" t="str">
        <f t="shared" si="517"/>
        <v>AISP</v>
      </c>
      <c r="F11056" s="93" t="str">
        <f t="shared" si="518"/>
        <v>Y</v>
      </c>
      <c r="G11056" s="95">
        <v>3805583.4218566245</v>
      </c>
      <c r="H11056" s="102">
        <v>39854.413391881099</v>
      </c>
      <c r="I11056" s="102">
        <v>76.502237939554064</v>
      </c>
      <c r="J11056" s="96"/>
      <c r="K11056" s="96"/>
      <c r="L11056" s="96"/>
      <c r="M11056" s="96"/>
      <c r="N11056" s="96"/>
      <c r="O11056" s="96"/>
      <c r="P11056" s="96"/>
    </row>
    <row r="11057" spans="1:16" x14ac:dyDescent="0.25">
      <c r="A11057" s="100">
        <v>43815</v>
      </c>
      <c r="B11057" s="101">
        <v>29</v>
      </c>
      <c r="C11057" s="92" t="str">
        <f t="shared" si="516"/>
        <v>POST /domestic-payment-consents</v>
      </c>
      <c r="D11057" s="94" t="s">
        <v>207</v>
      </c>
      <c r="E11057" s="93" t="str">
        <f t="shared" si="517"/>
        <v>PISP</v>
      </c>
      <c r="F11057" s="93" t="str">
        <f t="shared" si="518"/>
        <v>N</v>
      </c>
      <c r="G11057" s="95">
        <v>4332775.7064430388</v>
      </c>
      <c r="H11057" s="102">
        <v>8249.1280233934322</v>
      </c>
      <c r="I11057" s="102">
        <v>100.8909996082907</v>
      </c>
      <c r="J11057" s="96"/>
      <c r="K11057" s="96"/>
      <c r="L11057" s="96"/>
      <c r="M11057" s="96"/>
      <c r="N11057" s="96"/>
      <c r="O11057" s="96"/>
      <c r="P11057" s="96"/>
    </row>
    <row r="11058" spans="1:16" x14ac:dyDescent="0.25">
      <c r="A11058" s="100">
        <v>43815</v>
      </c>
      <c r="B11058" s="101">
        <v>30</v>
      </c>
      <c r="C11058" s="92" t="str">
        <f t="shared" si="516"/>
        <v>GET /domestic-payment-consents/{ConsentId}</v>
      </c>
      <c r="D11058" s="94" t="s">
        <v>207</v>
      </c>
      <c r="E11058" s="93" t="str">
        <f t="shared" si="517"/>
        <v>PISP</v>
      </c>
      <c r="F11058" s="93" t="str">
        <f t="shared" si="518"/>
        <v>N</v>
      </c>
      <c r="G11058" s="95">
        <v>13709450.613195114</v>
      </c>
      <c r="H11058" s="102">
        <v>19204.987600842811</v>
      </c>
      <c r="I11058" s="102">
        <v>149.6562085859573</v>
      </c>
      <c r="J11058" s="96"/>
      <c r="K11058" s="96"/>
      <c r="L11058" s="96"/>
      <c r="M11058" s="96"/>
      <c r="N11058" s="96"/>
      <c r="O11058" s="96"/>
      <c r="P11058" s="96"/>
    </row>
    <row r="11059" spans="1:16" x14ac:dyDescent="0.25">
      <c r="A11059" s="100">
        <v>43815</v>
      </c>
      <c r="B11059" s="101">
        <v>31</v>
      </c>
      <c r="C11059" s="92" t="str">
        <f t="shared" si="516"/>
        <v>POST /domestic-payments</v>
      </c>
      <c r="D11059" s="94" t="s">
        <v>207</v>
      </c>
      <c r="E11059" s="93" t="str">
        <f t="shared" si="517"/>
        <v>PISP</v>
      </c>
      <c r="F11059" s="93" t="str">
        <f t="shared" si="518"/>
        <v>Y</v>
      </c>
      <c r="G11059" s="95">
        <v>5356592.6692611799</v>
      </c>
      <c r="H11059" s="102">
        <v>16000.830881851913</v>
      </c>
      <c r="I11059" s="102">
        <v>6.7976899818297181</v>
      </c>
      <c r="J11059" s="96"/>
      <c r="K11059" s="96"/>
      <c r="L11059" s="96"/>
      <c r="M11059" s="96"/>
      <c r="N11059" s="96"/>
      <c r="O11059" s="96"/>
      <c r="P11059" s="96"/>
    </row>
    <row r="11060" spans="1:16" x14ac:dyDescent="0.25">
      <c r="A11060" s="100">
        <v>43815</v>
      </c>
      <c r="B11060" s="101">
        <v>32</v>
      </c>
      <c r="C11060" s="92" t="str">
        <f t="shared" si="516"/>
        <v>GET /domestic-payments/{DomesticPaymentId}</v>
      </c>
      <c r="D11060" s="94" t="s">
        <v>207</v>
      </c>
      <c r="E11060" s="93" t="str">
        <f t="shared" si="517"/>
        <v>PISP</v>
      </c>
      <c r="F11060" s="93" t="str">
        <f t="shared" si="518"/>
        <v>Y</v>
      </c>
      <c r="G11060" s="95">
        <v>37631302.545438379</v>
      </c>
      <c r="H11060" s="102">
        <v>37120.432758560608</v>
      </c>
      <c r="I11060" s="102">
        <v>75.259411518520949</v>
      </c>
      <c r="J11060" s="96"/>
      <c r="K11060" s="96"/>
      <c r="L11060" s="96"/>
      <c r="M11060" s="96"/>
      <c r="N11060" s="96"/>
      <c r="O11060" s="96"/>
      <c r="P11060" s="96"/>
    </row>
    <row r="11061" spans="1:16" x14ac:dyDescent="0.25">
      <c r="A11061" s="100">
        <v>43815</v>
      </c>
      <c r="B11061" s="101">
        <v>33</v>
      </c>
      <c r="C11061" s="92" t="str">
        <f t="shared" si="516"/>
        <v>POST /domestic-scheduled-payment-consents</v>
      </c>
      <c r="D11061" s="94" t="s">
        <v>207</v>
      </c>
      <c r="E11061" s="93" t="str">
        <f t="shared" si="517"/>
        <v>PISP</v>
      </c>
      <c r="F11061" s="93" t="str">
        <f t="shared" si="518"/>
        <v>N</v>
      </c>
      <c r="G11061" s="95">
        <v>17540634.949848723</v>
      </c>
      <c r="H11061" s="102">
        <v>17484.351959479674</v>
      </c>
      <c r="I11061" s="102">
        <v>116.55050730385331</v>
      </c>
      <c r="J11061" s="96"/>
      <c r="K11061" s="96"/>
      <c r="L11061" s="96"/>
      <c r="M11061" s="96"/>
      <c r="N11061" s="96"/>
      <c r="O11061" s="96"/>
      <c r="P11061" s="96"/>
    </row>
    <row r="11062" spans="1:16" x14ac:dyDescent="0.25">
      <c r="A11062" s="100">
        <v>43815</v>
      </c>
      <c r="B11062" s="101">
        <v>34</v>
      </c>
      <c r="C11062" s="92" t="str">
        <f t="shared" si="516"/>
        <v>GET /domestic-scheduled-payment-consents/{ConsentId}</v>
      </c>
      <c r="D11062" s="94" t="s">
        <v>207</v>
      </c>
      <c r="E11062" s="93" t="str">
        <f t="shared" si="517"/>
        <v>PISP</v>
      </c>
      <c r="F11062" s="93" t="str">
        <f t="shared" si="518"/>
        <v>N</v>
      </c>
      <c r="G11062" s="95">
        <v>12704657.183354758</v>
      </c>
      <c r="H11062" s="102">
        <v>13105.817274164096</v>
      </c>
      <c r="I11062" s="102">
        <v>81.351057833008397</v>
      </c>
      <c r="J11062" s="96"/>
      <c r="K11062" s="96"/>
      <c r="L11062" s="96"/>
      <c r="M11062" s="96"/>
      <c r="N11062" s="96"/>
      <c r="O11062" s="96"/>
      <c r="P11062" s="96"/>
    </row>
    <row r="11063" spans="1:16" x14ac:dyDescent="0.25">
      <c r="A11063" s="100">
        <v>43815</v>
      </c>
      <c r="B11063" s="101">
        <v>35</v>
      </c>
      <c r="C11063" s="92" t="str">
        <f t="shared" si="516"/>
        <v>POST /domestic-scheduled-payments</v>
      </c>
      <c r="D11063" s="94" t="s">
        <v>207</v>
      </c>
      <c r="E11063" s="93" t="str">
        <f t="shared" si="517"/>
        <v>PISP</v>
      </c>
      <c r="F11063" s="93" t="str">
        <f t="shared" si="518"/>
        <v>Y</v>
      </c>
      <c r="G11063" s="95">
        <v>32145322.347713456</v>
      </c>
      <c r="H11063" s="102">
        <v>46044.550984051959</v>
      </c>
      <c r="I11063" s="102">
        <v>173.57126720516538</v>
      </c>
      <c r="J11063" s="96"/>
      <c r="K11063" s="96"/>
      <c r="L11063" s="96"/>
      <c r="M11063" s="96"/>
      <c r="N11063" s="96"/>
      <c r="O11063" s="96"/>
      <c r="P11063" s="96"/>
    </row>
    <row r="11064" spans="1:16" x14ac:dyDescent="0.25">
      <c r="A11064" s="100">
        <v>43815</v>
      </c>
      <c r="B11064" s="101">
        <v>36</v>
      </c>
      <c r="C11064" s="92" t="str">
        <f t="shared" si="516"/>
        <v>GET /domestic-scheduled-payments/{DomesticScheduledPaymentId}</v>
      </c>
      <c r="D11064" s="94" t="s">
        <v>207</v>
      </c>
      <c r="E11064" s="93" t="str">
        <f t="shared" si="517"/>
        <v>PISP</v>
      </c>
      <c r="F11064" s="93" t="str">
        <f t="shared" si="518"/>
        <v>Y</v>
      </c>
      <c r="G11064" s="95">
        <v>13932639.260736907</v>
      </c>
      <c r="H11064" s="102">
        <v>34007.837572657765</v>
      </c>
      <c r="I11064" s="102">
        <v>82.513680429639422</v>
      </c>
      <c r="J11064" s="96"/>
      <c r="K11064" s="96"/>
      <c r="L11064" s="96"/>
      <c r="M11064" s="96"/>
      <c r="N11064" s="96"/>
      <c r="O11064" s="96"/>
      <c r="P11064" s="96"/>
    </row>
    <row r="11065" spans="1:16" x14ac:dyDescent="0.25">
      <c r="A11065" s="100">
        <v>43815</v>
      </c>
      <c r="B11065" s="101">
        <v>37</v>
      </c>
      <c r="C11065" s="92" t="str">
        <f t="shared" si="516"/>
        <v>POST /domestic-standing-order-consents</v>
      </c>
      <c r="D11065" s="94" t="s">
        <v>207</v>
      </c>
      <c r="E11065" s="93" t="str">
        <f t="shared" si="517"/>
        <v>PISP</v>
      </c>
      <c r="F11065" s="93" t="str">
        <f t="shared" si="518"/>
        <v>N</v>
      </c>
      <c r="G11065" s="95">
        <v>25900176.584762007</v>
      </c>
      <c r="H11065" s="101">
        <v>23871.927308681781</v>
      </c>
      <c r="I11065" s="101">
        <v>212.60784577013055</v>
      </c>
      <c r="J11065" s="96"/>
      <c r="K11065" s="96"/>
      <c r="L11065" s="96"/>
      <c r="M11065" s="96"/>
      <c r="N11065" s="96"/>
      <c r="O11065" s="96"/>
      <c r="P11065" s="96"/>
    </row>
    <row r="11066" spans="1:16" x14ac:dyDescent="0.25">
      <c r="A11066" s="100">
        <v>43815</v>
      </c>
      <c r="B11066" s="101">
        <v>38</v>
      </c>
      <c r="C11066" s="92" t="str">
        <f t="shared" si="516"/>
        <v>GET /domestic-standing-order-consents/{ConsentId}</v>
      </c>
      <c r="D11066" s="94" t="s">
        <v>207</v>
      </c>
      <c r="E11066" s="93" t="str">
        <f t="shared" si="517"/>
        <v>PISP</v>
      </c>
      <c r="F11066" s="93" t="str">
        <f t="shared" si="518"/>
        <v>N</v>
      </c>
      <c r="G11066" s="95">
        <v>27226491.910812054</v>
      </c>
      <c r="H11066" s="101">
        <v>33468.101445056571</v>
      </c>
      <c r="I11066" s="101">
        <v>221.906500183742</v>
      </c>
      <c r="J11066" s="96"/>
      <c r="K11066" s="96"/>
      <c r="L11066" s="96"/>
      <c r="M11066" s="96"/>
      <c r="N11066" s="96"/>
      <c r="O11066" s="96"/>
      <c r="P11066" s="96"/>
    </row>
    <row r="11067" spans="1:16" x14ac:dyDescent="0.25">
      <c r="A11067" s="100">
        <v>43815</v>
      </c>
      <c r="B11067" s="101">
        <v>39</v>
      </c>
      <c r="C11067" s="92" t="str">
        <f t="shared" si="516"/>
        <v>POST /domestic-standing-orders</v>
      </c>
      <c r="D11067" s="94" t="s">
        <v>207</v>
      </c>
      <c r="E11067" s="93" t="str">
        <f t="shared" si="517"/>
        <v>PISP</v>
      </c>
      <c r="F11067" s="93" t="str">
        <f t="shared" si="518"/>
        <v>Y</v>
      </c>
      <c r="G11067" s="95">
        <v>9103589.6452798713</v>
      </c>
      <c r="H11067" s="101">
        <v>21050.89646148586</v>
      </c>
      <c r="I11067" s="101">
        <v>2.3247540318507283</v>
      </c>
      <c r="J11067" s="96"/>
      <c r="K11067" s="96"/>
      <c r="L11067" s="96"/>
      <c r="M11067" s="96"/>
      <c r="N11067" s="96"/>
      <c r="O11067" s="96"/>
      <c r="P11067" s="96"/>
    </row>
    <row r="11068" spans="1:16" x14ac:dyDescent="0.25">
      <c r="A11068" s="100">
        <v>43815</v>
      </c>
      <c r="B11068" s="101">
        <v>40</v>
      </c>
      <c r="C11068" s="92" t="str">
        <f t="shared" si="516"/>
        <v>GET /domestic-standing-orders/{DomesticStandingOrderId}</v>
      </c>
      <c r="D11068" s="94" t="s">
        <v>207</v>
      </c>
      <c r="E11068" s="93" t="str">
        <f t="shared" si="517"/>
        <v>PISP</v>
      </c>
      <c r="F11068" s="93" t="str">
        <f t="shared" si="518"/>
        <v>Y</v>
      </c>
      <c r="G11068" s="95">
        <v>6593435.8266575737</v>
      </c>
      <c r="H11068" s="101">
        <v>8409.264850984795</v>
      </c>
      <c r="I11068" s="101">
        <v>248.62449805570537</v>
      </c>
      <c r="J11068" s="96"/>
      <c r="K11068" s="96"/>
      <c r="L11068" s="96"/>
      <c r="M11068" s="96"/>
      <c r="N11068" s="96"/>
      <c r="O11068" s="96"/>
      <c r="P11068" s="96"/>
    </row>
    <row r="11069" spans="1:16" x14ac:dyDescent="0.25">
      <c r="A11069" s="100">
        <v>43815</v>
      </c>
      <c r="B11069" s="101">
        <v>41</v>
      </c>
      <c r="C11069" s="92" t="str">
        <f t="shared" si="516"/>
        <v>POST /international-payment-consents</v>
      </c>
      <c r="D11069" s="94" t="s">
        <v>207</v>
      </c>
      <c r="E11069" s="93" t="str">
        <f t="shared" si="517"/>
        <v>PISP</v>
      </c>
      <c r="F11069" s="93" t="str">
        <f t="shared" si="518"/>
        <v>N</v>
      </c>
      <c r="G11069" s="95">
        <v>35889948.176930733</v>
      </c>
      <c r="H11069" s="101">
        <v>48731.817726147368</v>
      </c>
      <c r="I11069" s="101">
        <v>75.401516266563135</v>
      </c>
      <c r="J11069" s="96"/>
      <c r="K11069" s="96"/>
      <c r="L11069" s="96"/>
      <c r="M11069" s="96"/>
      <c r="N11069" s="96"/>
      <c r="O11069" s="96"/>
      <c r="P11069" s="96"/>
    </row>
    <row r="11070" spans="1:16" x14ac:dyDescent="0.25">
      <c r="A11070" s="100">
        <v>43815</v>
      </c>
      <c r="B11070" s="101">
        <v>42</v>
      </c>
      <c r="C11070" s="92" t="str">
        <f t="shared" si="516"/>
        <v>GET /international-payment-consents/{ConsentId}</v>
      </c>
      <c r="D11070" s="94" t="s">
        <v>207</v>
      </c>
      <c r="E11070" s="93" t="str">
        <f t="shared" si="517"/>
        <v>PISP</v>
      </c>
      <c r="F11070" s="93" t="str">
        <f t="shared" si="518"/>
        <v>N</v>
      </c>
      <c r="G11070" s="95">
        <v>34603060.924697772</v>
      </c>
      <c r="H11070" s="101">
        <v>35244.82437038135</v>
      </c>
      <c r="I11070" s="101">
        <v>295.543225041808</v>
      </c>
      <c r="J11070" s="96"/>
      <c r="K11070" s="96"/>
      <c r="L11070" s="96"/>
      <c r="M11070" s="96"/>
      <c r="N11070" s="96"/>
      <c r="O11070" s="96"/>
      <c r="P11070" s="96"/>
    </row>
    <row r="11071" spans="1:16" x14ac:dyDescent="0.25">
      <c r="A11071" s="100">
        <v>43815</v>
      </c>
      <c r="B11071" s="101">
        <v>43</v>
      </c>
      <c r="C11071" s="92" t="str">
        <f t="shared" si="516"/>
        <v>POST /international-payments</v>
      </c>
      <c r="D11071" s="94" t="s">
        <v>207</v>
      </c>
      <c r="E11071" s="93" t="str">
        <f t="shared" si="517"/>
        <v>PISP</v>
      </c>
      <c r="F11071" s="93" t="str">
        <f t="shared" si="518"/>
        <v>Y</v>
      </c>
      <c r="G11071" s="95">
        <v>36142562.248049758</v>
      </c>
      <c r="H11071" s="101">
        <v>39253.24325271148</v>
      </c>
      <c r="I11071" s="101">
        <v>49.270028917764684</v>
      </c>
      <c r="J11071" s="96"/>
      <c r="K11071" s="96"/>
      <c r="L11071" s="96"/>
      <c r="M11071" s="96"/>
      <c r="N11071" s="96"/>
      <c r="O11071" s="96"/>
      <c r="P11071" s="96"/>
    </row>
    <row r="11072" spans="1:16" x14ac:dyDescent="0.25">
      <c r="A11072" s="100">
        <v>43815</v>
      </c>
      <c r="B11072" s="101">
        <v>44</v>
      </c>
      <c r="C11072" s="92" t="str">
        <f t="shared" si="516"/>
        <v>GET /international-payments/{InternationalPaymentId}</v>
      </c>
      <c r="D11072" s="94" t="s">
        <v>207</v>
      </c>
      <c r="E11072" s="93" t="str">
        <f t="shared" si="517"/>
        <v>PISP</v>
      </c>
      <c r="F11072" s="93" t="str">
        <f t="shared" si="518"/>
        <v>Y</v>
      </c>
      <c r="G11072" s="95">
        <v>14400901.725330168</v>
      </c>
      <c r="H11072" s="101">
        <v>17650.203799941159</v>
      </c>
      <c r="I11072" s="101">
        <v>61.05134927946267</v>
      </c>
      <c r="J11072" s="96"/>
      <c r="K11072" s="96"/>
      <c r="L11072" s="96"/>
      <c r="M11072" s="96"/>
      <c r="N11072" s="96"/>
      <c r="O11072" s="96"/>
      <c r="P11072" s="96"/>
    </row>
    <row r="11073" spans="1:16" x14ac:dyDescent="0.25">
      <c r="A11073" s="100">
        <v>43815</v>
      </c>
      <c r="B11073" s="101">
        <v>45</v>
      </c>
      <c r="C11073" s="92" t="str">
        <f t="shared" si="516"/>
        <v>POST /international-scheduled-payment-consents</v>
      </c>
      <c r="D11073" s="94" t="s">
        <v>207</v>
      </c>
      <c r="E11073" s="93" t="str">
        <f t="shared" si="517"/>
        <v>PISP</v>
      </c>
      <c r="F11073" s="93" t="str">
        <f t="shared" si="518"/>
        <v>N</v>
      </c>
      <c r="G11073" s="95">
        <v>27019282.609752826</v>
      </c>
      <c r="H11073" s="101">
        <v>34559.407385712591</v>
      </c>
      <c r="I11073" s="101">
        <v>15.524275523391045</v>
      </c>
      <c r="J11073" s="96"/>
      <c r="K11073" s="96"/>
      <c r="L11073" s="96"/>
      <c r="M11073" s="96"/>
      <c r="N11073" s="96"/>
      <c r="O11073" s="96"/>
      <c r="P11073" s="96"/>
    </row>
    <row r="11074" spans="1:16" x14ac:dyDescent="0.25">
      <c r="A11074" s="100">
        <v>43815</v>
      </c>
      <c r="B11074" s="101">
        <v>46</v>
      </c>
      <c r="C11074" s="92" t="str">
        <f t="shared" si="516"/>
        <v>GET /international-scheduled-payment-consents/{ConsentId}</v>
      </c>
      <c r="D11074" s="94" t="s">
        <v>207</v>
      </c>
      <c r="E11074" s="93" t="str">
        <f t="shared" si="517"/>
        <v>PISP</v>
      </c>
      <c r="F11074" s="93" t="str">
        <f t="shared" si="518"/>
        <v>N</v>
      </c>
      <c r="G11074" s="95">
        <v>10098965.872951077</v>
      </c>
      <c r="H11074" s="101">
        <v>27046.044229060943</v>
      </c>
      <c r="I11074" s="101">
        <v>29.695491959319469</v>
      </c>
      <c r="J11074" s="96"/>
      <c r="K11074" s="96"/>
      <c r="L11074" s="96"/>
      <c r="M11074" s="96"/>
      <c r="N11074" s="96"/>
      <c r="O11074" s="96"/>
      <c r="P11074" s="96"/>
    </row>
    <row r="11075" spans="1:16" x14ac:dyDescent="0.25">
      <c r="A11075" s="100">
        <v>43815</v>
      </c>
      <c r="B11075" s="101">
        <v>47</v>
      </c>
      <c r="C11075" s="92" t="str">
        <f t="shared" si="516"/>
        <v>POST /international-scheduled-payments</v>
      </c>
      <c r="D11075" s="94" t="s">
        <v>207</v>
      </c>
      <c r="E11075" s="93" t="str">
        <f t="shared" si="517"/>
        <v>PISP</v>
      </c>
      <c r="F11075" s="93" t="str">
        <f t="shared" si="518"/>
        <v>Y</v>
      </c>
      <c r="G11075" s="95">
        <v>14049883.003059838</v>
      </c>
      <c r="H11075" s="101">
        <v>23532.244144836444</v>
      </c>
      <c r="I11075" s="101">
        <v>77.673621825022394</v>
      </c>
      <c r="J11075" s="96"/>
      <c r="K11075" s="96"/>
      <c r="L11075" s="96"/>
      <c r="M11075" s="96"/>
      <c r="N11075" s="96"/>
      <c r="O11075" s="96"/>
      <c r="P11075" s="96"/>
    </row>
    <row r="11076" spans="1:16" x14ac:dyDescent="0.25">
      <c r="A11076" s="100">
        <v>43815</v>
      </c>
      <c r="B11076" s="101">
        <v>48</v>
      </c>
      <c r="C11076" s="92" t="str">
        <f t="shared" si="516"/>
        <v>GET /international-scheduled-payments/{InternationalScheduledPaymentId}</v>
      </c>
      <c r="D11076" s="94" t="s">
        <v>207</v>
      </c>
      <c r="E11076" s="93" t="str">
        <f t="shared" si="517"/>
        <v>PISP</v>
      </c>
      <c r="F11076" s="93" t="str">
        <f t="shared" si="518"/>
        <v>Y</v>
      </c>
      <c r="G11076" s="95">
        <v>24240213.012647044</v>
      </c>
      <c r="H11076" s="101">
        <v>41345.247297417147</v>
      </c>
      <c r="I11076" s="101">
        <v>58.503451853344416</v>
      </c>
      <c r="J11076" s="96"/>
      <c r="K11076" s="96"/>
      <c r="L11076" s="96"/>
      <c r="M11076" s="96"/>
      <c r="N11076" s="96"/>
      <c r="O11076" s="96"/>
      <c r="P11076" s="96"/>
    </row>
    <row r="11077" spans="1:16" x14ac:dyDescent="0.25">
      <c r="A11077" s="100">
        <v>43815</v>
      </c>
      <c r="B11077" s="101">
        <v>49</v>
      </c>
      <c r="C11077" s="92" t="str">
        <f t="shared" si="516"/>
        <v>POST /international-standing-order-consents</v>
      </c>
      <c r="D11077" s="94" t="s">
        <v>207</v>
      </c>
      <c r="E11077" s="93" t="str">
        <f t="shared" si="517"/>
        <v>PISP</v>
      </c>
      <c r="F11077" s="93" t="str">
        <f t="shared" si="518"/>
        <v>N</v>
      </c>
      <c r="G11077" s="95">
        <v>3799819.472159381</v>
      </c>
      <c r="H11077" s="102">
        <v>12239.742603664135</v>
      </c>
      <c r="I11077" s="102">
        <v>6.0618690795774599</v>
      </c>
      <c r="J11077" s="96"/>
      <c r="K11077" s="96"/>
      <c r="L11077" s="96"/>
      <c r="M11077" s="96"/>
      <c r="N11077" s="96"/>
      <c r="O11077" s="96"/>
      <c r="P11077" s="96"/>
    </row>
    <row r="11078" spans="1:16" x14ac:dyDescent="0.25">
      <c r="A11078" s="100">
        <v>43815</v>
      </c>
      <c r="B11078" s="101">
        <v>50</v>
      </c>
      <c r="C11078" s="92" t="str">
        <f t="shared" si="516"/>
        <v>GET /international-standing-order-consents/{ConsentId}</v>
      </c>
      <c r="D11078" s="94" t="s">
        <v>207</v>
      </c>
      <c r="E11078" s="93" t="str">
        <f t="shared" si="517"/>
        <v>PISP</v>
      </c>
      <c r="F11078" s="93" t="str">
        <f t="shared" si="518"/>
        <v>N</v>
      </c>
      <c r="G11078" s="95">
        <v>18712864.166275464</v>
      </c>
      <c r="H11078" s="102">
        <v>33710.720287454533</v>
      </c>
      <c r="I11078" s="102">
        <v>307.41207704262297</v>
      </c>
      <c r="J11078" s="96"/>
      <c r="K11078" s="96"/>
      <c r="L11078" s="96"/>
      <c r="M11078" s="96"/>
      <c r="N11078" s="96"/>
      <c r="O11078" s="96"/>
      <c r="P11078" s="96"/>
    </row>
    <row r="11079" spans="1:16" x14ac:dyDescent="0.25">
      <c r="A11079" s="100">
        <v>43815</v>
      </c>
      <c r="B11079" s="101">
        <v>51</v>
      </c>
      <c r="C11079" s="92" t="str">
        <f t="shared" si="516"/>
        <v>POST /international-standing-orders</v>
      </c>
      <c r="D11079" s="94" t="s">
        <v>207</v>
      </c>
      <c r="E11079" s="93" t="str">
        <f t="shared" si="517"/>
        <v>PISP</v>
      </c>
      <c r="F11079" s="93" t="str">
        <f t="shared" si="518"/>
        <v>Y</v>
      </c>
      <c r="G11079" s="95">
        <v>14536360.320014438</v>
      </c>
      <c r="H11079" s="102">
        <v>27282.766521766924</v>
      </c>
      <c r="I11079" s="102">
        <v>257.61370865370634</v>
      </c>
      <c r="J11079" s="96"/>
      <c r="K11079" s="96"/>
      <c r="L11079" s="96"/>
      <c r="M11079" s="96"/>
      <c r="N11079" s="96"/>
      <c r="O11079" s="96"/>
      <c r="P11079" s="96"/>
    </row>
    <row r="11080" spans="1:16" x14ac:dyDescent="0.25">
      <c r="A11080" s="100">
        <v>43815</v>
      </c>
      <c r="B11080" s="101">
        <v>52</v>
      </c>
      <c r="C11080" s="92" t="str">
        <f t="shared" ref="C11080:C11143" si="519">VLOOKUP($B11080,endpoints,3)</f>
        <v>GET /international-standing-orders/{InternationalStandingOrderPaymentId}</v>
      </c>
      <c r="D11080" s="94" t="s">
        <v>207</v>
      </c>
      <c r="E11080" s="93" t="str">
        <f t="shared" ref="E11080:E11143" si="520">VLOOKUP($B11080,endpoints,4)</f>
        <v>PISP</v>
      </c>
      <c r="F11080" s="93" t="str">
        <f t="shared" ref="F11080:F11143" si="521">VLOOKUP($B11080,endpoints,5)</f>
        <v>Y</v>
      </c>
      <c r="G11080" s="95">
        <v>7169190.8359615821</v>
      </c>
      <c r="H11080" s="102">
        <v>17360.824563083544</v>
      </c>
      <c r="I11080" s="102">
        <v>82.492463027941582</v>
      </c>
      <c r="J11080" s="96"/>
      <c r="K11080" s="96"/>
      <c r="L11080" s="96"/>
      <c r="M11080" s="96"/>
      <c r="N11080" s="96"/>
      <c r="O11080" s="96"/>
      <c r="P11080" s="96"/>
    </row>
    <row r="11081" spans="1:16" x14ac:dyDescent="0.25">
      <c r="A11081" s="100">
        <v>43815</v>
      </c>
      <c r="B11081" s="101">
        <v>53</v>
      </c>
      <c r="C11081" s="92" t="str">
        <f t="shared" si="519"/>
        <v>POST /file-payment-consents</v>
      </c>
      <c r="D11081" s="94" t="s">
        <v>207</v>
      </c>
      <c r="E11081" s="93" t="str">
        <f t="shared" si="520"/>
        <v>PISP</v>
      </c>
      <c r="F11081" s="93" t="str">
        <f t="shared" si="521"/>
        <v>N</v>
      </c>
      <c r="G11081" s="95">
        <v>13123131.836462248</v>
      </c>
      <c r="H11081" s="102">
        <v>14464.808262976412</v>
      </c>
      <c r="I11081" s="102">
        <v>23.353455675073366</v>
      </c>
      <c r="J11081" s="96"/>
      <c r="K11081" s="96"/>
      <c r="L11081" s="96"/>
      <c r="M11081" s="96"/>
      <c r="N11081" s="96"/>
      <c r="O11081" s="96"/>
      <c r="P11081" s="96"/>
    </row>
    <row r="11082" spans="1:16" x14ac:dyDescent="0.25">
      <c r="A11082" s="100">
        <v>43815</v>
      </c>
      <c r="B11082" s="101">
        <v>54</v>
      </c>
      <c r="C11082" s="92" t="str">
        <f t="shared" si="519"/>
        <v>GET /file-payment-consents/{ConsentId}</v>
      </c>
      <c r="D11082" s="94" t="s">
        <v>207</v>
      </c>
      <c r="E11082" s="93" t="str">
        <f t="shared" si="520"/>
        <v>PISP</v>
      </c>
      <c r="F11082" s="93" t="str">
        <f t="shared" si="521"/>
        <v>N</v>
      </c>
      <c r="G11082" s="95">
        <v>23123571.915823869</v>
      </c>
      <c r="H11082" s="102">
        <v>26231.177385521773</v>
      </c>
      <c r="I11082" s="102">
        <v>199.760955505863</v>
      </c>
      <c r="J11082" s="96"/>
      <c r="K11082" s="96"/>
      <c r="L11082" s="96"/>
      <c r="M11082" s="96"/>
      <c r="N11082" s="96"/>
      <c r="O11082" s="96"/>
      <c r="P11082" s="96"/>
    </row>
    <row r="11083" spans="1:16" x14ac:dyDescent="0.25">
      <c r="A11083" s="100">
        <v>43815</v>
      </c>
      <c r="B11083" s="101">
        <v>55</v>
      </c>
      <c r="C11083" s="92" t="str">
        <f t="shared" si="519"/>
        <v>POST /file-payment-consents/{ConsentId}/file</v>
      </c>
      <c r="D11083" s="94" t="s">
        <v>207</v>
      </c>
      <c r="E11083" s="93" t="str">
        <f t="shared" si="520"/>
        <v>PISP</v>
      </c>
      <c r="F11083" s="93" t="str">
        <f t="shared" si="521"/>
        <v>N</v>
      </c>
      <c r="G11083" s="95">
        <v>20796919.029075593</v>
      </c>
      <c r="H11083" s="102">
        <v>30835.812105590496</v>
      </c>
      <c r="I11083" s="102">
        <v>71.412706065070253</v>
      </c>
      <c r="J11083" s="96"/>
      <c r="K11083" s="96"/>
      <c r="L11083" s="96"/>
      <c r="M11083" s="96"/>
      <c r="N11083" s="96"/>
      <c r="O11083" s="96"/>
      <c r="P11083" s="96"/>
    </row>
    <row r="11084" spans="1:16" x14ac:dyDescent="0.25">
      <c r="A11084" s="100">
        <v>43815</v>
      </c>
      <c r="B11084" s="101">
        <v>56</v>
      </c>
      <c r="C11084" s="92" t="str">
        <f t="shared" si="519"/>
        <v>GET /file-payment-consents/{ConsentId}/file</v>
      </c>
      <c r="D11084" s="94" t="s">
        <v>207</v>
      </c>
      <c r="E11084" s="93" t="str">
        <f t="shared" si="520"/>
        <v>PISP</v>
      </c>
      <c r="F11084" s="93" t="str">
        <f t="shared" si="521"/>
        <v>N</v>
      </c>
      <c r="G11084" s="95">
        <v>26416068.40104245</v>
      </c>
      <c r="H11084" s="102">
        <v>35287.107522197715</v>
      </c>
      <c r="I11084" s="102">
        <v>46.711180178956219</v>
      </c>
      <c r="J11084" s="96"/>
      <c r="K11084" s="96"/>
      <c r="L11084" s="96"/>
      <c r="M11084" s="96"/>
      <c r="N11084" s="96"/>
      <c r="O11084" s="96"/>
      <c r="P11084" s="96"/>
    </row>
    <row r="11085" spans="1:16" x14ac:dyDescent="0.25">
      <c r="A11085" s="100">
        <v>43815</v>
      </c>
      <c r="B11085" s="101">
        <v>57</v>
      </c>
      <c r="C11085" s="92" t="str">
        <f t="shared" si="519"/>
        <v>POST /file-payments</v>
      </c>
      <c r="D11085" s="94" t="s">
        <v>207</v>
      </c>
      <c r="E11085" s="93" t="str">
        <f t="shared" si="520"/>
        <v>PISP</v>
      </c>
      <c r="F11085" s="93" t="str">
        <f t="shared" si="521"/>
        <v>Y</v>
      </c>
      <c r="G11085" s="95">
        <v>433386395.17365855</v>
      </c>
      <c r="H11085" s="102">
        <v>4494.9047511758945</v>
      </c>
      <c r="I11085" s="102">
        <v>66.059564802747488</v>
      </c>
      <c r="J11085" s="96"/>
      <c r="K11085" s="96"/>
      <c r="L11085" s="96"/>
      <c r="M11085" s="96"/>
      <c r="N11085" s="96"/>
      <c r="O11085" s="96"/>
      <c r="P11085" s="96"/>
    </row>
    <row r="11086" spans="1:16" x14ac:dyDescent="0.25">
      <c r="A11086" s="100">
        <v>43815</v>
      </c>
      <c r="B11086" s="101">
        <v>58</v>
      </c>
      <c r="C11086" s="92" t="str">
        <f t="shared" si="519"/>
        <v>GET /file-payments/{FilePaymentId}</v>
      </c>
      <c r="D11086" s="94" t="s">
        <v>207</v>
      </c>
      <c r="E11086" s="93" t="str">
        <f t="shared" si="520"/>
        <v>PISP</v>
      </c>
      <c r="F11086" s="93" t="str">
        <f t="shared" si="521"/>
        <v>Y</v>
      </c>
      <c r="G11086" s="95">
        <v>77542853.627649501</v>
      </c>
      <c r="H11086" s="102">
        <v>832.26461905072301</v>
      </c>
      <c r="I11086" s="102">
        <v>125.70796596853788</v>
      </c>
      <c r="J11086" s="96"/>
      <c r="K11086" s="96"/>
      <c r="L11086" s="96"/>
      <c r="M11086" s="96"/>
      <c r="N11086" s="96"/>
      <c r="O11086" s="96"/>
      <c r="P11086" s="96"/>
    </row>
    <row r="11087" spans="1:16" x14ac:dyDescent="0.25">
      <c r="A11087" s="100">
        <v>43815</v>
      </c>
      <c r="B11087" s="101">
        <v>59</v>
      </c>
      <c r="C11087" s="92" t="str">
        <f t="shared" si="519"/>
        <v>GET /file-payments/{FilePaymentId}/report-file</v>
      </c>
      <c r="D11087" s="94" t="s">
        <v>207</v>
      </c>
      <c r="E11087" s="93" t="str">
        <f t="shared" si="520"/>
        <v>PISP</v>
      </c>
      <c r="F11087" s="93" t="str">
        <f t="shared" si="521"/>
        <v>Y</v>
      </c>
      <c r="G11087" s="95">
        <v>68605220.222371727</v>
      </c>
      <c r="H11087" s="102">
        <v>2511.1660052018296</v>
      </c>
      <c r="I11087" s="102">
        <v>86.393429630115676</v>
      </c>
      <c r="J11087" s="96"/>
      <c r="K11087" s="96"/>
      <c r="L11087" s="96"/>
      <c r="M11087" s="96"/>
      <c r="N11087" s="96"/>
      <c r="O11087" s="96"/>
      <c r="P11087" s="96"/>
    </row>
    <row r="11088" spans="1:16" x14ac:dyDescent="0.25">
      <c r="A11088" s="100">
        <v>43815</v>
      </c>
      <c r="B11088" s="101">
        <v>60</v>
      </c>
      <c r="C11088" s="92" t="str">
        <f t="shared" si="519"/>
        <v>POST /funds-confirmation-consents</v>
      </c>
      <c r="D11088" s="94" t="s">
        <v>207</v>
      </c>
      <c r="E11088" s="93" t="str">
        <f t="shared" si="520"/>
        <v>CoF</v>
      </c>
      <c r="F11088" s="93" t="str">
        <f t="shared" si="521"/>
        <v>N</v>
      </c>
      <c r="G11088" s="95">
        <v>15999259.011803463</v>
      </c>
      <c r="H11088" s="102">
        <v>14173.279816932181</v>
      </c>
      <c r="I11088" s="102">
        <v>13.193716992394787</v>
      </c>
      <c r="J11088" s="96"/>
      <c r="K11088" s="96"/>
      <c r="L11088" s="96"/>
      <c r="M11088" s="96"/>
      <c r="N11088" s="96"/>
      <c r="O11088" s="96"/>
      <c r="P11088" s="96"/>
    </row>
    <row r="11089" spans="1:16" x14ac:dyDescent="0.25">
      <c r="A11089" s="100">
        <v>43815</v>
      </c>
      <c r="B11089" s="101">
        <v>61</v>
      </c>
      <c r="C11089" s="92" t="str">
        <f t="shared" si="519"/>
        <v>GET /funds-confirmation-consents/{ConsentId}</v>
      </c>
      <c r="D11089" s="94" t="s">
        <v>207</v>
      </c>
      <c r="E11089" s="93" t="str">
        <f t="shared" si="520"/>
        <v>CoF</v>
      </c>
      <c r="F11089" s="93" t="str">
        <f t="shared" si="521"/>
        <v>N</v>
      </c>
      <c r="G11089" s="95">
        <v>23098132.904746931</v>
      </c>
      <c r="H11089" s="102">
        <v>38633.977498962035</v>
      </c>
      <c r="I11089" s="102">
        <v>223.77747641518252</v>
      </c>
      <c r="J11089" s="96"/>
      <c r="K11089" s="96"/>
      <c r="L11089" s="96"/>
      <c r="M11089" s="96"/>
      <c r="N11089" s="96"/>
      <c r="O11089" s="96"/>
      <c r="P11089" s="96"/>
    </row>
    <row r="11090" spans="1:16" x14ac:dyDescent="0.25">
      <c r="A11090" s="100">
        <v>43815</v>
      </c>
      <c r="B11090" s="101">
        <v>62</v>
      </c>
      <c r="C11090" s="92" t="str">
        <f t="shared" si="519"/>
        <v>DELETE /funds-confirmation-consents/{ConsentId}</v>
      </c>
      <c r="D11090" s="94" t="s">
        <v>207</v>
      </c>
      <c r="E11090" s="93" t="str">
        <f t="shared" si="520"/>
        <v>CoF</v>
      </c>
      <c r="F11090" s="93" t="str">
        <f t="shared" si="521"/>
        <v>N</v>
      </c>
      <c r="G11090" s="95">
        <v>7090962.2974242968</v>
      </c>
      <c r="H11090" s="102">
        <v>12169.592065940522</v>
      </c>
      <c r="I11090" s="102">
        <v>127.66687784190179</v>
      </c>
      <c r="J11090" s="96"/>
      <c r="K11090" s="96"/>
      <c r="L11090" s="96"/>
      <c r="M11090" s="96"/>
      <c r="N11090" s="96"/>
      <c r="O11090" s="96"/>
      <c r="P11090" s="96"/>
    </row>
    <row r="11091" spans="1:16" x14ac:dyDescent="0.25">
      <c r="A11091" s="100">
        <v>43815</v>
      </c>
      <c r="B11091" s="101">
        <v>63</v>
      </c>
      <c r="C11091" s="92" t="str">
        <f t="shared" si="519"/>
        <v>POST /funds-confirmations</v>
      </c>
      <c r="D11091" s="94" t="s">
        <v>207</v>
      </c>
      <c r="E11091" s="93" t="str">
        <f t="shared" si="520"/>
        <v>CoF</v>
      </c>
      <c r="F11091" s="93" t="str">
        <f t="shared" si="521"/>
        <v>Y</v>
      </c>
      <c r="G11091" s="95">
        <v>10169356.390955824</v>
      </c>
      <c r="H11091" s="102">
        <v>18849.77942675821</v>
      </c>
      <c r="I11091" s="102">
        <v>220.35903941865868</v>
      </c>
      <c r="J11091" s="96"/>
      <c r="K11091" s="96"/>
      <c r="L11091" s="96"/>
      <c r="M11091" s="96"/>
      <c r="N11091" s="96"/>
      <c r="O11091" s="96"/>
      <c r="P11091" s="96"/>
    </row>
    <row r="11092" spans="1:16" x14ac:dyDescent="0.25">
      <c r="A11092" s="46">
        <v>43815</v>
      </c>
      <c r="B11092" s="101">
        <v>0</v>
      </c>
      <c r="C11092" s="92" t="str">
        <f t="shared" si="519"/>
        <v>OIDC endpoints for token IDs</v>
      </c>
      <c r="D11092" s="94" t="s">
        <v>208</v>
      </c>
      <c r="E11092" s="93" t="str">
        <f t="shared" si="520"/>
        <v>OIDC</v>
      </c>
      <c r="F11092" s="93" t="str">
        <f t="shared" si="521"/>
        <v>N</v>
      </c>
      <c r="G11092" s="112">
        <v>776364858.87013924</v>
      </c>
      <c r="H11092" s="68">
        <v>1485907.1283608526</v>
      </c>
      <c r="I11092" s="68">
        <v>539.90721030723125</v>
      </c>
      <c r="J11092" s="96"/>
      <c r="K11092" s="96"/>
      <c r="L11092" s="96"/>
      <c r="M11092" s="96"/>
      <c r="N11092" s="96"/>
      <c r="O11092" s="96"/>
      <c r="P11092" s="96"/>
    </row>
    <row r="11093" spans="1:16" x14ac:dyDescent="0.25">
      <c r="A11093" s="97">
        <v>43815</v>
      </c>
      <c r="B11093" s="101">
        <v>1</v>
      </c>
      <c r="C11093" s="92" t="str">
        <f t="shared" si="519"/>
        <v>POST /account-access-consents</v>
      </c>
      <c r="D11093" s="94" t="s">
        <v>208</v>
      </c>
      <c r="E11093" s="93" t="str">
        <f t="shared" si="520"/>
        <v>AISP</v>
      </c>
      <c r="F11093" s="93" t="str">
        <f t="shared" si="521"/>
        <v>N</v>
      </c>
      <c r="G11093" s="95">
        <v>558592.78441185295</v>
      </c>
      <c r="H11093" s="99">
        <v>30423.741996631343</v>
      </c>
      <c r="I11093" s="99">
        <v>78.698431586599241</v>
      </c>
      <c r="J11093" s="96"/>
      <c r="K11093" s="96"/>
      <c r="L11093" s="96"/>
      <c r="M11093" s="96"/>
      <c r="N11093" s="96"/>
      <c r="O11093" s="96"/>
      <c r="P11093" s="96"/>
    </row>
    <row r="11094" spans="1:16" x14ac:dyDescent="0.25">
      <c r="A11094" s="97">
        <v>43815</v>
      </c>
      <c r="B11094" s="101">
        <v>2</v>
      </c>
      <c r="C11094" s="92" t="str">
        <f t="shared" si="519"/>
        <v>GET /account-access-consents/{ConsentId}</v>
      </c>
      <c r="D11094" s="94" t="s">
        <v>208</v>
      </c>
      <c r="E11094" s="93" t="str">
        <f t="shared" si="520"/>
        <v>AISP</v>
      </c>
      <c r="F11094" s="93" t="str">
        <f t="shared" si="521"/>
        <v>N</v>
      </c>
      <c r="G11094" s="95">
        <v>1230946.0567340245</v>
      </c>
      <c r="H11094" s="99">
        <v>29986.107458248265</v>
      </c>
      <c r="I11094" s="99">
        <v>35.40493287089798</v>
      </c>
      <c r="J11094" s="96"/>
      <c r="K11094" s="96"/>
      <c r="L11094" s="96"/>
      <c r="M11094" s="96"/>
      <c r="N11094" s="96"/>
      <c r="O11094" s="96"/>
      <c r="P11094" s="96"/>
    </row>
    <row r="11095" spans="1:16" x14ac:dyDescent="0.25">
      <c r="A11095" s="97">
        <v>43815</v>
      </c>
      <c r="B11095" s="101">
        <v>3</v>
      </c>
      <c r="C11095" s="92" t="str">
        <f t="shared" si="519"/>
        <v>DELETE /account-access-consents/{ConsentId}</v>
      </c>
      <c r="D11095" s="94" t="s">
        <v>208</v>
      </c>
      <c r="E11095" s="93" t="str">
        <f t="shared" si="520"/>
        <v>AISP</v>
      </c>
      <c r="F11095" s="93" t="str">
        <f t="shared" si="521"/>
        <v>N</v>
      </c>
      <c r="G11095" s="95">
        <v>608724.89220596431</v>
      </c>
      <c r="H11095" s="99">
        <v>27743.925835550282</v>
      </c>
      <c r="I11095" s="99">
        <v>249.03225741107221</v>
      </c>
      <c r="J11095" s="96"/>
      <c r="K11095" s="96"/>
      <c r="L11095" s="96"/>
      <c r="M11095" s="96"/>
      <c r="N11095" s="96"/>
      <c r="O11095" s="96"/>
      <c r="P11095" s="96"/>
    </row>
    <row r="11096" spans="1:16" x14ac:dyDescent="0.25">
      <c r="A11096" s="97">
        <v>43815</v>
      </c>
      <c r="B11096" s="101">
        <v>4</v>
      </c>
      <c r="C11096" s="92" t="str">
        <f t="shared" si="519"/>
        <v>GET /accounts</v>
      </c>
      <c r="D11096" s="94" t="s">
        <v>208</v>
      </c>
      <c r="E11096" s="93" t="str">
        <f t="shared" si="520"/>
        <v>AISP</v>
      </c>
      <c r="F11096" s="93" t="str">
        <f t="shared" si="521"/>
        <v>Y</v>
      </c>
      <c r="G11096" s="95">
        <v>1474193.6148428596</v>
      </c>
      <c r="H11096" s="99">
        <v>29855.989738252138</v>
      </c>
      <c r="I11096" s="99">
        <v>76.104842388476186</v>
      </c>
      <c r="J11096" s="96"/>
      <c r="K11096" s="96"/>
      <c r="L11096" s="96"/>
      <c r="M11096" s="96"/>
      <c r="N11096" s="96"/>
      <c r="O11096" s="96"/>
      <c r="P11096" s="96"/>
    </row>
    <row r="11097" spans="1:16" x14ac:dyDescent="0.25">
      <c r="A11097" s="97">
        <v>43815</v>
      </c>
      <c r="B11097" s="101">
        <v>5</v>
      </c>
      <c r="C11097" s="92" t="str">
        <f t="shared" si="519"/>
        <v>GET /accounts/{AccountId}</v>
      </c>
      <c r="D11097" s="94" t="s">
        <v>208</v>
      </c>
      <c r="E11097" s="93" t="str">
        <f t="shared" si="520"/>
        <v>AISP</v>
      </c>
      <c r="F11097" s="93" t="str">
        <f t="shared" si="521"/>
        <v>Y</v>
      </c>
      <c r="G11097" s="95">
        <v>2715780.7847006638</v>
      </c>
      <c r="H11097" s="99">
        <v>44106.164579640536</v>
      </c>
      <c r="I11097" s="99">
        <v>87.613191873631692</v>
      </c>
      <c r="J11097" s="96"/>
      <c r="K11097" s="96"/>
      <c r="L11097" s="96"/>
      <c r="M11097" s="96"/>
      <c r="N11097" s="96"/>
      <c r="O11097" s="96"/>
      <c r="P11097" s="96"/>
    </row>
    <row r="11098" spans="1:16" x14ac:dyDescent="0.25">
      <c r="A11098" s="97">
        <v>43815</v>
      </c>
      <c r="B11098" s="101">
        <v>6</v>
      </c>
      <c r="C11098" s="92" t="str">
        <f t="shared" si="519"/>
        <v>GET /accounts/{AccountId}/balances</v>
      </c>
      <c r="D11098" s="94" t="s">
        <v>208</v>
      </c>
      <c r="E11098" s="93" t="str">
        <f t="shared" si="520"/>
        <v>AISP</v>
      </c>
      <c r="F11098" s="93" t="str">
        <f t="shared" si="521"/>
        <v>Y</v>
      </c>
      <c r="G11098" s="95">
        <v>1913765.3849024435</v>
      </c>
      <c r="H11098" s="99">
        <v>29794.258676149966</v>
      </c>
      <c r="I11098" s="99">
        <v>146.60941634258231</v>
      </c>
      <c r="J11098" s="96"/>
      <c r="K11098" s="96"/>
      <c r="L11098" s="96"/>
      <c r="M11098" s="96"/>
      <c r="N11098" s="96"/>
      <c r="O11098" s="96"/>
      <c r="P11098" s="96"/>
    </row>
    <row r="11099" spans="1:16" x14ac:dyDescent="0.25">
      <c r="A11099" s="97">
        <v>43815</v>
      </c>
      <c r="B11099" s="101">
        <v>7</v>
      </c>
      <c r="C11099" s="92" t="str">
        <f t="shared" si="519"/>
        <v>GET /balances</v>
      </c>
      <c r="D11099" s="94" t="s">
        <v>208</v>
      </c>
      <c r="E11099" s="93" t="str">
        <f t="shared" si="520"/>
        <v>AISP</v>
      </c>
      <c r="F11099" s="93" t="str">
        <f t="shared" si="521"/>
        <v>Y</v>
      </c>
      <c r="G11099" s="95">
        <v>1171778.7378028804</v>
      </c>
      <c r="H11099" s="99">
        <v>23929.146693021448</v>
      </c>
      <c r="I11099" s="99">
        <v>148.44031036662648</v>
      </c>
      <c r="J11099" s="96"/>
      <c r="K11099" s="96"/>
      <c r="L11099" s="96"/>
      <c r="M11099" s="96"/>
      <c r="N11099" s="96"/>
      <c r="O11099" s="96"/>
      <c r="P11099" s="96"/>
    </row>
    <row r="11100" spans="1:16" x14ac:dyDescent="0.25">
      <c r="A11100" s="97">
        <v>43815</v>
      </c>
      <c r="B11100" s="101">
        <v>8</v>
      </c>
      <c r="C11100" s="92" t="str">
        <f t="shared" si="519"/>
        <v>GET /accounts/{AccountId}/transactions</v>
      </c>
      <c r="D11100" s="94" t="s">
        <v>208</v>
      </c>
      <c r="E11100" s="93" t="str">
        <f t="shared" si="520"/>
        <v>AISP</v>
      </c>
      <c r="F11100" s="93" t="str">
        <f t="shared" si="521"/>
        <v>Y</v>
      </c>
      <c r="G11100" s="95">
        <v>31057439.381901413</v>
      </c>
      <c r="H11100" s="99">
        <v>20394.032553105953</v>
      </c>
      <c r="I11100" s="99">
        <v>171.07602676066094</v>
      </c>
      <c r="J11100" s="96"/>
      <c r="K11100" s="96"/>
      <c r="L11100" s="96"/>
      <c r="M11100" s="96"/>
      <c r="N11100" s="96"/>
      <c r="O11100" s="96"/>
      <c r="P11100" s="96"/>
    </row>
    <row r="11101" spans="1:16" x14ac:dyDescent="0.25">
      <c r="A11101" s="97">
        <v>43815</v>
      </c>
      <c r="B11101" s="101">
        <v>9</v>
      </c>
      <c r="C11101" s="92" t="str">
        <f t="shared" si="519"/>
        <v>GET /transactions</v>
      </c>
      <c r="D11101" s="94" t="s">
        <v>208</v>
      </c>
      <c r="E11101" s="93" t="str">
        <f t="shared" si="520"/>
        <v>AISP</v>
      </c>
      <c r="F11101" s="93" t="str">
        <f t="shared" si="521"/>
        <v>Y</v>
      </c>
      <c r="G11101" s="95">
        <v>285867669.51081836</v>
      </c>
      <c r="H11101" s="99">
        <v>40381.252706914602</v>
      </c>
      <c r="I11101" s="99">
        <v>32.875859596908512</v>
      </c>
      <c r="J11101" s="96"/>
      <c r="K11101" s="96"/>
      <c r="L11101" s="96"/>
      <c r="M11101" s="96"/>
      <c r="N11101" s="96"/>
      <c r="O11101" s="96"/>
      <c r="P11101" s="96"/>
    </row>
    <row r="11102" spans="1:16" x14ac:dyDescent="0.25">
      <c r="A11102" s="97">
        <v>43815</v>
      </c>
      <c r="B11102" s="101">
        <v>10</v>
      </c>
      <c r="C11102" s="92" t="str">
        <f t="shared" si="519"/>
        <v>GET /accounts/{AccountId}/beneficiaries</v>
      </c>
      <c r="D11102" s="94" t="s">
        <v>208</v>
      </c>
      <c r="E11102" s="93" t="str">
        <f t="shared" si="520"/>
        <v>AISP</v>
      </c>
      <c r="F11102" s="93" t="str">
        <f t="shared" si="521"/>
        <v>Y</v>
      </c>
      <c r="G11102" s="95">
        <v>2082854.8049045976</v>
      </c>
      <c r="H11102" s="99">
        <v>30332.31018206813</v>
      </c>
      <c r="I11102" s="99">
        <v>129.36231712660455</v>
      </c>
      <c r="J11102" s="96"/>
      <c r="K11102" s="96"/>
      <c r="L11102" s="96"/>
      <c r="M11102" s="96"/>
      <c r="N11102" s="96"/>
      <c r="O11102" s="96"/>
      <c r="P11102" s="96"/>
    </row>
    <row r="11103" spans="1:16" x14ac:dyDescent="0.25">
      <c r="A11103" s="97">
        <v>43815</v>
      </c>
      <c r="B11103" s="101">
        <v>11</v>
      </c>
      <c r="C11103" s="92" t="str">
        <f t="shared" si="519"/>
        <v>GET /beneficiaries</v>
      </c>
      <c r="D11103" s="94" t="s">
        <v>208</v>
      </c>
      <c r="E11103" s="93" t="str">
        <f t="shared" si="520"/>
        <v>AISP</v>
      </c>
      <c r="F11103" s="93" t="str">
        <f t="shared" si="521"/>
        <v>Y</v>
      </c>
      <c r="G11103" s="95">
        <v>2902505.5600120327</v>
      </c>
      <c r="H11103" s="99">
        <v>40624.573491485047</v>
      </c>
      <c r="I11103" s="99">
        <v>28.616812962526566</v>
      </c>
      <c r="J11103" s="96"/>
      <c r="K11103" s="96"/>
      <c r="L11103" s="96"/>
      <c r="M11103" s="96"/>
      <c r="N11103" s="96"/>
      <c r="O11103" s="96"/>
      <c r="P11103" s="96"/>
    </row>
    <row r="11104" spans="1:16" x14ac:dyDescent="0.25">
      <c r="A11104" s="97">
        <v>43815</v>
      </c>
      <c r="B11104" s="101">
        <v>12</v>
      </c>
      <c r="C11104" s="92" t="str">
        <f t="shared" si="519"/>
        <v>GET /accounts/{AccountId}/direct-debits</v>
      </c>
      <c r="D11104" s="94" t="s">
        <v>208</v>
      </c>
      <c r="E11104" s="93" t="str">
        <f t="shared" si="520"/>
        <v>AISP</v>
      </c>
      <c r="F11104" s="93" t="str">
        <f t="shared" si="521"/>
        <v>Y</v>
      </c>
      <c r="G11104" s="95">
        <v>1902953.6713788097</v>
      </c>
      <c r="H11104" s="99">
        <v>34688.195286639784</v>
      </c>
      <c r="I11104" s="99">
        <v>190.85442625511328</v>
      </c>
      <c r="J11104" s="96"/>
      <c r="K11104" s="96"/>
      <c r="L11104" s="96"/>
      <c r="M11104" s="96"/>
      <c r="N11104" s="96"/>
      <c r="O11104" s="96"/>
      <c r="P11104" s="96"/>
    </row>
    <row r="11105" spans="1:16" x14ac:dyDescent="0.25">
      <c r="A11105" s="97">
        <v>43815</v>
      </c>
      <c r="B11105" s="101">
        <v>13</v>
      </c>
      <c r="C11105" s="92" t="str">
        <f t="shared" si="519"/>
        <v>GET /direct-debits</v>
      </c>
      <c r="D11105" s="94" t="s">
        <v>208</v>
      </c>
      <c r="E11105" s="93" t="str">
        <f t="shared" si="520"/>
        <v>AISP</v>
      </c>
      <c r="F11105" s="93" t="str">
        <f t="shared" si="521"/>
        <v>Y</v>
      </c>
      <c r="G11105" s="95">
        <v>1609151.954395276</v>
      </c>
      <c r="H11105" s="99">
        <v>21808.176859787985</v>
      </c>
      <c r="I11105" s="99">
        <v>217.6716555403039</v>
      </c>
      <c r="J11105" s="96"/>
      <c r="K11105" s="96"/>
      <c r="L11105" s="96"/>
      <c r="M11105" s="96"/>
      <c r="N11105" s="96"/>
      <c r="O11105" s="96"/>
      <c r="P11105" s="96"/>
    </row>
    <row r="11106" spans="1:16" x14ac:dyDescent="0.25">
      <c r="A11106" s="97">
        <v>43815</v>
      </c>
      <c r="B11106" s="101">
        <v>14</v>
      </c>
      <c r="C11106" s="92" t="str">
        <f t="shared" si="519"/>
        <v>GET /accounts/{AccountId}/standing-orders</v>
      </c>
      <c r="D11106" s="94" t="s">
        <v>208</v>
      </c>
      <c r="E11106" s="93" t="str">
        <f t="shared" si="520"/>
        <v>AISP</v>
      </c>
      <c r="F11106" s="93" t="str">
        <f t="shared" si="521"/>
        <v>Y</v>
      </c>
      <c r="G11106" s="95">
        <v>906340.08049517963</v>
      </c>
      <c r="H11106" s="99">
        <v>18994.377712942634</v>
      </c>
      <c r="I11106" s="99">
        <v>137.77892885515976</v>
      </c>
      <c r="J11106" s="96"/>
      <c r="K11106" s="96"/>
      <c r="L11106" s="96"/>
      <c r="M11106" s="96"/>
      <c r="N11106" s="96"/>
      <c r="O11106" s="96"/>
      <c r="P11106" s="96"/>
    </row>
    <row r="11107" spans="1:16" x14ac:dyDescent="0.25">
      <c r="A11107" s="97">
        <v>43815</v>
      </c>
      <c r="B11107" s="101">
        <v>15</v>
      </c>
      <c r="C11107" s="92" t="str">
        <f t="shared" si="519"/>
        <v>GET /standing-orders</v>
      </c>
      <c r="D11107" s="94" t="s">
        <v>208</v>
      </c>
      <c r="E11107" s="93" t="str">
        <f t="shared" si="520"/>
        <v>AISP</v>
      </c>
      <c r="F11107" s="93" t="str">
        <f t="shared" si="521"/>
        <v>Y</v>
      </c>
      <c r="G11107" s="95">
        <v>1485681.5971987238</v>
      </c>
      <c r="H11107" s="99">
        <v>41055.019929303315</v>
      </c>
      <c r="I11107" s="99">
        <v>156.43389653236406</v>
      </c>
      <c r="J11107" s="96"/>
      <c r="K11107" s="96"/>
      <c r="L11107" s="96"/>
      <c r="M11107" s="96"/>
      <c r="N11107" s="96"/>
      <c r="O11107" s="96"/>
      <c r="P11107" s="96"/>
    </row>
    <row r="11108" spans="1:16" x14ac:dyDescent="0.25">
      <c r="A11108" s="97">
        <v>43815</v>
      </c>
      <c r="B11108" s="101">
        <v>16</v>
      </c>
      <c r="C11108" s="92" t="str">
        <f t="shared" si="519"/>
        <v>GET /accounts/{AccountId}/product</v>
      </c>
      <c r="D11108" s="94" t="s">
        <v>208</v>
      </c>
      <c r="E11108" s="93" t="str">
        <f t="shared" si="520"/>
        <v>AISP</v>
      </c>
      <c r="F11108" s="93" t="str">
        <f t="shared" si="521"/>
        <v>Y</v>
      </c>
      <c r="G11108" s="95">
        <v>391467.10280399123</v>
      </c>
      <c r="H11108" s="99">
        <v>5796.0439597797831</v>
      </c>
      <c r="I11108" s="99">
        <v>155.45741559225652</v>
      </c>
      <c r="J11108" s="96"/>
      <c r="K11108" s="96"/>
      <c r="L11108" s="96"/>
      <c r="M11108" s="96"/>
      <c r="N11108" s="96"/>
      <c r="O11108" s="96"/>
      <c r="P11108" s="96"/>
    </row>
    <row r="11109" spans="1:16" x14ac:dyDescent="0.25">
      <c r="A11109" s="97">
        <v>43815</v>
      </c>
      <c r="B11109" s="101">
        <v>17</v>
      </c>
      <c r="C11109" s="92" t="str">
        <f t="shared" si="519"/>
        <v>GET /products</v>
      </c>
      <c r="D11109" s="94" t="s">
        <v>208</v>
      </c>
      <c r="E11109" s="93" t="str">
        <f t="shared" si="520"/>
        <v>AISP</v>
      </c>
      <c r="F11109" s="93" t="str">
        <f t="shared" si="521"/>
        <v>Y</v>
      </c>
      <c r="G11109" s="95">
        <v>758060.83992304676</v>
      </c>
      <c r="H11109" s="99">
        <v>35681.620823727761</v>
      </c>
      <c r="I11109" s="99">
        <v>240.34014805332674</v>
      </c>
      <c r="J11109" s="96"/>
      <c r="K11109" s="96"/>
      <c r="L11109" s="96"/>
      <c r="M11109" s="96"/>
      <c r="N11109" s="96"/>
      <c r="O11109" s="96"/>
      <c r="P11109" s="96"/>
    </row>
    <row r="11110" spans="1:16" x14ac:dyDescent="0.25">
      <c r="A11110" s="97">
        <v>43815</v>
      </c>
      <c r="B11110" s="101">
        <v>18</v>
      </c>
      <c r="C11110" s="92" t="str">
        <f t="shared" si="519"/>
        <v>GET /accounts/{AccountId}/offers</v>
      </c>
      <c r="D11110" s="94" t="s">
        <v>208</v>
      </c>
      <c r="E11110" s="93" t="str">
        <f t="shared" si="520"/>
        <v>AISP</v>
      </c>
      <c r="F11110" s="93" t="str">
        <f t="shared" si="521"/>
        <v>Y</v>
      </c>
      <c r="G11110" s="95">
        <v>887836.70495060016</v>
      </c>
      <c r="H11110" s="99">
        <v>40959.716771460306</v>
      </c>
      <c r="I11110" s="99">
        <v>242.46539623648104</v>
      </c>
      <c r="J11110" s="96"/>
      <c r="K11110" s="96"/>
      <c r="L11110" s="96"/>
      <c r="M11110" s="96"/>
      <c r="N11110" s="96"/>
      <c r="O11110" s="96"/>
      <c r="P11110" s="96"/>
    </row>
    <row r="11111" spans="1:16" x14ac:dyDescent="0.25">
      <c r="A11111" s="97">
        <v>43815</v>
      </c>
      <c r="B11111" s="101">
        <v>19</v>
      </c>
      <c r="C11111" s="92" t="str">
        <f t="shared" si="519"/>
        <v>GET /offers</v>
      </c>
      <c r="D11111" s="94" t="s">
        <v>208</v>
      </c>
      <c r="E11111" s="93" t="str">
        <f t="shared" si="520"/>
        <v>AISP</v>
      </c>
      <c r="F11111" s="93" t="str">
        <f t="shared" si="521"/>
        <v>Y</v>
      </c>
      <c r="G11111" s="95">
        <v>2866189.0275669936</v>
      </c>
      <c r="H11111" s="99">
        <v>38832.008608238262</v>
      </c>
      <c r="I11111" s="99">
        <v>146.90053763551185</v>
      </c>
      <c r="J11111" s="96"/>
      <c r="K11111" s="96"/>
      <c r="L11111" s="96"/>
      <c r="M11111" s="96"/>
      <c r="N11111" s="96"/>
      <c r="O11111" s="96"/>
      <c r="P11111" s="96"/>
    </row>
    <row r="11112" spans="1:16" x14ac:dyDescent="0.25">
      <c r="A11112" s="97">
        <v>43815</v>
      </c>
      <c r="B11112" s="101">
        <v>20</v>
      </c>
      <c r="C11112" s="92" t="str">
        <f t="shared" si="519"/>
        <v>GET /accounts/{AccountId}/party</v>
      </c>
      <c r="D11112" s="94" t="s">
        <v>208</v>
      </c>
      <c r="E11112" s="93" t="str">
        <f t="shared" si="520"/>
        <v>AISP</v>
      </c>
      <c r="F11112" s="93" t="str">
        <f t="shared" si="521"/>
        <v>Y</v>
      </c>
      <c r="G11112" s="95">
        <v>1141722.1963173826</v>
      </c>
      <c r="H11112" s="99">
        <v>51426.543705704404</v>
      </c>
      <c r="I11112" s="99">
        <v>0</v>
      </c>
      <c r="J11112" s="96"/>
      <c r="K11112" s="96"/>
      <c r="L11112" s="96"/>
      <c r="M11112" s="96"/>
      <c r="N11112" s="96"/>
      <c r="O11112" s="96"/>
      <c r="P11112" s="96"/>
    </row>
    <row r="11113" spans="1:16" x14ac:dyDescent="0.25">
      <c r="A11113" s="97">
        <v>43815</v>
      </c>
      <c r="B11113" s="101">
        <v>21</v>
      </c>
      <c r="C11113" s="92" t="str">
        <f t="shared" si="519"/>
        <v>GET /party</v>
      </c>
      <c r="D11113" s="94" t="s">
        <v>208</v>
      </c>
      <c r="E11113" s="93" t="str">
        <f t="shared" si="520"/>
        <v>AISP</v>
      </c>
      <c r="F11113" s="93" t="str">
        <f t="shared" si="521"/>
        <v>Y</v>
      </c>
      <c r="G11113" s="95">
        <v>744768.47794554092</v>
      </c>
      <c r="H11113" s="99">
        <v>10411.358521831287</v>
      </c>
      <c r="I11113" s="99">
        <v>356.17701741609187</v>
      </c>
      <c r="J11113" s="96"/>
      <c r="K11113" s="96"/>
      <c r="L11113" s="96"/>
      <c r="M11113" s="96"/>
      <c r="N11113" s="96"/>
      <c r="O11113" s="96"/>
      <c r="P11113" s="96"/>
    </row>
    <row r="11114" spans="1:16" x14ac:dyDescent="0.25">
      <c r="A11114" s="97">
        <v>43815</v>
      </c>
      <c r="B11114" s="101">
        <v>22</v>
      </c>
      <c r="C11114" s="92" t="str">
        <f t="shared" si="519"/>
        <v>GET /accounts/{AccountId}/scheduled-payments</v>
      </c>
      <c r="D11114" s="94" t="s">
        <v>208</v>
      </c>
      <c r="E11114" s="93" t="str">
        <f t="shared" si="520"/>
        <v>AISP</v>
      </c>
      <c r="F11114" s="93" t="str">
        <f t="shared" si="521"/>
        <v>Y</v>
      </c>
      <c r="G11114" s="95">
        <v>946892.20630434959</v>
      </c>
      <c r="H11114" s="99">
        <v>35700.814121815711</v>
      </c>
      <c r="I11114" s="99">
        <v>3.0260980519306826</v>
      </c>
      <c r="J11114" s="96"/>
      <c r="K11114" s="96"/>
      <c r="L11114" s="96"/>
      <c r="M11114" s="96"/>
      <c r="N11114" s="96"/>
      <c r="O11114" s="96"/>
      <c r="P11114" s="96"/>
    </row>
    <row r="11115" spans="1:16" x14ac:dyDescent="0.25">
      <c r="A11115" s="97">
        <v>43815</v>
      </c>
      <c r="B11115" s="101">
        <v>23</v>
      </c>
      <c r="C11115" s="92" t="str">
        <f t="shared" si="519"/>
        <v>GET /scheduled-payments</v>
      </c>
      <c r="D11115" s="94" t="s">
        <v>208</v>
      </c>
      <c r="E11115" s="93" t="str">
        <f t="shared" si="520"/>
        <v>AISP</v>
      </c>
      <c r="F11115" s="93" t="str">
        <f t="shared" si="521"/>
        <v>Y</v>
      </c>
      <c r="G11115" s="95">
        <v>1908895.6417589399</v>
      </c>
      <c r="H11115" s="99">
        <v>29515.356822920192</v>
      </c>
      <c r="I11115" s="99">
        <v>82.620076007157678</v>
      </c>
      <c r="J11115" s="96"/>
      <c r="K11115" s="96"/>
      <c r="L11115" s="96"/>
      <c r="M11115" s="96"/>
      <c r="N11115" s="96"/>
      <c r="O11115" s="96"/>
      <c r="P11115" s="96"/>
    </row>
    <row r="11116" spans="1:16" x14ac:dyDescent="0.25">
      <c r="A11116" s="97">
        <v>43815</v>
      </c>
      <c r="B11116" s="101">
        <v>24</v>
      </c>
      <c r="C11116" s="92" t="str">
        <f t="shared" si="519"/>
        <v>GET /accounts/{AccountId}/statements</v>
      </c>
      <c r="D11116" s="94" t="s">
        <v>208</v>
      </c>
      <c r="E11116" s="93" t="str">
        <f t="shared" si="520"/>
        <v>AISP</v>
      </c>
      <c r="F11116" s="93" t="str">
        <f t="shared" si="521"/>
        <v>Y</v>
      </c>
      <c r="G11116" s="95">
        <v>950258.33516011713</v>
      </c>
      <c r="H11116" s="99">
        <v>14481.795747208014</v>
      </c>
      <c r="I11116" s="99">
        <v>140.69874036003191</v>
      </c>
      <c r="J11116" s="96"/>
      <c r="K11116" s="96"/>
      <c r="L11116" s="96"/>
      <c r="M11116" s="96"/>
      <c r="N11116" s="96"/>
      <c r="O11116" s="96"/>
      <c r="P11116" s="96"/>
    </row>
    <row r="11117" spans="1:16" x14ac:dyDescent="0.25">
      <c r="A11117" s="97">
        <v>43815</v>
      </c>
      <c r="B11117" s="101">
        <v>25</v>
      </c>
      <c r="C11117" s="92" t="str">
        <f t="shared" si="519"/>
        <v>GET /accounts/{AccountId}/statements/{StatementId}</v>
      </c>
      <c r="D11117" s="94" t="s">
        <v>208</v>
      </c>
      <c r="E11117" s="93" t="str">
        <f t="shared" si="520"/>
        <v>AISP</v>
      </c>
      <c r="F11117" s="93" t="str">
        <f t="shared" si="521"/>
        <v>Y</v>
      </c>
      <c r="G11117" s="95">
        <v>990173.13458471897</v>
      </c>
      <c r="H11117" s="99">
        <v>23782.962754371583</v>
      </c>
      <c r="I11117" s="99">
        <v>110.52502799807735</v>
      </c>
      <c r="J11117" s="96"/>
      <c r="K11117" s="96"/>
      <c r="L11117" s="96"/>
      <c r="M11117" s="96"/>
      <c r="N11117" s="96"/>
      <c r="O11117" s="96"/>
      <c r="P11117" s="96"/>
    </row>
    <row r="11118" spans="1:16" x14ac:dyDescent="0.25">
      <c r="A11118" s="97">
        <v>43815</v>
      </c>
      <c r="B11118" s="101">
        <v>26</v>
      </c>
      <c r="C11118" s="92" t="str">
        <f t="shared" si="519"/>
        <v>GET /accounts/{AccountId}/statements/{StatementId}/file</v>
      </c>
      <c r="D11118" s="94" t="s">
        <v>208</v>
      </c>
      <c r="E11118" s="93" t="str">
        <f t="shared" si="520"/>
        <v>AISP</v>
      </c>
      <c r="F11118" s="93" t="str">
        <f t="shared" si="521"/>
        <v>Y</v>
      </c>
      <c r="G11118" s="95">
        <v>1989815.4111534583</v>
      </c>
      <c r="H11118" s="99">
        <v>22994.357480352817</v>
      </c>
      <c r="I11118" s="99">
        <v>92.154296666939487</v>
      </c>
      <c r="J11118" s="96"/>
      <c r="K11118" s="96"/>
      <c r="L11118" s="96"/>
      <c r="M11118" s="96"/>
      <c r="N11118" s="96"/>
      <c r="O11118" s="96"/>
      <c r="P11118" s="96"/>
    </row>
    <row r="11119" spans="1:16" x14ac:dyDescent="0.25">
      <c r="A11119" s="97">
        <v>43815</v>
      </c>
      <c r="B11119" s="101">
        <v>27</v>
      </c>
      <c r="C11119" s="92" t="str">
        <f t="shared" si="519"/>
        <v>GET /accounts/{AccountId}/statements/{StatementId}/transactions</v>
      </c>
      <c r="D11119" s="94" t="s">
        <v>208</v>
      </c>
      <c r="E11119" s="93" t="str">
        <f t="shared" si="520"/>
        <v>AISP</v>
      </c>
      <c r="F11119" s="93" t="str">
        <f t="shared" si="521"/>
        <v>Y</v>
      </c>
      <c r="G11119" s="95">
        <v>25665994.260450564</v>
      </c>
      <c r="H11119" s="99">
        <v>7602.5193053822832</v>
      </c>
      <c r="I11119" s="99">
        <v>271.97607034938915</v>
      </c>
      <c r="J11119" s="96"/>
      <c r="K11119" s="96"/>
      <c r="L11119" s="96"/>
      <c r="M11119" s="96"/>
      <c r="N11119" s="96"/>
      <c r="O11119" s="96"/>
      <c r="P11119" s="96"/>
    </row>
    <row r="11120" spans="1:16" x14ac:dyDescent="0.25">
      <c r="A11120" s="97">
        <v>43815</v>
      </c>
      <c r="B11120" s="101">
        <v>28</v>
      </c>
      <c r="C11120" s="92" t="str">
        <f t="shared" si="519"/>
        <v>GET /statements</v>
      </c>
      <c r="D11120" s="94" t="s">
        <v>208</v>
      </c>
      <c r="E11120" s="93" t="str">
        <f t="shared" si="520"/>
        <v>AISP</v>
      </c>
      <c r="F11120" s="93" t="str">
        <f t="shared" si="521"/>
        <v>Y</v>
      </c>
      <c r="G11120" s="95">
        <v>3113659.1633372381</v>
      </c>
      <c r="H11120" s="99">
        <v>39072.954305765779</v>
      </c>
      <c r="I11120" s="99">
        <v>69.547489035958236</v>
      </c>
      <c r="J11120" s="96"/>
      <c r="K11120" s="96"/>
      <c r="L11120" s="96"/>
      <c r="M11120" s="96"/>
      <c r="N11120" s="96"/>
      <c r="O11120" s="96"/>
      <c r="P11120" s="96"/>
    </row>
    <row r="11121" spans="1:16" x14ac:dyDescent="0.25">
      <c r="A11121" s="97">
        <v>43815</v>
      </c>
      <c r="B11121" s="101">
        <v>29</v>
      </c>
      <c r="C11121" s="92" t="str">
        <f t="shared" si="519"/>
        <v>POST /domestic-payment-consents</v>
      </c>
      <c r="D11121" s="94" t="s">
        <v>208</v>
      </c>
      <c r="E11121" s="93" t="str">
        <f t="shared" si="520"/>
        <v>PISP</v>
      </c>
      <c r="F11121" s="93" t="str">
        <f t="shared" si="521"/>
        <v>N</v>
      </c>
      <c r="G11121" s="95">
        <v>3938887.0058573075</v>
      </c>
      <c r="H11121" s="99">
        <v>8087.3804150915994</v>
      </c>
      <c r="I11121" s="99">
        <v>91.719090552991531</v>
      </c>
      <c r="J11121" s="96"/>
      <c r="K11121" s="96"/>
      <c r="L11121" s="96"/>
      <c r="M11121" s="96"/>
      <c r="N11121" s="96"/>
      <c r="O11121" s="96"/>
      <c r="P11121" s="96"/>
    </row>
    <row r="11122" spans="1:16" x14ac:dyDescent="0.25">
      <c r="A11122" s="97">
        <v>43815</v>
      </c>
      <c r="B11122" s="101">
        <v>30</v>
      </c>
      <c r="C11122" s="92" t="str">
        <f t="shared" si="519"/>
        <v>GET /domestic-payment-consents/{ConsentId}</v>
      </c>
      <c r="D11122" s="94" t="s">
        <v>208</v>
      </c>
      <c r="E11122" s="93" t="str">
        <f t="shared" si="520"/>
        <v>PISP</v>
      </c>
      <c r="F11122" s="93" t="str">
        <f t="shared" si="521"/>
        <v>N</v>
      </c>
      <c r="G11122" s="95">
        <v>12463136.921086466</v>
      </c>
      <c r="H11122" s="99">
        <v>18828.419216512561</v>
      </c>
      <c r="I11122" s="99">
        <v>136.05109871450662</v>
      </c>
      <c r="J11122" s="96"/>
      <c r="K11122" s="96"/>
      <c r="L11122" s="96"/>
      <c r="M11122" s="96"/>
      <c r="N11122" s="96"/>
      <c r="O11122" s="96"/>
      <c r="P11122" s="96"/>
    </row>
    <row r="11123" spans="1:16" x14ac:dyDescent="0.25">
      <c r="A11123" s="97">
        <v>43815</v>
      </c>
      <c r="B11123" s="101">
        <v>31</v>
      </c>
      <c r="C11123" s="92" t="str">
        <f t="shared" si="519"/>
        <v>POST /domestic-payments</v>
      </c>
      <c r="D11123" s="94" t="s">
        <v>208</v>
      </c>
      <c r="E11123" s="93" t="str">
        <f t="shared" si="520"/>
        <v>PISP</v>
      </c>
      <c r="F11123" s="93" t="str">
        <f t="shared" si="521"/>
        <v>Y</v>
      </c>
      <c r="G11123" s="95">
        <v>4869629.6993283452</v>
      </c>
      <c r="H11123" s="99">
        <v>15687.089099854817</v>
      </c>
      <c r="I11123" s="99">
        <v>6.179718165299743</v>
      </c>
      <c r="J11123" s="96"/>
      <c r="K11123" s="96"/>
      <c r="L11123" s="96"/>
      <c r="M11123" s="96"/>
      <c r="N11123" s="96"/>
      <c r="O11123" s="96"/>
      <c r="P11123" s="96"/>
    </row>
    <row r="11124" spans="1:16" x14ac:dyDescent="0.25">
      <c r="A11124" s="97">
        <v>43815</v>
      </c>
      <c r="B11124" s="101">
        <v>32</v>
      </c>
      <c r="C11124" s="92" t="str">
        <f t="shared" si="519"/>
        <v>GET /domestic-payments/{DomesticPaymentId}</v>
      </c>
      <c r="D11124" s="94" t="s">
        <v>208</v>
      </c>
      <c r="E11124" s="93" t="str">
        <f t="shared" si="520"/>
        <v>PISP</v>
      </c>
      <c r="F11124" s="93" t="str">
        <f t="shared" si="521"/>
        <v>Y</v>
      </c>
      <c r="G11124" s="95">
        <v>34210275.041307613</v>
      </c>
      <c r="H11124" s="99">
        <v>36392.581135843735</v>
      </c>
      <c r="I11124" s="99">
        <v>68.417646835019042</v>
      </c>
      <c r="J11124" s="96"/>
      <c r="K11124" s="96"/>
      <c r="L11124" s="96"/>
      <c r="M11124" s="96"/>
      <c r="N11124" s="96"/>
      <c r="O11124" s="96"/>
      <c r="P11124" s="96"/>
    </row>
    <row r="11125" spans="1:16" x14ac:dyDescent="0.25">
      <c r="A11125" s="97">
        <v>43815</v>
      </c>
      <c r="B11125" s="101">
        <v>33</v>
      </c>
      <c r="C11125" s="92" t="str">
        <f t="shared" si="519"/>
        <v>POST /domestic-scheduled-payment-consents</v>
      </c>
      <c r="D11125" s="94" t="s">
        <v>208</v>
      </c>
      <c r="E11125" s="93" t="str">
        <f t="shared" si="520"/>
        <v>PISP</v>
      </c>
      <c r="F11125" s="93" t="str">
        <f t="shared" si="521"/>
        <v>N</v>
      </c>
      <c r="G11125" s="95">
        <v>15946031.772589747</v>
      </c>
      <c r="H11125" s="99">
        <v>17141.521528901641</v>
      </c>
      <c r="I11125" s="99">
        <v>105.95500663986664</v>
      </c>
      <c r="J11125" s="96"/>
      <c r="K11125" s="96"/>
      <c r="L11125" s="96"/>
      <c r="M11125" s="96"/>
      <c r="N11125" s="96"/>
      <c r="O11125" s="96"/>
      <c r="P11125" s="96"/>
    </row>
    <row r="11126" spans="1:16" x14ac:dyDescent="0.25">
      <c r="A11126" s="97">
        <v>43815</v>
      </c>
      <c r="B11126" s="101">
        <v>34</v>
      </c>
      <c r="C11126" s="92" t="str">
        <f t="shared" si="519"/>
        <v>GET /domestic-scheduled-payment-consents/{ConsentId}</v>
      </c>
      <c r="D11126" s="94" t="s">
        <v>208</v>
      </c>
      <c r="E11126" s="93" t="str">
        <f t="shared" si="520"/>
        <v>PISP</v>
      </c>
      <c r="F11126" s="93" t="str">
        <f t="shared" si="521"/>
        <v>N</v>
      </c>
      <c r="G11126" s="95">
        <v>11549688.348504324</v>
      </c>
      <c r="H11126" s="99">
        <v>12848.84046486676</v>
      </c>
      <c r="I11126" s="99">
        <v>73.955507120916721</v>
      </c>
      <c r="J11126" s="96"/>
      <c r="K11126" s="96"/>
      <c r="L11126" s="96"/>
      <c r="M11126" s="96"/>
      <c r="N11126" s="96"/>
      <c r="O11126" s="96"/>
      <c r="P11126" s="96"/>
    </row>
    <row r="11127" spans="1:16" x14ac:dyDescent="0.25">
      <c r="A11127" s="97">
        <v>43815</v>
      </c>
      <c r="B11127" s="101">
        <v>35</v>
      </c>
      <c r="C11127" s="92" t="str">
        <f t="shared" si="519"/>
        <v>POST /domestic-scheduled-payments</v>
      </c>
      <c r="D11127" s="94" t="s">
        <v>208</v>
      </c>
      <c r="E11127" s="93" t="str">
        <f t="shared" si="520"/>
        <v>PISP</v>
      </c>
      <c r="F11127" s="93" t="str">
        <f t="shared" si="521"/>
        <v>Y</v>
      </c>
      <c r="G11127" s="95">
        <v>29223020.316103138</v>
      </c>
      <c r="H11127" s="99">
        <v>45141.716651031333</v>
      </c>
      <c r="I11127" s="99">
        <v>157.79206109560488</v>
      </c>
      <c r="J11127" s="96"/>
      <c r="K11127" s="96"/>
      <c r="L11127" s="96"/>
      <c r="M11127" s="96"/>
      <c r="N11127" s="96"/>
      <c r="O11127" s="96"/>
      <c r="P11127" s="96"/>
    </row>
    <row r="11128" spans="1:16" x14ac:dyDescent="0.25">
      <c r="A11128" s="97">
        <v>43815</v>
      </c>
      <c r="B11128" s="101">
        <v>36</v>
      </c>
      <c r="C11128" s="92" t="str">
        <f t="shared" si="519"/>
        <v>GET /domestic-scheduled-payments/{DomesticScheduledPaymentId}</v>
      </c>
      <c r="D11128" s="94" t="s">
        <v>208</v>
      </c>
      <c r="E11128" s="93" t="str">
        <f t="shared" si="520"/>
        <v>PISP</v>
      </c>
      <c r="F11128" s="93" t="str">
        <f t="shared" si="521"/>
        <v>Y</v>
      </c>
      <c r="G11128" s="95">
        <v>12666035.691579005</v>
      </c>
      <c r="H11128" s="99">
        <v>33341.01722809585</v>
      </c>
      <c r="I11128" s="99">
        <v>75.012436754217646</v>
      </c>
      <c r="J11128" s="96"/>
      <c r="K11128" s="96"/>
      <c r="L11128" s="96"/>
      <c r="M11128" s="96"/>
      <c r="N11128" s="96"/>
      <c r="O11128" s="96"/>
      <c r="P11128" s="96"/>
    </row>
    <row r="11129" spans="1:16" x14ac:dyDescent="0.25">
      <c r="A11129" s="97">
        <v>43815</v>
      </c>
      <c r="B11129" s="101">
        <v>37</v>
      </c>
      <c r="C11129" s="92" t="str">
        <f t="shared" si="519"/>
        <v>POST /domestic-standing-order-consents</v>
      </c>
      <c r="D11129" s="94" t="s">
        <v>208</v>
      </c>
      <c r="E11129" s="93" t="str">
        <f t="shared" si="520"/>
        <v>PISP</v>
      </c>
      <c r="F11129" s="93" t="str">
        <f t="shared" si="521"/>
        <v>N</v>
      </c>
      <c r="G11129" s="95">
        <v>23545615.077056367</v>
      </c>
      <c r="H11129" s="103">
        <v>23403.850302629198</v>
      </c>
      <c r="I11129" s="103">
        <v>193.27985979102775</v>
      </c>
      <c r="J11129" s="96"/>
      <c r="K11129" s="96"/>
      <c r="L11129" s="96"/>
      <c r="M11129" s="96"/>
      <c r="N11129" s="96"/>
      <c r="O11129" s="96"/>
      <c r="P11129" s="96"/>
    </row>
    <row r="11130" spans="1:16" x14ac:dyDescent="0.25">
      <c r="A11130" s="97">
        <v>43815</v>
      </c>
      <c r="B11130" s="101">
        <v>38</v>
      </c>
      <c r="C11130" s="92" t="str">
        <f t="shared" si="519"/>
        <v>GET /domestic-standing-order-consents/{ConsentId}</v>
      </c>
      <c r="D11130" s="94" t="s">
        <v>208</v>
      </c>
      <c r="E11130" s="93" t="str">
        <f t="shared" si="520"/>
        <v>PISP</v>
      </c>
      <c r="F11130" s="93" t="str">
        <f t="shared" si="521"/>
        <v>N</v>
      </c>
      <c r="G11130" s="95">
        <v>24751356.282556411</v>
      </c>
      <c r="H11130" s="103">
        <v>32811.864161820165</v>
      </c>
      <c r="I11130" s="103">
        <v>201.73318198521997</v>
      </c>
      <c r="J11130" s="96"/>
      <c r="K11130" s="96"/>
      <c r="L11130" s="96"/>
      <c r="M11130" s="96"/>
      <c r="N11130" s="96"/>
      <c r="O11130" s="96"/>
      <c r="P11130" s="96"/>
    </row>
    <row r="11131" spans="1:16" x14ac:dyDescent="0.25">
      <c r="A11131" s="97">
        <v>43815</v>
      </c>
      <c r="B11131" s="101">
        <v>39</v>
      </c>
      <c r="C11131" s="92" t="str">
        <f t="shared" si="519"/>
        <v>POST /domestic-standing-orders</v>
      </c>
      <c r="D11131" s="94" t="s">
        <v>208</v>
      </c>
      <c r="E11131" s="93" t="str">
        <f t="shared" si="520"/>
        <v>PISP</v>
      </c>
      <c r="F11131" s="93" t="str">
        <f t="shared" si="521"/>
        <v>Y</v>
      </c>
      <c r="G11131" s="95">
        <v>8275990.5866180649</v>
      </c>
      <c r="H11131" s="103">
        <v>20638.133785770449</v>
      </c>
      <c r="I11131" s="103">
        <v>2.1134127562279348</v>
      </c>
      <c r="J11131" s="96"/>
      <c r="K11131" s="96"/>
      <c r="L11131" s="96"/>
      <c r="M11131" s="96"/>
      <c r="N11131" s="96"/>
      <c r="O11131" s="96"/>
      <c r="P11131" s="96"/>
    </row>
    <row r="11132" spans="1:16" x14ac:dyDescent="0.25">
      <c r="A11132" s="97">
        <v>43815</v>
      </c>
      <c r="B11132" s="101">
        <v>40</v>
      </c>
      <c r="C11132" s="92" t="str">
        <f t="shared" si="519"/>
        <v>GET /domestic-standing-orders/{DomesticStandingOrderId}</v>
      </c>
      <c r="D11132" s="94" t="s">
        <v>208</v>
      </c>
      <c r="E11132" s="93" t="str">
        <f t="shared" si="520"/>
        <v>PISP</v>
      </c>
      <c r="F11132" s="93" t="str">
        <f t="shared" si="521"/>
        <v>Y</v>
      </c>
      <c r="G11132" s="95">
        <v>5994032.5696887029</v>
      </c>
      <c r="H11132" s="103">
        <v>8244.3773048870535</v>
      </c>
      <c r="I11132" s="103">
        <v>226.02227095973214</v>
      </c>
      <c r="J11132" s="96"/>
      <c r="K11132" s="96"/>
      <c r="L11132" s="96"/>
      <c r="M11132" s="96"/>
      <c r="N11132" s="96"/>
      <c r="O11132" s="96"/>
      <c r="P11132" s="96"/>
    </row>
    <row r="11133" spans="1:16" x14ac:dyDescent="0.25">
      <c r="A11133" s="97">
        <v>43815</v>
      </c>
      <c r="B11133" s="101">
        <v>41</v>
      </c>
      <c r="C11133" s="92" t="str">
        <f t="shared" si="519"/>
        <v>POST /international-payment-consents</v>
      </c>
      <c r="D11133" s="94" t="s">
        <v>208</v>
      </c>
      <c r="E11133" s="93" t="str">
        <f t="shared" si="520"/>
        <v>PISP</v>
      </c>
      <c r="F11133" s="93" t="str">
        <f t="shared" si="521"/>
        <v>N</v>
      </c>
      <c r="G11133" s="95">
        <v>32627225.615391575</v>
      </c>
      <c r="H11133" s="103">
        <v>47776.291888379776</v>
      </c>
      <c r="I11133" s="103">
        <v>68.546832969602846</v>
      </c>
      <c r="J11133" s="96"/>
      <c r="K11133" s="96"/>
      <c r="L11133" s="96"/>
      <c r="M11133" s="96"/>
      <c r="N11133" s="96"/>
      <c r="O11133" s="96"/>
      <c r="P11133" s="96"/>
    </row>
    <row r="11134" spans="1:16" x14ac:dyDescent="0.25">
      <c r="A11134" s="97">
        <v>43815</v>
      </c>
      <c r="B11134" s="101">
        <v>42</v>
      </c>
      <c r="C11134" s="92" t="str">
        <f t="shared" si="519"/>
        <v>GET /international-payment-consents/{ConsentId}</v>
      </c>
      <c r="D11134" s="94" t="s">
        <v>208</v>
      </c>
      <c r="E11134" s="93" t="str">
        <f t="shared" si="520"/>
        <v>PISP</v>
      </c>
      <c r="F11134" s="93" t="str">
        <f t="shared" si="521"/>
        <v>N</v>
      </c>
      <c r="G11134" s="95">
        <v>31457328.113361608</v>
      </c>
      <c r="H11134" s="103">
        <v>34553.749382726812</v>
      </c>
      <c r="I11134" s="103">
        <v>268.67565912891632</v>
      </c>
      <c r="J11134" s="96"/>
      <c r="K11134" s="96"/>
      <c r="L11134" s="96"/>
      <c r="M11134" s="96"/>
      <c r="N11134" s="96"/>
      <c r="O11134" s="96"/>
      <c r="P11134" s="96"/>
    </row>
    <row r="11135" spans="1:16" x14ac:dyDescent="0.25">
      <c r="A11135" s="97">
        <v>43815</v>
      </c>
      <c r="B11135" s="101">
        <v>43</v>
      </c>
      <c r="C11135" s="92" t="str">
        <f t="shared" si="519"/>
        <v>POST /international-payments</v>
      </c>
      <c r="D11135" s="94" t="s">
        <v>208</v>
      </c>
      <c r="E11135" s="93" t="str">
        <f t="shared" si="520"/>
        <v>PISP</v>
      </c>
      <c r="F11135" s="93" t="str">
        <f t="shared" si="521"/>
        <v>Y</v>
      </c>
      <c r="G11135" s="95">
        <v>32856874.770954326</v>
      </c>
      <c r="H11135" s="103">
        <v>38483.571816383803</v>
      </c>
      <c r="I11135" s="103">
        <v>44.79093537978607</v>
      </c>
      <c r="J11135" s="96"/>
      <c r="K11135" s="96"/>
      <c r="L11135" s="96"/>
      <c r="M11135" s="96"/>
      <c r="N11135" s="96"/>
      <c r="O11135" s="96"/>
      <c r="P11135" s="96"/>
    </row>
    <row r="11136" spans="1:16" x14ac:dyDescent="0.25">
      <c r="A11136" s="97">
        <v>43815</v>
      </c>
      <c r="B11136" s="101">
        <v>44</v>
      </c>
      <c r="C11136" s="92" t="str">
        <f t="shared" si="519"/>
        <v>GET /international-payments/{InternationalPaymentId}</v>
      </c>
      <c r="D11136" s="94" t="s">
        <v>208</v>
      </c>
      <c r="E11136" s="93" t="str">
        <f t="shared" si="520"/>
        <v>PISP</v>
      </c>
      <c r="F11136" s="93" t="str">
        <f t="shared" si="521"/>
        <v>Y</v>
      </c>
      <c r="G11136" s="95">
        <v>13091728.841209242</v>
      </c>
      <c r="H11136" s="103">
        <v>17304.121372491332</v>
      </c>
      <c r="I11136" s="103">
        <v>55.501226617693334</v>
      </c>
      <c r="J11136" s="96"/>
      <c r="K11136" s="96"/>
      <c r="L11136" s="96"/>
      <c r="M11136" s="96"/>
      <c r="N11136" s="96"/>
      <c r="O11136" s="96"/>
      <c r="P11136" s="96"/>
    </row>
    <row r="11137" spans="1:16" x14ac:dyDescent="0.25">
      <c r="A11137" s="97">
        <v>43815</v>
      </c>
      <c r="B11137" s="101">
        <v>45</v>
      </c>
      <c r="C11137" s="92" t="str">
        <f t="shared" si="519"/>
        <v>POST /international-scheduled-payment-consents</v>
      </c>
      <c r="D11137" s="94" t="s">
        <v>208</v>
      </c>
      <c r="E11137" s="93" t="str">
        <f t="shared" si="520"/>
        <v>PISP</v>
      </c>
      <c r="F11137" s="93" t="str">
        <f t="shared" si="521"/>
        <v>N</v>
      </c>
      <c r="G11137" s="95">
        <v>24562984.190684386</v>
      </c>
      <c r="H11137" s="103">
        <v>33881.771946777051</v>
      </c>
      <c r="I11137" s="103">
        <v>14.112977748537313</v>
      </c>
      <c r="J11137" s="96"/>
      <c r="K11137" s="96"/>
      <c r="L11137" s="96"/>
      <c r="M11137" s="96"/>
      <c r="N11137" s="96"/>
      <c r="O11137" s="96"/>
      <c r="P11137" s="96"/>
    </row>
    <row r="11138" spans="1:16" x14ac:dyDescent="0.25">
      <c r="A11138" s="97">
        <v>43815</v>
      </c>
      <c r="B11138" s="101">
        <v>46</v>
      </c>
      <c r="C11138" s="92" t="str">
        <f t="shared" si="519"/>
        <v>GET /international-scheduled-payment-consents/{ConsentId}</v>
      </c>
      <c r="D11138" s="94" t="s">
        <v>208</v>
      </c>
      <c r="E11138" s="93" t="str">
        <f t="shared" si="520"/>
        <v>PISP</v>
      </c>
      <c r="F11138" s="93" t="str">
        <f t="shared" si="521"/>
        <v>N</v>
      </c>
      <c r="G11138" s="95">
        <v>9180878.0663191602</v>
      </c>
      <c r="H11138" s="103">
        <v>26515.729636334258</v>
      </c>
      <c r="I11138" s="103">
        <v>26.995901781199514</v>
      </c>
      <c r="J11138" s="96"/>
      <c r="K11138" s="96"/>
      <c r="L11138" s="96"/>
      <c r="M11138" s="96"/>
      <c r="N11138" s="96"/>
      <c r="O11138" s="96"/>
      <c r="P11138" s="96"/>
    </row>
    <row r="11139" spans="1:16" x14ac:dyDescent="0.25">
      <c r="A11139" s="97">
        <v>43815</v>
      </c>
      <c r="B11139" s="101">
        <v>47</v>
      </c>
      <c r="C11139" s="92" t="str">
        <f t="shared" si="519"/>
        <v>POST /international-scheduled-payments</v>
      </c>
      <c r="D11139" s="94" t="s">
        <v>208</v>
      </c>
      <c r="E11139" s="93" t="str">
        <f t="shared" si="520"/>
        <v>PISP</v>
      </c>
      <c r="F11139" s="93" t="str">
        <f t="shared" si="521"/>
        <v>Y</v>
      </c>
      <c r="G11139" s="95">
        <v>12772620.911872579</v>
      </c>
      <c r="H11139" s="103">
        <v>23070.827592976904</v>
      </c>
      <c r="I11139" s="103">
        <v>70.612383477293079</v>
      </c>
      <c r="J11139" s="96"/>
      <c r="K11139" s="96"/>
      <c r="L11139" s="96"/>
      <c r="M11139" s="96"/>
      <c r="N11139" s="96"/>
      <c r="O11139" s="96"/>
      <c r="P11139" s="96"/>
    </row>
    <row r="11140" spans="1:16" x14ac:dyDescent="0.25">
      <c r="A11140" s="97">
        <v>43815</v>
      </c>
      <c r="B11140" s="101">
        <v>48</v>
      </c>
      <c r="C11140" s="92" t="str">
        <f t="shared" si="519"/>
        <v>GET /international-scheduled-payments/{InternationalScheduledPaymentId}</v>
      </c>
      <c r="D11140" s="94" t="s">
        <v>208</v>
      </c>
      <c r="E11140" s="93" t="str">
        <f t="shared" si="520"/>
        <v>PISP</v>
      </c>
      <c r="F11140" s="93" t="str">
        <f t="shared" si="521"/>
        <v>Y</v>
      </c>
      <c r="G11140" s="95">
        <v>22036557.284224585</v>
      </c>
      <c r="H11140" s="103">
        <v>40534.556173938377</v>
      </c>
      <c r="I11140" s="103">
        <v>53.184956230313098</v>
      </c>
      <c r="J11140" s="96"/>
      <c r="K11140" s="96"/>
      <c r="L11140" s="96"/>
      <c r="M11140" s="96"/>
      <c r="N11140" s="96"/>
      <c r="O11140" s="96"/>
      <c r="P11140" s="96"/>
    </row>
    <row r="11141" spans="1:16" x14ac:dyDescent="0.25">
      <c r="A11141" s="97">
        <v>43815</v>
      </c>
      <c r="B11141" s="101">
        <v>49</v>
      </c>
      <c r="C11141" s="92" t="str">
        <f t="shared" si="519"/>
        <v>POST /international-standing-order-consents</v>
      </c>
      <c r="D11141" s="94" t="s">
        <v>208</v>
      </c>
      <c r="E11141" s="93" t="str">
        <f t="shared" si="520"/>
        <v>PISP</v>
      </c>
      <c r="F11141" s="93" t="str">
        <f t="shared" si="521"/>
        <v>N</v>
      </c>
      <c r="G11141" s="95">
        <v>3454381.3383267098</v>
      </c>
      <c r="H11141" s="99">
        <v>11999.747650651114</v>
      </c>
      <c r="I11141" s="99">
        <v>5.5107900723431449</v>
      </c>
      <c r="J11141" s="96"/>
      <c r="K11141" s="96"/>
      <c r="L11141" s="96"/>
      <c r="M11141" s="96"/>
      <c r="N11141" s="96"/>
      <c r="O11141" s="96"/>
      <c r="P11141" s="96"/>
    </row>
    <row r="11142" spans="1:16" x14ac:dyDescent="0.25">
      <c r="A11142" s="97">
        <v>43815</v>
      </c>
      <c r="B11142" s="101">
        <v>50</v>
      </c>
      <c r="C11142" s="92" t="str">
        <f t="shared" si="519"/>
        <v>GET /international-standing-order-consents/{ConsentId}</v>
      </c>
      <c r="D11142" s="94" t="s">
        <v>208</v>
      </c>
      <c r="E11142" s="93" t="str">
        <f t="shared" si="520"/>
        <v>PISP</v>
      </c>
      <c r="F11142" s="93" t="str">
        <f t="shared" si="521"/>
        <v>N</v>
      </c>
      <c r="G11142" s="95">
        <v>17011694.696614057</v>
      </c>
      <c r="H11142" s="99">
        <v>33049.725772014244</v>
      </c>
      <c r="I11142" s="99">
        <v>279.46552458420268</v>
      </c>
      <c r="J11142" s="96"/>
      <c r="K11142" s="96"/>
      <c r="L11142" s="96"/>
      <c r="M11142" s="96"/>
      <c r="N11142" s="96"/>
      <c r="O11142" s="96"/>
      <c r="P11142" s="96"/>
    </row>
    <row r="11143" spans="1:16" x14ac:dyDescent="0.25">
      <c r="A11143" s="97">
        <v>43815</v>
      </c>
      <c r="B11143" s="101">
        <v>51</v>
      </c>
      <c r="C11143" s="92" t="str">
        <f t="shared" si="519"/>
        <v>POST /international-standing-orders</v>
      </c>
      <c r="D11143" s="94" t="s">
        <v>208</v>
      </c>
      <c r="E11143" s="93" t="str">
        <f t="shared" si="520"/>
        <v>PISP</v>
      </c>
      <c r="F11143" s="93" t="str">
        <f t="shared" si="521"/>
        <v>Y</v>
      </c>
      <c r="G11143" s="95">
        <v>13214873.018194942</v>
      </c>
      <c r="H11143" s="99">
        <v>26747.810315457769</v>
      </c>
      <c r="I11143" s="99">
        <v>234.1942805942785</v>
      </c>
      <c r="J11143" s="96"/>
      <c r="K11143" s="96"/>
      <c r="L11143" s="96"/>
      <c r="M11143" s="96"/>
      <c r="N11143" s="96"/>
      <c r="O11143" s="96"/>
      <c r="P11143" s="96"/>
    </row>
    <row r="11144" spans="1:16" x14ac:dyDescent="0.25">
      <c r="A11144" s="97">
        <v>43815</v>
      </c>
      <c r="B11144" s="101">
        <v>52</v>
      </c>
      <c r="C11144" s="92" t="str">
        <f t="shared" ref="C11144:C11207" si="522">VLOOKUP($B11144,endpoints,3)</f>
        <v>GET /international-standing-orders/{InternationalStandingOrderPaymentId}</v>
      </c>
      <c r="D11144" s="94" t="s">
        <v>208</v>
      </c>
      <c r="E11144" s="93" t="str">
        <f t="shared" ref="E11144:E11207" si="523">VLOOKUP($B11144,endpoints,4)</f>
        <v>PISP</v>
      </c>
      <c r="F11144" s="93" t="str">
        <f t="shared" ref="F11144:F11207" si="524">VLOOKUP($B11144,endpoints,5)</f>
        <v>Y</v>
      </c>
      <c r="G11144" s="95">
        <v>6517446.2145105284</v>
      </c>
      <c r="H11144" s="99">
        <v>17020.416238317201</v>
      </c>
      <c r="I11144" s="99">
        <v>74.993148207219619</v>
      </c>
      <c r="J11144" s="96"/>
      <c r="K11144" s="96"/>
      <c r="L11144" s="96"/>
      <c r="M11144" s="96"/>
      <c r="N11144" s="96"/>
      <c r="O11144" s="96"/>
      <c r="P11144" s="96"/>
    </row>
    <row r="11145" spans="1:16" x14ac:dyDescent="0.25">
      <c r="A11145" s="97">
        <v>43815</v>
      </c>
      <c r="B11145" s="101">
        <v>53</v>
      </c>
      <c r="C11145" s="92" t="str">
        <f t="shared" si="522"/>
        <v>POST /file-payment-consents</v>
      </c>
      <c r="D11145" s="94" t="s">
        <v>208</v>
      </c>
      <c r="E11145" s="93" t="str">
        <f t="shared" si="523"/>
        <v>PISP</v>
      </c>
      <c r="F11145" s="93" t="str">
        <f t="shared" si="524"/>
        <v>N</v>
      </c>
      <c r="G11145" s="95">
        <v>11930119.851329315</v>
      </c>
      <c r="H11145" s="99">
        <v>14181.184571545502</v>
      </c>
      <c r="I11145" s="99">
        <v>21.230414250066694</v>
      </c>
      <c r="J11145" s="96"/>
      <c r="K11145" s="96"/>
      <c r="L11145" s="96"/>
      <c r="M11145" s="96"/>
      <c r="N11145" s="96"/>
      <c r="O11145" s="96"/>
      <c r="P11145" s="96"/>
    </row>
    <row r="11146" spans="1:16" x14ac:dyDescent="0.25">
      <c r="A11146" s="97">
        <v>43815</v>
      </c>
      <c r="B11146" s="101">
        <v>54</v>
      </c>
      <c r="C11146" s="92" t="str">
        <f t="shared" si="522"/>
        <v>GET /file-payment-consents/{ConsentId}</v>
      </c>
      <c r="D11146" s="94" t="s">
        <v>208</v>
      </c>
      <c r="E11146" s="93" t="str">
        <f t="shared" si="523"/>
        <v>PISP</v>
      </c>
      <c r="F11146" s="93" t="str">
        <f t="shared" si="524"/>
        <v>N</v>
      </c>
      <c r="G11146" s="95">
        <v>21021429.014385335</v>
      </c>
      <c r="H11146" s="99">
        <v>25716.840574040954</v>
      </c>
      <c r="I11146" s="99">
        <v>181.60086864169361</v>
      </c>
      <c r="J11146" s="96"/>
      <c r="K11146" s="96"/>
      <c r="L11146" s="96"/>
      <c r="M11146" s="96"/>
      <c r="N11146" s="96"/>
      <c r="O11146" s="96"/>
      <c r="P11146" s="96"/>
    </row>
    <row r="11147" spans="1:16" x14ac:dyDescent="0.25">
      <c r="A11147" s="97">
        <v>43815</v>
      </c>
      <c r="B11147" s="101">
        <v>55</v>
      </c>
      <c r="C11147" s="92" t="str">
        <f t="shared" si="522"/>
        <v>POST /file-payment-consents/{ConsentId}/file</v>
      </c>
      <c r="D11147" s="94" t="s">
        <v>208</v>
      </c>
      <c r="E11147" s="93" t="str">
        <f t="shared" si="523"/>
        <v>PISP</v>
      </c>
      <c r="F11147" s="93" t="str">
        <f t="shared" si="524"/>
        <v>N</v>
      </c>
      <c r="G11147" s="95">
        <v>18906290.026432354</v>
      </c>
      <c r="H11147" s="99">
        <v>30231.188338814212</v>
      </c>
      <c r="I11147" s="99">
        <v>64.920641877336593</v>
      </c>
      <c r="J11147" s="96"/>
      <c r="K11147" s="96"/>
      <c r="L11147" s="96"/>
      <c r="M11147" s="96"/>
      <c r="N11147" s="96"/>
      <c r="O11147" s="96"/>
      <c r="P11147" s="96"/>
    </row>
    <row r="11148" spans="1:16" x14ac:dyDescent="0.25">
      <c r="A11148" s="97">
        <v>43815</v>
      </c>
      <c r="B11148" s="101">
        <v>56</v>
      </c>
      <c r="C11148" s="92" t="str">
        <f t="shared" si="522"/>
        <v>GET /file-payment-consents/{ConsentId}/file</v>
      </c>
      <c r="D11148" s="94" t="s">
        <v>208</v>
      </c>
      <c r="E11148" s="93" t="str">
        <f t="shared" si="523"/>
        <v>PISP</v>
      </c>
      <c r="F11148" s="93" t="str">
        <f t="shared" si="524"/>
        <v>N</v>
      </c>
      <c r="G11148" s="95">
        <v>24014607.637311317</v>
      </c>
      <c r="H11148" s="99">
        <v>34595.203453135015</v>
      </c>
      <c r="I11148" s="99">
        <v>42.46470925359656</v>
      </c>
      <c r="J11148" s="96"/>
      <c r="K11148" s="96"/>
      <c r="L11148" s="96"/>
      <c r="M11148" s="96"/>
      <c r="N11148" s="96"/>
      <c r="O11148" s="96"/>
      <c r="P11148" s="96"/>
    </row>
    <row r="11149" spans="1:16" x14ac:dyDescent="0.25">
      <c r="A11149" s="97">
        <v>43815</v>
      </c>
      <c r="B11149" s="101">
        <v>57</v>
      </c>
      <c r="C11149" s="92" t="str">
        <f t="shared" si="522"/>
        <v>POST /file-payments</v>
      </c>
      <c r="D11149" s="94" t="s">
        <v>208</v>
      </c>
      <c r="E11149" s="93" t="str">
        <f t="shared" si="523"/>
        <v>PISP</v>
      </c>
      <c r="F11149" s="93" t="str">
        <f t="shared" si="524"/>
        <v>Y</v>
      </c>
      <c r="G11149" s="95">
        <v>393987631.97605318</v>
      </c>
      <c r="H11149" s="99">
        <v>4406.7693638979354</v>
      </c>
      <c r="I11149" s="99">
        <v>60.054149820679527</v>
      </c>
      <c r="J11149" s="96"/>
      <c r="K11149" s="96"/>
      <c r="L11149" s="96"/>
      <c r="M11149" s="96"/>
      <c r="N11149" s="96"/>
      <c r="O11149" s="96"/>
      <c r="P11149" s="96"/>
    </row>
    <row r="11150" spans="1:16" x14ac:dyDescent="0.25">
      <c r="A11150" s="97">
        <v>43815</v>
      </c>
      <c r="B11150" s="101">
        <v>58</v>
      </c>
      <c r="C11150" s="92" t="str">
        <f t="shared" si="522"/>
        <v>GET /file-payments/{FilePaymentId}</v>
      </c>
      <c r="D11150" s="94" t="s">
        <v>208</v>
      </c>
      <c r="E11150" s="93" t="str">
        <f t="shared" si="523"/>
        <v>PISP</v>
      </c>
      <c r="F11150" s="93" t="str">
        <f t="shared" si="524"/>
        <v>Y</v>
      </c>
      <c r="G11150" s="95">
        <v>70493503.297863171</v>
      </c>
      <c r="H11150" s="99">
        <v>815.94570495168932</v>
      </c>
      <c r="I11150" s="99">
        <v>114.27996906230715</v>
      </c>
      <c r="J11150" s="96"/>
      <c r="K11150" s="96"/>
      <c r="L11150" s="96"/>
      <c r="M11150" s="96"/>
      <c r="N11150" s="96"/>
      <c r="O11150" s="96"/>
      <c r="P11150" s="96"/>
    </row>
    <row r="11151" spans="1:16" x14ac:dyDescent="0.25">
      <c r="A11151" s="97">
        <v>43815</v>
      </c>
      <c r="B11151" s="101">
        <v>59</v>
      </c>
      <c r="C11151" s="92" t="str">
        <f t="shared" si="522"/>
        <v>GET /file-payments/{FilePaymentId}/report-file</v>
      </c>
      <c r="D11151" s="94" t="s">
        <v>208</v>
      </c>
      <c r="E11151" s="93" t="str">
        <f t="shared" si="523"/>
        <v>PISP</v>
      </c>
      <c r="F11151" s="93" t="str">
        <f t="shared" si="524"/>
        <v>Y</v>
      </c>
      <c r="G11151" s="95">
        <v>62368382.020337939</v>
      </c>
      <c r="H11151" s="99">
        <v>2461.9274560802251</v>
      </c>
      <c r="I11151" s="99">
        <v>78.539481481923332</v>
      </c>
      <c r="J11151" s="96"/>
      <c r="K11151" s="96"/>
      <c r="L11151" s="96"/>
      <c r="M11151" s="96"/>
      <c r="N11151" s="96"/>
      <c r="O11151" s="96"/>
      <c r="P11151" s="96"/>
    </row>
    <row r="11152" spans="1:16" x14ac:dyDescent="0.25">
      <c r="A11152" s="97">
        <v>43815</v>
      </c>
      <c r="B11152" s="101">
        <v>60</v>
      </c>
      <c r="C11152" s="92" t="str">
        <f t="shared" si="522"/>
        <v>POST /funds-confirmation-consents</v>
      </c>
      <c r="D11152" s="94" t="s">
        <v>208</v>
      </c>
      <c r="E11152" s="93" t="str">
        <f t="shared" si="523"/>
        <v>CoF</v>
      </c>
      <c r="F11152" s="93" t="str">
        <f t="shared" si="524"/>
        <v>N</v>
      </c>
      <c r="G11152" s="95">
        <v>14544780.919821329</v>
      </c>
      <c r="H11152" s="99">
        <v>13895.372369541354</v>
      </c>
      <c r="I11152" s="99">
        <v>11.994288174904352</v>
      </c>
      <c r="J11152" s="96"/>
      <c r="K11152" s="96"/>
      <c r="L11152" s="96"/>
      <c r="M11152" s="96"/>
      <c r="N11152" s="96"/>
      <c r="O11152" s="96"/>
      <c r="P11152" s="96"/>
    </row>
    <row r="11153" spans="1:16" x14ac:dyDescent="0.25">
      <c r="A11153" s="97">
        <v>43815</v>
      </c>
      <c r="B11153" s="101">
        <v>61</v>
      </c>
      <c r="C11153" s="92" t="str">
        <f t="shared" si="522"/>
        <v>GET /funds-confirmation-consents/{ConsentId}</v>
      </c>
      <c r="D11153" s="94" t="s">
        <v>208</v>
      </c>
      <c r="E11153" s="93" t="str">
        <f t="shared" si="523"/>
        <v>CoF</v>
      </c>
      <c r="F11153" s="93" t="str">
        <f t="shared" si="524"/>
        <v>N</v>
      </c>
      <c r="G11153" s="95">
        <v>20998302.640679028</v>
      </c>
      <c r="H11153" s="99">
        <v>37876.448528394154</v>
      </c>
      <c r="I11153" s="99">
        <v>203.43406946834773</v>
      </c>
      <c r="J11153" s="96"/>
      <c r="K11153" s="96"/>
      <c r="L11153" s="96"/>
      <c r="M11153" s="96"/>
      <c r="N11153" s="96"/>
      <c r="O11153" s="96"/>
      <c r="P11153" s="96"/>
    </row>
    <row r="11154" spans="1:16" x14ac:dyDescent="0.25">
      <c r="A11154" s="97">
        <v>43815</v>
      </c>
      <c r="B11154" s="101">
        <v>62</v>
      </c>
      <c r="C11154" s="92" t="str">
        <f t="shared" si="522"/>
        <v>DELETE /funds-confirmation-consents/{ConsentId}</v>
      </c>
      <c r="D11154" s="94" t="s">
        <v>208</v>
      </c>
      <c r="E11154" s="93" t="str">
        <f t="shared" si="523"/>
        <v>CoF</v>
      </c>
      <c r="F11154" s="93" t="str">
        <f t="shared" si="524"/>
        <v>N</v>
      </c>
      <c r="G11154" s="95">
        <v>6446329.3612948144</v>
      </c>
      <c r="H11154" s="99">
        <v>11930.972613667178</v>
      </c>
      <c r="I11154" s="99">
        <v>116.06079803809253</v>
      </c>
      <c r="J11154" s="96"/>
      <c r="K11154" s="96"/>
      <c r="L11154" s="96"/>
      <c r="M11154" s="96"/>
      <c r="N11154" s="96"/>
      <c r="O11154" s="96"/>
      <c r="P11154" s="96"/>
    </row>
    <row r="11155" spans="1:16" x14ac:dyDescent="0.25">
      <c r="A11155" s="97">
        <v>43815</v>
      </c>
      <c r="B11155" s="101">
        <v>63</v>
      </c>
      <c r="C11155" s="92" t="str">
        <f t="shared" si="522"/>
        <v>POST /funds-confirmations</v>
      </c>
      <c r="D11155" s="94" t="s">
        <v>208</v>
      </c>
      <c r="E11155" s="93" t="str">
        <f t="shared" si="523"/>
        <v>CoF</v>
      </c>
      <c r="F11155" s="93" t="str">
        <f t="shared" si="524"/>
        <v>Y</v>
      </c>
      <c r="G11155" s="95">
        <v>9244869.4463234767</v>
      </c>
      <c r="H11155" s="99">
        <v>18480.17590858648</v>
      </c>
      <c r="I11155" s="99">
        <v>200.32639947150787</v>
      </c>
      <c r="J11155" s="96"/>
      <c r="K11155" s="96"/>
      <c r="L11155" s="96"/>
      <c r="M11155" s="96"/>
      <c r="N11155" s="96"/>
      <c r="O11155" s="96"/>
      <c r="P11155" s="96"/>
    </row>
    <row r="11156" spans="1:16" x14ac:dyDescent="0.25">
      <c r="A11156" s="97">
        <v>43815</v>
      </c>
      <c r="B11156" s="101">
        <v>75</v>
      </c>
      <c r="C11156" s="92" t="str">
        <f t="shared" si="522"/>
        <v>GET /domestic-payment-consents/{ConsentId}/funds-confirmation</v>
      </c>
      <c r="D11156" s="94" t="s">
        <v>208</v>
      </c>
      <c r="E11156" s="93" t="str">
        <f t="shared" si="523"/>
        <v>CoF</v>
      </c>
      <c r="F11156" s="93" t="str">
        <f t="shared" si="524"/>
        <v>Y</v>
      </c>
      <c r="G11156" s="95">
        <v>4306806.1211157972</v>
      </c>
      <c r="H11156" s="99">
        <v>6263.0038399660143</v>
      </c>
      <c r="I11156" s="99">
        <v>221.91319007852024</v>
      </c>
      <c r="J11156" s="96"/>
      <c r="K11156" s="96"/>
      <c r="L11156" s="96"/>
      <c r="M11156" s="96"/>
      <c r="N11156" s="96"/>
      <c r="O11156" s="96"/>
      <c r="P11156" s="96"/>
    </row>
    <row r="11157" spans="1:16" x14ac:dyDescent="0.25">
      <c r="A11157" s="97">
        <v>43815</v>
      </c>
      <c r="B11157" s="101">
        <v>76</v>
      </c>
      <c r="C11157" s="92" t="str">
        <f t="shared" si="522"/>
        <v>GET /international-payment-consents/{ConsentId}/funds-confirmation</v>
      </c>
      <c r="D11157" s="94" t="s">
        <v>208</v>
      </c>
      <c r="E11157" s="93" t="str">
        <f t="shared" si="523"/>
        <v>CoF</v>
      </c>
      <c r="F11157" s="93" t="str">
        <f t="shared" si="524"/>
        <v>Y</v>
      </c>
      <c r="G11157" s="95">
        <v>17736274.740140732</v>
      </c>
      <c r="H11157" s="103">
        <v>38920.497782891711</v>
      </c>
      <c r="I11157" s="103">
        <v>98.671337750015738</v>
      </c>
      <c r="J11157" s="96"/>
      <c r="K11157" s="96"/>
      <c r="L11157" s="96"/>
      <c r="M11157" s="96"/>
      <c r="N11157" s="96"/>
      <c r="O11157" s="96"/>
      <c r="P11157" s="96"/>
    </row>
    <row r="11158" spans="1:16" x14ac:dyDescent="0.25">
      <c r="A11158" s="97">
        <v>43815</v>
      </c>
      <c r="B11158" s="101">
        <v>77</v>
      </c>
      <c r="C11158" s="92" t="str">
        <f t="shared" si="522"/>
        <v>GET /international-scheduled-payment-consents/{ConsentId}/funds-confirmation</v>
      </c>
      <c r="D11158" s="94" t="s">
        <v>208</v>
      </c>
      <c r="E11158" s="93" t="str">
        <f t="shared" si="523"/>
        <v>CoF</v>
      </c>
      <c r="F11158" s="93" t="str">
        <f t="shared" si="524"/>
        <v>Y</v>
      </c>
      <c r="G11158" s="95">
        <v>34565686.573077172</v>
      </c>
      <c r="H11158" s="103">
        <v>47311.966603657107</v>
      </c>
      <c r="I11158" s="103">
        <v>9.0052937226394949</v>
      </c>
      <c r="J11158" s="96"/>
      <c r="K11158" s="96"/>
      <c r="L11158" s="96"/>
      <c r="M11158" s="96"/>
      <c r="N11158" s="96"/>
      <c r="O11158" s="96"/>
      <c r="P11158" s="96"/>
    </row>
    <row r="11159" spans="1:16" x14ac:dyDescent="0.25">
      <c r="A11159" s="97">
        <v>43815</v>
      </c>
      <c r="B11159" s="101">
        <v>78</v>
      </c>
      <c r="C11159" s="92" t="str">
        <f t="shared" si="522"/>
        <v>GET /accounts/{AccountId}/parties</v>
      </c>
      <c r="D11159" s="94" t="s">
        <v>208</v>
      </c>
      <c r="E11159" s="93" t="str">
        <f t="shared" si="523"/>
        <v>AISP</v>
      </c>
      <c r="F11159" s="93" t="str">
        <f t="shared" si="524"/>
        <v>Y</v>
      </c>
      <c r="G11159" s="104">
        <v>1198808.3061332516</v>
      </c>
      <c r="H11159" s="99">
        <v>53997.870890989623</v>
      </c>
      <c r="I11159" s="99">
        <v>0</v>
      </c>
      <c r="J11159" s="96"/>
      <c r="K11159" s="96"/>
      <c r="L11159" s="96"/>
      <c r="M11159" s="96"/>
      <c r="N11159" s="96"/>
      <c r="O11159" s="96"/>
      <c r="P11159" s="96"/>
    </row>
    <row r="11160" spans="1:16" x14ac:dyDescent="0.25">
      <c r="A11160" s="97">
        <v>43815</v>
      </c>
      <c r="B11160" s="101">
        <v>79</v>
      </c>
      <c r="C11160" s="92" t="str">
        <f t="shared" si="522"/>
        <v>GET /domestic-payments/{DomesticPaymentId}/payment-details</v>
      </c>
      <c r="D11160" s="94" t="s">
        <v>208</v>
      </c>
      <c r="E11160" s="93" t="str">
        <f t="shared" si="523"/>
        <v>PISP</v>
      </c>
      <c r="F11160" s="93" t="str">
        <f t="shared" si="524"/>
        <v>Y</v>
      </c>
      <c r="G11160" s="104">
        <v>37631302.545438379</v>
      </c>
      <c r="H11160" s="99">
        <v>40031.839249428114</v>
      </c>
      <c r="I11160" s="99">
        <v>75.259411518520949</v>
      </c>
      <c r="J11160" s="96"/>
      <c r="K11160" s="96"/>
      <c r="L11160" s="96"/>
      <c r="M11160" s="96"/>
      <c r="N11160" s="96"/>
      <c r="O11160" s="96"/>
      <c r="P11160" s="96"/>
    </row>
    <row r="11161" spans="1:16" x14ac:dyDescent="0.25">
      <c r="A11161" s="97">
        <v>43815</v>
      </c>
      <c r="B11161" s="101">
        <v>80</v>
      </c>
      <c r="C11161" s="92" t="str">
        <f t="shared" si="522"/>
        <v>GET /domestic-scheduled-payments/{DomesticScheduledPaymentId}/payment-details</v>
      </c>
      <c r="D11161" s="94" t="s">
        <v>208</v>
      </c>
      <c r="E11161" s="93" t="str">
        <f t="shared" si="523"/>
        <v>PISP</v>
      </c>
      <c r="F11161" s="93" t="str">
        <f t="shared" si="524"/>
        <v>Y</v>
      </c>
      <c r="G11161" s="104">
        <v>13932639.260736907</v>
      </c>
      <c r="H11161" s="99">
        <v>36675.118950905438</v>
      </c>
      <c r="I11161" s="99">
        <v>82.513680429639422</v>
      </c>
      <c r="J11161" s="96"/>
      <c r="K11161" s="96"/>
      <c r="L11161" s="96"/>
      <c r="M11161" s="96"/>
      <c r="N11161" s="96"/>
      <c r="O11161" s="96"/>
      <c r="P11161" s="96"/>
    </row>
    <row r="11162" spans="1:16" x14ac:dyDescent="0.25">
      <c r="A11162" s="97">
        <v>43815</v>
      </c>
      <c r="B11162" s="101">
        <v>81</v>
      </c>
      <c r="C11162" s="92" t="str">
        <f t="shared" si="522"/>
        <v>GET /domestic-standing-orders/{DomesticStandingOrderId}/payment-details</v>
      </c>
      <c r="D11162" s="94" t="s">
        <v>208</v>
      </c>
      <c r="E11162" s="93" t="str">
        <f t="shared" si="523"/>
        <v>PISP</v>
      </c>
      <c r="F11162" s="93" t="str">
        <f t="shared" si="524"/>
        <v>Y</v>
      </c>
      <c r="G11162" s="104">
        <v>6593435.8266575737</v>
      </c>
      <c r="H11162" s="99">
        <v>9068.8150353757592</v>
      </c>
      <c r="I11162" s="99">
        <v>248.62449805570537</v>
      </c>
      <c r="J11162" s="96"/>
      <c r="K11162" s="96"/>
      <c r="L11162" s="96"/>
      <c r="M11162" s="96"/>
      <c r="N11162" s="96"/>
      <c r="O11162" s="96"/>
      <c r="P11162" s="96"/>
    </row>
    <row r="11163" spans="1:16" x14ac:dyDescent="0.25">
      <c r="A11163" s="97">
        <v>43815</v>
      </c>
      <c r="B11163" s="101">
        <v>82</v>
      </c>
      <c r="C11163" s="92" t="str">
        <f t="shared" si="522"/>
        <v>GET /international-payments/{InternationalPaymentId}/payment-details</v>
      </c>
      <c r="D11163" s="94" t="s">
        <v>208</v>
      </c>
      <c r="E11163" s="93" t="str">
        <f t="shared" si="523"/>
        <v>PISP</v>
      </c>
      <c r="F11163" s="93" t="str">
        <f t="shared" si="524"/>
        <v>Y</v>
      </c>
      <c r="G11163" s="104">
        <v>14400901.725330168</v>
      </c>
      <c r="H11163" s="99">
        <v>19034.533509740468</v>
      </c>
      <c r="I11163" s="99">
        <v>61.05134927946267</v>
      </c>
      <c r="J11163" s="96"/>
      <c r="K11163" s="96"/>
      <c r="L11163" s="96"/>
      <c r="M11163" s="96"/>
      <c r="N11163" s="96"/>
      <c r="O11163" s="96"/>
      <c r="P11163" s="96"/>
    </row>
    <row r="11164" spans="1:16" x14ac:dyDescent="0.25">
      <c r="A11164" s="97">
        <v>43815</v>
      </c>
      <c r="B11164" s="101">
        <v>83</v>
      </c>
      <c r="C11164" s="92" t="str">
        <f t="shared" si="522"/>
        <v>GET /international-scheduled-payments/{InternationalScheduledPaymentId}/payment-details</v>
      </c>
      <c r="D11164" s="94" t="s">
        <v>208</v>
      </c>
      <c r="E11164" s="93" t="str">
        <f t="shared" si="523"/>
        <v>PISP</v>
      </c>
      <c r="F11164" s="93" t="str">
        <f t="shared" si="524"/>
        <v>Y</v>
      </c>
      <c r="G11164" s="104">
        <v>24240213.012647044</v>
      </c>
      <c r="H11164" s="99">
        <v>44588.011791332217</v>
      </c>
      <c r="I11164" s="99">
        <v>58.503451853344416</v>
      </c>
      <c r="J11164" s="96"/>
      <c r="K11164" s="96"/>
      <c r="L11164" s="96"/>
      <c r="M11164" s="96"/>
      <c r="N11164" s="96"/>
      <c r="O11164" s="96"/>
      <c r="P11164" s="96"/>
    </row>
    <row r="11165" spans="1:16" x14ac:dyDescent="0.25">
      <c r="A11165" s="97">
        <v>43815</v>
      </c>
      <c r="B11165" s="101">
        <v>84</v>
      </c>
      <c r="C11165" s="92" t="str">
        <f t="shared" si="522"/>
        <v>GET /international-standing-orders/{InternationalStandingOrderPaymentId}/payment-details</v>
      </c>
      <c r="D11165" s="94" t="s">
        <v>208</v>
      </c>
      <c r="E11165" s="93" t="str">
        <f t="shared" si="523"/>
        <v>PISP</v>
      </c>
      <c r="F11165" s="93" t="str">
        <f t="shared" si="524"/>
        <v>Y</v>
      </c>
      <c r="G11165" s="104">
        <v>7169190.8359615821</v>
      </c>
      <c r="H11165" s="99">
        <v>18722.457862148924</v>
      </c>
      <c r="I11165" s="99">
        <v>82.492463027941582</v>
      </c>
      <c r="J11165" s="96"/>
      <c r="K11165" s="96"/>
      <c r="L11165" s="96"/>
      <c r="M11165" s="96"/>
      <c r="N11165" s="96"/>
      <c r="O11165" s="96"/>
      <c r="P11165" s="96"/>
    </row>
    <row r="11166" spans="1:16" x14ac:dyDescent="0.25">
      <c r="A11166" s="97">
        <v>43815</v>
      </c>
      <c r="B11166" s="101">
        <v>85</v>
      </c>
      <c r="C11166" s="92" t="str">
        <f t="shared" si="522"/>
        <v>GET /file-payments/{FilePaymentId}/payment-details</v>
      </c>
      <c r="D11166" s="94" t="s">
        <v>208</v>
      </c>
      <c r="E11166" s="93" t="str">
        <f t="shared" si="523"/>
        <v>PISP</v>
      </c>
      <c r="F11166" s="93" t="str">
        <f t="shared" si="524"/>
        <v>Y</v>
      </c>
      <c r="G11166" s="104">
        <v>68605220.222371727</v>
      </c>
      <c r="H11166" s="99">
        <v>2708.1202016882476</v>
      </c>
      <c r="I11166" s="99">
        <v>86.393429630115676</v>
      </c>
      <c r="J11166" s="96"/>
      <c r="K11166" s="96"/>
      <c r="L11166" s="96"/>
      <c r="M11166" s="96"/>
      <c r="N11166" s="96"/>
      <c r="O11166" s="96"/>
      <c r="P11166" s="96"/>
    </row>
    <row r="11167" spans="1:16" x14ac:dyDescent="0.25">
      <c r="A11167" s="97">
        <v>43815</v>
      </c>
      <c r="B11167" s="101">
        <v>86</v>
      </c>
      <c r="C11167" s="92" t="str">
        <f t="shared" si="522"/>
        <v>POST /event-subscriptions</v>
      </c>
      <c r="D11167" s="94" t="s">
        <v>208</v>
      </c>
      <c r="E11167" s="93" t="str">
        <f t="shared" si="523"/>
        <v>Notifications</v>
      </c>
      <c r="F11167" s="93" t="str">
        <f t="shared" si="524"/>
        <v>N</v>
      </c>
      <c r="G11167" s="104">
        <v>13090302.827839198</v>
      </c>
      <c r="H11167" s="99">
        <v>12505.835132587219</v>
      </c>
      <c r="I11167" s="99">
        <v>10.794859357413916</v>
      </c>
      <c r="J11167" s="96"/>
      <c r="K11167" s="96"/>
      <c r="L11167" s="96"/>
      <c r="M11167" s="96"/>
      <c r="N11167" s="96"/>
      <c r="O11167" s="96"/>
      <c r="P11167" s="96"/>
    </row>
    <row r="11168" spans="1:16" x14ac:dyDescent="0.25">
      <c r="A11168" s="97">
        <v>43815</v>
      </c>
      <c r="B11168" s="101">
        <v>87</v>
      </c>
      <c r="C11168" s="92" t="str">
        <f t="shared" si="522"/>
        <v>GET /event-subscriptions</v>
      </c>
      <c r="D11168" s="94" t="s">
        <v>208</v>
      </c>
      <c r="E11168" s="93" t="str">
        <f t="shared" si="523"/>
        <v>Notifications</v>
      </c>
      <c r="F11168" s="93" t="str">
        <f t="shared" si="524"/>
        <v>N</v>
      </c>
      <c r="G11168" s="104">
        <v>18898472.376611125</v>
      </c>
      <c r="H11168" s="99">
        <v>34088.803675554736</v>
      </c>
      <c r="I11168" s="99">
        <v>183.09066252151297</v>
      </c>
      <c r="J11168" s="96"/>
      <c r="K11168" s="96"/>
      <c r="L11168" s="96"/>
      <c r="M11168" s="96"/>
      <c r="N11168" s="96"/>
      <c r="O11168" s="96"/>
      <c r="P11168" s="96"/>
    </row>
    <row r="11169" spans="1:16" x14ac:dyDescent="0.25">
      <c r="A11169" s="97">
        <v>43815</v>
      </c>
      <c r="B11169" s="101">
        <v>88</v>
      </c>
      <c r="C11169" s="92" t="str">
        <f t="shared" si="522"/>
        <v>PUT /event-subscriptions/{EventSubscriptionId}</v>
      </c>
      <c r="D11169" s="94" t="s">
        <v>208</v>
      </c>
      <c r="E11169" s="93" t="str">
        <f t="shared" si="523"/>
        <v>Notifications</v>
      </c>
      <c r="F11169" s="93" t="str">
        <f t="shared" si="524"/>
        <v>N</v>
      </c>
      <c r="G11169" s="104">
        <v>13744817.969231158</v>
      </c>
      <c r="H11169" s="99">
        <v>13131.126889216581</v>
      </c>
      <c r="I11169" s="99">
        <v>11.334602325284612</v>
      </c>
      <c r="J11169" s="96"/>
      <c r="K11169" s="96"/>
      <c r="L11169" s="96"/>
      <c r="M11169" s="96"/>
      <c r="N11169" s="96"/>
      <c r="O11169" s="96"/>
      <c r="P11169" s="96"/>
    </row>
    <row r="11170" spans="1:16" x14ac:dyDescent="0.25">
      <c r="A11170" s="97">
        <v>43815</v>
      </c>
      <c r="B11170" s="101">
        <v>89</v>
      </c>
      <c r="C11170" s="92" t="str">
        <f t="shared" si="522"/>
        <v>DELETE /event-subscriptions/{EventSubscriptionId}</v>
      </c>
      <c r="D11170" s="94" t="s">
        <v>208</v>
      </c>
      <c r="E11170" s="93" t="str">
        <f t="shared" si="523"/>
        <v>Notifications</v>
      </c>
      <c r="F11170" s="93" t="str">
        <f t="shared" si="524"/>
        <v>N</v>
      </c>
      <c r="G11170" s="104">
        <v>7090962.2974242968</v>
      </c>
      <c r="H11170" s="99">
        <v>13124.069875033896</v>
      </c>
      <c r="I11170" s="99">
        <v>127.66687784190179</v>
      </c>
      <c r="J11170" s="96"/>
      <c r="K11170" s="96"/>
      <c r="L11170" s="96"/>
      <c r="M11170" s="96"/>
      <c r="N11170" s="96"/>
      <c r="O11170" s="96"/>
      <c r="P11170" s="96"/>
    </row>
    <row r="11171" spans="1:16" x14ac:dyDescent="0.25">
      <c r="A11171" s="97">
        <v>43815</v>
      </c>
      <c r="B11171" s="101">
        <v>90</v>
      </c>
      <c r="C11171" s="92" t="str">
        <f t="shared" si="522"/>
        <v>POST /event-notifications</v>
      </c>
      <c r="D11171" s="94" t="s">
        <v>208</v>
      </c>
      <c r="E11171" s="93" t="str">
        <f t="shared" si="523"/>
        <v>Notifications</v>
      </c>
      <c r="F11171" s="93" t="str">
        <f t="shared" si="524"/>
        <v>N</v>
      </c>
      <c r="G11171" s="104">
        <v>8782625.9740073029</v>
      </c>
      <c r="H11171" s="99">
        <v>17556.167113157157</v>
      </c>
      <c r="I11171" s="99">
        <v>190.31007949793246</v>
      </c>
      <c r="J11171" s="96"/>
      <c r="K11171" s="96"/>
      <c r="L11171" s="96"/>
      <c r="M11171" s="96"/>
      <c r="N11171" s="96"/>
      <c r="O11171" s="96"/>
      <c r="P11171" s="96"/>
    </row>
    <row r="11172" spans="1:16" x14ac:dyDescent="0.25">
      <c r="A11172" s="97">
        <v>43815</v>
      </c>
      <c r="B11172" s="101">
        <v>91</v>
      </c>
      <c r="C11172" s="92" t="str">
        <f t="shared" si="522"/>
        <v>POST /events</v>
      </c>
      <c r="D11172" s="94" t="s">
        <v>208</v>
      </c>
      <c r="E11172" s="93" t="str">
        <f t="shared" si="523"/>
        <v>Notifications</v>
      </c>
      <c r="F11172" s="93" t="str">
        <f t="shared" si="524"/>
        <v>N</v>
      </c>
      <c r="G11172" s="104">
        <v>5801696.4251653329</v>
      </c>
      <c r="H11172" s="99">
        <v>10737.87535230046</v>
      </c>
      <c r="I11172" s="99">
        <v>104.45471823428328</v>
      </c>
      <c r="J11172" s="96"/>
      <c r="K11172" s="96"/>
      <c r="L11172" s="96"/>
      <c r="M11172" s="96"/>
      <c r="N11172" s="96"/>
      <c r="O11172" s="96"/>
      <c r="P11172" s="96"/>
    </row>
    <row r="11173" spans="1:16" x14ac:dyDescent="0.25">
      <c r="A11173" s="97">
        <v>43816</v>
      </c>
      <c r="B11173" s="101">
        <v>0</v>
      </c>
      <c r="C11173" s="92" t="str">
        <f t="shared" si="522"/>
        <v>OIDC endpoints for token IDs</v>
      </c>
      <c r="D11173" s="94" t="s">
        <v>207</v>
      </c>
      <c r="E11173" s="93" t="str">
        <f t="shared" si="523"/>
        <v>OIDC</v>
      </c>
      <c r="F11173" s="93" t="str">
        <f t="shared" si="524"/>
        <v>N</v>
      </c>
      <c r="G11173" s="111">
        <v>792920150.87641656</v>
      </c>
      <c r="H11173" s="99">
        <v>1610642.4634808633</v>
      </c>
      <c r="I11173" s="99">
        <v>580.55353067529734</v>
      </c>
      <c r="J11173" s="96"/>
      <c r="K11173" s="96"/>
      <c r="L11173" s="96"/>
      <c r="M11173" s="96"/>
      <c r="N11173" s="96"/>
      <c r="O11173" s="96"/>
      <c r="P11173" s="96"/>
    </row>
    <row r="11174" spans="1:16" x14ac:dyDescent="0.25">
      <c r="A11174" s="100">
        <v>43816</v>
      </c>
      <c r="B11174" s="101">
        <v>1</v>
      </c>
      <c r="C11174" s="92" t="str">
        <f t="shared" si="522"/>
        <v>POST /account-access-consents</v>
      </c>
      <c r="D11174" s="94" t="s">
        <v>207</v>
      </c>
      <c r="E11174" s="93" t="str">
        <f t="shared" si="523"/>
        <v>AISP</v>
      </c>
      <c r="F11174" s="93" t="str">
        <f t="shared" si="524"/>
        <v>N</v>
      </c>
      <c r="G11174" s="95">
        <v>733327.74147436931</v>
      </c>
      <c r="H11174" s="101">
        <v>27566.393755799785</v>
      </c>
      <c r="I11174" s="101">
        <v>88.421688611269715</v>
      </c>
      <c r="J11174" s="96"/>
      <c r="K11174" s="96"/>
      <c r="L11174" s="96"/>
      <c r="M11174" s="96"/>
      <c r="N11174" s="96"/>
      <c r="O11174" s="96"/>
      <c r="P11174" s="96"/>
    </row>
    <row r="11175" spans="1:16" x14ac:dyDescent="0.25">
      <c r="A11175" s="100">
        <v>43816</v>
      </c>
      <c r="B11175" s="101">
        <v>2</v>
      </c>
      <c r="C11175" s="92" t="str">
        <f t="shared" si="522"/>
        <v>GET /account-access-consents/{ConsentId}</v>
      </c>
      <c r="D11175" s="94" t="s">
        <v>207</v>
      </c>
      <c r="E11175" s="93" t="str">
        <f t="shared" si="523"/>
        <v>AISP</v>
      </c>
      <c r="F11175" s="93" t="str">
        <f t="shared" si="524"/>
        <v>N</v>
      </c>
      <c r="G11175" s="95">
        <v>1721296.2886696556</v>
      </c>
      <c r="H11175" s="101">
        <v>28975.537324400106</v>
      </c>
      <c r="I11175" s="101">
        <v>37.555715374522208</v>
      </c>
      <c r="J11175" s="96"/>
      <c r="K11175" s="96"/>
      <c r="L11175" s="96"/>
      <c r="M11175" s="96"/>
      <c r="N11175" s="96"/>
      <c r="O11175" s="96"/>
      <c r="P11175" s="96"/>
    </row>
    <row r="11176" spans="1:16" x14ac:dyDescent="0.25">
      <c r="A11176" s="100">
        <v>43816</v>
      </c>
      <c r="B11176" s="101">
        <v>3</v>
      </c>
      <c r="C11176" s="92" t="str">
        <f t="shared" si="522"/>
        <v>DELETE /account-access-consents/{ConsentId}</v>
      </c>
      <c r="D11176" s="94" t="s">
        <v>207</v>
      </c>
      <c r="E11176" s="93" t="str">
        <f t="shared" si="523"/>
        <v>AISP</v>
      </c>
      <c r="F11176" s="93" t="str">
        <f t="shared" si="524"/>
        <v>N</v>
      </c>
      <c r="G11176" s="95">
        <v>708334.55565445125</v>
      </c>
      <c r="H11176" s="101">
        <v>23762.420764655311</v>
      </c>
      <c r="I11176" s="101">
        <v>290.98512480589915</v>
      </c>
      <c r="J11176" s="96"/>
      <c r="K11176" s="96"/>
      <c r="L11176" s="96"/>
      <c r="M11176" s="96"/>
      <c r="N11176" s="96"/>
      <c r="O11176" s="96"/>
      <c r="P11176" s="96"/>
    </row>
    <row r="11177" spans="1:16" x14ac:dyDescent="0.25">
      <c r="A11177" s="100">
        <v>43816</v>
      </c>
      <c r="B11177" s="101">
        <v>4</v>
      </c>
      <c r="C11177" s="92" t="str">
        <f t="shared" si="522"/>
        <v>GET /accounts</v>
      </c>
      <c r="D11177" s="94" t="s">
        <v>207</v>
      </c>
      <c r="E11177" s="93" t="str">
        <f t="shared" si="523"/>
        <v>AISP</v>
      </c>
      <c r="F11177" s="93" t="str">
        <f t="shared" si="524"/>
        <v>Y</v>
      </c>
      <c r="G11177" s="95">
        <v>2136224.6204195824</v>
      </c>
      <c r="H11177" s="102">
        <v>32361.754329213705</v>
      </c>
      <c r="I11177" s="102">
        <v>79.860855678712653</v>
      </c>
      <c r="J11177" s="96"/>
      <c r="K11177" s="96"/>
      <c r="L11177" s="96"/>
      <c r="M11177" s="96"/>
      <c r="N11177" s="96"/>
      <c r="O11177" s="96"/>
      <c r="P11177" s="96"/>
    </row>
    <row r="11178" spans="1:16" x14ac:dyDescent="0.25">
      <c r="A11178" s="100">
        <v>43816</v>
      </c>
      <c r="B11178" s="101">
        <v>5</v>
      </c>
      <c r="C11178" s="92" t="str">
        <f t="shared" si="522"/>
        <v>GET /accounts/{AccountId}</v>
      </c>
      <c r="D11178" s="94" t="s">
        <v>207</v>
      </c>
      <c r="E11178" s="93" t="str">
        <f t="shared" si="523"/>
        <v>AISP</v>
      </c>
      <c r="F11178" s="93" t="str">
        <f t="shared" si="524"/>
        <v>Y</v>
      </c>
      <c r="G11178" s="95">
        <v>3015750.5766943535</v>
      </c>
      <c r="H11178" s="102">
        <v>43080.933430776116</v>
      </c>
      <c r="I11178" s="102">
        <v>102.0331757909442</v>
      </c>
      <c r="J11178" s="96"/>
      <c r="K11178" s="96"/>
      <c r="L11178" s="96"/>
      <c r="M11178" s="96"/>
      <c r="N11178" s="96"/>
      <c r="O11178" s="96"/>
      <c r="P11178" s="96"/>
    </row>
    <row r="11179" spans="1:16" x14ac:dyDescent="0.25">
      <c r="A11179" s="100">
        <v>43816</v>
      </c>
      <c r="B11179" s="101">
        <v>6</v>
      </c>
      <c r="C11179" s="92" t="str">
        <f t="shared" si="522"/>
        <v>GET /accounts/{AccountId}/balances</v>
      </c>
      <c r="D11179" s="94" t="s">
        <v>207</v>
      </c>
      <c r="E11179" s="93" t="str">
        <f t="shared" si="523"/>
        <v>AISP</v>
      </c>
      <c r="F11179" s="93" t="str">
        <f t="shared" si="524"/>
        <v>Y</v>
      </c>
      <c r="G11179" s="95">
        <v>2121041.7943112412</v>
      </c>
      <c r="H11179" s="102">
        <v>29123.355711664284</v>
      </c>
      <c r="I11179" s="102">
        <v>148.24324361893864</v>
      </c>
      <c r="J11179" s="96"/>
      <c r="K11179" s="96"/>
      <c r="L11179" s="96"/>
      <c r="M11179" s="96"/>
      <c r="N11179" s="96"/>
      <c r="O11179" s="96"/>
      <c r="P11179" s="96"/>
    </row>
    <row r="11180" spans="1:16" x14ac:dyDescent="0.25">
      <c r="A11180" s="100">
        <v>43816</v>
      </c>
      <c r="B11180" s="101">
        <v>7</v>
      </c>
      <c r="C11180" s="92" t="str">
        <f t="shared" si="522"/>
        <v>GET /balances</v>
      </c>
      <c r="D11180" s="94" t="s">
        <v>207</v>
      </c>
      <c r="E11180" s="93" t="str">
        <f t="shared" si="523"/>
        <v>AISP</v>
      </c>
      <c r="F11180" s="93" t="str">
        <f t="shared" si="524"/>
        <v>Y</v>
      </c>
      <c r="G11180" s="95">
        <v>1320672.6500203894</v>
      </c>
      <c r="H11180" s="102">
        <v>21937.557051734682</v>
      </c>
      <c r="I11180" s="102">
        <v>183.17874011649414</v>
      </c>
      <c r="J11180" s="96"/>
      <c r="K11180" s="96"/>
      <c r="L11180" s="96"/>
      <c r="M11180" s="96"/>
      <c r="N11180" s="96"/>
      <c r="O11180" s="96"/>
      <c r="P11180" s="96"/>
    </row>
    <row r="11181" spans="1:16" x14ac:dyDescent="0.25">
      <c r="A11181" s="100">
        <v>43816</v>
      </c>
      <c r="B11181" s="101">
        <v>8</v>
      </c>
      <c r="C11181" s="92" t="str">
        <f t="shared" si="522"/>
        <v>GET /accounts/{AccountId}/transactions</v>
      </c>
      <c r="D11181" s="94" t="s">
        <v>207</v>
      </c>
      <c r="E11181" s="93" t="str">
        <f t="shared" si="523"/>
        <v>AISP</v>
      </c>
      <c r="F11181" s="93" t="str">
        <f t="shared" si="524"/>
        <v>Y</v>
      </c>
      <c r="G11181" s="95">
        <v>41191722.781238496</v>
      </c>
      <c r="H11181" s="102">
        <v>19971.122038643291</v>
      </c>
      <c r="I11181" s="102">
        <v>188.43842581641988</v>
      </c>
      <c r="J11181" s="96"/>
      <c r="K11181" s="96"/>
      <c r="L11181" s="96"/>
      <c r="M11181" s="96"/>
      <c r="N11181" s="96"/>
      <c r="O11181" s="96"/>
      <c r="P11181" s="96"/>
    </row>
    <row r="11182" spans="1:16" x14ac:dyDescent="0.25">
      <c r="A11182" s="100">
        <v>43816</v>
      </c>
      <c r="B11182" s="101">
        <v>9</v>
      </c>
      <c r="C11182" s="92" t="str">
        <f t="shared" si="522"/>
        <v>GET /transactions</v>
      </c>
      <c r="D11182" s="94" t="s">
        <v>207</v>
      </c>
      <c r="E11182" s="93" t="str">
        <f t="shared" si="523"/>
        <v>AISP</v>
      </c>
      <c r="F11182" s="93" t="str">
        <f t="shared" si="524"/>
        <v>Y</v>
      </c>
      <c r="G11182" s="95">
        <v>346194869.45374107</v>
      </c>
      <c r="H11182" s="102">
        <v>44785.272878466312</v>
      </c>
      <c r="I11182" s="102">
        <v>33.693950207452858</v>
      </c>
      <c r="J11182" s="96"/>
      <c r="K11182" s="96"/>
      <c r="L11182" s="96"/>
      <c r="M11182" s="96"/>
      <c r="N11182" s="96"/>
      <c r="O11182" s="96"/>
      <c r="P11182" s="96"/>
    </row>
    <row r="11183" spans="1:16" x14ac:dyDescent="0.25">
      <c r="A11183" s="100">
        <v>43816</v>
      </c>
      <c r="B11183" s="101">
        <v>10</v>
      </c>
      <c r="C11183" s="92" t="str">
        <f t="shared" si="522"/>
        <v>GET /accounts/{AccountId}/beneficiaries</v>
      </c>
      <c r="D11183" s="94" t="s">
        <v>207</v>
      </c>
      <c r="E11183" s="93" t="str">
        <f t="shared" si="523"/>
        <v>AISP</v>
      </c>
      <c r="F11183" s="93" t="str">
        <f t="shared" si="524"/>
        <v>Y</v>
      </c>
      <c r="G11183" s="95">
        <v>2448954.27416792</v>
      </c>
      <c r="H11183" s="102">
        <v>28568.210342080714</v>
      </c>
      <c r="I11183" s="102">
        <v>145.09105674121932</v>
      </c>
      <c r="J11183" s="96"/>
      <c r="K11183" s="96"/>
      <c r="L11183" s="96"/>
      <c r="M11183" s="96"/>
      <c r="N11183" s="96"/>
      <c r="O11183" s="96"/>
      <c r="P11183" s="96"/>
    </row>
    <row r="11184" spans="1:16" x14ac:dyDescent="0.25">
      <c r="A11184" s="100">
        <v>43816</v>
      </c>
      <c r="B11184" s="101">
        <v>11</v>
      </c>
      <c r="C11184" s="92" t="str">
        <f t="shared" si="522"/>
        <v>GET /beneficiaries</v>
      </c>
      <c r="D11184" s="94" t="s">
        <v>207</v>
      </c>
      <c r="E11184" s="93" t="str">
        <f t="shared" si="523"/>
        <v>AISP</v>
      </c>
      <c r="F11184" s="93" t="str">
        <f t="shared" si="524"/>
        <v>Y</v>
      </c>
      <c r="G11184" s="95">
        <v>3226649.0548261274</v>
      </c>
      <c r="H11184" s="102">
        <v>34582.051045329827</v>
      </c>
      <c r="I11184" s="102">
        <v>34.930237169199778</v>
      </c>
      <c r="J11184" s="96"/>
      <c r="K11184" s="96"/>
      <c r="L11184" s="96"/>
      <c r="M11184" s="96"/>
      <c r="N11184" s="96"/>
      <c r="O11184" s="96"/>
      <c r="P11184" s="96"/>
    </row>
    <row r="11185" spans="1:16" x14ac:dyDescent="0.25">
      <c r="A11185" s="100">
        <v>43816</v>
      </c>
      <c r="B11185" s="101">
        <v>12</v>
      </c>
      <c r="C11185" s="92" t="str">
        <f t="shared" si="522"/>
        <v>GET /accounts/{AccountId}/direct-debits</v>
      </c>
      <c r="D11185" s="94" t="s">
        <v>207</v>
      </c>
      <c r="E11185" s="93" t="str">
        <f t="shared" si="523"/>
        <v>AISP</v>
      </c>
      <c r="F11185" s="93" t="str">
        <f t="shared" si="524"/>
        <v>Y</v>
      </c>
      <c r="G11185" s="95">
        <v>2207715.6711815191</v>
      </c>
      <c r="H11185" s="102">
        <v>36809.602343237842</v>
      </c>
      <c r="I11185" s="102">
        <v>213.85200253358599</v>
      </c>
      <c r="J11185" s="96"/>
      <c r="K11185" s="96"/>
      <c r="L11185" s="96"/>
      <c r="M11185" s="96"/>
      <c r="N11185" s="96"/>
      <c r="O11185" s="96"/>
      <c r="P11185" s="96"/>
    </row>
    <row r="11186" spans="1:16" x14ac:dyDescent="0.25">
      <c r="A11186" s="100">
        <v>43816</v>
      </c>
      <c r="B11186" s="101">
        <v>13</v>
      </c>
      <c r="C11186" s="92" t="str">
        <f t="shared" si="522"/>
        <v>GET /direct-debits</v>
      </c>
      <c r="D11186" s="94" t="s">
        <v>207</v>
      </c>
      <c r="E11186" s="93" t="str">
        <f t="shared" si="523"/>
        <v>AISP</v>
      </c>
      <c r="F11186" s="93" t="str">
        <f t="shared" si="524"/>
        <v>Y</v>
      </c>
      <c r="G11186" s="95">
        <v>2091189.0649852834</v>
      </c>
      <c r="H11186" s="102">
        <v>21893.903326507691</v>
      </c>
      <c r="I11186" s="102">
        <v>247.60592666916548</v>
      </c>
      <c r="J11186" s="96"/>
      <c r="K11186" s="96"/>
      <c r="L11186" s="96"/>
      <c r="M11186" s="96"/>
      <c r="N11186" s="96"/>
      <c r="O11186" s="96"/>
      <c r="P11186" s="96"/>
    </row>
    <row r="11187" spans="1:16" x14ac:dyDescent="0.25">
      <c r="A11187" s="100">
        <v>43816</v>
      </c>
      <c r="B11187" s="101">
        <v>14</v>
      </c>
      <c r="C11187" s="92" t="str">
        <f t="shared" si="522"/>
        <v>GET /accounts/{AccountId}/standing-orders</v>
      </c>
      <c r="D11187" s="94" t="s">
        <v>207</v>
      </c>
      <c r="E11187" s="93" t="str">
        <f t="shared" si="523"/>
        <v>AISP</v>
      </c>
      <c r="F11187" s="93" t="str">
        <f t="shared" si="524"/>
        <v>Y</v>
      </c>
      <c r="G11187" s="95">
        <v>1064122.0248000282</v>
      </c>
      <c r="H11187" s="102">
        <v>18054.289290761648</v>
      </c>
      <c r="I11187" s="102">
        <v>138.72916923447096</v>
      </c>
      <c r="J11187" s="96"/>
      <c r="K11187" s="96"/>
      <c r="L11187" s="96"/>
      <c r="M11187" s="96"/>
      <c r="N11187" s="96"/>
      <c r="O11187" s="96"/>
      <c r="P11187" s="96"/>
    </row>
    <row r="11188" spans="1:16" x14ac:dyDescent="0.25">
      <c r="A11188" s="100">
        <v>43816</v>
      </c>
      <c r="B11188" s="101">
        <v>15</v>
      </c>
      <c r="C11188" s="92" t="str">
        <f t="shared" si="522"/>
        <v>GET /standing-orders</v>
      </c>
      <c r="D11188" s="94" t="s">
        <v>207</v>
      </c>
      <c r="E11188" s="93" t="str">
        <f t="shared" si="523"/>
        <v>AISP</v>
      </c>
      <c r="F11188" s="93" t="str">
        <f t="shared" si="524"/>
        <v>Y</v>
      </c>
      <c r="G11188" s="95">
        <v>1685376.429409971</v>
      </c>
      <c r="H11188" s="102">
        <v>44569.185924825819</v>
      </c>
      <c r="I11188" s="102">
        <v>155.57445395868194</v>
      </c>
      <c r="J11188" s="96"/>
      <c r="K11188" s="96"/>
      <c r="L11188" s="96"/>
      <c r="M11188" s="96"/>
      <c r="N11188" s="96"/>
      <c r="O11188" s="96"/>
      <c r="P11188" s="96"/>
    </row>
    <row r="11189" spans="1:16" x14ac:dyDescent="0.25">
      <c r="A11189" s="100">
        <v>43816</v>
      </c>
      <c r="B11189" s="101">
        <v>16</v>
      </c>
      <c r="C11189" s="92" t="str">
        <f t="shared" si="522"/>
        <v>GET /accounts/{AccountId}/product</v>
      </c>
      <c r="D11189" s="94" t="s">
        <v>207</v>
      </c>
      <c r="E11189" s="93" t="str">
        <f t="shared" si="523"/>
        <v>AISP</v>
      </c>
      <c r="F11189" s="93" t="str">
        <f t="shared" si="524"/>
        <v>Y</v>
      </c>
      <c r="G11189" s="95">
        <v>470249.45206607424</v>
      </c>
      <c r="H11189" s="102">
        <v>4935.9729243043448</v>
      </c>
      <c r="I11189" s="102">
        <v>195.50011320665922</v>
      </c>
      <c r="J11189" s="96"/>
      <c r="K11189" s="96"/>
      <c r="L11189" s="96"/>
      <c r="M11189" s="96"/>
      <c r="N11189" s="96"/>
      <c r="O11189" s="96"/>
      <c r="P11189" s="96"/>
    </row>
    <row r="11190" spans="1:16" x14ac:dyDescent="0.25">
      <c r="A11190" s="100">
        <v>43816</v>
      </c>
      <c r="B11190" s="101">
        <v>17</v>
      </c>
      <c r="C11190" s="92" t="str">
        <f t="shared" si="522"/>
        <v>GET /products</v>
      </c>
      <c r="D11190" s="94" t="s">
        <v>207</v>
      </c>
      <c r="E11190" s="93" t="str">
        <f t="shared" si="523"/>
        <v>AISP</v>
      </c>
      <c r="F11190" s="93" t="str">
        <f t="shared" si="524"/>
        <v>Y</v>
      </c>
      <c r="G11190" s="95">
        <v>940094.94780269393</v>
      </c>
      <c r="H11190" s="102">
        <v>33458.21852423704</v>
      </c>
      <c r="I11190" s="102">
        <v>225.75866262792678</v>
      </c>
      <c r="J11190" s="96"/>
      <c r="K11190" s="96"/>
      <c r="L11190" s="96"/>
      <c r="M11190" s="96"/>
      <c r="N11190" s="96"/>
      <c r="O11190" s="96"/>
      <c r="P11190" s="96"/>
    </row>
    <row r="11191" spans="1:16" x14ac:dyDescent="0.25">
      <c r="A11191" s="100">
        <v>43816</v>
      </c>
      <c r="B11191" s="101">
        <v>18</v>
      </c>
      <c r="C11191" s="92" t="str">
        <f t="shared" si="522"/>
        <v>GET /accounts/{AccountId}/offers</v>
      </c>
      <c r="D11191" s="94" t="s">
        <v>207</v>
      </c>
      <c r="E11191" s="93" t="str">
        <f t="shared" si="523"/>
        <v>AISP</v>
      </c>
      <c r="F11191" s="93" t="str">
        <f t="shared" si="524"/>
        <v>Y</v>
      </c>
      <c r="G11191" s="95">
        <v>1089102.0491590828</v>
      </c>
      <c r="H11191" s="102">
        <v>38732.791406930657</v>
      </c>
      <c r="I11191" s="102">
        <v>294.18889627431884</v>
      </c>
      <c r="J11191" s="96"/>
      <c r="K11191" s="96"/>
      <c r="L11191" s="96"/>
      <c r="M11191" s="96"/>
      <c r="N11191" s="96"/>
      <c r="O11191" s="96"/>
      <c r="P11191" s="96"/>
    </row>
    <row r="11192" spans="1:16" x14ac:dyDescent="0.25">
      <c r="A11192" s="100">
        <v>43816</v>
      </c>
      <c r="B11192" s="101">
        <v>19</v>
      </c>
      <c r="C11192" s="92" t="str">
        <f t="shared" si="522"/>
        <v>GET /offers</v>
      </c>
      <c r="D11192" s="94" t="s">
        <v>207</v>
      </c>
      <c r="E11192" s="93" t="str">
        <f t="shared" si="523"/>
        <v>AISP</v>
      </c>
      <c r="F11192" s="93" t="str">
        <f t="shared" si="524"/>
        <v>Y</v>
      </c>
      <c r="G11192" s="95">
        <v>4042830.5504720188</v>
      </c>
      <c r="H11192" s="102">
        <v>42293.355347337274</v>
      </c>
      <c r="I11192" s="102">
        <v>175.39703784364463</v>
      </c>
      <c r="J11192" s="96"/>
      <c r="K11192" s="96"/>
      <c r="L11192" s="96"/>
      <c r="M11192" s="96"/>
      <c r="N11192" s="96"/>
      <c r="O11192" s="96"/>
      <c r="P11192" s="96"/>
    </row>
    <row r="11193" spans="1:16" x14ac:dyDescent="0.25">
      <c r="A11193" s="100">
        <v>43816</v>
      </c>
      <c r="B11193" s="101">
        <v>20</v>
      </c>
      <c r="C11193" s="92" t="str">
        <f t="shared" si="522"/>
        <v>GET /accounts/{AccountId}/party</v>
      </c>
      <c r="D11193" s="94" t="s">
        <v>207</v>
      </c>
      <c r="E11193" s="93" t="str">
        <f t="shared" si="523"/>
        <v>AISP</v>
      </c>
      <c r="F11193" s="93" t="str">
        <f t="shared" si="524"/>
        <v>Y</v>
      </c>
      <c r="G11193" s="95">
        <v>1268170.1668500644</v>
      </c>
      <c r="H11193" s="102">
        <v>52646.806773595388</v>
      </c>
      <c r="I11193" s="102">
        <v>0</v>
      </c>
      <c r="J11193" s="96"/>
      <c r="K11193" s="96"/>
      <c r="L11193" s="96"/>
      <c r="M11193" s="96"/>
      <c r="N11193" s="96"/>
      <c r="O11193" s="96"/>
      <c r="P11193" s="96"/>
    </row>
    <row r="11194" spans="1:16" x14ac:dyDescent="0.25">
      <c r="A11194" s="100">
        <v>43816</v>
      </c>
      <c r="B11194" s="101">
        <v>21</v>
      </c>
      <c r="C11194" s="92" t="str">
        <f t="shared" si="522"/>
        <v>GET /party</v>
      </c>
      <c r="D11194" s="94" t="s">
        <v>207</v>
      </c>
      <c r="E11194" s="93" t="str">
        <f t="shared" si="523"/>
        <v>AISP</v>
      </c>
      <c r="F11194" s="93" t="str">
        <f t="shared" si="524"/>
        <v>Y</v>
      </c>
      <c r="G11194" s="95">
        <v>915384.46923013707</v>
      </c>
      <c r="H11194" s="102">
        <v>9826.093900545744</v>
      </c>
      <c r="I11194" s="102">
        <v>428.00891126946595</v>
      </c>
      <c r="J11194" s="96"/>
      <c r="K11194" s="96"/>
      <c r="L11194" s="96"/>
      <c r="M11194" s="96"/>
      <c r="N11194" s="96"/>
      <c r="O11194" s="96"/>
      <c r="P11194" s="96"/>
    </row>
    <row r="11195" spans="1:16" x14ac:dyDescent="0.25">
      <c r="A11195" s="100">
        <v>43816</v>
      </c>
      <c r="B11195" s="101">
        <v>22</v>
      </c>
      <c r="C11195" s="92" t="str">
        <f t="shared" si="522"/>
        <v>GET /accounts/{AccountId}/scheduled-payments</v>
      </c>
      <c r="D11195" s="94" t="s">
        <v>207</v>
      </c>
      <c r="E11195" s="93" t="str">
        <f t="shared" si="523"/>
        <v>AISP</v>
      </c>
      <c r="F11195" s="93" t="str">
        <f t="shared" si="524"/>
        <v>Y</v>
      </c>
      <c r="G11195" s="95">
        <v>1105132.7404267411</v>
      </c>
      <c r="H11195" s="102">
        <v>35436.55391454506</v>
      </c>
      <c r="I11195" s="102">
        <v>3.4005789396249488</v>
      </c>
      <c r="J11195" s="96"/>
      <c r="K11195" s="96"/>
      <c r="L11195" s="96"/>
      <c r="M11195" s="96"/>
      <c r="N11195" s="96"/>
      <c r="O11195" s="96"/>
      <c r="P11195" s="96"/>
    </row>
    <row r="11196" spans="1:16" x14ac:dyDescent="0.25">
      <c r="A11196" s="100">
        <v>43816</v>
      </c>
      <c r="B11196" s="101">
        <v>23</v>
      </c>
      <c r="C11196" s="92" t="str">
        <f t="shared" si="522"/>
        <v>GET /scheduled-payments</v>
      </c>
      <c r="D11196" s="94" t="s">
        <v>207</v>
      </c>
      <c r="E11196" s="93" t="str">
        <f t="shared" si="523"/>
        <v>AISP</v>
      </c>
      <c r="F11196" s="93" t="str">
        <f t="shared" si="524"/>
        <v>Y</v>
      </c>
      <c r="G11196" s="95">
        <v>2178751.7068255348</v>
      </c>
      <c r="H11196" s="102">
        <v>31433.653696044512</v>
      </c>
      <c r="I11196" s="102">
        <v>82.711763598607675</v>
      </c>
      <c r="J11196" s="96"/>
      <c r="K11196" s="96"/>
      <c r="L11196" s="96"/>
      <c r="M11196" s="96"/>
      <c r="N11196" s="96"/>
      <c r="O11196" s="96"/>
      <c r="P11196" s="96"/>
    </row>
    <row r="11197" spans="1:16" x14ac:dyDescent="0.25">
      <c r="A11197" s="100">
        <v>43816</v>
      </c>
      <c r="B11197" s="101">
        <v>24</v>
      </c>
      <c r="C11197" s="92" t="str">
        <f t="shared" si="522"/>
        <v>GET /accounts/{AccountId}/statements</v>
      </c>
      <c r="D11197" s="94" t="s">
        <v>207</v>
      </c>
      <c r="E11197" s="93" t="str">
        <f t="shared" si="523"/>
        <v>AISP</v>
      </c>
      <c r="F11197" s="93" t="str">
        <f t="shared" si="524"/>
        <v>Y</v>
      </c>
      <c r="G11197" s="95">
        <v>1086727.7182346112</v>
      </c>
      <c r="H11197" s="102">
        <v>13914.757237836664</v>
      </c>
      <c r="I11197" s="102">
        <v>140.1408415542457</v>
      </c>
      <c r="J11197" s="96"/>
      <c r="K11197" s="96"/>
      <c r="L11197" s="96"/>
      <c r="M11197" s="96"/>
      <c r="N11197" s="96"/>
      <c r="O11197" s="96"/>
      <c r="P11197" s="96"/>
    </row>
    <row r="11198" spans="1:16" x14ac:dyDescent="0.25">
      <c r="A11198" s="100">
        <v>43816</v>
      </c>
      <c r="B11198" s="101">
        <v>25</v>
      </c>
      <c r="C11198" s="92" t="str">
        <f t="shared" si="522"/>
        <v>GET /accounts/{AccountId}/statements/{StatementId}</v>
      </c>
      <c r="D11198" s="94" t="s">
        <v>207</v>
      </c>
      <c r="E11198" s="93" t="str">
        <f t="shared" si="523"/>
        <v>AISP</v>
      </c>
      <c r="F11198" s="93" t="str">
        <f t="shared" si="524"/>
        <v>Y</v>
      </c>
      <c r="G11198" s="95">
        <v>1220227.3045401117</v>
      </c>
      <c r="H11198" s="102">
        <v>24340.499547393621</v>
      </c>
      <c r="I11198" s="102">
        <v>118.63506639651747</v>
      </c>
      <c r="J11198" s="96"/>
      <c r="K11198" s="96"/>
      <c r="L11198" s="96"/>
      <c r="M11198" s="96"/>
      <c r="N11198" s="96"/>
      <c r="O11198" s="96"/>
      <c r="P11198" s="96"/>
    </row>
    <row r="11199" spans="1:16" x14ac:dyDescent="0.25">
      <c r="A11199" s="100">
        <v>43816</v>
      </c>
      <c r="B11199" s="101">
        <v>26</v>
      </c>
      <c r="C11199" s="92" t="str">
        <f t="shared" si="522"/>
        <v>GET /accounts/{AccountId}/statements/{StatementId}/file</v>
      </c>
      <c r="D11199" s="94" t="s">
        <v>207</v>
      </c>
      <c r="E11199" s="93" t="str">
        <f t="shared" si="523"/>
        <v>AISP</v>
      </c>
      <c r="F11199" s="93" t="str">
        <f t="shared" si="524"/>
        <v>Y</v>
      </c>
      <c r="G11199" s="95">
        <v>2763692.1140519581</v>
      </c>
      <c r="H11199" s="102">
        <v>26275.212434014</v>
      </c>
      <c r="I11199" s="102">
        <v>91.969092608991744</v>
      </c>
      <c r="J11199" s="96"/>
      <c r="K11199" s="96"/>
      <c r="L11199" s="96"/>
      <c r="M11199" s="96"/>
      <c r="N11199" s="96"/>
      <c r="O11199" s="96"/>
      <c r="P11199" s="96"/>
    </row>
    <row r="11200" spans="1:16" x14ac:dyDescent="0.25">
      <c r="A11200" s="100">
        <v>43816</v>
      </c>
      <c r="B11200" s="101">
        <v>27</v>
      </c>
      <c r="C11200" s="92" t="str">
        <f t="shared" si="522"/>
        <v>GET /accounts/{AccountId}/statements/{StatementId}/transactions</v>
      </c>
      <c r="D11200" s="94" t="s">
        <v>207</v>
      </c>
      <c r="E11200" s="93" t="str">
        <f t="shared" si="523"/>
        <v>AISP</v>
      </c>
      <c r="F11200" s="93" t="str">
        <f t="shared" si="524"/>
        <v>Y</v>
      </c>
      <c r="G11200" s="95">
        <v>33040859.898218445</v>
      </c>
      <c r="H11200" s="102">
        <v>7031.9332410251018</v>
      </c>
      <c r="I11200" s="102">
        <v>319.71858384745724</v>
      </c>
      <c r="J11200" s="96"/>
      <c r="K11200" s="96"/>
      <c r="L11200" s="96"/>
      <c r="M11200" s="96"/>
      <c r="N11200" s="96"/>
      <c r="O11200" s="96"/>
      <c r="P11200" s="96"/>
    </row>
    <row r="11201" spans="1:16" x14ac:dyDescent="0.25">
      <c r="A11201" s="100">
        <v>43816</v>
      </c>
      <c r="B11201" s="101">
        <v>28</v>
      </c>
      <c r="C11201" s="92" t="str">
        <f t="shared" si="522"/>
        <v>GET /statements</v>
      </c>
      <c r="D11201" s="94" t="s">
        <v>207</v>
      </c>
      <c r="E11201" s="93" t="str">
        <f t="shared" si="523"/>
        <v>AISP</v>
      </c>
      <c r="F11201" s="93" t="str">
        <f t="shared" si="524"/>
        <v>Y</v>
      </c>
      <c r="G11201" s="95">
        <v>3945803.8658469804</v>
      </c>
      <c r="H11201" s="102">
        <v>45203.502418862015</v>
      </c>
      <c r="I11201" s="102">
        <v>81.562190211331796</v>
      </c>
      <c r="J11201" s="96"/>
      <c r="K11201" s="96"/>
      <c r="L11201" s="96"/>
      <c r="M11201" s="96"/>
      <c r="N11201" s="96"/>
      <c r="O11201" s="96"/>
      <c r="P11201" s="96"/>
    </row>
    <row r="11202" spans="1:16" x14ac:dyDescent="0.25">
      <c r="A11202" s="100">
        <v>43816</v>
      </c>
      <c r="B11202" s="101">
        <v>29</v>
      </c>
      <c r="C11202" s="92" t="str">
        <f t="shared" si="522"/>
        <v>POST /domestic-payment-consents</v>
      </c>
      <c r="D11202" s="94" t="s">
        <v>207</v>
      </c>
      <c r="E11202" s="93" t="str">
        <f t="shared" si="523"/>
        <v>PISP</v>
      </c>
      <c r="F11202" s="93" t="str">
        <f t="shared" si="524"/>
        <v>N</v>
      </c>
      <c r="G11202" s="95">
        <v>4334082.3851989098</v>
      </c>
      <c r="H11202" s="102">
        <v>9474.6953329390253</v>
      </c>
      <c r="I11202" s="102">
        <v>105.45258209780246</v>
      </c>
      <c r="J11202" s="96"/>
      <c r="K11202" s="96"/>
      <c r="L11202" s="96"/>
      <c r="M11202" s="96"/>
      <c r="N11202" s="96"/>
      <c r="O11202" s="96"/>
      <c r="P11202" s="96"/>
    </row>
    <row r="11203" spans="1:16" x14ac:dyDescent="0.25">
      <c r="A11203" s="100">
        <v>43816</v>
      </c>
      <c r="B11203" s="101">
        <v>30</v>
      </c>
      <c r="C11203" s="92" t="str">
        <f t="shared" si="522"/>
        <v>GET /domestic-payment-consents/{ConsentId}</v>
      </c>
      <c r="D11203" s="94" t="s">
        <v>207</v>
      </c>
      <c r="E11203" s="93" t="str">
        <f t="shared" si="523"/>
        <v>PISP</v>
      </c>
      <c r="F11203" s="93" t="str">
        <f t="shared" si="524"/>
        <v>N</v>
      </c>
      <c r="G11203" s="95">
        <v>15034836.418018734</v>
      </c>
      <c r="H11203" s="102">
        <v>17056.047966173406</v>
      </c>
      <c r="I11203" s="102">
        <v>142.06360741519723</v>
      </c>
      <c r="J11203" s="96"/>
      <c r="K11203" s="96"/>
      <c r="L11203" s="96"/>
      <c r="M11203" s="96"/>
      <c r="N11203" s="96"/>
      <c r="O11203" s="96"/>
      <c r="P11203" s="96"/>
    </row>
    <row r="11204" spans="1:16" x14ac:dyDescent="0.25">
      <c r="A11204" s="100">
        <v>43816</v>
      </c>
      <c r="B11204" s="101">
        <v>31</v>
      </c>
      <c r="C11204" s="92" t="str">
        <f t="shared" si="522"/>
        <v>POST /domestic-payments</v>
      </c>
      <c r="D11204" s="94" t="s">
        <v>207</v>
      </c>
      <c r="E11204" s="93" t="str">
        <f t="shared" si="523"/>
        <v>PISP</v>
      </c>
      <c r="F11204" s="93" t="str">
        <f t="shared" si="524"/>
        <v>Y</v>
      </c>
      <c r="G11204" s="95">
        <v>5282961.931012365</v>
      </c>
      <c r="H11204" s="102">
        <v>15154.261923082326</v>
      </c>
      <c r="I11204" s="102">
        <v>6.361074219210769</v>
      </c>
      <c r="J11204" s="96"/>
      <c r="K11204" s="96"/>
      <c r="L11204" s="96"/>
      <c r="M11204" s="96"/>
      <c r="N11204" s="96"/>
      <c r="O11204" s="96"/>
      <c r="P11204" s="96"/>
    </row>
    <row r="11205" spans="1:16" x14ac:dyDescent="0.25">
      <c r="A11205" s="100">
        <v>43816</v>
      </c>
      <c r="B11205" s="101">
        <v>32</v>
      </c>
      <c r="C11205" s="92" t="str">
        <f t="shared" si="522"/>
        <v>GET /domestic-payments/{DomesticPaymentId}</v>
      </c>
      <c r="D11205" s="94" t="s">
        <v>207</v>
      </c>
      <c r="E11205" s="93" t="str">
        <f t="shared" si="523"/>
        <v>PISP</v>
      </c>
      <c r="F11205" s="93" t="str">
        <f t="shared" si="524"/>
        <v>Y</v>
      </c>
      <c r="G11205" s="95">
        <v>34107417.541174755</v>
      </c>
      <c r="H11205" s="102">
        <v>37327.763336976379</v>
      </c>
      <c r="I11205" s="102">
        <v>82.832582208209047</v>
      </c>
      <c r="J11205" s="96"/>
      <c r="K11205" s="96"/>
      <c r="L11205" s="96"/>
      <c r="M11205" s="96"/>
      <c r="N11205" s="96"/>
      <c r="O11205" s="96"/>
      <c r="P11205" s="96"/>
    </row>
    <row r="11206" spans="1:16" x14ac:dyDescent="0.25">
      <c r="A11206" s="100">
        <v>43816</v>
      </c>
      <c r="B11206" s="101">
        <v>33</v>
      </c>
      <c r="C11206" s="92" t="str">
        <f t="shared" si="522"/>
        <v>POST /domestic-scheduled-payment-consents</v>
      </c>
      <c r="D11206" s="94" t="s">
        <v>207</v>
      </c>
      <c r="E11206" s="93" t="str">
        <f t="shared" si="523"/>
        <v>PISP</v>
      </c>
      <c r="F11206" s="93" t="str">
        <f t="shared" si="524"/>
        <v>N</v>
      </c>
      <c r="G11206" s="95">
        <v>19204626.369649943</v>
      </c>
      <c r="H11206" s="102">
        <v>17535.386117310267</v>
      </c>
      <c r="I11206" s="102">
        <v>109.56121749944951</v>
      </c>
      <c r="J11206" s="96"/>
      <c r="K11206" s="96"/>
      <c r="L11206" s="96"/>
      <c r="M11206" s="96"/>
      <c r="N11206" s="96"/>
      <c r="O11206" s="96"/>
      <c r="P11206" s="96"/>
    </row>
    <row r="11207" spans="1:16" x14ac:dyDescent="0.25">
      <c r="A11207" s="100">
        <v>43816</v>
      </c>
      <c r="B11207" s="101">
        <v>34</v>
      </c>
      <c r="C11207" s="92" t="str">
        <f t="shared" si="522"/>
        <v>GET /domestic-scheduled-payment-consents/{ConsentId}</v>
      </c>
      <c r="D11207" s="94" t="s">
        <v>207</v>
      </c>
      <c r="E11207" s="93" t="str">
        <f t="shared" si="523"/>
        <v>PISP</v>
      </c>
      <c r="F11207" s="93" t="str">
        <f t="shared" si="524"/>
        <v>N</v>
      </c>
      <c r="G11207" s="95">
        <v>12097686.251012994</v>
      </c>
      <c r="H11207" s="102">
        <v>14430.543451817572</v>
      </c>
      <c r="I11207" s="102">
        <v>89.581509982038327</v>
      </c>
      <c r="J11207" s="96"/>
      <c r="K11207" s="96"/>
      <c r="L11207" s="96"/>
      <c r="M11207" s="96"/>
      <c r="N11207" s="96"/>
      <c r="O11207" s="96"/>
      <c r="P11207" s="96"/>
    </row>
    <row r="11208" spans="1:16" x14ac:dyDescent="0.25">
      <c r="A11208" s="100">
        <v>43816</v>
      </c>
      <c r="B11208" s="101">
        <v>35</v>
      </c>
      <c r="C11208" s="92" t="str">
        <f t="shared" ref="C11208:C11271" si="525">VLOOKUP($B11208,endpoints,3)</f>
        <v>POST /domestic-scheduled-payments</v>
      </c>
      <c r="D11208" s="94" t="s">
        <v>207</v>
      </c>
      <c r="E11208" s="93" t="str">
        <f t="shared" ref="E11208:E11271" si="526">VLOOKUP($B11208,endpoints,4)</f>
        <v>PISP</v>
      </c>
      <c r="F11208" s="93" t="str">
        <f t="shared" ref="F11208:F11271" si="527">VLOOKUP($B11208,endpoints,5)</f>
        <v>Y</v>
      </c>
      <c r="G11208" s="95">
        <v>33603405.752556808</v>
      </c>
      <c r="H11208" s="102">
        <v>45976.143388051067</v>
      </c>
      <c r="I11208" s="102">
        <v>175.60524086352041</v>
      </c>
      <c r="J11208" s="96"/>
      <c r="K11208" s="96"/>
      <c r="L11208" s="96"/>
      <c r="M11208" s="96"/>
      <c r="N11208" s="96"/>
      <c r="O11208" s="96"/>
      <c r="P11208" s="96"/>
    </row>
    <row r="11209" spans="1:16" x14ac:dyDescent="0.25">
      <c r="A11209" s="100">
        <v>43816</v>
      </c>
      <c r="B11209" s="101">
        <v>36</v>
      </c>
      <c r="C11209" s="92" t="str">
        <f t="shared" si="525"/>
        <v>GET /domestic-scheduled-payments/{DomesticScheduledPaymentId}</v>
      </c>
      <c r="D11209" s="94" t="s">
        <v>207</v>
      </c>
      <c r="E11209" s="93" t="str">
        <f t="shared" si="526"/>
        <v>PISP</v>
      </c>
      <c r="F11209" s="93" t="str">
        <f t="shared" si="527"/>
        <v>Y</v>
      </c>
      <c r="G11209" s="95">
        <v>16088949.692446576</v>
      </c>
      <c r="H11209" s="102">
        <v>34521.30100006998</v>
      </c>
      <c r="I11209" s="102">
        <v>96.814097800908911</v>
      </c>
      <c r="J11209" s="96"/>
      <c r="K11209" s="96"/>
      <c r="L11209" s="96"/>
      <c r="M11209" s="96"/>
      <c r="N11209" s="96"/>
      <c r="O11209" s="96"/>
      <c r="P11209" s="96"/>
    </row>
    <row r="11210" spans="1:16" x14ac:dyDescent="0.25">
      <c r="A11210" s="100">
        <v>43816</v>
      </c>
      <c r="B11210" s="101">
        <v>37</v>
      </c>
      <c r="C11210" s="92" t="str">
        <f t="shared" si="525"/>
        <v>POST /domestic-standing-order-consents</v>
      </c>
      <c r="D11210" s="94" t="s">
        <v>207</v>
      </c>
      <c r="E11210" s="93" t="str">
        <f t="shared" si="526"/>
        <v>PISP</v>
      </c>
      <c r="F11210" s="93" t="str">
        <f t="shared" si="527"/>
        <v>N</v>
      </c>
      <c r="G11210" s="95">
        <v>26081463.239350073</v>
      </c>
      <c r="H11210" s="102">
        <v>24519.641657812172</v>
      </c>
      <c r="I11210" s="102">
        <v>209.95580013237642</v>
      </c>
      <c r="J11210" s="96"/>
      <c r="K11210" s="96"/>
      <c r="L11210" s="96"/>
      <c r="M11210" s="96"/>
      <c r="N11210" s="96"/>
      <c r="O11210" s="96"/>
      <c r="P11210" s="96"/>
    </row>
    <row r="11211" spans="1:16" x14ac:dyDescent="0.25">
      <c r="A11211" s="100">
        <v>43816</v>
      </c>
      <c r="B11211" s="101">
        <v>38</v>
      </c>
      <c r="C11211" s="92" t="str">
        <f t="shared" si="525"/>
        <v>GET /domestic-standing-order-consents/{ConsentId}</v>
      </c>
      <c r="D11211" s="94" t="s">
        <v>207</v>
      </c>
      <c r="E11211" s="93" t="str">
        <f t="shared" si="526"/>
        <v>PISP</v>
      </c>
      <c r="F11211" s="93" t="str">
        <f t="shared" si="527"/>
        <v>N</v>
      </c>
      <c r="G11211" s="95">
        <v>27654100.415675074</v>
      </c>
      <c r="H11211" s="102">
        <v>28077.290283621278</v>
      </c>
      <c r="I11211" s="102">
        <v>212.29086135184616</v>
      </c>
      <c r="J11211" s="96"/>
      <c r="K11211" s="96"/>
      <c r="L11211" s="96"/>
      <c r="M11211" s="96"/>
      <c r="N11211" s="96"/>
      <c r="O11211" s="96"/>
      <c r="P11211" s="96"/>
    </row>
    <row r="11212" spans="1:16" x14ac:dyDescent="0.25">
      <c r="A11212" s="100">
        <v>43816</v>
      </c>
      <c r="B11212" s="101">
        <v>39</v>
      </c>
      <c r="C11212" s="92" t="str">
        <f t="shared" si="525"/>
        <v>POST /domestic-standing-orders</v>
      </c>
      <c r="D11212" s="94" t="s">
        <v>207</v>
      </c>
      <c r="E11212" s="93" t="str">
        <f t="shared" si="526"/>
        <v>PISP</v>
      </c>
      <c r="F11212" s="93" t="str">
        <f t="shared" si="527"/>
        <v>Y</v>
      </c>
      <c r="G11212" s="95">
        <v>8845193.2156526875</v>
      </c>
      <c r="H11212" s="102">
        <v>20899.287359476661</v>
      </c>
      <c r="I11212" s="102">
        <v>1.9815672769606025</v>
      </c>
      <c r="J11212" s="96"/>
      <c r="K11212" s="96"/>
      <c r="L11212" s="96"/>
      <c r="M11212" s="96"/>
      <c r="N11212" s="96"/>
      <c r="O11212" s="96"/>
      <c r="P11212" s="96"/>
    </row>
    <row r="11213" spans="1:16" x14ac:dyDescent="0.25">
      <c r="A11213" s="100">
        <v>43816</v>
      </c>
      <c r="B11213" s="101">
        <v>40</v>
      </c>
      <c r="C11213" s="92" t="str">
        <f t="shared" si="525"/>
        <v>GET /domestic-standing-orders/{DomesticStandingOrderId}</v>
      </c>
      <c r="D11213" s="94" t="s">
        <v>207</v>
      </c>
      <c r="E11213" s="93" t="str">
        <f t="shared" si="526"/>
        <v>PISP</v>
      </c>
      <c r="F11213" s="93" t="str">
        <f t="shared" si="527"/>
        <v>Y</v>
      </c>
      <c r="G11213" s="95">
        <v>6747058.8369801883</v>
      </c>
      <c r="H11213" s="102">
        <v>7710.6881841114682</v>
      </c>
      <c r="I11213" s="102">
        <v>251.64221986665927</v>
      </c>
      <c r="J11213" s="96"/>
      <c r="K11213" s="96"/>
      <c r="L11213" s="96"/>
      <c r="M11213" s="96"/>
      <c r="N11213" s="96"/>
      <c r="O11213" s="96"/>
      <c r="P11213" s="96"/>
    </row>
    <row r="11214" spans="1:16" x14ac:dyDescent="0.25">
      <c r="A11214" s="100">
        <v>43816</v>
      </c>
      <c r="B11214" s="101">
        <v>41</v>
      </c>
      <c r="C11214" s="92" t="str">
        <f t="shared" si="525"/>
        <v>POST /international-payment-consents</v>
      </c>
      <c r="D11214" s="94" t="s">
        <v>207</v>
      </c>
      <c r="E11214" s="93" t="str">
        <f t="shared" si="526"/>
        <v>PISP</v>
      </c>
      <c r="F11214" s="93" t="str">
        <f t="shared" si="527"/>
        <v>N</v>
      </c>
      <c r="G11214" s="95">
        <v>36273841.383254021</v>
      </c>
      <c r="H11214" s="102">
        <v>47820.281448423229</v>
      </c>
      <c r="I11214" s="102">
        <v>67.484444241358489</v>
      </c>
      <c r="J11214" s="96"/>
      <c r="K11214" s="96"/>
      <c r="L11214" s="96"/>
      <c r="M11214" s="96"/>
      <c r="N11214" s="96"/>
      <c r="O11214" s="96"/>
      <c r="P11214" s="96"/>
    </row>
    <row r="11215" spans="1:16" x14ac:dyDescent="0.25">
      <c r="A11215" s="100">
        <v>43816</v>
      </c>
      <c r="B11215" s="101">
        <v>42</v>
      </c>
      <c r="C11215" s="92" t="str">
        <f t="shared" si="525"/>
        <v>GET /international-payment-consents/{ConsentId}</v>
      </c>
      <c r="D11215" s="94" t="s">
        <v>207</v>
      </c>
      <c r="E11215" s="93" t="str">
        <f t="shared" si="526"/>
        <v>PISP</v>
      </c>
      <c r="F11215" s="93" t="str">
        <f t="shared" si="527"/>
        <v>N</v>
      </c>
      <c r="G11215" s="95">
        <v>31044672.461896639</v>
      </c>
      <c r="H11215" s="102">
        <v>32058.213971403376</v>
      </c>
      <c r="I11215" s="102">
        <v>266.47393497787124</v>
      </c>
      <c r="J11215" s="96"/>
      <c r="K11215" s="96"/>
      <c r="L11215" s="96"/>
      <c r="M11215" s="96"/>
      <c r="N11215" s="96"/>
      <c r="O11215" s="96"/>
      <c r="P11215" s="96"/>
    </row>
    <row r="11216" spans="1:16" x14ac:dyDescent="0.25">
      <c r="A11216" s="100">
        <v>43816</v>
      </c>
      <c r="B11216" s="101">
        <v>43</v>
      </c>
      <c r="C11216" s="92" t="str">
        <f t="shared" si="525"/>
        <v>POST /international-payments</v>
      </c>
      <c r="D11216" s="94" t="s">
        <v>207</v>
      </c>
      <c r="E11216" s="93" t="str">
        <f t="shared" si="526"/>
        <v>PISP</v>
      </c>
      <c r="F11216" s="93" t="str">
        <f t="shared" si="527"/>
        <v>Y</v>
      </c>
      <c r="G11216" s="95">
        <v>38199113.003088392</v>
      </c>
      <c r="H11216" s="102">
        <v>42890.850488058561</v>
      </c>
      <c r="I11216" s="102">
        <v>51.571745536349248</v>
      </c>
      <c r="J11216" s="96"/>
      <c r="K11216" s="96"/>
      <c r="L11216" s="96"/>
      <c r="M11216" s="96"/>
      <c r="N11216" s="96"/>
      <c r="O11216" s="96"/>
      <c r="P11216" s="96"/>
    </row>
    <row r="11217" spans="1:16" x14ac:dyDescent="0.25">
      <c r="A11217" s="100">
        <v>43816</v>
      </c>
      <c r="B11217" s="101">
        <v>44</v>
      </c>
      <c r="C11217" s="92" t="str">
        <f t="shared" si="525"/>
        <v>GET /international-payments/{InternationalPaymentId}</v>
      </c>
      <c r="D11217" s="94" t="s">
        <v>207</v>
      </c>
      <c r="E11217" s="93" t="str">
        <f t="shared" si="526"/>
        <v>PISP</v>
      </c>
      <c r="F11217" s="93" t="str">
        <f t="shared" si="527"/>
        <v>Y</v>
      </c>
      <c r="G11217" s="95">
        <v>13576411.330833297</v>
      </c>
      <c r="H11217" s="102">
        <v>17848.657747113633</v>
      </c>
      <c r="I11217" s="102">
        <v>64.05804113407774</v>
      </c>
      <c r="J11217" s="96"/>
      <c r="K11217" s="96"/>
      <c r="L11217" s="96"/>
      <c r="M11217" s="96"/>
      <c r="N11217" s="96"/>
      <c r="O11217" s="96"/>
      <c r="P11217" s="96"/>
    </row>
    <row r="11218" spans="1:16" x14ac:dyDescent="0.25">
      <c r="A11218" s="100">
        <v>43816</v>
      </c>
      <c r="B11218" s="101">
        <v>45</v>
      </c>
      <c r="C11218" s="92" t="str">
        <f t="shared" si="525"/>
        <v>POST /international-scheduled-payment-consents</v>
      </c>
      <c r="D11218" s="94" t="s">
        <v>207</v>
      </c>
      <c r="E11218" s="93" t="str">
        <f t="shared" si="526"/>
        <v>PISP</v>
      </c>
      <c r="F11218" s="93" t="str">
        <f t="shared" si="527"/>
        <v>N</v>
      </c>
      <c r="G11218" s="95">
        <v>30909049.041799966</v>
      </c>
      <c r="H11218" s="102">
        <v>36916.017582789871</v>
      </c>
      <c r="I11218" s="102">
        <v>16.282479988750428</v>
      </c>
      <c r="J11218" s="96"/>
      <c r="K11218" s="96"/>
      <c r="L11218" s="96"/>
      <c r="M11218" s="96"/>
      <c r="N11218" s="96"/>
      <c r="O11218" s="96"/>
      <c r="P11218" s="96"/>
    </row>
    <row r="11219" spans="1:16" x14ac:dyDescent="0.25">
      <c r="A11219" s="100">
        <v>43816</v>
      </c>
      <c r="B11219" s="101">
        <v>46</v>
      </c>
      <c r="C11219" s="92" t="str">
        <f t="shared" si="525"/>
        <v>GET /international-scheduled-payment-consents/{ConsentId}</v>
      </c>
      <c r="D11219" s="94" t="s">
        <v>207</v>
      </c>
      <c r="E11219" s="93" t="str">
        <f t="shared" si="526"/>
        <v>PISP</v>
      </c>
      <c r="F11219" s="93" t="str">
        <f t="shared" si="527"/>
        <v>N</v>
      </c>
      <c r="G11219" s="95">
        <v>10301244.979696514</v>
      </c>
      <c r="H11219" s="102">
        <v>28584.255350558913</v>
      </c>
      <c r="I11219" s="102">
        <v>30.501099525539214</v>
      </c>
      <c r="J11219" s="96"/>
      <c r="K11219" s="96"/>
      <c r="L11219" s="96"/>
      <c r="M11219" s="96"/>
      <c r="N11219" s="96"/>
      <c r="O11219" s="96"/>
      <c r="P11219" s="96"/>
    </row>
    <row r="11220" spans="1:16" x14ac:dyDescent="0.25">
      <c r="A11220" s="100">
        <v>43816</v>
      </c>
      <c r="B11220" s="101">
        <v>47</v>
      </c>
      <c r="C11220" s="92" t="str">
        <f t="shared" si="525"/>
        <v>POST /international-scheduled-payments</v>
      </c>
      <c r="D11220" s="94" t="s">
        <v>207</v>
      </c>
      <c r="E11220" s="93" t="str">
        <f t="shared" si="526"/>
        <v>PISP</v>
      </c>
      <c r="F11220" s="93" t="str">
        <f t="shared" si="527"/>
        <v>Y</v>
      </c>
      <c r="G11220" s="95">
        <v>13598320.477430191</v>
      </c>
      <c r="H11220" s="102">
        <v>21786.695466548033</v>
      </c>
      <c r="I11220" s="102">
        <v>79.837519953824611</v>
      </c>
      <c r="J11220" s="96"/>
      <c r="K11220" s="96"/>
      <c r="L11220" s="96"/>
      <c r="M11220" s="96"/>
      <c r="N11220" s="96"/>
      <c r="O11220" s="96"/>
      <c r="P11220" s="96"/>
    </row>
    <row r="11221" spans="1:16" x14ac:dyDescent="0.25">
      <c r="A11221" s="100">
        <v>43816</v>
      </c>
      <c r="B11221" s="101">
        <v>48</v>
      </c>
      <c r="C11221" s="92" t="str">
        <f t="shared" si="525"/>
        <v>GET /international-scheduled-payments/{InternationalScheduledPaymentId}</v>
      </c>
      <c r="D11221" s="94" t="s">
        <v>207</v>
      </c>
      <c r="E11221" s="93" t="str">
        <f t="shared" si="526"/>
        <v>PISP</v>
      </c>
      <c r="F11221" s="93" t="str">
        <f t="shared" si="527"/>
        <v>Y</v>
      </c>
      <c r="G11221" s="95">
        <v>21473502.666881353</v>
      </c>
      <c r="H11221" s="102">
        <v>34842.767216488435</v>
      </c>
      <c r="I11221" s="102">
        <v>57.454411291166252</v>
      </c>
      <c r="J11221" s="96"/>
      <c r="K11221" s="96"/>
      <c r="L11221" s="96"/>
      <c r="M11221" s="96"/>
      <c r="N11221" s="96"/>
      <c r="O11221" s="96"/>
      <c r="P11221" s="96"/>
    </row>
    <row r="11222" spans="1:16" x14ac:dyDescent="0.25">
      <c r="A11222" s="100">
        <v>43816</v>
      </c>
      <c r="B11222" s="101">
        <v>49</v>
      </c>
      <c r="C11222" s="92" t="str">
        <f t="shared" si="525"/>
        <v>POST /international-standing-order-consents</v>
      </c>
      <c r="D11222" s="94" t="s">
        <v>207</v>
      </c>
      <c r="E11222" s="93" t="str">
        <f t="shared" si="526"/>
        <v>PISP</v>
      </c>
      <c r="F11222" s="93" t="str">
        <f t="shared" si="527"/>
        <v>N</v>
      </c>
      <c r="G11222" s="95">
        <v>4379735.8032778362</v>
      </c>
      <c r="H11222" s="101">
        <v>11575.678219266671</v>
      </c>
      <c r="I11222" s="101">
        <v>6.3255957400222318</v>
      </c>
      <c r="J11222" s="96"/>
      <c r="K11222" s="96"/>
      <c r="L11222" s="96"/>
      <c r="M11222" s="96"/>
      <c r="N11222" s="96"/>
      <c r="O11222" s="96"/>
      <c r="P11222" s="96"/>
    </row>
    <row r="11223" spans="1:16" x14ac:dyDescent="0.25">
      <c r="A11223" s="100">
        <v>43816</v>
      </c>
      <c r="B11223" s="101">
        <v>50</v>
      </c>
      <c r="C11223" s="92" t="str">
        <f t="shared" si="525"/>
        <v>GET /international-standing-order-consents/{ConsentId}</v>
      </c>
      <c r="D11223" s="94" t="s">
        <v>207</v>
      </c>
      <c r="E11223" s="93" t="str">
        <f t="shared" si="526"/>
        <v>PISP</v>
      </c>
      <c r="F11223" s="93" t="str">
        <f t="shared" si="527"/>
        <v>N</v>
      </c>
      <c r="G11223" s="95">
        <v>20912452.569616336</v>
      </c>
      <c r="H11223" s="101">
        <v>30777.900096188408</v>
      </c>
      <c r="I11223" s="101">
        <v>275.87581346181827</v>
      </c>
      <c r="J11223" s="96"/>
      <c r="K11223" s="96"/>
      <c r="L11223" s="96"/>
      <c r="M11223" s="96"/>
      <c r="N11223" s="96"/>
      <c r="O11223" s="96"/>
      <c r="P11223" s="96"/>
    </row>
    <row r="11224" spans="1:16" x14ac:dyDescent="0.25">
      <c r="A11224" s="100">
        <v>43816</v>
      </c>
      <c r="B11224" s="101">
        <v>51</v>
      </c>
      <c r="C11224" s="92" t="str">
        <f t="shared" si="525"/>
        <v>POST /international-standing-orders</v>
      </c>
      <c r="D11224" s="94" t="s">
        <v>207</v>
      </c>
      <c r="E11224" s="93" t="str">
        <f t="shared" si="526"/>
        <v>PISP</v>
      </c>
      <c r="F11224" s="93" t="str">
        <f t="shared" si="527"/>
        <v>Y</v>
      </c>
      <c r="G11224" s="95">
        <v>15616032.200818215</v>
      </c>
      <c r="H11224" s="101">
        <v>26522.353204421986</v>
      </c>
      <c r="I11224" s="101">
        <v>267.40619720128211</v>
      </c>
      <c r="J11224" s="96"/>
      <c r="K11224" s="96"/>
      <c r="L11224" s="96"/>
      <c r="M11224" s="96"/>
      <c r="N11224" s="96"/>
      <c r="O11224" s="96"/>
      <c r="P11224" s="96"/>
    </row>
    <row r="11225" spans="1:16" x14ac:dyDescent="0.25">
      <c r="A11225" s="100">
        <v>43816</v>
      </c>
      <c r="B11225" s="101">
        <v>52</v>
      </c>
      <c r="C11225" s="92" t="str">
        <f t="shared" si="525"/>
        <v>GET /international-standing-orders/{InternationalStandingOrderPaymentId}</v>
      </c>
      <c r="D11225" s="94" t="s">
        <v>207</v>
      </c>
      <c r="E11225" s="93" t="str">
        <f t="shared" si="526"/>
        <v>PISP</v>
      </c>
      <c r="F11225" s="93" t="str">
        <f t="shared" si="527"/>
        <v>Y</v>
      </c>
      <c r="G11225" s="95">
        <v>7552966.3985452102</v>
      </c>
      <c r="H11225" s="101">
        <v>16963.890596534573</v>
      </c>
      <c r="I11225" s="101">
        <v>81.865785636839433</v>
      </c>
      <c r="J11225" s="96"/>
      <c r="K11225" s="96"/>
      <c r="L11225" s="96"/>
      <c r="M11225" s="96"/>
      <c r="N11225" s="96"/>
      <c r="O11225" s="96"/>
      <c r="P11225" s="96"/>
    </row>
    <row r="11226" spans="1:16" x14ac:dyDescent="0.25">
      <c r="A11226" s="100">
        <v>43816</v>
      </c>
      <c r="B11226" s="101">
        <v>53</v>
      </c>
      <c r="C11226" s="92" t="str">
        <f t="shared" si="525"/>
        <v>POST /file-payment-consents</v>
      </c>
      <c r="D11226" s="94" t="s">
        <v>207</v>
      </c>
      <c r="E11226" s="93" t="str">
        <f t="shared" si="526"/>
        <v>PISP</v>
      </c>
      <c r="F11226" s="93" t="str">
        <f t="shared" si="527"/>
        <v>N</v>
      </c>
      <c r="G11226" s="95">
        <v>12122365.85980765</v>
      </c>
      <c r="H11226" s="101">
        <v>15224.980188769807</v>
      </c>
      <c r="I11226" s="101">
        <v>22.769530948704812</v>
      </c>
      <c r="J11226" s="96"/>
      <c r="K11226" s="96"/>
      <c r="L11226" s="96"/>
      <c r="M11226" s="96"/>
      <c r="N11226" s="96"/>
      <c r="O11226" s="96"/>
      <c r="P11226" s="96"/>
    </row>
    <row r="11227" spans="1:16" x14ac:dyDescent="0.25">
      <c r="A11227" s="100">
        <v>43816</v>
      </c>
      <c r="B11227" s="101">
        <v>54</v>
      </c>
      <c r="C11227" s="92" t="str">
        <f t="shared" si="525"/>
        <v>GET /file-payment-consents/{ConsentId}</v>
      </c>
      <c r="D11227" s="94" t="s">
        <v>207</v>
      </c>
      <c r="E11227" s="93" t="str">
        <f t="shared" si="526"/>
        <v>PISP</v>
      </c>
      <c r="F11227" s="93" t="str">
        <f t="shared" si="527"/>
        <v>N</v>
      </c>
      <c r="G11227" s="95">
        <v>20923829.234164502</v>
      </c>
      <c r="H11227" s="101">
        <v>26920.141589515355</v>
      </c>
      <c r="I11227" s="101">
        <v>198.75424802369682</v>
      </c>
      <c r="J11227" s="96"/>
      <c r="K11227" s="96"/>
      <c r="L11227" s="96"/>
      <c r="M11227" s="96"/>
      <c r="N11227" s="96"/>
      <c r="O11227" s="96"/>
      <c r="P11227" s="96"/>
    </row>
    <row r="11228" spans="1:16" x14ac:dyDescent="0.25">
      <c r="A11228" s="100">
        <v>43816</v>
      </c>
      <c r="B11228" s="101">
        <v>55</v>
      </c>
      <c r="C11228" s="92" t="str">
        <f t="shared" si="525"/>
        <v>POST /file-payment-consents/{ConsentId}/file</v>
      </c>
      <c r="D11228" s="94" t="s">
        <v>207</v>
      </c>
      <c r="E11228" s="93" t="str">
        <f t="shared" si="526"/>
        <v>PISP</v>
      </c>
      <c r="F11228" s="93" t="str">
        <f t="shared" si="527"/>
        <v>N</v>
      </c>
      <c r="G11228" s="95">
        <v>24664287.072970241</v>
      </c>
      <c r="H11228" s="101">
        <v>35252.281572952357</v>
      </c>
      <c r="I11228" s="101">
        <v>75.484663786939223</v>
      </c>
      <c r="J11228" s="96"/>
      <c r="K11228" s="96"/>
      <c r="L11228" s="96"/>
      <c r="M11228" s="96"/>
      <c r="N11228" s="96"/>
      <c r="O11228" s="96"/>
      <c r="P11228" s="96"/>
    </row>
    <row r="11229" spans="1:16" x14ac:dyDescent="0.25">
      <c r="A11229" s="100">
        <v>43816</v>
      </c>
      <c r="B11229" s="101">
        <v>56</v>
      </c>
      <c r="C11229" s="92" t="str">
        <f t="shared" si="525"/>
        <v>GET /file-payment-consents/{ConsentId}/file</v>
      </c>
      <c r="D11229" s="94" t="s">
        <v>207</v>
      </c>
      <c r="E11229" s="93" t="str">
        <f t="shared" si="526"/>
        <v>PISP</v>
      </c>
      <c r="F11229" s="93" t="str">
        <f t="shared" si="527"/>
        <v>N</v>
      </c>
      <c r="G11229" s="95">
        <v>27419339.561687626</v>
      </c>
      <c r="H11229" s="101">
        <v>31250.976486615709</v>
      </c>
      <c r="I11229" s="101">
        <v>43.123176924436905</v>
      </c>
      <c r="J11229" s="96"/>
      <c r="K11229" s="96"/>
      <c r="L11229" s="96"/>
      <c r="M11229" s="96"/>
      <c r="N11229" s="96"/>
      <c r="O11229" s="96"/>
      <c r="P11229" s="96"/>
    </row>
    <row r="11230" spans="1:16" x14ac:dyDescent="0.25">
      <c r="A11230" s="100">
        <v>43816</v>
      </c>
      <c r="B11230" s="101">
        <v>57</v>
      </c>
      <c r="C11230" s="92" t="str">
        <f t="shared" si="525"/>
        <v>POST /file-payments</v>
      </c>
      <c r="D11230" s="94" t="s">
        <v>207</v>
      </c>
      <c r="E11230" s="93" t="str">
        <f t="shared" si="526"/>
        <v>PISP</v>
      </c>
      <c r="F11230" s="93" t="str">
        <f t="shared" si="527"/>
        <v>Y</v>
      </c>
      <c r="G11230" s="95">
        <v>395887552.03966534</v>
      </c>
      <c r="H11230" s="101">
        <v>3938.5737294135711</v>
      </c>
      <c r="I11230" s="101">
        <v>70.56843861468306</v>
      </c>
      <c r="J11230" s="96"/>
      <c r="K11230" s="96"/>
      <c r="L11230" s="96"/>
      <c r="M11230" s="96"/>
      <c r="N11230" s="96"/>
      <c r="O11230" s="96"/>
      <c r="P11230" s="96"/>
    </row>
    <row r="11231" spans="1:16" x14ac:dyDescent="0.25">
      <c r="A11231" s="100">
        <v>43816</v>
      </c>
      <c r="B11231" s="101">
        <v>58</v>
      </c>
      <c r="C11231" s="92" t="str">
        <f t="shared" si="525"/>
        <v>GET /file-payments/{FilePaymentId}</v>
      </c>
      <c r="D11231" s="94" t="s">
        <v>207</v>
      </c>
      <c r="E11231" s="93" t="str">
        <f t="shared" si="526"/>
        <v>PISP</v>
      </c>
      <c r="F11231" s="93" t="str">
        <f t="shared" si="527"/>
        <v>Y</v>
      </c>
      <c r="G11231" s="95">
        <v>84148633.537227944</v>
      </c>
      <c r="H11231" s="101">
        <v>916.07965582827569</v>
      </c>
      <c r="I11231" s="101">
        <v>139.8571308347129</v>
      </c>
      <c r="J11231" s="96"/>
      <c r="K11231" s="96"/>
      <c r="L11231" s="96"/>
      <c r="M11231" s="96"/>
      <c r="N11231" s="96"/>
      <c r="O11231" s="96"/>
      <c r="P11231" s="96"/>
    </row>
    <row r="11232" spans="1:16" x14ac:dyDescent="0.25">
      <c r="A11232" s="100">
        <v>43816</v>
      </c>
      <c r="B11232" s="101">
        <v>59</v>
      </c>
      <c r="C11232" s="92" t="str">
        <f t="shared" si="525"/>
        <v>GET /file-payments/{FilePaymentId}/report-file</v>
      </c>
      <c r="D11232" s="94" t="s">
        <v>207</v>
      </c>
      <c r="E11232" s="93" t="str">
        <f t="shared" si="526"/>
        <v>PISP</v>
      </c>
      <c r="F11232" s="93" t="str">
        <f t="shared" si="527"/>
        <v>Y</v>
      </c>
      <c r="G11232" s="95">
        <v>70665256.793130115</v>
      </c>
      <c r="H11232" s="101">
        <v>2681.1066198171748</v>
      </c>
      <c r="I11232" s="101">
        <v>84.875753616857793</v>
      </c>
      <c r="J11232" s="96"/>
      <c r="K11232" s="96"/>
      <c r="L11232" s="96"/>
      <c r="M11232" s="96"/>
      <c r="N11232" s="96"/>
      <c r="O11232" s="96"/>
      <c r="P11232" s="96"/>
    </row>
    <row r="11233" spans="1:16" x14ac:dyDescent="0.25">
      <c r="A11233" s="100">
        <v>43816</v>
      </c>
      <c r="B11233" s="101">
        <v>60</v>
      </c>
      <c r="C11233" s="92" t="str">
        <f t="shared" si="525"/>
        <v>POST /funds-confirmation-consents</v>
      </c>
      <c r="D11233" s="94" t="s">
        <v>207</v>
      </c>
      <c r="E11233" s="93" t="str">
        <f t="shared" si="526"/>
        <v>CoF</v>
      </c>
      <c r="F11233" s="93" t="str">
        <f t="shared" si="527"/>
        <v>N</v>
      </c>
      <c r="G11233" s="95">
        <v>14487054.521053031</v>
      </c>
      <c r="H11233" s="102">
        <v>16452.024648601237</v>
      </c>
      <c r="I11233" s="102">
        <v>14.739623381013356</v>
      </c>
      <c r="J11233" s="96"/>
      <c r="K11233" s="96"/>
      <c r="L11233" s="96"/>
      <c r="M11233" s="96"/>
      <c r="N11233" s="96"/>
      <c r="O11233" s="96"/>
      <c r="P11233" s="96"/>
    </row>
    <row r="11234" spans="1:16" x14ac:dyDescent="0.25">
      <c r="A11234" s="100">
        <v>43816</v>
      </c>
      <c r="B11234" s="101">
        <v>61</v>
      </c>
      <c r="C11234" s="92" t="str">
        <f t="shared" si="525"/>
        <v>GET /funds-confirmation-consents/{ConsentId}</v>
      </c>
      <c r="D11234" s="94" t="s">
        <v>207</v>
      </c>
      <c r="E11234" s="93" t="str">
        <f t="shared" si="526"/>
        <v>CoF</v>
      </c>
      <c r="F11234" s="93" t="str">
        <f t="shared" si="527"/>
        <v>N</v>
      </c>
      <c r="G11234" s="95">
        <v>22923322.279654693</v>
      </c>
      <c r="H11234" s="102">
        <v>40177.059157987431</v>
      </c>
      <c r="I11234" s="102">
        <v>223.12174380958598</v>
      </c>
      <c r="J11234" s="96"/>
      <c r="K11234" s="96"/>
      <c r="L11234" s="96"/>
      <c r="M11234" s="96"/>
      <c r="N11234" s="96"/>
      <c r="O11234" s="96"/>
      <c r="P11234" s="96"/>
    </row>
    <row r="11235" spans="1:16" x14ac:dyDescent="0.25">
      <c r="A11235" s="100">
        <v>43816</v>
      </c>
      <c r="B11235" s="101">
        <v>62</v>
      </c>
      <c r="C11235" s="92" t="str">
        <f t="shared" si="525"/>
        <v>DELETE /funds-confirmation-consents/{ConsentId}</v>
      </c>
      <c r="D11235" s="94" t="s">
        <v>207</v>
      </c>
      <c r="E11235" s="93" t="str">
        <f t="shared" si="526"/>
        <v>CoF</v>
      </c>
      <c r="F11235" s="93" t="str">
        <f t="shared" si="527"/>
        <v>N</v>
      </c>
      <c r="G11235" s="95">
        <v>7072461.3958382569</v>
      </c>
      <c r="H11235" s="102">
        <v>11920.983276707242</v>
      </c>
      <c r="I11235" s="102">
        <v>116.9446611812556</v>
      </c>
      <c r="J11235" s="96"/>
      <c r="K11235" s="96"/>
      <c r="L11235" s="96"/>
      <c r="M11235" s="96"/>
      <c r="N11235" s="96"/>
      <c r="O11235" s="96"/>
      <c r="P11235" s="96"/>
    </row>
    <row r="11236" spans="1:16" x14ac:dyDescent="0.25">
      <c r="A11236" s="100">
        <v>43816</v>
      </c>
      <c r="B11236" s="101">
        <v>63</v>
      </c>
      <c r="C11236" s="92" t="str">
        <f t="shared" si="525"/>
        <v>POST /funds-confirmations</v>
      </c>
      <c r="D11236" s="94" t="s">
        <v>207</v>
      </c>
      <c r="E11236" s="93" t="str">
        <f t="shared" si="526"/>
        <v>CoF</v>
      </c>
      <c r="F11236" s="93" t="str">
        <f t="shared" si="527"/>
        <v>Y</v>
      </c>
      <c r="G11236" s="95">
        <v>9841622.4385281205</v>
      </c>
      <c r="H11236" s="102">
        <v>18892.168578305216</v>
      </c>
      <c r="I11236" s="102">
        <v>262.40982042640138</v>
      </c>
      <c r="J11236" s="96"/>
      <c r="K11236" s="96"/>
      <c r="L11236" s="96"/>
      <c r="M11236" s="96"/>
      <c r="N11236" s="96"/>
      <c r="O11236" s="96"/>
      <c r="P11236" s="96"/>
    </row>
    <row r="11237" spans="1:16" x14ac:dyDescent="0.25">
      <c r="A11237" s="46">
        <v>43816</v>
      </c>
      <c r="B11237" s="101">
        <v>0</v>
      </c>
      <c r="C11237" s="92" t="str">
        <f t="shared" si="525"/>
        <v>OIDC endpoints for token IDs</v>
      </c>
      <c r="D11237" s="94" t="s">
        <v>208</v>
      </c>
      <c r="E11237" s="93" t="str">
        <f t="shared" si="526"/>
        <v>OIDC</v>
      </c>
      <c r="F11237" s="93" t="str">
        <f t="shared" si="527"/>
        <v>N</v>
      </c>
      <c r="G11237" s="112">
        <v>713628135.78877497</v>
      </c>
      <c r="H11237" s="68">
        <v>1449578.217132777</v>
      </c>
      <c r="I11237" s="68">
        <v>522.49817760776762</v>
      </c>
      <c r="J11237" s="96"/>
      <c r="K11237" s="96"/>
      <c r="L11237" s="96"/>
      <c r="M11237" s="96"/>
      <c r="N11237" s="96"/>
      <c r="O11237" s="96"/>
      <c r="P11237" s="96"/>
    </row>
    <row r="11238" spans="1:16" x14ac:dyDescent="0.25">
      <c r="A11238" s="97">
        <v>43816</v>
      </c>
      <c r="B11238" s="101">
        <v>1</v>
      </c>
      <c r="C11238" s="92" t="str">
        <f t="shared" si="525"/>
        <v>POST /account-access-consents</v>
      </c>
      <c r="D11238" s="94" t="s">
        <v>208</v>
      </c>
      <c r="E11238" s="93" t="str">
        <f t="shared" si="526"/>
        <v>AISP</v>
      </c>
      <c r="F11238" s="93" t="str">
        <f t="shared" si="527"/>
        <v>N</v>
      </c>
      <c r="G11238" s="95">
        <v>599995.42484266579</v>
      </c>
      <c r="H11238" s="103">
        <v>27025.876231176258</v>
      </c>
      <c r="I11238" s="103">
        <v>80.383353282972465</v>
      </c>
      <c r="J11238" s="96"/>
      <c r="K11238" s="96"/>
      <c r="L11238" s="96"/>
      <c r="M11238" s="96"/>
      <c r="N11238" s="96"/>
      <c r="O11238" s="96"/>
      <c r="P11238" s="96"/>
    </row>
    <row r="11239" spans="1:16" x14ac:dyDescent="0.25">
      <c r="A11239" s="97">
        <v>43816</v>
      </c>
      <c r="B11239" s="101">
        <v>2</v>
      </c>
      <c r="C11239" s="92" t="str">
        <f t="shared" si="525"/>
        <v>GET /account-access-consents/{ConsentId}</v>
      </c>
      <c r="D11239" s="94" t="s">
        <v>208</v>
      </c>
      <c r="E11239" s="93" t="str">
        <f t="shared" si="526"/>
        <v>AISP</v>
      </c>
      <c r="F11239" s="93" t="str">
        <f t="shared" si="527"/>
        <v>N</v>
      </c>
      <c r="G11239" s="95">
        <v>1408333.3270933544</v>
      </c>
      <c r="H11239" s="103">
        <v>28407.389533725593</v>
      </c>
      <c r="I11239" s="103">
        <v>34.141559431383826</v>
      </c>
      <c r="J11239" s="96"/>
      <c r="K11239" s="96"/>
      <c r="L11239" s="96"/>
      <c r="M11239" s="96"/>
      <c r="N11239" s="96"/>
      <c r="O11239" s="96"/>
      <c r="P11239" s="96"/>
    </row>
    <row r="11240" spans="1:16" x14ac:dyDescent="0.25">
      <c r="A11240" s="97">
        <v>43816</v>
      </c>
      <c r="B11240" s="101">
        <v>3</v>
      </c>
      <c r="C11240" s="92" t="str">
        <f t="shared" si="525"/>
        <v>DELETE /account-access-consents/{ConsentId}</v>
      </c>
      <c r="D11240" s="94" t="s">
        <v>208</v>
      </c>
      <c r="E11240" s="93" t="str">
        <f t="shared" si="526"/>
        <v>AISP</v>
      </c>
      <c r="F11240" s="93" t="str">
        <f t="shared" si="527"/>
        <v>N</v>
      </c>
      <c r="G11240" s="95">
        <v>579546.45462636917</v>
      </c>
      <c r="H11240" s="103">
        <v>23296.490945740501</v>
      </c>
      <c r="I11240" s="103">
        <v>264.53193164172649</v>
      </c>
      <c r="J11240" s="96"/>
      <c r="K11240" s="96"/>
      <c r="L11240" s="96"/>
      <c r="M11240" s="96"/>
      <c r="N11240" s="96"/>
      <c r="O11240" s="96"/>
      <c r="P11240" s="96"/>
    </row>
    <row r="11241" spans="1:16" x14ac:dyDescent="0.25">
      <c r="A11241" s="97">
        <v>43816</v>
      </c>
      <c r="B11241" s="101">
        <v>4</v>
      </c>
      <c r="C11241" s="92" t="str">
        <f t="shared" si="525"/>
        <v>GET /accounts</v>
      </c>
      <c r="D11241" s="94" t="s">
        <v>208</v>
      </c>
      <c r="E11241" s="93" t="str">
        <f t="shared" si="526"/>
        <v>AISP</v>
      </c>
      <c r="F11241" s="93" t="str">
        <f t="shared" si="527"/>
        <v>Y</v>
      </c>
      <c r="G11241" s="95">
        <v>1747820.1439796581</v>
      </c>
      <c r="H11241" s="99">
        <v>31727.210126680104</v>
      </c>
      <c r="I11241" s="99">
        <v>72.600777889738765</v>
      </c>
      <c r="J11241" s="96"/>
      <c r="K11241" s="96"/>
      <c r="L11241" s="96"/>
      <c r="M11241" s="96"/>
      <c r="N11241" s="96"/>
      <c r="O11241" s="96"/>
      <c r="P11241" s="96"/>
    </row>
    <row r="11242" spans="1:16" x14ac:dyDescent="0.25">
      <c r="A11242" s="97">
        <v>43816</v>
      </c>
      <c r="B11242" s="101">
        <v>5</v>
      </c>
      <c r="C11242" s="92" t="str">
        <f t="shared" si="525"/>
        <v>GET /accounts/{AccountId}</v>
      </c>
      <c r="D11242" s="94" t="s">
        <v>208</v>
      </c>
      <c r="E11242" s="93" t="str">
        <f t="shared" si="526"/>
        <v>AISP</v>
      </c>
      <c r="F11242" s="93" t="str">
        <f t="shared" si="527"/>
        <v>Y</v>
      </c>
      <c r="G11242" s="95">
        <v>2467432.2900226526</v>
      </c>
      <c r="H11242" s="99">
        <v>42236.20924585894</v>
      </c>
      <c r="I11242" s="99">
        <v>92.757432537221987</v>
      </c>
      <c r="J11242" s="96"/>
      <c r="K11242" s="96"/>
      <c r="L11242" s="96"/>
      <c r="M11242" s="96"/>
      <c r="N11242" s="96"/>
      <c r="O11242" s="96"/>
      <c r="P11242" s="96"/>
    </row>
    <row r="11243" spans="1:16" x14ac:dyDescent="0.25">
      <c r="A11243" s="97">
        <v>43816</v>
      </c>
      <c r="B11243" s="101">
        <v>6</v>
      </c>
      <c r="C11243" s="92" t="str">
        <f t="shared" si="525"/>
        <v>GET /accounts/{AccountId}/balances</v>
      </c>
      <c r="D11243" s="94" t="s">
        <v>208</v>
      </c>
      <c r="E11243" s="93" t="str">
        <f t="shared" si="526"/>
        <v>AISP</v>
      </c>
      <c r="F11243" s="93" t="str">
        <f t="shared" si="527"/>
        <v>Y</v>
      </c>
      <c r="G11243" s="95">
        <v>1735397.8317091975</v>
      </c>
      <c r="H11243" s="99">
        <v>28552.309521239495</v>
      </c>
      <c r="I11243" s="99">
        <v>134.76658510812601</v>
      </c>
      <c r="J11243" s="96"/>
      <c r="K11243" s="96"/>
      <c r="L11243" s="96"/>
      <c r="M11243" s="96"/>
      <c r="N11243" s="96"/>
      <c r="O11243" s="96"/>
      <c r="P11243" s="96"/>
    </row>
    <row r="11244" spans="1:16" x14ac:dyDescent="0.25">
      <c r="A11244" s="97">
        <v>43816</v>
      </c>
      <c r="B11244" s="101">
        <v>7</v>
      </c>
      <c r="C11244" s="92" t="str">
        <f t="shared" si="525"/>
        <v>GET /balances</v>
      </c>
      <c r="D11244" s="94" t="s">
        <v>208</v>
      </c>
      <c r="E11244" s="93" t="str">
        <f t="shared" si="526"/>
        <v>AISP</v>
      </c>
      <c r="F11244" s="93" t="str">
        <f t="shared" si="527"/>
        <v>Y</v>
      </c>
      <c r="G11244" s="95">
        <v>1080550.3500166822</v>
      </c>
      <c r="H11244" s="99">
        <v>21507.40887424969</v>
      </c>
      <c r="I11244" s="99">
        <v>166.52612737863103</v>
      </c>
      <c r="J11244" s="96"/>
      <c r="K11244" s="96"/>
      <c r="L11244" s="96"/>
      <c r="M11244" s="96"/>
      <c r="N11244" s="96"/>
      <c r="O11244" s="96"/>
      <c r="P11244" s="96"/>
    </row>
    <row r="11245" spans="1:16" x14ac:dyDescent="0.25">
      <c r="A11245" s="97">
        <v>43816</v>
      </c>
      <c r="B11245" s="101">
        <v>8</v>
      </c>
      <c r="C11245" s="92" t="str">
        <f t="shared" si="525"/>
        <v>GET /accounts/{AccountId}/transactions</v>
      </c>
      <c r="D11245" s="94" t="s">
        <v>208</v>
      </c>
      <c r="E11245" s="93" t="str">
        <f t="shared" si="526"/>
        <v>AISP</v>
      </c>
      <c r="F11245" s="93" t="str">
        <f t="shared" si="527"/>
        <v>Y</v>
      </c>
      <c r="G11245" s="95">
        <v>33702318.639195129</v>
      </c>
      <c r="H11245" s="99">
        <v>19579.5314104346</v>
      </c>
      <c r="I11245" s="99">
        <v>171.30765983310897</v>
      </c>
      <c r="J11245" s="96"/>
      <c r="K11245" s="96"/>
      <c r="L11245" s="96"/>
      <c r="M11245" s="96"/>
      <c r="N11245" s="96"/>
      <c r="O11245" s="96"/>
      <c r="P11245" s="96"/>
    </row>
    <row r="11246" spans="1:16" x14ac:dyDescent="0.25">
      <c r="A11246" s="97">
        <v>43816</v>
      </c>
      <c r="B11246" s="101">
        <v>9</v>
      </c>
      <c r="C11246" s="92" t="str">
        <f t="shared" si="525"/>
        <v>GET /transactions</v>
      </c>
      <c r="D11246" s="94" t="s">
        <v>208</v>
      </c>
      <c r="E11246" s="93" t="str">
        <f t="shared" si="526"/>
        <v>AISP</v>
      </c>
      <c r="F11246" s="93" t="str">
        <f t="shared" si="527"/>
        <v>Y</v>
      </c>
      <c r="G11246" s="95">
        <v>283250347.73487908</v>
      </c>
      <c r="H11246" s="99">
        <v>43907.130273006187</v>
      </c>
      <c r="I11246" s="99">
        <v>30.630863824957139</v>
      </c>
      <c r="J11246" s="96"/>
      <c r="K11246" s="96"/>
      <c r="L11246" s="96"/>
      <c r="M11246" s="96"/>
      <c r="N11246" s="96"/>
      <c r="O11246" s="96"/>
      <c r="P11246" s="96"/>
    </row>
    <row r="11247" spans="1:16" x14ac:dyDescent="0.25">
      <c r="A11247" s="97">
        <v>43816</v>
      </c>
      <c r="B11247" s="101">
        <v>10</v>
      </c>
      <c r="C11247" s="92" t="str">
        <f t="shared" si="525"/>
        <v>GET /accounts/{AccountId}/beneficiaries</v>
      </c>
      <c r="D11247" s="94" t="s">
        <v>208</v>
      </c>
      <c r="E11247" s="93" t="str">
        <f t="shared" si="526"/>
        <v>AISP</v>
      </c>
      <c r="F11247" s="93" t="str">
        <f t="shared" si="527"/>
        <v>Y</v>
      </c>
      <c r="G11247" s="95">
        <v>2003689.8606828433</v>
      </c>
      <c r="H11247" s="99">
        <v>28008.049354981093</v>
      </c>
      <c r="I11247" s="99">
        <v>131.90096067383573</v>
      </c>
      <c r="J11247" s="96"/>
      <c r="K11247" s="96"/>
      <c r="L11247" s="96"/>
      <c r="M11247" s="96"/>
      <c r="N11247" s="96"/>
      <c r="O11247" s="96"/>
      <c r="P11247" s="96"/>
    </row>
    <row r="11248" spans="1:16" x14ac:dyDescent="0.25">
      <c r="A11248" s="97">
        <v>43816</v>
      </c>
      <c r="B11248" s="101">
        <v>11</v>
      </c>
      <c r="C11248" s="92" t="str">
        <f t="shared" si="525"/>
        <v>GET /beneficiaries</v>
      </c>
      <c r="D11248" s="94" t="s">
        <v>208</v>
      </c>
      <c r="E11248" s="93" t="str">
        <f t="shared" si="526"/>
        <v>AISP</v>
      </c>
      <c r="F11248" s="93" t="str">
        <f t="shared" si="527"/>
        <v>Y</v>
      </c>
      <c r="G11248" s="95">
        <v>2639985.5903122858</v>
      </c>
      <c r="H11248" s="99">
        <v>33903.971613068454</v>
      </c>
      <c r="I11248" s="99">
        <v>31.754761062908887</v>
      </c>
      <c r="J11248" s="96"/>
      <c r="K11248" s="96"/>
      <c r="L11248" s="96"/>
      <c r="M11248" s="96"/>
      <c r="N11248" s="96"/>
      <c r="O11248" s="96"/>
      <c r="P11248" s="96"/>
    </row>
    <row r="11249" spans="1:16" x14ac:dyDescent="0.25">
      <c r="A11249" s="97">
        <v>43816</v>
      </c>
      <c r="B11249" s="101">
        <v>12</v>
      </c>
      <c r="C11249" s="92" t="str">
        <f t="shared" si="525"/>
        <v>GET /accounts/{AccountId}/direct-debits</v>
      </c>
      <c r="D11249" s="94" t="s">
        <v>208</v>
      </c>
      <c r="E11249" s="93" t="str">
        <f t="shared" si="526"/>
        <v>AISP</v>
      </c>
      <c r="F11249" s="93" t="str">
        <f t="shared" si="527"/>
        <v>Y</v>
      </c>
      <c r="G11249" s="95">
        <v>1806312.821875788</v>
      </c>
      <c r="H11249" s="99">
        <v>36087.845434546907</v>
      </c>
      <c r="I11249" s="99">
        <v>194.41091139416906</v>
      </c>
      <c r="J11249" s="96"/>
      <c r="K11249" s="96"/>
      <c r="L11249" s="96"/>
      <c r="M11249" s="96"/>
      <c r="N11249" s="96"/>
      <c r="O11249" s="96"/>
      <c r="P11249" s="96"/>
    </row>
    <row r="11250" spans="1:16" x14ac:dyDescent="0.25">
      <c r="A11250" s="97">
        <v>43816</v>
      </c>
      <c r="B11250" s="101">
        <v>13</v>
      </c>
      <c r="C11250" s="92" t="str">
        <f t="shared" si="525"/>
        <v>GET /direct-debits</v>
      </c>
      <c r="D11250" s="94" t="s">
        <v>208</v>
      </c>
      <c r="E11250" s="93" t="str">
        <f t="shared" si="526"/>
        <v>AISP</v>
      </c>
      <c r="F11250" s="93" t="str">
        <f t="shared" si="527"/>
        <v>Y</v>
      </c>
      <c r="G11250" s="95">
        <v>1710972.8713515955</v>
      </c>
      <c r="H11250" s="99">
        <v>21464.611104419306</v>
      </c>
      <c r="I11250" s="99">
        <v>225.0962969719686</v>
      </c>
      <c r="J11250" s="96"/>
      <c r="K11250" s="96"/>
      <c r="L11250" s="96"/>
      <c r="M11250" s="96"/>
      <c r="N11250" s="96"/>
      <c r="O11250" s="96"/>
      <c r="P11250" s="96"/>
    </row>
    <row r="11251" spans="1:16" x14ac:dyDescent="0.25">
      <c r="A11251" s="97">
        <v>43816</v>
      </c>
      <c r="B11251" s="101">
        <v>14</v>
      </c>
      <c r="C11251" s="92" t="str">
        <f t="shared" si="525"/>
        <v>GET /accounts/{AccountId}/standing-orders</v>
      </c>
      <c r="D11251" s="94" t="s">
        <v>208</v>
      </c>
      <c r="E11251" s="93" t="str">
        <f t="shared" si="526"/>
        <v>AISP</v>
      </c>
      <c r="F11251" s="93" t="str">
        <f t="shared" si="527"/>
        <v>Y</v>
      </c>
      <c r="G11251" s="95">
        <v>870645.29301820463</v>
      </c>
      <c r="H11251" s="99">
        <v>17700.283618393772</v>
      </c>
      <c r="I11251" s="99">
        <v>126.11742657679177</v>
      </c>
      <c r="J11251" s="96"/>
      <c r="K11251" s="96"/>
      <c r="L11251" s="96"/>
      <c r="M11251" s="96"/>
      <c r="N11251" s="96"/>
      <c r="O11251" s="96"/>
      <c r="P11251" s="96"/>
    </row>
    <row r="11252" spans="1:16" x14ac:dyDescent="0.25">
      <c r="A11252" s="97">
        <v>43816</v>
      </c>
      <c r="B11252" s="101">
        <v>15</v>
      </c>
      <c r="C11252" s="92" t="str">
        <f t="shared" si="525"/>
        <v>GET /standing-orders</v>
      </c>
      <c r="D11252" s="94" t="s">
        <v>208</v>
      </c>
      <c r="E11252" s="93" t="str">
        <f t="shared" si="526"/>
        <v>AISP</v>
      </c>
      <c r="F11252" s="93" t="str">
        <f t="shared" si="527"/>
        <v>Y</v>
      </c>
      <c r="G11252" s="95">
        <v>1378944.351335431</v>
      </c>
      <c r="H11252" s="99">
        <v>43695.280318456687</v>
      </c>
      <c r="I11252" s="99">
        <v>141.43132178061992</v>
      </c>
      <c r="J11252" s="96"/>
      <c r="K11252" s="96"/>
      <c r="L11252" s="96"/>
      <c r="M11252" s="96"/>
      <c r="N11252" s="96"/>
      <c r="O11252" s="96"/>
      <c r="P11252" s="96"/>
    </row>
    <row r="11253" spans="1:16" x14ac:dyDescent="0.25">
      <c r="A11253" s="97">
        <v>43816</v>
      </c>
      <c r="B11253" s="101">
        <v>16</v>
      </c>
      <c r="C11253" s="92" t="str">
        <f t="shared" si="525"/>
        <v>GET /accounts/{AccountId}/product</v>
      </c>
      <c r="D11253" s="94" t="s">
        <v>208</v>
      </c>
      <c r="E11253" s="93" t="str">
        <f t="shared" si="526"/>
        <v>AISP</v>
      </c>
      <c r="F11253" s="93" t="str">
        <f t="shared" si="527"/>
        <v>Y</v>
      </c>
      <c r="G11253" s="95">
        <v>384749.55169042439</v>
      </c>
      <c r="H11253" s="99">
        <v>4839.1891414748479</v>
      </c>
      <c r="I11253" s="99">
        <v>177.72737564241746</v>
      </c>
      <c r="J11253" s="96"/>
      <c r="K11253" s="96"/>
      <c r="L11253" s="96"/>
      <c r="M11253" s="96"/>
      <c r="N11253" s="96"/>
      <c r="O11253" s="96"/>
      <c r="P11253" s="96"/>
    </row>
    <row r="11254" spans="1:16" x14ac:dyDescent="0.25">
      <c r="A11254" s="97">
        <v>43816</v>
      </c>
      <c r="B11254" s="101">
        <v>17</v>
      </c>
      <c r="C11254" s="92" t="str">
        <f t="shared" si="525"/>
        <v>GET /products</v>
      </c>
      <c r="D11254" s="94" t="s">
        <v>208</v>
      </c>
      <c r="E11254" s="93" t="str">
        <f t="shared" si="526"/>
        <v>AISP</v>
      </c>
      <c r="F11254" s="93" t="str">
        <f t="shared" si="527"/>
        <v>Y</v>
      </c>
      <c r="G11254" s="95">
        <v>769168.59365674958</v>
      </c>
      <c r="H11254" s="99">
        <v>32802.175023761803</v>
      </c>
      <c r="I11254" s="99">
        <v>205.23514784356979</v>
      </c>
      <c r="J11254" s="96"/>
      <c r="K11254" s="96"/>
      <c r="L11254" s="96"/>
      <c r="M11254" s="96"/>
      <c r="N11254" s="96"/>
      <c r="O11254" s="96"/>
      <c r="P11254" s="96"/>
    </row>
    <row r="11255" spans="1:16" x14ac:dyDescent="0.25">
      <c r="A11255" s="97">
        <v>43816</v>
      </c>
      <c r="B11255" s="101">
        <v>18</v>
      </c>
      <c r="C11255" s="92" t="str">
        <f t="shared" si="525"/>
        <v>GET /accounts/{AccountId}/offers</v>
      </c>
      <c r="D11255" s="94" t="s">
        <v>208</v>
      </c>
      <c r="E11255" s="93" t="str">
        <f t="shared" si="526"/>
        <v>AISP</v>
      </c>
      <c r="F11255" s="93" t="str">
        <f t="shared" si="527"/>
        <v>Y</v>
      </c>
      <c r="G11255" s="95">
        <v>891083.49476652232</v>
      </c>
      <c r="H11255" s="99">
        <v>37973.324908755545</v>
      </c>
      <c r="I11255" s="99">
        <v>267.44445115847162</v>
      </c>
      <c r="J11255" s="96"/>
      <c r="K11255" s="96"/>
      <c r="L11255" s="96"/>
      <c r="M11255" s="96"/>
      <c r="N11255" s="96"/>
      <c r="O11255" s="96"/>
      <c r="P11255" s="96"/>
    </row>
    <row r="11256" spans="1:16" x14ac:dyDescent="0.25">
      <c r="A11256" s="97">
        <v>43816</v>
      </c>
      <c r="B11256" s="101">
        <v>19</v>
      </c>
      <c r="C11256" s="92" t="str">
        <f t="shared" si="525"/>
        <v>GET /offers</v>
      </c>
      <c r="D11256" s="94" t="s">
        <v>208</v>
      </c>
      <c r="E11256" s="93" t="str">
        <f t="shared" si="526"/>
        <v>AISP</v>
      </c>
      <c r="F11256" s="93" t="str">
        <f t="shared" si="527"/>
        <v>Y</v>
      </c>
      <c r="G11256" s="95">
        <v>3307770.4503861973</v>
      </c>
      <c r="H11256" s="99">
        <v>41464.073869938504</v>
      </c>
      <c r="I11256" s="99">
        <v>159.45185258513146</v>
      </c>
      <c r="J11256" s="96"/>
      <c r="K11256" s="96"/>
      <c r="L11256" s="96"/>
      <c r="M11256" s="96"/>
      <c r="N11256" s="96"/>
      <c r="O11256" s="96"/>
      <c r="P11256" s="96"/>
    </row>
    <row r="11257" spans="1:16" x14ac:dyDescent="0.25">
      <c r="A11257" s="97">
        <v>43816</v>
      </c>
      <c r="B11257" s="101">
        <v>20</v>
      </c>
      <c r="C11257" s="92" t="str">
        <f t="shared" si="525"/>
        <v>GET /accounts/{AccountId}/party</v>
      </c>
      <c r="D11257" s="94" t="s">
        <v>208</v>
      </c>
      <c r="E11257" s="93" t="str">
        <f t="shared" si="526"/>
        <v>AISP</v>
      </c>
      <c r="F11257" s="93" t="str">
        <f t="shared" si="527"/>
        <v>Y</v>
      </c>
      <c r="G11257" s="95">
        <v>1037593.7728773254</v>
      </c>
      <c r="H11257" s="99">
        <v>51614.516444701359</v>
      </c>
      <c r="I11257" s="99">
        <v>0</v>
      </c>
      <c r="J11257" s="96"/>
      <c r="K11257" s="96"/>
      <c r="L11257" s="96"/>
      <c r="M11257" s="96"/>
      <c r="N11257" s="96"/>
      <c r="O11257" s="96"/>
      <c r="P11257" s="96"/>
    </row>
    <row r="11258" spans="1:16" x14ac:dyDescent="0.25">
      <c r="A11258" s="97">
        <v>43816</v>
      </c>
      <c r="B11258" s="101">
        <v>21</v>
      </c>
      <c r="C11258" s="92" t="str">
        <f t="shared" si="525"/>
        <v>GET /party</v>
      </c>
      <c r="D11258" s="94" t="s">
        <v>208</v>
      </c>
      <c r="E11258" s="93" t="str">
        <f t="shared" si="526"/>
        <v>AISP</v>
      </c>
      <c r="F11258" s="93" t="str">
        <f t="shared" si="527"/>
        <v>Y</v>
      </c>
      <c r="G11258" s="95">
        <v>748950.92937011214</v>
      </c>
      <c r="H11258" s="99">
        <v>9633.4253926919064</v>
      </c>
      <c r="I11258" s="99">
        <v>389.09901024496901</v>
      </c>
      <c r="J11258" s="96"/>
      <c r="K11258" s="96"/>
      <c r="L11258" s="96"/>
      <c r="M11258" s="96"/>
      <c r="N11258" s="96"/>
      <c r="O11258" s="96"/>
      <c r="P11258" s="96"/>
    </row>
    <row r="11259" spans="1:16" x14ac:dyDescent="0.25">
      <c r="A11259" s="97">
        <v>43816</v>
      </c>
      <c r="B11259" s="101">
        <v>22</v>
      </c>
      <c r="C11259" s="92" t="str">
        <f t="shared" si="525"/>
        <v>GET /accounts/{AccountId}/scheduled-payments</v>
      </c>
      <c r="D11259" s="94" t="s">
        <v>208</v>
      </c>
      <c r="E11259" s="93" t="str">
        <f t="shared" si="526"/>
        <v>AISP</v>
      </c>
      <c r="F11259" s="93" t="str">
        <f t="shared" si="527"/>
        <v>Y</v>
      </c>
      <c r="G11259" s="95">
        <v>904199.51489460608</v>
      </c>
      <c r="H11259" s="99">
        <v>34741.719524063781</v>
      </c>
      <c r="I11259" s="99">
        <v>3.0914353996590442</v>
      </c>
      <c r="J11259" s="96"/>
      <c r="K11259" s="96"/>
      <c r="L11259" s="96"/>
      <c r="M11259" s="96"/>
      <c r="N11259" s="96"/>
      <c r="O11259" s="96"/>
      <c r="P11259" s="96"/>
    </row>
    <row r="11260" spans="1:16" x14ac:dyDescent="0.25">
      <c r="A11260" s="97">
        <v>43816</v>
      </c>
      <c r="B11260" s="101">
        <v>23</v>
      </c>
      <c r="C11260" s="92" t="str">
        <f t="shared" si="525"/>
        <v>GET /scheduled-payments</v>
      </c>
      <c r="D11260" s="94" t="s">
        <v>208</v>
      </c>
      <c r="E11260" s="93" t="str">
        <f t="shared" si="526"/>
        <v>AISP</v>
      </c>
      <c r="F11260" s="93" t="str">
        <f t="shared" si="527"/>
        <v>Y</v>
      </c>
      <c r="G11260" s="95">
        <v>1782615.0328572555</v>
      </c>
      <c r="H11260" s="99">
        <v>30817.307545141677</v>
      </c>
      <c r="I11260" s="99">
        <v>75.192512362370607</v>
      </c>
      <c r="J11260" s="96"/>
      <c r="K11260" s="96"/>
      <c r="L11260" s="96"/>
      <c r="M11260" s="96"/>
      <c r="N11260" s="96"/>
      <c r="O11260" s="96"/>
      <c r="P11260" s="96"/>
    </row>
    <row r="11261" spans="1:16" x14ac:dyDescent="0.25">
      <c r="A11261" s="97">
        <v>43816</v>
      </c>
      <c r="B11261" s="101">
        <v>24</v>
      </c>
      <c r="C11261" s="92" t="str">
        <f t="shared" si="525"/>
        <v>GET /accounts/{AccountId}/statements</v>
      </c>
      <c r="D11261" s="94" t="s">
        <v>208</v>
      </c>
      <c r="E11261" s="93" t="str">
        <f t="shared" si="526"/>
        <v>AISP</v>
      </c>
      <c r="F11261" s="93" t="str">
        <f t="shared" si="527"/>
        <v>Y</v>
      </c>
      <c r="G11261" s="95">
        <v>889140.86037377268</v>
      </c>
      <c r="H11261" s="99">
        <v>13641.918860624181</v>
      </c>
      <c r="I11261" s="99">
        <v>127.40076504931426</v>
      </c>
      <c r="J11261" s="96"/>
      <c r="K11261" s="96"/>
      <c r="L11261" s="96"/>
      <c r="M11261" s="96"/>
      <c r="N11261" s="96"/>
      <c r="O11261" s="96"/>
      <c r="P11261" s="96"/>
    </row>
    <row r="11262" spans="1:16" x14ac:dyDescent="0.25">
      <c r="A11262" s="97">
        <v>43816</v>
      </c>
      <c r="B11262" s="101">
        <v>25</v>
      </c>
      <c r="C11262" s="92" t="str">
        <f t="shared" si="525"/>
        <v>GET /accounts/{AccountId}/statements/{StatementId}</v>
      </c>
      <c r="D11262" s="94" t="s">
        <v>208</v>
      </c>
      <c r="E11262" s="93" t="str">
        <f t="shared" si="526"/>
        <v>AISP</v>
      </c>
      <c r="F11262" s="93" t="str">
        <f t="shared" si="527"/>
        <v>Y</v>
      </c>
      <c r="G11262" s="95">
        <v>998367.79462372768</v>
      </c>
      <c r="H11262" s="99">
        <v>23863.234850385903</v>
      </c>
      <c r="I11262" s="99">
        <v>107.85006036047042</v>
      </c>
      <c r="J11262" s="96"/>
      <c r="K11262" s="96"/>
      <c r="L11262" s="96"/>
      <c r="M11262" s="96"/>
      <c r="N11262" s="96"/>
      <c r="O11262" s="96"/>
      <c r="P11262" s="96"/>
    </row>
    <row r="11263" spans="1:16" x14ac:dyDescent="0.25">
      <c r="A11263" s="97">
        <v>43816</v>
      </c>
      <c r="B11263" s="101">
        <v>26</v>
      </c>
      <c r="C11263" s="92" t="str">
        <f t="shared" si="525"/>
        <v>GET /accounts/{AccountId}/statements/{StatementId}/file</v>
      </c>
      <c r="D11263" s="94" t="s">
        <v>208</v>
      </c>
      <c r="E11263" s="93" t="str">
        <f t="shared" si="526"/>
        <v>AISP</v>
      </c>
      <c r="F11263" s="93" t="str">
        <f t="shared" si="527"/>
        <v>Y</v>
      </c>
      <c r="G11263" s="95">
        <v>2261202.638769784</v>
      </c>
      <c r="H11263" s="99">
        <v>25760.012190209804</v>
      </c>
      <c r="I11263" s="99">
        <v>83.608266008174311</v>
      </c>
      <c r="J11263" s="96"/>
      <c r="K11263" s="96"/>
      <c r="L11263" s="96"/>
      <c r="M11263" s="96"/>
      <c r="N11263" s="96"/>
      <c r="O11263" s="96"/>
      <c r="P11263" s="96"/>
    </row>
    <row r="11264" spans="1:16" x14ac:dyDescent="0.25">
      <c r="A11264" s="97">
        <v>43816</v>
      </c>
      <c r="B11264" s="101">
        <v>27</v>
      </c>
      <c r="C11264" s="92" t="str">
        <f t="shared" si="525"/>
        <v>GET /accounts/{AccountId}/statements/{StatementId}/transactions</v>
      </c>
      <c r="D11264" s="94" t="s">
        <v>208</v>
      </c>
      <c r="E11264" s="93" t="str">
        <f t="shared" si="526"/>
        <v>AISP</v>
      </c>
      <c r="F11264" s="93" t="str">
        <f t="shared" si="527"/>
        <v>Y</v>
      </c>
      <c r="G11264" s="95">
        <v>27033430.825815093</v>
      </c>
      <c r="H11264" s="99">
        <v>6894.0521970834334</v>
      </c>
      <c r="I11264" s="99">
        <v>290.6532580431429</v>
      </c>
      <c r="J11264" s="96"/>
      <c r="K11264" s="96"/>
      <c r="L11264" s="96"/>
      <c r="M11264" s="96"/>
      <c r="N11264" s="96"/>
      <c r="O11264" s="96"/>
      <c r="P11264" s="96"/>
    </row>
    <row r="11265" spans="1:16" x14ac:dyDescent="0.25">
      <c r="A11265" s="97">
        <v>43816</v>
      </c>
      <c r="B11265" s="101">
        <v>28</v>
      </c>
      <c r="C11265" s="92" t="str">
        <f t="shared" si="525"/>
        <v>GET /statements</v>
      </c>
      <c r="D11265" s="94" t="s">
        <v>208</v>
      </c>
      <c r="E11265" s="93" t="str">
        <f t="shared" si="526"/>
        <v>AISP</v>
      </c>
      <c r="F11265" s="93" t="str">
        <f t="shared" si="527"/>
        <v>Y</v>
      </c>
      <c r="G11265" s="95">
        <v>3228384.9811475291</v>
      </c>
      <c r="H11265" s="99">
        <v>44317.159234178449</v>
      </c>
      <c r="I11265" s="99">
        <v>74.147445646665261</v>
      </c>
      <c r="J11265" s="96"/>
      <c r="K11265" s="96"/>
      <c r="L11265" s="96"/>
      <c r="M11265" s="96"/>
      <c r="N11265" s="96"/>
      <c r="O11265" s="96"/>
      <c r="P11265" s="96"/>
    </row>
    <row r="11266" spans="1:16" x14ac:dyDescent="0.25">
      <c r="A11266" s="97">
        <v>43816</v>
      </c>
      <c r="B11266" s="101">
        <v>29</v>
      </c>
      <c r="C11266" s="92" t="str">
        <f t="shared" si="525"/>
        <v>POST /domestic-payment-consents</v>
      </c>
      <c r="D11266" s="94" t="s">
        <v>208</v>
      </c>
      <c r="E11266" s="93" t="str">
        <f t="shared" si="526"/>
        <v>PISP</v>
      </c>
      <c r="F11266" s="93" t="str">
        <f t="shared" si="527"/>
        <v>N</v>
      </c>
      <c r="G11266" s="95">
        <v>3940074.895635372</v>
      </c>
      <c r="H11266" s="99">
        <v>9288.9169930774751</v>
      </c>
      <c r="I11266" s="99">
        <v>95.865983725274958</v>
      </c>
      <c r="J11266" s="96"/>
      <c r="K11266" s="96"/>
      <c r="L11266" s="96"/>
      <c r="M11266" s="96"/>
      <c r="N11266" s="96"/>
      <c r="O11266" s="96"/>
      <c r="P11266" s="96"/>
    </row>
    <row r="11267" spans="1:16" x14ac:dyDescent="0.25">
      <c r="A11267" s="97">
        <v>43816</v>
      </c>
      <c r="B11267" s="101">
        <v>30</v>
      </c>
      <c r="C11267" s="92" t="str">
        <f t="shared" si="525"/>
        <v>GET /domestic-payment-consents/{ConsentId}</v>
      </c>
      <c r="D11267" s="94" t="s">
        <v>208</v>
      </c>
      <c r="E11267" s="93" t="str">
        <f t="shared" si="526"/>
        <v>PISP</v>
      </c>
      <c r="F11267" s="93" t="str">
        <f t="shared" si="527"/>
        <v>N</v>
      </c>
      <c r="G11267" s="95">
        <v>13668033.107289758</v>
      </c>
      <c r="H11267" s="99">
        <v>16721.615653111181</v>
      </c>
      <c r="I11267" s="99">
        <v>129.14873401381564</v>
      </c>
      <c r="J11267" s="96"/>
      <c r="K11267" s="96"/>
      <c r="L11267" s="96"/>
      <c r="M11267" s="96"/>
      <c r="N11267" s="96"/>
      <c r="O11267" s="96"/>
      <c r="P11267" s="96"/>
    </row>
    <row r="11268" spans="1:16" x14ac:dyDescent="0.25">
      <c r="A11268" s="97">
        <v>43816</v>
      </c>
      <c r="B11268" s="101">
        <v>31</v>
      </c>
      <c r="C11268" s="92" t="str">
        <f t="shared" si="525"/>
        <v>POST /domestic-payments</v>
      </c>
      <c r="D11268" s="94" t="s">
        <v>208</v>
      </c>
      <c r="E11268" s="93" t="str">
        <f t="shared" si="526"/>
        <v>PISP</v>
      </c>
      <c r="F11268" s="93" t="str">
        <f t="shared" si="527"/>
        <v>Y</v>
      </c>
      <c r="G11268" s="95">
        <v>4802692.6645566951</v>
      </c>
      <c r="H11268" s="99">
        <v>14857.119532433653</v>
      </c>
      <c r="I11268" s="99">
        <v>5.7827947447370622</v>
      </c>
      <c r="J11268" s="96"/>
      <c r="K11268" s="96"/>
      <c r="L11268" s="96"/>
      <c r="M11268" s="96"/>
      <c r="N11268" s="96"/>
      <c r="O11268" s="96"/>
      <c r="P11268" s="96"/>
    </row>
    <row r="11269" spans="1:16" x14ac:dyDescent="0.25">
      <c r="A11269" s="97">
        <v>43816</v>
      </c>
      <c r="B11269" s="101">
        <v>32</v>
      </c>
      <c r="C11269" s="92" t="str">
        <f t="shared" si="525"/>
        <v>GET /domestic-payments/{DomesticPaymentId}</v>
      </c>
      <c r="D11269" s="94" t="s">
        <v>208</v>
      </c>
      <c r="E11269" s="93" t="str">
        <f t="shared" si="526"/>
        <v>PISP</v>
      </c>
      <c r="F11269" s="93" t="str">
        <f t="shared" si="527"/>
        <v>Y</v>
      </c>
      <c r="G11269" s="95">
        <v>31006743.219249777</v>
      </c>
      <c r="H11269" s="99">
        <v>36595.846408800367</v>
      </c>
      <c r="I11269" s="99">
        <v>75.302347462008214</v>
      </c>
      <c r="J11269" s="96"/>
      <c r="K11269" s="96"/>
      <c r="L11269" s="96"/>
      <c r="M11269" s="96"/>
      <c r="N11269" s="96"/>
      <c r="O11269" s="96"/>
      <c r="P11269" s="96"/>
    </row>
    <row r="11270" spans="1:16" x14ac:dyDescent="0.25">
      <c r="A11270" s="97">
        <v>43816</v>
      </c>
      <c r="B11270" s="101">
        <v>33</v>
      </c>
      <c r="C11270" s="92" t="str">
        <f t="shared" si="525"/>
        <v>POST /domestic-scheduled-payment-consents</v>
      </c>
      <c r="D11270" s="94" t="s">
        <v>208</v>
      </c>
      <c r="E11270" s="93" t="str">
        <f t="shared" si="526"/>
        <v>PISP</v>
      </c>
      <c r="F11270" s="93" t="str">
        <f t="shared" si="527"/>
        <v>N</v>
      </c>
      <c r="G11270" s="95">
        <v>17458751.245136309</v>
      </c>
      <c r="H11270" s="99">
        <v>17191.555016970851</v>
      </c>
      <c r="I11270" s="99">
        <v>99.601106817681369</v>
      </c>
      <c r="J11270" s="96"/>
      <c r="K11270" s="96"/>
      <c r="L11270" s="96"/>
      <c r="M11270" s="96"/>
      <c r="N11270" s="96"/>
      <c r="O11270" s="96"/>
      <c r="P11270" s="96"/>
    </row>
    <row r="11271" spans="1:16" x14ac:dyDescent="0.25">
      <c r="A11271" s="97">
        <v>43816</v>
      </c>
      <c r="B11271" s="101">
        <v>34</v>
      </c>
      <c r="C11271" s="92" t="str">
        <f t="shared" si="525"/>
        <v>GET /domestic-scheduled-payment-consents/{ConsentId}</v>
      </c>
      <c r="D11271" s="94" t="s">
        <v>208</v>
      </c>
      <c r="E11271" s="93" t="str">
        <f t="shared" si="526"/>
        <v>PISP</v>
      </c>
      <c r="F11271" s="93" t="str">
        <f t="shared" si="527"/>
        <v>N</v>
      </c>
      <c r="G11271" s="95">
        <v>10997896.591829993</v>
      </c>
      <c r="H11271" s="99">
        <v>14147.591619428991</v>
      </c>
      <c r="I11271" s="99">
        <v>81.437736347307563</v>
      </c>
      <c r="J11271" s="96"/>
      <c r="K11271" s="96"/>
      <c r="L11271" s="96"/>
      <c r="M11271" s="96"/>
      <c r="N11271" s="96"/>
      <c r="O11271" s="96"/>
      <c r="P11271" s="96"/>
    </row>
    <row r="11272" spans="1:16" x14ac:dyDescent="0.25">
      <c r="A11272" s="97">
        <v>43816</v>
      </c>
      <c r="B11272" s="101">
        <v>35</v>
      </c>
      <c r="C11272" s="92" t="str">
        <f t="shared" ref="C11272:C11335" si="528">VLOOKUP($B11272,endpoints,3)</f>
        <v>POST /domestic-scheduled-payments</v>
      </c>
      <c r="D11272" s="94" t="s">
        <v>208</v>
      </c>
      <c r="E11272" s="93" t="str">
        <f t="shared" ref="E11272:E11335" si="529">VLOOKUP($B11272,endpoints,4)</f>
        <v>PISP</v>
      </c>
      <c r="F11272" s="93" t="str">
        <f t="shared" ref="F11272:F11335" si="530">VLOOKUP($B11272,endpoints,5)</f>
        <v>Y</v>
      </c>
      <c r="G11272" s="95">
        <v>30548550.684142549</v>
      </c>
      <c r="H11272" s="99">
        <v>45074.650380442225</v>
      </c>
      <c r="I11272" s="99">
        <v>159.64112805774582</v>
      </c>
      <c r="J11272" s="96"/>
      <c r="K11272" s="96"/>
      <c r="L11272" s="96"/>
      <c r="M11272" s="96"/>
      <c r="N11272" s="96"/>
      <c r="O11272" s="96"/>
      <c r="P11272" s="96"/>
    </row>
    <row r="11273" spans="1:16" x14ac:dyDescent="0.25">
      <c r="A11273" s="97">
        <v>43816</v>
      </c>
      <c r="B11273" s="101">
        <v>36</v>
      </c>
      <c r="C11273" s="92" t="str">
        <f t="shared" si="528"/>
        <v>GET /domestic-scheduled-payments/{DomesticScheduledPaymentId}</v>
      </c>
      <c r="D11273" s="94" t="s">
        <v>208</v>
      </c>
      <c r="E11273" s="93" t="str">
        <f t="shared" si="529"/>
        <v>PISP</v>
      </c>
      <c r="F11273" s="93" t="str">
        <f t="shared" si="530"/>
        <v>Y</v>
      </c>
      <c r="G11273" s="95">
        <v>14626317.902224159</v>
      </c>
      <c r="H11273" s="99">
        <v>33844.412745166643</v>
      </c>
      <c r="I11273" s="99">
        <v>88.012816182644457</v>
      </c>
      <c r="J11273" s="96"/>
      <c r="K11273" s="96"/>
      <c r="L11273" s="96"/>
      <c r="M11273" s="96"/>
      <c r="N11273" s="96"/>
      <c r="O11273" s="96"/>
      <c r="P11273" s="96"/>
    </row>
    <row r="11274" spans="1:16" x14ac:dyDescent="0.25">
      <c r="A11274" s="97">
        <v>43816</v>
      </c>
      <c r="B11274" s="101">
        <v>37</v>
      </c>
      <c r="C11274" s="92" t="str">
        <f t="shared" si="528"/>
        <v>POST /domestic-standing-order-consents</v>
      </c>
      <c r="D11274" s="94" t="s">
        <v>208</v>
      </c>
      <c r="E11274" s="93" t="str">
        <f t="shared" si="529"/>
        <v>PISP</v>
      </c>
      <c r="F11274" s="93" t="str">
        <f t="shared" si="530"/>
        <v>N</v>
      </c>
      <c r="G11274" s="95">
        <v>23710421.126681883</v>
      </c>
      <c r="H11274" s="99">
        <v>24038.864370404088</v>
      </c>
      <c r="I11274" s="99">
        <v>190.86890921125129</v>
      </c>
      <c r="J11274" s="96"/>
      <c r="K11274" s="96"/>
      <c r="L11274" s="96"/>
      <c r="M11274" s="96"/>
      <c r="N11274" s="96"/>
      <c r="O11274" s="96"/>
      <c r="P11274" s="96"/>
    </row>
    <row r="11275" spans="1:16" x14ac:dyDescent="0.25">
      <c r="A11275" s="97">
        <v>43816</v>
      </c>
      <c r="B11275" s="101">
        <v>38</v>
      </c>
      <c r="C11275" s="92" t="str">
        <f t="shared" si="528"/>
        <v>GET /domestic-standing-order-consents/{ConsentId}</v>
      </c>
      <c r="D11275" s="94" t="s">
        <v>208</v>
      </c>
      <c r="E11275" s="93" t="str">
        <f t="shared" si="529"/>
        <v>PISP</v>
      </c>
      <c r="F11275" s="93" t="str">
        <f t="shared" si="530"/>
        <v>N</v>
      </c>
      <c r="G11275" s="95">
        <v>25140091.28697734</v>
      </c>
      <c r="H11275" s="99">
        <v>27526.75518002086</v>
      </c>
      <c r="I11275" s="99">
        <v>192.99169213804194</v>
      </c>
      <c r="J11275" s="96"/>
      <c r="K11275" s="96"/>
      <c r="L11275" s="96"/>
      <c r="M11275" s="96"/>
      <c r="N11275" s="96"/>
      <c r="O11275" s="96"/>
      <c r="P11275" s="96"/>
    </row>
    <row r="11276" spans="1:16" x14ac:dyDescent="0.25">
      <c r="A11276" s="97">
        <v>43816</v>
      </c>
      <c r="B11276" s="101">
        <v>39</v>
      </c>
      <c r="C11276" s="92" t="str">
        <f t="shared" si="528"/>
        <v>POST /domestic-standing-orders</v>
      </c>
      <c r="D11276" s="94" t="s">
        <v>208</v>
      </c>
      <c r="E11276" s="93" t="str">
        <f t="shared" si="529"/>
        <v>PISP</v>
      </c>
      <c r="F11276" s="93" t="str">
        <f t="shared" si="530"/>
        <v>Y</v>
      </c>
      <c r="G11276" s="95">
        <v>8041084.7415024424</v>
      </c>
      <c r="H11276" s="99">
        <v>20489.497411251628</v>
      </c>
      <c r="I11276" s="99">
        <v>1.8014247972369113</v>
      </c>
      <c r="J11276" s="96"/>
      <c r="K11276" s="96"/>
      <c r="L11276" s="96"/>
      <c r="M11276" s="96"/>
      <c r="N11276" s="96"/>
      <c r="O11276" s="96"/>
      <c r="P11276" s="96"/>
    </row>
    <row r="11277" spans="1:16" x14ac:dyDescent="0.25">
      <c r="A11277" s="97">
        <v>43816</v>
      </c>
      <c r="B11277" s="101">
        <v>40</v>
      </c>
      <c r="C11277" s="92" t="str">
        <f t="shared" si="528"/>
        <v>GET /domestic-standing-orders/{DomesticStandingOrderId}</v>
      </c>
      <c r="D11277" s="94" t="s">
        <v>208</v>
      </c>
      <c r="E11277" s="93" t="str">
        <f t="shared" si="529"/>
        <v>PISP</v>
      </c>
      <c r="F11277" s="93" t="str">
        <f t="shared" si="530"/>
        <v>Y</v>
      </c>
      <c r="G11277" s="95">
        <v>6133689.8518001707</v>
      </c>
      <c r="H11277" s="99">
        <v>7559.4982197171257</v>
      </c>
      <c r="I11277" s="99">
        <v>228.76565442423569</v>
      </c>
      <c r="J11277" s="96"/>
      <c r="K11277" s="96"/>
      <c r="L11277" s="96"/>
      <c r="M11277" s="96"/>
      <c r="N11277" s="96"/>
      <c r="O11277" s="96"/>
      <c r="P11277" s="96"/>
    </row>
    <row r="11278" spans="1:16" x14ac:dyDescent="0.25">
      <c r="A11278" s="97">
        <v>43816</v>
      </c>
      <c r="B11278" s="101">
        <v>41</v>
      </c>
      <c r="C11278" s="92" t="str">
        <f t="shared" si="528"/>
        <v>POST /international-payment-consents</v>
      </c>
      <c r="D11278" s="94" t="s">
        <v>208</v>
      </c>
      <c r="E11278" s="93" t="str">
        <f t="shared" si="529"/>
        <v>PISP</v>
      </c>
      <c r="F11278" s="93" t="str">
        <f t="shared" si="530"/>
        <v>N</v>
      </c>
      <c r="G11278" s="95">
        <v>32976219.439321835</v>
      </c>
      <c r="H11278" s="99">
        <v>46882.628871003166</v>
      </c>
      <c r="I11278" s="99">
        <v>61.349494764871345</v>
      </c>
      <c r="J11278" s="96"/>
      <c r="K11278" s="96"/>
      <c r="L11278" s="96"/>
      <c r="M11278" s="96"/>
      <c r="N11278" s="96"/>
      <c r="O11278" s="96"/>
      <c r="P11278" s="96"/>
    </row>
    <row r="11279" spans="1:16" x14ac:dyDescent="0.25">
      <c r="A11279" s="97">
        <v>43816</v>
      </c>
      <c r="B11279" s="101">
        <v>42</v>
      </c>
      <c r="C11279" s="92" t="str">
        <f t="shared" si="528"/>
        <v>GET /international-payment-consents/{ConsentId}</v>
      </c>
      <c r="D11279" s="94" t="s">
        <v>208</v>
      </c>
      <c r="E11279" s="93" t="str">
        <f t="shared" si="529"/>
        <v>PISP</v>
      </c>
      <c r="F11279" s="93" t="str">
        <f t="shared" si="530"/>
        <v>N</v>
      </c>
      <c r="G11279" s="95">
        <v>28222429.510815125</v>
      </c>
      <c r="H11279" s="99">
        <v>31429.621540591546</v>
      </c>
      <c r="I11279" s="99">
        <v>242.24903179806475</v>
      </c>
      <c r="J11279" s="96"/>
      <c r="K11279" s="96"/>
      <c r="L11279" s="96"/>
      <c r="M11279" s="96"/>
      <c r="N11279" s="96"/>
      <c r="O11279" s="96"/>
      <c r="P11279" s="96"/>
    </row>
    <row r="11280" spans="1:16" x14ac:dyDescent="0.25">
      <c r="A11280" s="97">
        <v>43816</v>
      </c>
      <c r="B11280" s="101">
        <v>43</v>
      </c>
      <c r="C11280" s="92" t="str">
        <f t="shared" si="528"/>
        <v>POST /international-payments</v>
      </c>
      <c r="D11280" s="94" t="s">
        <v>208</v>
      </c>
      <c r="E11280" s="93" t="str">
        <f t="shared" si="529"/>
        <v>PISP</v>
      </c>
      <c r="F11280" s="93" t="str">
        <f t="shared" si="530"/>
        <v>Y</v>
      </c>
      <c r="G11280" s="95">
        <v>34726466.366443992</v>
      </c>
      <c r="H11280" s="99">
        <v>42049.853419665254</v>
      </c>
      <c r="I11280" s="99">
        <v>46.883405033044767</v>
      </c>
      <c r="J11280" s="96"/>
      <c r="K11280" s="96"/>
      <c r="L11280" s="96"/>
      <c r="M11280" s="96"/>
      <c r="N11280" s="96"/>
      <c r="O11280" s="96"/>
      <c r="P11280" s="96"/>
    </row>
    <row r="11281" spans="1:16" x14ac:dyDescent="0.25">
      <c r="A11281" s="97">
        <v>43816</v>
      </c>
      <c r="B11281" s="101">
        <v>44</v>
      </c>
      <c r="C11281" s="92" t="str">
        <f t="shared" si="528"/>
        <v>GET /international-payments/{InternationalPaymentId}</v>
      </c>
      <c r="D11281" s="94" t="s">
        <v>208</v>
      </c>
      <c r="E11281" s="93" t="str">
        <f t="shared" si="529"/>
        <v>PISP</v>
      </c>
      <c r="F11281" s="93" t="str">
        <f t="shared" si="530"/>
        <v>Y</v>
      </c>
      <c r="G11281" s="95">
        <v>12342192.118939361</v>
      </c>
      <c r="H11281" s="99">
        <v>17498.684065797679</v>
      </c>
      <c r="I11281" s="99">
        <v>58.234582849161576</v>
      </c>
      <c r="J11281" s="96"/>
      <c r="K11281" s="96"/>
      <c r="L11281" s="96"/>
      <c r="M11281" s="96"/>
      <c r="N11281" s="96"/>
      <c r="O11281" s="96"/>
      <c r="P11281" s="96"/>
    </row>
    <row r="11282" spans="1:16" x14ac:dyDescent="0.25">
      <c r="A11282" s="97">
        <v>43816</v>
      </c>
      <c r="B11282" s="101">
        <v>45</v>
      </c>
      <c r="C11282" s="92" t="str">
        <f t="shared" si="528"/>
        <v>POST /international-scheduled-payment-consents</v>
      </c>
      <c r="D11282" s="94" t="s">
        <v>208</v>
      </c>
      <c r="E11282" s="93" t="str">
        <f t="shared" si="529"/>
        <v>PISP</v>
      </c>
      <c r="F11282" s="93" t="str">
        <f t="shared" si="530"/>
        <v>N</v>
      </c>
      <c r="G11282" s="95">
        <v>28099135.492545422</v>
      </c>
      <c r="H11282" s="99">
        <v>36192.174100774384</v>
      </c>
      <c r="I11282" s="99">
        <v>14.802254535227659</v>
      </c>
      <c r="J11282" s="96"/>
      <c r="K11282" s="96"/>
      <c r="L11282" s="96"/>
      <c r="M11282" s="96"/>
      <c r="N11282" s="96"/>
      <c r="O11282" s="96"/>
      <c r="P11282" s="96"/>
    </row>
    <row r="11283" spans="1:16" x14ac:dyDescent="0.25">
      <c r="A11283" s="97">
        <v>43816</v>
      </c>
      <c r="B11283" s="101">
        <v>46</v>
      </c>
      <c r="C11283" s="92" t="str">
        <f t="shared" si="528"/>
        <v>GET /international-scheduled-payment-consents/{ConsentId}</v>
      </c>
      <c r="D11283" s="94" t="s">
        <v>208</v>
      </c>
      <c r="E11283" s="93" t="str">
        <f t="shared" si="529"/>
        <v>PISP</v>
      </c>
      <c r="F11283" s="93" t="str">
        <f t="shared" si="530"/>
        <v>N</v>
      </c>
      <c r="G11283" s="95">
        <v>9364768.1633604672</v>
      </c>
      <c r="H11283" s="99">
        <v>28023.779755449916</v>
      </c>
      <c r="I11283" s="99">
        <v>27.728272295944738</v>
      </c>
      <c r="J11283" s="96"/>
      <c r="K11283" s="96"/>
      <c r="L11283" s="96"/>
      <c r="M11283" s="96"/>
      <c r="N11283" s="96"/>
      <c r="O11283" s="96"/>
      <c r="P11283" s="96"/>
    </row>
    <row r="11284" spans="1:16" x14ac:dyDescent="0.25">
      <c r="A11284" s="97">
        <v>43816</v>
      </c>
      <c r="B11284" s="101">
        <v>47</v>
      </c>
      <c r="C11284" s="92" t="str">
        <f t="shared" si="528"/>
        <v>POST /international-scheduled-payments</v>
      </c>
      <c r="D11284" s="94" t="s">
        <v>208</v>
      </c>
      <c r="E11284" s="93" t="str">
        <f t="shared" si="529"/>
        <v>PISP</v>
      </c>
      <c r="F11284" s="93" t="str">
        <f t="shared" si="530"/>
        <v>Y</v>
      </c>
      <c r="G11284" s="95">
        <v>12362109.524936536</v>
      </c>
      <c r="H11284" s="99">
        <v>21359.505359360817</v>
      </c>
      <c r="I11284" s="99">
        <v>72.579563594386002</v>
      </c>
      <c r="J11284" s="96"/>
      <c r="K11284" s="96"/>
      <c r="L11284" s="96"/>
      <c r="M11284" s="96"/>
      <c r="N11284" s="96"/>
      <c r="O11284" s="96"/>
      <c r="P11284" s="96"/>
    </row>
    <row r="11285" spans="1:16" x14ac:dyDescent="0.25">
      <c r="A11285" s="97">
        <v>43816</v>
      </c>
      <c r="B11285" s="101">
        <v>48</v>
      </c>
      <c r="C11285" s="92" t="str">
        <f t="shared" si="528"/>
        <v>GET /international-scheduled-payments/{InternationalScheduledPaymentId}</v>
      </c>
      <c r="D11285" s="94" t="s">
        <v>208</v>
      </c>
      <c r="E11285" s="93" t="str">
        <f t="shared" si="529"/>
        <v>PISP</v>
      </c>
      <c r="F11285" s="93" t="str">
        <f t="shared" si="530"/>
        <v>Y</v>
      </c>
      <c r="G11285" s="95">
        <v>19521366.060801227</v>
      </c>
      <c r="H11285" s="99">
        <v>34159.575702439644</v>
      </c>
      <c r="I11285" s="99">
        <v>52.231282991969316</v>
      </c>
      <c r="J11285" s="96"/>
      <c r="K11285" s="96"/>
      <c r="L11285" s="96"/>
      <c r="M11285" s="96"/>
      <c r="N11285" s="96"/>
      <c r="O11285" s="96"/>
      <c r="P11285" s="96"/>
    </row>
    <row r="11286" spans="1:16" x14ac:dyDescent="0.25">
      <c r="A11286" s="97">
        <v>43816</v>
      </c>
      <c r="B11286" s="101">
        <v>49</v>
      </c>
      <c r="C11286" s="92" t="str">
        <f t="shared" si="528"/>
        <v>POST /international-standing-order-consents</v>
      </c>
      <c r="D11286" s="94" t="s">
        <v>208</v>
      </c>
      <c r="E11286" s="93" t="str">
        <f t="shared" si="529"/>
        <v>PISP</v>
      </c>
      <c r="F11286" s="93" t="str">
        <f t="shared" si="530"/>
        <v>N</v>
      </c>
      <c r="G11286" s="95">
        <v>3981578.0029798509</v>
      </c>
      <c r="H11286" s="103">
        <v>11348.704136535951</v>
      </c>
      <c r="I11286" s="103">
        <v>5.7505415818383918</v>
      </c>
      <c r="J11286" s="96"/>
      <c r="K11286" s="96"/>
      <c r="L11286" s="96"/>
      <c r="M11286" s="96"/>
      <c r="N11286" s="96"/>
      <c r="O11286" s="96"/>
      <c r="P11286" s="96"/>
    </row>
    <row r="11287" spans="1:16" x14ac:dyDescent="0.25">
      <c r="A11287" s="97">
        <v>43816</v>
      </c>
      <c r="B11287" s="101">
        <v>50</v>
      </c>
      <c r="C11287" s="92" t="str">
        <f t="shared" si="528"/>
        <v>GET /international-standing-order-consents/{ConsentId}</v>
      </c>
      <c r="D11287" s="94" t="s">
        <v>208</v>
      </c>
      <c r="E11287" s="93" t="str">
        <f t="shared" si="529"/>
        <v>PISP</v>
      </c>
      <c r="F11287" s="93" t="str">
        <f t="shared" si="530"/>
        <v>N</v>
      </c>
      <c r="G11287" s="95">
        <v>19011320.517833032</v>
      </c>
      <c r="H11287" s="103">
        <v>30174.411859008243</v>
      </c>
      <c r="I11287" s="103">
        <v>250.7961940561984</v>
      </c>
      <c r="J11287" s="96"/>
      <c r="K11287" s="96"/>
      <c r="L11287" s="96"/>
      <c r="M11287" s="96"/>
      <c r="N11287" s="96"/>
      <c r="O11287" s="96"/>
      <c r="P11287" s="96"/>
    </row>
    <row r="11288" spans="1:16" x14ac:dyDescent="0.25">
      <c r="A11288" s="97">
        <v>43816</v>
      </c>
      <c r="B11288" s="101">
        <v>51</v>
      </c>
      <c r="C11288" s="92" t="str">
        <f t="shared" si="528"/>
        <v>POST /international-standing-orders</v>
      </c>
      <c r="D11288" s="94" t="s">
        <v>208</v>
      </c>
      <c r="E11288" s="93" t="str">
        <f t="shared" si="529"/>
        <v>PISP</v>
      </c>
      <c r="F11288" s="93" t="str">
        <f t="shared" si="530"/>
        <v>Y</v>
      </c>
      <c r="G11288" s="95">
        <v>14196392.909834739</v>
      </c>
      <c r="H11288" s="103">
        <v>26002.307063158809</v>
      </c>
      <c r="I11288" s="103">
        <v>243.09654291025643</v>
      </c>
      <c r="J11288" s="96"/>
      <c r="K11288" s="96"/>
      <c r="L11288" s="96"/>
      <c r="M11288" s="96"/>
      <c r="N11288" s="96"/>
      <c r="O11288" s="96"/>
      <c r="P11288" s="96"/>
    </row>
    <row r="11289" spans="1:16" x14ac:dyDescent="0.25">
      <c r="A11289" s="97">
        <v>43816</v>
      </c>
      <c r="B11289" s="101">
        <v>52</v>
      </c>
      <c r="C11289" s="92" t="str">
        <f t="shared" si="528"/>
        <v>GET /international-standing-orders/{InternationalStandingOrderPaymentId}</v>
      </c>
      <c r="D11289" s="94" t="s">
        <v>208</v>
      </c>
      <c r="E11289" s="93" t="str">
        <f t="shared" si="529"/>
        <v>PISP</v>
      </c>
      <c r="F11289" s="93" t="str">
        <f t="shared" si="530"/>
        <v>Y</v>
      </c>
      <c r="G11289" s="95">
        <v>6866333.0895865541</v>
      </c>
      <c r="H11289" s="103">
        <v>16631.26529072017</v>
      </c>
      <c r="I11289" s="103">
        <v>74.423441488035849</v>
      </c>
      <c r="J11289" s="96"/>
      <c r="K11289" s="96"/>
      <c r="L11289" s="96"/>
      <c r="M11289" s="96"/>
      <c r="N11289" s="96"/>
      <c r="O11289" s="96"/>
      <c r="P11289" s="96"/>
    </row>
    <row r="11290" spans="1:16" x14ac:dyDescent="0.25">
      <c r="A11290" s="97">
        <v>43816</v>
      </c>
      <c r="B11290" s="101">
        <v>53</v>
      </c>
      <c r="C11290" s="92" t="str">
        <f t="shared" si="528"/>
        <v>POST /file-payment-consents</v>
      </c>
      <c r="D11290" s="94" t="s">
        <v>208</v>
      </c>
      <c r="E11290" s="93" t="str">
        <f t="shared" si="529"/>
        <v>PISP</v>
      </c>
      <c r="F11290" s="93" t="str">
        <f t="shared" si="530"/>
        <v>N</v>
      </c>
      <c r="G11290" s="95">
        <v>11020332.599825135</v>
      </c>
      <c r="H11290" s="103">
        <v>14926.451165460594</v>
      </c>
      <c r="I11290" s="103">
        <v>20.699573589731646</v>
      </c>
      <c r="J11290" s="96"/>
      <c r="K11290" s="96"/>
      <c r="L11290" s="96"/>
      <c r="M11290" s="96"/>
      <c r="N11290" s="96"/>
      <c r="O11290" s="96"/>
      <c r="P11290" s="96"/>
    </row>
    <row r="11291" spans="1:16" x14ac:dyDescent="0.25">
      <c r="A11291" s="97">
        <v>43816</v>
      </c>
      <c r="B11291" s="101">
        <v>54</v>
      </c>
      <c r="C11291" s="92" t="str">
        <f t="shared" si="528"/>
        <v>GET /file-payment-consents/{ConsentId}</v>
      </c>
      <c r="D11291" s="94" t="s">
        <v>208</v>
      </c>
      <c r="E11291" s="93" t="str">
        <f t="shared" si="529"/>
        <v>PISP</v>
      </c>
      <c r="F11291" s="93" t="str">
        <f t="shared" si="530"/>
        <v>N</v>
      </c>
      <c r="G11291" s="95">
        <v>19021662.940149546</v>
      </c>
      <c r="H11291" s="103">
        <v>26392.295675995447</v>
      </c>
      <c r="I11291" s="103">
        <v>180.68568002154254</v>
      </c>
      <c r="J11291" s="96"/>
      <c r="K11291" s="96"/>
      <c r="L11291" s="96"/>
      <c r="M11291" s="96"/>
      <c r="N11291" s="96"/>
      <c r="O11291" s="96"/>
      <c r="P11291" s="96"/>
    </row>
    <row r="11292" spans="1:16" x14ac:dyDescent="0.25">
      <c r="A11292" s="97">
        <v>43816</v>
      </c>
      <c r="B11292" s="101">
        <v>55</v>
      </c>
      <c r="C11292" s="92" t="str">
        <f t="shared" si="528"/>
        <v>POST /file-payment-consents/{ConsentId}/file</v>
      </c>
      <c r="D11292" s="94" t="s">
        <v>208</v>
      </c>
      <c r="E11292" s="93" t="str">
        <f t="shared" si="529"/>
        <v>PISP</v>
      </c>
      <c r="F11292" s="93" t="str">
        <f t="shared" si="530"/>
        <v>N</v>
      </c>
      <c r="G11292" s="95">
        <v>22422079.157245673</v>
      </c>
      <c r="H11292" s="103">
        <v>34561.060365639569</v>
      </c>
      <c r="I11292" s="103">
        <v>68.622421624490201</v>
      </c>
      <c r="J11292" s="96"/>
      <c r="K11292" s="96"/>
      <c r="L11292" s="96"/>
      <c r="M11292" s="96"/>
      <c r="N11292" s="96"/>
      <c r="O11292" s="96"/>
      <c r="P11292" s="96"/>
    </row>
    <row r="11293" spans="1:16" x14ac:dyDescent="0.25">
      <c r="A11293" s="97">
        <v>43816</v>
      </c>
      <c r="B11293" s="101">
        <v>56</v>
      </c>
      <c r="C11293" s="92" t="str">
        <f t="shared" si="528"/>
        <v>GET /file-payment-consents/{ConsentId}/file</v>
      </c>
      <c r="D11293" s="94" t="s">
        <v>208</v>
      </c>
      <c r="E11293" s="93" t="str">
        <f t="shared" si="529"/>
        <v>PISP</v>
      </c>
      <c r="F11293" s="93" t="str">
        <f t="shared" si="530"/>
        <v>N</v>
      </c>
      <c r="G11293" s="95">
        <v>24926672.328806929</v>
      </c>
      <c r="H11293" s="103">
        <v>30638.212241780107</v>
      </c>
      <c r="I11293" s="103">
        <v>39.202888113124459</v>
      </c>
      <c r="J11293" s="96"/>
      <c r="K11293" s="96"/>
      <c r="L11293" s="96"/>
      <c r="M11293" s="96"/>
      <c r="N11293" s="96"/>
      <c r="O11293" s="96"/>
      <c r="P11293" s="96"/>
    </row>
    <row r="11294" spans="1:16" x14ac:dyDescent="0.25">
      <c r="A11294" s="97">
        <v>43816</v>
      </c>
      <c r="B11294" s="101">
        <v>57</v>
      </c>
      <c r="C11294" s="92" t="str">
        <f t="shared" si="528"/>
        <v>POST /file-payments</v>
      </c>
      <c r="D11294" s="94" t="s">
        <v>208</v>
      </c>
      <c r="E11294" s="93" t="str">
        <f t="shared" si="529"/>
        <v>PISP</v>
      </c>
      <c r="F11294" s="93" t="str">
        <f t="shared" si="530"/>
        <v>Y</v>
      </c>
      <c r="G11294" s="95">
        <v>359897774.58151388</v>
      </c>
      <c r="H11294" s="103">
        <v>3861.3467935427166</v>
      </c>
      <c r="I11294" s="103">
        <v>64.153126013348228</v>
      </c>
      <c r="J11294" s="96"/>
      <c r="K11294" s="96"/>
      <c r="L11294" s="96"/>
      <c r="M11294" s="96"/>
      <c r="N11294" s="96"/>
      <c r="O11294" s="96"/>
      <c r="P11294" s="96"/>
    </row>
    <row r="11295" spans="1:16" x14ac:dyDescent="0.25">
      <c r="A11295" s="97">
        <v>43816</v>
      </c>
      <c r="B11295" s="101">
        <v>58</v>
      </c>
      <c r="C11295" s="92" t="str">
        <f t="shared" si="528"/>
        <v>GET /file-payments/{FilePaymentId}</v>
      </c>
      <c r="D11295" s="94" t="s">
        <v>208</v>
      </c>
      <c r="E11295" s="93" t="str">
        <f t="shared" si="529"/>
        <v>PISP</v>
      </c>
      <c r="F11295" s="93" t="str">
        <f t="shared" si="530"/>
        <v>Y</v>
      </c>
      <c r="G11295" s="95">
        <v>76498757.761116296</v>
      </c>
      <c r="H11295" s="103">
        <v>898.11730963556442</v>
      </c>
      <c r="I11295" s="103">
        <v>127.14284621337535</v>
      </c>
      <c r="J11295" s="96"/>
      <c r="K11295" s="96"/>
      <c r="L11295" s="96"/>
      <c r="M11295" s="96"/>
      <c r="N11295" s="96"/>
      <c r="O11295" s="96"/>
      <c r="P11295" s="96"/>
    </row>
    <row r="11296" spans="1:16" x14ac:dyDescent="0.25">
      <c r="A11296" s="97">
        <v>43816</v>
      </c>
      <c r="B11296" s="101">
        <v>59</v>
      </c>
      <c r="C11296" s="92" t="str">
        <f t="shared" si="528"/>
        <v>GET /file-payments/{FilePaymentId}/report-file</v>
      </c>
      <c r="D11296" s="94" t="s">
        <v>208</v>
      </c>
      <c r="E11296" s="93" t="str">
        <f t="shared" si="529"/>
        <v>PISP</v>
      </c>
      <c r="F11296" s="93" t="str">
        <f t="shared" si="530"/>
        <v>Y</v>
      </c>
      <c r="G11296" s="95">
        <v>64241142.539209187</v>
      </c>
      <c r="H11296" s="103">
        <v>2628.5359017815435</v>
      </c>
      <c r="I11296" s="103">
        <v>77.159776015325264</v>
      </c>
      <c r="J11296" s="96"/>
      <c r="K11296" s="96"/>
      <c r="L11296" s="96"/>
      <c r="M11296" s="96"/>
      <c r="N11296" s="96"/>
      <c r="O11296" s="96"/>
      <c r="P11296" s="96"/>
    </row>
    <row r="11297" spans="1:16" x14ac:dyDescent="0.25">
      <c r="A11297" s="97">
        <v>43816</v>
      </c>
      <c r="B11297" s="101">
        <v>60</v>
      </c>
      <c r="C11297" s="92" t="str">
        <f t="shared" si="528"/>
        <v>POST /funds-confirmation-consents</v>
      </c>
      <c r="D11297" s="94" t="s">
        <v>208</v>
      </c>
      <c r="E11297" s="93" t="str">
        <f t="shared" si="529"/>
        <v>CoF</v>
      </c>
      <c r="F11297" s="93" t="str">
        <f t="shared" si="530"/>
        <v>N</v>
      </c>
      <c r="G11297" s="95">
        <v>13170049.564593663</v>
      </c>
      <c r="H11297" s="99">
        <v>16129.435930001211</v>
      </c>
      <c r="I11297" s="99">
        <v>13.399657619103049</v>
      </c>
      <c r="J11297" s="96"/>
      <c r="K11297" s="96"/>
      <c r="L11297" s="96"/>
      <c r="M11297" s="96"/>
      <c r="N11297" s="96"/>
      <c r="O11297" s="96"/>
      <c r="P11297" s="96"/>
    </row>
    <row r="11298" spans="1:16" x14ac:dyDescent="0.25">
      <c r="A11298" s="97">
        <v>43816</v>
      </c>
      <c r="B11298" s="101">
        <v>61</v>
      </c>
      <c r="C11298" s="92" t="str">
        <f t="shared" si="528"/>
        <v>GET /funds-confirmation-consents/{ConsentId}</v>
      </c>
      <c r="D11298" s="94" t="s">
        <v>208</v>
      </c>
      <c r="E11298" s="93" t="str">
        <f t="shared" si="529"/>
        <v>CoF</v>
      </c>
      <c r="F11298" s="93" t="str">
        <f t="shared" si="530"/>
        <v>N</v>
      </c>
      <c r="G11298" s="95">
        <v>20839383.890595175</v>
      </c>
      <c r="H11298" s="99">
        <v>39389.273684301399</v>
      </c>
      <c r="I11298" s="99">
        <v>202.83794891780542</v>
      </c>
      <c r="J11298" s="96"/>
      <c r="K11298" s="96"/>
      <c r="L11298" s="96"/>
      <c r="M11298" s="96"/>
      <c r="N11298" s="96"/>
      <c r="O11298" s="96"/>
      <c r="P11298" s="96"/>
    </row>
    <row r="11299" spans="1:16" x14ac:dyDescent="0.25">
      <c r="A11299" s="97">
        <v>43816</v>
      </c>
      <c r="B11299" s="101">
        <v>62</v>
      </c>
      <c r="C11299" s="92" t="str">
        <f t="shared" si="528"/>
        <v>DELETE /funds-confirmation-consents/{ConsentId}</v>
      </c>
      <c r="D11299" s="94" t="s">
        <v>208</v>
      </c>
      <c r="E11299" s="93" t="str">
        <f t="shared" si="529"/>
        <v>CoF</v>
      </c>
      <c r="F11299" s="93" t="str">
        <f t="shared" si="530"/>
        <v>N</v>
      </c>
      <c r="G11299" s="95">
        <v>6429510.3598529603</v>
      </c>
      <c r="H11299" s="99">
        <v>11687.238506575728</v>
      </c>
      <c r="I11299" s="99">
        <v>106.31332834659599</v>
      </c>
      <c r="J11299" s="96"/>
      <c r="K11299" s="96"/>
      <c r="L11299" s="96"/>
      <c r="M11299" s="96"/>
      <c r="N11299" s="96"/>
      <c r="O11299" s="96"/>
      <c r="P11299" s="96"/>
    </row>
    <row r="11300" spans="1:16" x14ac:dyDescent="0.25">
      <c r="A11300" s="97">
        <v>43816</v>
      </c>
      <c r="B11300" s="101">
        <v>63</v>
      </c>
      <c r="C11300" s="92" t="str">
        <f t="shared" si="528"/>
        <v>POST /funds-confirmations</v>
      </c>
      <c r="D11300" s="94" t="s">
        <v>208</v>
      </c>
      <c r="E11300" s="93" t="str">
        <f t="shared" si="529"/>
        <v>CoF</v>
      </c>
      <c r="F11300" s="93" t="str">
        <f t="shared" si="530"/>
        <v>Y</v>
      </c>
      <c r="G11300" s="95">
        <v>8946929.4895710181</v>
      </c>
      <c r="H11300" s="99">
        <v>18521.73390029923</v>
      </c>
      <c r="I11300" s="99">
        <v>238.55438220581942</v>
      </c>
      <c r="J11300" s="96"/>
      <c r="K11300" s="96"/>
      <c r="L11300" s="96"/>
      <c r="M11300" s="96"/>
      <c r="N11300" s="96"/>
      <c r="O11300" s="96"/>
      <c r="P11300" s="96"/>
    </row>
    <row r="11301" spans="1:16" x14ac:dyDescent="0.25">
      <c r="A11301" s="97">
        <v>43816</v>
      </c>
      <c r="B11301" s="101">
        <v>75</v>
      </c>
      <c r="C11301" s="92" t="str">
        <f t="shared" si="528"/>
        <v>GET /domestic-payment-consents/{ConsentId}/funds-confirmation</v>
      </c>
      <c r="D11301" s="94" t="s">
        <v>208</v>
      </c>
      <c r="E11301" s="93" t="str">
        <f t="shared" si="529"/>
        <v>CoF</v>
      </c>
      <c r="F11301" s="93" t="str">
        <f t="shared" si="530"/>
        <v>Y</v>
      </c>
      <c r="G11301" s="95">
        <v>3898830.0714786714</v>
      </c>
      <c r="H11301" s="99">
        <v>7026.8043115315886</v>
      </c>
      <c r="I11301" s="99">
        <v>209.17578032971602</v>
      </c>
      <c r="J11301" s="96"/>
      <c r="K11301" s="96"/>
      <c r="L11301" s="96"/>
      <c r="M11301" s="96"/>
      <c r="N11301" s="96"/>
      <c r="O11301" s="96"/>
      <c r="P11301" s="96"/>
    </row>
    <row r="11302" spans="1:16" x14ac:dyDescent="0.25">
      <c r="A11302" s="97">
        <v>43816</v>
      </c>
      <c r="B11302" s="101">
        <v>76</v>
      </c>
      <c r="C11302" s="92" t="str">
        <f t="shared" si="528"/>
        <v>GET /international-payment-consents/{ConsentId}/funds-confirmation</v>
      </c>
      <c r="D11302" s="94" t="s">
        <v>208</v>
      </c>
      <c r="E11302" s="93" t="str">
        <f t="shared" si="529"/>
        <v>CoF</v>
      </c>
      <c r="F11302" s="93" t="str">
        <f t="shared" si="530"/>
        <v>Y</v>
      </c>
      <c r="G11302" s="95">
        <v>16493210.954142628</v>
      </c>
      <c r="H11302" s="99">
        <v>43342.296405514215</v>
      </c>
      <c r="I11302" s="99">
        <v>87.293252811219247</v>
      </c>
      <c r="J11302" s="96"/>
      <c r="K11302" s="96"/>
      <c r="L11302" s="96"/>
      <c r="M11302" s="96"/>
      <c r="N11302" s="96"/>
      <c r="O11302" s="96"/>
      <c r="P11302" s="96"/>
    </row>
    <row r="11303" spans="1:16" x14ac:dyDescent="0.25">
      <c r="A11303" s="97">
        <v>43816</v>
      </c>
      <c r="B11303" s="101">
        <v>77</v>
      </c>
      <c r="C11303" s="92" t="str">
        <f t="shared" si="528"/>
        <v>GET /international-scheduled-payment-consents/{ConsentId}/funds-confirmation</v>
      </c>
      <c r="D11303" s="94" t="s">
        <v>208</v>
      </c>
      <c r="E11303" s="93" t="str">
        <f t="shared" si="529"/>
        <v>CoF</v>
      </c>
      <c r="F11303" s="93" t="str">
        <f t="shared" si="530"/>
        <v>Y</v>
      </c>
      <c r="G11303" s="95">
        <v>33501975.479258664</v>
      </c>
      <c r="H11303" s="99">
        <v>50275.03006061128</v>
      </c>
      <c r="I11303" s="99">
        <v>8.7016056143849561</v>
      </c>
      <c r="J11303" s="96"/>
      <c r="K11303" s="96"/>
      <c r="L11303" s="96"/>
      <c r="M11303" s="96"/>
      <c r="N11303" s="96"/>
      <c r="O11303" s="96"/>
      <c r="P11303" s="96"/>
    </row>
    <row r="11304" spans="1:16" x14ac:dyDescent="0.25">
      <c r="A11304" s="97">
        <v>43816</v>
      </c>
      <c r="B11304" s="101">
        <v>78</v>
      </c>
      <c r="C11304" s="92" t="str">
        <f t="shared" si="528"/>
        <v>GET /accounts/{AccountId}/parties</v>
      </c>
      <c r="D11304" s="94" t="s">
        <v>208</v>
      </c>
      <c r="E11304" s="93" t="str">
        <f t="shared" si="529"/>
        <v>AISP</v>
      </c>
      <c r="F11304" s="93" t="str">
        <f t="shared" si="530"/>
        <v>Y</v>
      </c>
      <c r="G11304" s="104">
        <v>1089473.4615211915</v>
      </c>
      <c r="H11304" s="99">
        <v>54195.242266936431</v>
      </c>
      <c r="I11304" s="99">
        <v>0</v>
      </c>
      <c r="J11304" s="96"/>
      <c r="K11304" s="96"/>
      <c r="L11304" s="96"/>
      <c r="M11304" s="96"/>
      <c r="N11304" s="96"/>
      <c r="O11304" s="96"/>
      <c r="P11304" s="96"/>
    </row>
    <row r="11305" spans="1:16" x14ac:dyDescent="0.25">
      <c r="A11305" s="97">
        <v>43816</v>
      </c>
      <c r="B11305" s="101">
        <v>79</v>
      </c>
      <c r="C11305" s="92" t="str">
        <f t="shared" si="528"/>
        <v>GET /domestic-payments/{DomesticPaymentId}/payment-details</v>
      </c>
      <c r="D11305" s="94" t="s">
        <v>208</v>
      </c>
      <c r="E11305" s="93" t="str">
        <f t="shared" si="529"/>
        <v>PISP</v>
      </c>
      <c r="F11305" s="93" t="str">
        <f t="shared" si="530"/>
        <v>Y</v>
      </c>
      <c r="G11305" s="104">
        <v>34107417.541174755</v>
      </c>
      <c r="H11305" s="99">
        <v>40255.43104968041</v>
      </c>
      <c r="I11305" s="99">
        <v>82.832582208209047</v>
      </c>
      <c r="J11305" s="96"/>
      <c r="K11305" s="96"/>
      <c r="L11305" s="96"/>
      <c r="M11305" s="96"/>
      <c r="N11305" s="96"/>
      <c r="O11305" s="96"/>
      <c r="P11305" s="96"/>
    </row>
    <row r="11306" spans="1:16" x14ac:dyDescent="0.25">
      <c r="A11306" s="97">
        <v>43816</v>
      </c>
      <c r="B11306" s="101">
        <v>80</v>
      </c>
      <c r="C11306" s="92" t="str">
        <f t="shared" si="528"/>
        <v>GET /domestic-scheduled-payments/{DomesticScheduledPaymentId}/payment-details</v>
      </c>
      <c r="D11306" s="94" t="s">
        <v>208</v>
      </c>
      <c r="E11306" s="93" t="str">
        <f t="shared" si="529"/>
        <v>PISP</v>
      </c>
      <c r="F11306" s="93" t="str">
        <f t="shared" si="530"/>
        <v>Y</v>
      </c>
      <c r="G11306" s="104">
        <v>16088949.692446576</v>
      </c>
      <c r="H11306" s="99">
        <v>37228.854019683313</v>
      </c>
      <c r="I11306" s="99">
        <v>96.814097800908911</v>
      </c>
      <c r="J11306" s="96"/>
      <c r="K11306" s="96"/>
      <c r="L11306" s="96"/>
      <c r="M11306" s="96"/>
      <c r="N11306" s="96"/>
      <c r="O11306" s="96"/>
      <c r="P11306" s="96"/>
    </row>
    <row r="11307" spans="1:16" x14ac:dyDescent="0.25">
      <c r="A11307" s="97">
        <v>43816</v>
      </c>
      <c r="B11307" s="101">
        <v>81</v>
      </c>
      <c r="C11307" s="92" t="str">
        <f t="shared" si="528"/>
        <v>GET /domestic-standing-orders/{DomesticStandingOrderId}/payment-details</v>
      </c>
      <c r="D11307" s="94" t="s">
        <v>208</v>
      </c>
      <c r="E11307" s="93" t="str">
        <f t="shared" si="529"/>
        <v>PISP</v>
      </c>
      <c r="F11307" s="93" t="str">
        <f t="shared" si="530"/>
        <v>Y</v>
      </c>
      <c r="G11307" s="104">
        <v>6747058.8369801883</v>
      </c>
      <c r="H11307" s="99">
        <v>8315.4480416888382</v>
      </c>
      <c r="I11307" s="99">
        <v>251.64221986665927</v>
      </c>
      <c r="J11307" s="96"/>
      <c r="K11307" s="96"/>
      <c r="L11307" s="96"/>
      <c r="M11307" s="96"/>
      <c r="N11307" s="96"/>
      <c r="O11307" s="96"/>
      <c r="P11307" s="96"/>
    </row>
    <row r="11308" spans="1:16" x14ac:dyDescent="0.25">
      <c r="A11308" s="97">
        <v>43816</v>
      </c>
      <c r="B11308" s="101">
        <v>82</v>
      </c>
      <c r="C11308" s="92" t="str">
        <f t="shared" si="528"/>
        <v>GET /international-payments/{InternationalPaymentId}/payment-details</v>
      </c>
      <c r="D11308" s="94" t="s">
        <v>208</v>
      </c>
      <c r="E11308" s="93" t="str">
        <f t="shared" si="529"/>
        <v>PISP</v>
      </c>
      <c r="F11308" s="93" t="str">
        <f t="shared" si="530"/>
        <v>Y</v>
      </c>
      <c r="G11308" s="104">
        <v>13576411.330833297</v>
      </c>
      <c r="H11308" s="99">
        <v>19248.552472377447</v>
      </c>
      <c r="I11308" s="99">
        <v>64.05804113407774</v>
      </c>
      <c r="J11308" s="96"/>
      <c r="K11308" s="96"/>
      <c r="L11308" s="96"/>
      <c r="M11308" s="96"/>
      <c r="N11308" s="96"/>
      <c r="O11308" s="96"/>
      <c r="P11308" s="96"/>
    </row>
    <row r="11309" spans="1:16" x14ac:dyDescent="0.25">
      <c r="A11309" s="97">
        <v>43816</v>
      </c>
      <c r="B11309" s="101">
        <v>83</v>
      </c>
      <c r="C11309" s="92" t="str">
        <f t="shared" si="528"/>
        <v>GET /international-scheduled-payments/{InternationalScheduledPaymentId}/payment-details</v>
      </c>
      <c r="D11309" s="94" t="s">
        <v>208</v>
      </c>
      <c r="E11309" s="93" t="str">
        <f t="shared" si="529"/>
        <v>PISP</v>
      </c>
      <c r="F11309" s="93" t="str">
        <f t="shared" si="530"/>
        <v>Y</v>
      </c>
      <c r="G11309" s="104">
        <v>21473502.666881353</v>
      </c>
      <c r="H11309" s="99">
        <v>37575.533272683613</v>
      </c>
      <c r="I11309" s="99">
        <v>57.454411291166252</v>
      </c>
      <c r="J11309" s="96"/>
      <c r="K11309" s="96"/>
      <c r="L11309" s="96"/>
      <c r="M11309" s="96"/>
      <c r="N11309" s="96"/>
      <c r="O11309" s="96"/>
      <c r="P11309" s="96"/>
    </row>
    <row r="11310" spans="1:16" x14ac:dyDescent="0.25">
      <c r="A11310" s="97">
        <v>43816</v>
      </c>
      <c r="B11310" s="101">
        <v>84</v>
      </c>
      <c r="C11310" s="92" t="str">
        <f t="shared" si="528"/>
        <v>GET /international-standing-orders/{InternationalStandingOrderPaymentId}/payment-details</v>
      </c>
      <c r="D11310" s="94" t="s">
        <v>208</v>
      </c>
      <c r="E11310" s="93" t="str">
        <f t="shared" si="529"/>
        <v>PISP</v>
      </c>
      <c r="F11310" s="93" t="str">
        <f t="shared" si="530"/>
        <v>Y</v>
      </c>
      <c r="G11310" s="104">
        <v>7552966.3985452102</v>
      </c>
      <c r="H11310" s="99">
        <v>18294.391819792188</v>
      </c>
      <c r="I11310" s="99">
        <v>81.865785636839433</v>
      </c>
      <c r="J11310" s="96"/>
      <c r="K11310" s="96"/>
      <c r="L11310" s="96"/>
      <c r="M11310" s="96"/>
      <c r="N11310" s="96"/>
      <c r="O11310" s="96"/>
      <c r="P11310" s="96"/>
    </row>
    <row r="11311" spans="1:16" x14ac:dyDescent="0.25">
      <c r="A11311" s="97">
        <v>43816</v>
      </c>
      <c r="B11311" s="101">
        <v>85</v>
      </c>
      <c r="C11311" s="92" t="str">
        <f t="shared" si="528"/>
        <v>GET /file-payments/{FilePaymentId}/payment-details</v>
      </c>
      <c r="D11311" s="94" t="s">
        <v>208</v>
      </c>
      <c r="E11311" s="93" t="str">
        <f t="shared" si="529"/>
        <v>PISP</v>
      </c>
      <c r="F11311" s="93" t="str">
        <f t="shared" si="530"/>
        <v>Y</v>
      </c>
      <c r="G11311" s="104">
        <v>70665256.793130115</v>
      </c>
      <c r="H11311" s="99">
        <v>2891.3894919596983</v>
      </c>
      <c r="I11311" s="99">
        <v>84.875753616857793</v>
      </c>
      <c r="J11311" s="96"/>
      <c r="K11311" s="96"/>
      <c r="L11311" s="96"/>
      <c r="M11311" s="96"/>
      <c r="N11311" s="96"/>
      <c r="O11311" s="96"/>
      <c r="P11311" s="96"/>
    </row>
    <row r="11312" spans="1:16" x14ac:dyDescent="0.25">
      <c r="A11312" s="97">
        <v>43816</v>
      </c>
      <c r="B11312" s="101">
        <v>86</v>
      </c>
      <c r="C11312" s="92" t="str">
        <f t="shared" si="528"/>
        <v>POST /event-subscriptions</v>
      </c>
      <c r="D11312" s="94" t="s">
        <v>208</v>
      </c>
      <c r="E11312" s="93" t="str">
        <f t="shared" si="529"/>
        <v>Notifications</v>
      </c>
      <c r="F11312" s="93" t="str">
        <f t="shared" si="530"/>
        <v>N</v>
      </c>
      <c r="G11312" s="104">
        <v>11853044.608134298</v>
      </c>
      <c r="H11312" s="99">
        <v>14516.492337001091</v>
      </c>
      <c r="I11312" s="99">
        <v>12.059691857192744</v>
      </c>
      <c r="J11312" s="96"/>
      <c r="K11312" s="96"/>
      <c r="L11312" s="96"/>
      <c r="M11312" s="96"/>
      <c r="N11312" s="96"/>
      <c r="O11312" s="96"/>
      <c r="P11312" s="96"/>
    </row>
    <row r="11313" spans="1:16" x14ac:dyDescent="0.25">
      <c r="A11313" s="97">
        <v>43816</v>
      </c>
      <c r="B11313" s="101">
        <v>87</v>
      </c>
      <c r="C11313" s="92" t="str">
        <f t="shared" si="528"/>
        <v>GET /event-subscriptions</v>
      </c>
      <c r="D11313" s="94" t="s">
        <v>208</v>
      </c>
      <c r="E11313" s="93" t="str">
        <f t="shared" si="529"/>
        <v>Notifications</v>
      </c>
      <c r="F11313" s="93" t="str">
        <f t="shared" si="530"/>
        <v>N</v>
      </c>
      <c r="G11313" s="104">
        <v>18755445.501535658</v>
      </c>
      <c r="H11313" s="99">
        <v>35450.346315871262</v>
      </c>
      <c r="I11313" s="99">
        <v>182.55415402602489</v>
      </c>
      <c r="J11313" s="96"/>
      <c r="K11313" s="96"/>
      <c r="L11313" s="96"/>
      <c r="M11313" s="96"/>
      <c r="N11313" s="96"/>
      <c r="O11313" s="96"/>
      <c r="P11313" s="96"/>
    </row>
    <row r="11314" spans="1:16" x14ac:dyDescent="0.25">
      <c r="A11314" s="97">
        <v>43816</v>
      </c>
      <c r="B11314" s="101">
        <v>88</v>
      </c>
      <c r="C11314" s="92" t="str">
        <f t="shared" si="528"/>
        <v>PUT /event-subscriptions/{EventSubscriptionId}</v>
      </c>
      <c r="D11314" s="94" t="s">
        <v>208</v>
      </c>
      <c r="E11314" s="93" t="str">
        <f t="shared" si="529"/>
        <v>Notifications</v>
      </c>
      <c r="F11314" s="93" t="str">
        <f t="shared" si="530"/>
        <v>N</v>
      </c>
      <c r="G11314" s="104">
        <v>12445696.838541012</v>
      </c>
      <c r="H11314" s="99">
        <v>15242.316953851147</v>
      </c>
      <c r="I11314" s="99">
        <v>12.662676450052382</v>
      </c>
      <c r="J11314" s="96"/>
      <c r="K11314" s="96"/>
      <c r="L11314" s="96"/>
      <c r="M11314" s="96"/>
      <c r="N11314" s="96"/>
      <c r="O11314" s="96"/>
      <c r="P11314" s="96"/>
    </row>
    <row r="11315" spans="1:16" x14ac:dyDescent="0.25">
      <c r="A11315" s="97">
        <v>43816</v>
      </c>
      <c r="B11315" s="101">
        <v>89</v>
      </c>
      <c r="C11315" s="92" t="str">
        <f t="shared" si="528"/>
        <v>DELETE /event-subscriptions/{EventSubscriptionId}</v>
      </c>
      <c r="D11315" s="94" t="s">
        <v>208</v>
      </c>
      <c r="E11315" s="93" t="str">
        <f t="shared" si="529"/>
        <v>Notifications</v>
      </c>
      <c r="F11315" s="93" t="str">
        <f t="shared" si="530"/>
        <v>N</v>
      </c>
      <c r="G11315" s="104">
        <v>7072461.3958382569</v>
      </c>
      <c r="H11315" s="99">
        <v>12855.962357233302</v>
      </c>
      <c r="I11315" s="99">
        <v>116.9446611812556</v>
      </c>
      <c r="J11315" s="96"/>
      <c r="K11315" s="96"/>
      <c r="L11315" s="96"/>
      <c r="M11315" s="96"/>
      <c r="N11315" s="96"/>
      <c r="O11315" s="96"/>
      <c r="P11315" s="96"/>
    </row>
    <row r="11316" spans="1:16" x14ac:dyDescent="0.25">
      <c r="A11316" s="97">
        <v>43816</v>
      </c>
      <c r="B11316" s="101">
        <v>90</v>
      </c>
      <c r="C11316" s="92" t="str">
        <f t="shared" si="528"/>
        <v>POST /event-notifications</v>
      </c>
      <c r="D11316" s="94" t="s">
        <v>208</v>
      </c>
      <c r="E11316" s="93" t="str">
        <f t="shared" si="529"/>
        <v>Notifications</v>
      </c>
      <c r="F11316" s="93" t="str">
        <f t="shared" si="530"/>
        <v>N</v>
      </c>
      <c r="G11316" s="104">
        <v>8499583.015092466</v>
      </c>
      <c r="H11316" s="99">
        <v>17595.647205284269</v>
      </c>
      <c r="I11316" s="99">
        <v>226.62666309552844</v>
      </c>
      <c r="J11316" s="96"/>
      <c r="K11316" s="96"/>
      <c r="L11316" s="96"/>
      <c r="M11316" s="96"/>
      <c r="N11316" s="96"/>
      <c r="O11316" s="96"/>
      <c r="P11316" s="96"/>
    </row>
    <row r="11317" spans="1:16" x14ac:dyDescent="0.25">
      <c r="A11317" s="97">
        <v>43816</v>
      </c>
      <c r="B11317" s="101">
        <v>91</v>
      </c>
      <c r="C11317" s="92" t="str">
        <f t="shared" si="528"/>
        <v>POST /events</v>
      </c>
      <c r="D11317" s="94" t="s">
        <v>208</v>
      </c>
      <c r="E11317" s="93" t="str">
        <f t="shared" si="529"/>
        <v>Notifications</v>
      </c>
      <c r="F11317" s="93" t="str">
        <f t="shared" si="530"/>
        <v>N</v>
      </c>
      <c r="G11317" s="104">
        <v>5786559.3238676647</v>
      </c>
      <c r="H11317" s="99">
        <v>10518.514655918156</v>
      </c>
      <c r="I11317" s="99">
        <v>95.681995511936393</v>
      </c>
      <c r="J11317" s="96"/>
      <c r="K11317" s="96"/>
      <c r="L11317" s="96"/>
      <c r="M11317" s="96"/>
      <c r="N11317" s="96"/>
      <c r="O11317" s="96"/>
      <c r="P11317" s="96"/>
    </row>
    <row r="11318" spans="1:16" x14ac:dyDescent="0.25">
      <c r="A11318" s="97">
        <v>43817</v>
      </c>
      <c r="B11318" s="101">
        <v>0</v>
      </c>
      <c r="C11318" s="92" t="str">
        <f t="shared" si="528"/>
        <v>OIDC endpoints for token IDs</v>
      </c>
      <c r="D11318" s="94" t="s">
        <v>207</v>
      </c>
      <c r="E11318" s="93" t="str">
        <f t="shared" si="529"/>
        <v>OIDC</v>
      </c>
      <c r="F11318" s="93" t="str">
        <f t="shared" si="530"/>
        <v>N</v>
      </c>
      <c r="G11318" s="111">
        <v>739983847.79692292</v>
      </c>
      <c r="H11318" s="99">
        <v>1646823.8065892325</v>
      </c>
      <c r="I11318" s="99">
        <v>604.76047266682383</v>
      </c>
      <c r="J11318" s="96"/>
      <c r="K11318" s="96"/>
      <c r="L11318" s="96"/>
      <c r="M11318" s="96"/>
      <c r="N11318" s="96"/>
      <c r="O11318" s="96"/>
      <c r="P11318" s="96"/>
    </row>
    <row r="11319" spans="1:16" x14ac:dyDescent="0.25">
      <c r="A11319" s="100">
        <v>43817</v>
      </c>
      <c r="B11319" s="101">
        <v>1</v>
      </c>
      <c r="C11319" s="92" t="str">
        <f t="shared" si="528"/>
        <v>POST /account-access-consents</v>
      </c>
      <c r="D11319" s="94" t="s">
        <v>207</v>
      </c>
      <c r="E11319" s="93" t="str">
        <f t="shared" si="529"/>
        <v>AISP</v>
      </c>
      <c r="F11319" s="93" t="str">
        <f t="shared" si="530"/>
        <v>N</v>
      </c>
      <c r="G11319" s="95">
        <v>737597.09733659332</v>
      </c>
      <c r="H11319" s="102">
        <v>32387.821127604093</v>
      </c>
      <c r="I11319" s="102">
        <v>101.14098267976883</v>
      </c>
      <c r="J11319" s="96"/>
      <c r="K11319" s="96"/>
      <c r="L11319" s="96"/>
      <c r="M11319" s="96"/>
      <c r="N11319" s="96"/>
      <c r="O11319" s="96"/>
      <c r="P11319" s="96"/>
    </row>
    <row r="11320" spans="1:16" x14ac:dyDescent="0.25">
      <c r="A11320" s="100">
        <v>43817</v>
      </c>
      <c r="B11320" s="101">
        <v>2</v>
      </c>
      <c r="C11320" s="92" t="str">
        <f t="shared" si="528"/>
        <v>GET /account-access-consents/{ConsentId}</v>
      </c>
      <c r="D11320" s="94" t="s">
        <v>207</v>
      </c>
      <c r="E11320" s="93" t="str">
        <f t="shared" si="529"/>
        <v>AISP</v>
      </c>
      <c r="F11320" s="93" t="str">
        <f t="shared" si="530"/>
        <v>N</v>
      </c>
      <c r="G11320" s="95">
        <v>1626888.0163785764</v>
      </c>
      <c r="H11320" s="102">
        <v>30571.004497524038</v>
      </c>
      <c r="I11320" s="102">
        <v>38.482980688466604</v>
      </c>
      <c r="J11320" s="96"/>
      <c r="K11320" s="96"/>
      <c r="L11320" s="96"/>
      <c r="M11320" s="96"/>
      <c r="N11320" s="96"/>
      <c r="O11320" s="96"/>
      <c r="P11320" s="96"/>
    </row>
    <row r="11321" spans="1:16" x14ac:dyDescent="0.25">
      <c r="A11321" s="100">
        <v>43817</v>
      </c>
      <c r="B11321" s="101">
        <v>3</v>
      </c>
      <c r="C11321" s="92" t="str">
        <f t="shared" si="528"/>
        <v>DELETE /account-access-consents/{ConsentId}</v>
      </c>
      <c r="D11321" s="94" t="s">
        <v>207</v>
      </c>
      <c r="E11321" s="93" t="str">
        <f t="shared" si="529"/>
        <v>AISP</v>
      </c>
      <c r="F11321" s="93" t="str">
        <f t="shared" si="530"/>
        <v>N</v>
      </c>
      <c r="G11321" s="95">
        <v>761466.97813516238</v>
      </c>
      <c r="H11321" s="102">
        <v>24853.031967720402</v>
      </c>
      <c r="I11321" s="102">
        <v>284.0267588404206</v>
      </c>
      <c r="J11321" s="96"/>
      <c r="K11321" s="96"/>
      <c r="L11321" s="96"/>
      <c r="M11321" s="96"/>
      <c r="N11321" s="96"/>
      <c r="O11321" s="96"/>
      <c r="P11321" s="96"/>
    </row>
    <row r="11322" spans="1:16" x14ac:dyDescent="0.25">
      <c r="A11322" s="100">
        <v>43817</v>
      </c>
      <c r="B11322" s="101">
        <v>4</v>
      </c>
      <c r="C11322" s="92" t="str">
        <f t="shared" si="528"/>
        <v>GET /accounts</v>
      </c>
      <c r="D11322" s="94" t="s">
        <v>207</v>
      </c>
      <c r="E11322" s="93" t="str">
        <f t="shared" si="529"/>
        <v>AISP</v>
      </c>
      <c r="F11322" s="93" t="str">
        <f t="shared" si="530"/>
        <v>Y</v>
      </c>
      <c r="G11322" s="95">
        <v>2072233.78774595</v>
      </c>
      <c r="H11322" s="101">
        <v>33756.893403395239</v>
      </c>
      <c r="I11322" s="101">
        <v>80.301938117514524</v>
      </c>
      <c r="J11322" s="96"/>
      <c r="K11322" s="96"/>
      <c r="L11322" s="96"/>
      <c r="M11322" s="96"/>
      <c r="N11322" s="96"/>
      <c r="O11322" s="96"/>
      <c r="P11322" s="96"/>
    </row>
    <row r="11323" spans="1:16" x14ac:dyDescent="0.25">
      <c r="A11323" s="100">
        <v>43817</v>
      </c>
      <c r="B11323" s="101">
        <v>5</v>
      </c>
      <c r="C11323" s="92" t="str">
        <f t="shared" si="528"/>
        <v>GET /accounts/{AccountId}</v>
      </c>
      <c r="D11323" s="94" t="s">
        <v>207</v>
      </c>
      <c r="E11323" s="93" t="str">
        <f t="shared" si="529"/>
        <v>AISP</v>
      </c>
      <c r="F11323" s="93" t="str">
        <f t="shared" si="530"/>
        <v>Y</v>
      </c>
      <c r="G11323" s="95">
        <v>2841267.9118837984</v>
      </c>
      <c r="H11323" s="101">
        <v>39753.913735781651</v>
      </c>
      <c r="I11323" s="101">
        <v>103.08890693184267</v>
      </c>
      <c r="J11323" s="96"/>
      <c r="K11323" s="96"/>
      <c r="L11323" s="96"/>
      <c r="M11323" s="96"/>
      <c r="N11323" s="96"/>
      <c r="O11323" s="96"/>
      <c r="P11323" s="96"/>
    </row>
    <row r="11324" spans="1:16" x14ac:dyDescent="0.25">
      <c r="A11324" s="100">
        <v>43817</v>
      </c>
      <c r="B11324" s="101">
        <v>6</v>
      </c>
      <c r="C11324" s="92" t="str">
        <f t="shared" si="528"/>
        <v>GET /accounts/{AccountId}/balances</v>
      </c>
      <c r="D11324" s="94" t="s">
        <v>207</v>
      </c>
      <c r="E11324" s="93" t="str">
        <f t="shared" si="529"/>
        <v>AISP</v>
      </c>
      <c r="F11324" s="93" t="str">
        <f t="shared" si="530"/>
        <v>Y</v>
      </c>
      <c r="G11324" s="95">
        <v>2259435.1175948912</v>
      </c>
      <c r="H11324" s="101">
        <v>28794.940783819882</v>
      </c>
      <c r="I11324" s="101">
        <v>147.6477684332171</v>
      </c>
      <c r="J11324" s="96"/>
      <c r="K11324" s="96"/>
      <c r="L11324" s="96"/>
      <c r="M11324" s="96"/>
      <c r="N11324" s="96"/>
      <c r="O11324" s="96"/>
      <c r="P11324" s="96"/>
    </row>
    <row r="11325" spans="1:16" x14ac:dyDescent="0.25">
      <c r="A11325" s="100">
        <v>43817</v>
      </c>
      <c r="B11325" s="101">
        <v>7</v>
      </c>
      <c r="C11325" s="92" t="str">
        <f t="shared" si="528"/>
        <v>GET /balances</v>
      </c>
      <c r="D11325" s="94" t="s">
        <v>207</v>
      </c>
      <c r="E11325" s="93" t="str">
        <f t="shared" si="529"/>
        <v>AISP</v>
      </c>
      <c r="F11325" s="93" t="str">
        <f t="shared" si="530"/>
        <v>Y</v>
      </c>
      <c r="G11325" s="95">
        <v>1261136.3905532253</v>
      </c>
      <c r="H11325" s="101">
        <v>23347.47635167334</v>
      </c>
      <c r="I11325" s="101">
        <v>164.7235772507594</v>
      </c>
      <c r="J11325" s="96"/>
      <c r="K11325" s="96"/>
      <c r="L11325" s="96"/>
      <c r="M11325" s="96"/>
      <c r="N11325" s="96"/>
      <c r="O11325" s="96"/>
      <c r="P11325" s="96"/>
    </row>
    <row r="11326" spans="1:16" x14ac:dyDescent="0.25">
      <c r="A11326" s="100">
        <v>43817</v>
      </c>
      <c r="B11326" s="101">
        <v>8</v>
      </c>
      <c r="C11326" s="92" t="str">
        <f t="shared" si="528"/>
        <v>GET /accounts/{AccountId}/transactions</v>
      </c>
      <c r="D11326" s="94" t="s">
        <v>207</v>
      </c>
      <c r="E11326" s="93" t="str">
        <f t="shared" si="529"/>
        <v>AISP</v>
      </c>
      <c r="F11326" s="93" t="str">
        <f t="shared" si="530"/>
        <v>Y</v>
      </c>
      <c r="G11326" s="95">
        <v>40442077.773066603</v>
      </c>
      <c r="H11326" s="101">
        <v>18970.688852530115</v>
      </c>
      <c r="I11326" s="101">
        <v>183.67103063548711</v>
      </c>
      <c r="J11326" s="96"/>
      <c r="K11326" s="96"/>
      <c r="L11326" s="96"/>
      <c r="M11326" s="96"/>
      <c r="N11326" s="96"/>
      <c r="O11326" s="96"/>
      <c r="P11326" s="96"/>
    </row>
    <row r="11327" spans="1:16" x14ac:dyDescent="0.25">
      <c r="A11327" s="100">
        <v>43817</v>
      </c>
      <c r="B11327" s="101">
        <v>9</v>
      </c>
      <c r="C11327" s="92" t="str">
        <f t="shared" si="528"/>
        <v>GET /transactions</v>
      </c>
      <c r="D11327" s="94" t="s">
        <v>207</v>
      </c>
      <c r="E11327" s="93" t="str">
        <f t="shared" si="529"/>
        <v>AISP</v>
      </c>
      <c r="F11327" s="93" t="str">
        <f t="shared" si="530"/>
        <v>Y</v>
      </c>
      <c r="G11327" s="95">
        <v>417822511.03611588</v>
      </c>
      <c r="H11327" s="101">
        <v>48055.542116481891</v>
      </c>
      <c r="I11327" s="101">
        <v>36.709220834232163</v>
      </c>
      <c r="J11327" s="96"/>
      <c r="K11327" s="96"/>
      <c r="L11327" s="96"/>
      <c r="M11327" s="96"/>
      <c r="N11327" s="96"/>
      <c r="O11327" s="96"/>
      <c r="P11327" s="96"/>
    </row>
    <row r="11328" spans="1:16" x14ac:dyDescent="0.25">
      <c r="A11328" s="100">
        <v>43817</v>
      </c>
      <c r="B11328" s="101">
        <v>10</v>
      </c>
      <c r="C11328" s="92" t="str">
        <f t="shared" si="528"/>
        <v>GET /accounts/{AccountId}/beneficiaries</v>
      </c>
      <c r="D11328" s="94" t="s">
        <v>207</v>
      </c>
      <c r="E11328" s="93" t="str">
        <f t="shared" si="529"/>
        <v>AISP</v>
      </c>
      <c r="F11328" s="93" t="str">
        <f t="shared" si="530"/>
        <v>Y</v>
      </c>
      <c r="G11328" s="95">
        <v>2483665.9696540954</v>
      </c>
      <c r="H11328" s="101">
        <v>31680.545970223575</v>
      </c>
      <c r="I11328" s="101">
        <v>137.76153384337638</v>
      </c>
      <c r="J11328" s="96"/>
      <c r="K11328" s="96"/>
      <c r="L11328" s="96"/>
      <c r="M11328" s="96"/>
      <c r="N11328" s="96"/>
      <c r="O11328" s="96"/>
      <c r="P11328" s="96"/>
    </row>
    <row r="11329" spans="1:16" x14ac:dyDescent="0.25">
      <c r="A11329" s="100">
        <v>43817</v>
      </c>
      <c r="B11329" s="101">
        <v>11</v>
      </c>
      <c r="C11329" s="92" t="str">
        <f t="shared" si="528"/>
        <v>GET /beneficiaries</v>
      </c>
      <c r="D11329" s="94" t="s">
        <v>207</v>
      </c>
      <c r="E11329" s="93" t="str">
        <f t="shared" si="529"/>
        <v>AISP</v>
      </c>
      <c r="F11329" s="93" t="str">
        <f t="shared" si="530"/>
        <v>Y</v>
      </c>
      <c r="G11329" s="95">
        <v>3319578.3644005079</v>
      </c>
      <c r="H11329" s="101">
        <v>38691.892127852545</v>
      </c>
      <c r="I11329" s="101">
        <v>32.36273960679069</v>
      </c>
      <c r="J11329" s="96"/>
      <c r="K11329" s="96"/>
      <c r="L11329" s="96"/>
      <c r="M11329" s="96"/>
      <c r="N11329" s="96"/>
      <c r="O11329" s="96"/>
      <c r="P11329" s="96"/>
    </row>
    <row r="11330" spans="1:16" x14ac:dyDescent="0.25">
      <c r="A11330" s="100">
        <v>43817</v>
      </c>
      <c r="B11330" s="101">
        <v>12</v>
      </c>
      <c r="C11330" s="92" t="str">
        <f t="shared" si="528"/>
        <v>GET /accounts/{AccountId}/direct-debits</v>
      </c>
      <c r="D11330" s="94" t="s">
        <v>207</v>
      </c>
      <c r="E11330" s="93" t="str">
        <f t="shared" si="529"/>
        <v>AISP</v>
      </c>
      <c r="F11330" s="93" t="str">
        <f t="shared" si="530"/>
        <v>Y</v>
      </c>
      <c r="G11330" s="95">
        <v>2041875.8330080435</v>
      </c>
      <c r="H11330" s="101">
        <v>36490.062541189611</v>
      </c>
      <c r="I11330" s="101">
        <v>201.875670575871</v>
      </c>
      <c r="J11330" s="96"/>
      <c r="K11330" s="96"/>
      <c r="L11330" s="96"/>
      <c r="M11330" s="96"/>
      <c r="N11330" s="96"/>
      <c r="O11330" s="96"/>
      <c r="P11330" s="96"/>
    </row>
    <row r="11331" spans="1:16" x14ac:dyDescent="0.25">
      <c r="A11331" s="100">
        <v>43817</v>
      </c>
      <c r="B11331" s="101">
        <v>13</v>
      </c>
      <c r="C11331" s="92" t="str">
        <f t="shared" si="528"/>
        <v>GET /direct-debits</v>
      </c>
      <c r="D11331" s="94" t="s">
        <v>207</v>
      </c>
      <c r="E11331" s="93" t="str">
        <f t="shared" si="529"/>
        <v>AISP</v>
      </c>
      <c r="F11331" s="93" t="str">
        <f t="shared" si="530"/>
        <v>Y</v>
      </c>
      <c r="G11331" s="95">
        <v>2127564.2491982887</v>
      </c>
      <c r="H11331" s="101">
        <v>24047.003373971427</v>
      </c>
      <c r="I11331" s="101">
        <v>225.34302990624107</v>
      </c>
      <c r="J11331" s="96"/>
      <c r="K11331" s="96"/>
      <c r="L11331" s="96"/>
      <c r="M11331" s="96"/>
      <c r="N11331" s="96"/>
      <c r="O11331" s="96"/>
      <c r="P11331" s="96"/>
    </row>
    <row r="11332" spans="1:16" x14ac:dyDescent="0.25">
      <c r="A11332" s="100">
        <v>43817</v>
      </c>
      <c r="B11332" s="101">
        <v>14</v>
      </c>
      <c r="C11332" s="92" t="str">
        <f t="shared" si="528"/>
        <v>GET /accounts/{AccountId}/standing-orders</v>
      </c>
      <c r="D11332" s="94" t="s">
        <v>207</v>
      </c>
      <c r="E11332" s="93" t="str">
        <f t="shared" si="529"/>
        <v>AISP</v>
      </c>
      <c r="F11332" s="93" t="str">
        <f t="shared" si="530"/>
        <v>Y</v>
      </c>
      <c r="G11332" s="95">
        <v>978098.61193783581</v>
      </c>
      <c r="H11332" s="101">
        <v>18144.789978294593</v>
      </c>
      <c r="I11332" s="101">
        <v>141.4160743548799</v>
      </c>
      <c r="J11332" s="96"/>
      <c r="K11332" s="96"/>
      <c r="L11332" s="96"/>
      <c r="M11332" s="96"/>
      <c r="N11332" s="96"/>
      <c r="O11332" s="96"/>
      <c r="P11332" s="96"/>
    </row>
    <row r="11333" spans="1:16" x14ac:dyDescent="0.25">
      <c r="A11333" s="100">
        <v>43817</v>
      </c>
      <c r="B11333" s="101">
        <v>15</v>
      </c>
      <c r="C11333" s="92" t="str">
        <f t="shared" si="528"/>
        <v>GET /standing-orders</v>
      </c>
      <c r="D11333" s="94" t="s">
        <v>207</v>
      </c>
      <c r="E11333" s="93" t="str">
        <f t="shared" si="529"/>
        <v>AISP</v>
      </c>
      <c r="F11333" s="93" t="str">
        <f t="shared" si="530"/>
        <v>Y</v>
      </c>
      <c r="G11333" s="95">
        <v>1787737.9910171442</v>
      </c>
      <c r="H11333" s="101">
        <v>40533.643301530778</v>
      </c>
      <c r="I11333" s="101">
        <v>152.96382175024146</v>
      </c>
      <c r="J11333" s="96"/>
      <c r="K11333" s="96"/>
      <c r="L11333" s="96"/>
      <c r="M11333" s="96"/>
      <c r="N11333" s="96"/>
      <c r="O11333" s="96"/>
      <c r="P11333" s="96"/>
    </row>
    <row r="11334" spans="1:16" x14ac:dyDescent="0.25">
      <c r="A11334" s="100">
        <v>43817</v>
      </c>
      <c r="B11334" s="101">
        <v>16</v>
      </c>
      <c r="C11334" s="92" t="str">
        <f t="shared" si="528"/>
        <v>GET /accounts/{AccountId}/product</v>
      </c>
      <c r="D11334" s="94" t="s">
        <v>207</v>
      </c>
      <c r="E11334" s="93" t="str">
        <f t="shared" si="529"/>
        <v>AISP</v>
      </c>
      <c r="F11334" s="93" t="str">
        <f t="shared" si="530"/>
        <v>Y</v>
      </c>
      <c r="G11334" s="95">
        <v>417939.92170614644</v>
      </c>
      <c r="H11334" s="101">
        <v>5511.0613205481304</v>
      </c>
      <c r="I11334" s="101">
        <v>188.3877311498878</v>
      </c>
      <c r="J11334" s="96"/>
      <c r="K11334" s="96"/>
      <c r="L11334" s="96"/>
      <c r="M11334" s="96"/>
      <c r="N11334" s="96"/>
      <c r="O11334" s="96"/>
      <c r="P11334" s="96"/>
    </row>
    <row r="11335" spans="1:16" x14ac:dyDescent="0.25">
      <c r="A11335" s="100">
        <v>43817</v>
      </c>
      <c r="B11335" s="101">
        <v>17</v>
      </c>
      <c r="C11335" s="92" t="str">
        <f t="shared" si="528"/>
        <v>GET /products</v>
      </c>
      <c r="D11335" s="94" t="s">
        <v>207</v>
      </c>
      <c r="E11335" s="93" t="str">
        <f t="shared" si="529"/>
        <v>AISP</v>
      </c>
      <c r="F11335" s="93" t="str">
        <f t="shared" si="530"/>
        <v>Y</v>
      </c>
      <c r="G11335" s="95">
        <v>963242.75604119373</v>
      </c>
      <c r="H11335" s="101">
        <v>32419.47428229552</v>
      </c>
      <c r="I11335" s="101">
        <v>264.04994506615827</v>
      </c>
      <c r="J11335" s="96"/>
      <c r="K11335" s="96"/>
      <c r="L11335" s="96"/>
      <c r="M11335" s="96"/>
      <c r="N11335" s="96"/>
      <c r="O11335" s="96"/>
      <c r="P11335" s="96"/>
    </row>
    <row r="11336" spans="1:16" x14ac:dyDescent="0.25">
      <c r="A11336" s="100">
        <v>43817</v>
      </c>
      <c r="B11336" s="101">
        <v>18</v>
      </c>
      <c r="C11336" s="92" t="str">
        <f t="shared" ref="C11336:C11399" si="531">VLOOKUP($B11336,endpoints,3)</f>
        <v>GET /accounts/{AccountId}/offers</v>
      </c>
      <c r="D11336" s="94" t="s">
        <v>207</v>
      </c>
      <c r="E11336" s="93" t="str">
        <f t="shared" ref="E11336:E11399" si="532">VLOOKUP($B11336,endpoints,4)</f>
        <v>AISP</v>
      </c>
      <c r="F11336" s="93" t="str">
        <f t="shared" ref="F11336:F11399" si="533">VLOOKUP($B11336,endpoints,5)</f>
        <v>Y</v>
      </c>
      <c r="G11336" s="95">
        <v>1055093.9332228419</v>
      </c>
      <c r="H11336" s="102">
        <v>38077.072873878205</v>
      </c>
      <c r="I11336" s="102">
        <v>305.51767593225168</v>
      </c>
      <c r="J11336" s="96"/>
      <c r="K11336" s="96"/>
      <c r="L11336" s="96"/>
      <c r="M11336" s="96"/>
      <c r="N11336" s="96"/>
      <c r="O11336" s="96"/>
      <c r="P11336" s="96"/>
    </row>
    <row r="11337" spans="1:16" x14ac:dyDescent="0.25">
      <c r="A11337" s="100">
        <v>43817</v>
      </c>
      <c r="B11337" s="101">
        <v>19</v>
      </c>
      <c r="C11337" s="92" t="str">
        <f t="shared" si="531"/>
        <v>GET /offers</v>
      </c>
      <c r="D11337" s="94" t="s">
        <v>207</v>
      </c>
      <c r="E11337" s="93" t="str">
        <f t="shared" si="532"/>
        <v>AISP</v>
      </c>
      <c r="F11337" s="93" t="str">
        <f t="shared" si="533"/>
        <v>Y</v>
      </c>
      <c r="G11337" s="95">
        <v>3877433.8068382656</v>
      </c>
      <c r="H11337" s="102">
        <v>43096.785774257085</v>
      </c>
      <c r="I11337" s="102">
        <v>183.81139936377826</v>
      </c>
      <c r="J11337" s="96"/>
      <c r="K11337" s="96"/>
      <c r="L11337" s="96"/>
      <c r="M11337" s="96"/>
      <c r="N11337" s="96"/>
      <c r="O11337" s="96"/>
      <c r="P11337" s="96"/>
    </row>
    <row r="11338" spans="1:16" x14ac:dyDescent="0.25">
      <c r="A11338" s="100">
        <v>43817</v>
      </c>
      <c r="B11338" s="101">
        <v>20</v>
      </c>
      <c r="C11338" s="92" t="str">
        <f t="shared" si="531"/>
        <v>GET /accounts/{AccountId}/party</v>
      </c>
      <c r="D11338" s="94" t="s">
        <v>207</v>
      </c>
      <c r="E11338" s="93" t="str">
        <f t="shared" si="532"/>
        <v>AISP</v>
      </c>
      <c r="F11338" s="93" t="str">
        <f t="shared" si="533"/>
        <v>Y</v>
      </c>
      <c r="G11338" s="95">
        <v>1258945.1538580719</v>
      </c>
      <c r="H11338" s="102">
        <v>44902.32073366586</v>
      </c>
      <c r="I11338" s="102">
        <v>0</v>
      </c>
      <c r="J11338" s="96"/>
      <c r="K11338" s="96"/>
      <c r="L11338" s="96"/>
      <c r="M11338" s="96"/>
      <c r="N11338" s="96"/>
      <c r="O11338" s="96"/>
      <c r="P11338" s="96"/>
    </row>
    <row r="11339" spans="1:16" x14ac:dyDescent="0.25">
      <c r="A11339" s="100">
        <v>43817</v>
      </c>
      <c r="B11339" s="101">
        <v>21</v>
      </c>
      <c r="C11339" s="92" t="str">
        <f t="shared" si="531"/>
        <v>GET /party</v>
      </c>
      <c r="D11339" s="94" t="s">
        <v>207</v>
      </c>
      <c r="E11339" s="93" t="str">
        <f t="shared" si="532"/>
        <v>AISP</v>
      </c>
      <c r="F11339" s="93" t="str">
        <f t="shared" si="533"/>
        <v>Y</v>
      </c>
      <c r="G11339" s="95">
        <v>1036838.2078844527</v>
      </c>
      <c r="H11339" s="102">
        <v>9660.36235063616</v>
      </c>
      <c r="I11339" s="102">
        <v>400.5227605817019</v>
      </c>
      <c r="J11339" s="96"/>
      <c r="K11339" s="96"/>
      <c r="L11339" s="96"/>
      <c r="M11339" s="96"/>
      <c r="N11339" s="96"/>
      <c r="O11339" s="96"/>
      <c r="P11339" s="96"/>
    </row>
    <row r="11340" spans="1:16" x14ac:dyDescent="0.25">
      <c r="A11340" s="100">
        <v>43817</v>
      </c>
      <c r="B11340" s="101">
        <v>22</v>
      </c>
      <c r="C11340" s="92" t="str">
        <f t="shared" si="531"/>
        <v>GET /accounts/{AccountId}/scheduled-payments</v>
      </c>
      <c r="D11340" s="94" t="s">
        <v>207</v>
      </c>
      <c r="E11340" s="93" t="str">
        <f t="shared" si="532"/>
        <v>AISP</v>
      </c>
      <c r="F11340" s="93" t="str">
        <f t="shared" si="533"/>
        <v>Y</v>
      </c>
      <c r="G11340" s="95">
        <v>1185460.6403445464</v>
      </c>
      <c r="H11340" s="102">
        <v>38200.701553600222</v>
      </c>
      <c r="I11340" s="102">
        <v>2.9931591915713001</v>
      </c>
      <c r="J11340" s="96"/>
      <c r="K11340" s="96"/>
      <c r="L11340" s="96"/>
      <c r="M11340" s="96"/>
      <c r="N11340" s="96"/>
      <c r="O11340" s="96"/>
      <c r="P11340" s="96"/>
    </row>
    <row r="11341" spans="1:16" x14ac:dyDescent="0.25">
      <c r="A11341" s="100">
        <v>43817</v>
      </c>
      <c r="B11341" s="101">
        <v>23</v>
      </c>
      <c r="C11341" s="92" t="str">
        <f t="shared" si="531"/>
        <v>GET /scheduled-payments</v>
      </c>
      <c r="D11341" s="94" t="s">
        <v>207</v>
      </c>
      <c r="E11341" s="93" t="str">
        <f t="shared" si="532"/>
        <v>AISP</v>
      </c>
      <c r="F11341" s="93" t="str">
        <f t="shared" si="533"/>
        <v>Y</v>
      </c>
      <c r="G11341" s="95">
        <v>2248761.1068581119</v>
      </c>
      <c r="H11341" s="102">
        <v>34365.681430160977</v>
      </c>
      <c r="I11341" s="102">
        <v>82.130014789022894</v>
      </c>
      <c r="J11341" s="96"/>
      <c r="K11341" s="96"/>
      <c r="L11341" s="96"/>
      <c r="M11341" s="96"/>
      <c r="N11341" s="96"/>
      <c r="O11341" s="96"/>
      <c r="P11341" s="96"/>
    </row>
    <row r="11342" spans="1:16" x14ac:dyDescent="0.25">
      <c r="A11342" s="100">
        <v>43817</v>
      </c>
      <c r="B11342" s="101">
        <v>24</v>
      </c>
      <c r="C11342" s="92" t="str">
        <f t="shared" si="531"/>
        <v>GET /accounts/{AccountId}/statements</v>
      </c>
      <c r="D11342" s="94" t="s">
        <v>207</v>
      </c>
      <c r="E11342" s="93" t="str">
        <f t="shared" si="532"/>
        <v>AISP</v>
      </c>
      <c r="F11342" s="93" t="str">
        <f t="shared" si="533"/>
        <v>Y</v>
      </c>
      <c r="G11342" s="95">
        <v>1077660.8256274152</v>
      </c>
      <c r="H11342" s="102">
        <v>13782.455919358224</v>
      </c>
      <c r="I11342" s="102">
        <v>159.33131026969053</v>
      </c>
      <c r="J11342" s="96"/>
      <c r="K11342" s="96"/>
      <c r="L11342" s="96"/>
      <c r="M11342" s="96"/>
      <c r="N11342" s="96"/>
      <c r="O11342" s="96"/>
      <c r="P11342" s="96"/>
    </row>
    <row r="11343" spans="1:16" x14ac:dyDescent="0.25">
      <c r="A11343" s="100">
        <v>43817</v>
      </c>
      <c r="B11343" s="101">
        <v>25</v>
      </c>
      <c r="C11343" s="92" t="str">
        <f t="shared" si="531"/>
        <v>GET /accounts/{AccountId}/statements/{StatementId}</v>
      </c>
      <c r="D11343" s="94" t="s">
        <v>207</v>
      </c>
      <c r="E11343" s="93" t="str">
        <f t="shared" si="532"/>
        <v>AISP</v>
      </c>
      <c r="F11343" s="93" t="str">
        <f t="shared" si="533"/>
        <v>Y</v>
      </c>
      <c r="G11343" s="95">
        <v>1283510.9074573533</v>
      </c>
      <c r="H11343" s="102">
        <v>25024.84196127189</v>
      </c>
      <c r="I11343" s="102">
        <v>119.74334001640078</v>
      </c>
      <c r="J11343" s="96"/>
      <c r="K11343" s="96"/>
      <c r="L11343" s="96"/>
      <c r="M11343" s="96"/>
      <c r="N11343" s="96"/>
      <c r="O11343" s="96"/>
      <c r="P11343" s="96"/>
    </row>
    <row r="11344" spans="1:16" x14ac:dyDescent="0.25">
      <c r="A11344" s="100">
        <v>43817</v>
      </c>
      <c r="B11344" s="101">
        <v>26</v>
      </c>
      <c r="C11344" s="92" t="str">
        <f t="shared" si="531"/>
        <v>GET /accounts/{AccountId}/statements/{StatementId}/file</v>
      </c>
      <c r="D11344" s="94" t="s">
        <v>207</v>
      </c>
      <c r="E11344" s="93" t="str">
        <f t="shared" si="532"/>
        <v>AISP</v>
      </c>
      <c r="F11344" s="93" t="str">
        <f t="shared" si="533"/>
        <v>Y</v>
      </c>
      <c r="G11344" s="95">
        <v>2734362.3616213505</v>
      </c>
      <c r="H11344" s="102">
        <v>22142.560385357334</v>
      </c>
      <c r="I11344" s="102">
        <v>91.154574669194332</v>
      </c>
      <c r="J11344" s="96"/>
      <c r="K11344" s="96"/>
      <c r="L11344" s="96"/>
      <c r="M11344" s="96"/>
      <c r="N11344" s="96"/>
      <c r="O11344" s="96"/>
      <c r="P11344" s="96"/>
    </row>
    <row r="11345" spans="1:16" x14ac:dyDescent="0.25">
      <c r="A11345" s="100">
        <v>43817</v>
      </c>
      <c r="B11345" s="101">
        <v>27</v>
      </c>
      <c r="C11345" s="92" t="str">
        <f t="shared" si="531"/>
        <v>GET /accounts/{AccountId}/statements/{StatementId}/transactions</v>
      </c>
      <c r="D11345" s="94" t="s">
        <v>207</v>
      </c>
      <c r="E11345" s="93" t="str">
        <f t="shared" si="532"/>
        <v>AISP</v>
      </c>
      <c r="F11345" s="93" t="str">
        <f t="shared" si="533"/>
        <v>Y</v>
      </c>
      <c r="G11345" s="95">
        <v>33287574.599214457</v>
      </c>
      <c r="H11345" s="102">
        <v>7713.1030352431308</v>
      </c>
      <c r="I11345" s="102">
        <v>318.83458072539753</v>
      </c>
      <c r="J11345" s="96"/>
      <c r="K11345" s="96"/>
      <c r="L11345" s="96"/>
      <c r="M11345" s="96"/>
      <c r="N11345" s="96"/>
      <c r="O11345" s="96"/>
      <c r="P11345" s="96"/>
    </row>
    <row r="11346" spans="1:16" x14ac:dyDescent="0.25">
      <c r="A11346" s="100">
        <v>43817</v>
      </c>
      <c r="B11346" s="101">
        <v>28</v>
      </c>
      <c r="C11346" s="92" t="str">
        <f t="shared" si="531"/>
        <v>GET /statements</v>
      </c>
      <c r="D11346" s="94" t="s">
        <v>207</v>
      </c>
      <c r="E11346" s="93" t="str">
        <f t="shared" si="532"/>
        <v>AISP</v>
      </c>
      <c r="F11346" s="93" t="str">
        <f t="shared" si="533"/>
        <v>Y</v>
      </c>
      <c r="G11346" s="95">
        <v>3940808.541822149</v>
      </c>
      <c r="H11346" s="102">
        <v>39546.308797488506</v>
      </c>
      <c r="I11346" s="102">
        <v>80.705674135011293</v>
      </c>
      <c r="J11346" s="96"/>
      <c r="K11346" s="96"/>
      <c r="L11346" s="96"/>
      <c r="M11346" s="96"/>
      <c r="N11346" s="96"/>
      <c r="O11346" s="96"/>
      <c r="P11346" s="96"/>
    </row>
    <row r="11347" spans="1:16" x14ac:dyDescent="0.25">
      <c r="A11347" s="100">
        <v>43817</v>
      </c>
      <c r="B11347" s="101">
        <v>29</v>
      </c>
      <c r="C11347" s="92" t="str">
        <f t="shared" si="531"/>
        <v>POST /domestic-payment-consents</v>
      </c>
      <c r="D11347" s="94" t="s">
        <v>207</v>
      </c>
      <c r="E11347" s="93" t="str">
        <f t="shared" si="532"/>
        <v>PISP</v>
      </c>
      <c r="F11347" s="93" t="str">
        <f t="shared" si="533"/>
        <v>N</v>
      </c>
      <c r="G11347" s="95">
        <v>3732762.202241383</v>
      </c>
      <c r="H11347" s="102">
        <v>8903.9370383680143</v>
      </c>
      <c r="I11347" s="102">
        <v>95.852173802177447</v>
      </c>
      <c r="J11347" s="96"/>
      <c r="K11347" s="96"/>
      <c r="L11347" s="96"/>
      <c r="M11347" s="96"/>
      <c r="N11347" s="96"/>
      <c r="O11347" s="96"/>
      <c r="P11347" s="96"/>
    </row>
    <row r="11348" spans="1:16" x14ac:dyDescent="0.25">
      <c r="A11348" s="100">
        <v>43817</v>
      </c>
      <c r="B11348" s="101">
        <v>30</v>
      </c>
      <c r="C11348" s="92" t="str">
        <f t="shared" si="531"/>
        <v>GET /domestic-payment-consents/{ConsentId}</v>
      </c>
      <c r="D11348" s="94" t="s">
        <v>207</v>
      </c>
      <c r="E11348" s="93" t="str">
        <f t="shared" si="532"/>
        <v>PISP</v>
      </c>
      <c r="F11348" s="93" t="str">
        <f t="shared" si="533"/>
        <v>N</v>
      </c>
      <c r="G11348" s="95">
        <v>14286312.814712016</v>
      </c>
      <c r="H11348" s="102">
        <v>18625.311628044758</v>
      </c>
      <c r="I11348" s="102">
        <v>167.91635690113793</v>
      </c>
      <c r="J11348" s="96"/>
      <c r="K11348" s="96"/>
      <c r="L11348" s="96"/>
      <c r="M11348" s="96"/>
      <c r="N11348" s="96"/>
      <c r="O11348" s="96"/>
      <c r="P11348" s="96"/>
    </row>
    <row r="11349" spans="1:16" x14ac:dyDescent="0.25">
      <c r="A11349" s="100">
        <v>43817</v>
      </c>
      <c r="B11349" s="101">
        <v>31</v>
      </c>
      <c r="C11349" s="92" t="str">
        <f t="shared" si="531"/>
        <v>POST /domestic-payments</v>
      </c>
      <c r="D11349" s="94" t="s">
        <v>207</v>
      </c>
      <c r="E11349" s="93" t="str">
        <f t="shared" si="532"/>
        <v>PISP</v>
      </c>
      <c r="F11349" s="93" t="str">
        <f t="shared" si="533"/>
        <v>Y</v>
      </c>
      <c r="G11349" s="95">
        <v>5414877.1247877805</v>
      </c>
      <c r="H11349" s="102">
        <v>17018.782602171868</v>
      </c>
      <c r="I11349" s="102">
        <v>7.0423436527194809</v>
      </c>
      <c r="J11349" s="96"/>
      <c r="K11349" s="96"/>
      <c r="L11349" s="96"/>
      <c r="M11349" s="96"/>
      <c r="N11349" s="96"/>
      <c r="O11349" s="96"/>
      <c r="P11349" s="96"/>
    </row>
    <row r="11350" spans="1:16" x14ac:dyDescent="0.25">
      <c r="A11350" s="100">
        <v>43817</v>
      </c>
      <c r="B11350" s="101">
        <v>32</v>
      </c>
      <c r="C11350" s="92" t="str">
        <f t="shared" si="531"/>
        <v>GET /domestic-payments/{DomesticPaymentId}</v>
      </c>
      <c r="D11350" s="94" t="s">
        <v>207</v>
      </c>
      <c r="E11350" s="93" t="str">
        <f t="shared" si="532"/>
        <v>PISP</v>
      </c>
      <c r="F11350" s="93" t="str">
        <f t="shared" si="533"/>
        <v>Y</v>
      </c>
      <c r="G11350" s="95">
        <v>38640030.088198245</v>
      </c>
      <c r="H11350" s="102">
        <v>41605.171895904896</v>
      </c>
      <c r="I11350" s="102">
        <v>76.196459694824711</v>
      </c>
      <c r="J11350" s="96"/>
      <c r="K11350" s="96"/>
      <c r="L11350" s="96"/>
      <c r="M11350" s="96"/>
      <c r="N11350" s="96"/>
      <c r="O11350" s="96"/>
      <c r="P11350" s="96"/>
    </row>
    <row r="11351" spans="1:16" x14ac:dyDescent="0.25">
      <c r="A11351" s="100">
        <v>43817</v>
      </c>
      <c r="B11351" s="101">
        <v>33</v>
      </c>
      <c r="C11351" s="92" t="str">
        <f t="shared" si="531"/>
        <v>POST /domestic-scheduled-payment-consents</v>
      </c>
      <c r="D11351" s="94" t="s">
        <v>207</v>
      </c>
      <c r="E11351" s="93" t="str">
        <f t="shared" si="532"/>
        <v>PISP</v>
      </c>
      <c r="F11351" s="93" t="str">
        <f t="shared" si="533"/>
        <v>N</v>
      </c>
      <c r="G11351" s="95">
        <v>17898234.149246417</v>
      </c>
      <c r="H11351" s="102">
        <v>18050.910546257088</v>
      </c>
      <c r="I11351" s="102">
        <v>110.9973311065324</v>
      </c>
      <c r="J11351" s="96"/>
      <c r="K11351" s="96"/>
      <c r="L11351" s="96"/>
      <c r="M11351" s="96"/>
      <c r="N11351" s="96"/>
      <c r="O11351" s="96"/>
      <c r="P11351" s="96"/>
    </row>
    <row r="11352" spans="1:16" x14ac:dyDescent="0.25">
      <c r="A11352" s="100">
        <v>43817</v>
      </c>
      <c r="B11352" s="101">
        <v>34</v>
      </c>
      <c r="C11352" s="92" t="str">
        <f t="shared" si="531"/>
        <v>GET /domestic-scheduled-payment-consents/{ConsentId}</v>
      </c>
      <c r="D11352" s="94" t="s">
        <v>207</v>
      </c>
      <c r="E11352" s="93" t="str">
        <f t="shared" si="532"/>
        <v>PISP</v>
      </c>
      <c r="F11352" s="93" t="str">
        <f t="shared" si="533"/>
        <v>N</v>
      </c>
      <c r="G11352" s="95">
        <v>13093153.782701673</v>
      </c>
      <c r="H11352" s="102">
        <v>13181.570184119901</v>
      </c>
      <c r="I11352" s="102">
        <v>90.215997048176519</v>
      </c>
      <c r="J11352" s="96"/>
      <c r="K11352" s="96"/>
      <c r="L11352" s="96"/>
      <c r="M11352" s="96"/>
      <c r="N11352" s="96"/>
      <c r="O11352" s="96"/>
      <c r="P11352" s="96"/>
    </row>
    <row r="11353" spans="1:16" x14ac:dyDescent="0.25">
      <c r="A11353" s="100">
        <v>43817</v>
      </c>
      <c r="B11353" s="101">
        <v>35</v>
      </c>
      <c r="C11353" s="92" t="str">
        <f t="shared" si="531"/>
        <v>POST /domestic-scheduled-payments</v>
      </c>
      <c r="D11353" s="94" t="s">
        <v>207</v>
      </c>
      <c r="E11353" s="93" t="str">
        <f t="shared" si="532"/>
        <v>PISP</v>
      </c>
      <c r="F11353" s="93" t="str">
        <f t="shared" si="533"/>
        <v>Y</v>
      </c>
      <c r="G11353" s="95">
        <v>30877978.234238487</v>
      </c>
      <c r="H11353" s="102">
        <v>42097.933543585379</v>
      </c>
      <c r="I11353" s="102">
        <v>178.74701548859002</v>
      </c>
      <c r="J11353" s="96"/>
      <c r="K11353" s="96"/>
      <c r="L11353" s="96"/>
      <c r="M11353" s="96"/>
      <c r="N11353" s="96"/>
      <c r="O11353" s="96"/>
      <c r="P11353" s="96"/>
    </row>
    <row r="11354" spans="1:16" x14ac:dyDescent="0.25">
      <c r="A11354" s="100">
        <v>43817</v>
      </c>
      <c r="B11354" s="101">
        <v>36</v>
      </c>
      <c r="C11354" s="92" t="str">
        <f t="shared" si="531"/>
        <v>GET /domestic-scheduled-payments/{DomesticScheduledPaymentId}</v>
      </c>
      <c r="D11354" s="94" t="s">
        <v>207</v>
      </c>
      <c r="E11354" s="93" t="str">
        <f t="shared" si="532"/>
        <v>PISP</v>
      </c>
      <c r="F11354" s="93" t="str">
        <f t="shared" si="533"/>
        <v>Y</v>
      </c>
      <c r="G11354" s="95">
        <v>14240021.83457832</v>
      </c>
      <c r="H11354" s="102">
        <v>33352.763333822244</v>
      </c>
      <c r="I11354" s="102">
        <v>89.408955422690696</v>
      </c>
      <c r="J11354" s="96"/>
      <c r="K11354" s="96"/>
      <c r="L11354" s="96"/>
      <c r="M11354" s="96"/>
      <c r="N11354" s="96"/>
      <c r="O11354" s="96"/>
      <c r="P11354" s="96"/>
    </row>
    <row r="11355" spans="1:16" x14ac:dyDescent="0.25">
      <c r="A11355" s="100">
        <v>43817</v>
      </c>
      <c r="B11355" s="101">
        <v>37</v>
      </c>
      <c r="C11355" s="92" t="str">
        <f t="shared" si="531"/>
        <v>POST /domestic-standing-order-consents</v>
      </c>
      <c r="D11355" s="94" t="s">
        <v>207</v>
      </c>
      <c r="E11355" s="93" t="str">
        <f t="shared" si="532"/>
        <v>PISP</v>
      </c>
      <c r="F11355" s="93" t="str">
        <f t="shared" si="533"/>
        <v>N</v>
      </c>
      <c r="G11355" s="95">
        <v>25045582.685950145</v>
      </c>
      <c r="H11355" s="102">
        <v>25260.282445338536</v>
      </c>
      <c r="I11355" s="102">
        <v>235.38819279264345</v>
      </c>
      <c r="J11355" s="96"/>
      <c r="K11355" s="96"/>
      <c r="L11355" s="96"/>
      <c r="M11355" s="96"/>
      <c r="N11355" s="96"/>
      <c r="O11355" s="96"/>
      <c r="P11355" s="96"/>
    </row>
    <row r="11356" spans="1:16" x14ac:dyDescent="0.25">
      <c r="A11356" s="100">
        <v>43817</v>
      </c>
      <c r="B11356" s="101">
        <v>38</v>
      </c>
      <c r="C11356" s="92" t="str">
        <f t="shared" si="531"/>
        <v>GET /domestic-standing-order-consents/{ConsentId}</v>
      </c>
      <c r="D11356" s="94" t="s">
        <v>207</v>
      </c>
      <c r="E11356" s="93" t="str">
        <f t="shared" si="532"/>
        <v>PISP</v>
      </c>
      <c r="F11356" s="93" t="str">
        <f t="shared" si="533"/>
        <v>N</v>
      </c>
      <c r="G11356" s="95">
        <v>24498827.959870175</v>
      </c>
      <c r="H11356" s="102">
        <v>33908.647796716999</v>
      </c>
      <c r="I11356" s="102">
        <v>197.03893169694632</v>
      </c>
      <c r="J11356" s="96"/>
      <c r="K11356" s="96"/>
      <c r="L11356" s="96"/>
      <c r="M11356" s="96"/>
      <c r="N11356" s="96"/>
      <c r="O11356" s="96"/>
      <c r="P11356" s="96"/>
    </row>
    <row r="11357" spans="1:16" x14ac:dyDescent="0.25">
      <c r="A11357" s="100">
        <v>43817</v>
      </c>
      <c r="B11357" s="101">
        <v>39</v>
      </c>
      <c r="C11357" s="92" t="str">
        <f t="shared" si="531"/>
        <v>POST /domestic-standing-orders</v>
      </c>
      <c r="D11357" s="94" t="s">
        <v>207</v>
      </c>
      <c r="E11357" s="93" t="str">
        <f t="shared" si="532"/>
        <v>PISP</v>
      </c>
      <c r="F11357" s="93" t="str">
        <f t="shared" si="533"/>
        <v>Y</v>
      </c>
      <c r="G11357" s="95">
        <v>8491368.7077194396</v>
      </c>
      <c r="H11357" s="102">
        <v>18246.345732792746</v>
      </c>
      <c r="I11357" s="102">
        <v>2.3840025650456247</v>
      </c>
      <c r="J11357" s="96"/>
      <c r="K11357" s="96"/>
      <c r="L11357" s="96"/>
      <c r="M11357" s="96"/>
      <c r="N11357" s="96"/>
      <c r="O11357" s="96"/>
      <c r="P11357" s="96"/>
    </row>
    <row r="11358" spans="1:16" x14ac:dyDescent="0.25">
      <c r="A11358" s="100">
        <v>43817</v>
      </c>
      <c r="B11358" s="101">
        <v>40</v>
      </c>
      <c r="C11358" s="92" t="str">
        <f t="shared" si="531"/>
        <v>GET /domestic-standing-orders/{DomesticStandingOrderId}</v>
      </c>
      <c r="D11358" s="94" t="s">
        <v>207</v>
      </c>
      <c r="E11358" s="93" t="str">
        <f t="shared" si="532"/>
        <v>PISP</v>
      </c>
      <c r="F11358" s="93" t="str">
        <f t="shared" si="533"/>
        <v>Y</v>
      </c>
      <c r="G11358" s="95">
        <v>6631092.99723111</v>
      </c>
      <c r="H11358" s="102">
        <v>8691.4911389341687</v>
      </c>
      <c r="I11358" s="102">
        <v>275.83835538760127</v>
      </c>
      <c r="J11358" s="96"/>
      <c r="K11358" s="96"/>
      <c r="L11358" s="96"/>
      <c r="M11358" s="96"/>
      <c r="N11358" s="96"/>
      <c r="O11358" s="96"/>
      <c r="P11358" s="96"/>
    </row>
    <row r="11359" spans="1:16" x14ac:dyDescent="0.25">
      <c r="A11359" s="100">
        <v>43817</v>
      </c>
      <c r="B11359" s="101">
        <v>41</v>
      </c>
      <c r="C11359" s="92" t="str">
        <f t="shared" si="531"/>
        <v>POST /international-payment-consents</v>
      </c>
      <c r="D11359" s="94" t="s">
        <v>207</v>
      </c>
      <c r="E11359" s="93" t="str">
        <f t="shared" si="532"/>
        <v>PISP</v>
      </c>
      <c r="F11359" s="93" t="str">
        <f t="shared" si="533"/>
        <v>N</v>
      </c>
      <c r="G11359" s="95">
        <v>38966361.539567426</v>
      </c>
      <c r="H11359" s="102">
        <v>45167.851708745249</v>
      </c>
      <c r="I11359" s="102">
        <v>64.45926347535125</v>
      </c>
      <c r="J11359" s="96"/>
      <c r="K11359" s="96"/>
      <c r="L11359" s="96"/>
      <c r="M11359" s="96"/>
      <c r="N11359" s="96"/>
      <c r="O11359" s="96"/>
      <c r="P11359" s="96"/>
    </row>
    <row r="11360" spans="1:16" x14ac:dyDescent="0.25">
      <c r="A11360" s="100">
        <v>43817</v>
      </c>
      <c r="B11360" s="101">
        <v>42</v>
      </c>
      <c r="C11360" s="92" t="str">
        <f t="shared" si="531"/>
        <v>GET /international-payment-consents/{ConsentId}</v>
      </c>
      <c r="D11360" s="94" t="s">
        <v>207</v>
      </c>
      <c r="E11360" s="93" t="str">
        <f t="shared" si="532"/>
        <v>PISP</v>
      </c>
      <c r="F11360" s="93" t="str">
        <f t="shared" si="533"/>
        <v>N</v>
      </c>
      <c r="G11360" s="95">
        <v>35111180.140604369</v>
      </c>
      <c r="H11360" s="102">
        <v>30768.724646831954</v>
      </c>
      <c r="I11360" s="102">
        <v>257.2145686405218</v>
      </c>
      <c r="J11360" s="96"/>
      <c r="K11360" s="96"/>
      <c r="L11360" s="96"/>
      <c r="M11360" s="96"/>
      <c r="N11360" s="96"/>
      <c r="O11360" s="96"/>
      <c r="P11360" s="96"/>
    </row>
    <row r="11361" spans="1:16" x14ac:dyDescent="0.25">
      <c r="A11361" s="100">
        <v>43817</v>
      </c>
      <c r="B11361" s="101">
        <v>43</v>
      </c>
      <c r="C11361" s="92" t="str">
        <f t="shared" si="531"/>
        <v>POST /international-payments</v>
      </c>
      <c r="D11361" s="94" t="s">
        <v>207</v>
      </c>
      <c r="E11361" s="93" t="str">
        <f t="shared" si="532"/>
        <v>PISP</v>
      </c>
      <c r="F11361" s="93" t="str">
        <f t="shared" si="533"/>
        <v>Y</v>
      </c>
      <c r="G11361" s="95">
        <v>35480354.912715271</v>
      </c>
      <c r="H11361" s="102">
        <v>37719.891217490658</v>
      </c>
      <c r="I11361" s="102">
        <v>50.727425701641472</v>
      </c>
      <c r="J11361" s="96"/>
      <c r="K11361" s="96"/>
      <c r="L11361" s="96"/>
      <c r="M11361" s="96"/>
      <c r="N11361" s="96"/>
      <c r="O11361" s="96"/>
      <c r="P11361" s="96"/>
    </row>
    <row r="11362" spans="1:16" x14ac:dyDescent="0.25">
      <c r="A11362" s="100">
        <v>43817</v>
      </c>
      <c r="B11362" s="101">
        <v>44</v>
      </c>
      <c r="C11362" s="92" t="str">
        <f t="shared" si="531"/>
        <v>GET /international-payments/{InternationalPaymentId}</v>
      </c>
      <c r="D11362" s="94" t="s">
        <v>207</v>
      </c>
      <c r="E11362" s="93" t="str">
        <f t="shared" si="532"/>
        <v>PISP</v>
      </c>
      <c r="F11362" s="93" t="str">
        <f t="shared" si="533"/>
        <v>Y</v>
      </c>
      <c r="G11362" s="95">
        <v>13461149.646082291</v>
      </c>
      <c r="H11362" s="102">
        <v>19115.043857050681</v>
      </c>
      <c r="I11362" s="102">
        <v>71.93637170373961</v>
      </c>
      <c r="J11362" s="96"/>
      <c r="K11362" s="96"/>
      <c r="L11362" s="96"/>
      <c r="M11362" s="96"/>
      <c r="N11362" s="96"/>
      <c r="O11362" s="96"/>
      <c r="P11362" s="96"/>
    </row>
    <row r="11363" spans="1:16" x14ac:dyDescent="0.25">
      <c r="A11363" s="100">
        <v>43817</v>
      </c>
      <c r="B11363" s="101">
        <v>45</v>
      </c>
      <c r="C11363" s="92" t="str">
        <f t="shared" si="531"/>
        <v>POST /international-scheduled-payment-consents</v>
      </c>
      <c r="D11363" s="94" t="s">
        <v>207</v>
      </c>
      <c r="E11363" s="93" t="str">
        <f t="shared" si="532"/>
        <v>PISP</v>
      </c>
      <c r="F11363" s="93" t="str">
        <f t="shared" si="533"/>
        <v>N</v>
      </c>
      <c r="G11363" s="95">
        <v>26997451.137670215</v>
      </c>
      <c r="H11363" s="102">
        <v>31729.487461250064</v>
      </c>
      <c r="I11363" s="102">
        <v>16.061778947004356</v>
      </c>
      <c r="J11363" s="96"/>
      <c r="K11363" s="96"/>
      <c r="L11363" s="96"/>
      <c r="M11363" s="96"/>
      <c r="N11363" s="96"/>
      <c r="O11363" s="96"/>
      <c r="P11363" s="96"/>
    </row>
    <row r="11364" spans="1:16" x14ac:dyDescent="0.25">
      <c r="A11364" s="100">
        <v>43817</v>
      </c>
      <c r="B11364" s="101">
        <v>46</v>
      </c>
      <c r="C11364" s="92" t="str">
        <f t="shared" si="531"/>
        <v>GET /international-scheduled-payment-consents/{ConsentId}</v>
      </c>
      <c r="D11364" s="94" t="s">
        <v>207</v>
      </c>
      <c r="E11364" s="93" t="str">
        <f t="shared" si="532"/>
        <v>PISP</v>
      </c>
      <c r="F11364" s="93" t="str">
        <f t="shared" si="533"/>
        <v>N</v>
      </c>
      <c r="G11364" s="95">
        <v>9994643.100472793</v>
      </c>
      <c r="H11364" s="102">
        <v>28071.470021326379</v>
      </c>
      <c r="I11364" s="102">
        <v>30.922033296981478</v>
      </c>
      <c r="J11364" s="96"/>
      <c r="K11364" s="96"/>
      <c r="L11364" s="96"/>
      <c r="M11364" s="96"/>
      <c r="N11364" s="96"/>
      <c r="O11364" s="96"/>
      <c r="P11364" s="96"/>
    </row>
    <row r="11365" spans="1:16" x14ac:dyDescent="0.25">
      <c r="A11365" s="100">
        <v>43817</v>
      </c>
      <c r="B11365" s="101">
        <v>47</v>
      </c>
      <c r="C11365" s="92" t="str">
        <f t="shared" si="531"/>
        <v>POST /international-scheduled-payments</v>
      </c>
      <c r="D11365" s="94" t="s">
        <v>207</v>
      </c>
      <c r="E11365" s="93" t="str">
        <f t="shared" si="532"/>
        <v>PISP</v>
      </c>
      <c r="F11365" s="93" t="str">
        <f t="shared" si="533"/>
        <v>Y</v>
      </c>
      <c r="G11365" s="95">
        <v>13520740.126996243</v>
      </c>
      <c r="H11365" s="102">
        <v>23635.385449748948</v>
      </c>
      <c r="I11365" s="102">
        <v>80.685492815475627</v>
      </c>
      <c r="J11365" s="96"/>
      <c r="K11365" s="96"/>
      <c r="L11365" s="96"/>
      <c r="M11365" s="96"/>
      <c r="N11365" s="96"/>
      <c r="O11365" s="96"/>
      <c r="P11365" s="96"/>
    </row>
    <row r="11366" spans="1:16" x14ac:dyDescent="0.25">
      <c r="A11366" s="100">
        <v>43817</v>
      </c>
      <c r="B11366" s="101">
        <v>48</v>
      </c>
      <c r="C11366" s="92" t="str">
        <f t="shared" si="531"/>
        <v>GET /international-scheduled-payments/{InternationalScheduledPaymentId}</v>
      </c>
      <c r="D11366" s="94" t="s">
        <v>207</v>
      </c>
      <c r="E11366" s="93" t="str">
        <f t="shared" si="532"/>
        <v>PISP</v>
      </c>
      <c r="F11366" s="93" t="str">
        <f t="shared" si="533"/>
        <v>Y</v>
      </c>
      <c r="G11366" s="95">
        <v>21480504.581562504</v>
      </c>
      <c r="H11366" s="102">
        <v>34961.404304889285</v>
      </c>
      <c r="I11366" s="102">
        <v>58.119727901661605</v>
      </c>
      <c r="J11366" s="96"/>
      <c r="K11366" s="96"/>
      <c r="L11366" s="96"/>
      <c r="M11366" s="96"/>
      <c r="N11366" s="96"/>
      <c r="O11366" s="96"/>
      <c r="P11366" s="96"/>
    </row>
    <row r="11367" spans="1:16" x14ac:dyDescent="0.25">
      <c r="A11367" s="100">
        <v>43817</v>
      </c>
      <c r="B11367" s="101">
        <v>49</v>
      </c>
      <c r="C11367" s="92" t="str">
        <f t="shared" si="531"/>
        <v>POST /international-standing-order-consents</v>
      </c>
      <c r="D11367" s="94" t="s">
        <v>207</v>
      </c>
      <c r="E11367" s="93" t="str">
        <f t="shared" si="532"/>
        <v>PISP</v>
      </c>
      <c r="F11367" s="93" t="str">
        <f t="shared" si="533"/>
        <v>N</v>
      </c>
      <c r="G11367" s="95">
        <v>3858743.16206937</v>
      </c>
      <c r="H11367" s="102">
        <v>12295.774944445733</v>
      </c>
      <c r="I11367" s="102">
        <v>6.19280541464164</v>
      </c>
      <c r="J11367" s="96"/>
      <c r="K11367" s="96"/>
      <c r="L11367" s="96"/>
      <c r="M11367" s="96"/>
      <c r="N11367" s="96"/>
      <c r="O11367" s="96"/>
      <c r="P11367" s="96"/>
    </row>
    <row r="11368" spans="1:16" x14ac:dyDescent="0.25">
      <c r="A11368" s="100">
        <v>43817</v>
      </c>
      <c r="B11368" s="101">
        <v>50</v>
      </c>
      <c r="C11368" s="92" t="str">
        <f t="shared" si="531"/>
        <v>GET /international-standing-order-consents/{ConsentId}</v>
      </c>
      <c r="D11368" s="94" t="s">
        <v>207</v>
      </c>
      <c r="E11368" s="93" t="str">
        <f t="shared" si="532"/>
        <v>PISP</v>
      </c>
      <c r="F11368" s="93" t="str">
        <f t="shared" si="533"/>
        <v>N</v>
      </c>
      <c r="G11368" s="95">
        <v>19878091.637181766</v>
      </c>
      <c r="H11368" s="102">
        <v>33343.344271861461</v>
      </c>
      <c r="I11368" s="102">
        <v>258.72731237407658</v>
      </c>
      <c r="J11368" s="96"/>
      <c r="K11368" s="96"/>
      <c r="L11368" s="96"/>
      <c r="M11368" s="96"/>
      <c r="N11368" s="96"/>
      <c r="O11368" s="96"/>
      <c r="P11368" s="96"/>
    </row>
    <row r="11369" spans="1:16" x14ac:dyDescent="0.25">
      <c r="A11369" s="100">
        <v>43817</v>
      </c>
      <c r="B11369" s="101">
        <v>51</v>
      </c>
      <c r="C11369" s="92" t="str">
        <f t="shared" si="531"/>
        <v>POST /international-standing-orders</v>
      </c>
      <c r="D11369" s="94" t="s">
        <v>207</v>
      </c>
      <c r="E11369" s="93" t="str">
        <f t="shared" si="532"/>
        <v>PISP</v>
      </c>
      <c r="F11369" s="93" t="str">
        <f t="shared" si="533"/>
        <v>Y</v>
      </c>
      <c r="G11369" s="95">
        <v>14785746.527850457</v>
      </c>
      <c r="H11369" s="102">
        <v>24923.884706711153</v>
      </c>
      <c r="I11369" s="102">
        <v>248.30222000286673</v>
      </c>
      <c r="J11369" s="96"/>
      <c r="K11369" s="96"/>
      <c r="L11369" s="96"/>
      <c r="M11369" s="96"/>
      <c r="N11369" s="96"/>
      <c r="O11369" s="96"/>
      <c r="P11369" s="96"/>
    </row>
    <row r="11370" spans="1:16" x14ac:dyDescent="0.25">
      <c r="A11370" s="100">
        <v>43817</v>
      </c>
      <c r="B11370" s="101">
        <v>52</v>
      </c>
      <c r="C11370" s="92" t="str">
        <f t="shared" si="531"/>
        <v>GET /international-standing-orders/{InternationalStandingOrderPaymentId}</v>
      </c>
      <c r="D11370" s="94" t="s">
        <v>207</v>
      </c>
      <c r="E11370" s="93" t="str">
        <f t="shared" si="532"/>
        <v>PISP</v>
      </c>
      <c r="F11370" s="93" t="str">
        <f t="shared" si="533"/>
        <v>Y</v>
      </c>
      <c r="G11370" s="95">
        <v>6964102.7764449948</v>
      </c>
      <c r="H11370" s="102">
        <v>16940.393514409472</v>
      </c>
      <c r="I11370" s="102">
        <v>85.871664124491005</v>
      </c>
      <c r="J11370" s="96"/>
      <c r="K11370" s="96"/>
      <c r="L11370" s="96"/>
      <c r="M11370" s="96"/>
      <c r="N11370" s="96"/>
      <c r="O11370" s="96"/>
      <c r="P11370" s="96"/>
    </row>
    <row r="11371" spans="1:16" x14ac:dyDescent="0.25">
      <c r="A11371" s="100">
        <v>43817</v>
      </c>
      <c r="B11371" s="101">
        <v>53</v>
      </c>
      <c r="C11371" s="92" t="str">
        <f t="shared" si="531"/>
        <v>POST /file-payment-consents</v>
      </c>
      <c r="D11371" s="94" t="s">
        <v>207</v>
      </c>
      <c r="E11371" s="93" t="str">
        <f t="shared" si="532"/>
        <v>PISP</v>
      </c>
      <c r="F11371" s="93" t="str">
        <f t="shared" si="533"/>
        <v>N</v>
      </c>
      <c r="G11371" s="95">
        <v>13754388.28367335</v>
      </c>
      <c r="H11371" s="102">
        <v>15737.971226981203</v>
      </c>
      <c r="I11371" s="102">
        <v>26.491143288029797</v>
      </c>
      <c r="J11371" s="96"/>
      <c r="K11371" s="96"/>
      <c r="L11371" s="96"/>
      <c r="M11371" s="96"/>
      <c r="N11371" s="96"/>
      <c r="O11371" s="96"/>
      <c r="P11371" s="96"/>
    </row>
    <row r="11372" spans="1:16" x14ac:dyDescent="0.25">
      <c r="A11372" s="100">
        <v>43817</v>
      </c>
      <c r="B11372" s="101">
        <v>54</v>
      </c>
      <c r="C11372" s="92" t="str">
        <f t="shared" si="531"/>
        <v>GET /file-payment-consents/{ConsentId}</v>
      </c>
      <c r="D11372" s="94" t="s">
        <v>207</v>
      </c>
      <c r="E11372" s="93" t="str">
        <f t="shared" si="532"/>
        <v>PISP</v>
      </c>
      <c r="F11372" s="93" t="str">
        <f t="shared" si="533"/>
        <v>N</v>
      </c>
      <c r="G11372" s="95">
        <v>21087405.409342855</v>
      </c>
      <c r="H11372" s="102">
        <v>25359.309304167567</v>
      </c>
      <c r="I11372" s="102">
        <v>198.6038412268563</v>
      </c>
      <c r="J11372" s="96"/>
      <c r="K11372" s="96"/>
      <c r="L11372" s="96"/>
      <c r="M11372" s="96"/>
      <c r="N11372" s="96"/>
      <c r="O11372" s="96"/>
      <c r="P11372" s="96"/>
    </row>
    <row r="11373" spans="1:16" x14ac:dyDescent="0.25">
      <c r="A11373" s="100">
        <v>43817</v>
      </c>
      <c r="B11373" s="101">
        <v>55</v>
      </c>
      <c r="C11373" s="92" t="str">
        <f t="shared" si="531"/>
        <v>POST /file-payment-consents/{ConsentId}/file</v>
      </c>
      <c r="D11373" s="94" t="s">
        <v>207</v>
      </c>
      <c r="E11373" s="93" t="str">
        <f t="shared" si="532"/>
        <v>PISP</v>
      </c>
      <c r="F11373" s="93" t="str">
        <f t="shared" si="533"/>
        <v>N</v>
      </c>
      <c r="G11373" s="95">
        <v>20846913.141799144</v>
      </c>
      <c r="H11373" s="102">
        <v>35063.449154569724</v>
      </c>
      <c r="I11373" s="102">
        <v>70.716745012676057</v>
      </c>
      <c r="J11373" s="96"/>
      <c r="K11373" s="96"/>
      <c r="L11373" s="96"/>
      <c r="M11373" s="96"/>
      <c r="N11373" s="96"/>
      <c r="O11373" s="96"/>
      <c r="P11373" s="96"/>
    </row>
    <row r="11374" spans="1:16" x14ac:dyDescent="0.25">
      <c r="A11374" s="100">
        <v>43817</v>
      </c>
      <c r="B11374" s="101">
        <v>56</v>
      </c>
      <c r="C11374" s="92" t="str">
        <f t="shared" si="531"/>
        <v>GET /file-payment-consents/{ConsentId}/file</v>
      </c>
      <c r="D11374" s="94" t="s">
        <v>207</v>
      </c>
      <c r="E11374" s="93" t="str">
        <f t="shared" si="532"/>
        <v>PISP</v>
      </c>
      <c r="F11374" s="93" t="str">
        <f t="shared" si="533"/>
        <v>N</v>
      </c>
      <c r="G11374" s="95">
        <v>27218245.922258355</v>
      </c>
      <c r="H11374" s="102">
        <v>36225.690474550844</v>
      </c>
      <c r="I11374" s="102">
        <v>44.332808745449718</v>
      </c>
      <c r="J11374" s="96"/>
      <c r="K11374" s="96"/>
      <c r="L11374" s="96"/>
      <c r="M11374" s="96"/>
      <c r="N11374" s="96"/>
      <c r="O11374" s="96"/>
      <c r="P11374" s="96"/>
    </row>
    <row r="11375" spans="1:16" x14ac:dyDescent="0.25">
      <c r="A11375" s="100">
        <v>43817</v>
      </c>
      <c r="B11375" s="101">
        <v>57</v>
      </c>
      <c r="C11375" s="92" t="str">
        <f t="shared" si="531"/>
        <v>POST /file-payments</v>
      </c>
      <c r="D11375" s="94" t="s">
        <v>207</v>
      </c>
      <c r="E11375" s="93" t="str">
        <f t="shared" si="532"/>
        <v>PISP</v>
      </c>
      <c r="F11375" s="93" t="str">
        <f t="shared" si="533"/>
        <v>Y</v>
      </c>
      <c r="G11375" s="95">
        <v>409125835.0601635</v>
      </c>
      <c r="H11375" s="102">
        <v>3789.4820199434462</v>
      </c>
      <c r="I11375" s="102">
        <v>63.181448869689163</v>
      </c>
      <c r="J11375" s="96"/>
      <c r="K11375" s="96"/>
      <c r="L11375" s="96"/>
      <c r="M11375" s="96"/>
      <c r="N11375" s="96"/>
      <c r="O11375" s="96"/>
      <c r="P11375" s="96"/>
    </row>
    <row r="11376" spans="1:16" x14ac:dyDescent="0.25">
      <c r="A11376" s="100">
        <v>43817</v>
      </c>
      <c r="B11376" s="101">
        <v>58</v>
      </c>
      <c r="C11376" s="92" t="str">
        <f t="shared" si="531"/>
        <v>GET /file-payments/{FilePaymentId}</v>
      </c>
      <c r="D11376" s="94" t="s">
        <v>207</v>
      </c>
      <c r="E11376" s="93" t="str">
        <f t="shared" si="532"/>
        <v>PISP</v>
      </c>
      <c r="F11376" s="93" t="str">
        <f t="shared" si="533"/>
        <v>Y</v>
      </c>
      <c r="G11376" s="95">
        <v>69954472.130386397</v>
      </c>
      <c r="H11376" s="102">
        <v>920.99254018271733</v>
      </c>
      <c r="I11376" s="102">
        <v>140.12601098851428</v>
      </c>
      <c r="J11376" s="96"/>
      <c r="K11376" s="96"/>
      <c r="L11376" s="96"/>
      <c r="M11376" s="96"/>
      <c r="N11376" s="96"/>
      <c r="O11376" s="96"/>
      <c r="P11376" s="96"/>
    </row>
    <row r="11377" spans="1:16" x14ac:dyDescent="0.25">
      <c r="A11377" s="100">
        <v>43817</v>
      </c>
      <c r="B11377" s="101">
        <v>59</v>
      </c>
      <c r="C11377" s="92" t="str">
        <f t="shared" si="531"/>
        <v>GET /file-payments/{FilePaymentId}/report-file</v>
      </c>
      <c r="D11377" s="94" t="s">
        <v>207</v>
      </c>
      <c r="E11377" s="93" t="str">
        <f t="shared" si="532"/>
        <v>PISP</v>
      </c>
      <c r="F11377" s="93" t="str">
        <f t="shared" si="533"/>
        <v>Y</v>
      </c>
      <c r="G11377" s="95">
        <v>70676875.02915509</v>
      </c>
      <c r="H11377" s="102">
        <v>2581.3457095785898</v>
      </c>
      <c r="I11377" s="102">
        <v>95.037659843892484</v>
      </c>
      <c r="J11377" s="96"/>
      <c r="K11377" s="96"/>
      <c r="L11377" s="96"/>
      <c r="M11377" s="96"/>
      <c r="N11377" s="96"/>
      <c r="O11377" s="96"/>
      <c r="P11377" s="96"/>
    </row>
    <row r="11378" spans="1:16" x14ac:dyDescent="0.25">
      <c r="A11378" s="100">
        <v>43817</v>
      </c>
      <c r="B11378" s="101">
        <v>60</v>
      </c>
      <c r="C11378" s="92" t="str">
        <f t="shared" si="531"/>
        <v>POST /funds-confirmation-consents</v>
      </c>
      <c r="D11378" s="94" t="s">
        <v>207</v>
      </c>
      <c r="E11378" s="93" t="str">
        <f t="shared" si="532"/>
        <v>CoF</v>
      </c>
      <c r="F11378" s="93" t="str">
        <f t="shared" si="533"/>
        <v>N</v>
      </c>
      <c r="G11378" s="95">
        <v>13287225.412706893</v>
      </c>
      <c r="H11378" s="102">
        <v>16464.312022147657</v>
      </c>
      <c r="I11378" s="102">
        <v>15.175264348083344</v>
      </c>
      <c r="J11378" s="96"/>
      <c r="K11378" s="96"/>
      <c r="L11378" s="96"/>
      <c r="M11378" s="96"/>
      <c r="N11378" s="96"/>
      <c r="O11378" s="96"/>
      <c r="P11378" s="96"/>
    </row>
    <row r="11379" spans="1:16" x14ac:dyDescent="0.25">
      <c r="A11379" s="100">
        <v>43817</v>
      </c>
      <c r="B11379" s="101">
        <v>61</v>
      </c>
      <c r="C11379" s="92" t="str">
        <f t="shared" si="531"/>
        <v>GET /funds-confirmation-consents/{ConsentId}</v>
      </c>
      <c r="D11379" s="94" t="s">
        <v>207</v>
      </c>
      <c r="E11379" s="93" t="str">
        <f t="shared" si="532"/>
        <v>CoF</v>
      </c>
      <c r="F11379" s="93" t="str">
        <f t="shared" si="533"/>
        <v>N</v>
      </c>
      <c r="G11379" s="95">
        <v>21911941.59186605</v>
      </c>
      <c r="H11379" s="102">
        <v>44872.092027337414</v>
      </c>
      <c r="I11379" s="102">
        <v>199.72448117895075</v>
      </c>
      <c r="J11379" s="96"/>
      <c r="K11379" s="96"/>
      <c r="L11379" s="96"/>
      <c r="M11379" s="96"/>
      <c r="N11379" s="96"/>
      <c r="O11379" s="96"/>
      <c r="P11379" s="96"/>
    </row>
    <row r="11380" spans="1:16" x14ac:dyDescent="0.25">
      <c r="A11380" s="100">
        <v>43817</v>
      </c>
      <c r="B11380" s="101">
        <v>62</v>
      </c>
      <c r="C11380" s="92" t="str">
        <f t="shared" si="531"/>
        <v>DELETE /funds-confirmation-consents/{ConsentId}</v>
      </c>
      <c r="D11380" s="94" t="s">
        <v>207</v>
      </c>
      <c r="E11380" s="93" t="str">
        <f t="shared" si="532"/>
        <v>CoF</v>
      </c>
      <c r="F11380" s="93" t="str">
        <f t="shared" si="533"/>
        <v>N</v>
      </c>
      <c r="G11380" s="95">
        <v>7187887.792611341</v>
      </c>
      <c r="H11380" s="102">
        <v>14257.566465268401</v>
      </c>
      <c r="I11380" s="102">
        <v>118.06857808664155</v>
      </c>
      <c r="J11380" s="96"/>
      <c r="K11380" s="96"/>
      <c r="L11380" s="96"/>
      <c r="M11380" s="96"/>
      <c r="N11380" s="96"/>
      <c r="O11380" s="96"/>
      <c r="P11380" s="96"/>
    </row>
    <row r="11381" spans="1:16" x14ac:dyDescent="0.25">
      <c r="A11381" s="100">
        <v>43817</v>
      </c>
      <c r="B11381" s="101">
        <v>63</v>
      </c>
      <c r="C11381" s="92" t="str">
        <f t="shared" si="531"/>
        <v>POST /funds-confirmations</v>
      </c>
      <c r="D11381" s="94" t="s">
        <v>207</v>
      </c>
      <c r="E11381" s="93" t="str">
        <f t="shared" si="532"/>
        <v>CoF</v>
      </c>
      <c r="F11381" s="93" t="str">
        <f t="shared" si="533"/>
        <v>Y</v>
      </c>
      <c r="G11381" s="95">
        <v>9715721.9078656435</v>
      </c>
      <c r="H11381" s="102">
        <v>16371.595469096532</v>
      </c>
      <c r="I11381" s="102">
        <v>252.97128967686416</v>
      </c>
      <c r="J11381" s="96"/>
      <c r="K11381" s="96"/>
      <c r="L11381" s="96"/>
      <c r="M11381" s="96"/>
      <c r="N11381" s="96"/>
      <c r="O11381" s="96"/>
      <c r="P11381" s="96"/>
    </row>
    <row r="11382" spans="1:16" x14ac:dyDescent="0.25">
      <c r="A11382" s="46">
        <v>43817</v>
      </c>
      <c r="B11382" s="101">
        <v>0</v>
      </c>
      <c r="C11382" s="92" t="str">
        <f t="shared" si="531"/>
        <v>OIDC endpoints for token IDs</v>
      </c>
      <c r="D11382" s="94" t="s">
        <v>208</v>
      </c>
      <c r="E11382" s="93" t="str">
        <f t="shared" si="532"/>
        <v>OIDC</v>
      </c>
      <c r="F11382" s="93" t="str">
        <f t="shared" si="533"/>
        <v>N</v>
      </c>
      <c r="G11382" s="112">
        <v>665985463.01723063</v>
      </c>
      <c r="H11382" s="68">
        <v>1482141.4259303093</v>
      </c>
      <c r="I11382" s="68">
        <v>544.28442540014146</v>
      </c>
      <c r="J11382" s="96"/>
      <c r="K11382" s="96"/>
      <c r="L11382" s="96"/>
      <c r="M11382" s="96"/>
      <c r="N11382" s="96"/>
      <c r="O11382" s="96"/>
      <c r="P11382" s="96"/>
    </row>
    <row r="11383" spans="1:16" x14ac:dyDescent="0.25">
      <c r="A11383" s="97">
        <v>43817</v>
      </c>
      <c r="B11383" s="101">
        <v>1</v>
      </c>
      <c r="C11383" s="92" t="str">
        <f t="shared" si="531"/>
        <v>POST /account-access-consents</v>
      </c>
      <c r="D11383" s="94" t="s">
        <v>208</v>
      </c>
      <c r="E11383" s="93" t="str">
        <f t="shared" si="532"/>
        <v>AISP</v>
      </c>
      <c r="F11383" s="93" t="str">
        <f t="shared" si="533"/>
        <v>N</v>
      </c>
      <c r="G11383" s="95">
        <v>603488.53418448532</v>
      </c>
      <c r="H11383" s="99">
        <v>31752.765811376561</v>
      </c>
      <c r="I11383" s="99">
        <v>91.946347890698931</v>
      </c>
      <c r="J11383" s="96"/>
      <c r="K11383" s="96"/>
      <c r="L11383" s="96"/>
      <c r="M11383" s="96"/>
      <c r="N11383" s="96"/>
      <c r="O11383" s="96"/>
      <c r="P11383" s="96"/>
    </row>
    <row r="11384" spans="1:16" x14ac:dyDescent="0.25">
      <c r="A11384" s="97">
        <v>43817</v>
      </c>
      <c r="B11384" s="101">
        <v>2</v>
      </c>
      <c r="C11384" s="92" t="str">
        <f t="shared" si="531"/>
        <v>GET /account-access-consents/{ConsentId}</v>
      </c>
      <c r="D11384" s="94" t="s">
        <v>208</v>
      </c>
      <c r="E11384" s="93" t="str">
        <f t="shared" si="532"/>
        <v>AISP</v>
      </c>
      <c r="F11384" s="93" t="str">
        <f t="shared" si="533"/>
        <v>N</v>
      </c>
      <c r="G11384" s="95">
        <v>1331090.1952188355</v>
      </c>
      <c r="H11384" s="99">
        <v>29971.573036788272</v>
      </c>
      <c r="I11384" s="99">
        <v>34.984527898606004</v>
      </c>
      <c r="J11384" s="96"/>
      <c r="K11384" s="96"/>
      <c r="L11384" s="96"/>
      <c r="M11384" s="96"/>
      <c r="N11384" s="96"/>
      <c r="O11384" s="96"/>
      <c r="P11384" s="96"/>
    </row>
    <row r="11385" spans="1:16" x14ac:dyDescent="0.25">
      <c r="A11385" s="97">
        <v>43817</v>
      </c>
      <c r="B11385" s="101">
        <v>3</v>
      </c>
      <c r="C11385" s="92" t="str">
        <f t="shared" si="531"/>
        <v>DELETE /account-access-consents/{ConsentId}</v>
      </c>
      <c r="D11385" s="94" t="s">
        <v>208</v>
      </c>
      <c r="E11385" s="93" t="str">
        <f t="shared" si="532"/>
        <v>AISP</v>
      </c>
      <c r="F11385" s="93" t="str">
        <f t="shared" si="533"/>
        <v>N</v>
      </c>
      <c r="G11385" s="95">
        <v>623018.43665604189</v>
      </c>
      <c r="H11385" s="99">
        <v>24365.717615412159</v>
      </c>
      <c r="I11385" s="99">
        <v>258.20614440038236</v>
      </c>
      <c r="J11385" s="96"/>
      <c r="K11385" s="96"/>
      <c r="L11385" s="96"/>
      <c r="M11385" s="96"/>
      <c r="N11385" s="96"/>
      <c r="O11385" s="96"/>
      <c r="P11385" s="96"/>
    </row>
    <row r="11386" spans="1:16" x14ac:dyDescent="0.25">
      <c r="A11386" s="97">
        <v>43817</v>
      </c>
      <c r="B11386" s="101">
        <v>4</v>
      </c>
      <c r="C11386" s="92" t="str">
        <f t="shared" si="531"/>
        <v>GET /accounts</v>
      </c>
      <c r="D11386" s="94" t="s">
        <v>208</v>
      </c>
      <c r="E11386" s="93" t="str">
        <f t="shared" si="532"/>
        <v>AISP</v>
      </c>
      <c r="F11386" s="93" t="str">
        <f t="shared" si="533"/>
        <v>Y</v>
      </c>
      <c r="G11386" s="95">
        <v>1695464.0081557771</v>
      </c>
      <c r="H11386" s="103">
        <v>33094.993532740431</v>
      </c>
      <c r="I11386" s="103">
        <v>73.001761925013199</v>
      </c>
      <c r="J11386" s="96"/>
      <c r="K11386" s="96"/>
      <c r="L11386" s="96"/>
      <c r="M11386" s="96"/>
      <c r="N11386" s="96"/>
      <c r="O11386" s="96"/>
      <c r="P11386" s="96"/>
    </row>
    <row r="11387" spans="1:16" x14ac:dyDescent="0.25">
      <c r="A11387" s="97">
        <v>43817</v>
      </c>
      <c r="B11387" s="101">
        <v>5</v>
      </c>
      <c r="C11387" s="92" t="str">
        <f t="shared" si="531"/>
        <v>GET /accounts/{AccountId}</v>
      </c>
      <c r="D11387" s="94" t="s">
        <v>208</v>
      </c>
      <c r="E11387" s="93" t="str">
        <f t="shared" si="532"/>
        <v>AISP</v>
      </c>
      <c r="F11387" s="93" t="str">
        <f t="shared" si="533"/>
        <v>Y</v>
      </c>
      <c r="G11387" s="95">
        <v>2324673.7460867441</v>
      </c>
      <c r="H11387" s="103">
        <v>38974.425231158479</v>
      </c>
      <c r="I11387" s="103">
        <v>93.717188119856971</v>
      </c>
      <c r="J11387" s="96"/>
      <c r="K11387" s="96"/>
      <c r="L11387" s="96"/>
      <c r="M11387" s="96"/>
      <c r="N11387" s="96"/>
      <c r="O11387" s="96"/>
      <c r="P11387" s="96"/>
    </row>
    <row r="11388" spans="1:16" x14ac:dyDescent="0.25">
      <c r="A11388" s="97">
        <v>43817</v>
      </c>
      <c r="B11388" s="101">
        <v>6</v>
      </c>
      <c r="C11388" s="92" t="str">
        <f t="shared" si="531"/>
        <v>GET /accounts/{AccountId}/balances</v>
      </c>
      <c r="D11388" s="94" t="s">
        <v>208</v>
      </c>
      <c r="E11388" s="93" t="str">
        <f t="shared" si="532"/>
        <v>AISP</v>
      </c>
      <c r="F11388" s="93" t="str">
        <f t="shared" si="533"/>
        <v>Y</v>
      </c>
      <c r="G11388" s="95">
        <v>1848628.7325776382</v>
      </c>
      <c r="H11388" s="103">
        <v>28230.334101784199</v>
      </c>
      <c r="I11388" s="103">
        <v>134.22524403019736</v>
      </c>
      <c r="J11388" s="96"/>
      <c r="K11388" s="96"/>
      <c r="L11388" s="96"/>
      <c r="M11388" s="96"/>
      <c r="N11388" s="96"/>
      <c r="O11388" s="96"/>
      <c r="P11388" s="96"/>
    </row>
    <row r="11389" spans="1:16" x14ac:dyDescent="0.25">
      <c r="A11389" s="97">
        <v>43817</v>
      </c>
      <c r="B11389" s="101">
        <v>7</v>
      </c>
      <c r="C11389" s="92" t="str">
        <f t="shared" si="531"/>
        <v>GET /balances</v>
      </c>
      <c r="D11389" s="94" t="s">
        <v>208</v>
      </c>
      <c r="E11389" s="93" t="str">
        <f t="shared" si="532"/>
        <v>AISP</v>
      </c>
      <c r="F11389" s="93" t="str">
        <f t="shared" si="533"/>
        <v>Y</v>
      </c>
      <c r="G11389" s="95">
        <v>1031838.8649980935</v>
      </c>
      <c r="H11389" s="103">
        <v>22889.682697718959</v>
      </c>
      <c r="I11389" s="103">
        <v>149.74870659159944</v>
      </c>
      <c r="J11389" s="96"/>
      <c r="K11389" s="96"/>
      <c r="L11389" s="96"/>
      <c r="M11389" s="96"/>
      <c r="N11389" s="96"/>
      <c r="O11389" s="96"/>
      <c r="P11389" s="96"/>
    </row>
    <row r="11390" spans="1:16" x14ac:dyDescent="0.25">
      <c r="A11390" s="97">
        <v>43817</v>
      </c>
      <c r="B11390" s="101">
        <v>8</v>
      </c>
      <c r="C11390" s="92" t="str">
        <f t="shared" si="531"/>
        <v>GET /accounts/{AccountId}/transactions</v>
      </c>
      <c r="D11390" s="94" t="s">
        <v>208</v>
      </c>
      <c r="E11390" s="93" t="str">
        <f t="shared" si="532"/>
        <v>AISP</v>
      </c>
      <c r="F11390" s="93" t="str">
        <f t="shared" si="533"/>
        <v>Y</v>
      </c>
      <c r="G11390" s="95">
        <v>33088972.723418128</v>
      </c>
      <c r="H11390" s="103">
        <v>18598.714561304034</v>
      </c>
      <c r="I11390" s="103">
        <v>166.97366421407918</v>
      </c>
      <c r="J11390" s="96"/>
      <c r="K11390" s="96"/>
      <c r="L11390" s="96"/>
      <c r="M11390" s="96"/>
      <c r="N11390" s="96"/>
      <c r="O11390" s="96"/>
      <c r="P11390" s="96"/>
    </row>
    <row r="11391" spans="1:16" x14ac:dyDescent="0.25">
      <c r="A11391" s="97">
        <v>43817</v>
      </c>
      <c r="B11391" s="101">
        <v>9</v>
      </c>
      <c r="C11391" s="92" t="str">
        <f t="shared" si="531"/>
        <v>GET /transactions</v>
      </c>
      <c r="D11391" s="94" t="s">
        <v>208</v>
      </c>
      <c r="E11391" s="93" t="str">
        <f t="shared" si="532"/>
        <v>AISP</v>
      </c>
      <c r="F11391" s="93" t="str">
        <f t="shared" si="533"/>
        <v>Y</v>
      </c>
      <c r="G11391" s="95">
        <v>341854781.75682211</v>
      </c>
      <c r="H11391" s="103">
        <v>47113.276584786166</v>
      </c>
      <c r="I11391" s="103">
        <v>33.372018940211056</v>
      </c>
      <c r="J11391" s="96"/>
      <c r="K11391" s="96"/>
      <c r="L11391" s="96"/>
      <c r="M11391" s="96"/>
      <c r="N11391" s="96"/>
      <c r="O11391" s="96"/>
      <c r="P11391" s="96"/>
    </row>
    <row r="11392" spans="1:16" x14ac:dyDescent="0.25">
      <c r="A11392" s="97">
        <v>43817</v>
      </c>
      <c r="B11392" s="101">
        <v>10</v>
      </c>
      <c r="C11392" s="92" t="str">
        <f t="shared" si="531"/>
        <v>GET /accounts/{AccountId}/beneficiaries</v>
      </c>
      <c r="D11392" s="94" t="s">
        <v>208</v>
      </c>
      <c r="E11392" s="93" t="str">
        <f t="shared" si="532"/>
        <v>AISP</v>
      </c>
      <c r="F11392" s="93" t="str">
        <f t="shared" si="533"/>
        <v>Y</v>
      </c>
      <c r="G11392" s="95">
        <v>2032090.3388078965</v>
      </c>
      <c r="H11392" s="103">
        <v>31059.358794336837</v>
      </c>
      <c r="I11392" s="103">
        <v>125.23775803943307</v>
      </c>
      <c r="J11392" s="96"/>
      <c r="K11392" s="96"/>
      <c r="L11392" s="96"/>
      <c r="M11392" s="96"/>
      <c r="N11392" s="96"/>
      <c r="O11392" s="96"/>
      <c r="P11392" s="96"/>
    </row>
    <row r="11393" spans="1:16" x14ac:dyDescent="0.25">
      <c r="A11393" s="97">
        <v>43817</v>
      </c>
      <c r="B11393" s="101">
        <v>11</v>
      </c>
      <c r="C11393" s="92" t="str">
        <f t="shared" si="531"/>
        <v>GET /beneficiaries</v>
      </c>
      <c r="D11393" s="94" t="s">
        <v>208</v>
      </c>
      <c r="E11393" s="93" t="str">
        <f t="shared" si="532"/>
        <v>AISP</v>
      </c>
      <c r="F11393" s="93" t="str">
        <f t="shared" si="533"/>
        <v>Y</v>
      </c>
      <c r="G11393" s="95">
        <v>2716018.6617822335</v>
      </c>
      <c r="H11393" s="103">
        <v>37933.227576326026</v>
      </c>
      <c r="I11393" s="103">
        <v>29.420672369809715</v>
      </c>
      <c r="J11393" s="96"/>
      <c r="K11393" s="96"/>
      <c r="L11393" s="96"/>
      <c r="M11393" s="96"/>
      <c r="N11393" s="96"/>
      <c r="O11393" s="96"/>
      <c r="P11393" s="96"/>
    </row>
    <row r="11394" spans="1:16" x14ac:dyDescent="0.25">
      <c r="A11394" s="97">
        <v>43817</v>
      </c>
      <c r="B11394" s="101">
        <v>12</v>
      </c>
      <c r="C11394" s="92" t="str">
        <f t="shared" si="531"/>
        <v>GET /accounts/{AccountId}/direct-debits</v>
      </c>
      <c r="D11394" s="94" t="s">
        <v>208</v>
      </c>
      <c r="E11394" s="93" t="str">
        <f t="shared" si="532"/>
        <v>AISP</v>
      </c>
      <c r="F11394" s="93" t="str">
        <f t="shared" si="533"/>
        <v>Y</v>
      </c>
      <c r="G11394" s="95">
        <v>1670625.6815520355</v>
      </c>
      <c r="H11394" s="103">
        <v>35774.571118813343</v>
      </c>
      <c r="I11394" s="103">
        <v>183.52333688715544</v>
      </c>
      <c r="J11394" s="96"/>
      <c r="K11394" s="96"/>
      <c r="L11394" s="96"/>
      <c r="M11394" s="96"/>
      <c r="N11394" s="96"/>
      <c r="O11394" s="96"/>
      <c r="P11394" s="96"/>
    </row>
    <row r="11395" spans="1:16" x14ac:dyDescent="0.25">
      <c r="A11395" s="97">
        <v>43817</v>
      </c>
      <c r="B11395" s="101">
        <v>13</v>
      </c>
      <c r="C11395" s="92" t="str">
        <f t="shared" si="531"/>
        <v>GET /direct-debits</v>
      </c>
      <c r="D11395" s="94" t="s">
        <v>208</v>
      </c>
      <c r="E11395" s="93" t="str">
        <f t="shared" si="532"/>
        <v>AISP</v>
      </c>
      <c r="F11395" s="93" t="str">
        <f t="shared" si="533"/>
        <v>Y</v>
      </c>
      <c r="G11395" s="95">
        <v>1740734.3857076906</v>
      </c>
      <c r="H11395" s="103">
        <v>23575.493503893555</v>
      </c>
      <c r="I11395" s="103">
        <v>204.85729991476458</v>
      </c>
      <c r="J11395" s="96"/>
      <c r="K11395" s="96"/>
      <c r="L11395" s="96"/>
      <c r="M11395" s="96"/>
      <c r="N11395" s="96"/>
      <c r="O11395" s="96"/>
      <c r="P11395" s="96"/>
    </row>
    <row r="11396" spans="1:16" x14ac:dyDescent="0.25">
      <c r="A11396" s="97">
        <v>43817</v>
      </c>
      <c r="B11396" s="101">
        <v>14</v>
      </c>
      <c r="C11396" s="92" t="str">
        <f t="shared" si="531"/>
        <v>GET /accounts/{AccountId}/standing-orders</v>
      </c>
      <c r="D11396" s="94" t="s">
        <v>208</v>
      </c>
      <c r="E11396" s="93" t="str">
        <f t="shared" si="532"/>
        <v>AISP</v>
      </c>
      <c r="F11396" s="93" t="str">
        <f t="shared" si="533"/>
        <v>Y</v>
      </c>
      <c r="G11396" s="95">
        <v>800262.50067641109</v>
      </c>
      <c r="H11396" s="103">
        <v>17789.009782641759</v>
      </c>
      <c r="I11396" s="103">
        <v>128.56006759534534</v>
      </c>
      <c r="J11396" s="96"/>
      <c r="K11396" s="96"/>
      <c r="L11396" s="96"/>
      <c r="M11396" s="96"/>
      <c r="N11396" s="96"/>
      <c r="O11396" s="96"/>
      <c r="P11396" s="96"/>
    </row>
    <row r="11397" spans="1:16" x14ac:dyDescent="0.25">
      <c r="A11397" s="97">
        <v>43817</v>
      </c>
      <c r="B11397" s="101">
        <v>15</v>
      </c>
      <c r="C11397" s="92" t="str">
        <f t="shared" si="531"/>
        <v>GET /standing-orders</v>
      </c>
      <c r="D11397" s="94" t="s">
        <v>208</v>
      </c>
      <c r="E11397" s="93" t="str">
        <f t="shared" si="532"/>
        <v>AISP</v>
      </c>
      <c r="F11397" s="93" t="str">
        <f t="shared" si="533"/>
        <v>Y</v>
      </c>
      <c r="G11397" s="95">
        <v>1462694.7199231177</v>
      </c>
      <c r="H11397" s="103">
        <v>39738.865981892915</v>
      </c>
      <c r="I11397" s="103">
        <v>139.05801977294678</v>
      </c>
      <c r="J11397" s="96"/>
      <c r="K11397" s="96"/>
      <c r="L11397" s="96"/>
      <c r="M11397" s="96"/>
      <c r="N11397" s="96"/>
      <c r="O11397" s="96"/>
      <c r="P11397" s="96"/>
    </row>
    <row r="11398" spans="1:16" x14ac:dyDescent="0.25">
      <c r="A11398" s="97">
        <v>43817</v>
      </c>
      <c r="B11398" s="101">
        <v>16</v>
      </c>
      <c r="C11398" s="92" t="str">
        <f t="shared" si="531"/>
        <v>GET /accounts/{AccountId}/product</v>
      </c>
      <c r="D11398" s="94" t="s">
        <v>208</v>
      </c>
      <c r="E11398" s="93" t="str">
        <f t="shared" si="532"/>
        <v>AISP</v>
      </c>
      <c r="F11398" s="93" t="str">
        <f t="shared" si="533"/>
        <v>Y</v>
      </c>
      <c r="G11398" s="95">
        <v>341950.84503230161</v>
      </c>
      <c r="H11398" s="103">
        <v>5403.0012946550296</v>
      </c>
      <c r="I11398" s="103">
        <v>171.26157377262527</v>
      </c>
      <c r="J11398" s="96"/>
      <c r="K11398" s="96"/>
      <c r="L11398" s="96"/>
      <c r="M11398" s="96"/>
      <c r="N11398" s="96"/>
      <c r="O11398" s="96"/>
      <c r="P11398" s="96"/>
    </row>
    <row r="11399" spans="1:16" x14ac:dyDescent="0.25">
      <c r="A11399" s="97">
        <v>43817</v>
      </c>
      <c r="B11399" s="101">
        <v>17</v>
      </c>
      <c r="C11399" s="92" t="str">
        <f t="shared" si="531"/>
        <v>GET /products</v>
      </c>
      <c r="D11399" s="94" t="s">
        <v>208</v>
      </c>
      <c r="E11399" s="93" t="str">
        <f t="shared" si="532"/>
        <v>AISP</v>
      </c>
      <c r="F11399" s="93" t="str">
        <f t="shared" si="533"/>
        <v>Y</v>
      </c>
      <c r="G11399" s="95">
        <v>788107.70948824938</v>
      </c>
      <c r="H11399" s="103">
        <v>31783.798315976001</v>
      </c>
      <c r="I11399" s="103">
        <v>240.04540460559841</v>
      </c>
      <c r="J11399" s="96"/>
      <c r="K11399" s="96"/>
      <c r="L11399" s="96"/>
      <c r="M11399" s="96"/>
      <c r="N11399" s="96"/>
      <c r="O11399" s="96"/>
      <c r="P11399" s="96"/>
    </row>
    <row r="11400" spans="1:16" x14ac:dyDescent="0.25">
      <c r="A11400" s="97">
        <v>43817</v>
      </c>
      <c r="B11400" s="101">
        <v>18</v>
      </c>
      <c r="C11400" s="92" t="str">
        <f t="shared" ref="C11400:C11463" si="534">VLOOKUP($B11400,endpoints,3)</f>
        <v>GET /accounts/{AccountId}/offers</v>
      </c>
      <c r="D11400" s="94" t="s">
        <v>208</v>
      </c>
      <c r="E11400" s="93" t="str">
        <f t="shared" ref="E11400:E11463" si="535">VLOOKUP($B11400,endpoints,4)</f>
        <v>AISP</v>
      </c>
      <c r="F11400" s="93" t="str">
        <f t="shared" ref="F11400:F11463" si="536">VLOOKUP($B11400,endpoints,5)</f>
        <v>Y</v>
      </c>
      <c r="G11400" s="95">
        <v>863258.67263687064</v>
      </c>
      <c r="H11400" s="99">
        <v>37330.46360184138</v>
      </c>
      <c r="I11400" s="99">
        <v>277.74334175659243</v>
      </c>
      <c r="J11400" s="96"/>
      <c r="K11400" s="96"/>
      <c r="L11400" s="96"/>
      <c r="M11400" s="96"/>
      <c r="N11400" s="96"/>
      <c r="O11400" s="96"/>
      <c r="P11400" s="96"/>
    </row>
    <row r="11401" spans="1:16" x14ac:dyDescent="0.25">
      <c r="A11401" s="97">
        <v>43817</v>
      </c>
      <c r="B11401" s="101">
        <v>19</v>
      </c>
      <c r="C11401" s="92" t="str">
        <f t="shared" si="534"/>
        <v>GET /offers</v>
      </c>
      <c r="D11401" s="94" t="s">
        <v>208</v>
      </c>
      <c r="E11401" s="93" t="str">
        <f t="shared" si="535"/>
        <v>AISP</v>
      </c>
      <c r="F11401" s="93" t="str">
        <f t="shared" si="536"/>
        <v>Y</v>
      </c>
      <c r="G11401" s="95">
        <v>3172445.841958581</v>
      </c>
      <c r="H11401" s="99">
        <v>42251.75075907557</v>
      </c>
      <c r="I11401" s="99">
        <v>167.10127214888931</v>
      </c>
      <c r="J11401" s="96"/>
      <c r="K11401" s="96"/>
      <c r="L11401" s="96"/>
      <c r="M11401" s="96"/>
      <c r="N11401" s="96"/>
      <c r="O11401" s="96"/>
      <c r="P11401" s="96"/>
    </row>
    <row r="11402" spans="1:16" x14ac:dyDescent="0.25">
      <c r="A11402" s="97">
        <v>43817</v>
      </c>
      <c r="B11402" s="101">
        <v>20</v>
      </c>
      <c r="C11402" s="92" t="str">
        <f t="shared" si="534"/>
        <v>GET /accounts/{AccountId}/party</v>
      </c>
      <c r="D11402" s="94" t="s">
        <v>208</v>
      </c>
      <c r="E11402" s="93" t="str">
        <f t="shared" si="535"/>
        <v>AISP</v>
      </c>
      <c r="F11402" s="93" t="str">
        <f t="shared" si="536"/>
        <v>Y</v>
      </c>
      <c r="G11402" s="95">
        <v>1030046.034974786</v>
      </c>
      <c r="H11402" s="99">
        <v>44021.883072221433</v>
      </c>
      <c r="I11402" s="99">
        <v>0</v>
      </c>
      <c r="J11402" s="96"/>
      <c r="K11402" s="96"/>
      <c r="L11402" s="96"/>
      <c r="M11402" s="96"/>
      <c r="N11402" s="96"/>
      <c r="O11402" s="96"/>
      <c r="P11402" s="96"/>
    </row>
    <row r="11403" spans="1:16" x14ac:dyDescent="0.25">
      <c r="A11403" s="97">
        <v>43817</v>
      </c>
      <c r="B11403" s="101">
        <v>21</v>
      </c>
      <c r="C11403" s="92" t="str">
        <f t="shared" si="534"/>
        <v>GET /party</v>
      </c>
      <c r="D11403" s="94" t="s">
        <v>208</v>
      </c>
      <c r="E11403" s="93" t="str">
        <f t="shared" si="535"/>
        <v>AISP</v>
      </c>
      <c r="F11403" s="93" t="str">
        <f t="shared" si="536"/>
        <v>Y</v>
      </c>
      <c r="G11403" s="95">
        <v>848322.17008727929</v>
      </c>
      <c r="H11403" s="99">
        <v>9470.9434810158436</v>
      </c>
      <c r="I11403" s="99">
        <v>364.11160052881991</v>
      </c>
      <c r="J11403" s="96"/>
      <c r="K11403" s="96"/>
      <c r="L11403" s="96"/>
      <c r="M11403" s="96"/>
      <c r="N11403" s="96"/>
      <c r="O11403" s="96"/>
      <c r="P11403" s="96"/>
    </row>
    <row r="11404" spans="1:16" x14ac:dyDescent="0.25">
      <c r="A11404" s="97">
        <v>43817</v>
      </c>
      <c r="B11404" s="101">
        <v>22</v>
      </c>
      <c r="C11404" s="92" t="str">
        <f t="shared" si="534"/>
        <v>GET /accounts/{AccountId}/scheduled-payments</v>
      </c>
      <c r="D11404" s="94" t="s">
        <v>208</v>
      </c>
      <c r="E11404" s="93" t="str">
        <f t="shared" si="535"/>
        <v>AISP</v>
      </c>
      <c r="F11404" s="93" t="str">
        <f t="shared" si="536"/>
        <v>Y</v>
      </c>
      <c r="G11404" s="95">
        <v>969922.34210008336</v>
      </c>
      <c r="H11404" s="99">
        <v>37451.668189804135</v>
      </c>
      <c r="I11404" s="99">
        <v>2.7210538105193636</v>
      </c>
      <c r="J11404" s="96"/>
      <c r="K11404" s="96"/>
      <c r="L11404" s="96"/>
      <c r="M11404" s="96"/>
      <c r="N11404" s="96"/>
      <c r="O11404" s="96"/>
      <c r="P11404" s="96"/>
    </row>
    <row r="11405" spans="1:16" x14ac:dyDescent="0.25">
      <c r="A11405" s="97">
        <v>43817</v>
      </c>
      <c r="B11405" s="101">
        <v>23</v>
      </c>
      <c r="C11405" s="92" t="str">
        <f t="shared" si="534"/>
        <v>GET /scheduled-payments</v>
      </c>
      <c r="D11405" s="94" t="s">
        <v>208</v>
      </c>
      <c r="E11405" s="93" t="str">
        <f t="shared" si="535"/>
        <v>AISP</v>
      </c>
      <c r="F11405" s="93" t="str">
        <f t="shared" si="536"/>
        <v>Y</v>
      </c>
      <c r="G11405" s="95">
        <v>1839895.4510657277</v>
      </c>
      <c r="H11405" s="99">
        <v>33691.844539373509</v>
      </c>
      <c r="I11405" s="99">
        <v>74.663649808202621</v>
      </c>
      <c r="J11405" s="96"/>
      <c r="K11405" s="96"/>
      <c r="L11405" s="96"/>
      <c r="M11405" s="96"/>
      <c r="N11405" s="96"/>
      <c r="O11405" s="96"/>
      <c r="P11405" s="96"/>
    </row>
    <row r="11406" spans="1:16" x14ac:dyDescent="0.25">
      <c r="A11406" s="97">
        <v>43817</v>
      </c>
      <c r="B11406" s="101">
        <v>24</v>
      </c>
      <c r="C11406" s="92" t="str">
        <f t="shared" si="534"/>
        <v>GET /accounts/{AccountId}/statements</v>
      </c>
      <c r="D11406" s="94" t="s">
        <v>208</v>
      </c>
      <c r="E11406" s="93" t="str">
        <f t="shared" si="535"/>
        <v>AISP</v>
      </c>
      <c r="F11406" s="93" t="str">
        <f t="shared" si="536"/>
        <v>Y</v>
      </c>
      <c r="G11406" s="95">
        <v>881722.49369515793</v>
      </c>
      <c r="H11406" s="99">
        <v>13512.211685645318</v>
      </c>
      <c r="I11406" s="99">
        <v>144.84664569971866</v>
      </c>
      <c r="J11406" s="96"/>
      <c r="K11406" s="96"/>
      <c r="L11406" s="96"/>
      <c r="M11406" s="96"/>
      <c r="N11406" s="96"/>
      <c r="O11406" s="96"/>
      <c r="P11406" s="96"/>
    </row>
    <row r="11407" spans="1:16" x14ac:dyDescent="0.25">
      <c r="A11407" s="97">
        <v>43817</v>
      </c>
      <c r="B11407" s="101">
        <v>25</v>
      </c>
      <c r="C11407" s="92" t="str">
        <f t="shared" si="534"/>
        <v>GET /accounts/{AccountId}/statements/{StatementId}</v>
      </c>
      <c r="D11407" s="94" t="s">
        <v>208</v>
      </c>
      <c r="E11407" s="93" t="str">
        <f t="shared" si="535"/>
        <v>AISP</v>
      </c>
      <c r="F11407" s="93" t="str">
        <f t="shared" si="536"/>
        <v>Y</v>
      </c>
      <c r="G11407" s="95">
        <v>1050145.2879196529</v>
      </c>
      <c r="H11407" s="99">
        <v>24534.158785560678</v>
      </c>
      <c r="I11407" s="99">
        <v>108.85758183309161</v>
      </c>
      <c r="J11407" s="96"/>
      <c r="K11407" s="96"/>
      <c r="L11407" s="96"/>
      <c r="M11407" s="96"/>
      <c r="N11407" s="96"/>
      <c r="O11407" s="96"/>
      <c r="P11407" s="96"/>
    </row>
    <row r="11408" spans="1:16" x14ac:dyDescent="0.25">
      <c r="A11408" s="97">
        <v>43817</v>
      </c>
      <c r="B11408" s="101">
        <v>26</v>
      </c>
      <c r="C11408" s="92" t="str">
        <f t="shared" si="534"/>
        <v>GET /accounts/{AccountId}/statements/{StatementId}/file</v>
      </c>
      <c r="D11408" s="94" t="s">
        <v>208</v>
      </c>
      <c r="E11408" s="93" t="str">
        <f t="shared" si="535"/>
        <v>AISP</v>
      </c>
      <c r="F11408" s="93" t="str">
        <f t="shared" si="536"/>
        <v>Y</v>
      </c>
      <c r="G11408" s="95">
        <v>2237205.5685992865</v>
      </c>
      <c r="H11408" s="99">
        <v>21708.392534664054</v>
      </c>
      <c r="I11408" s="99">
        <v>82.86779515381302</v>
      </c>
      <c r="J11408" s="96"/>
      <c r="K11408" s="96"/>
      <c r="L11408" s="96"/>
      <c r="M11408" s="96"/>
      <c r="N11408" s="96"/>
      <c r="O11408" s="96"/>
      <c r="P11408" s="96"/>
    </row>
    <row r="11409" spans="1:16" x14ac:dyDescent="0.25">
      <c r="A11409" s="97">
        <v>43817</v>
      </c>
      <c r="B11409" s="101">
        <v>27</v>
      </c>
      <c r="C11409" s="92" t="str">
        <f t="shared" si="534"/>
        <v>GET /accounts/{AccountId}/statements/{StatementId}/transactions</v>
      </c>
      <c r="D11409" s="94" t="s">
        <v>208</v>
      </c>
      <c r="E11409" s="93" t="str">
        <f t="shared" si="535"/>
        <v>AISP</v>
      </c>
      <c r="F11409" s="93" t="str">
        <f t="shared" si="536"/>
        <v>Y</v>
      </c>
      <c r="G11409" s="95">
        <v>27235288.308448192</v>
      </c>
      <c r="H11409" s="99">
        <v>7561.8657208265986</v>
      </c>
      <c r="I11409" s="99">
        <v>289.84961884127046</v>
      </c>
      <c r="J11409" s="96"/>
      <c r="K11409" s="96"/>
      <c r="L11409" s="96"/>
      <c r="M11409" s="96"/>
      <c r="N11409" s="96"/>
      <c r="O11409" s="96"/>
      <c r="P11409" s="96"/>
    </row>
    <row r="11410" spans="1:16" x14ac:dyDescent="0.25">
      <c r="A11410" s="97">
        <v>43817</v>
      </c>
      <c r="B11410" s="101">
        <v>28</v>
      </c>
      <c r="C11410" s="92" t="str">
        <f t="shared" si="534"/>
        <v>GET /statements</v>
      </c>
      <c r="D11410" s="94" t="s">
        <v>208</v>
      </c>
      <c r="E11410" s="93" t="str">
        <f t="shared" si="535"/>
        <v>AISP</v>
      </c>
      <c r="F11410" s="93" t="str">
        <f t="shared" si="536"/>
        <v>Y</v>
      </c>
      <c r="G11410" s="95">
        <v>3224297.8978544851</v>
      </c>
      <c r="H11410" s="99">
        <v>38770.890977929907</v>
      </c>
      <c r="I11410" s="99">
        <v>73.368794668192081</v>
      </c>
      <c r="J11410" s="96"/>
      <c r="K11410" s="96"/>
      <c r="L11410" s="96"/>
      <c r="M11410" s="96"/>
      <c r="N11410" s="96"/>
      <c r="O11410" s="96"/>
      <c r="P11410" s="96"/>
    </row>
    <row r="11411" spans="1:16" x14ac:dyDescent="0.25">
      <c r="A11411" s="97">
        <v>43817</v>
      </c>
      <c r="B11411" s="101">
        <v>29</v>
      </c>
      <c r="C11411" s="92" t="str">
        <f t="shared" si="534"/>
        <v>POST /domestic-payment-consents</v>
      </c>
      <c r="D11411" s="94" t="s">
        <v>208</v>
      </c>
      <c r="E11411" s="93" t="str">
        <f t="shared" si="535"/>
        <v>PISP</v>
      </c>
      <c r="F11411" s="93" t="str">
        <f t="shared" si="536"/>
        <v>N</v>
      </c>
      <c r="G11411" s="95">
        <v>3393420.1838558023</v>
      </c>
      <c r="H11411" s="99">
        <v>8729.3500376157008</v>
      </c>
      <c r="I11411" s="99">
        <v>87.138339820161306</v>
      </c>
      <c r="J11411" s="96"/>
      <c r="K11411" s="96"/>
      <c r="L11411" s="96"/>
      <c r="M11411" s="96"/>
      <c r="N11411" s="96"/>
      <c r="O11411" s="96"/>
      <c r="P11411" s="96"/>
    </row>
    <row r="11412" spans="1:16" x14ac:dyDescent="0.25">
      <c r="A11412" s="97">
        <v>43817</v>
      </c>
      <c r="B11412" s="101">
        <v>30</v>
      </c>
      <c r="C11412" s="92" t="str">
        <f t="shared" si="534"/>
        <v>GET /domestic-payment-consents/{ConsentId}</v>
      </c>
      <c r="D11412" s="94" t="s">
        <v>208</v>
      </c>
      <c r="E11412" s="93" t="str">
        <f t="shared" si="535"/>
        <v>PISP</v>
      </c>
      <c r="F11412" s="93" t="str">
        <f t="shared" si="536"/>
        <v>N</v>
      </c>
      <c r="G11412" s="95">
        <v>12987557.104283649</v>
      </c>
      <c r="H11412" s="99">
        <v>18260.109439259566</v>
      </c>
      <c r="I11412" s="99">
        <v>152.65123354648901</v>
      </c>
      <c r="J11412" s="96"/>
      <c r="K11412" s="96"/>
      <c r="L11412" s="96"/>
      <c r="M11412" s="96"/>
      <c r="N11412" s="96"/>
      <c r="O11412" s="96"/>
      <c r="P11412" s="96"/>
    </row>
    <row r="11413" spans="1:16" x14ac:dyDescent="0.25">
      <c r="A11413" s="97">
        <v>43817</v>
      </c>
      <c r="B11413" s="101">
        <v>31</v>
      </c>
      <c r="C11413" s="92" t="str">
        <f t="shared" si="534"/>
        <v>POST /domestic-payments</v>
      </c>
      <c r="D11413" s="94" t="s">
        <v>208</v>
      </c>
      <c r="E11413" s="93" t="str">
        <f t="shared" si="535"/>
        <v>PISP</v>
      </c>
      <c r="F11413" s="93" t="str">
        <f t="shared" si="536"/>
        <v>Y</v>
      </c>
      <c r="G11413" s="95">
        <v>4922615.5679888912</v>
      </c>
      <c r="H11413" s="99">
        <v>16685.080982521438</v>
      </c>
      <c r="I11413" s="99">
        <v>6.4021305933813455</v>
      </c>
      <c r="J11413" s="96"/>
      <c r="K11413" s="96"/>
      <c r="L11413" s="96"/>
      <c r="M11413" s="96"/>
      <c r="N11413" s="96"/>
      <c r="O11413" s="96"/>
      <c r="P11413" s="96"/>
    </row>
    <row r="11414" spans="1:16" x14ac:dyDescent="0.25">
      <c r="A11414" s="97">
        <v>43817</v>
      </c>
      <c r="B11414" s="101">
        <v>32</v>
      </c>
      <c r="C11414" s="92" t="str">
        <f t="shared" si="534"/>
        <v>GET /domestic-payments/{DomesticPaymentId}</v>
      </c>
      <c r="D11414" s="94" t="s">
        <v>208</v>
      </c>
      <c r="E11414" s="93" t="str">
        <f t="shared" si="535"/>
        <v>PISP</v>
      </c>
      <c r="F11414" s="93" t="str">
        <f t="shared" si="536"/>
        <v>Y</v>
      </c>
      <c r="G11414" s="95">
        <v>35127300.08018022</v>
      </c>
      <c r="H11414" s="99">
        <v>40789.384211671466</v>
      </c>
      <c r="I11414" s="99">
        <v>69.269508813477003</v>
      </c>
      <c r="J11414" s="96"/>
      <c r="K11414" s="96"/>
      <c r="L11414" s="96"/>
      <c r="M11414" s="96"/>
      <c r="N11414" s="96"/>
      <c r="O11414" s="96"/>
      <c r="P11414" s="96"/>
    </row>
    <row r="11415" spans="1:16" x14ac:dyDescent="0.25">
      <c r="A11415" s="97">
        <v>43817</v>
      </c>
      <c r="B11415" s="101">
        <v>33</v>
      </c>
      <c r="C11415" s="92" t="str">
        <f t="shared" si="534"/>
        <v>POST /domestic-scheduled-payment-consents</v>
      </c>
      <c r="D11415" s="94" t="s">
        <v>208</v>
      </c>
      <c r="E11415" s="93" t="str">
        <f t="shared" si="535"/>
        <v>PISP</v>
      </c>
      <c r="F11415" s="93" t="str">
        <f t="shared" si="536"/>
        <v>N</v>
      </c>
      <c r="G11415" s="95">
        <v>16271121.953860378</v>
      </c>
      <c r="H11415" s="99">
        <v>17696.971123781459</v>
      </c>
      <c r="I11415" s="99">
        <v>100.90666464230218</v>
      </c>
      <c r="J11415" s="96"/>
      <c r="K11415" s="96"/>
      <c r="L11415" s="96"/>
      <c r="M11415" s="96"/>
      <c r="N11415" s="96"/>
      <c r="O11415" s="96"/>
      <c r="P11415" s="96"/>
    </row>
    <row r="11416" spans="1:16" x14ac:dyDescent="0.25">
      <c r="A11416" s="97">
        <v>43817</v>
      </c>
      <c r="B11416" s="101">
        <v>34</v>
      </c>
      <c r="C11416" s="92" t="str">
        <f t="shared" si="534"/>
        <v>GET /domestic-scheduled-payment-consents/{ConsentId}</v>
      </c>
      <c r="D11416" s="94" t="s">
        <v>208</v>
      </c>
      <c r="E11416" s="93" t="str">
        <f t="shared" si="535"/>
        <v>PISP</v>
      </c>
      <c r="F11416" s="93" t="str">
        <f t="shared" si="536"/>
        <v>N</v>
      </c>
      <c r="G11416" s="95">
        <v>11902867.075183338</v>
      </c>
      <c r="H11416" s="99">
        <v>12923.108023646961</v>
      </c>
      <c r="I11416" s="99">
        <v>82.014542771069557</v>
      </c>
      <c r="J11416" s="96"/>
      <c r="K11416" s="96"/>
      <c r="L11416" s="96"/>
      <c r="M11416" s="96"/>
      <c r="N11416" s="96"/>
      <c r="O11416" s="96"/>
      <c r="P11416" s="96"/>
    </row>
    <row r="11417" spans="1:16" x14ac:dyDescent="0.25">
      <c r="A11417" s="97">
        <v>43817</v>
      </c>
      <c r="B11417" s="101">
        <v>35</v>
      </c>
      <c r="C11417" s="92" t="str">
        <f t="shared" si="534"/>
        <v>POST /domestic-scheduled-payments</v>
      </c>
      <c r="D11417" s="94" t="s">
        <v>208</v>
      </c>
      <c r="E11417" s="93" t="str">
        <f t="shared" si="535"/>
        <v>PISP</v>
      </c>
      <c r="F11417" s="93" t="str">
        <f t="shared" si="536"/>
        <v>Y</v>
      </c>
      <c r="G11417" s="95">
        <v>28070889.303853169</v>
      </c>
      <c r="H11417" s="99">
        <v>41272.483866260176</v>
      </c>
      <c r="I11417" s="99">
        <v>162.4972868078091</v>
      </c>
      <c r="J11417" s="96"/>
      <c r="K11417" s="96"/>
      <c r="L11417" s="96"/>
      <c r="M11417" s="96"/>
      <c r="N11417" s="96"/>
      <c r="O11417" s="96"/>
      <c r="P11417" s="96"/>
    </row>
    <row r="11418" spans="1:16" x14ac:dyDescent="0.25">
      <c r="A11418" s="97">
        <v>43817</v>
      </c>
      <c r="B11418" s="101">
        <v>36</v>
      </c>
      <c r="C11418" s="92" t="str">
        <f t="shared" si="534"/>
        <v>GET /domestic-scheduled-payments/{DomesticScheduledPaymentId}</v>
      </c>
      <c r="D11418" s="94" t="s">
        <v>208</v>
      </c>
      <c r="E11418" s="93" t="str">
        <f t="shared" si="535"/>
        <v>PISP</v>
      </c>
      <c r="F11418" s="93" t="str">
        <f t="shared" si="536"/>
        <v>Y</v>
      </c>
      <c r="G11418" s="95">
        <v>12945474.395071199</v>
      </c>
      <c r="H11418" s="99">
        <v>32698.787582178669</v>
      </c>
      <c r="I11418" s="99">
        <v>81.280868566082447</v>
      </c>
      <c r="J11418" s="96"/>
      <c r="K11418" s="96"/>
      <c r="L11418" s="96"/>
      <c r="M11418" s="96"/>
      <c r="N11418" s="96"/>
      <c r="O11418" s="96"/>
      <c r="P11418" s="96"/>
    </row>
    <row r="11419" spans="1:16" x14ac:dyDescent="0.25">
      <c r="A11419" s="97">
        <v>43817</v>
      </c>
      <c r="B11419" s="101">
        <v>37</v>
      </c>
      <c r="C11419" s="92" t="str">
        <f t="shared" si="534"/>
        <v>POST /domestic-standing-order-consents</v>
      </c>
      <c r="D11419" s="94" t="s">
        <v>208</v>
      </c>
      <c r="E11419" s="93" t="str">
        <f t="shared" si="535"/>
        <v>PISP</v>
      </c>
      <c r="F11419" s="93" t="str">
        <f t="shared" si="536"/>
        <v>N</v>
      </c>
      <c r="G11419" s="95">
        <v>22768711.532681949</v>
      </c>
      <c r="H11419" s="99">
        <v>24764.982789547583</v>
      </c>
      <c r="I11419" s="99">
        <v>213.98926617513038</v>
      </c>
      <c r="J11419" s="96"/>
      <c r="K11419" s="96"/>
      <c r="L11419" s="96"/>
      <c r="M11419" s="96"/>
      <c r="N11419" s="96"/>
      <c r="O11419" s="96"/>
      <c r="P11419" s="96"/>
    </row>
    <row r="11420" spans="1:16" x14ac:dyDescent="0.25">
      <c r="A11420" s="97">
        <v>43817</v>
      </c>
      <c r="B11420" s="101">
        <v>38</v>
      </c>
      <c r="C11420" s="92" t="str">
        <f t="shared" si="534"/>
        <v>GET /domestic-standing-order-consents/{ConsentId}</v>
      </c>
      <c r="D11420" s="94" t="s">
        <v>208</v>
      </c>
      <c r="E11420" s="93" t="str">
        <f t="shared" si="535"/>
        <v>PISP</v>
      </c>
      <c r="F11420" s="93" t="str">
        <f t="shared" si="536"/>
        <v>N</v>
      </c>
      <c r="G11420" s="95">
        <v>22271661.781700157</v>
      </c>
      <c r="H11420" s="99">
        <v>33243.772349722545</v>
      </c>
      <c r="I11420" s="99">
        <v>179.12630154267845</v>
      </c>
      <c r="J11420" s="96"/>
      <c r="K11420" s="96"/>
      <c r="L11420" s="96"/>
      <c r="M11420" s="96"/>
      <c r="N11420" s="96"/>
      <c r="O11420" s="96"/>
      <c r="P11420" s="96"/>
    </row>
    <row r="11421" spans="1:16" x14ac:dyDescent="0.25">
      <c r="A11421" s="97">
        <v>43817</v>
      </c>
      <c r="B11421" s="101">
        <v>39</v>
      </c>
      <c r="C11421" s="92" t="str">
        <f t="shared" si="534"/>
        <v>POST /domestic-standing-orders</v>
      </c>
      <c r="D11421" s="94" t="s">
        <v>208</v>
      </c>
      <c r="E11421" s="93" t="str">
        <f t="shared" si="535"/>
        <v>PISP</v>
      </c>
      <c r="F11421" s="93" t="str">
        <f t="shared" si="536"/>
        <v>Y</v>
      </c>
      <c r="G11421" s="95">
        <v>7719426.0979267629</v>
      </c>
      <c r="H11421" s="99">
        <v>17888.574247836026</v>
      </c>
      <c r="I11421" s="99">
        <v>2.1672750591323857</v>
      </c>
      <c r="J11421" s="96"/>
      <c r="K11421" s="96"/>
      <c r="L11421" s="96"/>
      <c r="M11421" s="96"/>
      <c r="N11421" s="96"/>
      <c r="O11421" s="96"/>
      <c r="P11421" s="96"/>
    </row>
    <row r="11422" spans="1:16" x14ac:dyDescent="0.25">
      <c r="A11422" s="97">
        <v>43817</v>
      </c>
      <c r="B11422" s="101">
        <v>40</v>
      </c>
      <c r="C11422" s="92" t="str">
        <f t="shared" si="534"/>
        <v>GET /domestic-standing-orders/{DomesticStandingOrderId}</v>
      </c>
      <c r="D11422" s="94" t="s">
        <v>208</v>
      </c>
      <c r="E11422" s="93" t="str">
        <f t="shared" si="535"/>
        <v>PISP</v>
      </c>
      <c r="F11422" s="93" t="str">
        <f t="shared" si="536"/>
        <v>Y</v>
      </c>
      <c r="G11422" s="95">
        <v>6028266.3611191902</v>
      </c>
      <c r="H11422" s="99">
        <v>8521.0697440531058</v>
      </c>
      <c r="I11422" s="99">
        <v>250.76214126145567</v>
      </c>
      <c r="J11422" s="96"/>
      <c r="K11422" s="96"/>
      <c r="L11422" s="96"/>
      <c r="M11422" s="96"/>
      <c r="N11422" s="96"/>
      <c r="O11422" s="96"/>
      <c r="P11422" s="96"/>
    </row>
    <row r="11423" spans="1:16" x14ac:dyDescent="0.25">
      <c r="A11423" s="97">
        <v>43817</v>
      </c>
      <c r="B11423" s="101">
        <v>41</v>
      </c>
      <c r="C11423" s="92" t="str">
        <f t="shared" si="534"/>
        <v>POST /international-payment-consents</v>
      </c>
      <c r="D11423" s="94" t="s">
        <v>208</v>
      </c>
      <c r="E11423" s="93" t="str">
        <f t="shared" si="535"/>
        <v>PISP</v>
      </c>
      <c r="F11423" s="93" t="str">
        <f t="shared" si="536"/>
        <v>N</v>
      </c>
      <c r="G11423" s="95">
        <v>35423965.035970382</v>
      </c>
      <c r="H11423" s="99">
        <v>44282.207557593378</v>
      </c>
      <c r="I11423" s="99">
        <v>58.599330432137499</v>
      </c>
      <c r="J11423" s="96"/>
      <c r="K11423" s="96"/>
      <c r="L11423" s="96"/>
      <c r="M11423" s="96"/>
      <c r="N11423" s="96"/>
      <c r="O11423" s="96"/>
      <c r="P11423" s="96"/>
    </row>
    <row r="11424" spans="1:16" x14ac:dyDescent="0.25">
      <c r="A11424" s="97">
        <v>43817</v>
      </c>
      <c r="B11424" s="101">
        <v>42</v>
      </c>
      <c r="C11424" s="92" t="str">
        <f t="shared" si="534"/>
        <v>GET /international-payment-consents/{ConsentId}</v>
      </c>
      <c r="D11424" s="94" t="s">
        <v>208</v>
      </c>
      <c r="E11424" s="93" t="str">
        <f t="shared" si="535"/>
        <v>PISP</v>
      </c>
      <c r="F11424" s="93" t="str">
        <f t="shared" si="536"/>
        <v>N</v>
      </c>
      <c r="G11424" s="95">
        <v>31919254.6732767</v>
      </c>
      <c r="H11424" s="99">
        <v>30165.416320423483</v>
      </c>
      <c r="I11424" s="99">
        <v>233.831426036838</v>
      </c>
      <c r="J11424" s="96"/>
      <c r="K11424" s="96"/>
      <c r="L11424" s="96"/>
      <c r="M11424" s="96"/>
      <c r="N11424" s="96"/>
      <c r="O11424" s="96"/>
      <c r="P11424" s="96"/>
    </row>
    <row r="11425" spans="1:16" x14ac:dyDescent="0.25">
      <c r="A11425" s="97">
        <v>43817</v>
      </c>
      <c r="B11425" s="101">
        <v>43</v>
      </c>
      <c r="C11425" s="92" t="str">
        <f t="shared" si="534"/>
        <v>POST /international-payments</v>
      </c>
      <c r="D11425" s="94" t="s">
        <v>208</v>
      </c>
      <c r="E11425" s="93" t="str">
        <f t="shared" si="535"/>
        <v>PISP</v>
      </c>
      <c r="F11425" s="93" t="str">
        <f t="shared" si="536"/>
        <v>Y</v>
      </c>
      <c r="G11425" s="95">
        <v>32254868.102468427</v>
      </c>
      <c r="H11425" s="99">
        <v>36980.285507343782</v>
      </c>
      <c r="I11425" s="99">
        <v>46.11584154694679</v>
      </c>
      <c r="J11425" s="96"/>
      <c r="K11425" s="96"/>
      <c r="L11425" s="96"/>
      <c r="M11425" s="96"/>
      <c r="N11425" s="96"/>
      <c r="O11425" s="96"/>
      <c r="P11425" s="96"/>
    </row>
    <row r="11426" spans="1:16" x14ac:dyDescent="0.25">
      <c r="A11426" s="97">
        <v>43817</v>
      </c>
      <c r="B11426" s="101">
        <v>44</v>
      </c>
      <c r="C11426" s="92" t="str">
        <f t="shared" si="534"/>
        <v>GET /international-payments/{InternationalPaymentId}</v>
      </c>
      <c r="D11426" s="94" t="s">
        <v>208</v>
      </c>
      <c r="E11426" s="93" t="str">
        <f t="shared" si="535"/>
        <v>PISP</v>
      </c>
      <c r="F11426" s="93" t="str">
        <f t="shared" si="536"/>
        <v>Y</v>
      </c>
      <c r="G11426" s="95">
        <v>12237408.769165719</v>
      </c>
      <c r="H11426" s="99">
        <v>18740.239075539885</v>
      </c>
      <c r="I11426" s="99">
        <v>65.396701548854182</v>
      </c>
      <c r="J11426" s="96"/>
      <c r="K11426" s="96"/>
      <c r="L11426" s="96"/>
      <c r="M11426" s="96"/>
      <c r="N11426" s="96"/>
      <c r="O11426" s="96"/>
      <c r="P11426" s="96"/>
    </row>
    <row r="11427" spans="1:16" x14ac:dyDescent="0.25">
      <c r="A11427" s="97">
        <v>43817</v>
      </c>
      <c r="B11427" s="101">
        <v>45</v>
      </c>
      <c r="C11427" s="92" t="str">
        <f t="shared" si="534"/>
        <v>POST /international-scheduled-payment-consents</v>
      </c>
      <c r="D11427" s="94" t="s">
        <v>208</v>
      </c>
      <c r="E11427" s="93" t="str">
        <f t="shared" si="535"/>
        <v>PISP</v>
      </c>
      <c r="F11427" s="93" t="str">
        <f t="shared" si="536"/>
        <v>N</v>
      </c>
      <c r="G11427" s="95">
        <v>24543137.397882011</v>
      </c>
      <c r="H11427" s="99">
        <v>31107.340648284375</v>
      </c>
      <c r="I11427" s="99">
        <v>14.601617224549413</v>
      </c>
      <c r="J11427" s="96"/>
      <c r="K11427" s="96"/>
      <c r="L11427" s="96"/>
      <c r="M11427" s="96"/>
      <c r="N11427" s="96"/>
      <c r="O11427" s="96"/>
      <c r="P11427" s="96"/>
    </row>
    <row r="11428" spans="1:16" x14ac:dyDescent="0.25">
      <c r="A11428" s="97">
        <v>43817</v>
      </c>
      <c r="B11428" s="101">
        <v>46</v>
      </c>
      <c r="C11428" s="92" t="str">
        <f t="shared" si="534"/>
        <v>GET /international-scheduled-payment-consents/{ConsentId}</v>
      </c>
      <c r="D11428" s="94" t="s">
        <v>208</v>
      </c>
      <c r="E11428" s="93" t="str">
        <f t="shared" si="535"/>
        <v>PISP</v>
      </c>
      <c r="F11428" s="93" t="str">
        <f t="shared" si="536"/>
        <v>N</v>
      </c>
      <c r="G11428" s="95">
        <v>9086039.1822479926</v>
      </c>
      <c r="H11428" s="99">
        <v>27521.049040516056</v>
      </c>
      <c r="I11428" s="99">
        <v>28.11093936089225</v>
      </c>
      <c r="J11428" s="96"/>
      <c r="K11428" s="96"/>
      <c r="L11428" s="96"/>
      <c r="M11428" s="96"/>
      <c r="N11428" s="96"/>
      <c r="O11428" s="96"/>
      <c r="P11428" s="96"/>
    </row>
    <row r="11429" spans="1:16" x14ac:dyDescent="0.25">
      <c r="A11429" s="97">
        <v>43817</v>
      </c>
      <c r="B11429" s="101">
        <v>47</v>
      </c>
      <c r="C11429" s="92" t="str">
        <f t="shared" si="534"/>
        <v>POST /international-scheduled-payments</v>
      </c>
      <c r="D11429" s="94" t="s">
        <v>208</v>
      </c>
      <c r="E11429" s="93" t="str">
        <f t="shared" si="535"/>
        <v>PISP</v>
      </c>
      <c r="F11429" s="93" t="str">
        <f t="shared" si="536"/>
        <v>Y</v>
      </c>
      <c r="G11429" s="95">
        <v>12291581.933632948</v>
      </c>
      <c r="H11429" s="99">
        <v>23171.946519361714</v>
      </c>
      <c r="I11429" s="99">
        <v>73.350448014068746</v>
      </c>
      <c r="J11429" s="96"/>
      <c r="K11429" s="96"/>
      <c r="L11429" s="96"/>
      <c r="M11429" s="96"/>
      <c r="N11429" s="96"/>
      <c r="O11429" s="96"/>
      <c r="P11429" s="96"/>
    </row>
    <row r="11430" spans="1:16" x14ac:dyDescent="0.25">
      <c r="A11430" s="97">
        <v>43817</v>
      </c>
      <c r="B11430" s="101">
        <v>48</v>
      </c>
      <c r="C11430" s="92" t="str">
        <f t="shared" si="534"/>
        <v>GET /international-scheduled-payments/{InternationalScheduledPaymentId}</v>
      </c>
      <c r="D11430" s="94" t="s">
        <v>208</v>
      </c>
      <c r="E11430" s="93" t="str">
        <f t="shared" si="535"/>
        <v>PISP</v>
      </c>
      <c r="F11430" s="93" t="str">
        <f t="shared" si="536"/>
        <v>Y</v>
      </c>
      <c r="G11430" s="95">
        <v>19527731.437784094</v>
      </c>
      <c r="H11430" s="99">
        <v>34275.886573420867</v>
      </c>
      <c r="I11430" s="99">
        <v>52.836116274237817</v>
      </c>
      <c r="J11430" s="96"/>
      <c r="K11430" s="96"/>
      <c r="L11430" s="96"/>
      <c r="M11430" s="96"/>
      <c r="N11430" s="96"/>
      <c r="O11430" s="96"/>
      <c r="P11430" s="96"/>
    </row>
    <row r="11431" spans="1:16" x14ac:dyDescent="0.25">
      <c r="A11431" s="97">
        <v>43817</v>
      </c>
      <c r="B11431" s="101">
        <v>49</v>
      </c>
      <c r="C11431" s="92" t="str">
        <f t="shared" si="534"/>
        <v>POST /international-standing-order-consents</v>
      </c>
      <c r="D11431" s="94" t="s">
        <v>208</v>
      </c>
      <c r="E11431" s="93" t="str">
        <f t="shared" si="535"/>
        <v>PISP</v>
      </c>
      <c r="F11431" s="93" t="str">
        <f t="shared" si="536"/>
        <v>N</v>
      </c>
      <c r="G11431" s="95">
        <v>3507948.3291539727</v>
      </c>
      <c r="H11431" s="99">
        <v>12054.681318084053</v>
      </c>
      <c r="I11431" s="99">
        <v>5.629823104219672</v>
      </c>
      <c r="J11431" s="96"/>
      <c r="K11431" s="96"/>
      <c r="L11431" s="96"/>
      <c r="M11431" s="96"/>
      <c r="N11431" s="96"/>
      <c r="O11431" s="96"/>
      <c r="P11431" s="96"/>
    </row>
    <row r="11432" spans="1:16" x14ac:dyDescent="0.25">
      <c r="A11432" s="97">
        <v>43817</v>
      </c>
      <c r="B11432" s="101">
        <v>50</v>
      </c>
      <c r="C11432" s="92" t="str">
        <f t="shared" si="534"/>
        <v>GET /international-standing-order-consents/{ConsentId}</v>
      </c>
      <c r="D11432" s="94" t="s">
        <v>208</v>
      </c>
      <c r="E11432" s="93" t="str">
        <f t="shared" si="535"/>
        <v>PISP</v>
      </c>
      <c r="F11432" s="93" t="str">
        <f t="shared" si="536"/>
        <v>N</v>
      </c>
      <c r="G11432" s="95">
        <v>18070992.397437967</v>
      </c>
      <c r="H11432" s="99">
        <v>32689.553207707315</v>
      </c>
      <c r="I11432" s="99">
        <v>235.20664761279684</v>
      </c>
      <c r="J11432" s="96"/>
      <c r="K11432" s="96"/>
      <c r="L11432" s="96"/>
      <c r="M11432" s="96"/>
      <c r="N11432" s="96"/>
      <c r="O11432" s="96"/>
      <c r="P11432" s="96"/>
    </row>
    <row r="11433" spans="1:16" x14ac:dyDescent="0.25">
      <c r="A11433" s="97">
        <v>43817</v>
      </c>
      <c r="B11433" s="101">
        <v>51</v>
      </c>
      <c r="C11433" s="92" t="str">
        <f t="shared" si="534"/>
        <v>POST /international-standing-orders</v>
      </c>
      <c r="D11433" s="94" t="s">
        <v>208</v>
      </c>
      <c r="E11433" s="93" t="str">
        <f t="shared" si="535"/>
        <v>PISP</v>
      </c>
      <c r="F11433" s="93" t="str">
        <f t="shared" si="536"/>
        <v>Y</v>
      </c>
      <c r="G11433" s="95">
        <v>13441587.752591323</v>
      </c>
      <c r="H11433" s="99">
        <v>24435.181085010932</v>
      </c>
      <c r="I11433" s="99">
        <v>225.72929091169701</v>
      </c>
      <c r="J11433" s="96"/>
      <c r="K11433" s="96"/>
      <c r="L11433" s="96"/>
      <c r="M11433" s="96"/>
      <c r="N11433" s="96"/>
      <c r="O11433" s="96"/>
      <c r="P11433" s="96"/>
    </row>
    <row r="11434" spans="1:16" x14ac:dyDescent="0.25">
      <c r="A11434" s="97">
        <v>43817</v>
      </c>
      <c r="B11434" s="101">
        <v>52</v>
      </c>
      <c r="C11434" s="92" t="str">
        <f t="shared" si="534"/>
        <v>GET /international-standing-orders/{InternationalStandingOrderPaymentId}</v>
      </c>
      <c r="D11434" s="94" t="s">
        <v>208</v>
      </c>
      <c r="E11434" s="93" t="str">
        <f t="shared" si="535"/>
        <v>PISP</v>
      </c>
      <c r="F11434" s="93" t="str">
        <f t="shared" si="536"/>
        <v>Y</v>
      </c>
      <c r="G11434" s="95">
        <v>6331002.5240409039</v>
      </c>
      <c r="H11434" s="99">
        <v>16608.228935695559</v>
      </c>
      <c r="I11434" s="99">
        <v>78.065149204082729</v>
      </c>
      <c r="J11434" s="96"/>
      <c r="K11434" s="96"/>
      <c r="L11434" s="96"/>
      <c r="M11434" s="96"/>
      <c r="N11434" s="96"/>
      <c r="O11434" s="96"/>
      <c r="P11434" s="96"/>
    </row>
    <row r="11435" spans="1:16" x14ac:dyDescent="0.25">
      <c r="A11435" s="97">
        <v>43817</v>
      </c>
      <c r="B11435" s="101">
        <v>53</v>
      </c>
      <c r="C11435" s="92" t="str">
        <f t="shared" si="534"/>
        <v>POST /file-payment-consents</v>
      </c>
      <c r="D11435" s="94" t="s">
        <v>208</v>
      </c>
      <c r="E11435" s="93" t="str">
        <f t="shared" si="535"/>
        <v>PISP</v>
      </c>
      <c r="F11435" s="93" t="str">
        <f t="shared" si="536"/>
        <v>N</v>
      </c>
      <c r="G11435" s="95">
        <v>12503989.348793954</v>
      </c>
      <c r="H11435" s="99">
        <v>15429.383555863924</v>
      </c>
      <c r="I11435" s="99">
        <v>24.08285753457254</v>
      </c>
      <c r="J11435" s="96"/>
      <c r="K11435" s="96"/>
      <c r="L11435" s="96"/>
      <c r="M11435" s="96"/>
      <c r="N11435" s="96"/>
      <c r="O11435" s="96"/>
      <c r="P11435" s="96"/>
    </row>
    <row r="11436" spans="1:16" x14ac:dyDescent="0.25">
      <c r="A11436" s="97">
        <v>43817</v>
      </c>
      <c r="B11436" s="101">
        <v>54</v>
      </c>
      <c r="C11436" s="92" t="str">
        <f t="shared" si="534"/>
        <v>GET /file-payment-consents/{ConsentId}</v>
      </c>
      <c r="D11436" s="94" t="s">
        <v>208</v>
      </c>
      <c r="E11436" s="93" t="str">
        <f t="shared" si="535"/>
        <v>PISP</v>
      </c>
      <c r="F11436" s="93" t="str">
        <f t="shared" si="536"/>
        <v>N</v>
      </c>
      <c r="G11436" s="95">
        <v>19170368.553948049</v>
      </c>
      <c r="H11436" s="99">
        <v>24862.067945262319</v>
      </c>
      <c r="I11436" s="99">
        <v>180.54894656986934</v>
      </c>
      <c r="J11436" s="96"/>
      <c r="K11436" s="96"/>
      <c r="L11436" s="96"/>
      <c r="M11436" s="96"/>
      <c r="N11436" s="96"/>
      <c r="O11436" s="96"/>
      <c r="P11436" s="96"/>
    </row>
    <row r="11437" spans="1:16" x14ac:dyDescent="0.25">
      <c r="A11437" s="97">
        <v>43817</v>
      </c>
      <c r="B11437" s="101">
        <v>55</v>
      </c>
      <c r="C11437" s="92" t="str">
        <f t="shared" si="534"/>
        <v>POST /file-payment-consents/{ConsentId}/file</v>
      </c>
      <c r="D11437" s="94" t="s">
        <v>208</v>
      </c>
      <c r="E11437" s="93" t="str">
        <f t="shared" si="535"/>
        <v>PISP</v>
      </c>
      <c r="F11437" s="93" t="str">
        <f t="shared" si="536"/>
        <v>N</v>
      </c>
      <c r="G11437" s="95">
        <v>18951739.219817404</v>
      </c>
      <c r="H11437" s="99">
        <v>34375.930543695809</v>
      </c>
      <c r="I11437" s="99">
        <v>64.287950011523677</v>
      </c>
      <c r="J11437" s="96"/>
      <c r="K11437" s="96"/>
      <c r="L11437" s="96"/>
      <c r="M11437" s="96"/>
      <c r="N11437" s="96"/>
      <c r="O11437" s="96"/>
      <c r="P11437" s="96"/>
    </row>
    <row r="11438" spans="1:16" x14ac:dyDescent="0.25">
      <c r="A11438" s="97">
        <v>43817</v>
      </c>
      <c r="B11438" s="101">
        <v>56</v>
      </c>
      <c r="C11438" s="92" t="str">
        <f t="shared" si="534"/>
        <v>GET /file-payment-consents/{ConsentId}/file</v>
      </c>
      <c r="D11438" s="94" t="s">
        <v>208</v>
      </c>
      <c r="E11438" s="93" t="str">
        <f t="shared" si="535"/>
        <v>PISP</v>
      </c>
      <c r="F11438" s="93" t="str">
        <f t="shared" si="536"/>
        <v>N</v>
      </c>
      <c r="G11438" s="95">
        <v>24743859.929325774</v>
      </c>
      <c r="H11438" s="99">
        <v>35515.382818187099</v>
      </c>
      <c r="I11438" s="99">
        <v>40.302553404954288</v>
      </c>
      <c r="J11438" s="96"/>
      <c r="K11438" s="96"/>
      <c r="L11438" s="96"/>
      <c r="M11438" s="96"/>
      <c r="N11438" s="96"/>
      <c r="O11438" s="96"/>
      <c r="P11438" s="96"/>
    </row>
    <row r="11439" spans="1:16" x14ac:dyDescent="0.25">
      <c r="A11439" s="97">
        <v>43817</v>
      </c>
      <c r="B11439" s="101">
        <v>57</v>
      </c>
      <c r="C11439" s="92" t="str">
        <f t="shared" si="534"/>
        <v>POST /file-payments</v>
      </c>
      <c r="D11439" s="94" t="s">
        <v>208</v>
      </c>
      <c r="E11439" s="93" t="str">
        <f t="shared" si="535"/>
        <v>PISP</v>
      </c>
      <c r="F11439" s="93" t="str">
        <f t="shared" si="536"/>
        <v>Y</v>
      </c>
      <c r="G11439" s="95">
        <v>371932577.32742131</v>
      </c>
      <c r="H11439" s="99">
        <v>3715.1784509249474</v>
      </c>
      <c r="I11439" s="99">
        <v>57.437680790626509</v>
      </c>
      <c r="J11439" s="96"/>
      <c r="K11439" s="96"/>
      <c r="L11439" s="96"/>
      <c r="M11439" s="96"/>
      <c r="N11439" s="96"/>
      <c r="O11439" s="96"/>
      <c r="P11439" s="96"/>
    </row>
    <row r="11440" spans="1:16" x14ac:dyDescent="0.25">
      <c r="A11440" s="97">
        <v>43817</v>
      </c>
      <c r="B11440" s="101">
        <v>58</v>
      </c>
      <c r="C11440" s="92" t="str">
        <f t="shared" si="534"/>
        <v>GET /file-payments/{FilePaymentId}</v>
      </c>
      <c r="D11440" s="94" t="s">
        <v>208</v>
      </c>
      <c r="E11440" s="93" t="str">
        <f t="shared" si="535"/>
        <v>PISP</v>
      </c>
      <c r="F11440" s="93" t="str">
        <f t="shared" si="536"/>
        <v>Y</v>
      </c>
      <c r="G11440" s="95">
        <v>63594974.663987637</v>
      </c>
      <c r="H11440" s="99">
        <v>902.93386292423259</v>
      </c>
      <c r="I11440" s="99">
        <v>127.38728271683117</v>
      </c>
      <c r="J11440" s="96"/>
      <c r="K11440" s="96"/>
      <c r="L11440" s="96"/>
      <c r="M11440" s="96"/>
      <c r="N11440" s="96"/>
      <c r="O11440" s="96"/>
      <c r="P11440" s="96"/>
    </row>
    <row r="11441" spans="1:16" x14ac:dyDescent="0.25">
      <c r="A11441" s="97">
        <v>43817</v>
      </c>
      <c r="B11441" s="101">
        <v>59</v>
      </c>
      <c r="C11441" s="92" t="str">
        <f t="shared" si="534"/>
        <v>GET /file-payments/{FilePaymentId}/report-file</v>
      </c>
      <c r="D11441" s="94" t="s">
        <v>208</v>
      </c>
      <c r="E11441" s="93" t="str">
        <f t="shared" si="535"/>
        <v>PISP</v>
      </c>
      <c r="F11441" s="93" t="str">
        <f t="shared" si="536"/>
        <v>Y</v>
      </c>
      <c r="G11441" s="95">
        <v>64251704.57195916</v>
      </c>
      <c r="H11441" s="99">
        <v>2530.7310878221469</v>
      </c>
      <c r="I11441" s="99">
        <v>86.397872585356794</v>
      </c>
      <c r="J11441" s="96"/>
      <c r="K11441" s="96"/>
      <c r="L11441" s="96"/>
      <c r="M11441" s="96"/>
      <c r="N11441" s="96"/>
      <c r="O11441" s="96"/>
      <c r="P11441" s="96"/>
    </row>
    <row r="11442" spans="1:16" x14ac:dyDescent="0.25">
      <c r="A11442" s="97">
        <v>43817</v>
      </c>
      <c r="B11442" s="101">
        <v>60</v>
      </c>
      <c r="C11442" s="92" t="str">
        <f t="shared" si="534"/>
        <v>POST /funds-confirmation-consents</v>
      </c>
      <c r="D11442" s="94" t="s">
        <v>208</v>
      </c>
      <c r="E11442" s="93" t="str">
        <f t="shared" si="535"/>
        <v>CoF</v>
      </c>
      <c r="F11442" s="93" t="str">
        <f t="shared" si="536"/>
        <v>N</v>
      </c>
      <c r="G11442" s="95">
        <v>12079295.829733538</v>
      </c>
      <c r="H11442" s="99">
        <v>16141.482374654564</v>
      </c>
      <c r="I11442" s="99">
        <v>13.795694861893947</v>
      </c>
      <c r="J11442" s="96"/>
      <c r="K11442" s="96"/>
      <c r="L11442" s="96"/>
      <c r="M11442" s="96"/>
      <c r="N11442" s="96"/>
      <c r="O11442" s="96"/>
      <c r="P11442" s="96"/>
    </row>
    <row r="11443" spans="1:16" x14ac:dyDescent="0.25">
      <c r="A11443" s="97">
        <v>43817</v>
      </c>
      <c r="B11443" s="101">
        <v>61</v>
      </c>
      <c r="C11443" s="92" t="str">
        <f t="shared" si="534"/>
        <v>GET /funds-confirmation-consents/{ConsentId}</v>
      </c>
      <c r="D11443" s="94" t="s">
        <v>208</v>
      </c>
      <c r="E11443" s="93" t="str">
        <f t="shared" si="535"/>
        <v>CoF</v>
      </c>
      <c r="F11443" s="93" t="str">
        <f t="shared" si="536"/>
        <v>N</v>
      </c>
      <c r="G11443" s="95">
        <v>19919946.901696406</v>
      </c>
      <c r="H11443" s="99">
        <v>43992.247085624913</v>
      </c>
      <c r="I11443" s="99">
        <v>181.56771016268249</v>
      </c>
      <c r="J11443" s="96"/>
      <c r="K11443" s="96"/>
      <c r="L11443" s="96"/>
      <c r="M11443" s="96"/>
      <c r="N11443" s="96"/>
      <c r="O11443" s="96"/>
      <c r="P11443" s="96"/>
    </row>
    <row r="11444" spans="1:16" x14ac:dyDescent="0.25">
      <c r="A11444" s="97">
        <v>43817</v>
      </c>
      <c r="B11444" s="101">
        <v>62</v>
      </c>
      <c r="C11444" s="92" t="str">
        <f t="shared" si="534"/>
        <v>DELETE /funds-confirmation-consents/{ConsentId}</v>
      </c>
      <c r="D11444" s="94" t="s">
        <v>208</v>
      </c>
      <c r="E11444" s="93" t="str">
        <f t="shared" si="535"/>
        <v>CoF</v>
      </c>
      <c r="F11444" s="93" t="str">
        <f t="shared" si="536"/>
        <v>N</v>
      </c>
      <c r="G11444" s="95">
        <v>6534443.4478284912</v>
      </c>
      <c r="H11444" s="99">
        <v>13978.006338498431</v>
      </c>
      <c r="I11444" s="99">
        <v>107.33507098785594</v>
      </c>
      <c r="J11444" s="96"/>
      <c r="K11444" s="96"/>
      <c r="L11444" s="96"/>
      <c r="M11444" s="96"/>
      <c r="N11444" s="96"/>
      <c r="O11444" s="96"/>
      <c r="P11444" s="96"/>
    </row>
    <row r="11445" spans="1:16" x14ac:dyDescent="0.25">
      <c r="A11445" s="97">
        <v>43817</v>
      </c>
      <c r="B11445" s="101">
        <v>63</v>
      </c>
      <c r="C11445" s="92" t="str">
        <f t="shared" si="534"/>
        <v>POST /funds-confirmations</v>
      </c>
      <c r="D11445" s="94" t="s">
        <v>208</v>
      </c>
      <c r="E11445" s="93" t="str">
        <f t="shared" si="535"/>
        <v>CoF</v>
      </c>
      <c r="F11445" s="93" t="str">
        <f t="shared" si="536"/>
        <v>Y</v>
      </c>
      <c r="G11445" s="95">
        <v>8832474.461696038</v>
      </c>
      <c r="H11445" s="99">
        <v>16050.583793231894</v>
      </c>
      <c r="I11445" s="99">
        <v>229.97389970624013</v>
      </c>
      <c r="J11445" s="96"/>
      <c r="K11445" s="96"/>
      <c r="L11445" s="96"/>
      <c r="M11445" s="96"/>
      <c r="N11445" s="96"/>
      <c r="O11445" s="96"/>
      <c r="P11445" s="96"/>
    </row>
    <row r="11446" spans="1:16" x14ac:dyDescent="0.25">
      <c r="A11446" s="97">
        <v>43817</v>
      </c>
      <c r="B11446" s="101">
        <v>75</v>
      </c>
      <c r="C11446" s="92" t="str">
        <f t="shared" si="534"/>
        <v>GET /domestic-payment-consents/{ConsentId}/funds-confirmation</v>
      </c>
      <c r="D11446" s="94" t="s">
        <v>208</v>
      </c>
      <c r="E11446" s="93" t="str">
        <f t="shared" si="535"/>
        <v>CoF</v>
      </c>
      <c r="F11446" s="93" t="str">
        <f t="shared" si="536"/>
        <v>Y</v>
      </c>
      <c r="G11446" s="95">
        <v>3786573.2602215405</v>
      </c>
      <c r="H11446" s="99">
        <v>6968.6498659230065</v>
      </c>
      <c r="I11446" s="99">
        <v>210.19057731205444</v>
      </c>
      <c r="J11446" s="96"/>
      <c r="K11446" s="96"/>
      <c r="L11446" s="96"/>
      <c r="M11446" s="96"/>
      <c r="N11446" s="96"/>
      <c r="O11446" s="96"/>
      <c r="P11446" s="96"/>
    </row>
    <row r="11447" spans="1:16" x14ac:dyDescent="0.25">
      <c r="A11447" s="97">
        <v>43817</v>
      </c>
      <c r="B11447" s="101">
        <v>76</v>
      </c>
      <c r="C11447" s="92" t="str">
        <f t="shared" si="534"/>
        <v>GET /international-payment-consents/{ConsentId}/funds-confirmation</v>
      </c>
      <c r="D11447" s="94" t="s">
        <v>208</v>
      </c>
      <c r="E11447" s="93" t="str">
        <f t="shared" si="535"/>
        <v>CoF</v>
      </c>
      <c r="F11447" s="93" t="str">
        <f t="shared" si="536"/>
        <v>Y</v>
      </c>
      <c r="G11447" s="95">
        <v>15484347.384985959</v>
      </c>
      <c r="H11447" s="99">
        <v>45820.605063256939</v>
      </c>
      <c r="I11447" s="99">
        <v>99.57497551705255</v>
      </c>
      <c r="J11447" s="96"/>
      <c r="K11447" s="96"/>
      <c r="L11447" s="96"/>
      <c r="M11447" s="96"/>
      <c r="N11447" s="96"/>
      <c r="O11447" s="96"/>
      <c r="P11447" s="96"/>
    </row>
    <row r="11448" spans="1:16" x14ac:dyDescent="0.25">
      <c r="A11448" s="97">
        <v>43817</v>
      </c>
      <c r="B11448" s="101">
        <v>77</v>
      </c>
      <c r="C11448" s="92" t="str">
        <f t="shared" si="534"/>
        <v>GET /international-scheduled-payment-consents/{ConsentId}/funds-confirmation</v>
      </c>
      <c r="D11448" s="94" t="s">
        <v>208</v>
      </c>
      <c r="E11448" s="93" t="str">
        <f t="shared" si="535"/>
        <v>CoF</v>
      </c>
      <c r="F11448" s="93" t="str">
        <f t="shared" si="536"/>
        <v>Y</v>
      </c>
      <c r="G11448" s="95">
        <v>30010857.710152868</v>
      </c>
      <c r="H11448" s="99">
        <v>49613.218603223628</v>
      </c>
      <c r="I11448" s="99">
        <v>8.7020657068918599</v>
      </c>
      <c r="J11448" s="96"/>
      <c r="K11448" s="96"/>
      <c r="L11448" s="96"/>
      <c r="M11448" s="96"/>
      <c r="N11448" s="96"/>
      <c r="O11448" s="96"/>
      <c r="P11448" s="96"/>
    </row>
    <row r="11449" spans="1:16" x14ac:dyDescent="0.25">
      <c r="A11449" s="97">
        <v>43817</v>
      </c>
      <c r="B11449" s="101">
        <v>78</v>
      </c>
      <c r="C11449" s="92" t="str">
        <f t="shared" si="534"/>
        <v>GET /accounts/{AccountId}/parties</v>
      </c>
      <c r="D11449" s="94" t="s">
        <v>208</v>
      </c>
      <c r="E11449" s="93" t="str">
        <f t="shared" si="535"/>
        <v>AISP</v>
      </c>
      <c r="F11449" s="93" t="str">
        <f t="shared" si="536"/>
        <v>Y</v>
      </c>
      <c r="G11449" s="104">
        <v>1081548.3367235253</v>
      </c>
      <c r="H11449" s="99">
        <v>46222.97722583251</v>
      </c>
      <c r="I11449" s="99">
        <v>0</v>
      </c>
      <c r="J11449" s="96"/>
      <c r="K11449" s="96"/>
      <c r="L11449" s="96"/>
      <c r="M11449" s="96"/>
      <c r="N11449" s="96"/>
      <c r="O11449" s="96"/>
      <c r="P11449" s="96"/>
    </row>
    <row r="11450" spans="1:16" x14ac:dyDescent="0.25">
      <c r="A11450" s="97">
        <v>43817</v>
      </c>
      <c r="B11450" s="101">
        <v>79</v>
      </c>
      <c r="C11450" s="92" t="str">
        <f t="shared" si="534"/>
        <v>GET /domestic-payments/{DomesticPaymentId}/payment-details</v>
      </c>
      <c r="D11450" s="94" t="s">
        <v>208</v>
      </c>
      <c r="E11450" s="93" t="str">
        <f t="shared" si="535"/>
        <v>PISP</v>
      </c>
      <c r="F11450" s="93" t="str">
        <f t="shared" si="536"/>
        <v>Y</v>
      </c>
      <c r="G11450" s="104">
        <v>38640030.088198245</v>
      </c>
      <c r="H11450" s="99">
        <v>44868.322632838615</v>
      </c>
      <c r="I11450" s="99">
        <v>76.196459694824711</v>
      </c>
      <c r="J11450" s="96"/>
      <c r="K11450" s="96"/>
      <c r="L11450" s="96"/>
      <c r="M11450" s="96"/>
      <c r="N11450" s="96"/>
      <c r="O11450" s="96"/>
      <c r="P11450" s="96"/>
    </row>
    <row r="11451" spans="1:16" x14ac:dyDescent="0.25">
      <c r="A11451" s="97">
        <v>43817</v>
      </c>
      <c r="B11451" s="101">
        <v>80</v>
      </c>
      <c r="C11451" s="92" t="str">
        <f t="shared" si="534"/>
        <v>GET /domestic-scheduled-payments/{DomesticScheduledPaymentId}/payment-details</v>
      </c>
      <c r="D11451" s="94" t="s">
        <v>208</v>
      </c>
      <c r="E11451" s="93" t="str">
        <f t="shared" si="535"/>
        <v>PISP</v>
      </c>
      <c r="F11451" s="93" t="str">
        <f t="shared" si="536"/>
        <v>Y</v>
      </c>
      <c r="G11451" s="104">
        <v>14240021.83457832</v>
      </c>
      <c r="H11451" s="99">
        <v>35968.666340396536</v>
      </c>
      <c r="I11451" s="99">
        <v>89.408955422690696</v>
      </c>
      <c r="J11451" s="96"/>
      <c r="K11451" s="96"/>
      <c r="L11451" s="96"/>
      <c r="M11451" s="96"/>
      <c r="N11451" s="96"/>
      <c r="O11451" s="96"/>
      <c r="P11451" s="96"/>
    </row>
    <row r="11452" spans="1:16" x14ac:dyDescent="0.25">
      <c r="A11452" s="97">
        <v>43817</v>
      </c>
      <c r="B11452" s="101">
        <v>81</v>
      </c>
      <c r="C11452" s="92" t="str">
        <f t="shared" si="534"/>
        <v>GET /domestic-standing-orders/{DomesticStandingOrderId}/payment-details</v>
      </c>
      <c r="D11452" s="94" t="s">
        <v>208</v>
      </c>
      <c r="E11452" s="93" t="str">
        <f t="shared" si="535"/>
        <v>PISP</v>
      </c>
      <c r="F11452" s="93" t="str">
        <f t="shared" si="536"/>
        <v>Y</v>
      </c>
      <c r="G11452" s="104">
        <v>6631092.99723111</v>
      </c>
      <c r="H11452" s="99">
        <v>9373.1767184584169</v>
      </c>
      <c r="I11452" s="99">
        <v>275.83835538760127</v>
      </c>
      <c r="J11452" s="96"/>
      <c r="K11452" s="96"/>
      <c r="L11452" s="96"/>
      <c r="M11452" s="96"/>
      <c r="N11452" s="96"/>
      <c r="O11452" s="96"/>
      <c r="P11452" s="96"/>
    </row>
    <row r="11453" spans="1:16" x14ac:dyDescent="0.25">
      <c r="A11453" s="97">
        <v>43817</v>
      </c>
      <c r="B11453" s="101">
        <v>82</v>
      </c>
      <c r="C11453" s="92" t="str">
        <f t="shared" si="534"/>
        <v>GET /international-payments/{InternationalPaymentId}/payment-details</v>
      </c>
      <c r="D11453" s="94" t="s">
        <v>208</v>
      </c>
      <c r="E11453" s="93" t="str">
        <f t="shared" si="535"/>
        <v>PISP</v>
      </c>
      <c r="F11453" s="93" t="str">
        <f t="shared" si="536"/>
        <v>Y</v>
      </c>
      <c r="G11453" s="104">
        <v>13461149.646082291</v>
      </c>
      <c r="H11453" s="99">
        <v>20614.262983093875</v>
      </c>
      <c r="I11453" s="99">
        <v>71.93637170373961</v>
      </c>
      <c r="J11453" s="96"/>
      <c r="K11453" s="96"/>
      <c r="L11453" s="96"/>
      <c r="M11453" s="96"/>
      <c r="N11453" s="96"/>
      <c r="O11453" s="96"/>
      <c r="P11453" s="96"/>
    </row>
    <row r="11454" spans="1:16" x14ac:dyDescent="0.25">
      <c r="A11454" s="97">
        <v>43817</v>
      </c>
      <c r="B11454" s="101">
        <v>83</v>
      </c>
      <c r="C11454" s="92" t="str">
        <f t="shared" si="534"/>
        <v>GET /international-scheduled-payments/{InternationalScheduledPaymentId}/payment-details</v>
      </c>
      <c r="D11454" s="94" t="s">
        <v>208</v>
      </c>
      <c r="E11454" s="93" t="str">
        <f t="shared" si="535"/>
        <v>PISP</v>
      </c>
      <c r="F11454" s="93" t="str">
        <f t="shared" si="536"/>
        <v>Y</v>
      </c>
      <c r="G11454" s="104">
        <v>21480504.581562504</v>
      </c>
      <c r="H11454" s="99">
        <v>37703.475230762953</v>
      </c>
      <c r="I11454" s="99">
        <v>58.119727901661605</v>
      </c>
      <c r="J11454" s="96"/>
      <c r="K11454" s="96"/>
      <c r="L11454" s="96"/>
      <c r="M11454" s="96"/>
      <c r="N11454" s="96"/>
      <c r="O11454" s="96"/>
      <c r="P11454" s="96"/>
    </row>
    <row r="11455" spans="1:16" x14ac:dyDescent="0.25">
      <c r="A11455" s="97">
        <v>43817</v>
      </c>
      <c r="B11455" s="101">
        <v>84</v>
      </c>
      <c r="C11455" s="92" t="str">
        <f t="shared" si="534"/>
        <v>GET /international-standing-orders/{InternationalStandingOrderPaymentId}/payment-details</v>
      </c>
      <c r="D11455" s="94" t="s">
        <v>208</v>
      </c>
      <c r="E11455" s="93" t="str">
        <f t="shared" si="535"/>
        <v>PISP</v>
      </c>
      <c r="F11455" s="93" t="str">
        <f t="shared" si="536"/>
        <v>Y</v>
      </c>
      <c r="G11455" s="104">
        <v>6964102.7764449948</v>
      </c>
      <c r="H11455" s="99">
        <v>18269.051829265118</v>
      </c>
      <c r="I11455" s="99">
        <v>85.871664124491005</v>
      </c>
      <c r="J11455" s="96"/>
      <c r="K11455" s="96"/>
      <c r="L11455" s="96"/>
      <c r="M11455" s="96"/>
      <c r="N11455" s="96"/>
      <c r="O11455" s="96"/>
      <c r="P11455" s="96"/>
    </row>
    <row r="11456" spans="1:16" x14ac:dyDescent="0.25">
      <c r="A11456" s="97">
        <v>43817</v>
      </c>
      <c r="B11456" s="101">
        <v>85</v>
      </c>
      <c r="C11456" s="92" t="str">
        <f t="shared" si="534"/>
        <v>GET /file-payments/{FilePaymentId}/payment-details</v>
      </c>
      <c r="D11456" s="94" t="s">
        <v>208</v>
      </c>
      <c r="E11456" s="93" t="str">
        <f t="shared" si="535"/>
        <v>PISP</v>
      </c>
      <c r="F11456" s="93" t="str">
        <f t="shared" si="536"/>
        <v>Y</v>
      </c>
      <c r="G11456" s="104">
        <v>70676875.02915509</v>
      </c>
      <c r="H11456" s="99">
        <v>2783.804196604362</v>
      </c>
      <c r="I11456" s="99">
        <v>95.037659843892484</v>
      </c>
      <c r="J11456" s="96"/>
      <c r="K11456" s="96"/>
      <c r="L11456" s="96"/>
      <c r="M11456" s="96"/>
      <c r="N11456" s="96"/>
      <c r="O11456" s="96"/>
      <c r="P11456" s="96"/>
    </row>
    <row r="11457" spans="1:16" x14ac:dyDescent="0.25">
      <c r="A11457" s="97">
        <v>43817</v>
      </c>
      <c r="B11457" s="101">
        <v>86</v>
      </c>
      <c r="C11457" s="92" t="str">
        <f t="shared" si="534"/>
        <v>POST /event-subscriptions</v>
      </c>
      <c r="D11457" s="94" t="s">
        <v>208</v>
      </c>
      <c r="E11457" s="93" t="str">
        <f t="shared" si="535"/>
        <v>Notifications</v>
      </c>
      <c r="F11457" s="93" t="str">
        <f t="shared" si="536"/>
        <v>N</v>
      </c>
      <c r="G11457" s="104">
        <v>10871366.246760184</v>
      </c>
      <c r="H11457" s="99">
        <v>14527.334137189107</v>
      </c>
      <c r="I11457" s="99">
        <v>12.416125375704553</v>
      </c>
      <c r="J11457" s="96"/>
      <c r="K11457" s="96"/>
      <c r="L11457" s="96"/>
      <c r="M11457" s="96"/>
      <c r="N11457" s="96"/>
      <c r="O11457" s="96"/>
      <c r="P11457" s="96"/>
    </row>
    <row r="11458" spans="1:16" x14ac:dyDescent="0.25">
      <c r="A11458" s="97">
        <v>43817</v>
      </c>
      <c r="B11458" s="101">
        <v>87</v>
      </c>
      <c r="C11458" s="92" t="str">
        <f t="shared" si="534"/>
        <v>GET /event-subscriptions</v>
      </c>
      <c r="D11458" s="94" t="s">
        <v>208</v>
      </c>
      <c r="E11458" s="93" t="str">
        <f t="shared" si="535"/>
        <v>Notifications</v>
      </c>
      <c r="F11458" s="93" t="str">
        <f t="shared" si="536"/>
        <v>N</v>
      </c>
      <c r="G11458" s="104">
        <v>17927952.211526766</v>
      </c>
      <c r="H11458" s="99">
        <v>39593.022377062422</v>
      </c>
      <c r="I11458" s="99">
        <v>163.41093914641425</v>
      </c>
      <c r="J11458" s="96"/>
      <c r="K11458" s="96"/>
      <c r="L11458" s="96"/>
      <c r="M11458" s="96"/>
      <c r="N11458" s="96"/>
      <c r="O11458" s="96"/>
      <c r="P11458" s="96"/>
    </row>
    <row r="11459" spans="1:16" x14ac:dyDescent="0.25">
      <c r="A11459" s="97">
        <v>43817</v>
      </c>
      <c r="B11459" s="101">
        <v>88</v>
      </c>
      <c r="C11459" s="92" t="str">
        <f t="shared" si="534"/>
        <v>PUT /event-subscriptions/{EventSubscriptionId}</v>
      </c>
      <c r="D11459" s="94" t="s">
        <v>208</v>
      </c>
      <c r="E11459" s="93" t="str">
        <f t="shared" si="535"/>
        <v>Notifications</v>
      </c>
      <c r="F11459" s="93" t="str">
        <f t="shared" si="536"/>
        <v>N</v>
      </c>
      <c r="G11459" s="104">
        <v>11414934.559098193</v>
      </c>
      <c r="H11459" s="99">
        <v>15253.700844048564</v>
      </c>
      <c r="I11459" s="99">
        <v>13.036931644489782</v>
      </c>
      <c r="J11459" s="96"/>
      <c r="K11459" s="96"/>
      <c r="L11459" s="96"/>
      <c r="M11459" s="96"/>
      <c r="N11459" s="96"/>
      <c r="O11459" s="96"/>
      <c r="P11459" s="96"/>
    </row>
    <row r="11460" spans="1:16" x14ac:dyDescent="0.25">
      <c r="A11460" s="97">
        <v>43817</v>
      </c>
      <c r="B11460" s="101">
        <v>89</v>
      </c>
      <c r="C11460" s="92" t="str">
        <f t="shared" si="534"/>
        <v>DELETE /event-subscriptions/{EventSubscriptionId}</v>
      </c>
      <c r="D11460" s="94" t="s">
        <v>208</v>
      </c>
      <c r="E11460" s="93" t="str">
        <f t="shared" si="535"/>
        <v>Notifications</v>
      </c>
      <c r="F11460" s="93" t="str">
        <f t="shared" si="536"/>
        <v>N</v>
      </c>
      <c r="G11460" s="104">
        <v>7187887.792611341</v>
      </c>
      <c r="H11460" s="99">
        <v>15375.806972348275</v>
      </c>
      <c r="I11460" s="99">
        <v>118.06857808664155</v>
      </c>
      <c r="J11460" s="96"/>
      <c r="K11460" s="96"/>
      <c r="L11460" s="96"/>
      <c r="M11460" s="96"/>
      <c r="N11460" s="96"/>
      <c r="O11460" s="96"/>
      <c r="P11460" s="96"/>
    </row>
    <row r="11461" spans="1:16" x14ac:dyDescent="0.25">
      <c r="A11461" s="97">
        <v>43817</v>
      </c>
      <c r="B11461" s="101">
        <v>90</v>
      </c>
      <c r="C11461" s="92" t="str">
        <f t="shared" si="534"/>
        <v>POST /event-notifications</v>
      </c>
      <c r="D11461" s="94" t="s">
        <v>208</v>
      </c>
      <c r="E11461" s="93" t="str">
        <f t="shared" si="535"/>
        <v>Notifications</v>
      </c>
      <c r="F11461" s="93" t="str">
        <f t="shared" si="536"/>
        <v>N</v>
      </c>
      <c r="G11461" s="104">
        <v>8390850.7386112362</v>
      </c>
      <c r="H11461" s="99">
        <v>15248.054603570299</v>
      </c>
      <c r="I11461" s="99">
        <v>218.4752047209281</v>
      </c>
      <c r="J11461" s="96"/>
      <c r="K11461" s="96"/>
      <c r="L11461" s="96"/>
      <c r="M11461" s="96"/>
      <c r="N11461" s="96"/>
      <c r="O11461" s="96"/>
      <c r="P11461" s="96"/>
    </row>
    <row r="11462" spans="1:16" x14ac:dyDescent="0.25">
      <c r="A11462" s="97">
        <v>43817</v>
      </c>
      <c r="B11462" s="101">
        <v>91</v>
      </c>
      <c r="C11462" s="92" t="str">
        <f t="shared" si="534"/>
        <v>POST /events</v>
      </c>
      <c r="D11462" s="94" t="s">
        <v>208</v>
      </c>
      <c r="E11462" s="93" t="str">
        <f t="shared" si="535"/>
        <v>Notifications</v>
      </c>
      <c r="F11462" s="93" t="str">
        <f t="shared" si="536"/>
        <v>N</v>
      </c>
      <c r="G11462" s="104">
        <v>5880999.1030456424</v>
      </c>
      <c r="H11462" s="99">
        <v>12580.205704648588</v>
      </c>
      <c r="I11462" s="99">
        <v>96.601563889070349</v>
      </c>
      <c r="J11462" s="96"/>
      <c r="K11462" s="96"/>
      <c r="L11462" s="96"/>
      <c r="M11462" s="96"/>
      <c r="N11462" s="96"/>
      <c r="O11462" s="96"/>
      <c r="P11462" s="96"/>
    </row>
    <row r="11463" spans="1:16" x14ac:dyDescent="0.25">
      <c r="A11463" s="97">
        <v>43818</v>
      </c>
      <c r="B11463" s="101">
        <v>0</v>
      </c>
      <c r="C11463" s="92" t="str">
        <f t="shared" si="534"/>
        <v>OIDC endpoints for token IDs</v>
      </c>
      <c r="D11463" s="94" t="s">
        <v>207</v>
      </c>
      <c r="E11463" s="93" t="str">
        <f t="shared" si="535"/>
        <v>OIDC</v>
      </c>
      <c r="F11463" s="93" t="str">
        <f t="shared" si="536"/>
        <v>N</v>
      </c>
      <c r="G11463" s="111">
        <v>768140986.26848459</v>
      </c>
      <c r="H11463" s="99">
        <v>1699763.450961929</v>
      </c>
      <c r="I11463" s="99">
        <v>618.14551470671745</v>
      </c>
      <c r="J11463" s="96"/>
      <c r="K11463" s="96"/>
      <c r="L11463" s="96"/>
      <c r="M11463" s="96"/>
      <c r="N11463" s="96"/>
      <c r="O11463" s="96"/>
      <c r="P11463" s="96"/>
    </row>
    <row r="11464" spans="1:16" x14ac:dyDescent="0.25">
      <c r="A11464" s="100">
        <v>43818</v>
      </c>
      <c r="B11464" s="101">
        <v>1</v>
      </c>
      <c r="C11464" s="92" t="str">
        <f t="shared" ref="C11464:C11527" si="537">VLOOKUP($B11464,endpoints,3)</f>
        <v>POST /account-access-consents</v>
      </c>
      <c r="D11464" s="94" t="s">
        <v>207</v>
      </c>
      <c r="E11464" s="93" t="str">
        <f t="shared" ref="E11464:E11527" si="538">VLOOKUP($B11464,endpoints,4)</f>
        <v>AISP</v>
      </c>
      <c r="F11464" s="93" t="str">
        <f t="shared" ref="F11464:F11527" si="539">VLOOKUP($B11464,endpoints,5)</f>
        <v>N</v>
      </c>
      <c r="G11464" s="95">
        <v>727234.58373504691</v>
      </c>
      <c r="H11464" s="102">
        <v>29281.464438224059</v>
      </c>
      <c r="I11464" s="102">
        <v>92.068076155504357</v>
      </c>
      <c r="J11464" s="96"/>
      <c r="K11464" s="96"/>
      <c r="L11464" s="96"/>
      <c r="M11464" s="96"/>
      <c r="N11464" s="96"/>
      <c r="O11464" s="96"/>
      <c r="P11464" s="96"/>
    </row>
    <row r="11465" spans="1:16" x14ac:dyDescent="0.25">
      <c r="A11465" s="100">
        <v>43818</v>
      </c>
      <c r="B11465" s="101">
        <v>2</v>
      </c>
      <c r="C11465" s="92" t="str">
        <f t="shared" si="537"/>
        <v>GET /account-access-consents/{ConsentId}</v>
      </c>
      <c r="D11465" s="94" t="s">
        <v>207</v>
      </c>
      <c r="E11465" s="93" t="str">
        <f t="shared" si="538"/>
        <v>AISP</v>
      </c>
      <c r="F11465" s="93" t="str">
        <f t="shared" si="539"/>
        <v>N</v>
      </c>
      <c r="G11465" s="95">
        <v>1585290.189867463</v>
      </c>
      <c r="H11465" s="102">
        <v>27138.908155242843</v>
      </c>
      <c r="I11465" s="102">
        <v>38.506719305219654</v>
      </c>
      <c r="J11465" s="96"/>
      <c r="K11465" s="96"/>
      <c r="L11465" s="96"/>
      <c r="M11465" s="96"/>
      <c r="N11465" s="96"/>
      <c r="O11465" s="96"/>
      <c r="P11465" s="96"/>
    </row>
    <row r="11466" spans="1:16" x14ac:dyDescent="0.25">
      <c r="A11466" s="100">
        <v>43818</v>
      </c>
      <c r="B11466" s="101">
        <v>3</v>
      </c>
      <c r="C11466" s="92" t="str">
        <f t="shared" si="537"/>
        <v>DELETE /account-access-consents/{ConsentId}</v>
      </c>
      <c r="D11466" s="94" t="s">
        <v>207</v>
      </c>
      <c r="E11466" s="93" t="str">
        <f t="shared" si="538"/>
        <v>AISP</v>
      </c>
      <c r="F11466" s="93" t="str">
        <f t="shared" si="539"/>
        <v>N</v>
      </c>
      <c r="G11466" s="95">
        <v>803265.23598760902</v>
      </c>
      <c r="H11466" s="102">
        <v>25053.497204431016</v>
      </c>
      <c r="I11466" s="102">
        <v>325.57154800803517</v>
      </c>
      <c r="J11466" s="96"/>
      <c r="K11466" s="96"/>
      <c r="L11466" s="96"/>
      <c r="M11466" s="96"/>
      <c r="N11466" s="96"/>
      <c r="O11466" s="96"/>
      <c r="P11466" s="96"/>
    </row>
    <row r="11467" spans="1:16" x14ac:dyDescent="0.25">
      <c r="A11467" s="100">
        <v>43818</v>
      </c>
      <c r="B11467" s="101">
        <v>4</v>
      </c>
      <c r="C11467" s="92" t="str">
        <f t="shared" si="537"/>
        <v>GET /accounts</v>
      </c>
      <c r="D11467" s="94" t="s">
        <v>207</v>
      </c>
      <c r="E11467" s="93" t="str">
        <f t="shared" si="538"/>
        <v>AISP</v>
      </c>
      <c r="F11467" s="93" t="str">
        <f t="shared" si="539"/>
        <v>Y</v>
      </c>
      <c r="G11467" s="95">
        <v>1826928.3571821253</v>
      </c>
      <c r="H11467" s="102">
        <v>28719.935349029605</v>
      </c>
      <c r="I11467" s="102">
        <v>79.465287837791195</v>
      </c>
      <c r="J11467" s="96"/>
      <c r="K11467" s="96"/>
      <c r="L11467" s="96"/>
      <c r="M11467" s="96"/>
      <c r="N11467" s="96"/>
      <c r="O11467" s="96"/>
      <c r="P11467" s="96"/>
    </row>
    <row r="11468" spans="1:16" x14ac:dyDescent="0.25">
      <c r="A11468" s="100">
        <v>43818</v>
      </c>
      <c r="B11468" s="101">
        <v>5</v>
      </c>
      <c r="C11468" s="92" t="str">
        <f t="shared" si="537"/>
        <v>GET /accounts/{AccountId}</v>
      </c>
      <c r="D11468" s="94" t="s">
        <v>207</v>
      </c>
      <c r="E11468" s="93" t="str">
        <f t="shared" si="538"/>
        <v>AISP</v>
      </c>
      <c r="F11468" s="93" t="str">
        <f t="shared" si="539"/>
        <v>Y</v>
      </c>
      <c r="G11468" s="95">
        <v>3291319.0607887302</v>
      </c>
      <c r="H11468" s="102">
        <v>39857.906590700019</v>
      </c>
      <c r="I11468" s="102">
        <v>93.637196821116675</v>
      </c>
      <c r="J11468" s="96"/>
      <c r="K11468" s="96"/>
      <c r="L11468" s="96"/>
      <c r="M11468" s="96"/>
      <c r="N11468" s="96"/>
      <c r="O11468" s="96"/>
      <c r="P11468" s="96"/>
    </row>
    <row r="11469" spans="1:16" x14ac:dyDescent="0.25">
      <c r="A11469" s="100">
        <v>43818</v>
      </c>
      <c r="B11469" s="101">
        <v>6</v>
      </c>
      <c r="C11469" s="92" t="str">
        <f t="shared" si="537"/>
        <v>GET /accounts/{AccountId}/balances</v>
      </c>
      <c r="D11469" s="94" t="s">
        <v>207</v>
      </c>
      <c r="E11469" s="93" t="str">
        <f t="shared" si="538"/>
        <v>AISP</v>
      </c>
      <c r="F11469" s="93" t="str">
        <f t="shared" si="539"/>
        <v>Y</v>
      </c>
      <c r="G11469" s="95">
        <v>2188999.1099406416</v>
      </c>
      <c r="H11469" s="102">
        <v>29172.082485502448</v>
      </c>
      <c r="I11469" s="102">
        <v>155.80971144839435</v>
      </c>
      <c r="J11469" s="96"/>
      <c r="K11469" s="96"/>
      <c r="L11469" s="96"/>
      <c r="M11469" s="96"/>
      <c r="N11469" s="96"/>
      <c r="O11469" s="96"/>
      <c r="P11469" s="96"/>
    </row>
    <row r="11470" spans="1:16" x14ac:dyDescent="0.25">
      <c r="A11470" s="100">
        <v>43818</v>
      </c>
      <c r="B11470" s="101">
        <v>7</v>
      </c>
      <c r="C11470" s="92" t="str">
        <f t="shared" si="537"/>
        <v>GET /balances</v>
      </c>
      <c r="D11470" s="94" t="s">
        <v>207</v>
      </c>
      <c r="E11470" s="93" t="str">
        <f t="shared" si="538"/>
        <v>AISP</v>
      </c>
      <c r="F11470" s="93" t="str">
        <f t="shared" si="539"/>
        <v>Y</v>
      </c>
      <c r="G11470" s="95">
        <v>1253048.1181224249</v>
      </c>
      <c r="H11470" s="102">
        <v>21395.756756211737</v>
      </c>
      <c r="I11470" s="102">
        <v>173.97601168028311</v>
      </c>
      <c r="J11470" s="96"/>
      <c r="K11470" s="96"/>
      <c r="L11470" s="96"/>
      <c r="M11470" s="96"/>
      <c r="N11470" s="96"/>
      <c r="O11470" s="96"/>
      <c r="P11470" s="96"/>
    </row>
    <row r="11471" spans="1:16" x14ac:dyDescent="0.25">
      <c r="A11471" s="100">
        <v>43818</v>
      </c>
      <c r="B11471" s="101">
        <v>8</v>
      </c>
      <c r="C11471" s="92" t="str">
        <f t="shared" si="537"/>
        <v>GET /accounts/{AccountId}/transactions</v>
      </c>
      <c r="D11471" s="94" t="s">
        <v>207</v>
      </c>
      <c r="E11471" s="93" t="str">
        <f t="shared" si="538"/>
        <v>AISP</v>
      </c>
      <c r="F11471" s="93" t="str">
        <f t="shared" si="539"/>
        <v>Y</v>
      </c>
      <c r="G11471" s="95">
        <v>35099779.730109766</v>
      </c>
      <c r="H11471" s="102">
        <v>19367.373806005398</v>
      </c>
      <c r="I11471" s="102">
        <v>207.31947180250336</v>
      </c>
      <c r="J11471" s="96"/>
      <c r="K11471" s="96"/>
      <c r="L11471" s="96"/>
      <c r="M11471" s="96"/>
      <c r="N11471" s="96"/>
      <c r="O11471" s="96"/>
      <c r="P11471" s="96"/>
    </row>
    <row r="11472" spans="1:16" x14ac:dyDescent="0.25">
      <c r="A11472" s="100">
        <v>43818</v>
      </c>
      <c r="B11472" s="101">
        <v>9</v>
      </c>
      <c r="C11472" s="92" t="str">
        <f t="shared" si="537"/>
        <v>GET /transactions</v>
      </c>
      <c r="D11472" s="94" t="s">
        <v>207</v>
      </c>
      <c r="E11472" s="93" t="str">
        <f t="shared" si="538"/>
        <v>AISP</v>
      </c>
      <c r="F11472" s="93" t="str">
        <f t="shared" si="539"/>
        <v>Y</v>
      </c>
      <c r="G11472" s="95">
        <v>389169584.42017162</v>
      </c>
      <c r="H11472" s="102">
        <v>43125.671649296244</v>
      </c>
      <c r="I11472" s="102">
        <v>35.144528562823673</v>
      </c>
      <c r="J11472" s="96"/>
      <c r="K11472" s="96"/>
      <c r="L11472" s="96"/>
      <c r="M11472" s="96"/>
      <c r="N11472" s="96"/>
      <c r="O11472" s="96"/>
      <c r="P11472" s="96"/>
    </row>
    <row r="11473" spans="1:16" x14ac:dyDescent="0.25">
      <c r="A11473" s="100">
        <v>43818</v>
      </c>
      <c r="B11473" s="101">
        <v>10</v>
      </c>
      <c r="C11473" s="92" t="str">
        <f t="shared" si="537"/>
        <v>GET /accounts/{AccountId}/beneficiaries</v>
      </c>
      <c r="D11473" s="94" t="s">
        <v>207</v>
      </c>
      <c r="E11473" s="93" t="str">
        <f t="shared" si="538"/>
        <v>AISP</v>
      </c>
      <c r="F11473" s="93" t="str">
        <f t="shared" si="539"/>
        <v>Y</v>
      </c>
      <c r="G11473" s="95">
        <v>2323866.4541209559</v>
      </c>
      <c r="H11473" s="102">
        <v>30744.458036176682</v>
      </c>
      <c r="I11473" s="102">
        <v>128.0123823073759</v>
      </c>
      <c r="J11473" s="96"/>
      <c r="K11473" s="96"/>
      <c r="L11473" s="96"/>
      <c r="M11473" s="96"/>
      <c r="N11473" s="96"/>
      <c r="O11473" s="96"/>
      <c r="P11473" s="96"/>
    </row>
    <row r="11474" spans="1:16" x14ac:dyDescent="0.25">
      <c r="A11474" s="100">
        <v>43818</v>
      </c>
      <c r="B11474" s="101">
        <v>11</v>
      </c>
      <c r="C11474" s="92" t="str">
        <f t="shared" si="537"/>
        <v>GET /beneficiaries</v>
      </c>
      <c r="D11474" s="94" t="s">
        <v>207</v>
      </c>
      <c r="E11474" s="93" t="str">
        <f t="shared" si="538"/>
        <v>AISP</v>
      </c>
      <c r="F11474" s="93" t="str">
        <f t="shared" si="539"/>
        <v>Y</v>
      </c>
      <c r="G11474" s="95">
        <v>3349997.3830222534</v>
      </c>
      <c r="H11474" s="102">
        <v>34702.550104183596</v>
      </c>
      <c r="I11474" s="102">
        <v>32.879586706703073</v>
      </c>
      <c r="J11474" s="96"/>
      <c r="K11474" s="96"/>
      <c r="L11474" s="96"/>
      <c r="M11474" s="96"/>
      <c r="N11474" s="96"/>
      <c r="O11474" s="96"/>
      <c r="P11474" s="96"/>
    </row>
    <row r="11475" spans="1:16" x14ac:dyDescent="0.25">
      <c r="A11475" s="100">
        <v>43818</v>
      </c>
      <c r="B11475" s="101">
        <v>12</v>
      </c>
      <c r="C11475" s="92" t="str">
        <f t="shared" si="537"/>
        <v>GET /accounts/{AccountId}/direct-debits</v>
      </c>
      <c r="D11475" s="94" t="s">
        <v>207</v>
      </c>
      <c r="E11475" s="93" t="str">
        <f t="shared" si="538"/>
        <v>AISP</v>
      </c>
      <c r="F11475" s="93" t="str">
        <f t="shared" si="539"/>
        <v>Y</v>
      </c>
      <c r="G11475" s="95">
        <v>2256829.898631379</v>
      </c>
      <c r="H11475" s="102">
        <v>34779.242469351673</v>
      </c>
      <c r="I11475" s="102">
        <v>186.36660964948697</v>
      </c>
      <c r="J11475" s="96"/>
      <c r="K11475" s="96"/>
      <c r="L11475" s="96"/>
      <c r="M11475" s="96"/>
      <c r="N11475" s="96"/>
      <c r="O11475" s="96"/>
      <c r="P11475" s="96"/>
    </row>
    <row r="11476" spans="1:16" x14ac:dyDescent="0.25">
      <c r="A11476" s="100">
        <v>43818</v>
      </c>
      <c r="B11476" s="101">
        <v>13</v>
      </c>
      <c r="C11476" s="92" t="str">
        <f t="shared" si="537"/>
        <v>GET /direct-debits</v>
      </c>
      <c r="D11476" s="94" t="s">
        <v>207</v>
      </c>
      <c r="E11476" s="93" t="str">
        <f t="shared" si="538"/>
        <v>AISP</v>
      </c>
      <c r="F11476" s="93" t="str">
        <f t="shared" si="539"/>
        <v>Y</v>
      </c>
      <c r="G11476" s="95">
        <v>2097604.2308086944</v>
      </c>
      <c r="H11476" s="102">
        <v>22870.961031543135</v>
      </c>
      <c r="I11476" s="102">
        <v>214.77116087922369</v>
      </c>
      <c r="J11476" s="96"/>
      <c r="K11476" s="96"/>
      <c r="L11476" s="96"/>
      <c r="M11476" s="96"/>
      <c r="N11476" s="96"/>
      <c r="O11476" s="96"/>
      <c r="P11476" s="96"/>
    </row>
    <row r="11477" spans="1:16" x14ac:dyDescent="0.25">
      <c r="A11477" s="100">
        <v>43818</v>
      </c>
      <c r="B11477" s="101">
        <v>14</v>
      </c>
      <c r="C11477" s="92" t="str">
        <f t="shared" si="537"/>
        <v>GET /accounts/{AccountId}/standing-orders</v>
      </c>
      <c r="D11477" s="94" t="s">
        <v>207</v>
      </c>
      <c r="E11477" s="93" t="str">
        <f t="shared" si="538"/>
        <v>AISP</v>
      </c>
      <c r="F11477" s="93" t="str">
        <f t="shared" si="539"/>
        <v>Y</v>
      </c>
      <c r="G11477" s="95">
        <v>1029542.2948645598</v>
      </c>
      <c r="H11477" s="102">
        <v>16432.366507765688</v>
      </c>
      <c r="I11477" s="102">
        <v>151.4199570656626</v>
      </c>
      <c r="J11477" s="96"/>
      <c r="K11477" s="96"/>
      <c r="L11477" s="96"/>
      <c r="M11477" s="96"/>
      <c r="N11477" s="96"/>
      <c r="O11477" s="96"/>
      <c r="P11477" s="96"/>
    </row>
    <row r="11478" spans="1:16" x14ac:dyDescent="0.25">
      <c r="A11478" s="100">
        <v>43818</v>
      </c>
      <c r="B11478" s="101">
        <v>15</v>
      </c>
      <c r="C11478" s="92" t="str">
        <f t="shared" si="537"/>
        <v>GET /standing-orders</v>
      </c>
      <c r="D11478" s="94" t="s">
        <v>207</v>
      </c>
      <c r="E11478" s="93" t="str">
        <f t="shared" si="538"/>
        <v>AISP</v>
      </c>
      <c r="F11478" s="93" t="str">
        <f t="shared" si="539"/>
        <v>Y</v>
      </c>
      <c r="G11478" s="95">
        <v>1732729.6039565518</v>
      </c>
      <c r="H11478" s="102">
        <v>43523.111668131824</v>
      </c>
      <c r="I11478" s="102">
        <v>164.8961343410366</v>
      </c>
      <c r="J11478" s="96"/>
      <c r="K11478" s="96"/>
      <c r="L11478" s="96"/>
      <c r="M11478" s="96"/>
      <c r="N11478" s="96"/>
      <c r="O11478" s="96"/>
      <c r="P11478" s="96"/>
    </row>
    <row r="11479" spans="1:16" x14ac:dyDescent="0.25">
      <c r="A11479" s="100">
        <v>43818</v>
      </c>
      <c r="B11479" s="101">
        <v>16</v>
      </c>
      <c r="C11479" s="92" t="str">
        <f t="shared" si="537"/>
        <v>GET /accounts/{AccountId}/product</v>
      </c>
      <c r="D11479" s="94" t="s">
        <v>207</v>
      </c>
      <c r="E11479" s="93" t="str">
        <f t="shared" si="538"/>
        <v>AISP</v>
      </c>
      <c r="F11479" s="93" t="str">
        <f t="shared" si="539"/>
        <v>Y</v>
      </c>
      <c r="G11479" s="95">
        <v>463841.36668216594</v>
      </c>
      <c r="H11479" s="102">
        <v>5066.8847655965474</v>
      </c>
      <c r="I11479" s="102">
        <v>180.65995332301983</v>
      </c>
      <c r="J11479" s="96"/>
      <c r="K11479" s="96"/>
      <c r="L11479" s="96"/>
      <c r="M11479" s="96"/>
      <c r="N11479" s="96"/>
      <c r="O11479" s="96"/>
      <c r="P11479" s="96"/>
    </row>
    <row r="11480" spans="1:16" x14ac:dyDescent="0.25">
      <c r="A11480" s="100">
        <v>43818</v>
      </c>
      <c r="B11480" s="101">
        <v>17</v>
      </c>
      <c r="C11480" s="92" t="str">
        <f t="shared" si="537"/>
        <v>GET /products</v>
      </c>
      <c r="D11480" s="94" t="s">
        <v>207</v>
      </c>
      <c r="E11480" s="93" t="str">
        <f t="shared" si="538"/>
        <v>AISP</v>
      </c>
      <c r="F11480" s="93" t="str">
        <f t="shared" si="539"/>
        <v>Y</v>
      </c>
      <c r="G11480" s="95">
        <v>1017838.2959389616</v>
      </c>
      <c r="H11480" s="102">
        <v>36331.084515726936</v>
      </c>
      <c r="I11480" s="102">
        <v>270.83280418865633</v>
      </c>
      <c r="J11480" s="96"/>
      <c r="K11480" s="96"/>
      <c r="L11480" s="96"/>
      <c r="M11480" s="96"/>
      <c r="N11480" s="96"/>
      <c r="O11480" s="96"/>
      <c r="P11480" s="96"/>
    </row>
    <row r="11481" spans="1:16" x14ac:dyDescent="0.25">
      <c r="A11481" s="100">
        <v>43818</v>
      </c>
      <c r="B11481" s="101">
        <v>18</v>
      </c>
      <c r="C11481" s="92" t="str">
        <f t="shared" si="537"/>
        <v>GET /accounts/{AccountId}/offers</v>
      </c>
      <c r="D11481" s="94" t="s">
        <v>207</v>
      </c>
      <c r="E11481" s="93" t="str">
        <f t="shared" si="538"/>
        <v>AISP</v>
      </c>
      <c r="F11481" s="93" t="str">
        <f t="shared" si="539"/>
        <v>Y</v>
      </c>
      <c r="G11481" s="95">
        <v>932155.94249103277</v>
      </c>
      <c r="H11481" s="101">
        <v>40449.944676421495</v>
      </c>
      <c r="I11481" s="101">
        <v>298.48215073991116</v>
      </c>
      <c r="J11481" s="96"/>
      <c r="K11481" s="96"/>
      <c r="L11481" s="96"/>
      <c r="M11481" s="96"/>
      <c r="N11481" s="96"/>
      <c r="O11481" s="96"/>
      <c r="P11481" s="96"/>
    </row>
    <row r="11482" spans="1:16" x14ac:dyDescent="0.25">
      <c r="A11482" s="100">
        <v>43818</v>
      </c>
      <c r="B11482" s="101">
        <v>19</v>
      </c>
      <c r="C11482" s="92" t="str">
        <f t="shared" si="537"/>
        <v>GET /offers</v>
      </c>
      <c r="D11482" s="94" t="s">
        <v>207</v>
      </c>
      <c r="E11482" s="93" t="str">
        <f t="shared" si="538"/>
        <v>AISP</v>
      </c>
      <c r="F11482" s="93" t="str">
        <f t="shared" si="539"/>
        <v>Y</v>
      </c>
      <c r="G11482" s="95">
        <v>4045607.5869629951</v>
      </c>
      <c r="H11482" s="101">
        <v>43329.184080765655</v>
      </c>
      <c r="I11482" s="101">
        <v>187.43737302976254</v>
      </c>
      <c r="J11482" s="96"/>
      <c r="K11482" s="96"/>
      <c r="L11482" s="96"/>
      <c r="M11482" s="96"/>
      <c r="N11482" s="96"/>
      <c r="O11482" s="96"/>
      <c r="P11482" s="96"/>
    </row>
    <row r="11483" spans="1:16" x14ac:dyDescent="0.25">
      <c r="A11483" s="100">
        <v>43818</v>
      </c>
      <c r="B11483" s="101">
        <v>20</v>
      </c>
      <c r="C11483" s="92" t="str">
        <f t="shared" si="537"/>
        <v>GET /accounts/{AccountId}/party</v>
      </c>
      <c r="D11483" s="94" t="s">
        <v>207</v>
      </c>
      <c r="E11483" s="93" t="str">
        <f t="shared" si="538"/>
        <v>AISP</v>
      </c>
      <c r="F11483" s="93" t="str">
        <f t="shared" si="539"/>
        <v>Y</v>
      </c>
      <c r="G11483" s="95">
        <v>1453968.3694024817</v>
      </c>
      <c r="H11483" s="101">
        <v>51142.627704411621</v>
      </c>
      <c r="I11483" s="101">
        <v>0</v>
      </c>
      <c r="J11483" s="96"/>
      <c r="K11483" s="96"/>
      <c r="L11483" s="96"/>
      <c r="M11483" s="96"/>
      <c r="N11483" s="96"/>
      <c r="O11483" s="96"/>
      <c r="P11483" s="96"/>
    </row>
    <row r="11484" spans="1:16" x14ac:dyDescent="0.25">
      <c r="A11484" s="100">
        <v>43818</v>
      </c>
      <c r="B11484" s="101">
        <v>21</v>
      </c>
      <c r="C11484" s="92" t="str">
        <f t="shared" si="537"/>
        <v>GET /party</v>
      </c>
      <c r="D11484" s="94" t="s">
        <v>207</v>
      </c>
      <c r="E11484" s="93" t="str">
        <f t="shared" si="538"/>
        <v>AISP</v>
      </c>
      <c r="F11484" s="93" t="str">
        <f t="shared" si="539"/>
        <v>Y</v>
      </c>
      <c r="G11484" s="95">
        <v>875519.18509908975</v>
      </c>
      <c r="H11484" s="101">
        <v>9652.613230668152</v>
      </c>
      <c r="I11484" s="101">
        <v>373.1024618906938</v>
      </c>
      <c r="J11484" s="96"/>
      <c r="K11484" s="96"/>
      <c r="L11484" s="96"/>
      <c r="M11484" s="96"/>
      <c r="N11484" s="96"/>
      <c r="O11484" s="96"/>
      <c r="P11484" s="96"/>
    </row>
    <row r="11485" spans="1:16" x14ac:dyDescent="0.25">
      <c r="A11485" s="100">
        <v>43818</v>
      </c>
      <c r="B11485" s="101">
        <v>22</v>
      </c>
      <c r="C11485" s="92" t="str">
        <f t="shared" si="537"/>
        <v>GET /accounts/{AccountId}/scheduled-payments</v>
      </c>
      <c r="D11485" s="94" t="s">
        <v>207</v>
      </c>
      <c r="E11485" s="93" t="str">
        <f t="shared" si="538"/>
        <v>AISP</v>
      </c>
      <c r="F11485" s="93" t="str">
        <f t="shared" si="539"/>
        <v>Y</v>
      </c>
      <c r="G11485" s="95">
        <v>1189733.704310501</v>
      </c>
      <c r="H11485" s="101">
        <v>35974.749747987502</v>
      </c>
      <c r="I11485" s="101">
        <v>2.9911581084891172</v>
      </c>
      <c r="J11485" s="96"/>
      <c r="K11485" s="96"/>
      <c r="L11485" s="96"/>
      <c r="M11485" s="96"/>
      <c r="N11485" s="96"/>
      <c r="O11485" s="96"/>
      <c r="P11485" s="96"/>
    </row>
    <row r="11486" spans="1:16" x14ac:dyDescent="0.25">
      <c r="A11486" s="100">
        <v>43818</v>
      </c>
      <c r="B11486" s="101">
        <v>23</v>
      </c>
      <c r="C11486" s="92" t="str">
        <f t="shared" si="537"/>
        <v>GET /scheduled-payments</v>
      </c>
      <c r="D11486" s="94" t="s">
        <v>207</v>
      </c>
      <c r="E11486" s="93" t="str">
        <f t="shared" si="538"/>
        <v>AISP</v>
      </c>
      <c r="F11486" s="93" t="str">
        <f t="shared" si="539"/>
        <v>Y</v>
      </c>
      <c r="G11486" s="95">
        <v>2407327.8866833923</v>
      </c>
      <c r="H11486" s="101">
        <v>29082.872090328277</v>
      </c>
      <c r="I11486" s="101">
        <v>91.429749590494339</v>
      </c>
      <c r="J11486" s="96"/>
      <c r="K11486" s="96"/>
      <c r="L11486" s="96"/>
      <c r="M11486" s="96"/>
      <c r="N11486" s="96"/>
      <c r="O11486" s="96"/>
      <c r="P11486" s="96"/>
    </row>
    <row r="11487" spans="1:16" x14ac:dyDescent="0.25">
      <c r="A11487" s="100">
        <v>43818</v>
      </c>
      <c r="B11487" s="101">
        <v>24</v>
      </c>
      <c r="C11487" s="92" t="str">
        <f t="shared" si="537"/>
        <v>GET /accounts/{AccountId}/statements</v>
      </c>
      <c r="D11487" s="94" t="s">
        <v>207</v>
      </c>
      <c r="E11487" s="93" t="str">
        <f t="shared" si="538"/>
        <v>AISP</v>
      </c>
      <c r="F11487" s="93" t="str">
        <f t="shared" si="539"/>
        <v>Y</v>
      </c>
      <c r="G11487" s="95">
        <v>1132810.4459393953</v>
      </c>
      <c r="H11487" s="101">
        <v>15244.095651323401</v>
      </c>
      <c r="I11487" s="101">
        <v>136.70571871964182</v>
      </c>
      <c r="J11487" s="96"/>
      <c r="K11487" s="96"/>
      <c r="L11487" s="96"/>
      <c r="M11487" s="96"/>
      <c r="N11487" s="96"/>
      <c r="O11487" s="96"/>
      <c r="P11487" s="96"/>
    </row>
    <row r="11488" spans="1:16" x14ac:dyDescent="0.25">
      <c r="A11488" s="100">
        <v>43818</v>
      </c>
      <c r="B11488" s="101">
        <v>25</v>
      </c>
      <c r="C11488" s="92" t="str">
        <f t="shared" si="537"/>
        <v>GET /accounts/{AccountId}/statements/{StatementId}</v>
      </c>
      <c r="D11488" s="94" t="s">
        <v>207</v>
      </c>
      <c r="E11488" s="93" t="str">
        <f t="shared" si="538"/>
        <v>AISP</v>
      </c>
      <c r="F11488" s="93" t="str">
        <f t="shared" si="539"/>
        <v>Y</v>
      </c>
      <c r="G11488" s="95">
        <v>1262195.0691547487</v>
      </c>
      <c r="H11488" s="101">
        <v>25858.079553060845</v>
      </c>
      <c r="I11488" s="101">
        <v>113.16349036702402</v>
      </c>
      <c r="J11488" s="96"/>
      <c r="K11488" s="96"/>
      <c r="L11488" s="96"/>
      <c r="M11488" s="96"/>
      <c r="N11488" s="96"/>
      <c r="O11488" s="96"/>
      <c r="P11488" s="96"/>
    </row>
    <row r="11489" spans="1:16" x14ac:dyDescent="0.25">
      <c r="A11489" s="100">
        <v>43818</v>
      </c>
      <c r="B11489" s="101">
        <v>26</v>
      </c>
      <c r="C11489" s="92" t="str">
        <f t="shared" si="537"/>
        <v>GET /accounts/{AccountId}/statements/{StatementId}/file</v>
      </c>
      <c r="D11489" s="94" t="s">
        <v>207</v>
      </c>
      <c r="E11489" s="93" t="str">
        <f t="shared" si="538"/>
        <v>AISP</v>
      </c>
      <c r="F11489" s="93" t="str">
        <f t="shared" si="539"/>
        <v>Y</v>
      </c>
      <c r="G11489" s="95">
        <v>2353072.2109152842</v>
      </c>
      <c r="H11489" s="101">
        <v>26009.52892290481</v>
      </c>
      <c r="I11489" s="101">
        <v>94.75594096319567</v>
      </c>
      <c r="J11489" s="96"/>
      <c r="K11489" s="96"/>
      <c r="L11489" s="96"/>
      <c r="M11489" s="96"/>
      <c r="N11489" s="96"/>
      <c r="O11489" s="96"/>
      <c r="P11489" s="96"/>
    </row>
    <row r="11490" spans="1:16" x14ac:dyDescent="0.25">
      <c r="A11490" s="100">
        <v>43818</v>
      </c>
      <c r="B11490" s="101">
        <v>27</v>
      </c>
      <c r="C11490" s="92" t="str">
        <f t="shared" si="537"/>
        <v>GET /accounts/{AccountId}/statements/{StatementId}/transactions</v>
      </c>
      <c r="D11490" s="94" t="s">
        <v>207</v>
      </c>
      <c r="E11490" s="93" t="str">
        <f t="shared" si="538"/>
        <v>AISP</v>
      </c>
      <c r="F11490" s="93" t="str">
        <f t="shared" si="539"/>
        <v>Y</v>
      </c>
      <c r="G11490" s="95">
        <v>31557150.394365381</v>
      </c>
      <c r="H11490" s="101">
        <v>6609.9237522854028</v>
      </c>
      <c r="I11490" s="101">
        <v>327.23102930338365</v>
      </c>
      <c r="J11490" s="96"/>
      <c r="K11490" s="96"/>
      <c r="L11490" s="96"/>
      <c r="M11490" s="96"/>
      <c r="N11490" s="96"/>
      <c r="O11490" s="96"/>
      <c r="P11490" s="96"/>
    </row>
    <row r="11491" spans="1:16" x14ac:dyDescent="0.25">
      <c r="A11491" s="100">
        <v>43818</v>
      </c>
      <c r="B11491" s="101">
        <v>28</v>
      </c>
      <c r="C11491" s="92" t="str">
        <f t="shared" si="537"/>
        <v>GET /statements</v>
      </c>
      <c r="D11491" s="94" t="s">
        <v>207</v>
      </c>
      <c r="E11491" s="93" t="str">
        <f t="shared" si="538"/>
        <v>AISP</v>
      </c>
      <c r="F11491" s="93" t="str">
        <f t="shared" si="539"/>
        <v>Y</v>
      </c>
      <c r="G11491" s="95">
        <v>4083652.8780354084</v>
      </c>
      <c r="H11491" s="101">
        <v>41627.036630778042</v>
      </c>
      <c r="I11491" s="101">
        <v>79.861032310412241</v>
      </c>
      <c r="J11491" s="96"/>
      <c r="K11491" s="96"/>
      <c r="L11491" s="96"/>
      <c r="M11491" s="96"/>
      <c r="N11491" s="96"/>
      <c r="O11491" s="96"/>
      <c r="P11491" s="96"/>
    </row>
    <row r="11492" spans="1:16" x14ac:dyDescent="0.25">
      <c r="A11492" s="100">
        <v>43818</v>
      </c>
      <c r="B11492" s="101">
        <v>29</v>
      </c>
      <c r="C11492" s="92" t="str">
        <f t="shared" si="537"/>
        <v>POST /domestic-payment-consents</v>
      </c>
      <c r="D11492" s="94" t="s">
        <v>207</v>
      </c>
      <c r="E11492" s="93" t="str">
        <f t="shared" si="538"/>
        <v>PISP</v>
      </c>
      <c r="F11492" s="93" t="str">
        <f t="shared" si="539"/>
        <v>N</v>
      </c>
      <c r="G11492" s="95">
        <v>4080644.7628328605</v>
      </c>
      <c r="H11492" s="102">
        <v>8937.8516031195704</v>
      </c>
      <c r="I11492" s="102">
        <v>99.257811191456597</v>
      </c>
      <c r="J11492" s="96"/>
      <c r="K11492" s="96"/>
      <c r="L11492" s="96"/>
      <c r="M11492" s="96"/>
      <c r="N11492" s="96"/>
      <c r="O11492" s="96"/>
      <c r="P11492" s="96"/>
    </row>
    <row r="11493" spans="1:16" x14ac:dyDescent="0.25">
      <c r="A11493" s="100">
        <v>43818</v>
      </c>
      <c r="B11493" s="101">
        <v>30</v>
      </c>
      <c r="C11493" s="92" t="str">
        <f t="shared" si="537"/>
        <v>GET /domestic-payment-consents/{ConsentId}</v>
      </c>
      <c r="D11493" s="94" t="s">
        <v>207</v>
      </c>
      <c r="E11493" s="93" t="str">
        <f t="shared" si="538"/>
        <v>PISP</v>
      </c>
      <c r="F11493" s="93" t="str">
        <f t="shared" si="539"/>
        <v>N</v>
      </c>
      <c r="G11493" s="95">
        <v>16193065.721025448</v>
      </c>
      <c r="H11493" s="102">
        <v>17183.931378232013</v>
      </c>
      <c r="I11493" s="102">
        <v>142.9555206148483</v>
      </c>
      <c r="J11493" s="96"/>
      <c r="K11493" s="96"/>
      <c r="L11493" s="96"/>
      <c r="M11493" s="96"/>
      <c r="N11493" s="96"/>
      <c r="O11493" s="96"/>
      <c r="P11493" s="96"/>
    </row>
    <row r="11494" spans="1:16" x14ac:dyDescent="0.25">
      <c r="A11494" s="100">
        <v>43818</v>
      </c>
      <c r="B11494" s="101">
        <v>31</v>
      </c>
      <c r="C11494" s="92" t="str">
        <f t="shared" si="537"/>
        <v>POST /domestic-payments</v>
      </c>
      <c r="D11494" s="94" t="s">
        <v>207</v>
      </c>
      <c r="E11494" s="93" t="str">
        <f t="shared" si="538"/>
        <v>PISP</v>
      </c>
      <c r="F11494" s="93" t="str">
        <f t="shared" si="539"/>
        <v>Y</v>
      </c>
      <c r="G11494" s="95">
        <v>5269080.925711385</v>
      </c>
      <c r="H11494" s="102">
        <v>16176.932195085279</v>
      </c>
      <c r="I11494" s="102">
        <v>7.1995270958155873</v>
      </c>
      <c r="J11494" s="96"/>
      <c r="K11494" s="96"/>
      <c r="L11494" s="96"/>
      <c r="M11494" s="96"/>
      <c r="N11494" s="96"/>
      <c r="O11494" s="96"/>
      <c r="P11494" s="96"/>
    </row>
    <row r="11495" spans="1:16" x14ac:dyDescent="0.25">
      <c r="A11495" s="100">
        <v>43818</v>
      </c>
      <c r="B11495" s="101">
        <v>32</v>
      </c>
      <c r="C11495" s="92" t="str">
        <f t="shared" si="537"/>
        <v>GET /domestic-payments/{DomesticPaymentId}</v>
      </c>
      <c r="D11495" s="94" t="s">
        <v>207</v>
      </c>
      <c r="E11495" s="93" t="str">
        <f t="shared" si="538"/>
        <v>PISP</v>
      </c>
      <c r="F11495" s="93" t="str">
        <f t="shared" si="539"/>
        <v>Y</v>
      </c>
      <c r="G11495" s="95">
        <v>36245312.313594744</v>
      </c>
      <c r="H11495" s="102">
        <v>41939.885693505268</v>
      </c>
      <c r="I11495" s="102">
        <v>76.613687670004509</v>
      </c>
      <c r="J11495" s="96"/>
      <c r="K11495" s="96"/>
      <c r="L11495" s="96"/>
      <c r="M11495" s="96"/>
      <c r="N11495" s="96"/>
      <c r="O11495" s="96"/>
      <c r="P11495" s="96"/>
    </row>
    <row r="11496" spans="1:16" x14ac:dyDescent="0.25">
      <c r="A11496" s="100">
        <v>43818</v>
      </c>
      <c r="B11496" s="101">
        <v>33</v>
      </c>
      <c r="C11496" s="92" t="str">
        <f t="shared" si="537"/>
        <v>POST /domestic-scheduled-payment-consents</v>
      </c>
      <c r="D11496" s="94" t="s">
        <v>207</v>
      </c>
      <c r="E11496" s="93" t="str">
        <f t="shared" si="538"/>
        <v>PISP</v>
      </c>
      <c r="F11496" s="93" t="str">
        <f t="shared" si="539"/>
        <v>N</v>
      </c>
      <c r="G11496" s="95">
        <v>18901927.095166791</v>
      </c>
      <c r="H11496" s="102">
        <v>18412.873547734467</v>
      </c>
      <c r="I11496" s="102">
        <v>114.51810340458161</v>
      </c>
      <c r="J11496" s="96"/>
      <c r="K11496" s="96"/>
      <c r="L11496" s="96"/>
      <c r="M11496" s="96"/>
      <c r="N11496" s="96"/>
      <c r="O11496" s="96"/>
      <c r="P11496" s="96"/>
    </row>
    <row r="11497" spans="1:16" x14ac:dyDescent="0.25">
      <c r="A11497" s="100">
        <v>43818</v>
      </c>
      <c r="B11497" s="101">
        <v>34</v>
      </c>
      <c r="C11497" s="92" t="str">
        <f t="shared" si="537"/>
        <v>GET /domestic-scheduled-payment-consents/{ConsentId}</v>
      </c>
      <c r="D11497" s="94" t="s">
        <v>207</v>
      </c>
      <c r="E11497" s="93" t="str">
        <f t="shared" si="538"/>
        <v>PISP</v>
      </c>
      <c r="F11497" s="93" t="str">
        <f t="shared" si="539"/>
        <v>N</v>
      </c>
      <c r="G11497" s="95">
        <v>12825403.924280416</v>
      </c>
      <c r="H11497" s="102">
        <v>14544.627760413503</v>
      </c>
      <c r="I11497" s="102">
        <v>91.767897410393601</v>
      </c>
      <c r="J11497" s="96"/>
      <c r="K11497" s="96"/>
      <c r="L11497" s="96"/>
      <c r="M11497" s="96"/>
      <c r="N11497" s="96"/>
      <c r="O11497" s="96"/>
      <c r="P11497" s="96"/>
    </row>
    <row r="11498" spans="1:16" x14ac:dyDescent="0.25">
      <c r="A11498" s="100">
        <v>43818</v>
      </c>
      <c r="B11498" s="101">
        <v>35</v>
      </c>
      <c r="C11498" s="92" t="str">
        <f t="shared" si="537"/>
        <v>POST /domestic-scheduled-payments</v>
      </c>
      <c r="D11498" s="94" t="s">
        <v>207</v>
      </c>
      <c r="E11498" s="93" t="str">
        <f t="shared" si="538"/>
        <v>PISP</v>
      </c>
      <c r="F11498" s="93" t="str">
        <f t="shared" si="539"/>
        <v>Y</v>
      </c>
      <c r="G11498" s="95">
        <v>34365264.762805708</v>
      </c>
      <c r="H11498" s="102">
        <v>42302.389637405358</v>
      </c>
      <c r="I11498" s="102">
        <v>181.08976550074252</v>
      </c>
      <c r="J11498" s="96"/>
      <c r="K11498" s="96"/>
      <c r="L11498" s="96"/>
      <c r="M11498" s="96"/>
      <c r="N11498" s="96"/>
      <c r="O11498" s="96"/>
      <c r="P11498" s="96"/>
    </row>
    <row r="11499" spans="1:16" x14ac:dyDescent="0.25">
      <c r="A11499" s="100">
        <v>43818</v>
      </c>
      <c r="B11499" s="101">
        <v>36</v>
      </c>
      <c r="C11499" s="92" t="str">
        <f t="shared" si="537"/>
        <v>GET /domestic-scheduled-payments/{DomesticScheduledPaymentId}</v>
      </c>
      <c r="D11499" s="94" t="s">
        <v>207</v>
      </c>
      <c r="E11499" s="93" t="str">
        <f t="shared" si="538"/>
        <v>PISP</v>
      </c>
      <c r="F11499" s="93" t="str">
        <f t="shared" si="539"/>
        <v>Y</v>
      </c>
      <c r="G11499" s="95">
        <v>16315799.083878301</v>
      </c>
      <c r="H11499" s="102">
        <v>35292.166168951328</v>
      </c>
      <c r="I11499" s="102">
        <v>86.776671760515072</v>
      </c>
      <c r="J11499" s="96"/>
      <c r="K11499" s="96"/>
      <c r="L11499" s="96"/>
      <c r="M11499" s="96"/>
      <c r="N11499" s="96"/>
      <c r="O11499" s="96"/>
      <c r="P11499" s="96"/>
    </row>
    <row r="11500" spans="1:16" x14ac:dyDescent="0.25">
      <c r="A11500" s="100">
        <v>43818</v>
      </c>
      <c r="B11500" s="101">
        <v>37</v>
      </c>
      <c r="C11500" s="92" t="str">
        <f t="shared" si="537"/>
        <v>POST /domestic-standing-order-consents</v>
      </c>
      <c r="D11500" s="94" t="s">
        <v>207</v>
      </c>
      <c r="E11500" s="93" t="str">
        <f t="shared" si="538"/>
        <v>PISP</v>
      </c>
      <c r="F11500" s="93" t="str">
        <f t="shared" si="539"/>
        <v>N</v>
      </c>
      <c r="G11500" s="95">
        <v>26219995.294567522</v>
      </c>
      <c r="H11500" s="102">
        <v>27618.443783876119</v>
      </c>
      <c r="I11500" s="102">
        <v>226.71938133411848</v>
      </c>
      <c r="J11500" s="96"/>
      <c r="K11500" s="96"/>
      <c r="L11500" s="96"/>
      <c r="M11500" s="96"/>
      <c r="N11500" s="96"/>
      <c r="O11500" s="96"/>
      <c r="P11500" s="96"/>
    </row>
    <row r="11501" spans="1:16" x14ac:dyDescent="0.25">
      <c r="A11501" s="100">
        <v>43818</v>
      </c>
      <c r="B11501" s="101">
        <v>38</v>
      </c>
      <c r="C11501" s="92" t="str">
        <f t="shared" si="537"/>
        <v>GET /domestic-standing-order-consents/{ConsentId}</v>
      </c>
      <c r="D11501" s="94" t="s">
        <v>207</v>
      </c>
      <c r="E11501" s="93" t="str">
        <f t="shared" si="538"/>
        <v>PISP</v>
      </c>
      <c r="F11501" s="93" t="str">
        <f t="shared" si="539"/>
        <v>N</v>
      </c>
      <c r="G11501" s="95">
        <v>26825076.522955798</v>
      </c>
      <c r="H11501" s="102">
        <v>32843.910991485849</v>
      </c>
      <c r="I11501" s="102">
        <v>220.73333100315534</v>
      </c>
      <c r="J11501" s="96"/>
      <c r="K11501" s="96"/>
      <c r="L11501" s="96"/>
      <c r="M11501" s="96"/>
      <c r="N11501" s="96"/>
      <c r="O11501" s="96"/>
      <c r="P11501" s="96"/>
    </row>
    <row r="11502" spans="1:16" x14ac:dyDescent="0.25">
      <c r="A11502" s="100">
        <v>43818</v>
      </c>
      <c r="B11502" s="101">
        <v>39</v>
      </c>
      <c r="C11502" s="92" t="str">
        <f t="shared" si="537"/>
        <v>POST /domestic-standing-orders</v>
      </c>
      <c r="D11502" s="94" t="s">
        <v>207</v>
      </c>
      <c r="E11502" s="93" t="str">
        <f t="shared" si="538"/>
        <v>PISP</v>
      </c>
      <c r="F11502" s="93" t="str">
        <f t="shared" si="539"/>
        <v>Y</v>
      </c>
      <c r="G11502" s="95">
        <v>9422349.1637313943</v>
      </c>
      <c r="H11502" s="102">
        <v>20420.661208724385</v>
      </c>
      <c r="I11502" s="102">
        <v>2.0251725798936953</v>
      </c>
      <c r="J11502" s="96"/>
      <c r="K11502" s="96"/>
      <c r="L11502" s="96"/>
      <c r="M11502" s="96"/>
      <c r="N11502" s="96"/>
      <c r="O11502" s="96"/>
      <c r="P11502" s="96"/>
    </row>
    <row r="11503" spans="1:16" x14ac:dyDescent="0.25">
      <c r="A11503" s="100">
        <v>43818</v>
      </c>
      <c r="B11503" s="101">
        <v>40</v>
      </c>
      <c r="C11503" s="92" t="str">
        <f t="shared" si="537"/>
        <v>GET /domestic-standing-orders/{DomesticStandingOrderId}</v>
      </c>
      <c r="D11503" s="94" t="s">
        <v>207</v>
      </c>
      <c r="E11503" s="93" t="str">
        <f t="shared" si="538"/>
        <v>PISP</v>
      </c>
      <c r="F11503" s="93" t="str">
        <f t="shared" si="539"/>
        <v>Y</v>
      </c>
      <c r="G11503" s="95">
        <v>6973797.3201737255</v>
      </c>
      <c r="H11503" s="102">
        <v>9054.0405230464457</v>
      </c>
      <c r="I11503" s="102">
        <v>258.37999185485523</v>
      </c>
      <c r="J11503" s="96"/>
      <c r="K11503" s="96"/>
      <c r="L11503" s="96"/>
      <c r="M11503" s="96"/>
      <c r="N11503" s="96"/>
      <c r="O11503" s="96"/>
      <c r="P11503" s="96"/>
    </row>
    <row r="11504" spans="1:16" x14ac:dyDescent="0.25">
      <c r="A11504" s="100">
        <v>43818</v>
      </c>
      <c r="B11504" s="101">
        <v>41</v>
      </c>
      <c r="C11504" s="92" t="str">
        <f t="shared" si="537"/>
        <v>POST /international-payment-consents</v>
      </c>
      <c r="D11504" s="94" t="s">
        <v>207</v>
      </c>
      <c r="E11504" s="93" t="str">
        <f t="shared" si="538"/>
        <v>PISP</v>
      </c>
      <c r="F11504" s="93" t="str">
        <f t="shared" si="539"/>
        <v>N</v>
      </c>
      <c r="G11504" s="95">
        <v>32332958.441627614</v>
      </c>
      <c r="H11504" s="102">
        <v>45763.516031596329</v>
      </c>
      <c r="I11504" s="102">
        <v>72.211664332118062</v>
      </c>
      <c r="J11504" s="96"/>
      <c r="K11504" s="96"/>
      <c r="L11504" s="96"/>
      <c r="M11504" s="96"/>
      <c r="N11504" s="96"/>
      <c r="O11504" s="96"/>
      <c r="P11504" s="96"/>
    </row>
    <row r="11505" spans="1:16" x14ac:dyDescent="0.25">
      <c r="A11505" s="100">
        <v>43818</v>
      </c>
      <c r="B11505" s="101">
        <v>42</v>
      </c>
      <c r="C11505" s="92" t="str">
        <f t="shared" si="537"/>
        <v>GET /international-payment-consents/{ConsentId}</v>
      </c>
      <c r="D11505" s="94" t="s">
        <v>207</v>
      </c>
      <c r="E11505" s="93" t="str">
        <f t="shared" si="538"/>
        <v>PISP</v>
      </c>
      <c r="F11505" s="93" t="str">
        <f t="shared" si="539"/>
        <v>N</v>
      </c>
      <c r="G11505" s="95">
        <v>35999628.437751129</v>
      </c>
      <c r="H11505" s="102">
        <v>34238.864168567583</v>
      </c>
      <c r="I11505" s="102">
        <v>276.90267300119962</v>
      </c>
      <c r="J11505" s="96"/>
      <c r="K11505" s="96"/>
      <c r="L11505" s="96"/>
      <c r="M11505" s="96"/>
      <c r="N11505" s="96"/>
      <c r="O11505" s="96"/>
      <c r="P11505" s="96"/>
    </row>
    <row r="11506" spans="1:16" x14ac:dyDescent="0.25">
      <c r="A11506" s="100">
        <v>43818</v>
      </c>
      <c r="B11506" s="101">
        <v>43</v>
      </c>
      <c r="C11506" s="92" t="str">
        <f t="shared" si="537"/>
        <v>POST /international-payments</v>
      </c>
      <c r="D11506" s="94" t="s">
        <v>207</v>
      </c>
      <c r="E11506" s="93" t="str">
        <f t="shared" si="538"/>
        <v>PISP</v>
      </c>
      <c r="F11506" s="93" t="str">
        <f t="shared" si="539"/>
        <v>Y</v>
      </c>
      <c r="G11506" s="95">
        <v>39406265.977540366</v>
      </c>
      <c r="H11506" s="102">
        <v>38110.264084736511</v>
      </c>
      <c r="I11506" s="102">
        <v>46.713780040391825</v>
      </c>
      <c r="J11506" s="96"/>
      <c r="K11506" s="96"/>
      <c r="L11506" s="96"/>
      <c r="M11506" s="96"/>
      <c r="N11506" s="96"/>
      <c r="O11506" s="96"/>
      <c r="P11506" s="96"/>
    </row>
    <row r="11507" spans="1:16" x14ac:dyDescent="0.25">
      <c r="A11507" s="100">
        <v>43818</v>
      </c>
      <c r="B11507" s="101">
        <v>44</v>
      </c>
      <c r="C11507" s="92" t="str">
        <f t="shared" si="537"/>
        <v>GET /international-payments/{InternationalPaymentId}</v>
      </c>
      <c r="D11507" s="94" t="s">
        <v>207</v>
      </c>
      <c r="E11507" s="93" t="str">
        <f t="shared" si="538"/>
        <v>PISP</v>
      </c>
      <c r="F11507" s="93" t="str">
        <f t="shared" si="539"/>
        <v>Y</v>
      </c>
      <c r="G11507" s="95">
        <v>13262817.138740398</v>
      </c>
      <c r="H11507" s="102">
        <v>18554.256397959783</v>
      </c>
      <c r="I11507" s="102">
        <v>62.738283718058028</v>
      </c>
      <c r="J11507" s="96"/>
      <c r="K11507" s="96"/>
      <c r="L11507" s="96"/>
      <c r="M11507" s="96"/>
      <c r="N11507" s="96"/>
      <c r="O11507" s="96"/>
      <c r="P11507" s="96"/>
    </row>
    <row r="11508" spans="1:16" x14ac:dyDescent="0.25">
      <c r="A11508" s="100">
        <v>43818</v>
      </c>
      <c r="B11508" s="101">
        <v>45</v>
      </c>
      <c r="C11508" s="92" t="str">
        <f t="shared" si="537"/>
        <v>POST /international-scheduled-payment-consents</v>
      </c>
      <c r="D11508" s="94" t="s">
        <v>207</v>
      </c>
      <c r="E11508" s="93" t="str">
        <f t="shared" si="538"/>
        <v>PISP</v>
      </c>
      <c r="F11508" s="93" t="str">
        <f t="shared" si="539"/>
        <v>N</v>
      </c>
      <c r="G11508" s="95">
        <v>27034033.478072222</v>
      </c>
      <c r="H11508" s="102">
        <v>36003.371013343087</v>
      </c>
      <c r="I11508" s="102">
        <v>16.958089201750902</v>
      </c>
      <c r="J11508" s="96"/>
      <c r="K11508" s="96"/>
      <c r="L11508" s="96"/>
      <c r="M11508" s="96"/>
      <c r="N11508" s="96"/>
      <c r="O11508" s="96"/>
      <c r="P11508" s="96"/>
    </row>
    <row r="11509" spans="1:16" x14ac:dyDescent="0.25">
      <c r="A11509" s="100">
        <v>43818</v>
      </c>
      <c r="B11509" s="101">
        <v>46</v>
      </c>
      <c r="C11509" s="92" t="str">
        <f t="shared" si="537"/>
        <v>GET /international-scheduled-payment-consents/{ConsentId}</v>
      </c>
      <c r="D11509" s="94" t="s">
        <v>207</v>
      </c>
      <c r="E11509" s="93" t="str">
        <f t="shared" si="538"/>
        <v>PISP</v>
      </c>
      <c r="F11509" s="93" t="str">
        <f t="shared" si="539"/>
        <v>N</v>
      </c>
      <c r="G11509" s="95">
        <v>10662350.322356718</v>
      </c>
      <c r="H11509" s="102">
        <v>29446.367210987348</v>
      </c>
      <c r="I11509" s="102">
        <v>27.769016505340499</v>
      </c>
      <c r="J11509" s="96"/>
      <c r="K11509" s="96"/>
      <c r="L11509" s="96"/>
      <c r="M11509" s="96"/>
      <c r="N11509" s="96"/>
      <c r="O11509" s="96"/>
      <c r="P11509" s="96"/>
    </row>
    <row r="11510" spans="1:16" x14ac:dyDescent="0.25">
      <c r="A11510" s="100">
        <v>43818</v>
      </c>
      <c r="B11510" s="101">
        <v>47</v>
      </c>
      <c r="C11510" s="92" t="str">
        <f t="shared" si="537"/>
        <v>POST /international-scheduled-payments</v>
      </c>
      <c r="D11510" s="94" t="s">
        <v>207</v>
      </c>
      <c r="E11510" s="93" t="str">
        <f t="shared" si="538"/>
        <v>PISP</v>
      </c>
      <c r="F11510" s="93" t="str">
        <f t="shared" si="539"/>
        <v>Y</v>
      </c>
      <c r="G11510" s="95">
        <v>13868083.519028639</v>
      </c>
      <c r="H11510" s="102">
        <v>23086.165112092211</v>
      </c>
      <c r="I11510" s="102">
        <v>85.005583186048526</v>
      </c>
      <c r="J11510" s="96"/>
      <c r="K11510" s="96"/>
      <c r="L11510" s="96"/>
      <c r="M11510" s="96"/>
      <c r="N11510" s="96"/>
      <c r="O11510" s="96"/>
      <c r="P11510" s="96"/>
    </row>
    <row r="11511" spans="1:16" x14ac:dyDescent="0.25">
      <c r="A11511" s="100">
        <v>43818</v>
      </c>
      <c r="B11511" s="101">
        <v>48</v>
      </c>
      <c r="C11511" s="92" t="str">
        <f t="shared" si="537"/>
        <v>GET /international-scheduled-payments/{InternationalScheduledPaymentId}</v>
      </c>
      <c r="D11511" s="94" t="s">
        <v>207</v>
      </c>
      <c r="E11511" s="93" t="str">
        <f t="shared" si="538"/>
        <v>PISP</v>
      </c>
      <c r="F11511" s="93" t="str">
        <f t="shared" si="539"/>
        <v>Y</v>
      </c>
      <c r="G11511" s="95">
        <v>21917235.878237229</v>
      </c>
      <c r="H11511" s="102">
        <v>40727.888154606706</v>
      </c>
      <c r="I11511" s="102">
        <v>57.357339182780187</v>
      </c>
      <c r="J11511" s="96"/>
      <c r="K11511" s="96"/>
      <c r="L11511" s="96"/>
      <c r="M11511" s="96"/>
      <c r="N11511" s="96"/>
      <c r="O11511" s="96"/>
      <c r="P11511" s="96"/>
    </row>
    <row r="11512" spans="1:16" x14ac:dyDescent="0.25">
      <c r="A11512" s="100">
        <v>43818</v>
      </c>
      <c r="B11512" s="101">
        <v>49</v>
      </c>
      <c r="C11512" s="92" t="str">
        <f t="shared" si="537"/>
        <v>POST /international-standing-order-consents</v>
      </c>
      <c r="D11512" s="94" t="s">
        <v>207</v>
      </c>
      <c r="E11512" s="93" t="str">
        <f t="shared" si="538"/>
        <v>PISP</v>
      </c>
      <c r="F11512" s="93" t="str">
        <f t="shared" si="539"/>
        <v>N</v>
      </c>
      <c r="G11512" s="95">
        <v>4440909.9027197482</v>
      </c>
      <c r="H11512" s="102">
        <v>12011.266468184158</v>
      </c>
      <c r="I11512" s="102">
        <v>6.2893419866235494</v>
      </c>
      <c r="J11512" s="96"/>
      <c r="K11512" s="96"/>
      <c r="L11512" s="96"/>
      <c r="M11512" s="96"/>
      <c r="N11512" s="96"/>
      <c r="O11512" s="96"/>
      <c r="P11512" s="96"/>
    </row>
    <row r="11513" spans="1:16" x14ac:dyDescent="0.25">
      <c r="A11513" s="100">
        <v>43818</v>
      </c>
      <c r="B11513" s="101">
        <v>50</v>
      </c>
      <c r="C11513" s="92" t="str">
        <f t="shared" si="537"/>
        <v>GET /international-standing-order-consents/{ConsentId}</v>
      </c>
      <c r="D11513" s="94" t="s">
        <v>207</v>
      </c>
      <c r="E11513" s="93" t="str">
        <f t="shared" si="538"/>
        <v>PISP</v>
      </c>
      <c r="F11513" s="93" t="str">
        <f t="shared" si="539"/>
        <v>N</v>
      </c>
      <c r="G11513" s="95">
        <v>19369236.570785552</v>
      </c>
      <c r="H11513" s="102">
        <v>31291.055804497017</v>
      </c>
      <c r="I11513" s="102">
        <v>293.4877475541424</v>
      </c>
      <c r="J11513" s="96"/>
      <c r="K11513" s="96"/>
      <c r="L11513" s="96"/>
      <c r="M11513" s="96"/>
      <c r="N11513" s="96"/>
      <c r="O11513" s="96"/>
      <c r="P11513" s="96"/>
    </row>
    <row r="11514" spans="1:16" x14ac:dyDescent="0.25">
      <c r="A11514" s="100">
        <v>43818</v>
      </c>
      <c r="B11514" s="101">
        <v>51</v>
      </c>
      <c r="C11514" s="92" t="str">
        <f t="shared" si="537"/>
        <v>POST /international-standing-orders</v>
      </c>
      <c r="D11514" s="94" t="s">
        <v>207</v>
      </c>
      <c r="E11514" s="93" t="str">
        <f t="shared" si="538"/>
        <v>PISP</v>
      </c>
      <c r="F11514" s="93" t="str">
        <f t="shared" si="539"/>
        <v>Y</v>
      </c>
      <c r="G11514" s="95">
        <v>15761627.783105582</v>
      </c>
      <c r="H11514" s="102">
        <v>25780.440148276008</v>
      </c>
      <c r="I11514" s="102">
        <v>258.49683880214928</v>
      </c>
      <c r="J11514" s="96"/>
      <c r="K11514" s="96"/>
      <c r="L11514" s="96"/>
      <c r="M11514" s="96"/>
      <c r="N11514" s="96"/>
      <c r="O11514" s="96"/>
      <c r="P11514" s="96"/>
    </row>
    <row r="11515" spans="1:16" x14ac:dyDescent="0.25">
      <c r="A11515" s="100">
        <v>43818</v>
      </c>
      <c r="B11515" s="101">
        <v>52</v>
      </c>
      <c r="C11515" s="92" t="str">
        <f t="shared" si="537"/>
        <v>GET /international-standing-orders/{InternationalStandingOrderPaymentId}</v>
      </c>
      <c r="D11515" s="94" t="s">
        <v>207</v>
      </c>
      <c r="E11515" s="93" t="str">
        <f t="shared" si="538"/>
        <v>PISP</v>
      </c>
      <c r="F11515" s="93" t="str">
        <f t="shared" si="539"/>
        <v>Y</v>
      </c>
      <c r="G11515" s="95">
        <v>6458569.2305607628</v>
      </c>
      <c r="H11515" s="102">
        <v>15977.6209533605</v>
      </c>
      <c r="I11515" s="102">
        <v>82.86147434712953</v>
      </c>
      <c r="J11515" s="96"/>
      <c r="K11515" s="96"/>
      <c r="L11515" s="96"/>
      <c r="M11515" s="96"/>
      <c r="N11515" s="96"/>
      <c r="O11515" s="96"/>
      <c r="P11515" s="96"/>
    </row>
    <row r="11516" spans="1:16" x14ac:dyDescent="0.25">
      <c r="A11516" s="100">
        <v>43818</v>
      </c>
      <c r="B11516" s="101">
        <v>53</v>
      </c>
      <c r="C11516" s="92" t="str">
        <f t="shared" si="537"/>
        <v>POST /file-payment-consents</v>
      </c>
      <c r="D11516" s="94" t="s">
        <v>207</v>
      </c>
      <c r="E11516" s="93" t="str">
        <f t="shared" si="538"/>
        <v>PISP</v>
      </c>
      <c r="F11516" s="93" t="str">
        <f t="shared" si="539"/>
        <v>N</v>
      </c>
      <c r="G11516" s="95">
        <v>13665518.339786069</v>
      </c>
      <c r="H11516" s="102">
        <v>15129.162432653828</v>
      </c>
      <c r="I11516" s="102">
        <v>26.20264557435738</v>
      </c>
      <c r="J11516" s="96"/>
      <c r="K11516" s="96"/>
      <c r="L11516" s="96"/>
      <c r="M11516" s="96"/>
      <c r="N11516" s="96"/>
      <c r="O11516" s="96"/>
      <c r="P11516" s="96"/>
    </row>
    <row r="11517" spans="1:16" x14ac:dyDescent="0.25">
      <c r="A11517" s="100">
        <v>43818</v>
      </c>
      <c r="B11517" s="101">
        <v>54</v>
      </c>
      <c r="C11517" s="92" t="str">
        <f t="shared" si="537"/>
        <v>GET /file-payment-consents/{ConsentId}</v>
      </c>
      <c r="D11517" s="94" t="s">
        <v>207</v>
      </c>
      <c r="E11517" s="93" t="str">
        <f t="shared" si="538"/>
        <v>PISP</v>
      </c>
      <c r="F11517" s="93" t="str">
        <f t="shared" si="539"/>
        <v>N</v>
      </c>
      <c r="G11517" s="95">
        <v>24933030.843259949</v>
      </c>
      <c r="H11517" s="102">
        <v>22848.574536713884</v>
      </c>
      <c r="I11517" s="102">
        <v>204.57718954112579</v>
      </c>
      <c r="J11517" s="96"/>
      <c r="K11517" s="96"/>
      <c r="L11517" s="96"/>
      <c r="M11517" s="96"/>
      <c r="N11517" s="96"/>
      <c r="O11517" s="96"/>
      <c r="P11517" s="96"/>
    </row>
    <row r="11518" spans="1:16" x14ac:dyDescent="0.25">
      <c r="A11518" s="100">
        <v>43818</v>
      </c>
      <c r="B11518" s="101">
        <v>55</v>
      </c>
      <c r="C11518" s="92" t="str">
        <f t="shared" si="537"/>
        <v>POST /file-payment-consents/{ConsentId}/file</v>
      </c>
      <c r="D11518" s="94" t="s">
        <v>207</v>
      </c>
      <c r="E11518" s="93" t="str">
        <f t="shared" si="538"/>
        <v>PISP</v>
      </c>
      <c r="F11518" s="93" t="str">
        <f t="shared" si="539"/>
        <v>N</v>
      </c>
      <c r="G11518" s="95">
        <v>22197818.482794967</v>
      </c>
      <c r="H11518" s="102">
        <v>33971.916187401897</v>
      </c>
      <c r="I11518" s="102">
        <v>80.429817044056136</v>
      </c>
      <c r="J11518" s="96"/>
      <c r="K11518" s="96"/>
      <c r="L11518" s="96"/>
      <c r="M11518" s="96"/>
      <c r="N11518" s="96"/>
      <c r="O11518" s="96"/>
      <c r="P11518" s="96"/>
    </row>
    <row r="11519" spans="1:16" x14ac:dyDescent="0.25">
      <c r="A11519" s="100">
        <v>43818</v>
      </c>
      <c r="B11519" s="101">
        <v>56</v>
      </c>
      <c r="C11519" s="92" t="str">
        <f t="shared" si="537"/>
        <v>GET /file-payment-consents/{ConsentId}/file</v>
      </c>
      <c r="D11519" s="94" t="s">
        <v>207</v>
      </c>
      <c r="E11519" s="93" t="str">
        <f t="shared" si="538"/>
        <v>PISP</v>
      </c>
      <c r="F11519" s="93" t="str">
        <f t="shared" si="539"/>
        <v>N</v>
      </c>
      <c r="G11519" s="95">
        <v>23184892.21141503</v>
      </c>
      <c r="H11519" s="102">
        <v>34885.153606767963</v>
      </c>
      <c r="I11519" s="102">
        <v>46.016184495560786</v>
      </c>
      <c r="J11519" s="96"/>
      <c r="K11519" s="96"/>
      <c r="L11519" s="96"/>
      <c r="M11519" s="96"/>
      <c r="N11519" s="96"/>
      <c r="O11519" s="96"/>
      <c r="P11519" s="96"/>
    </row>
    <row r="11520" spans="1:16" x14ac:dyDescent="0.25">
      <c r="A11520" s="100">
        <v>43818</v>
      </c>
      <c r="B11520" s="101">
        <v>57</v>
      </c>
      <c r="C11520" s="92" t="str">
        <f t="shared" si="537"/>
        <v>POST /file-payments</v>
      </c>
      <c r="D11520" s="94" t="s">
        <v>207</v>
      </c>
      <c r="E11520" s="93" t="str">
        <f t="shared" si="538"/>
        <v>PISP</v>
      </c>
      <c r="F11520" s="93" t="str">
        <f t="shared" si="539"/>
        <v>Y</v>
      </c>
      <c r="G11520" s="95">
        <v>399709103.96827382</v>
      </c>
      <c r="H11520" s="102">
        <v>4484.7232357424664</v>
      </c>
      <c r="I11520" s="102">
        <v>67.711701710456296</v>
      </c>
      <c r="J11520" s="96"/>
      <c r="K11520" s="96"/>
      <c r="L11520" s="96"/>
      <c r="M11520" s="96"/>
      <c r="N11520" s="96"/>
      <c r="O11520" s="96"/>
      <c r="P11520" s="96"/>
    </row>
    <row r="11521" spans="1:16" x14ac:dyDescent="0.25">
      <c r="A11521" s="100">
        <v>43818</v>
      </c>
      <c r="B11521" s="101">
        <v>58</v>
      </c>
      <c r="C11521" s="92" t="str">
        <f t="shared" si="537"/>
        <v>GET /file-payments/{FilePaymentId}</v>
      </c>
      <c r="D11521" s="94" t="s">
        <v>207</v>
      </c>
      <c r="E11521" s="93" t="str">
        <f t="shared" si="538"/>
        <v>PISP</v>
      </c>
      <c r="F11521" s="93" t="str">
        <f t="shared" si="539"/>
        <v>Y</v>
      </c>
      <c r="G11521" s="95">
        <v>73817443.227344885</v>
      </c>
      <c r="H11521" s="102">
        <v>799.26845022162524</v>
      </c>
      <c r="I11521" s="102">
        <v>128.99694268248123</v>
      </c>
      <c r="J11521" s="96"/>
      <c r="K11521" s="96"/>
      <c r="L11521" s="96"/>
      <c r="M11521" s="96"/>
      <c r="N11521" s="96"/>
      <c r="O11521" s="96"/>
      <c r="P11521" s="96"/>
    </row>
    <row r="11522" spans="1:16" x14ac:dyDescent="0.25">
      <c r="A11522" s="100">
        <v>43818</v>
      </c>
      <c r="B11522" s="101">
        <v>59</v>
      </c>
      <c r="C11522" s="92" t="str">
        <f t="shared" si="537"/>
        <v>GET /file-payments/{FilePaymentId}/report-file</v>
      </c>
      <c r="D11522" s="94" t="s">
        <v>207</v>
      </c>
      <c r="E11522" s="93" t="str">
        <f t="shared" si="538"/>
        <v>PISP</v>
      </c>
      <c r="F11522" s="93" t="str">
        <f t="shared" si="539"/>
        <v>Y</v>
      </c>
      <c r="G11522" s="95">
        <v>67298482.037420481</v>
      </c>
      <c r="H11522" s="102">
        <v>2344.4851594671486</v>
      </c>
      <c r="I11522" s="102">
        <v>91.7072627870144</v>
      </c>
      <c r="J11522" s="96"/>
      <c r="K11522" s="96"/>
      <c r="L11522" s="96"/>
      <c r="M11522" s="96"/>
      <c r="N11522" s="96"/>
      <c r="O11522" s="96"/>
      <c r="P11522" s="96"/>
    </row>
    <row r="11523" spans="1:16" x14ac:dyDescent="0.25">
      <c r="A11523" s="100">
        <v>43818</v>
      </c>
      <c r="B11523" s="101">
        <v>60</v>
      </c>
      <c r="C11523" s="92" t="str">
        <f t="shared" si="537"/>
        <v>POST /funds-confirmation-consents</v>
      </c>
      <c r="D11523" s="94" t="s">
        <v>207</v>
      </c>
      <c r="E11523" s="93" t="str">
        <f t="shared" si="538"/>
        <v>CoF</v>
      </c>
      <c r="F11523" s="93" t="str">
        <f t="shared" si="539"/>
        <v>N</v>
      </c>
      <c r="G11523" s="95">
        <v>13900135.838493193</v>
      </c>
      <c r="H11523" s="101">
        <v>15674.988151703292</v>
      </c>
      <c r="I11523" s="101">
        <v>13.664915170966827</v>
      </c>
      <c r="J11523" s="96"/>
      <c r="K11523" s="96"/>
      <c r="L11523" s="96"/>
      <c r="M11523" s="96"/>
      <c r="N11523" s="96"/>
      <c r="O11523" s="96"/>
      <c r="P11523" s="96"/>
    </row>
    <row r="11524" spans="1:16" x14ac:dyDescent="0.25">
      <c r="A11524" s="100">
        <v>43818</v>
      </c>
      <c r="B11524" s="101">
        <v>61</v>
      </c>
      <c r="C11524" s="92" t="str">
        <f t="shared" si="537"/>
        <v>GET /funds-confirmation-consents/{ConsentId}</v>
      </c>
      <c r="D11524" s="94" t="s">
        <v>207</v>
      </c>
      <c r="E11524" s="93" t="str">
        <f t="shared" si="538"/>
        <v>CoF</v>
      </c>
      <c r="F11524" s="93" t="str">
        <f t="shared" si="539"/>
        <v>N</v>
      </c>
      <c r="G11524" s="95">
        <v>20534268.302000813</v>
      </c>
      <c r="H11524" s="101">
        <v>40058.04571541609</v>
      </c>
      <c r="I11524" s="101">
        <v>192.65736534448001</v>
      </c>
      <c r="J11524" s="96"/>
      <c r="K11524" s="96"/>
      <c r="L11524" s="96"/>
      <c r="M11524" s="96"/>
      <c r="N11524" s="96"/>
      <c r="O11524" s="96"/>
      <c r="P11524" s="96"/>
    </row>
    <row r="11525" spans="1:16" x14ac:dyDescent="0.25">
      <c r="A11525" s="100">
        <v>43818</v>
      </c>
      <c r="B11525" s="101">
        <v>62</v>
      </c>
      <c r="C11525" s="92" t="str">
        <f t="shared" si="537"/>
        <v>DELETE /funds-confirmation-consents/{ConsentId}</v>
      </c>
      <c r="D11525" s="94" t="s">
        <v>207</v>
      </c>
      <c r="E11525" s="93" t="str">
        <f t="shared" si="538"/>
        <v>CoF</v>
      </c>
      <c r="F11525" s="93" t="str">
        <f t="shared" si="539"/>
        <v>N</v>
      </c>
      <c r="G11525" s="95">
        <v>6677468.9865866033</v>
      </c>
      <c r="H11525" s="101">
        <v>12686.445991413644</v>
      </c>
      <c r="I11525" s="101">
        <v>121.76689638210051</v>
      </c>
      <c r="J11525" s="96"/>
      <c r="K11525" s="96"/>
      <c r="L11525" s="96"/>
      <c r="M11525" s="96"/>
      <c r="N11525" s="96"/>
      <c r="O11525" s="96"/>
      <c r="P11525" s="96"/>
    </row>
    <row r="11526" spans="1:16" x14ac:dyDescent="0.25">
      <c r="A11526" s="100">
        <v>43818</v>
      </c>
      <c r="B11526" s="101">
        <v>63</v>
      </c>
      <c r="C11526" s="92" t="str">
        <f t="shared" si="537"/>
        <v>POST /funds-confirmations</v>
      </c>
      <c r="D11526" s="94" t="s">
        <v>207</v>
      </c>
      <c r="E11526" s="93" t="str">
        <f t="shared" si="538"/>
        <v>CoF</v>
      </c>
      <c r="F11526" s="93" t="str">
        <f t="shared" si="539"/>
        <v>Y</v>
      </c>
      <c r="G11526" s="95">
        <v>9529317.4365519099</v>
      </c>
      <c r="H11526" s="102">
        <v>17722.617623275972</v>
      </c>
      <c r="I11526" s="102">
        <v>248.33516319154484</v>
      </c>
      <c r="J11526" s="96"/>
      <c r="K11526" s="96"/>
      <c r="L11526" s="96"/>
      <c r="M11526" s="96"/>
      <c r="N11526" s="96"/>
      <c r="O11526" s="96"/>
      <c r="P11526" s="96"/>
    </row>
    <row r="11527" spans="1:16" x14ac:dyDescent="0.25">
      <c r="A11527" s="46">
        <v>43818</v>
      </c>
      <c r="B11527" s="101">
        <v>0</v>
      </c>
      <c r="C11527" s="92" t="str">
        <f t="shared" si="537"/>
        <v>OIDC endpoints for token IDs</v>
      </c>
      <c r="D11527" s="94" t="s">
        <v>208</v>
      </c>
      <c r="E11527" s="93" t="str">
        <f t="shared" si="538"/>
        <v>OIDC</v>
      </c>
      <c r="F11527" s="93" t="str">
        <f t="shared" si="539"/>
        <v>N</v>
      </c>
      <c r="G11527" s="112">
        <v>691326887.64163613</v>
      </c>
      <c r="H11527" s="68">
        <v>1529787.1058657363</v>
      </c>
      <c r="I11527" s="68">
        <v>556.3309632360457</v>
      </c>
      <c r="J11527" s="96"/>
      <c r="K11527" s="96"/>
      <c r="L11527" s="96"/>
      <c r="M11527" s="96"/>
      <c r="N11527" s="96"/>
      <c r="O11527" s="96"/>
      <c r="P11527" s="96"/>
    </row>
    <row r="11528" spans="1:16" x14ac:dyDescent="0.25">
      <c r="A11528" s="97">
        <v>43818</v>
      </c>
      <c r="B11528" s="101">
        <v>1</v>
      </c>
      <c r="C11528" s="92" t="str">
        <f t="shared" ref="C11528:C11591" si="540">VLOOKUP($B11528,endpoints,3)</f>
        <v>POST /account-access-consents</v>
      </c>
      <c r="D11528" s="94" t="s">
        <v>208</v>
      </c>
      <c r="E11528" s="93" t="str">
        <f t="shared" ref="E11528:E11591" si="541">VLOOKUP($B11528,endpoints,4)</f>
        <v>AISP</v>
      </c>
      <c r="F11528" s="93" t="str">
        <f t="shared" ref="F11528:F11591" si="542">VLOOKUP($B11528,endpoints,5)</f>
        <v>N</v>
      </c>
      <c r="G11528" s="95">
        <v>595010.11396503833</v>
      </c>
      <c r="H11528" s="99">
        <v>28707.318076690251</v>
      </c>
      <c r="I11528" s="99">
        <v>83.698251050458495</v>
      </c>
      <c r="J11528" s="96"/>
      <c r="K11528" s="96"/>
      <c r="L11528" s="96"/>
      <c r="M11528" s="96"/>
      <c r="N11528" s="96"/>
      <c r="O11528" s="96"/>
      <c r="P11528" s="96"/>
    </row>
    <row r="11529" spans="1:16" x14ac:dyDescent="0.25">
      <c r="A11529" s="97">
        <v>43818</v>
      </c>
      <c r="B11529" s="101">
        <v>2</v>
      </c>
      <c r="C11529" s="92" t="str">
        <f t="shared" si="540"/>
        <v>GET /account-access-consents/{ConsentId}</v>
      </c>
      <c r="D11529" s="94" t="s">
        <v>208</v>
      </c>
      <c r="E11529" s="93" t="str">
        <f t="shared" si="541"/>
        <v>AISP</v>
      </c>
      <c r="F11529" s="93" t="str">
        <f t="shared" si="542"/>
        <v>N</v>
      </c>
      <c r="G11529" s="95">
        <v>1297055.6098915606</v>
      </c>
      <c r="H11529" s="99">
        <v>26606.772701218473</v>
      </c>
      <c r="I11529" s="99">
        <v>35.006108459290594</v>
      </c>
      <c r="J11529" s="96"/>
      <c r="K11529" s="96"/>
      <c r="L11529" s="96"/>
      <c r="M11529" s="96"/>
      <c r="N11529" s="96"/>
      <c r="O11529" s="96"/>
      <c r="P11529" s="96"/>
    </row>
    <row r="11530" spans="1:16" x14ac:dyDescent="0.25">
      <c r="A11530" s="97">
        <v>43818</v>
      </c>
      <c r="B11530" s="101">
        <v>3</v>
      </c>
      <c r="C11530" s="92" t="str">
        <f t="shared" si="540"/>
        <v>DELETE /account-access-consents/{ConsentId}</v>
      </c>
      <c r="D11530" s="94" t="s">
        <v>208</v>
      </c>
      <c r="E11530" s="93" t="str">
        <f t="shared" si="541"/>
        <v>AISP</v>
      </c>
      <c r="F11530" s="93" t="str">
        <f t="shared" si="542"/>
        <v>N</v>
      </c>
      <c r="G11530" s="95">
        <v>657217.01126258913</v>
      </c>
      <c r="H11530" s="99">
        <v>24562.252161206878</v>
      </c>
      <c r="I11530" s="99">
        <v>295.97413455275921</v>
      </c>
      <c r="J11530" s="96"/>
      <c r="K11530" s="96"/>
      <c r="L11530" s="96"/>
      <c r="M11530" s="96"/>
      <c r="N11530" s="96"/>
      <c r="O11530" s="96"/>
      <c r="P11530" s="96"/>
    </row>
    <row r="11531" spans="1:16" x14ac:dyDescent="0.25">
      <c r="A11531" s="97">
        <v>43818</v>
      </c>
      <c r="B11531" s="101">
        <v>4</v>
      </c>
      <c r="C11531" s="92" t="str">
        <f t="shared" si="540"/>
        <v>GET /accounts</v>
      </c>
      <c r="D11531" s="94" t="s">
        <v>208</v>
      </c>
      <c r="E11531" s="93" t="str">
        <f t="shared" si="541"/>
        <v>AISP</v>
      </c>
      <c r="F11531" s="93" t="str">
        <f t="shared" si="542"/>
        <v>Y</v>
      </c>
      <c r="G11531" s="95">
        <v>1494759.5649671934</v>
      </c>
      <c r="H11531" s="99">
        <v>28156.799361793732</v>
      </c>
      <c r="I11531" s="99">
        <v>72.241170761628354</v>
      </c>
      <c r="J11531" s="96"/>
      <c r="K11531" s="96"/>
      <c r="L11531" s="96"/>
      <c r="M11531" s="96"/>
      <c r="N11531" s="96"/>
      <c r="O11531" s="96"/>
      <c r="P11531" s="96"/>
    </row>
    <row r="11532" spans="1:16" x14ac:dyDescent="0.25">
      <c r="A11532" s="97">
        <v>43818</v>
      </c>
      <c r="B11532" s="101">
        <v>5</v>
      </c>
      <c r="C11532" s="92" t="str">
        <f t="shared" si="540"/>
        <v>GET /accounts/{AccountId}</v>
      </c>
      <c r="D11532" s="94" t="s">
        <v>208</v>
      </c>
      <c r="E11532" s="93" t="str">
        <f t="shared" si="541"/>
        <v>AISP</v>
      </c>
      <c r="F11532" s="93" t="str">
        <f t="shared" si="542"/>
        <v>Y</v>
      </c>
      <c r="G11532" s="95">
        <v>2692897.4133725972</v>
      </c>
      <c r="H11532" s="99">
        <v>39076.379010490215</v>
      </c>
      <c r="I11532" s="99">
        <v>85.124724382833335</v>
      </c>
      <c r="J11532" s="96"/>
      <c r="K11532" s="96"/>
      <c r="L11532" s="96"/>
      <c r="M11532" s="96"/>
      <c r="N11532" s="96"/>
      <c r="O11532" s="96"/>
      <c r="P11532" s="96"/>
    </row>
    <row r="11533" spans="1:16" x14ac:dyDescent="0.25">
      <c r="A11533" s="97">
        <v>43818</v>
      </c>
      <c r="B11533" s="101">
        <v>6</v>
      </c>
      <c r="C11533" s="92" t="str">
        <f t="shared" si="540"/>
        <v>GET /accounts/{AccountId}/balances</v>
      </c>
      <c r="D11533" s="94" t="s">
        <v>208</v>
      </c>
      <c r="E11533" s="93" t="str">
        <f t="shared" si="541"/>
        <v>AISP</v>
      </c>
      <c r="F11533" s="93" t="str">
        <f t="shared" si="542"/>
        <v>Y</v>
      </c>
      <c r="G11533" s="95">
        <v>1790999.2717696158</v>
      </c>
      <c r="H11533" s="99">
        <v>28600.080868139656</v>
      </c>
      <c r="I11533" s="99">
        <v>141.64519222581305</v>
      </c>
      <c r="J11533" s="96"/>
      <c r="K11533" s="96"/>
      <c r="L11533" s="96"/>
      <c r="M11533" s="96"/>
      <c r="N11533" s="96"/>
      <c r="O11533" s="96"/>
      <c r="P11533" s="96"/>
    </row>
    <row r="11534" spans="1:16" x14ac:dyDescent="0.25">
      <c r="A11534" s="97">
        <v>43818</v>
      </c>
      <c r="B11534" s="101">
        <v>7</v>
      </c>
      <c r="C11534" s="92" t="str">
        <f t="shared" si="540"/>
        <v>GET /balances</v>
      </c>
      <c r="D11534" s="94" t="s">
        <v>208</v>
      </c>
      <c r="E11534" s="93" t="str">
        <f t="shared" si="541"/>
        <v>AISP</v>
      </c>
      <c r="F11534" s="93" t="str">
        <f t="shared" si="542"/>
        <v>Y</v>
      </c>
      <c r="G11534" s="95">
        <v>1025221.1875547112</v>
      </c>
      <c r="H11534" s="99">
        <v>20976.232113933074</v>
      </c>
      <c r="I11534" s="99">
        <v>158.16001061843917</v>
      </c>
      <c r="J11534" s="96"/>
      <c r="K11534" s="96"/>
      <c r="L11534" s="96"/>
      <c r="M11534" s="96"/>
      <c r="N11534" s="96"/>
      <c r="O11534" s="96"/>
      <c r="P11534" s="96"/>
    </row>
    <row r="11535" spans="1:16" x14ac:dyDescent="0.25">
      <c r="A11535" s="97">
        <v>43818</v>
      </c>
      <c r="B11535" s="101">
        <v>8</v>
      </c>
      <c r="C11535" s="92" t="str">
        <f t="shared" si="540"/>
        <v>GET /accounts/{AccountId}/transactions</v>
      </c>
      <c r="D11535" s="94" t="s">
        <v>208</v>
      </c>
      <c r="E11535" s="93" t="str">
        <f t="shared" si="541"/>
        <v>AISP</v>
      </c>
      <c r="F11535" s="93" t="str">
        <f t="shared" si="542"/>
        <v>Y</v>
      </c>
      <c r="G11535" s="95">
        <v>28718001.597362537</v>
      </c>
      <c r="H11535" s="99">
        <v>18987.621378436666</v>
      </c>
      <c r="I11535" s="99">
        <v>188.47224709318485</v>
      </c>
      <c r="J11535" s="96"/>
      <c r="K11535" s="96"/>
      <c r="L11535" s="96"/>
      <c r="M11535" s="96"/>
      <c r="N11535" s="96"/>
      <c r="O11535" s="96"/>
      <c r="P11535" s="96"/>
    </row>
    <row r="11536" spans="1:16" x14ac:dyDescent="0.25">
      <c r="A11536" s="97">
        <v>43818</v>
      </c>
      <c r="B11536" s="101">
        <v>9</v>
      </c>
      <c r="C11536" s="92" t="str">
        <f t="shared" si="540"/>
        <v>GET /transactions</v>
      </c>
      <c r="D11536" s="94" t="s">
        <v>208</v>
      </c>
      <c r="E11536" s="93" t="str">
        <f t="shared" si="541"/>
        <v>AISP</v>
      </c>
      <c r="F11536" s="93" t="str">
        <f t="shared" si="542"/>
        <v>Y</v>
      </c>
      <c r="G11536" s="95">
        <v>318411478.16195858</v>
      </c>
      <c r="H11536" s="99">
        <v>42280.070244408082</v>
      </c>
      <c r="I11536" s="99">
        <v>31.949571420748793</v>
      </c>
      <c r="J11536" s="96"/>
      <c r="K11536" s="96"/>
      <c r="L11536" s="96"/>
      <c r="M11536" s="96"/>
      <c r="N11536" s="96"/>
      <c r="O11536" s="96"/>
      <c r="P11536" s="96"/>
    </row>
    <row r="11537" spans="1:16" x14ac:dyDescent="0.25">
      <c r="A11537" s="97">
        <v>43818</v>
      </c>
      <c r="B11537" s="101">
        <v>10</v>
      </c>
      <c r="C11537" s="92" t="str">
        <f t="shared" si="540"/>
        <v>GET /accounts/{AccountId}/beneficiaries</v>
      </c>
      <c r="D11537" s="94" t="s">
        <v>208</v>
      </c>
      <c r="E11537" s="93" t="str">
        <f t="shared" si="541"/>
        <v>AISP</v>
      </c>
      <c r="F11537" s="93" t="str">
        <f t="shared" si="542"/>
        <v>Y</v>
      </c>
      <c r="G11537" s="95">
        <v>1901345.2806444184</v>
      </c>
      <c r="H11537" s="99">
        <v>30141.625525663414</v>
      </c>
      <c r="I11537" s="99">
        <v>116.37489300670536</v>
      </c>
      <c r="J11537" s="96"/>
      <c r="K11537" s="96"/>
      <c r="L11537" s="96"/>
      <c r="M11537" s="96"/>
      <c r="N11537" s="96"/>
      <c r="O11537" s="96"/>
      <c r="P11537" s="96"/>
    </row>
    <row r="11538" spans="1:16" x14ac:dyDescent="0.25">
      <c r="A11538" s="97">
        <v>43818</v>
      </c>
      <c r="B11538" s="101">
        <v>11</v>
      </c>
      <c r="C11538" s="92" t="str">
        <f t="shared" si="540"/>
        <v>GET /beneficiaries</v>
      </c>
      <c r="D11538" s="94" t="s">
        <v>208</v>
      </c>
      <c r="E11538" s="93" t="str">
        <f t="shared" si="541"/>
        <v>AISP</v>
      </c>
      <c r="F11538" s="93" t="str">
        <f t="shared" si="542"/>
        <v>Y</v>
      </c>
      <c r="G11538" s="95">
        <v>2740906.94974548</v>
      </c>
      <c r="H11538" s="99">
        <v>34022.107945278032</v>
      </c>
      <c r="I11538" s="99">
        <v>29.890533369730065</v>
      </c>
      <c r="J11538" s="96"/>
      <c r="K11538" s="96"/>
      <c r="L11538" s="96"/>
      <c r="M11538" s="96"/>
      <c r="N11538" s="96"/>
      <c r="O11538" s="96"/>
      <c r="P11538" s="96"/>
    </row>
    <row r="11539" spans="1:16" x14ac:dyDescent="0.25">
      <c r="A11539" s="97">
        <v>43818</v>
      </c>
      <c r="B11539" s="101">
        <v>12</v>
      </c>
      <c r="C11539" s="92" t="str">
        <f t="shared" si="540"/>
        <v>GET /accounts/{AccountId}/direct-debits</v>
      </c>
      <c r="D11539" s="94" t="s">
        <v>208</v>
      </c>
      <c r="E11539" s="93" t="str">
        <f t="shared" si="541"/>
        <v>AISP</v>
      </c>
      <c r="F11539" s="93" t="str">
        <f t="shared" si="542"/>
        <v>Y</v>
      </c>
      <c r="G11539" s="95">
        <v>1846497.1897893101</v>
      </c>
      <c r="H11539" s="99">
        <v>34097.296538580071</v>
      </c>
      <c r="I11539" s="99">
        <v>169.42419059044269</v>
      </c>
      <c r="J11539" s="96"/>
      <c r="K11539" s="96"/>
      <c r="L11539" s="96"/>
      <c r="M11539" s="96"/>
      <c r="N11539" s="96"/>
      <c r="O11539" s="96"/>
      <c r="P11539" s="96"/>
    </row>
    <row r="11540" spans="1:16" x14ac:dyDescent="0.25">
      <c r="A11540" s="97">
        <v>43818</v>
      </c>
      <c r="B11540" s="101">
        <v>13</v>
      </c>
      <c r="C11540" s="92" t="str">
        <f t="shared" si="540"/>
        <v>GET /direct-debits</v>
      </c>
      <c r="D11540" s="94" t="s">
        <v>208</v>
      </c>
      <c r="E11540" s="93" t="str">
        <f t="shared" si="541"/>
        <v>AISP</v>
      </c>
      <c r="F11540" s="93" t="str">
        <f t="shared" si="542"/>
        <v>Y</v>
      </c>
      <c r="G11540" s="95">
        <v>1716221.6433889316</v>
      </c>
      <c r="H11540" s="99">
        <v>22422.510815238365</v>
      </c>
      <c r="I11540" s="99">
        <v>195.24650989020333</v>
      </c>
      <c r="J11540" s="96"/>
      <c r="K11540" s="96"/>
      <c r="L11540" s="96"/>
      <c r="M11540" s="96"/>
      <c r="N11540" s="96"/>
      <c r="O11540" s="96"/>
      <c r="P11540" s="96"/>
    </row>
    <row r="11541" spans="1:16" x14ac:dyDescent="0.25">
      <c r="A11541" s="97">
        <v>43818</v>
      </c>
      <c r="B11541" s="101">
        <v>14</v>
      </c>
      <c r="C11541" s="92" t="str">
        <f t="shared" si="540"/>
        <v>GET /accounts/{AccountId}/standing-orders</v>
      </c>
      <c r="D11541" s="94" t="s">
        <v>208</v>
      </c>
      <c r="E11541" s="93" t="str">
        <f t="shared" si="541"/>
        <v>AISP</v>
      </c>
      <c r="F11541" s="93" t="str">
        <f t="shared" si="542"/>
        <v>Y</v>
      </c>
      <c r="G11541" s="95">
        <v>842352.78670736693</v>
      </c>
      <c r="H11541" s="99">
        <v>16110.163242907538</v>
      </c>
      <c r="I11541" s="99">
        <v>137.65450642332962</v>
      </c>
      <c r="J11541" s="96"/>
      <c r="K11541" s="96"/>
      <c r="L11541" s="96"/>
      <c r="M11541" s="96"/>
      <c r="N11541" s="96"/>
      <c r="O11541" s="96"/>
      <c r="P11541" s="96"/>
    </row>
    <row r="11542" spans="1:16" x14ac:dyDescent="0.25">
      <c r="A11542" s="97">
        <v>43818</v>
      </c>
      <c r="B11542" s="101">
        <v>15</v>
      </c>
      <c r="C11542" s="92" t="str">
        <f t="shared" si="540"/>
        <v>GET /standing-orders</v>
      </c>
      <c r="D11542" s="94" t="s">
        <v>208</v>
      </c>
      <c r="E11542" s="93" t="str">
        <f t="shared" si="541"/>
        <v>AISP</v>
      </c>
      <c r="F11542" s="93" t="str">
        <f t="shared" si="542"/>
        <v>Y</v>
      </c>
      <c r="G11542" s="95">
        <v>1417687.8577826335</v>
      </c>
      <c r="H11542" s="99">
        <v>42669.717321697863</v>
      </c>
      <c r="I11542" s="99">
        <v>149.90557667366963</v>
      </c>
      <c r="J11542" s="96"/>
      <c r="K11542" s="96"/>
      <c r="L11542" s="96"/>
      <c r="M11542" s="96"/>
      <c r="N11542" s="96"/>
      <c r="O11542" s="96"/>
      <c r="P11542" s="96"/>
    </row>
    <row r="11543" spans="1:16" x14ac:dyDescent="0.25">
      <c r="A11543" s="97">
        <v>43818</v>
      </c>
      <c r="B11543" s="101">
        <v>16</v>
      </c>
      <c r="C11543" s="92" t="str">
        <f t="shared" si="540"/>
        <v>GET /accounts/{AccountId}/product</v>
      </c>
      <c r="D11543" s="94" t="s">
        <v>208</v>
      </c>
      <c r="E11543" s="93" t="str">
        <f t="shared" si="541"/>
        <v>AISP</v>
      </c>
      <c r="F11543" s="93" t="str">
        <f t="shared" si="542"/>
        <v>Y</v>
      </c>
      <c r="G11543" s="95">
        <v>379506.57273995387</v>
      </c>
      <c r="H11543" s="99">
        <v>4967.5340839181836</v>
      </c>
      <c r="I11543" s="99">
        <v>164.2363212027453</v>
      </c>
      <c r="J11543" s="96"/>
      <c r="K11543" s="96"/>
      <c r="L11543" s="96"/>
      <c r="M11543" s="96"/>
      <c r="N11543" s="96"/>
      <c r="O11543" s="96"/>
      <c r="P11543" s="96"/>
    </row>
    <row r="11544" spans="1:16" x14ac:dyDescent="0.25">
      <c r="A11544" s="97">
        <v>43818</v>
      </c>
      <c r="B11544" s="101">
        <v>17</v>
      </c>
      <c r="C11544" s="92" t="str">
        <f t="shared" si="540"/>
        <v>GET /products</v>
      </c>
      <c r="D11544" s="94" t="s">
        <v>208</v>
      </c>
      <c r="E11544" s="93" t="str">
        <f t="shared" si="541"/>
        <v>AISP</v>
      </c>
      <c r="F11544" s="93" t="str">
        <f t="shared" si="542"/>
        <v>Y</v>
      </c>
      <c r="G11544" s="95">
        <v>832776.7875864231</v>
      </c>
      <c r="H11544" s="99">
        <v>35618.710309536211</v>
      </c>
      <c r="I11544" s="99">
        <v>246.21164017150573</v>
      </c>
      <c r="J11544" s="96"/>
      <c r="K11544" s="96"/>
      <c r="L11544" s="96"/>
      <c r="M11544" s="96"/>
      <c r="N11544" s="96"/>
      <c r="O11544" s="96"/>
      <c r="P11544" s="96"/>
    </row>
    <row r="11545" spans="1:16" x14ac:dyDescent="0.25">
      <c r="A11545" s="97">
        <v>43818</v>
      </c>
      <c r="B11545" s="101">
        <v>18</v>
      </c>
      <c r="C11545" s="92" t="str">
        <f t="shared" si="540"/>
        <v>GET /accounts/{AccountId}/offers</v>
      </c>
      <c r="D11545" s="94" t="s">
        <v>208</v>
      </c>
      <c r="E11545" s="93" t="str">
        <f t="shared" si="541"/>
        <v>AISP</v>
      </c>
      <c r="F11545" s="93" t="str">
        <f t="shared" si="542"/>
        <v>Y</v>
      </c>
      <c r="G11545" s="95">
        <v>762673.04385629948</v>
      </c>
      <c r="H11545" s="103">
        <v>39656.80850629558</v>
      </c>
      <c r="I11545" s="103">
        <v>271.34740976355556</v>
      </c>
      <c r="J11545" s="96"/>
      <c r="K11545" s="96"/>
      <c r="L11545" s="96"/>
      <c r="M11545" s="96"/>
      <c r="N11545" s="96"/>
      <c r="O11545" s="96"/>
      <c r="P11545" s="96"/>
    </row>
    <row r="11546" spans="1:16" x14ac:dyDescent="0.25">
      <c r="A11546" s="97">
        <v>43818</v>
      </c>
      <c r="B11546" s="101">
        <v>19</v>
      </c>
      <c r="C11546" s="92" t="str">
        <f t="shared" si="540"/>
        <v>GET /offers</v>
      </c>
      <c r="D11546" s="94" t="s">
        <v>208</v>
      </c>
      <c r="E11546" s="93" t="str">
        <f t="shared" si="541"/>
        <v>AISP</v>
      </c>
      <c r="F11546" s="93" t="str">
        <f t="shared" si="542"/>
        <v>Y</v>
      </c>
      <c r="G11546" s="95">
        <v>3310042.5711515411</v>
      </c>
      <c r="H11546" s="103">
        <v>42479.592236044758</v>
      </c>
      <c r="I11546" s="103">
        <v>170.39761184523866</v>
      </c>
      <c r="J11546" s="96"/>
      <c r="K11546" s="96"/>
      <c r="L11546" s="96"/>
      <c r="M11546" s="96"/>
      <c r="N11546" s="96"/>
      <c r="O11546" s="96"/>
      <c r="P11546" s="96"/>
    </row>
    <row r="11547" spans="1:16" x14ac:dyDescent="0.25">
      <c r="A11547" s="97">
        <v>43818</v>
      </c>
      <c r="B11547" s="101">
        <v>20</v>
      </c>
      <c r="C11547" s="92" t="str">
        <f t="shared" si="540"/>
        <v>GET /accounts/{AccountId}/party</v>
      </c>
      <c r="D11547" s="94" t="s">
        <v>208</v>
      </c>
      <c r="E11547" s="93" t="str">
        <f t="shared" si="541"/>
        <v>AISP</v>
      </c>
      <c r="F11547" s="93" t="str">
        <f t="shared" si="542"/>
        <v>Y</v>
      </c>
      <c r="G11547" s="95">
        <v>1189610.4840565759</v>
      </c>
      <c r="H11547" s="103">
        <v>50139.831082756493</v>
      </c>
      <c r="I11547" s="103">
        <v>0</v>
      </c>
      <c r="J11547" s="96"/>
      <c r="K11547" s="96"/>
      <c r="L11547" s="96"/>
      <c r="M11547" s="96"/>
      <c r="N11547" s="96"/>
      <c r="O11547" s="96"/>
      <c r="P11547" s="96"/>
    </row>
    <row r="11548" spans="1:16" x14ac:dyDescent="0.25">
      <c r="A11548" s="97">
        <v>43818</v>
      </c>
      <c r="B11548" s="101">
        <v>21</v>
      </c>
      <c r="C11548" s="92" t="str">
        <f t="shared" si="540"/>
        <v>GET /party</v>
      </c>
      <c r="D11548" s="94" t="s">
        <v>208</v>
      </c>
      <c r="E11548" s="93" t="str">
        <f t="shared" si="541"/>
        <v>AISP</v>
      </c>
      <c r="F11548" s="93" t="str">
        <f t="shared" si="542"/>
        <v>Y</v>
      </c>
      <c r="G11548" s="95">
        <v>716333.87871743692</v>
      </c>
      <c r="H11548" s="103">
        <v>9463.3463045766202</v>
      </c>
      <c r="I11548" s="103">
        <v>339.18405626426704</v>
      </c>
      <c r="J11548" s="96"/>
      <c r="K11548" s="96"/>
      <c r="L11548" s="96"/>
      <c r="M11548" s="96"/>
      <c r="N11548" s="96"/>
      <c r="O11548" s="96"/>
      <c r="P11548" s="96"/>
    </row>
    <row r="11549" spans="1:16" x14ac:dyDescent="0.25">
      <c r="A11549" s="97">
        <v>43818</v>
      </c>
      <c r="B11549" s="101">
        <v>22</v>
      </c>
      <c r="C11549" s="92" t="str">
        <f t="shared" si="540"/>
        <v>GET /accounts/{AccountId}/scheduled-payments</v>
      </c>
      <c r="D11549" s="94" t="s">
        <v>208</v>
      </c>
      <c r="E11549" s="93" t="str">
        <f t="shared" si="541"/>
        <v>AISP</v>
      </c>
      <c r="F11549" s="93" t="str">
        <f t="shared" si="542"/>
        <v>Y</v>
      </c>
      <c r="G11549" s="95">
        <v>973418.48534495535</v>
      </c>
      <c r="H11549" s="103">
        <v>35269.36249802696</v>
      </c>
      <c r="I11549" s="103">
        <v>2.7192346440810153</v>
      </c>
      <c r="J11549" s="96"/>
      <c r="K11549" s="96"/>
      <c r="L11549" s="96"/>
      <c r="M11549" s="96"/>
      <c r="N11549" s="96"/>
      <c r="O11549" s="96"/>
      <c r="P11549" s="96"/>
    </row>
    <row r="11550" spans="1:16" x14ac:dyDescent="0.25">
      <c r="A11550" s="97">
        <v>43818</v>
      </c>
      <c r="B11550" s="101">
        <v>23</v>
      </c>
      <c r="C11550" s="92" t="str">
        <f t="shared" si="540"/>
        <v>GET /scheduled-payments</v>
      </c>
      <c r="D11550" s="94" t="s">
        <v>208</v>
      </c>
      <c r="E11550" s="93" t="str">
        <f t="shared" si="541"/>
        <v>AISP</v>
      </c>
      <c r="F11550" s="93" t="str">
        <f t="shared" si="542"/>
        <v>Y</v>
      </c>
      <c r="G11550" s="95">
        <v>1969631.9072864121</v>
      </c>
      <c r="H11550" s="103">
        <v>28512.61969640027</v>
      </c>
      <c r="I11550" s="103">
        <v>83.11795417317667</v>
      </c>
      <c r="J11550" s="96"/>
      <c r="K11550" s="96"/>
      <c r="L11550" s="96"/>
      <c r="M11550" s="96"/>
      <c r="N11550" s="96"/>
      <c r="O11550" s="96"/>
      <c r="P11550" s="96"/>
    </row>
    <row r="11551" spans="1:16" x14ac:dyDescent="0.25">
      <c r="A11551" s="97">
        <v>43818</v>
      </c>
      <c r="B11551" s="101">
        <v>24</v>
      </c>
      <c r="C11551" s="92" t="str">
        <f t="shared" si="540"/>
        <v>GET /accounts/{AccountId}/statements</v>
      </c>
      <c r="D11551" s="94" t="s">
        <v>208</v>
      </c>
      <c r="E11551" s="93" t="str">
        <f t="shared" si="541"/>
        <v>AISP</v>
      </c>
      <c r="F11551" s="93" t="str">
        <f t="shared" si="542"/>
        <v>Y</v>
      </c>
      <c r="G11551" s="95">
        <v>926844.91031405062</v>
      </c>
      <c r="H11551" s="103">
        <v>14945.191815022943</v>
      </c>
      <c r="I11551" s="103">
        <v>124.27792610876527</v>
      </c>
      <c r="J11551" s="96"/>
      <c r="K11551" s="96"/>
      <c r="L11551" s="96"/>
      <c r="M11551" s="96"/>
      <c r="N11551" s="96"/>
      <c r="O11551" s="96"/>
      <c r="P11551" s="96"/>
    </row>
    <row r="11552" spans="1:16" x14ac:dyDescent="0.25">
      <c r="A11552" s="97">
        <v>43818</v>
      </c>
      <c r="B11552" s="101">
        <v>25</v>
      </c>
      <c r="C11552" s="92" t="str">
        <f t="shared" si="540"/>
        <v>GET /accounts/{AccountId}/statements/{StatementId}</v>
      </c>
      <c r="D11552" s="94" t="s">
        <v>208</v>
      </c>
      <c r="E11552" s="93" t="str">
        <f t="shared" si="541"/>
        <v>AISP</v>
      </c>
      <c r="F11552" s="93" t="str">
        <f t="shared" si="542"/>
        <v>Y</v>
      </c>
      <c r="G11552" s="95">
        <v>1032705.056581158</v>
      </c>
      <c r="H11552" s="103">
        <v>25351.058385353768</v>
      </c>
      <c r="I11552" s="103">
        <v>102.87590033365819</v>
      </c>
      <c r="J11552" s="96"/>
      <c r="K11552" s="96"/>
      <c r="L11552" s="96"/>
      <c r="M11552" s="96"/>
      <c r="N11552" s="96"/>
      <c r="O11552" s="96"/>
      <c r="P11552" s="96"/>
    </row>
    <row r="11553" spans="1:16" x14ac:dyDescent="0.25">
      <c r="A11553" s="97">
        <v>43818</v>
      </c>
      <c r="B11553" s="101">
        <v>26</v>
      </c>
      <c r="C11553" s="92" t="str">
        <f t="shared" si="540"/>
        <v>GET /accounts/{AccountId}/statements/{StatementId}/file</v>
      </c>
      <c r="D11553" s="94" t="s">
        <v>208</v>
      </c>
      <c r="E11553" s="93" t="str">
        <f t="shared" si="541"/>
        <v>AISP</v>
      </c>
      <c r="F11553" s="93" t="str">
        <f t="shared" si="542"/>
        <v>Y</v>
      </c>
      <c r="G11553" s="95">
        <v>1925240.8998397777</v>
      </c>
      <c r="H11553" s="103">
        <v>25499.538159710599</v>
      </c>
      <c r="I11553" s="103">
        <v>86.141764511996058</v>
      </c>
      <c r="J11553" s="96"/>
      <c r="K11553" s="96"/>
      <c r="L11553" s="96"/>
      <c r="M11553" s="96"/>
      <c r="N11553" s="96"/>
      <c r="O11553" s="96"/>
      <c r="P11553" s="96"/>
    </row>
    <row r="11554" spans="1:16" x14ac:dyDescent="0.25">
      <c r="A11554" s="97">
        <v>43818</v>
      </c>
      <c r="B11554" s="101">
        <v>27</v>
      </c>
      <c r="C11554" s="92" t="str">
        <f t="shared" si="540"/>
        <v>GET /accounts/{AccountId}/statements/{StatementId}/transactions</v>
      </c>
      <c r="D11554" s="94" t="s">
        <v>208</v>
      </c>
      <c r="E11554" s="93" t="str">
        <f t="shared" si="541"/>
        <v>AISP</v>
      </c>
      <c r="F11554" s="93" t="str">
        <f t="shared" si="542"/>
        <v>Y</v>
      </c>
      <c r="G11554" s="95">
        <v>25819486.686298944</v>
      </c>
      <c r="H11554" s="103">
        <v>6480.3174042013752</v>
      </c>
      <c r="I11554" s="103">
        <v>297.48275391216691</v>
      </c>
      <c r="J11554" s="96"/>
      <c r="K11554" s="96"/>
      <c r="L11554" s="96"/>
      <c r="M11554" s="96"/>
      <c r="N11554" s="96"/>
      <c r="O11554" s="96"/>
      <c r="P11554" s="96"/>
    </row>
    <row r="11555" spans="1:16" x14ac:dyDescent="0.25">
      <c r="A11555" s="97">
        <v>43818</v>
      </c>
      <c r="B11555" s="101">
        <v>28</v>
      </c>
      <c r="C11555" s="92" t="str">
        <f t="shared" si="540"/>
        <v>GET /statements</v>
      </c>
      <c r="D11555" s="94" t="s">
        <v>208</v>
      </c>
      <c r="E11555" s="93" t="str">
        <f t="shared" si="541"/>
        <v>AISP</v>
      </c>
      <c r="F11555" s="93" t="str">
        <f t="shared" si="542"/>
        <v>Y</v>
      </c>
      <c r="G11555" s="95">
        <v>3341170.5365744247</v>
      </c>
      <c r="H11555" s="103">
        <v>40810.820226252981</v>
      </c>
      <c r="I11555" s="103">
        <v>72.600938464011122</v>
      </c>
      <c r="J11555" s="96"/>
      <c r="K11555" s="96"/>
      <c r="L11555" s="96"/>
      <c r="M11555" s="96"/>
      <c r="N11555" s="96"/>
      <c r="O11555" s="96"/>
      <c r="P11555" s="96"/>
    </row>
    <row r="11556" spans="1:16" x14ac:dyDescent="0.25">
      <c r="A11556" s="97">
        <v>43818</v>
      </c>
      <c r="B11556" s="101">
        <v>29</v>
      </c>
      <c r="C11556" s="92" t="str">
        <f t="shared" si="540"/>
        <v>POST /domestic-payment-consents</v>
      </c>
      <c r="D11556" s="94" t="s">
        <v>208</v>
      </c>
      <c r="E11556" s="93" t="str">
        <f t="shared" si="541"/>
        <v>PISP</v>
      </c>
      <c r="F11556" s="93" t="str">
        <f t="shared" si="542"/>
        <v>N</v>
      </c>
      <c r="G11556" s="95">
        <v>3709677.0571207819</v>
      </c>
      <c r="H11556" s="99">
        <v>8762.5996109015396</v>
      </c>
      <c r="I11556" s="99">
        <v>90.234373810415079</v>
      </c>
      <c r="J11556" s="96"/>
      <c r="K11556" s="96"/>
      <c r="L11556" s="96"/>
      <c r="M11556" s="96"/>
      <c r="N11556" s="96"/>
      <c r="O11556" s="96"/>
      <c r="P11556" s="96"/>
    </row>
    <row r="11557" spans="1:16" x14ac:dyDescent="0.25">
      <c r="A11557" s="97">
        <v>43818</v>
      </c>
      <c r="B11557" s="101">
        <v>30</v>
      </c>
      <c r="C11557" s="92" t="str">
        <f t="shared" si="540"/>
        <v>GET /domestic-payment-consents/{ConsentId}</v>
      </c>
      <c r="D11557" s="94" t="s">
        <v>208</v>
      </c>
      <c r="E11557" s="93" t="str">
        <f t="shared" si="541"/>
        <v>PISP</v>
      </c>
      <c r="F11557" s="93" t="str">
        <f t="shared" si="542"/>
        <v>N</v>
      </c>
      <c r="G11557" s="95">
        <v>14720968.83729586</v>
      </c>
      <c r="H11557" s="99">
        <v>16846.991547286289</v>
      </c>
      <c r="I11557" s="99">
        <v>129.95956419531663</v>
      </c>
      <c r="J11557" s="96"/>
      <c r="K11557" s="96"/>
      <c r="L11557" s="96"/>
      <c r="M11557" s="96"/>
      <c r="N11557" s="96"/>
      <c r="O11557" s="96"/>
      <c r="P11557" s="96"/>
    </row>
    <row r="11558" spans="1:16" x14ac:dyDescent="0.25">
      <c r="A11558" s="97">
        <v>43818</v>
      </c>
      <c r="B11558" s="101">
        <v>31</v>
      </c>
      <c r="C11558" s="92" t="str">
        <f t="shared" si="540"/>
        <v>POST /domestic-payments</v>
      </c>
      <c r="D11558" s="94" t="s">
        <v>208</v>
      </c>
      <c r="E11558" s="93" t="str">
        <f t="shared" si="541"/>
        <v>PISP</v>
      </c>
      <c r="F11558" s="93" t="str">
        <f t="shared" si="542"/>
        <v>Y</v>
      </c>
      <c r="G11558" s="95">
        <v>4790073.5688285315</v>
      </c>
      <c r="H11558" s="99">
        <v>15859.737446162038</v>
      </c>
      <c r="I11558" s="99">
        <v>6.545024632559624</v>
      </c>
      <c r="J11558" s="96"/>
      <c r="K11558" s="96"/>
      <c r="L11558" s="96"/>
      <c r="M11558" s="96"/>
      <c r="N11558" s="96"/>
      <c r="O11558" s="96"/>
      <c r="P11558" s="96"/>
    </row>
    <row r="11559" spans="1:16" x14ac:dyDescent="0.25">
      <c r="A11559" s="97">
        <v>43818</v>
      </c>
      <c r="B11559" s="101">
        <v>32</v>
      </c>
      <c r="C11559" s="92" t="str">
        <f t="shared" si="540"/>
        <v>GET /domestic-payments/{DomesticPaymentId}</v>
      </c>
      <c r="D11559" s="94" t="s">
        <v>208</v>
      </c>
      <c r="E11559" s="93" t="str">
        <f t="shared" si="541"/>
        <v>PISP</v>
      </c>
      <c r="F11559" s="93" t="str">
        <f t="shared" si="542"/>
        <v>Y</v>
      </c>
      <c r="G11559" s="95">
        <v>32950283.921449766</v>
      </c>
      <c r="H11559" s="99">
        <v>41117.534993632617</v>
      </c>
      <c r="I11559" s="99">
        <v>69.648806972731364</v>
      </c>
      <c r="J11559" s="96"/>
      <c r="K11559" s="96"/>
      <c r="L11559" s="96"/>
      <c r="M11559" s="96"/>
      <c r="N11559" s="96"/>
      <c r="O11559" s="96"/>
      <c r="P11559" s="96"/>
    </row>
    <row r="11560" spans="1:16" x14ac:dyDescent="0.25">
      <c r="A11560" s="97">
        <v>43818</v>
      </c>
      <c r="B11560" s="101">
        <v>33</v>
      </c>
      <c r="C11560" s="92" t="str">
        <f t="shared" si="540"/>
        <v>POST /domestic-scheduled-payment-consents</v>
      </c>
      <c r="D11560" s="94" t="s">
        <v>208</v>
      </c>
      <c r="E11560" s="93" t="str">
        <f t="shared" si="541"/>
        <v>PISP</v>
      </c>
      <c r="F11560" s="93" t="str">
        <f t="shared" si="542"/>
        <v>N</v>
      </c>
      <c r="G11560" s="95">
        <v>17183570.086515263</v>
      </c>
      <c r="H11560" s="99">
        <v>18051.836811504378</v>
      </c>
      <c r="I11560" s="99">
        <v>104.10736673143782</v>
      </c>
      <c r="J11560" s="96"/>
      <c r="K11560" s="96"/>
      <c r="L11560" s="96"/>
      <c r="M11560" s="96"/>
      <c r="N11560" s="96"/>
      <c r="O11560" s="96"/>
      <c r="P11560" s="96"/>
    </row>
    <row r="11561" spans="1:16" x14ac:dyDescent="0.25">
      <c r="A11561" s="97">
        <v>43818</v>
      </c>
      <c r="B11561" s="101">
        <v>34</v>
      </c>
      <c r="C11561" s="92" t="str">
        <f t="shared" si="540"/>
        <v>GET /domestic-scheduled-payment-consents/{ConsentId}</v>
      </c>
      <c r="D11561" s="94" t="s">
        <v>208</v>
      </c>
      <c r="E11561" s="93" t="str">
        <f t="shared" si="541"/>
        <v>PISP</v>
      </c>
      <c r="F11561" s="93" t="str">
        <f t="shared" si="542"/>
        <v>N</v>
      </c>
      <c r="G11561" s="95">
        <v>11659458.112982195</v>
      </c>
      <c r="H11561" s="99">
        <v>14259.438980797551</v>
      </c>
      <c r="I11561" s="99">
        <v>83.425361282175999</v>
      </c>
      <c r="J11561" s="96"/>
      <c r="K11561" s="96"/>
      <c r="L11561" s="96"/>
      <c r="M11561" s="96"/>
      <c r="N11561" s="96"/>
      <c r="O11561" s="96"/>
      <c r="P11561" s="96"/>
    </row>
    <row r="11562" spans="1:16" x14ac:dyDescent="0.25">
      <c r="A11562" s="97">
        <v>43818</v>
      </c>
      <c r="B11562" s="101">
        <v>35</v>
      </c>
      <c r="C11562" s="92" t="str">
        <f t="shared" si="540"/>
        <v>POST /domestic-scheduled-payments</v>
      </c>
      <c r="D11562" s="94" t="s">
        <v>208</v>
      </c>
      <c r="E11562" s="93" t="str">
        <f t="shared" si="541"/>
        <v>PISP</v>
      </c>
      <c r="F11562" s="93" t="str">
        <f t="shared" si="542"/>
        <v>Y</v>
      </c>
      <c r="G11562" s="95">
        <v>31241149.78436882</v>
      </c>
      <c r="H11562" s="99">
        <v>41472.931017064075</v>
      </c>
      <c r="I11562" s="99">
        <v>164.62705954612954</v>
      </c>
      <c r="J11562" s="96"/>
      <c r="K11562" s="96"/>
      <c r="L11562" s="96"/>
      <c r="M11562" s="96"/>
      <c r="N11562" s="96"/>
      <c r="O11562" s="96"/>
      <c r="P11562" s="96"/>
    </row>
    <row r="11563" spans="1:16" x14ac:dyDescent="0.25">
      <c r="A11563" s="97">
        <v>43818</v>
      </c>
      <c r="B11563" s="101">
        <v>36</v>
      </c>
      <c r="C11563" s="92" t="str">
        <f t="shared" si="540"/>
        <v>GET /domestic-scheduled-payments/{DomesticScheduledPaymentId}</v>
      </c>
      <c r="D11563" s="94" t="s">
        <v>208</v>
      </c>
      <c r="E11563" s="93" t="str">
        <f t="shared" si="541"/>
        <v>PISP</v>
      </c>
      <c r="F11563" s="93" t="str">
        <f t="shared" si="542"/>
        <v>Y</v>
      </c>
      <c r="G11563" s="95">
        <v>14832544.621707546</v>
      </c>
      <c r="H11563" s="99">
        <v>34600.162910736595</v>
      </c>
      <c r="I11563" s="99">
        <v>78.887883418650063</v>
      </c>
      <c r="J11563" s="96"/>
      <c r="K11563" s="96"/>
      <c r="L11563" s="96"/>
      <c r="M11563" s="96"/>
      <c r="N11563" s="96"/>
      <c r="O11563" s="96"/>
      <c r="P11563" s="96"/>
    </row>
    <row r="11564" spans="1:16" x14ac:dyDescent="0.25">
      <c r="A11564" s="97">
        <v>43818</v>
      </c>
      <c r="B11564" s="101">
        <v>37</v>
      </c>
      <c r="C11564" s="92" t="str">
        <f t="shared" si="540"/>
        <v>POST /domestic-standing-order-consents</v>
      </c>
      <c r="D11564" s="94" t="s">
        <v>208</v>
      </c>
      <c r="E11564" s="93" t="str">
        <f t="shared" si="541"/>
        <v>PISP</v>
      </c>
      <c r="F11564" s="93" t="str">
        <f t="shared" si="542"/>
        <v>N</v>
      </c>
      <c r="G11564" s="95">
        <v>23836359.358697746</v>
      </c>
      <c r="H11564" s="99">
        <v>27076.905670466782</v>
      </c>
      <c r="I11564" s="99">
        <v>206.10852848556223</v>
      </c>
      <c r="J11564" s="96"/>
      <c r="K11564" s="96"/>
      <c r="L11564" s="96"/>
      <c r="M11564" s="96"/>
      <c r="N11564" s="96"/>
      <c r="O11564" s="96"/>
      <c r="P11564" s="96"/>
    </row>
    <row r="11565" spans="1:16" x14ac:dyDescent="0.25">
      <c r="A11565" s="97">
        <v>43818</v>
      </c>
      <c r="B11565" s="101">
        <v>38</v>
      </c>
      <c r="C11565" s="92" t="str">
        <f t="shared" si="540"/>
        <v>GET /domestic-standing-order-consents/{ConsentId}</v>
      </c>
      <c r="D11565" s="94" t="s">
        <v>208</v>
      </c>
      <c r="E11565" s="93" t="str">
        <f t="shared" si="541"/>
        <v>PISP</v>
      </c>
      <c r="F11565" s="93" t="str">
        <f t="shared" si="542"/>
        <v>N</v>
      </c>
      <c r="G11565" s="95">
        <v>24386433.202687088</v>
      </c>
      <c r="H11565" s="99">
        <v>32199.91273675083</v>
      </c>
      <c r="I11565" s="99">
        <v>200.66666454832301</v>
      </c>
      <c r="J11565" s="96"/>
      <c r="K11565" s="96"/>
      <c r="L11565" s="96"/>
      <c r="M11565" s="96"/>
      <c r="N11565" s="96"/>
      <c r="O11565" s="96"/>
      <c r="P11565" s="96"/>
    </row>
    <row r="11566" spans="1:16" x14ac:dyDescent="0.25">
      <c r="A11566" s="97">
        <v>43818</v>
      </c>
      <c r="B11566" s="101">
        <v>39</v>
      </c>
      <c r="C11566" s="92" t="str">
        <f t="shared" si="540"/>
        <v>POST /domestic-standing-orders</v>
      </c>
      <c r="D11566" s="94" t="s">
        <v>208</v>
      </c>
      <c r="E11566" s="93" t="str">
        <f t="shared" si="541"/>
        <v>PISP</v>
      </c>
      <c r="F11566" s="93" t="str">
        <f t="shared" si="542"/>
        <v>Y</v>
      </c>
      <c r="G11566" s="95">
        <v>8565771.9670285396</v>
      </c>
      <c r="H11566" s="99">
        <v>20020.256086984689</v>
      </c>
      <c r="I11566" s="99">
        <v>1.8410659817215411</v>
      </c>
      <c r="J11566" s="96"/>
      <c r="K11566" s="96"/>
      <c r="L11566" s="96"/>
      <c r="M11566" s="96"/>
      <c r="N11566" s="96"/>
      <c r="O11566" s="96"/>
      <c r="P11566" s="96"/>
    </row>
    <row r="11567" spans="1:16" x14ac:dyDescent="0.25">
      <c r="A11567" s="97">
        <v>43818</v>
      </c>
      <c r="B11567" s="101">
        <v>40</v>
      </c>
      <c r="C11567" s="92" t="str">
        <f t="shared" si="540"/>
        <v>GET /domestic-standing-orders/{DomesticStandingOrderId}</v>
      </c>
      <c r="D11567" s="94" t="s">
        <v>208</v>
      </c>
      <c r="E11567" s="93" t="str">
        <f t="shared" si="541"/>
        <v>PISP</v>
      </c>
      <c r="F11567" s="93" t="str">
        <f t="shared" si="542"/>
        <v>Y</v>
      </c>
      <c r="G11567" s="95">
        <v>6339815.745612477</v>
      </c>
      <c r="H11567" s="99">
        <v>8876.5103167122015</v>
      </c>
      <c r="I11567" s="99">
        <v>234.89090168623201</v>
      </c>
      <c r="J11567" s="96"/>
      <c r="K11567" s="96"/>
      <c r="L11567" s="96"/>
      <c r="M11567" s="96"/>
      <c r="N11567" s="96"/>
      <c r="O11567" s="96"/>
      <c r="P11567" s="96"/>
    </row>
    <row r="11568" spans="1:16" x14ac:dyDescent="0.25">
      <c r="A11568" s="97">
        <v>43818</v>
      </c>
      <c r="B11568" s="101">
        <v>41</v>
      </c>
      <c r="C11568" s="92" t="str">
        <f t="shared" si="540"/>
        <v>POST /international-payment-consents</v>
      </c>
      <c r="D11568" s="94" t="s">
        <v>208</v>
      </c>
      <c r="E11568" s="93" t="str">
        <f t="shared" si="541"/>
        <v>PISP</v>
      </c>
      <c r="F11568" s="93" t="str">
        <f t="shared" si="542"/>
        <v>N</v>
      </c>
      <c r="G11568" s="95">
        <v>29393598.58329783</v>
      </c>
      <c r="H11568" s="99">
        <v>44866.192187839537</v>
      </c>
      <c r="I11568" s="99">
        <v>65.646967574652777</v>
      </c>
      <c r="J11568" s="96"/>
      <c r="K11568" s="96"/>
      <c r="L11568" s="96"/>
      <c r="M11568" s="96"/>
      <c r="N11568" s="96"/>
      <c r="O11568" s="96"/>
      <c r="P11568" s="96"/>
    </row>
    <row r="11569" spans="1:16" x14ac:dyDescent="0.25">
      <c r="A11569" s="97">
        <v>43818</v>
      </c>
      <c r="B11569" s="101">
        <v>42</v>
      </c>
      <c r="C11569" s="92" t="str">
        <f t="shared" si="540"/>
        <v>GET /international-payment-consents/{ConsentId}</v>
      </c>
      <c r="D11569" s="94" t="s">
        <v>208</v>
      </c>
      <c r="E11569" s="93" t="str">
        <f t="shared" si="541"/>
        <v>PISP</v>
      </c>
      <c r="F11569" s="93" t="str">
        <f t="shared" si="542"/>
        <v>N</v>
      </c>
      <c r="G11569" s="95">
        <v>32726934.943410117</v>
      </c>
      <c r="H11569" s="99">
        <v>33567.513890752532</v>
      </c>
      <c r="I11569" s="99">
        <v>251.72970272836329</v>
      </c>
      <c r="J11569" s="96"/>
      <c r="K11569" s="96"/>
      <c r="L11569" s="96"/>
      <c r="M11569" s="96"/>
      <c r="N11569" s="96"/>
      <c r="O11569" s="96"/>
      <c r="P11569" s="96"/>
    </row>
    <row r="11570" spans="1:16" x14ac:dyDescent="0.25">
      <c r="A11570" s="97">
        <v>43818</v>
      </c>
      <c r="B11570" s="101">
        <v>43</v>
      </c>
      <c r="C11570" s="92" t="str">
        <f t="shared" si="540"/>
        <v>POST /international-payments</v>
      </c>
      <c r="D11570" s="94" t="s">
        <v>208</v>
      </c>
      <c r="E11570" s="93" t="str">
        <f t="shared" si="541"/>
        <v>PISP</v>
      </c>
      <c r="F11570" s="93" t="str">
        <f t="shared" si="542"/>
        <v>Y</v>
      </c>
      <c r="G11570" s="95">
        <v>35823878.161400333</v>
      </c>
      <c r="H11570" s="99">
        <v>37363.004004643641</v>
      </c>
      <c r="I11570" s="99">
        <v>42.467072763992562</v>
      </c>
      <c r="J11570" s="96"/>
      <c r="K11570" s="96"/>
      <c r="L11570" s="96"/>
      <c r="M11570" s="96"/>
      <c r="N11570" s="96"/>
      <c r="O11570" s="96"/>
      <c r="P11570" s="96"/>
    </row>
    <row r="11571" spans="1:16" x14ac:dyDescent="0.25">
      <c r="A11571" s="97">
        <v>43818</v>
      </c>
      <c r="B11571" s="101">
        <v>44</v>
      </c>
      <c r="C11571" s="92" t="str">
        <f t="shared" si="540"/>
        <v>GET /international-payments/{InternationalPaymentId}</v>
      </c>
      <c r="D11571" s="94" t="s">
        <v>208</v>
      </c>
      <c r="E11571" s="93" t="str">
        <f t="shared" si="541"/>
        <v>PISP</v>
      </c>
      <c r="F11571" s="93" t="str">
        <f t="shared" si="542"/>
        <v>Y</v>
      </c>
      <c r="G11571" s="95">
        <v>12057106.489763997</v>
      </c>
      <c r="H11571" s="99">
        <v>18190.44744898018</v>
      </c>
      <c r="I11571" s="99">
        <v>57.03480338005275</v>
      </c>
      <c r="J11571" s="96"/>
      <c r="K11571" s="96"/>
      <c r="L11571" s="96"/>
      <c r="M11571" s="96"/>
      <c r="N11571" s="96"/>
      <c r="O11571" s="96"/>
      <c r="P11571" s="96"/>
    </row>
    <row r="11572" spans="1:16" x14ac:dyDescent="0.25">
      <c r="A11572" s="97">
        <v>43818</v>
      </c>
      <c r="B11572" s="101">
        <v>45</v>
      </c>
      <c r="C11572" s="92" t="str">
        <f t="shared" si="540"/>
        <v>POST /international-scheduled-payment-consents</v>
      </c>
      <c r="D11572" s="94" t="s">
        <v>208</v>
      </c>
      <c r="E11572" s="93" t="str">
        <f t="shared" si="541"/>
        <v>PISP</v>
      </c>
      <c r="F11572" s="93" t="str">
        <f t="shared" si="542"/>
        <v>N</v>
      </c>
      <c r="G11572" s="95">
        <v>24576394.070974745</v>
      </c>
      <c r="H11572" s="99">
        <v>35297.422562101063</v>
      </c>
      <c r="I11572" s="99">
        <v>15.416444728864455</v>
      </c>
      <c r="J11572" s="96"/>
      <c r="K11572" s="96"/>
      <c r="L11572" s="96"/>
      <c r="M11572" s="96"/>
      <c r="N11572" s="96"/>
      <c r="O11572" s="96"/>
      <c r="P11572" s="96"/>
    </row>
    <row r="11573" spans="1:16" x14ac:dyDescent="0.25">
      <c r="A11573" s="97">
        <v>43818</v>
      </c>
      <c r="B11573" s="101">
        <v>46</v>
      </c>
      <c r="C11573" s="92" t="str">
        <f t="shared" si="540"/>
        <v>GET /international-scheduled-payment-consents/{ConsentId}</v>
      </c>
      <c r="D11573" s="94" t="s">
        <v>208</v>
      </c>
      <c r="E11573" s="93" t="str">
        <f t="shared" si="541"/>
        <v>PISP</v>
      </c>
      <c r="F11573" s="93" t="str">
        <f t="shared" si="542"/>
        <v>N</v>
      </c>
      <c r="G11573" s="95">
        <v>9693045.7475970145</v>
      </c>
      <c r="H11573" s="99">
        <v>28868.987461752302</v>
      </c>
      <c r="I11573" s="99">
        <v>25.24456045940045</v>
      </c>
      <c r="J11573" s="96"/>
      <c r="K11573" s="96"/>
      <c r="L11573" s="96"/>
      <c r="M11573" s="96"/>
      <c r="N11573" s="96"/>
      <c r="O11573" s="96"/>
      <c r="P11573" s="96"/>
    </row>
    <row r="11574" spans="1:16" x14ac:dyDescent="0.25">
      <c r="A11574" s="97">
        <v>43818</v>
      </c>
      <c r="B11574" s="101">
        <v>47</v>
      </c>
      <c r="C11574" s="92" t="str">
        <f t="shared" si="540"/>
        <v>POST /international-scheduled-payments</v>
      </c>
      <c r="D11574" s="94" t="s">
        <v>208</v>
      </c>
      <c r="E11574" s="93" t="str">
        <f t="shared" si="541"/>
        <v>PISP</v>
      </c>
      <c r="F11574" s="93" t="str">
        <f t="shared" si="542"/>
        <v>Y</v>
      </c>
      <c r="G11574" s="95">
        <v>12607348.653662398</v>
      </c>
      <c r="H11574" s="99">
        <v>22633.495207933538</v>
      </c>
      <c r="I11574" s="99">
        <v>77.277802896407749</v>
      </c>
      <c r="J11574" s="96"/>
      <c r="K11574" s="96"/>
      <c r="L11574" s="96"/>
      <c r="M11574" s="96"/>
      <c r="N11574" s="96"/>
      <c r="O11574" s="96"/>
      <c r="P11574" s="96"/>
    </row>
    <row r="11575" spans="1:16" x14ac:dyDescent="0.25">
      <c r="A11575" s="97">
        <v>43818</v>
      </c>
      <c r="B11575" s="101">
        <v>48</v>
      </c>
      <c r="C11575" s="92" t="str">
        <f t="shared" si="540"/>
        <v>GET /international-scheduled-payments/{InternationalScheduledPaymentId}</v>
      </c>
      <c r="D11575" s="94" t="s">
        <v>208</v>
      </c>
      <c r="E11575" s="93" t="str">
        <f t="shared" si="541"/>
        <v>PISP</v>
      </c>
      <c r="F11575" s="93" t="str">
        <f t="shared" si="542"/>
        <v>Y</v>
      </c>
      <c r="G11575" s="95">
        <v>19924759.889306571</v>
      </c>
      <c r="H11575" s="99">
        <v>39929.302112359517</v>
      </c>
      <c r="I11575" s="99">
        <v>52.143035620709256</v>
      </c>
      <c r="J11575" s="96"/>
      <c r="K11575" s="96"/>
      <c r="L11575" s="96"/>
      <c r="M11575" s="96"/>
      <c r="N11575" s="96"/>
      <c r="O11575" s="96"/>
      <c r="P11575" s="96"/>
    </row>
    <row r="11576" spans="1:16" x14ac:dyDescent="0.25">
      <c r="A11576" s="97">
        <v>43818</v>
      </c>
      <c r="B11576" s="101">
        <v>49</v>
      </c>
      <c r="C11576" s="92" t="str">
        <f t="shared" si="540"/>
        <v>POST /international-standing-order-consents</v>
      </c>
      <c r="D11576" s="94" t="s">
        <v>208</v>
      </c>
      <c r="E11576" s="93" t="str">
        <f t="shared" si="541"/>
        <v>PISP</v>
      </c>
      <c r="F11576" s="93" t="str">
        <f t="shared" si="542"/>
        <v>N</v>
      </c>
      <c r="G11576" s="95">
        <v>4037190.8206543163</v>
      </c>
      <c r="H11576" s="99">
        <v>11775.751439396234</v>
      </c>
      <c r="I11576" s="99">
        <v>5.7175836242032263</v>
      </c>
      <c r="J11576" s="96"/>
      <c r="K11576" s="96"/>
      <c r="L11576" s="96"/>
      <c r="M11576" s="96"/>
      <c r="N11576" s="96"/>
      <c r="O11576" s="96"/>
      <c r="P11576" s="96"/>
    </row>
    <row r="11577" spans="1:16" x14ac:dyDescent="0.25">
      <c r="A11577" s="97">
        <v>43818</v>
      </c>
      <c r="B11577" s="101">
        <v>50</v>
      </c>
      <c r="C11577" s="92" t="str">
        <f t="shared" si="540"/>
        <v>GET /international-standing-order-consents/{ConsentId}</v>
      </c>
      <c r="D11577" s="94" t="s">
        <v>208</v>
      </c>
      <c r="E11577" s="93" t="str">
        <f t="shared" si="541"/>
        <v>PISP</v>
      </c>
      <c r="F11577" s="93" t="str">
        <f t="shared" si="542"/>
        <v>N</v>
      </c>
      <c r="G11577" s="95">
        <v>17608396.882532317</v>
      </c>
      <c r="H11577" s="99">
        <v>30677.505690683349</v>
      </c>
      <c r="I11577" s="99">
        <v>266.80704323103851</v>
      </c>
      <c r="J11577" s="96"/>
      <c r="K11577" s="96"/>
      <c r="L11577" s="96"/>
      <c r="M11577" s="96"/>
      <c r="N11577" s="96"/>
      <c r="O11577" s="96"/>
      <c r="P11577" s="96"/>
    </row>
    <row r="11578" spans="1:16" x14ac:dyDescent="0.25">
      <c r="A11578" s="97">
        <v>43818</v>
      </c>
      <c r="B11578" s="101">
        <v>51</v>
      </c>
      <c r="C11578" s="92" t="str">
        <f t="shared" si="540"/>
        <v>POST /international-standing-orders</v>
      </c>
      <c r="D11578" s="94" t="s">
        <v>208</v>
      </c>
      <c r="E11578" s="93" t="str">
        <f t="shared" si="541"/>
        <v>PISP</v>
      </c>
      <c r="F11578" s="93" t="str">
        <f t="shared" si="542"/>
        <v>Y</v>
      </c>
      <c r="G11578" s="95">
        <v>14328752.530095983</v>
      </c>
      <c r="H11578" s="99">
        <v>25274.941321839222</v>
      </c>
      <c r="I11578" s="99">
        <v>234.99712618377208</v>
      </c>
      <c r="J11578" s="96"/>
      <c r="K11578" s="96"/>
      <c r="L11578" s="96"/>
      <c r="M11578" s="96"/>
      <c r="N11578" s="96"/>
      <c r="O11578" s="96"/>
      <c r="P11578" s="96"/>
    </row>
    <row r="11579" spans="1:16" x14ac:dyDescent="0.25">
      <c r="A11579" s="97">
        <v>43818</v>
      </c>
      <c r="B11579" s="101">
        <v>52</v>
      </c>
      <c r="C11579" s="92" t="str">
        <f t="shared" si="540"/>
        <v>GET /international-standing-orders/{InternationalStandingOrderPaymentId}</v>
      </c>
      <c r="D11579" s="94" t="s">
        <v>208</v>
      </c>
      <c r="E11579" s="93" t="str">
        <f t="shared" si="541"/>
        <v>PISP</v>
      </c>
      <c r="F11579" s="93" t="str">
        <f t="shared" si="542"/>
        <v>Y</v>
      </c>
      <c r="G11579" s="95">
        <v>5871426.5732370568</v>
      </c>
      <c r="H11579" s="99">
        <v>15664.33426800049</v>
      </c>
      <c r="I11579" s="99">
        <v>75.328613042845021</v>
      </c>
      <c r="J11579" s="96"/>
      <c r="K11579" s="96"/>
      <c r="L11579" s="96"/>
      <c r="M11579" s="96"/>
      <c r="N11579" s="96"/>
      <c r="O11579" s="96"/>
      <c r="P11579" s="96"/>
    </row>
    <row r="11580" spans="1:16" x14ac:dyDescent="0.25">
      <c r="A11580" s="97">
        <v>43818</v>
      </c>
      <c r="B11580" s="101">
        <v>53</v>
      </c>
      <c r="C11580" s="92" t="str">
        <f t="shared" si="540"/>
        <v>POST /file-payment-consents</v>
      </c>
      <c r="D11580" s="94" t="s">
        <v>208</v>
      </c>
      <c r="E11580" s="93" t="str">
        <f t="shared" si="541"/>
        <v>PISP</v>
      </c>
      <c r="F11580" s="93" t="str">
        <f t="shared" si="542"/>
        <v>N</v>
      </c>
      <c r="G11580" s="95">
        <v>12423198.490714608</v>
      </c>
      <c r="H11580" s="99">
        <v>14832.512188876301</v>
      </c>
      <c r="I11580" s="99">
        <v>23.820586885779434</v>
      </c>
      <c r="J11580" s="96"/>
      <c r="K11580" s="96"/>
      <c r="L11580" s="96"/>
      <c r="M11580" s="96"/>
      <c r="N11580" s="96"/>
      <c r="O11580" s="96"/>
      <c r="P11580" s="96"/>
    </row>
    <row r="11581" spans="1:16" x14ac:dyDescent="0.25">
      <c r="A11581" s="97">
        <v>43818</v>
      </c>
      <c r="B11581" s="101">
        <v>54</v>
      </c>
      <c r="C11581" s="92" t="str">
        <f t="shared" si="540"/>
        <v>GET /file-payment-consents/{ConsentId}</v>
      </c>
      <c r="D11581" s="94" t="s">
        <v>208</v>
      </c>
      <c r="E11581" s="93" t="str">
        <f t="shared" si="541"/>
        <v>PISP</v>
      </c>
      <c r="F11581" s="93" t="str">
        <f t="shared" si="542"/>
        <v>N</v>
      </c>
      <c r="G11581" s="95">
        <v>22666391.67569086</v>
      </c>
      <c r="H11581" s="99">
        <v>22400.56327128812</v>
      </c>
      <c r="I11581" s="99">
        <v>185.97926321920525</v>
      </c>
      <c r="J11581" s="96"/>
      <c r="K11581" s="96"/>
      <c r="L11581" s="96"/>
      <c r="M11581" s="96"/>
      <c r="N11581" s="96"/>
      <c r="O11581" s="96"/>
      <c r="P11581" s="96"/>
    </row>
    <row r="11582" spans="1:16" x14ac:dyDescent="0.25">
      <c r="A11582" s="97">
        <v>43818</v>
      </c>
      <c r="B11582" s="101">
        <v>55</v>
      </c>
      <c r="C11582" s="92" t="str">
        <f t="shared" si="540"/>
        <v>POST /file-payment-consents/{ConsentId}/file</v>
      </c>
      <c r="D11582" s="94" t="s">
        <v>208</v>
      </c>
      <c r="E11582" s="93" t="str">
        <f t="shared" si="541"/>
        <v>PISP</v>
      </c>
      <c r="F11582" s="93" t="str">
        <f t="shared" si="542"/>
        <v>N</v>
      </c>
      <c r="G11582" s="95">
        <v>20179834.984359059</v>
      </c>
      <c r="H11582" s="99">
        <v>33305.800183727348</v>
      </c>
      <c r="I11582" s="99">
        <v>73.118015494596477</v>
      </c>
      <c r="J11582" s="96"/>
      <c r="K11582" s="96"/>
      <c r="L11582" s="96"/>
      <c r="M11582" s="96"/>
      <c r="N11582" s="96"/>
      <c r="O11582" s="96"/>
      <c r="P11582" s="96"/>
    </row>
    <row r="11583" spans="1:16" x14ac:dyDescent="0.25">
      <c r="A11583" s="97">
        <v>43818</v>
      </c>
      <c r="B11583" s="101">
        <v>56</v>
      </c>
      <c r="C11583" s="92" t="str">
        <f t="shared" si="540"/>
        <v>GET /file-payment-consents/{ConsentId}/file</v>
      </c>
      <c r="D11583" s="94" t="s">
        <v>208</v>
      </c>
      <c r="E11583" s="93" t="str">
        <f t="shared" si="541"/>
        <v>PISP</v>
      </c>
      <c r="F11583" s="93" t="str">
        <f t="shared" si="542"/>
        <v>N</v>
      </c>
      <c r="G11583" s="95">
        <v>21077174.737650026</v>
      </c>
      <c r="H11583" s="99">
        <v>34201.130987027413</v>
      </c>
      <c r="I11583" s="99">
        <v>41.832894995964345</v>
      </c>
      <c r="J11583" s="96"/>
      <c r="K11583" s="96"/>
      <c r="L11583" s="96"/>
      <c r="M11583" s="96"/>
      <c r="N11583" s="96"/>
      <c r="O11583" s="96"/>
      <c r="P11583" s="96"/>
    </row>
    <row r="11584" spans="1:16" x14ac:dyDescent="0.25">
      <c r="A11584" s="97">
        <v>43818</v>
      </c>
      <c r="B11584" s="101">
        <v>57</v>
      </c>
      <c r="C11584" s="92" t="str">
        <f t="shared" si="540"/>
        <v>POST /file-payments</v>
      </c>
      <c r="D11584" s="94" t="s">
        <v>208</v>
      </c>
      <c r="E11584" s="93" t="str">
        <f t="shared" si="541"/>
        <v>PISP</v>
      </c>
      <c r="F11584" s="93" t="str">
        <f t="shared" si="542"/>
        <v>Y</v>
      </c>
      <c r="G11584" s="95">
        <v>363371912.69843072</v>
      </c>
      <c r="H11584" s="99">
        <v>4396.7874860220254</v>
      </c>
      <c r="I11584" s="99">
        <v>61.556092464051176</v>
      </c>
      <c r="J11584" s="96"/>
      <c r="K11584" s="96"/>
      <c r="L11584" s="96"/>
      <c r="M11584" s="96"/>
      <c r="N11584" s="96"/>
      <c r="O11584" s="96"/>
      <c r="P11584" s="96"/>
    </row>
    <row r="11585" spans="1:16" x14ac:dyDescent="0.25">
      <c r="A11585" s="97">
        <v>43818</v>
      </c>
      <c r="B11585" s="101">
        <v>58</v>
      </c>
      <c r="C11585" s="92" t="str">
        <f t="shared" si="540"/>
        <v>GET /file-payments/{FilePaymentId}</v>
      </c>
      <c r="D11585" s="94" t="s">
        <v>208</v>
      </c>
      <c r="E11585" s="93" t="str">
        <f t="shared" si="541"/>
        <v>PISP</v>
      </c>
      <c r="F11585" s="93" t="str">
        <f t="shared" si="542"/>
        <v>Y</v>
      </c>
      <c r="G11585" s="95">
        <v>67106766.570313528</v>
      </c>
      <c r="H11585" s="99">
        <v>783.59651982512275</v>
      </c>
      <c r="I11585" s="99">
        <v>117.26994789316475</v>
      </c>
      <c r="J11585" s="96"/>
      <c r="K11585" s="96"/>
      <c r="L11585" s="96"/>
      <c r="M11585" s="96"/>
      <c r="N11585" s="96"/>
      <c r="O11585" s="96"/>
      <c r="P11585" s="96"/>
    </row>
    <row r="11586" spans="1:16" x14ac:dyDescent="0.25">
      <c r="A11586" s="97">
        <v>43818</v>
      </c>
      <c r="B11586" s="101">
        <v>59</v>
      </c>
      <c r="C11586" s="92" t="str">
        <f t="shared" si="540"/>
        <v>GET /file-payments/{FilePaymentId}/report-file</v>
      </c>
      <c r="D11586" s="94" t="s">
        <v>208</v>
      </c>
      <c r="E11586" s="93" t="str">
        <f t="shared" si="541"/>
        <v>PISP</v>
      </c>
      <c r="F11586" s="93" t="str">
        <f t="shared" si="542"/>
        <v>Y</v>
      </c>
      <c r="G11586" s="95">
        <v>61180438.215836786</v>
      </c>
      <c r="H11586" s="99">
        <v>2298.5148622226948</v>
      </c>
      <c r="I11586" s="99">
        <v>83.370238897285816</v>
      </c>
      <c r="J11586" s="96"/>
      <c r="K11586" s="96"/>
      <c r="L11586" s="96"/>
      <c r="M11586" s="96"/>
      <c r="N11586" s="96"/>
      <c r="O11586" s="96"/>
      <c r="P11586" s="96"/>
    </row>
    <row r="11587" spans="1:16" x14ac:dyDescent="0.25">
      <c r="A11587" s="97">
        <v>43818</v>
      </c>
      <c r="B11587" s="101">
        <v>60</v>
      </c>
      <c r="C11587" s="92" t="str">
        <f t="shared" si="540"/>
        <v>POST /funds-confirmation-consents</v>
      </c>
      <c r="D11587" s="94" t="s">
        <v>208</v>
      </c>
      <c r="E11587" s="93" t="str">
        <f t="shared" si="541"/>
        <v>CoF</v>
      </c>
      <c r="F11587" s="93" t="str">
        <f t="shared" si="542"/>
        <v>N</v>
      </c>
      <c r="G11587" s="95">
        <v>12636487.1259029</v>
      </c>
      <c r="H11587" s="103">
        <v>15367.635442846364</v>
      </c>
      <c r="I11587" s="103">
        <v>12.422650155424387</v>
      </c>
      <c r="J11587" s="96"/>
      <c r="K11587" s="96"/>
      <c r="L11587" s="96"/>
      <c r="M11587" s="96"/>
      <c r="N11587" s="96"/>
      <c r="O11587" s="96"/>
      <c r="P11587" s="96"/>
    </row>
    <row r="11588" spans="1:16" x14ac:dyDescent="0.25">
      <c r="A11588" s="97">
        <v>43818</v>
      </c>
      <c r="B11588" s="101">
        <v>61</v>
      </c>
      <c r="C11588" s="92" t="str">
        <f t="shared" si="540"/>
        <v>GET /funds-confirmation-consents/{ConsentId}</v>
      </c>
      <c r="D11588" s="94" t="s">
        <v>208</v>
      </c>
      <c r="E11588" s="93" t="str">
        <f t="shared" si="541"/>
        <v>CoF</v>
      </c>
      <c r="F11588" s="93" t="str">
        <f t="shared" si="542"/>
        <v>N</v>
      </c>
      <c r="G11588" s="95">
        <v>18667516.638182554</v>
      </c>
      <c r="H11588" s="103">
        <v>39272.593838643224</v>
      </c>
      <c r="I11588" s="103">
        <v>175.14305940407272</v>
      </c>
      <c r="J11588" s="96"/>
      <c r="K11588" s="96"/>
      <c r="L11588" s="96"/>
      <c r="M11588" s="96"/>
      <c r="N11588" s="96"/>
      <c r="O11588" s="96"/>
      <c r="P11588" s="96"/>
    </row>
    <row r="11589" spans="1:16" x14ac:dyDescent="0.25">
      <c r="A11589" s="97">
        <v>43818</v>
      </c>
      <c r="B11589" s="101">
        <v>62</v>
      </c>
      <c r="C11589" s="92" t="str">
        <f t="shared" si="540"/>
        <v>DELETE /funds-confirmation-consents/{ConsentId}</v>
      </c>
      <c r="D11589" s="94" t="s">
        <v>208</v>
      </c>
      <c r="E11589" s="93" t="str">
        <f t="shared" si="541"/>
        <v>CoF</v>
      </c>
      <c r="F11589" s="93" t="str">
        <f t="shared" si="542"/>
        <v>N</v>
      </c>
      <c r="G11589" s="95">
        <v>6070426.3514423659</v>
      </c>
      <c r="H11589" s="103">
        <v>12437.692148444748</v>
      </c>
      <c r="I11589" s="103">
        <v>110.69717852918228</v>
      </c>
      <c r="J11589" s="96"/>
      <c r="K11589" s="96"/>
      <c r="L11589" s="96"/>
      <c r="M11589" s="96"/>
      <c r="N11589" s="96"/>
      <c r="O11589" s="96"/>
      <c r="P11589" s="96"/>
    </row>
    <row r="11590" spans="1:16" x14ac:dyDescent="0.25">
      <c r="A11590" s="97">
        <v>43818</v>
      </c>
      <c r="B11590" s="101">
        <v>63</v>
      </c>
      <c r="C11590" s="92" t="str">
        <f t="shared" si="540"/>
        <v>POST /funds-confirmations</v>
      </c>
      <c r="D11590" s="94" t="s">
        <v>208</v>
      </c>
      <c r="E11590" s="93" t="str">
        <f t="shared" si="541"/>
        <v>CoF</v>
      </c>
      <c r="F11590" s="93" t="str">
        <f t="shared" si="542"/>
        <v>Y</v>
      </c>
      <c r="G11590" s="95">
        <v>8663015.8514108267</v>
      </c>
      <c r="H11590" s="99">
        <v>17375.115316937226</v>
      </c>
      <c r="I11590" s="99">
        <v>225.75923926504075</v>
      </c>
      <c r="J11590" s="96"/>
      <c r="K11590" s="96"/>
      <c r="L11590" s="96"/>
      <c r="M11590" s="96"/>
      <c r="N11590" s="96"/>
      <c r="O11590" s="96"/>
      <c r="P11590" s="96"/>
    </row>
    <row r="11591" spans="1:16" x14ac:dyDescent="0.25">
      <c r="A11591" s="97">
        <v>43818</v>
      </c>
      <c r="B11591" s="101">
        <v>75</v>
      </c>
      <c r="C11591" s="92" t="str">
        <f t="shared" si="540"/>
        <v>GET /domestic-payment-consents/{ConsentId}/funds-confirmation</v>
      </c>
      <c r="D11591" s="94" t="s">
        <v>208</v>
      </c>
      <c r="E11591" s="93" t="str">
        <f t="shared" si="541"/>
        <v>CoF</v>
      </c>
      <c r="F11591" s="93" t="str">
        <f t="shared" si="542"/>
        <v>Y</v>
      </c>
      <c r="G11591" s="95">
        <v>3827511.8175384821</v>
      </c>
      <c r="H11591" s="99">
        <v>6218.7847639458641</v>
      </c>
      <c r="I11591" s="99">
        <v>197.95449814463171</v>
      </c>
      <c r="J11591" s="96"/>
      <c r="K11591" s="96"/>
      <c r="L11591" s="96"/>
      <c r="M11591" s="96"/>
      <c r="N11591" s="96"/>
      <c r="O11591" s="96"/>
      <c r="P11591" s="96"/>
    </row>
    <row r="11592" spans="1:16" x14ac:dyDescent="0.25">
      <c r="A11592" s="97">
        <v>43818</v>
      </c>
      <c r="B11592" s="101">
        <v>76</v>
      </c>
      <c r="C11592" s="92" t="str">
        <f t="shared" ref="C11592:C11655" si="543">VLOOKUP($B11592,endpoints,3)</f>
        <v>GET /international-payment-consents/{ConsentId}/funds-confirmation</v>
      </c>
      <c r="D11592" s="94" t="s">
        <v>208</v>
      </c>
      <c r="E11592" s="93" t="str">
        <f t="shared" ref="E11592:E11655" si="544">VLOOKUP($B11592,endpoints,4)</f>
        <v>CoF</v>
      </c>
      <c r="F11592" s="93" t="str">
        <f t="shared" ref="F11592:F11655" si="545">VLOOKUP($B11592,endpoints,5)</f>
        <v>Y</v>
      </c>
      <c r="G11592" s="95">
        <v>16035705.314990789</v>
      </c>
      <c r="H11592" s="99">
        <v>42509.23039773725</v>
      </c>
      <c r="I11592" s="99">
        <v>95.977573028869045</v>
      </c>
      <c r="J11592" s="96"/>
      <c r="K11592" s="96"/>
      <c r="L11592" s="96"/>
      <c r="M11592" s="96"/>
      <c r="N11592" s="96"/>
      <c r="O11592" s="96"/>
      <c r="P11592" s="96"/>
    </row>
    <row r="11593" spans="1:16" x14ac:dyDescent="0.25">
      <c r="A11593" s="97">
        <v>43818</v>
      </c>
      <c r="B11593" s="101">
        <v>77</v>
      </c>
      <c r="C11593" s="92" t="str">
        <f t="shared" si="543"/>
        <v>GET /international-scheduled-payment-consents/{ConsentId}/funds-confirmation</v>
      </c>
      <c r="D11593" s="94" t="s">
        <v>208</v>
      </c>
      <c r="E11593" s="93" t="str">
        <f t="shared" si="544"/>
        <v>CoF</v>
      </c>
      <c r="F11593" s="93" t="str">
        <f t="shared" si="545"/>
        <v>Y</v>
      </c>
      <c r="G11593" s="95">
        <v>34406422.350781865</v>
      </c>
      <c r="H11593" s="99">
        <v>47380.440345085757</v>
      </c>
      <c r="I11593" s="99">
        <v>8.9556735991800842</v>
      </c>
      <c r="J11593" s="96"/>
      <c r="K11593" s="96"/>
      <c r="L11593" s="96"/>
      <c r="M11593" s="96"/>
      <c r="N11593" s="96"/>
      <c r="O11593" s="96"/>
      <c r="P11593" s="96"/>
    </row>
    <row r="11594" spans="1:16" x14ac:dyDescent="0.25">
      <c r="A11594" s="97">
        <v>43818</v>
      </c>
      <c r="B11594" s="101">
        <v>78</v>
      </c>
      <c r="C11594" s="92" t="str">
        <f t="shared" si="543"/>
        <v>GET /accounts/{AccountId}/parties</v>
      </c>
      <c r="D11594" s="94" t="s">
        <v>208</v>
      </c>
      <c r="E11594" s="93" t="str">
        <f t="shared" si="544"/>
        <v>AISP</v>
      </c>
      <c r="F11594" s="93" t="str">
        <f t="shared" si="545"/>
        <v>Y</v>
      </c>
      <c r="G11594" s="104">
        <v>1249091.0082594047</v>
      </c>
      <c r="H11594" s="99">
        <v>52646.822636894321</v>
      </c>
      <c r="I11594" s="99">
        <v>0</v>
      </c>
      <c r="J11594" s="96"/>
      <c r="K11594" s="96"/>
      <c r="L11594" s="96"/>
      <c r="M11594" s="96"/>
      <c r="N11594" s="96"/>
      <c r="O11594" s="96"/>
      <c r="P11594" s="96"/>
    </row>
    <row r="11595" spans="1:16" x14ac:dyDescent="0.25">
      <c r="A11595" s="97">
        <v>43818</v>
      </c>
      <c r="B11595" s="101">
        <v>79</v>
      </c>
      <c r="C11595" s="92" t="str">
        <f t="shared" si="543"/>
        <v>GET /domestic-payments/{DomesticPaymentId}/payment-details</v>
      </c>
      <c r="D11595" s="94" t="s">
        <v>208</v>
      </c>
      <c r="E11595" s="93" t="str">
        <f t="shared" si="544"/>
        <v>PISP</v>
      </c>
      <c r="F11595" s="93" t="str">
        <f t="shared" si="545"/>
        <v>Y</v>
      </c>
      <c r="G11595" s="104">
        <v>36245312.313594744</v>
      </c>
      <c r="H11595" s="99">
        <v>45229.288492995882</v>
      </c>
      <c r="I11595" s="99">
        <v>76.613687670004509</v>
      </c>
      <c r="J11595" s="96"/>
      <c r="K11595" s="96"/>
      <c r="L11595" s="96"/>
      <c r="M11595" s="96"/>
      <c r="N11595" s="96"/>
      <c r="O11595" s="96"/>
      <c r="P11595" s="96"/>
    </row>
    <row r="11596" spans="1:16" x14ac:dyDescent="0.25">
      <c r="A11596" s="97">
        <v>43818</v>
      </c>
      <c r="B11596" s="101">
        <v>80</v>
      </c>
      <c r="C11596" s="92" t="str">
        <f t="shared" si="543"/>
        <v>GET /domestic-scheduled-payments/{DomesticScheduledPaymentId}/payment-details</v>
      </c>
      <c r="D11596" s="94" t="s">
        <v>208</v>
      </c>
      <c r="E11596" s="93" t="str">
        <f t="shared" si="544"/>
        <v>PISP</v>
      </c>
      <c r="F11596" s="93" t="str">
        <f t="shared" si="545"/>
        <v>Y</v>
      </c>
      <c r="G11596" s="104">
        <v>16315799.083878301</v>
      </c>
      <c r="H11596" s="99">
        <v>38060.179201810257</v>
      </c>
      <c r="I11596" s="99">
        <v>86.776671760515072</v>
      </c>
      <c r="J11596" s="96"/>
      <c r="K11596" s="96"/>
      <c r="L11596" s="96"/>
      <c r="M11596" s="96"/>
      <c r="N11596" s="96"/>
      <c r="O11596" s="96"/>
      <c r="P11596" s="96"/>
    </row>
    <row r="11597" spans="1:16" x14ac:dyDescent="0.25">
      <c r="A11597" s="97">
        <v>43818</v>
      </c>
      <c r="B11597" s="101">
        <v>81</v>
      </c>
      <c r="C11597" s="92" t="str">
        <f t="shared" si="543"/>
        <v>GET /domestic-standing-orders/{DomesticStandingOrderId}/payment-details</v>
      </c>
      <c r="D11597" s="94" t="s">
        <v>208</v>
      </c>
      <c r="E11597" s="93" t="str">
        <f t="shared" si="544"/>
        <v>PISP</v>
      </c>
      <c r="F11597" s="93" t="str">
        <f t="shared" si="545"/>
        <v>Y</v>
      </c>
      <c r="G11597" s="104">
        <v>6973797.3201737255</v>
      </c>
      <c r="H11597" s="99">
        <v>9764.1613483834226</v>
      </c>
      <c r="I11597" s="99">
        <v>258.37999185485523</v>
      </c>
      <c r="J11597" s="96"/>
      <c r="K11597" s="96"/>
      <c r="L11597" s="96"/>
      <c r="M11597" s="96"/>
      <c r="N11597" s="96"/>
      <c r="O11597" s="96"/>
      <c r="P11597" s="96"/>
    </row>
    <row r="11598" spans="1:16" x14ac:dyDescent="0.25">
      <c r="A11598" s="97">
        <v>43818</v>
      </c>
      <c r="B11598" s="101">
        <v>82</v>
      </c>
      <c r="C11598" s="92" t="str">
        <f t="shared" si="543"/>
        <v>GET /international-payments/{InternationalPaymentId}/payment-details</v>
      </c>
      <c r="D11598" s="94" t="s">
        <v>208</v>
      </c>
      <c r="E11598" s="93" t="str">
        <f t="shared" si="544"/>
        <v>PISP</v>
      </c>
      <c r="F11598" s="93" t="str">
        <f t="shared" si="545"/>
        <v>Y</v>
      </c>
      <c r="G11598" s="104">
        <v>13262817.138740398</v>
      </c>
      <c r="H11598" s="99">
        <v>20009.492193878199</v>
      </c>
      <c r="I11598" s="99">
        <v>62.738283718058028</v>
      </c>
      <c r="J11598" s="96"/>
      <c r="K11598" s="96"/>
      <c r="L11598" s="96"/>
      <c r="M11598" s="96"/>
      <c r="N11598" s="96"/>
      <c r="O11598" s="96"/>
      <c r="P11598" s="96"/>
    </row>
    <row r="11599" spans="1:16" x14ac:dyDescent="0.25">
      <c r="A11599" s="97">
        <v>43818</v>
      </c>
      <c r="B11599" s="101">
        <v>83</v>
      </c>
      <c r="C11599" s="92" t="str">
        <f t="shared" si="543"/>
        <v>GET /international-scheduled-payments/{InternationalScheduledPaymentId}/payment-details</v>
      </c>
      <c r="D11599" s="94" t="s">
        <v>208</v>
      </c>
      <c r="E11599" s="93" t="str">
        <f t="shared" si="544"/>
        <v>PISP</v>
      </c>
      <c r="F11599" s="93" t="str">
        <f t="shared" si="545"/>
        <v>Y</v>
      </c>
      <c r="G11599" s="104">
        <v>21917235.878237229</v>
      </c>
      <c r="H11599" s="99">
        <v>43922.232323595475</v>
      </c>
      <c r="I11599" s="99">
        <v>57.357339182780187</v>
      </c>
      <c r="J11599" s="96"/>
      <c r="K11599" s="96"/>
      <c r="L11599" s="96"/>
      <c r="M11599" s="96"/>
      <c r="N11599" s="96"/>
      <c r="O11599" s="96"/>
      <c r="P11599" s="96"/>
    </row>
    <row r="11600" spans="1:16" x14ac:dyDescent="0.25">
      <c r="A11600" s="97">
        <v>43818</v>
      </c>
      <c r="B11600" s="101">
        <v>84</v>
      </c>
      <c r="C11600" s="92" t="str">
        <f t="shared" si="543"/>
        <v>GET /international-standing-orders/{InternationalStandingOrderPaymentId}/payment-details</v>
      </c>
      <c r="D11600" s="94" t="s">
        <v>208</v>
      </c>
      <c r="E11600" s="93" t="str">
        <f t="shared" si="544"/>
        <v>PISP</v>
      </c>
      <c r="F11600" s="93" t="str">
        <f t="shared" si="545"/>
        <v>Y</v>
      </c>
      <c r="G11600" s="104">
        <v>6458569.2305607628</v>
      </c>
      <c r="H11600" s="99">
        <v>17230.767694800539</v>
      </c>
      <c r="I11600" s="99">
        <v>82.86147434712953</v>
      </c>
      <c r="J11600" s="96"/>
      <c r="K11600" s="96"/>
      <c r="L11600" s="96"/>
      <c r="M11600" s="96"/>
      <c r="N11600" s="96"/>
      <c r="O11600" s="96"/>
      <c r="P11600" s="96"/>
    </row>
    <row r="11601" spans="1:16" x14ac:dyDescent="0.25">
      <c r="A11601" s="97">
        <v>43818</v>
      </c>
      <c r="B11601" s="101">
        <v>85</v>
      </c>
      <c r="C11601" s="92" t="str">
        <f t="shared" si="543"/>
        <v>GET /file-payments/{FilePaymentId}/payment-details</v>
      </c>
      <c r="D11601" s="94" t="s">
        <v>208</v>
      </c>
      <c r="E11601" s="93" t="str">
        <f t="shared" si="544"/>
        <v>PISP</v>
      </c>
      <c r="F11601" s="93" t="str">
        <f t="shared" si="545"/>
        <v>Y</v>
      </c>
      <c r="G11601" s="104">
        <v>67298482.037420481</v>
      </c>
      <c r="H11601" s="99">
        <v>2528.3663484449644</v>
      </c>
      <c r="I11601" s="99">
        <v>91.7072627870144</v>
      </c>
      <c r="J11601" s="96"/>
      <c r="K11601" s="96"/>
      <c r="L11601" s="96"/>
      <c r="M11601" s="96"/>
      <c r="N11601" s="96"/>
      <c r="O11601" s="96"/>
      <c r="P11601" s="96"/>
    </row>
    <row r="11602" spans="1:16" x14ac:dyDescent="0.25">
      <c r="A11602" s="97">
        <v>43818</v>
      </c>
      <c r="B11602" s="101">
        <v>86</v>
      </c>
      <c r="C11602" s="92" t="str">
        <f t="shared" si="543"/>
        <v>POST /event-subscriptions</v>
      </c>
      <c r="D11602" s="94" t="s">
        <v>208</v>
      </c>
      <c r="E11602" s="93" t="str">
        <f t="shared" si="544"/>
        <v>Notifications</v>
      </c>
      <c r="F11602" s="93" t="str">
        <f t="shared" si="545"/>
        <v>N</v>
      </c>
      <c r="G11602" s="104">
        <v>11372838.41331261</v>
      </c>
      <c r="H11602" s="99">
        <v>13830.871898561727</v>
      </c>
      <c r="I11602" s="99">
        <v>11.180385139881949</v>
      </c>
      <c r="J11602" s="96"/>
      <c r="K11602" s="96"/>
      <c r="L11602" s="96"/>
      <c r="M11602" s="96"/>
      <c r="N11602" s="96"/>
      <c r="O11602" s="96"/>
      <c r="P11602" s="96"/>
    </row>
    <row r="11603" spans="1:16" x14ac:dyDescent="0.25">
      <c r="A11603" s="97">
        <v>43818</v>
      </c>
      <c r="B11603" s="101">
        <v>87</v>
      </c>
      <c r="C11603" s="92" t="str">
        <f t="shared" si="543"/>
        <v>GET /event-subscriptions</v>
      </c>
      <c r="D11603" s="94" t="s">
        <v>208</v>
      </c>
      <c r="E11603" s="93" t="str">
        <f t="shared" si="544"/>
        <v>Notifications</v>
      </c>
      <c r="F11603" s="93" t="str">
        <f t="shared" si="545"/>
        <v>N</v>
      </c>
      <c r="G11603" s="104">
        <v>16800764.974364299</v>
      </c>
      <c r="H11603" s="99">
        <v>35345.334454778902</v>
      </c>
      <c r="I11603" s="99">
        <v>157.62875346366545</v>
      </c>
      <c r="J11603" s="96"/>
      <c r="K11603" s="96"/>
      <c r="L11603" s="96"/>
      <c r="M11603" s="96"/>
      <c r="N11603" s="96"/>
      <c r="O11603" s="96"/>
      <c r="P11603" s="96"/>
    </row>
    <row r="11604" spans="1:16" x14ac:dyDescent="0.25">
      <c r="A11604" s="97">
        <v>43818</v>
      </c>
      <c r="B11604" s="101">
        <v>88</v>
      </c>
      <c r="C11604" s="92" t="str">
        <f t="shared" si="543"/>
        <v>PUT /event-subscriptions/{EventSubscriptionId}</v>
      </c>
      <c r="D11604" s="94" t="s">
        <v>208</v>
      </c>
      <c r="E11604" s="93" t="str">
        <f t="shared" si="544"/>
        <v>Notifications</v>
      </c>
      <c r="F11604" s="93" t="str">
        <f t="shared" si="545"/>
        <v>N</v>
      </c>
      <c r="G11604" s="104">
        <v>11941480.333978241</v>
      </c>
      <c r="H11604" s="99">
        <v>14522.415493489814</v>
      </c>
      <c r="I11604" s="99">
        <v>11.739404396876047</v>
      </c>
      <c r="J11604" s="96"/>
      <c r="K11604" s="96"/>
      <c r="L11604" s="96"/>
      <c r="M11604" s="96"/>
      <c r="N11604" s="96"/>
      <c r="O11604" s="96"/>
      <c r="P11604" s="96"/>
    </row>
    <row r="11605" spans="1:16" x14ac:dyDescent="0.25">
      <c r="A11605" s="97">
        <v>43818</v>
      </c>
      <c r="B11605" s="101">
        <v>89</v>
      </c>
      <c r="C11605" s="92" t="str">
        <f t="shared" si="543"/>
        <v>DELETE /event-subscriptions/{EventSubscriptionId}</v>
      </c>
      <c r="D11605" s="94" t="s">
        <v>208</v>
      </c>
      <c r="E11605" s="93" t="str">
        <f t="shared" si="544"/>
        <v>Notifications</v>
      </c>
      <c r="F11605" s="93" t="str">
        <f t="shared" si="545"/>
        <v>N</v>
      </c>
      <c r="G11605" s="104">
        <v>6677468.9865866033</v>
      </c>
      <c r="H11605" s="99">
        <v>13681.461363289225</v>
      </c>
      <c r="I11605" s="99">
        <v>121.76689638210051</v>
      </c>
      <c r="J11605" s="96"/>
      <c r="K11605" s="96"/>
      <c r="L11605" s="96"/>
      <c r="M11605" s="96"/>
      <c r="N11605" s="96"/>
      <c r="O11605" s="96"/>
      <c r="P11605" s="96"/>
    </row>
    <row r="11606" spans="1:16" x14ac:dyDescent="0.25">
      <c r="A11606" s="97">
        <v>43818</v>
      </c>
      <c r="B11606" s="101">
        <v>90</v>
      </c>
      <c r="C11606" s="92" t="str">
        <f t="shared" si="543"/>
        <v>POST /event-notifications</v>
      </c>
      <c r="D11606" s="94" t="s">
        <v>208</v>
      </c>
      <c r="E11606" s="93" t="str">
        <f t="shared" si="544"/>
        <v>Notifications</v>
      </c>
      <c r="F11606" s="93" t="str">
        <f t="shared" si="545"/>
        <v>N</v>
      </c>
      <c r="G11606" s="104">
        <v>8229865.0588402851</v>
      </c>
      <c r="H11606" s="99">
        <v>16506.359551090365</v>
      </c>
      <c r="I11606" s="99">
        <v>214.47127730178869</v>
      </c>
      <c r="J11606" s="96"/>
      <c r="K11606" s="96"/>
      <c r="L11606" s="96"/>
      <c r="M11606" s="96"/>
      <c r="N11606" s="96"/>
      <c r="O11606" s="96"/>
      <c r="P11606" s="96"/>
    </row>
    <row r="11607" spans="1:16" x14ac:dyDescent="0.25">
      <c r="A11607" s="97">
        <v>43818</v>
      </c>
      <c r="B11607" s="101">
        <v>91</v>
      </c>
      <c r="C11607" s="92" t="str">
        <f t="shared" si="543"/>
        <v>POST /events</v>
      </c>
      <c r="D11607" s="94" t="s">
        <v>208</v>
      </c>
      <c r="E11607" s="93" t="str">
        <f t="shared" si="544"/>
        <v>Notifications</v>
      </c>
      <c r="F11607" s="93" t="str">
        <f t="shared" si="545"/>
        <v>N</v>
      </c>
      <c r="G11607" s="104">
        <v>5463383.7162981294</v>
      </c>
      <c r="H11607" s="99">
        <v>11193.922933600274</v>
      </c>
      <c r="I11607" s="99">
        <v>99.62746067626405</v>
      </c>
      <c r="J11607" s="96"/>
      <c r="K11607" s="96"/>
      <c r="L11607" s="96"/>
      <c r="M11607" s="96"/>
      <c r="N11607" s="96"/>
      <c r="O11607" s="96"/>
      <c r="P11607" s="96"/>
    </row>
    <row r="11608" spans="1:16" x14ac:dyDescent="0.25">
      <c r="A11608" s="97">
        <v>43819</v>
      </c>
      <c r="B11608" s="101">
        <v>0</v>
      </c>
      <c r="C11608" s="92" t="str">
        <f t="shared" si="543"/>
        <v>OIDC endpoints for token IDs</v>
      </c>
      <c r="D11608" s="94" t="s">
        <v>207</v>
      </c>
      <c r="E11608" s="93" t="str">
        <f t="shared" si="544"/>
        <v>OIDC</v>
      </c>
      <c r="F11608" s="93" t="str">
        <f t="shared" si="545"/>
        <v>N</v>
      </c>
      <c r="G11608" s="111">
        <v>788819155.9817667</v>
      </c>
      <c r="H11608" s="99">
        <v>1900676.165152675</v>
      </c>
      <c r="I11608" s="99">
        <v>615.23134265341184</v>
      </c>
      <c r="J11608" s="96"/>
      <c r="K11608" s="96"/>
      <c r="L11608" s="96"/>
      <c r="M11608" s="96"/>
      <c r="N11608" s="96"/>
      <c r="O11608" s="96"/>
      <c r="P11608" s="96"/>
    </row>
    <row r="11609" spans="1:16" x14ac:dyDescent="0.25">
      <c r="A11609" s="100">
        <v>43819</v>
      </c>
      <c r="B11609" s="101">
        <v>1</v>
      </c>
      <c r="C11609" s="92" t="str">
        <f t="shared" si="543"/>
        <v>POST /account-access-consents</v>
      </c>
      <c r="D11609" s="94" t="s">
        <v>207</v>
      </c>
      <c r="E11609" s="93" t="str">
        <f t="shared" si="544"/>
        <v>AISP</v>
      </c>
      <c r="F11609" s="93" t="str">
        <f t="shared" si="545"/>
        <v>N</v>
      </c>
      <c r="G11609" s="95">
        <v>818449.8408246201</v>
      </c>
      <c r="H11609" s="102">
        <v>29369.109302242054</v>
      </c>
      <c r="I11609" s="102">
        <v>90.937400870873248</v>
      </c>
      <c r="J11609" s="96"/>
      <c r="K11609" s="96"/>
      <c r="L11609" s="96"/>
      <c r="M11609" s="96"/>
      <c r="N11609" s="96"/>
      <c r="O11609" s="96"/>
      <c r="P11609" s="96"/>
    </row>
    <row r="11610" spans="1:16" x14ac:dyDescent="0.25">
      <c r="A11610" s="100">
        <v>43819</v>
      </c>
      <c r="B11610" s="101">
        <v>2</v>
      </c>
      <c r="C11610" s="92" t="str">
        <f t="shared" si="543"/>
        <v>GET /account-access-consents/{ConsentId}</v>
      </c>
      <c r="D11610" s="94" t="s">
        <v>207</v>
      </c>
      <c r="E11610" s="93" t="str">
        <f t="shared" si="544"/>
        <v>AISP</v>
      </c>
      <c r="F11610" s="93" t="str">
        <f t="shared" si="545"/>
        <v>N</v>
      </c>
      <c r="G11610" s="95">
        <v>1589796.988354296</v>
      </c>
      <c r="H11610" s="102">
        <v>32555.723370256401</v>
      </c>
      <c r="I11610" s="102">
        <v>38.77881391957802</v>
      </c>
      <c r="J11610" s="96"/>
      <c r="K11610" s="96"/>
      <c r="L11610" s="96"/>
      <c r="M11610" s="96"/>
      <c r="N11610" s="96"/>
      <c r="O11610" s="96"/>
      <c r="P11610" s="96"/>
    </row>
    <row r="11611" spans="1:16" x14ac:dyDescent="0.25">
      <c r="A11611" s="100">
        <v>43819</v>
      </c>
      <c r="B11611" s="101">
        <v>3</v>
      </c>
      <c r="C11611" s="92" t="str">
        <f t="shared" si="543"/>
        <v>DELETE /account-access-consents/{ConsentId}</v>
      </c>
      <c r="D11611" s="94" t="s">
        <v>207</v>
      </c>
      <c r="E11611" s="93" t="str">
        <f t="shared" si="544"/>
        <v>AISP</v>
      </c>
      <c r="F11611" s="93" t="str">
        <f t="shared" si="545"/>
        <v>N</v>
      </c>
      <c r="G11611" s="95">
        <v>827416.68166569807</v>
      </c>
      <c r="H11611" s="102">
        <v>26822.865008427565</v>
      </c>
      <c r="I11611" s="102">
        <v>315.64982033006453</v>
      </c>
      <c r="J11611" s="96"/>
      <c r="K11611" s="96"/>
      <c r="L11611" s="96"/>
      <c r="M11611" s="96"/>
      <c r="N11611" s="96"/>
      <c r="O11611" s="96"/>
      <c r="P11611" s="96"/>
    </row>
    <row r="11612" spans="1:16" x14ac:dyDescent="0.25">
      <c r="A11612" s="100">
        <v>43819</v>
      </c>
      <c r="B11612" s="101">
        <v>4</v>
      </c>
      <c r="C11612" s="92" t="str">
        <f t="shared" si="543"/>
        <v>GET /accounts</v>
      </c>
      <c r="D11612" s="94" t="s">
        <v>207</v>
      </c>
      <c r="E11612" s="93" t="str">
        <f t="shared" si="544"/>
        <v>AISP</v>
      </c>
      <c r="F11612" s="93" t="str">
        <f t="shared" si="545"/>
        <v>Y</v>
      </c>
      <c r="G11612" s="95">
        <v>1911264.8499009155</v>
      </c>
      <c r="H11612" s="102">
        <v>29797.522817291421</v>
      </c>
      <c r="I11612" s="102">
        <v>76.740695132510524</v>
      </c>
      <c r="J11612" s="96"/>
      <c r="K11612" s="96"/>
      <c r="L11612" s="96"/>
      <c r="M11612" s="96"/>
      <c r="N11612" s="96"/>
      <c r="O11612" s="96"/>
      <c r="P11612" s="96"/>
    </row>
    <row r="11613" spans="1:16" x14ac:dyDescent="0.25">
      <c r="A11613" s="100">
        <v>43819</v>
      </c>
      <c r="B11613" s="101">
        <v>5</v>
      </c>
      <c r="C11613" s="92" t="str">
        <f t="shared" si="543"/>
        <v>GET /accounts/{AccountId}</v>
      </c>
      <c r="D11613" s="94" t="s">
        <v>207</v>
      </c>
      <c r="E11613" s="93" t="str">
        <f t="shared" si="544"/>
        <v>AISP</v>
      </c>
      <c r="F11613" s="93" t="str">
        <f t="shared" si="545"/>
        <v>Y</v>
      </c>
      <c r="G11613" s="95">
        <v>3333757.7361893021</v>
      </c>
      <c r="H11613" s="102">
        <v>46450.25204038353</v>
      </c>
      <c r="I11613" s="102">
        <v>90.72288009519346</v>
      </c>
      <c r="J11613" s="96"/>
      <c r="K11613" s="96"/>
      <c r="L11613" s="96"/>
      <c r="M11613" s="96"/>
      <c r="N11613" s="96"/>
      <c r="O11613" s="96"/>
      <c r="P11613" s="96"/>
    </row>
    <row r="11614" spans="1:16" x14ac:dyDescent="0.25">
      <c r="A11614" s="100">
        <v>43819</v>
      </c>
      <c r="B11614" s="101">
        <v>6</v>
      </c>
      <c r="C11614" s="92" t="str">
        <f t="shared" si="543"/>
        <v>GET /accounts/{AccountId}/balances</v>
      </c>
      <c r="D11614" s="94" t="s">
        <v>207</v>
      </c>
      <c r="E11614" s="93" t="str">
        <f t="shared" si="544"/>
        <v>AISP</v>
      </c>
      <c r="F11614" s="93" t="str">
        <f t="shared" si="545"/>
        <v>Y</v>
      </c>
      <c r="G11614" s="95">
        <v>2009917.8193170074</v>
      </c>
      <c r="H11614" s="102">
        <v>25776.664002970199</v>
      </c>
      <c r="I11614" s="102">
        <v>157.1520422726378</v>
      </c>
      <c r="J11614" s="96"/>
      <c r="K11614" s="96"/>
      <c r="L11614" s="96"/>
      <c r="M11614" s="96"/>
      <c r="N11614" s="96"/>
      <c r="O11614" s="96"/>
      <c r="P11614" s="96"/>
    </row>
    <row r="11615" spans="1:16" x14ac:dyDescent="0.25">
      <c r="A11615" s="100">
        <v>43819</v>
      </c>
      <c r="B11615" s="101">
        <v>7</v>
      </c>
      <c r="C11615" s="92" t="str">
        <f t="shared" si="543"/>
        <v>GET /balances</v>
      </c>
      <c r="D11615" s="94" t="s">
        <v>207</v>
      </c>
      <c r="E11615" s="93" t="str">
        <f t="shared" si="544"/>
        <v>AISP</v>
      </c>
      <c r="F11615" s="93" t="str">
        <f t="shared" si="545"/>
        <v>Y</v>
      </c>
      <c r="G11615" s="95">
        <v>1429459.4989934976</v>
      </c>
      <c r="H11615" s="102">
        <v>23823.709297919224</v>
      </c>
      <c r="I11615" s="102">
        <v>179.48200886777852</v>
      </c>
      <c r="J11615" s="96"/>
      <c r="K11615" s="96"/>
      <c r="L11615" s="96"/>
      <c r="M11615" s="96"/>
      <c r="N11615" s="96"/>
      <c r="O11615" s="96"/>
      <c r="P11615" s="96"/>
    </row>
    <row r="11616" spans="1:16" x14ac:dyDescent="0.25">
      <c r="A11616" s="100">
        <v>43819</v>
      </c>
      <c r="B11616" s="101">
        <v>8</v>
      </c>
      <c r="C11616" s="92" t="str">
        <f t="shared" si="543"/>
        <v>GET /accounts/{AccountId}/transactions</v>
      </c>
      <c r="D11616" s="94" t="s">
        <v>207</v>
      </c>
      <c r="E11616" s="93" t="str">
        <f t="shared" si="544"/>
        <v>AISP</v>
      </c>
      <c r="F11616" s="93" t="str">
        <f t="shared" si="545"/>
        <v>Y</v>
      </c>
      <c r="G11616" s="95">
        <v>35049641.559700146</v>
      </c>
      <c r="H11616" s="102">
        <v>20081.154478931177</v>
      </c>
      <c r="I11616" s="102">
        <v>198.93166997757785</v>
      </c>
      <c r="J11616" s="96"/>
      <c r="K11616" s="96"/>
      <c r="L11616" s="96"/>
      <c r="M11616" s="96"/>
      <c r="N11616" s="96"/>
      <c r="O11616" s="96"/>
      <c r="P11616" s="96"/>
    </row>
    <row r="11617" spans="1:16" x14ac:dyDescent="0.25">
      <c r="A11617" s="100">
        <v>43819</v>
      </c>
      <c r="B11617" s="101">
        <v>9</v>
      </c>
      <c r="C11617" s="92" t="str">
        <f t="shared" si="543"/>
        <v>GET /transactions</v>
      </c>
      <c r="D11617" s="94" t="s">
        <v>207</v>
      </c>
      <c r="E11617" s="93" t="str">
        <f t="shared" si="544"/>
        <v>AISP</v>
      </c>
      <c r="F11617" s="93" t="str">
        <f t="shared" si="545"/>
        <v>Y</v>
      </c>
      <c r="G11617" s="95">
        <v>347220331.44523436</v>
      </c>
      <c r="H11617" s="102">
        <v>43783.034596022459</v>
      </c>
      <c r="I11617" s="102">
        <v>36.002991878112617</v>
      </c>
      <c r="J11617" s="96"/>
      <c r="K11617" s="96"/>
      <c r="L11617" s="96"/>
      <c r="M11617" s="96"/>
      <c r="N11617" s="96"/>
      <c r="O11617" s="96"/>
      <c r="P11617" s="96"/>
    </row>
    <row r="11618" spans="1:16" x14ac:dyDescent="0.25">
      <c r="A11618" s="100">
        <v>43819</v>
      </c>
      <c r="B11618" s="101">
        <v>10</v>
      </c>
      <c r="C11618" s="92" t="str">
        <f t="shared" si="543"/>
        <v>GET /accounts/{AccountId}/beneficiaries</v>
      </c>
      <c r="D11618" s="94" t="s">
        <v>207</v>
      </c>
      <c r="E11618" s="93" t="str">
        <f t="shared" si="544"/>
        <v>AISP</v>
      </c>
      <c r="F11618" s="93" t="str">
        <f t="shared" si="545"/>
        <v>Y</v>
      </c>
      <c r="G11618" s="95">
        <v>2469524.902077781</v>
      </c>
      <c r="H11618" s="102">
        <v>30102.552390408197</v>
      </c>
      <c r="I11618" s="102">
        <v>133.62594394347207</v>
      </c>
      <c r="J11618" s="96"/>
      <c r="K11618" s="96"/>
      <c r="L11618" s="96"/>
      <c r="M11618" s="96"/>
      <c r="N11618" s="96"/>
      <c r="O11618" s="96"/>
      <c r="P11618" s="96"/>
    </row>
    <row r="11619" spans="1:16" x14ac:dyDescent="0.25">
      <c r="A11619" s="100">
        <v>43819</v>
      </c>
      <c r="B11619" s="101">
        <v>11</v>
      </c>
      <c r="C11619" s="92" t="str">
        <f t="shared" si="543"/>
        <v>GET /beneficiaries</v>
      </c>
      <c r="D11619" s="94" t="s">
        <v>207</v>
      </c>
      <c r="E11619" s="93" t="str">
        <f t="shared" si="544"/>
        <v>AISP</v>
      </c>
      <c r="F11619" s="93" t="str">
        <f t="shared" si="545"/>
        <v>Y</v>
      </c>
      <c r="G11619" s="95">
        <v>3044763.21056139</v>
      </c>
      <c r="H11619" s="102">
        <v>39168.652439829675</v>
      </c>
      <c r="I11619" s="102">
        <v>35.184986182443097</v>
      </c>
      <c r="J11619" s="96"/>
      <c r="K11619" s="96"/>
      <c r="L11619" s="96"/>
      <c r="M11619" s="96"/>
      <c r="N11619" s="96"/>
      <c r="O11619" s="96"/>
      <c r="P11619" s="96"/>
    </row>
    <row r="11620" spans="1:16" x14ac:dyDescent="0.25">
      <c r="A11620" s="100">
        <v>43819</v>
      </c>
      <c r="B11620" s="101">
        <v>12</v>
      </c>
      <c r="C11620" s="92" t="str">
        <f t="shared" si="543"/>
        <v>GET /accounts/{AccountId}/direct-debits</v>
      </c>
      <c r="D11620" s="94" t="s">
        <v>207</v>
      </c>
      <c r="E11620" s="93" t="str">
        <f t="shared" si="544"/>
        <v>AISP</v>
      </c>
      <c r="F11620" s="93" t="str">
        <f t="shared" si="545"/>
        <v>Y</v>
      </c>
      <c r="G11620" s="95">
        <v>2025885.1386479519</v>
      </c>
      <c r="H11620" s="102">
        <v>38891.061383759305</v>
      </c>
      <c r="I11620" s="102">
        <v>205.4424323023309</v>
      </c>
      <c r="J11620" s="96"/>
      <c r="K11620" s="96"/>
      <c r="L11620" s="96"/>
      <c r="M11620" s="96"/>
      <c r="N11620" s="96"/>
      <c r="O11620" s="96"/>
      <c r="P11620" s="96"/>
    </row>
    <row r="11621" spans="1:16" x14ac:dyDescent="0.25">
      <c r="A11621" s="100">
        <v>43819</v>
      </c>
      <c r="B11621" s="101">
        <v>13</v>
      </c>
      <c r="C11621" s="92" t="str">
        <f t="shared" si="543"/>
        <v>GET /direct-debits</v>
      </c>
      <c r="D11621" s="94" t="s">
        <v>207</v>
      </c>
      <c r="E11621" s="93" t="str">
        <f t="shared" si="544"/>
        <v>AISP</v>
      </c>
      <c r="F11621" s="93" t="str">
        <f t="shared" si="545"/>
        <v>Y</v>
      </c>
      <c r="G11621" s="95">
        <v>1983084.6606700991</v>
      </c>
      <c r="H11621" s="102">
        <v>23575.583070808272</v>
      </c>
      <c r="I11621" s="102">
        <v>244.7948519192486</v>
      </c>
      <c r="J11621" s="96"/>
      <c r="K11621" s="96"/>
      <c r="L11621" s="96"/>
      <c r="M11621" s="96"/>
      <c r="N11621" s="96"/>
      <c r="O11621" s="96"/>
      <c r="P11621" s="96"/>
    </row>
    <row r="11622" spans="1:16" x14ac:dyDescent="0.25">
      <c r="A11622" s="100">
        <v>43819</v>
      </c>
      <c r="B11622" s="101">
        <v>14</v>
      </c>
      <c r="C11622" s="92" t="str">
        <f t="shared" si="543"/>
        <v>GET /accounts/{AccountId}/standing-orders</v>
      </c>
      <c r="D11622" s="94" t="s">
        <v>207</v>
      </c>
      <c r="E11622" s="93" t="str">
        <f t="shared" si="544"/>
        <v>AISP</v>
      </c>
      <c r="F11622" s="93" t="str">
        <f t="shared" si="545"/>
        <v>Y</v>
      </c>
      <c r="G11622" s="95">
        <v>986767.16692897177</v>
      </c>
      <c r="H11622" s="102">
        <v>16928.422748944071</v>
      </c>
      <c r="I11622" s="102">
        <v>155.28713657170351</v>
      </c>
      <c r="J11622" s="96"/>
      <c r="K11622" s="96"/>
      <c r="L11622" s="96"/>
      <c r="M11622" s="96"/>
      <c r="N11622" s="96"/>
      <c r="O11622" s="96"/>
      <c r="P11622" s="96"/>
    </row>
    <row r="11623" spans="1:16" x14ac:dyDescent="0.25">
      <c r="A11623" s="100">
        <v>43819</v>
      </c>
      <c r="B11623" s="101">
        <v>15</v>
      </c>
      <c r="C11623" s="92" t="str">
        <f t="shared" si="543"/>
        <v>GET /standing-orders</v>
      </c>
      <c r="D11623" s="94" t="s">
        <v>207</v>
      </c>
      <c r="E11623" s="93" t="str">
        <f t="shared" si="544"/>
        <v>AISP</v>
      </c>
      <c r="F11623" s="93" t="str">
        <f t="shared" si="545"/>
        <v>Y</v>
      </c>
      <c r="G11623" s="95">
        <v>1843206.955972065</v>
      </c>
      <c r="H11623" s="102">
        <v>48050.92411066396</v>
      </c>
      <c r="I11623" s="102">
        <v>149.23996506312886</v>
      </c>
      <c r="J11623" s="96"/>
      <c r="K11623" s="96"/>
      <c r="L11623" s="96"/>
      <c r="M11623" s="96"/>
      <c r="N11623" s="96"/>
      <c r="O11623" s="96"/>
      <c r="P11623" s="96"/>
    </row>
    <row r="11624" spans="1:16" x14ac:dyDescent="0.25">
      <c r="A11624" s="100">
        <v>43819</v>
      </c>
      <c r="B11624" s="101">
        <v>16</v>
      </c>
      <c r="C11624" s="92" t="str">
        <f t="shared" si="543"/>
        <v>GET /accounts/{AccountId}/product</v>
      </c>
      <c r="D11624" s="94" t="s">
        <v>207</v>
      </c>
      <c r="E11624" s="93" t="str">
        <f t="shared" si="544"/>
        <v>AISP</v>
      </c>
      <c r="F11624" s="93" t="str">
        <f t="shared" si="545"/>
        <v>Y</v>
      </c>
      <c r="G11624" s="95">
        <v>403100.26341538539</v>
      </c>
      <c r="H11624" s="102">
        <v>5634.4010495771154</v>
      </c>
      <c r="I11624" s="102">
        <v>187.26379850322576</v>
      </c>
      <c r="J11624" s="96"/>
      <c r="K11624" s="96"/>
      <c r="L11624" s="96"/>
      <c r="M11624" s="96"/>
      <c r="N11624" s="96"/>
      <c r="O11624" s="96"/>
      <c r="P11624" s="96"/>
    </row>
    <row r="11625" spans="1:16" x14ac:dyDescent="0.25">
      <c r="A11625" s="100">
        <v>43819</v>
      </c>
      <c r="B11625" s="101">
        <v>17</v>
      </c>
      <c r="C11625" s="92" t="str">
        <f t="shared" si="543"/>
        <v>GET /products</v>
      </c>
      <c r="D11625" s="94" t="s">
        <v>207</v>
      </c>
      <c r="E11625" s="93" t="str">
        <f t="shared" si="544"/>
        <v>AISP</v>
      </c>
      <c r="F11625" s="93" t="str">
        <f t="shared" si="545"/>
        <v>Y</v>
      </c>
      <c r="G11625" s="95">
        <v>887867.28250104911</v>
      </c>
      <c r="H11625" s="102">
        <v>35217.21957718645</v>
      </c>
      <c r="I11625" s="102">
        <v>258.11265056976868</v>
      </c>
      <c r="J11625" s="96"/>
      <c r="K11625" s="96"/>
      <c r="L11625" s="96"/>
      <c r="M11625" s="96"/>
      <c r="N11625" s="96"/>
      <c r="O11625" s="96"/>
      <c r="P11625" s="96"/>
    </row>
    <row r="11626" spans="1:16" x14ac:dyDescent="0.25">
      <c r="A11626" s="100">
        <v>43819</v>
      </c>
      <c r="B11626" s="101">
        <v>18</v>
      </c>
      <c r="C11626" s="92" t="str">
        <f t="shared" si="543"/>
        <v>GET /accounts/{AccountId}/offers</v>
      </c>
      <c r="D11626" s="94" t="s">
        <v>207</v>
      </c>
      <c r="E11626" s="93" t="str">
        <f t="shared" si="544"/>
        <v>AISP</v>
      </c>
      <c r="F11626" s="93" t="str">
        <f t="shared" si="545"/>
        <v>Y</v>
      </c>
      <c r="G11626" s="95">
        <v>1046598.0399499383</v>
      </c>
      <c r="H11626" s="102">
        <v>39681.719406327982</v>
      </c>
      <c r="I11626" s="102">
        <v>293.64789445089804</v>
      </c>
      <c r="J11626" s="96"/>
      <c r="K11626" s="96"/>
      <c r="L11626" s="96"/>
      <c r="M11626" s="96"/>
      <c r="N11626" s="96"/>
      <c r="O11626" s="96"/>
      <c r="P11626" s="96"/>
    </row>
    <row r="11627" spans="1:16" x14ac:dyDescent="0.25">
      <c r="A11627" s="100">
        <v>43819</v>
      </c>
      <c r="B11627" s="101">
        <v>19</v>
      </c>
      <c r="C11627" s="92" t="str">
        <f t="shared" si="543"/>
        <v>GET /offers</v>
      </c>
      <c r="D11627" s="94" t="s">
        <v>207</v>
      </c>
      <c r="E11627" s="93" t="str">
        <f t="shared" si="544"/>
        <v>AISP</v>
      </c>
      <c r="F11627" s="93" t="str">
        <f t="shared" si="545"/>
        <v>Y</v>
      </c>
      <c r="G11627" s="95">
        <v>3774336.5620427867</v>
      </c>
      <c r="H11627" s="102">
        <v>40331.161675431023</v>
      </c>
      <c r="I11627" s="102">
        <v>192.35372687025625</v>
      </c>
      <c r="J11627" s="96"/>
      <c r="K11627" s="96"/>
      <c r="L11627" s="96"/>
      <c r="M11627" s="96"/>
      <c r="N11627" s="96"/>
      <c r="O11627" s="96"/>
      <c r="P11627" s="96"/>
    </row>
    <row r="11628" spans="1:16" x14ac:dyDescent="0.25">
      <c r="A11628" s="100">
        <v>43819</v>
      </c>
      <c r="B11628" s="101">
        <v>20</v>
      </c>
      <c r="C11628" s="92" t="str">
        <f t="shared" si="543"/>
        <v>GET /accounts/{AccountId}/party</v>
      </c>
      <c r="D11628" s="94" t="s">
        <v>207</v>
      </c>
      <c r="E11628" s="93" t="str">
        <f t="shared" si="544"/>
        <v>AISP</v>
      </c>
      <c r="F11628" s="93" t="str">
        <f t="shared" si="545"/>
        <v>Y</v>
      </c>
      <c r="G11628" s="95">
        <v>1268408.9380474673</v>
      </c>
      <c r="H11628" s="102">
        <v>48924.103438088307</v>
      </c>
      <c r="I11628" s="102">
        <v>0</v>
      </c>
      <c r="J11628" s="96"/>
      <c r="K11628" s="96"/>
      <c r="L11628" s="96"/>
      <c r="M11628" s="96"/>
      <c r="N11628" s="96"/>
      <c r="O11628" s="96"/>
      <c r="P11628" s="96"/>
    </row>
    <row r="11629" spans="1:16" x14ac:dyDescent="0.25">
      <c r="A11629" s="100">
        <v>43819</v>
      </c>
      <c r="B11629" s="101">
        <v>21</v>
      </c>
      <c r="C11629" s="92" t="str">
        <f t="shared" si="543"/>
        <v>GET /party</v>
      </c>
      <c r="D11629" s="94" t="s">
        <v>207</v>
      </c>
      <c r="E11629" s="93" t="str">
        <f t="shared" si="544"/>
        <v>AISP</v>
      </c>
      <c r="F11629" s="93" t="str">
        <f t="shared" si="545"/>
        <v>Y</v>
      </c>
      <c r="G11629" s="95">
        <v>1059680.7363430026</v>
      </c>
      <c r="H11629" s="102">
        <v>11124.47200928227</v>
      </c>
      <c r="I11629" s="102">
        <v>360.20408423641936</v>
      </c>
      <c r="J11629" s="96"/>
      <c r="K11629" s="96"/>
      <c r="L11629" s="96"/>
      <c r="M11629" s="96"/>
      <c r="N11629" s="96"/>
      <c r="O11629" s="96"/>
      <c r="P11629" s="96"/>
    </row>
    <row r="11630" spans="1:16" x14ac:dyDescent="0.25">
      <c r="A11630" s="100">
        <v>43819</v>
      </c>
      <c r="B11630" s="101">
        <v>22</v>
      </c>
      <c r="C11630" s="92" t="str">
        <f t="shared" si="543"/>
        <v>GET /accounts/{AccountId}/scheduled-payments</v>
      </c>
      <c r="D11630" s="94" t="s">
        <v>207</v>
      </c>
      <c r="E11630" s="93" t="str">
        <f t="shared" si="544"/>
        <v>AISP</v>
      </c>
      <c r="F11630" s="93" t="str">
        <f t="shared" si="545"/>
        <v>Y</v>
      </c>
      <c r="G11630" s="95">
        <v>1072123.0431462009</v>
      </c>
      <c r="H11630" s="102">
        <v>32229.135303048719</v>
      </c>
      <c r="I11630" s="102">
        <v>3.368525193080512</v>
      </c>
      <c r="J11630" s="96"/>
      <c r="K11630" s="96"/>
      <c r="L11630" s="96"/>
      <c r="M11630" s="96"/>
      <c r="N11630" s="96"/>
      <c r="O11630" s="96"/>
      <c r="P11630" s="96"/>
    </row>
    <row r="11631" spans="1:16" x14ac:dyDescent="0.25">
      <c r="A11631" s="100">
        <v>43819</v>
      </c>
      <c r="B11631" s="101">
        <v>23</v>
      </c>
      <c r="C11631" s="92" t="str">
        <f t="shared" si="543"/>
        <v>GET /scheduled-payments</v>
      </c>
      <c r="D11631" s="94" t="s">
        <v>207</v>
      </c>
      <c r="E11631" s="93" t="str">
        <f t="shared" si="544"/>
        <v>AISP</v>
      </c>
      <c r="F11631" s="93" t="str">
        <f t="shared" si="545"/>
        <v>Y</v>
      </c>
      <c r="G11631" s="95">
        <v>1994462.1195615199</v>
      </c>
      <c r="H11631" s="102">
        <v>32487.843356893329</v>
      </c>
      <c r="I11631" s="102">
        <v>92.142772950678307</v>
      </c>
      <c r="J11631" s="96"/>
      <c r="K11631" s="96"/>
      <c r="L11631" s="96"/>
      <c r="M11631" s="96"/>
      <c r="N11631" s="96"/>
      <c r="O11631" s="96"/>
      <c r="P11631" s="96"/>
    </row>
    <row r="11632" spans="1:16" x14ac:dyDescent="0.25">
      <c r="A11632" s="100">
        <v>43819</v>
      </c>
      <c r="B11632" s="101">
        <v>24</v>
      </c>
      <c r="C11632" s="92" t="str">
        <f t="shared" si="543"/>
        <v>GET /accounts/{AccountId}/statements</v>
      </c>
      <c r="D11632" s="94" t="s">
        <v>207</v>
      </c>
      <c r="E11632" s="93" t="str">
        <f t="shared" si="544"/>
        <v>AISP</v>
      </c>
      <c r="F11632" s="93" t="str">
        <f t="shared" si="545"/>
        <v>Y</v>
      </c>
      <c r="G11632" s="95">
        <v>1076911.2475756586</v>
      </c>
      <c r="H11632" s="102">
        <v>15104.115107666985</v>
      </c>
      <c r="I11632" s="102">
        <v>154.53081644332036</v>
      </c>
      <c r="J11632" s="96"/>
      <c r="K11632" s="96"/>
      <c r="L11632" s="96"/>
      <c r="M11632" s="96"/>
      <c r="N11632" s="96"/>
      <c r="O11632" s="96"/>
      <c r="P11632" s="96"/>
    </row>
    <row r="11633" spans="1:16" x14ac:dyDescent="0.25">
      <c r="A11633" s="100">
        <v>43819</v>
      </c>
      <c r="B11633" s="101">
        <v>25</v>
      </c>
      <c r="C11633" s="92" t="str">
        <f t="shared" si="543"/>
        <v>GET /accounts/{AccountId}/statements/{StatementId}</v>
      </c>
      <c r="D11633" s="94" t="s">
        <v>207</v>
      </c>
      <c r="E11633" s="93" t="str">
        <f t="shared" si="544"/>
        <v>AISP</v>
      </c>
      <c r="F11633" s="93" t="str">
        <f t="shared" si="545"/>
        <v>Y</v>
      </c>
      <c r="G11633" s="95">
        <v>1442920.8012905919</v>
      </c>
      <c r="H11633" s="102">
        <v>23551.785838577282</v>
      </c>
      <c r="I11633" s="102">
        <v>126.95663574488339</v>
      </c>
      <c r="J11633" s="96"/>
      <c r="K11633" s="96"/>
      <c r="L11633" s="96"/>
      <c r="M11633" s="96"/>
      <c r="N11633" s="96"/>
      <c r="O11633" s="96"/>
      <c r="P11633" s="96"/>
    </row>
    <row r="11634" spans="1:16" x14ac:dyDescent="0.25">
      <c r="A11634" s="100">
        <v>43819</v>
      </c>
      <c r="B11634" s="101">
        <v>26</v>
      </c>
      <c r="C11634" s="92" t="str">
        <f t="shared" si="543"/>
        <v>GET /accounts/{AccountId}/statements/{StatementId}/file</v>
      </c>
      <c r="D11634" s="94" t="s">
        <v>207</v>
      </c>
      <c r="E11634" s="93" t="str">
        <f t="shared" si="544"/>
        <v>AISP</v>
      </c>
      <c r="F11634" s="93" t="str">
        <f t="shared" si="545"/>
        <v>Y</v>
      </c>
      <c r="G11634" s="95">
        <v>2665072.8252128987</v>
      </c>
      <c r="H11634" s="102">
        <v>26192.36795524562</v>
      </c>
      <c r="I11634" s="102">
        <v>106.46408687869365</v>
      </c>
      <c r="J11634" s="96"/>
      <c r="K11634" s="96"/>
      <c r="L11634" s="96"/>
      <c r="M11634" s="96"/>
      <c r="N11634" s="96"/>
      <c r="O11634" s="96"/>
      <c r="P11634" s="96"/>
    </row>
    <row r="11635" spans="1:16" x14ac:dyDescent="0.25">
      <c r="A11635" s="100">
        <v>43819</v>
      </c>
      <c r="B11635" s="101">
        <v>27</v>
      </c>
      <c r="C11635" s="92" t="str">
        <f t="shared" si="543"/>
        <v>GET /accounts/{AccountId}/statements/{StatementId}/transactions</v>
      </c>
      <c r="D11635" s="94" t="s">
        <v>207</v>
      </c>
      <c r="E11635" s="93" t="str">
        <f t="shared" si="544"/>
        <v>AISP</v>
      </c>
      <c r="F11635" s="93" t="str">
        <f t="shared" si="545"/>
        <v>Y</v>
      </c>
      <c r="G11635" s="95">
        <v>36830633.191281818</v>
      </c>
      <c r="H11635" s="102">
        <v>7833.5306170080848</v>
      </c>
      <c r="I11635" s="102">
        <v>285.66437984029187</v>
      </c>
      <c r="J11635" s="96"/>
      <c r="K11635" s="96"/>
      <c r="L11635" s="96"/>
      <c r="M11635" s="96"/>
      <c r="N11635" s="96"/>
      <c r="O11635" s="96"/>
      <c r="P11635" s="96"/>
    </row>
    <row r="11636" spans="1:16" x14ac:dyDescent="0.25">
      <c r="A11636" s="100">
        <v>43819</v>
      </c>
      <c r="B11636" s="101">
        <v>28</v>
      </c>
      <c r="C11636" s="92" t="str">
        <f t="shared" si="543"/>
        <v>GET /statements</v>
      </c>
      <c r="D11636" s="94" t="s">
        <v>207</v>
      </c>
      <c r="E11636" s="93" t="str">
        <f t="shared" si="544"/>
        <v>AISP</v>
      </c>
      <c r="F11636" s="93" t="str">
        <f t="shared" si="545"/>
        <v>Y</v>
      </c>
      <c r="G11636" s="95">
        <v>3634425.369482589</v>
      </c>
      <c r="H11636" s="102">
        <v>43463.020513936644</v>
      </c>
      <c r="I11636" s="102">
        <v>78.208201664982354</v>
      </c>
      <c r="J11636" s="96"/>
      <c r="K11636" s="96"/>
      <c r="L11636" s="96"/>
      <c r="M11636" s="96"/>
      <c r="N11636" s="96"/>
      <c r="O11636" s="96"/>
      <c r="P11636" s="96"/>
    </row>
    <row r="11637" spans="1:16" x14ac:dyDescent="0.25">
      <c r="A11637" s="100">
        <v>43819</v>
      </c>
      <c r="B11637" s="101">
        <v>29</v>
      </c>
      <c r="C11637" s="92" t="str">
        <f t="shared" si="543"/>
        <v>POST /domestic-payment-consents</v>
      </c>
      <c r="D11637" s="94" t="s">
        <v>207</v>
      </c>
      <c r="E11637" s="93" t="str">
        <f t="shared" si="544"/>
        <v>PISP</v>
      </c>
      <c r="F11637" s="93" t="str">
        <f t="shared" si="545"/>
        <v>N</v>
      </c>
      <c r="G11637" s="95">
        <v>3990764.0043042386</v>
      </c>
      <c r="H11637" s="102">
        <v>9109.0560432049624</v>
      </c>
      <c r="I11637" s="102">
        <v>101.56205448386322</v>
      </c>
      <c r="J11637" s="96"/>
      <c r="K11637" s="96"/>
      <c r="L11637" s="96"/>
      <c r="M11637" s="96"/>
      <c r="N11637" s="96"/>
      <c r="O11637" s="96"/>
      <c r="P11637" s="96"/>
    </row>
    <row r="11638" spans="1:16" x14ac:dyDescent="0.25">
      <c r="A11638" s="100">
        <v>43819</v>
      </c>
      <c r="B11638" s="101">
        <v>30</v>
      </c>
      <c r="C11638" s="92" t="str">
        <f t="shared" si="543"/>
        <v>GET /domestic-payment-consents/{ConsentId}</v>
      </c>
      <c r="D11638" s="94" t="s">
        <v>207</v>
      </c>
      <c r="E11638" s="93" t="str">
        <f t="shared" si="544"/>
        <v>PISP</v>
      </c>
      <c r="F11638" s="93" t="str">
        <f t="shared" si="545"/>
        <v>N</v>
      </c>
      <c r="G11638" s="95">
        <v>15308416.066316694</v>
      </c>
      <c r="H11638" s="102">
        <v>19232.383867206012</v>
      </c>
      <c r="I11638" s="102">
        <v>158.15634005587302</v>
      </c>
      <c r="J11638" s="96"/>
      <c r="K11638" s="96"/>
      <c r="L11638" s="96"/>
      <c r="M11638" s="96"/>
      <c r="N11638" s="96"/>
      <c r="O11638" s="96"/>
      <c r="P11638" s="96"/>
    </row>
    <row r="11639" spans="1:16" x14ac:dyDescent="0.25">
      <c r="A11639" s="100">
        <v>43819</v>
      </c>
      <c r="B11639" s="101">
        <v>31</v>
      </c>
      <c r="C11639" s="92" t="str">
        <f t="shared" si="543"/>
        <v>POST /domestic-payments</v>
      </c>
      <c r="D11639" s="94" t="s">
        <v>207</v>
      </c>
      <c r="E11639" s="93" t="str">
        <f t="shared" si="544"/>
        <v>PISP</v>
      </c>
      <c r="F11639" s="93" t="str">
        <f t="shared" si="545"/>
        <v>Y</v>
      </c>
      <c r="G11639" s="95">
        <v>5202138.2861665953</v>
      </c>
      <c r="H11639" s="102">
        <v>15913.778541218946</v>
      </c>
      <c r="I11639" s="102">
        <v>6.2883193203785224</v>
      </c>
      <c r="J11639" s="96"/>
      <c r="K11639" s="96"/>
      <c r="L11639" s="96"/>
      <c r="M11639" s="96"/>
      <c r="N11639" s="96"/>
      <c r="O11639" s="96"/>
      <c r="P11639" s="96"/>
    </row>
    <row r="11640" spans="1:16" x14ac:dyDescent="0.25">
      <c r="A11640" s="100">
        <v>43819</v>
      </c>
      <c r="B11640" s="101">
        <v>32</v>
      </c>
      <c r="C11640" s="92" t="str">
        <f t="shared" si="543"/>
        <v>GET /domestic-payments/{DomesticPaymentId}</v>
      </c>
      <c r="D11640" s="94" t="s">
        <v>207</v>
      </c>
      <c r="E11640" s="93" t="str">
        <f t="shared" si="544"/>
        <v>PISP</v>
      </c>
      <c r="F11640" s="93" t="str">
        <f t="shared" si="545"/>
        <v>Y</v>
      </c>
      <c r="G11640" s="95">
        <v>34719129.829491988</v>
      </c>
      <c r="H11640" s="102">
        <v>39591.43451521387</v>
      </c>
      <c r="I11640" s="102">
        <v>73.607627602749005</v>
      </c>
      <c r="J11640" s="96"/>
      <c r="K11640" s="96"/>
      <c r="L11640" s="96"/>
      <c r="M11640" s="96"/>
      <c r="N11640" s="96"/>
      <c r="O11640" s="96"/>
      <c r="P11640" s="96"/>
    </row>
    <row r="11641" spans="1:16" x14ac:dyDescent="0.25">
      <c r="A11641" s="100">
        <v>43819</v>
      </c>
      <c r="B11641" s="101">
        <v>33</v>
      </c>
      <c r="C11641" s="92" t="str">
        <f t="shared" si="543"/>
        <v>POST /domestic-scheduled-payment-consents</v>
      </c>
      <c r="D11641" s="94" t="s">
        <v>207</v>
      </c>
      <c r="E11641" s="93" t="str">
        <f t="shared" si="544"/>
        <v>PISP</v>
      </c>
      <c r="F11641" s="93" t="str">
        <f t="shared" si="545"/>
        <v>N</v>
      </c>
      <c r="G11641" s="95">
        <v>17745302.96505725</v>
      </c>
      <c r="H11641" s="102">
        <v>18853.452137821205</v>
      </c>
      <c r="I11641" s="102">
        <v>111.62817827675107</v>
      </c>
      <c r="J11641" s="96"/>
      <c r="K11641" s="96"/>
      <c r="L11641" s="96"/>
      <c r="M11641" s="96"/>
      <c r="N11641" s="96"/>
      <c r="O11641" s="96"/>
      <c r="P11641" s="96"/>
    </row>
    <row r="11642" spans="1:16" x14ac:dyDescent="0.25">
      <c r="A11642" s="100">
        <v>43819</v>
      </c>
      <c r="B11642" s="101">
        <v>34</v>
      </c>
      <c r="C11642" s="92" t="str">
        <f t="shared" si="543"/>
        <v>GET /domestic-scheduled-payment-consents/{ConsentId}</v>
      </c>
      <c r="D11642" s="94" t="s">
        <v>207</v>
      </c>
      <c r="E11642" s="93" t="str">
        <f t="shared" si="544"/>
        <v>PISP</v>
      </c>
      <c r="F11642" s="93" t="str">
        <f t="shared" si="545"/>
        <v>N</v>
      </c>
      <c r="G11642" s="95">
        <v>12750342.775815725</v>
      </c>
      <c r="H11642" s="102">
        <v>12849.845631517093</v>
      </c>
      <c r="I11642" s="102">
        <v>89.553330017188443</v>
      </c>
      <c r="J11642" s="96"/>
      <c r="K11642" s="96"/>
      <c r="L11642" s="96"/>
      <c r="M11642" s="96"/>
      <c r="N11642" s="96"/>
      <c r="O11642" s="96"/>
      <c r="P11642" s="96"/>
    </row>
    <row r="11643" spans="1:16" x14ac:dyDescent="0.25">
      <c r="A11643" s="100">
        <v>43819</v>
      </c>
      <c r="B11643" s="101">
        <v>35</v>
      </c>
      <c r="C11643" s="92" t="str">
        <f t="shared" si="543"/>
        <v>POST /domestic-scheduled-payments</v>
      </c>
      <c r="D11643" s="94" t="s">
        <v>207</v>
      </c>
      <c r="E11643" s="93" t="str">
        <f t="shared" si="544"/>
        <v>PISP</v>
      </c>
      <c r="F11643" s="93" t="str">
        <f t="shared" si="545"/>
        <v>Y</v>
      </c>
      <c r="G11643" s="95">
        <v>34368518.152988821</v>
      </c>
      <c r="H11643" s="102">
        <v>43249.924642724829</v>
      </c>
      <c r="I11643" s="102">
        <v>172.54335407887407</v>
      </c>
      <c r="J11643" s="96"/>
      <c r="K11643" s="96"/>
      <c r="L11643" s="96"/>
      <c r="M11643" s="96"/>
      <c r="N11643" s="96"/>
      <c r="O11643" s="96"/>
      <c r="P11643" s="96"/>
    </row>
    <row r="11644" spans="1:16" x14ac:dyDescent="0.25">
      <c r="A11644" s="100">
        <v>43819</v>
      </c>
      <c r="B11644" s="101">
        <v>36</v>
      </c>
      <c r="C11644" s="92" t="str">
        <f t="shared" si="543"/>
        <v>GET /domestic-scheduled-payments/{DomesticScheduledPaymentId}</v>
      </c>
      <c r="D11644" s="94" t="s">
        <v>207</v>
      </c>
      <c r="E11644" s="93" t="str">
        <f t="shared" si="544"/>
        <v>PISP</v>
      </c>
      <c r="F11644" s="93" t="str">
        <f t="shared" si="545"/>
        <v>Y</v>
      </c>
      <c r="G11644" s="95">
        <v>14889794.51353593</v>
      </c>
      <c r="H11644" s="102">
        <v>34314.573606031212</v>
      </c>
      <c r="I11644" s="102">
        <v>94.387207563870987</v>
      </c>
      <c r="J11644" s="96"/>
      <c r="K11644" s="96"/>
      <c r="L11644" s="96"/>
      <c r="M11644" s="96"/>
      <c r="N11644" s="96"/>
      <c r="O11644" s="96"/>
      <c r="P11644" s="96"/>
    </row>
    <row r="11645" spans="1:16" x14ac:dyDescent="0.25">
      <c r="A11645" s="100">
        <v>43819</v>
      </c>
      <c r="B11645" s="101">
        <v>37</v>
      </c>
      <c r="C11645" s="92" t="str">
        <f t="shared" si="543"/>
        <v>POST /domestic-standing-order-consents</v>
      </c>
      <c r="D11645" s="94" t="s">
        <v>207</v>
      </c>
      <c r="E11645" s="93" t="str">
        <f t="shared" si="544"/>
        <v>PISP</v>
      </c>
      <c r="F11645" s="93" t="str">
        <f t="shared" si="545"/>
        <v>N</v>
      </c>
      <c r="G11645" s="95">
        <v>26396977.35925385</v>
      </c>
      <c r="H11645" s="102">
        <v>23904.676663570677</v>
      </c>
      <c r="I11645" s="102">
        <v>215.14767112625086</v>
      </c>
      <c r="J11645" s="96"/>
      <c r="K11645" s="96"/>
      <c r="L11645" s="96"/>
      <c r="M11645" s="96"/>
      <c r="N11645" s="96"/>
      <c r="O11645" s="96"/>
      <c r="P11645" s="96"/>
    </row>
    <row r="11646" spans="1:16" x14ac:dyDescent="0.25">
      <c r="A11646" s="100">
        <v>43819</v>
      </c>
      <c r="B11646" s="101">
        <v>38</v>
      </c>
      <c r="C11646" s="92" t="str">
        <f t="shared" si="543"/>
        <v>GET /domestic-standing-order-consents/{ConsentId}</v>
      </c>
      <c r="D11646" s="94" t="s">
        <v>207</v>
      </c>
      <c r="E11646" s="93" t="str">
        <f t="shared" si="544"/>
        <v>PISP</v>
      </c>
      <c r="F11646" s="93" t="str">
        <f t="shared" si="545"/>
        <v>N</v>
      </c>
      <c r="G11646" s="95">
        <v>29391233.526065964</v>
      </c>
      <c r="H11646" s="102">
        <v>28106.36388744037</v>
      </c>
      <c r="I11646" s="102">
        <v>219.25542004581089</v>
      </c>
      <c r="J11646" s="96"/>
      <c r="K11646" s="96"/>
      <c r="L11646" s="96"/>
      <c r="M11646" s="96"/>
      <c r="N11646" s="96"/>
      <c r="O11646" s="96"/>
      <c r="P11646" s="96"/>
    </row>
    <row r="11647" spans="1:16" x14ac:dyDescent="0.25">
      <c r="A11647" s="100">
        <v>43819</v>
      </c>
      <c r="B11647" s="101">
        <v>39</v>
      </c>
      <c r="C11647" s="92" t="str">
        <f t="shared" si="543"/>
        <v>POST /domestic-standing-orders</v>
      </c>
      <c r="D11647" s="94" t="s">
        <v>207</v>
      </c>
      <c r="E11647" s="93" t="str">
        <f t="shared" si="544"/>
        <v>PISP</v>
      </c>
      <c r="F11647" s="93" t="str">
        <f t="shared" si="545"/>
        <v>Y</v>
      </c>
      <c r="G11647" s="95">
        <v>8584936.6457557175</v>
      </c>
      <c r="H11647" s="102">
        <v>20414.708400953277</v>
      </c>
      <c r="I11647" s="102">
        <v>2.2482421143068367</v>
      </c>
      <c r="J11647" s="96"/>
      <c r="K11647" s="96"/>
      <c r="L11647" s="96"/>
      <c r="M11647" s="96"/>
      <c r="N11647" s="96"/>
      <c r="O11647" s="96"/>
      <c r="P11647" s="96"/>
    </row>
    <row r="11648" spans="1:16" x14ac:dyDescent="0.25">
      <c r="A11648" s="100">
        <v>43819</v>
      </c>
      <c r="B11648" s="101">
        <v>40</v>
      </c>
      <c r="C11648" s="92" t="str">
        <f t="shared" si="543"/>
        <v>GET /domestic-standing-orders/{DomesticStandingOrderId}</v>
      </c>
      <c r="D11648" s="94" t="s">
        <v>207</v>
      </c>
      <c r="E11648" s="93" t="str">
        <f t="shared" si="544"/>
        <v>PISP</v>
      </c>
      <c r="F11648" s="93" t="str">
        <f t="shared" si="545"/>
        <v>Y</v>
      </c>
      <c r="G11648" s="95">
        <v>6362821.5155171305</v>
      </c>
      <c r="H11648" s="102">
        <v>8279.7544123354783</v>
      </c>
      <c r="I11648" s="102">
        <v>265.83899295538799</v>
      </c>
      <c r="J11648" s="96"/>
      <c r="K11648" s="96"/>
      <c r="L11648" s="96"/>
      <c r="M11648" s="96"/>
      <c r="N11648" s="96"/>
      <c r="O11648" s="96"/>
      <c r="P11648" s="96"/>
    </row>
    <row r="11649" spans="1:16" x14ac:dyDescent="0.25">
      <c r="A11649" s="100">
        <v>43819</v>
      </c>
      <c r="B11649" s="101">
        <v>41</v>
      </c>
      <c r="C11649" s="92" t="str">
        <f t="shared" si="543"/>
        <v>POST /international-payment-consents</v>
      </c>
      <c r="D11649" s="94" t="s">
        <v>207</v>
      </c>
      <c r="E11649" s="93" t="str">
        <f t="shared" si="544"/>
        <v>PISP</v>
      </c>
      <c r="F11649" s="93" t="str">
        <f t="shared" si="545"/>
        <v>N</v>
      </c>
      <c r="G11649" s="95">
        <v>33664025.852758616</v>
      </c>
      <c r="H11649" s="102">
        <v>46033.057367884176</v>
      </c>
      <c r="I11649" s="102">
        <v>66.307970345204396</v>
      </c>
      <c r="J11649" s="96"/>
      <c r="K11649" s="96"/>
      <c r="L11649" s="96"/>
      <c r="M11649" s="96"/>
      <c r="N11649" s="96"/>
      <c r="O11649" s="96"/>
      <c r="P11649" s="96"/>
    </row>
    <row r="11650" spans="1:16" x14ac:dyDescent="0.25">
      <c r="A11650" s="100">
        <v>43819</v>
      </c>
      <c r="B11650" s="101">
        <v>42</v>
      </c>
      <c r="C11650" s="92" t="str">
        <f t="shared" si="543"/>
        <v>GET /international-payment-consents/{ConsentId}</v>
      </c>
      <c r="D11650" s="94" t="s">
        <v>207</v>
      </c>
      <c r="E11650" s="93" t="str">
        <f t="shared" si="544"/>
        <v>PISP</v>
      </c>
      <c r="F11650" s="93" t="str">
        <f t="shared" si="545"/>
        <v>N</v>
      </c>
      <c r="G11650" s="95">
        <v>35277433.496127121</v>
      </c>
      <c r="H11650" s="102">
        <v>35136.481434697074</v>
      </c>
      <c r="I11650" s="102">
        <v>259.52842358595507</v>
      </c>
      <c r="J11650" s="96"/>
      <c r="K11650" s="96"/>
      <c r="L11650" s="96"/>
      <c r="M11650" s="96"/>
      <c r="N11650" s="96"/>
      <c r="O11650" s="96"/>
      <c r="P11650" s="96"/>
    </row>
    <row r="11651" spans="1:16" x14ac:dyDescent="0.25">
      <c r="A11651" s="100">
        <v>43819</v>
      </c>
      <c r="B11651" s="101">
        <v>43</v>
      </c>
      <c r="C11651" s="92" t="str">
        <f t="shared" si="543"/>
        <v>POST /international-payments</v>
      </c>
      <c r="D11651" s="94" t="s">
        <v>207</v>
      </c>
      <c r="E11651" s="93" t="str">
        <f t="shared" si="544"/>
        <v>PISP</v>
      </c>
      <c r="F11651" s="93" t="str">
        <f t="shared" si="545"/>
        <v>Y</v>
      </c>
      <c r="G11651" s="95">
        <v>36265133.793872081</v>
      </c>
      <c r="H11651" s="102">
        <v>39969.497730440409</v>
      </c>
      <c r="I11651" s="102">
        <v>49.793586196980947</v>
      </c>
      <c r="J11651" s="96"/>
      <c r="K11651" s="96"/>
      <c r="L11651" s="96"/>
      <c r="M11651" s="96"/>
      <c r="N11651" s="96"/>
      <c r="O11651" s="96"/>
      <c r="P11651" s="96"/>
    </row>
    <row r="11652" spans="1:16" x14ac:dyDescent="0.25">
      <c r="A11652" s="100">
        <v>43819</v>
      </c>
      <c r="B11652" s="101">
        <v>44</v>
      </c>
      <c r="C11652" s="92" t="str">
        <f t="shared" si="543"/>
        <v>GET /international-payments/{InternationalPaymentId}</v>
      </c>
      <c r="D11652" s="94" t="s">
        <v>207</v>
      </c>
      <c r="E11652" s="93" t="str">
        <f t="shared" si="544"/>
        <v>PISP</v>
      </c>
      <c r="F11652" s="93" t="str">
        <f t="shared" si="545"/>
        <v>Y</v>
      </c>
      <c r="G11652" s="95">
        <v>14122973.196220431</v>
      </c>
      <c r="H11652" s="102">
        <v>18263.288165028644</v>
      </c>
      <c r="I11652" s="102">
        <v>65.000074625412125</v>
      </c>
      <c r="J11652" s="96"/>
      <c r="K11652" s="96"/>
      <c r="L11652" s="96"/>
      <c r="M11652" s="96"/>
      <c r="N11652" s="96"/>
      <c r="O11652" s="96"/>
      <c r="P11652" s="96"/>
    </row>
    <row r="11653" spans="1:16" x14ac:dyDescent="0.25">
      <c r="A11653" s="100">
        <v>43819</v>
      </c>
      <c r="B11653" s="101">
        <v>45</v>
      </c>
      <c r="C11653" s="92" t="str">
        <f t="shared" si="543"/>
        <v>POST /international-scheduled-payment-consents</v>
      </c>
      <c r="D11653" s="94" t="s">
        <v>207</v>
      </c>
      <c r="E11653" s="93" t="str">
        <f t="shared" si="544"/>
        <v>PISP</v>
      </c>
      <c r="F11653" s="93" t="str">
        <f t="shared" si="545"/>
        <v>N</v>
      </c>
      <c r="G11653" s="95">
        <v>28481047.898457531</v>
      </c>
      <c r="H11653" s="102">
        <v>34323.923397461193</v>
      </c>
      <c r="I11653" s="102">
        <v>16.415955235277522</v>
      </c>
      <c r="J11653" s="96"/>
      <c r="K11653" s="96"/>
      <c r="L11653" s="96"/>
      <c r="M11653" s="96"/>
      <c r="N11653" s="96"/>
      <c r="O11653" s="96"/>
      <c r="P11653" s="96"/>
    </row>
    <row r="11654" spans="1:16" x14ac:dyDescent="0.25">
      <c r="A11654" s="100">
        <v>43819</v>
      </c>
      <c r="B11654" s="101">
        <v>46</v>
      </c>
      <c r="C11654" s="92" t="str">
        <f t="shared" si="543"/>
        <v>GET /international-scheduled-payment-consents/{ConsentId}</v>
      </c>
      <c r="D11654" s="94" t="s">
        <v>207</v>
      </c>
      <c r="E11654" s="93" t="str">
        <f t="shared" si="544"/>
        <v>PISP</v>
      </c>
      <c r="F11654" s="93" t="str">
        <f t="shared" si="545"/>
        <v>N</v>
      </c>
      <c r="G11654" s="95">
        <v>9453138.8304275014</v>
      </c>
      <c r="H11654" s="102">
        <v>28469.293687789457</v>
      </c>
      <c r="I11654" s="102">
        <v>28.864455648680682</v>
      </c>
      <c r="J11654" s="96"/>
      <c r="K11654" s="96"/>
      <c r="L11654" s="96"/>
      <c r="M11654" s="96"/>
      <c r="N11654" s="96"/>
      <c r="O11654" s="96"/>
      <c r="P11654" s="96"/>
    </row>
    <row r="11655" spans="1:16" x14ac:dyDescent="0.25">
      <c r="A11655" s="100">
        <v>43819</v>
      </c>
      <c r="B11655" s="101">
        <v>47</v>
      </c>
      <c r="C11655" s="92" t="str">
        <f t="shared" si="543"/>
        <v>POST /international-scheduled-payments</v>
      </c>
      <c r="D11655" s="94" t="s">
        <v>207</v>
      </c>
      <c r="E11655" s="93" t="str">
        <f t="shared" si="544"/>
        <v>PISP</v>
      </c>
      <c r="F11655" s="93" t="str">
        <f t="shared" si="545"/>
        <v>Y</v>
      </c>
      <c r="G11655" s="95">
        <v>14002951.356486246</v>
      </c>
      <c r="H11655" s="102">
        <v>24195.775658694813</v>
      </c>
      <c r="I11655" s="102">
        <v>84.490471836757678</v>
      </c>
      <c r="J11655" s="96"/>
      <c r="K11655" s="96"/>
      <c r="L11655" s="96"/>
      <c r="M11655" s="96"/>
      <c r="N11655" s="96"/>
      <c r="O11655" s="96"/>
      <c r="P11655" s="96"/>
    </row>
    <row r="11656" spans="1:16" x14ac:dyDescent="0.25">
      <c r="A11656" s="100">
        <v>43819</v>
      </c>
      <c r="B11656" s="101">
        <v>48</v>
      </c>
      <c r="C11656" s="92" t="str">
        <f t="shared" ref="C11656:C11719" si="546">VLOOKUP($B11656,endpoints,3)</f>
        <v>GET /international-scheduled-payments/{InternationalScheduledPaymentId}</v>
      </c>
      <c r="D11656" s="94" t="s">
        <v>207</v>
      </c>
      <c r="E11656" s="93" t="str">
        <f t="shared" ref="E11656:E11719" si="547">VLOOKUP($B11656,endpoints,4)</f>
        <v>PISP</v>
      </c>
      <c r="F11656" s="93" t="str">
        <f t="shared" ref="F11656:F11719" si="548">VLOOKUP($B11656,endpoints,5)</f>
        <v>Y</v>
      </c>
      <c r="G11656" s="95">
        <v>22962000.519839101</v>
      </c>
      <c r="H11656" s="102">
        <v>34487.016978730811</v>
      </c>
      <c r="I11656" s="102">
        <v>56.003142158477438</v>
      </c>
      <c r="J11656" s="96"/>
      <c r="K11656" s="96"/>
      <c r="L11656" s="96"/>
      <c r="M11656" s="96"/>
      <c r="N11656" s="96"/>
      <c r="O11656" s="96"/>
      <c r="P11656" s="96"/>
    </row>
    <row r="11657" spans="1:16" x14ac:dyDescent="0.25">
      <c r="A11657" s="100">
        <v>43819</v>
      </c>
      <c r="B11657" s="101">
        <v>49</v>
      </c>
      <c r="C11657" s="92" t="str">
        <f t="shared" si="546"/>
        <v>POST /international-standing-order-consents</v>
      </c>
      <c r="D11657" s="94" t="s">
        <v>207</v>
      </c>
      <c r="E11657" s="93" t="str">
        <f t="shared" si="547"/>
        <v>PISP</v>
      </c>
      <c r="F11657" s="93" t="str">
        <f t="shared" si="548"/>
        <v>N</v>
      </c>
      <c r="G11657" s="95">
        <v>4179375.9940226167</v>
      </c>
      <c r="H11657" s="102">
        <v>11187.287501419263</v>
      </c>
      <c r="I11657" s="102">
        <v>6.4561731470778021</v>
      </c>
      <c r="J11657" s="96"/>
      <c r="K11657" s="96"/>
      <c r="L11657" s="96"/>
      <c r="M11657" s="96"/>
      <c r="N11657" s="96"/>
      <c r="O11657" s="96"/>
      <c r="P11657" s="96"/>
    </row>
    <row r="11658" spans="1:16" x14ac:dyDescent="0.25">
      <c r="A11658" s="100">
        <v>43819</v>
      </c>
      <c r="B11658" s="101">
        <v>50</v>
      </c>
      <c r="C11658" s="92" t="str">
        <f t="shared" si="546"/>
        <v>GET /international-standing-order-consents/{ConsentId}</v>
      </c>
      <c r="D11658" s="94" t="s">
        <v>207</v>
      </c>
      <c r="E11658" s="93" t="str">
        <f t="shared" si="547"/>
        <v>PISP</v>
      </c>
      <c r="F11658" s="93" t="str">
        <f t="shared" si="548"/>
        <v>N</v>
      </c>
      <c r="G11658" s="95">
        <v>21828258.889765467</v>
      </c>
      <c r="H11658" s="102">
        <v>29574.996088988759</v>
      </c>
      <c r="I11658" s="102">
        <v>301.6197546645314</v>
      </c>
      <c r="J11658" s="96"/>
      <c r="K11658" s="96"/>
      <c r="L11658" s="96"/>
      <c r="M11658" s="96"/>
      <c r="N11658" s="96"/>
      <c r="O11658" s="96"/>
      <c r="P11658" s="96"/>
    </row>
    <row r="11659" spans="1:16" x14ac:dyDescent="0.25">
      <c r="A11659" s="100">
        <v>43819</v>
      </c>
      <c r="B11659" s="101">
        <v>51</v>
      </c>
      <c r="C11659" s="92" t="str">
        <f t="shared" si="546"/>
        <v>POST /international-standing-orders</v>
      </c>
      <c r="D11659" s="94" t="s">
        <v>207</v>
      </c>
      <c r="E11659" s="93" t="str">
        <f t="shared" si="547"/>
        <v>PISP</v>
      </c>
      <c r="F11659" s="93" t="str">
        <f t="shared" si="548"/>
        <v>Y</v>
      </c>
      <c r="G11659" s="95">
        <v>15545464.191012036</v>
      </c>
      <c r="H11659" s="102">
        <v>23333.995192397499</v>
      </c>
      <c r="I11659" s="102">
        <v>234.04672589552152</v>
      </c>
      <c r="J11659" s="96"/>
      <c r="K11659" s="96"/>
      <c r="L11659" s="96"/>
      <c r="M11659" s="96"/>
      <c r="N11659" s="96"/>
      <c r="O11659" s="96"/>
      <c r="P11659" s="96"/>
    </row>
    <row r="11660" spans="1:16" x14ac:dyDescent="0.25">
      <c r="A11660" s="100">
        <v>43819</v>
      </c>
      <c r="B11660" s="101">
        <v>52</v>
      </c>
      <c r="C11660" s="92" t="str">
        <f t="shared" si="546"/>
        <v>GET /international-standing-orders/{InternationalStandingOrderPaymentId}</v>
      </c>
      <c r="D11660" s="94" t="s">
        <v>207</v>
      </c>
      <c r="E11660" s="93" t="str">
        <f t="shared" si="547"/>
        <v>PISP</v>
      </c>
      <c r="F11660" s="93" t="str">
        <f t="shared" si="548"/>
        <v>Y</v>
      </c>
      <c r="G11660" s="95">
        <v>7244400.3953138841</v>
      </c>
      <c r="H11660" s="102">
        <v>18891.273456386032</v>
      </c>
      <c r="I11660" s="102">
        <v>79.333728783799017</v>
      </c>
      <c r="J11660" s="96"/>
      <c r="K11660" s="96"/>
      <c r="L11660" s="96"/>
      <c r="M11660" s="96"/>
      <c r="N11660" s="96"/>
      <c r="O11660" s="96"/>
      <c r="P11660" s="96"/>
    </row>
    <row r="11661" spans="1:16" x14ac:dyDescent="0.25">
      <c r="A11661" s="100">
        <v>43819</v>
      </c>
      <c r="B11661" s="101">
        <v>53</v>
      </c>
      <c r="C11661" s="92" t="str">
        <f t="shared" si="546"/>
        <v>POST /file-payment-consents</v>
      </c>
      <c r="D11661" s="94" t="s">
        <v>207</v>
      </c>
      <c r="E11661" s="93" t="str">
        <f t="shared" si="547"/>
        <v>PISP</v>
      </c>
      <c r="F11661" s="93" t="str">
        <f t="shared" si="548"/>
        <v>N</v>
      </c>
      <c r="G11661" s="95">
        <v>14245255.148906998</v>
      </c>
      <c r="H11661" s="102">
        <v>14901.551125745889</v>
      </c>
      <c r="I11661" s="102">
        <v>24.782316009088486</v>
      </c>
      <c r="J11661" s="96"/>
      <c r="K11661" s="96"/>
      <c r="L11661" s="96"/>
      <c r="M11661" s="96"/>
      <c r="N11661" s="96"/>
      <c r="O11661" s="96"/>
      <c r="P11661" s="96"/>
    </row>
    <row r="11662" spans="1:16" x14ac:dyDescent="0.25">
      <c r="A11662" s="100">
        <v>43819</v>
      </c>
      <c r="B11662" s="101">
        <v>54</v>
      </c>
      <c r="C11662" s="92" t="str">
        <f t="shared" si="546"/>
        <v>GET /file-payment-consents/{ConsentId}</v>
      </c>
      <c r="D11662" s="94" t="s">
        <v>207</v>
      </c>
      <c r="E11662" s="93" t="str">
        <f t="shared" si="547"/>
        <v>PISP</v>
      </c>
      <c r="F11662" s="93" t="str">
        <f t="shared" si="548"/>
        <v>N</v>
      </c>
      <c r="G11662" s="95">
        <v>21110886.644446123</v>
      </c>
      <c r="H11662" s="102">
        <v>23275.528336619143</v>
      </c>
      <c r="I11662" s="102">
        <v>223.76377052856762</v>
      </c>
      <c r="J11662" s="96"/>
      <c r="K11662" s="96"/>
      <c r="L11662" s="96"/>
      <c r="M11662" s="96"/>
      <c r="N11662" s="96"/>
      <c r="O11662" s="96"/>
      <c r="P11662" s="96"/>
    </row>
    <row r="11663" spans="1:16" x14ac:dyDescent="0.25">
      <c r="A11663" s="100">
        <v>43819</v>
      </c>
      <c r="B11663" s="101">
        <v>55</v>
      </c>
      <c r="C11663" s="92" t="str">
        <f t="shared" si="546"/>
        <v>POST /file-payment-consents/{ConsentId}/file</v>
      </c>
      <c r="D11663" s="94" t="s">
        <v>207</v>
      </c>
      <c r="E11663" s="93" t="str">
        <f t="shared" si="547"/>
        <v>PISP</v>
      </c>
      <c r="F11663" s="93" t="str">
        <f t="shared" si="548"/>
        <v>N</v>
      </c>
      <c r="G11663" s="95">
        <v>23557171.144012127</v>
      </c>
      <c r="H11663" s="102">
        <v>33662.675426837101</v>
      </c>
      <c r="I11663" s="102">
        <v>76.432721662915725</v>
      </c>
      <c r="J11663" s="96"/>
      <c r="K11663" s="96"/>
      <c r="L11663" s="96"/>
      <c r="M11663" s="96"/>
      <c r="N11663" s="96"/>
      <c r="O11663" s="96"/>
      <c r="P11663" s="96"/>
    </row>
    <row r="11664" spans="1:16" x14ac:dyDescent="0.25">
      <c r="A11664" s="100">
        <v>43819</v>
      </c>
      <c r="B11664" s="101">
        <v>56</v>
      </c>
      <c r="C11664" s="92" t="str">
        <f t="shared" si="546"/>
        <v>GET /file-payment-consents/{ConsentId}/file</v>
      </c>
      <c r="D11664" s="94" t="s">
        <v>207</v>
      </c>
      <c r="E11664" s="93" t="str">
        <f t="shared" si="547"/>
        <v>PISP</v>
      </c>
      <c r="F11664" s="93" t="str">
        <f t="shared" si="548"/>
        <v>N</v>
      </c>
      <c r="G11664" s="95">
        <v>27390464.714693017</v>
      </c>
      <c r="H11664" s="102">
        <v>33341.576377407546</v>
      </c>
      <c r="I11664" s="102">
        <v>43.223813615486499</v>
      </c>
      <c r="J11664" s="96"/>
      <c r="K11664" s="96"/>
      <c r="L11664" s="96"/>
      <c r="M11664" s="96"/>
      <c r="N11664" s="96"/>
      <c r="O11664" s="96"/>
      <c r="P11664" s="96"/>
    </row>
    <row r="11665" spans="1:16" x14ac:dyDescent="0.25">
      <c r="A11665" s="100">
        <v>43819</v>
      </c>
      <c r="B11665" s="101">
        <v>57</v>
      </c>
      <c r="C11665" s="92" t="str">
        <f t="shared" si="546"/>
        <v>POST /file-payments</v>
      </c>
      <c r="D11665" s="94" t="s">
        <v>207</v>
      </c>
      <c r="E11665" s="93" t="str">
        <f t="shared" si="547"/>
        <v>PISP</v>
      </c>
      <c r="F11665" s="93" t="str">
        <f t="shared" si="548"/>
        <v>Y</v>
      </c>
      <c r="G11665" s="95">
        <v>398382836.40183759</v>
      </c>
      <c r="H11665" s="102">
        <v>4364.0686585102085</v>
      </c>
      <c r="I11665" s="102">
        <v>66.059377825735297</v>
      </c>
      <c r="J11665" s="96"/>
      <c r="K11665" s="96"/>
      <c r="L11665" s="96"/>
      <c r="M11665" s="96"/>
      <c r="N11665" s="96"/>
      <c r="O11665" s="96"/>
      <c r="P11665" s="96"/>
    </row>
    <row r="11666" spans="1:16" x14ac:dyDescent="0.25">
      <c r="A11666" s="100">
        <v>43819</v>
      </c>
      <c r="B11666" s="101">
        <v>58</v>
      </c>
      <c r="C11666" s="92" t="str">
        <f t="shared" si="546"/>
        <v>GET /file-payments/{FilePaymentId}</v>
      </c>
      <c r="D11666" s="94" t="s">
        <v>207</v>
      </c>
      <c r="E11666" s="93" t="str">
        <f t="shared" si="547"/>
        <v>PISP</v>
      </c>
      <c r="F11666" s="93" t="str">
        <f t="shared" si="548"/>
        <v>Y</v>
      </c>
      <c r="G11666" s="95">
        <v>71709880.331566229</v>
      </c>
      <c r="H11666" s="102">
        <v>938.39719784583554</v>
      </c>
      <c r="I11666" s="102">
        <v>129.22485189689348</v>
      </c>
      <c r="J11666" s="96"/>
      <c r="K11666" s="96"/>
      <c r="L11666" s="96"/>
      <c r="M11666" s="96"/>
      <c r="N11666" s="96"/>
      <c r="O11666" s="96"/>
      <c r="P11666" s="96"/>
    </row>
    <row r="11667" spans="1:16" x14ac:dyDescent="0.25">
      <c r="A11667" s="100">
        <v>43819</v>
      </c>
      <c r="B11667" s="101">
        <v>59</v>
      </c>
      <c r="C11667" s="92" t="str">
        <f t="shared" si="546"/>
        <v>GET /file-payments/{FilePaymentId}/report-file</v>
      </c>
      <c r="D11667" s="94" t="s">
        <v>207</v>
      </c>
      <c r="E11667" s="93" t="str">
        <f t="shared" si="547"/>
        <v>PISP</v>
      </c>
      <c r="F11667" s="93" t="str">
        <f t="shared" si="548"/>
        <v>Y</v>
      </c>
      <c r="G11667" s="95">
        <v>64855256.6469336</v>
      </c>
      <c r="H11667" s="102">
        <v>2716.0358211356429</v>
      </c>
      <c r="I11667" s="102">
        <v>89.271911309653362</v>
      </c>
      <c r="J11667" s="96"/>
      <c r="K11667" s="96"/>
      <c r="L11667" s="96"/>
      <c r="M11667" s="96"/>
      <c r="N11667" s="96"/>
      <c r="O11667" s="96"/>
      <c r="P11667" s="96"/>
    </row>
    <row r="11668" spans="1:16" x14ac:dyDescent="0.25">
      <c r="A11668" s="100">
        <v>43819</v>
      </c>
      <c r="B11668" s="101">
        <v>60</v>
      </c>
      <c r="C11668" s="92" t="str">
        <f t="shared" si="546"/>
        <v>POST /funds-confirmation-consents</v>
      </c>
      <c r="D11668" s="94" t="s">
        <v>207</v>
      </c>
      <c r="E11668" s="93" t="str">
        <f t="shared" si="547"/>
        <v>CoF</v>
      </c>
      <c r="F11668" s="93" t="str">
        <f t="shared" si="548"/>
        <v>N</v>
      </c>
      <c r="G11668" s="95">
        <v>14991343.195836598</v>
      </c>
      <c r="H11668" s="102">
        <v>14331.635168322979</v>
      </c>
      <c r="I11668" s="102">
        <v>14.376659423889201</v>
      </c>
      <c r="J11668" s="96"/>
      <c r="K11668" s="96"/>
      <c r="L11668" s="96"/>
      <c r="M11668" s="96"/>
      <c r="N11668" s="96"/>
      <c r="O11668" s="96"/>
      <c r="P11668" s="96"/>
    </row>
    <row r="11669" spans="1:16" x14ac:dyDescent="0.25">
      <c r="A11669" s="100">
        <v>43819</v>
      </c>
      <c r="B11669" s="101">
        <v>61</v>
      </c>
      <c r="C11669" s="92" t="str">
        <f t="shared" si="546"/>
        <v>GET /funds-confirmation-consents/{ConsentId}</v>
      </c>
      <c r="D11669" s="94" t="s">
        <v>207</v>
      </c>
      <c r="E11669" s="93" t="str">
        <f t="shared" si="547"/>
        <v>CoF</v>
      </c>
      <c r="F11669" s="93" t="str">
        <f t="shared" si="548"/>
        <v>N</v>
      </c>
      <c r="G11669" s="95">
        <v>23831494.222728562</v>
      </c>
      <c r="H11669" s="102">
        <v>43901.131140471298</v>
      </c>
      <c r="I11669" s="102">
        <v>209.46210661731655</v>
      </c>
      <c r="J11669" s="96"/>
      <c r="K11669" s="96"/>
      <c r="L11669" s="96"/>
      <c r="M11669" s="96"/>
      <c r="N11669" s="96"/>
      <c r="O11669" s="96"/>
      <c r="P11669" s="96"/>
    </row>
    <row r="11670" spans="1:16" x14ac:dyDescent="0.25">
      <c r="A11670" s="100">
        <v>43819</v>
      </c>
      <c r="B11670" s="101">
        <v>62</v>
      </c>
      <c r="C11670" s="92" t="str">
        <f t="shared" si="546"/>
        <v>DELETE /funds-confirmation-consents/{ConsentId}</v>
      </c>
      <c r="D11670" s="94" t="s">
        <v>207</v>
      </c>
      <c r="E11670" s="93" t="str">
        <f t="shared" si="547"/>
        <v>CoF</v>
      </c>
      <c r="F11670" s="93" t="str">
        <f t="shared" si="548"/>
        <v>N</v>
      </c>
      <c r="G11670" s="95">
        <v>6365013.0521432003</v>
      </c>
      <c r="H11670" s="102">
        <v>13578.379073787726</v>
      </c>
      <c r="I11670" s="102">
        <v>135.2809328937156</v>
      </c>
      <c r="J11670" s="96"/>
      <c r="K11670" s="96"/>
      <c r="L11670" s="96"/>
      <c r="M11670" s="96"/>
      <c r="N11670" s="96"/>
      <c r="O11670" s="96"/>
      <c r="P11670" s="96"/>
    </row>
    <row r="11671" spans="1:16" x14ac:dyDescent="0.25">
      <c r="A11671" s="100">
        <v>43819</v>
      </c>
      <c r="B11671" s="101">
        <v>63</v>
      </c>
      <c r="C11671" s="92" t="str">
        <f t="shared" si="546"/>
        <v>POST /funds-confirmations</v>
      </c>
      <c r="D11671" s="94" t="s">
        <v>207</v>
      </c>
      <c r="E11671" s="93" t="str">
        <f t="shared" si="547"/>
        <v>CoF</v>
      </c>
      <c r="F11671" s="93" t="str">
        <f t="shared" si="548"/>
        <v>Y</v>
      </c>
      <c r="G11671" s="95">
        <v>9696271.2322838809</v>
      </c>
      <c r="H11671" s="101">
        <v>19538.042194626083</v>
      </c>
      <c r="I11671" s="101">
        <v>263.16662679427702</v>
      </c>
      <c r="J11671" s="96"/>
      <c r="K11671" s="96"/>
      <c r="L11671" s="96"/>
      <c r="M11671" s="96"/>
      <c r="N11671" s="96"/>
      <c r="O11671" s="96"/>
      <c r="P11671" s="96"/>
    </row>
    <row r="11672" spans="1:16" x14ac:dyDescent="0.25">
      <c r="A11672" s="46">
        <v>43819</v>
      </c>
      <c r="B11672" s="101">
        <v>0</v>
      </c>
      <c r="C11672" s="92" t="str">
        <f t="shared" si="546"/>
        <v>OIDC endpoints for token IDs</v>
      </c>
      <c r="D11672" s="94" t="s">
        <v>208</v>
      </c>
      <c r="E11672" s="93" t="str">
        <f t="shared" si="547"/>
        <v>OIDC</v>
      </c>
      <c r="F11672" s="93" t="str">
        <f t="shared" si="548"/>
        <v>N</v>
      </c>
      <c r="G11672" s="112">
        <v>709937240.3835901</v>
      </c>
      <c r="H11672" s="68">
        <v>1710608.5486374076</v>
      </c>
      <c r="I11672" s="68">
        <v>553.70820838807072</v>
      </c>
      <c r="J11672" s="96"/>
      <c r="K11672" s="96"/>
      <c r="L11672" s="96"/>
      <c r="M11672" s="96"/>
      <c r="N11672" s="96"/>
      <c r="O11672" s="96"/>
      <c r="P11672" s="96"/>
    </row>
    <row r="11673" spans="1:16" x14ac:dyDescent="0.25">
      <c r="A11673" s="97">
        <v>43819</v>
      </c>
      <c r="B11673" s="101">
        <v>1</v>
      </c>
      <c r="C11673" s="92" t="str">
        <f t="shared" si="546"/>
        <v>POST /account-access-consents</v>
      </c>
      <c r="D11673" s="94" t="s">
        <v>208</v>
      </c>
      <c r="E11673" s="93" t="str">
        <f t="shared" si="547"/>
        <v>AISP</v>
      </c>
      <c r="F11673" s="93" t="str">
        <f t="shared" si="548"/>
        <v>N</v>
      </c>
      <c r="G11673" s="95">
        <v>669640.77885650739</v>
      </c>
      <c r="H11673" s="99">
        <v>28793.244413962799</v>
      </c>
      <c r="I11673" s="99">
        <v>82.670364428066577</v>
      </c>
      <c r="J11673" s="96"/>
      <c r="K11673" s="96"/>
      <c r="L11673" s="96"/>
      <c r="M11673" s="96"/>
      <c r="N11673" s="96"/>
      <c r="O11673" s="96"/>
      <c r="P11673" s="96"/>
    </row>
    <row r="11674" spans="1:16" x14ac:dyDescent="0.25">
      <c r="A11674" s="97">
        <v>43819</v>
      </c>
      <c r="B11674" s="101">
        <v>2</v>
      </c>
      <c r="C11674" s="92" t="str">
        <f t="shared" si="546"/>
        <v>GET /account-access-consents/{ConsentId}</v>
      </c>
      <c r="D11674" s="94" t="s">
        <v>208</v>
      </c>
      <c r="E11674" s="93" t="str">
        <f t="shared" si="547"/>
        <v>AISP</v>
      </c>
      <c r="F11674" s="93" t="str">
        <f t="shared" si="548"/>
        <v>N</v>
      </c>
      <c r="G11674" s="95">
        <v>1300742.9904716969</v>
      </c>
      <c r="H11674" s="99">
        <v>31917.375853192549</v>
      </c>
      <c r="I11674" s="99">
        <v>35.253467199616381</v>
      </c>
      <c r="J11674" s="96"/>
      <c r="K11674" s="96"/>
      <c r="L11674" s="96"/>
      <c r="M11674" s="96"/>
      <c r="N11674" s="96"/>
      <c r="O11674" s="96"/>
      <c r="P11674" s="96"/>
    </row>
    <row r="11675" spans="1:16" x14ac:dyDescent="0.25">
      <c r="A11675" s="97">
        <v>43819</v>
      </c>
      <c r="B11675" s="101">
        <v>3</v>
      </c>
      <c r="C11675" s="92" t="str">
        <f t="shared" si="546"/>
        <v>DELETE /account-access-consents/{ConsentId}</v>
      </c>
      <c r="D11675" s="94" t="s">
        <v>208</v>
      </c>
      <c r="E11675" s="93" t="str">
        <f t="shared" si="547"/>
        <v>AISP</v>
      </c>
      <c r="F11675" s="93" t="str">
        <f t="shared" si="548"/>
        <v>N</v>
      </c>
      <c r="G11675" s="95">
        <v>676977.28499920748</v>
      </c>
      <c r="H11675" s="99">
        <v>26296.926478850553</v>
      </c>
      <c r="I11675" s="99">
        <v>286.95438211824046</v>
      </c>
      <c r="J11675" s="96"/>
      <c r="K11675" s="96"/>
      <c r="L11675" s="96"/>
      <c r="M11675" s="96"/>
      <c r="N11675" s="96"/>
      <c r="O11675" s="96"/>
      <c r="P11675" s="96"/>
    </row>
    <row r="11676" spans="1:16" x14ac:dyDescent="0.25">
      <c r="A11676" s="97">
        <v>43819</v>
      </c>
      <c r="B11676" s="101">
        <v>4</v>
      </c>
      <c r="C11676" s="92" t="str">
        <f t="shared" si="546"/>
        <v>GET /accounts</v>
      </c>
      <c r="D11676" s="94" t="s">
        <v>208</v>
      </c>
      <c r="E11676" s="93" t="str">
        <f t="shared" si="547"/>
        <v>AISP</v>
      </c>
      <c r="F11676" s="93" t="str">
        <f t="shared" si="548"/>
        <v>Y</v>
      </c>
      <c r="G11676" s="95">
        <v>1563762.1499189306</v>
      </c>
      <c r="H11676" s="99">
        <v>29213.257664011198</v>
      </c>
      <c r="I11676" s="99">
        <v>69.764268302282289</v>
      </c>
      <c r="J11676" s="96"/>
      <c r="K11676" s="96"/>
      <c r="L11676" s="96"/>
      <c r="M11676" s="96"/>
      <c r="N11676" s="96"/>
      <c r="O11676" s="96"/>
      <c r="P11676" s="96"/>
    </row>
    <row r="11677" spans="1:16" x14ac:dyDescent="0.25">
      <c r="A11677" s="97">
        <v>43819</v>
      </c>
      <c r="B11677" s="101">
        <v>5</v>
      </c>
      <c r="C11677" s="92" t="str">
        <f t="shared" si="546"/>
        <v>GET /accounts/{AccountId}</v>
      </c>
      <c r="D11677" s="94" t="s">
        <v>208</v>
      </c>
      <c r="E11677" s="93" t="str">
        <f t="shared" si="547"/>
        <v>AISP</v>
      </c>
      <c r="F11677" s="93" t="str">
        <f t="shared" si="548"/>
        <v>Y</v>
      </c>
      <c r="G11677" s="95">
        <v>2727619.9659730652</v>
      </c>
      <c r="H11677" s="99">
        <v>45539.462784689735</v>
      </c>
      <c r="I11677" s="99">
        <v>82.475345541084963</v>
      </c>
      <c r="J11677" s="96"/>
      <c r="K11677" s="96"/>
      <c r="L11677" s="96"/>
      <c r="M11677" s="96"/>
      <c r="N11677" s="96"/>
      <c r="O11677" s="96"/>
      <c r="P11677" s="96"/>
    </row>
    <row r="11678" spans="1:16" x14ac:dyDescent="0.25">
      <c r="A11678" s="97">
        <v>43819</v>
      </c>
      <c r="B11678" s="101">
        <v>6</v>
      </c>
      <c r="C11678" s="92" t="str">
        <f t="shared" si="546"/>
        <v>GET /accounts/{AccountId}/balances</v>
      </c>
      <c r="D11678" s="94" t="s">
        <v>208</v>
      </c>
      <c r="E11678" s="93" t="str">
        <f t="shared" si="547"/>
        <v>AISP</v>
      </c>
      <c r="F11678" s="93" t="str">
        <f t="shared" si="548"/>
        <v>Y</v>
      </c>
      <c r="G11678" s="95">
        <v>1644478.2158048241</v>
      </c>
      <c r="H11678" s="99">
        <v>25271.239218598235</v>
      </c>
      <c r="I11678" s="99">
        <v>142.86549297512525</v>
      </c>
      <c r="J11678" s="96"/>
      <c r="K11678" s="96"/>
      <c r="L11678" s="96"/>
      <c r="M11678" s="96"/>
      <c r="N11678" s="96"/>
      <c r="O11678" s="96"/>
      <c r="P11678" s="96"/>
    </row>
    <row r="11679" spans="1:16" x14ac:dyDescent="0.25">
      <c r="A11679" s="97">
        <v>43819</v>
      </c>
      <c r="B11679" s="101">
        <v>7</v>
      </c>
      <c r="C11679" s="92" t="str">
        <f t="shared" si="546"/>
        <v>GET /balances</v>
      </c>
      <c r="D11679" s="94" t="s">
        <v>208</v>
      </c>
      <c r="E11679" s="93" t="str">
        <f t="shared" si="547"/>
        <v>AISP</v>
      </c>
      <c r="F11679" s="93" t="str">
        <f t="shared" si="548"/>
        <v>Y</v>
      </c>
      <c r="G11679" s="95">
        <v>1169557.7719037707</v>
      </c>
      <c r="H11679" s="99">
        <v>23356.577743058064</v>
      </c>
      <c r="I11679" s="99">
        <v>163.16546260707136</v>
      </c>
      <c r="J11679" s="96"/>
      <c r="K11679" s="96"/>
      <c r="L11679" s="96"/>
      <c r="M11679" s="96"/>
      <c r="N11679" s="96"/>
      <c r="O11679" s="96"/>
      <c r="P11679" s="96"/>
    </row>
    <row r="11680" spans="1:16" x14ac:dyDescent="0.25">
      <c r="A11680" s="97">
        <v>43819</v>
      </c>
      <c r="B11680" s="101">
        <v>8</v>
      </c>
      <c r="C11680" s="92" t="str">
        <f t="shared" si="546"/>
        <v>GET /accounts/{AccountId}/transactions</v>
      </c>
      <c r="D11680" s="94" t="s">
        <v>208</v>
      </c>
      <c r="E11680" s="93" t="str">
        <f t="shared" si="547"/>
        <v>AISP</v>
      </c>
      <c r="F11680" s="93" t="str">
        <f t="shared" si="548"/>
        <v>Y</v>
      </c>
      <c r="G11680" s="95">
        <v>28676979.457936481</v>
      </c>
      <c r="H11680" s="99">
        <v>19687.406351893311</v>
      </c>
      <c r="I11680" s="99">
        <v>180.84697270688895</v>
      </c>
      <c r="J11680" s="96"/>
      <c r="K11680" s="96"/>
      <c r="L11680" s="96"/>
      <c r="M11680" s="96"/>
      <c r="N11680" s="96"/>
      <c r="O11680" s="96"/>
      <c r="P11680" s="96"/>
    </row>
    <row r="11681" spans="1:16" x14ac:dyDescent="0.25">
      <c r="A11681" s="97">
        <v>43819</v>
      </c>
      <c r="B11681" s="101">
        <v>9</v>
      </c>
      <c r="C11681" s="92" t="str">
        <f t="shared" si="546"/>
        <v>GET /transactions</v>
      </c>
      <c r="D11681" s="94" t="s">
        <v>208</v>
      </c>
      <c r="E11681" s="93" t="str">
        <f t="shared" si="547"/>
        <v>AISP</v>
      </c>
      <c r="F11681" s="93" t="str">
        <f t="shared" si="548"/>
        <v>Y</v>
      </c>
      <c r="G11681" s="95">
        <v>284089362.09155536</v>
      </c>
      <c r="H11681" s="99">
        <v>42924.543721590642</v>
      </c>
      <c r="I11681" s="99">
        <v>32.729992616466014</v>
      </c>
      <c r="J11681" s="96"/>
      <c r="K11681" s="96"/>
      <c r="L11681" s="96"/>
      <c r="M11681" s="96"/>
      <c r="N11681" s="96"/>
      <c r="O11681" s="96"/>
      <c r="P11681" s="96"/>
    </row>
    <row r="11682" spans="1:16" x14ac:dyDescent="0.25">
      <c r="A11682" s="97">
        <v>43819</v>
      </c>
      <c r="B11682" s="101">
        <v>10</v>
      </c>
      <c r="C11682" s="92" t="str">
        <f t="shared" si="546"/>
        <v>GET /accounts/{AccountId}/beneficiaries</v>
      </c>
      <c r="D11682" s="94" t="s">
        <v>208</v>
      </c>
      <c r="E11682" s="93" t="str">
        <f t="shared" si="547"/>
        <v>AISP</v>
      </c>
      <c r="F11682" s="93" t="str">
        <f t="shared" si="548"/>
        <v>Y</v>
      </c>
      <c r="G11682" s="95">
        <v>2020520.3744272753</v>
      </c>
      <c r="H11682" s="99">
        <v>29512.306265106075</v>
      </c>
      <c r="I11682" s="99">
        <v>121.47813085770187</v>
      </c>
      <c r="J11682" s="96"/>
      <c r="K11682" s="96"/>
      <c r="L11682" s="96"/>
      <c r="M11682" s="96"/>
      <c r="N11682" s="96"/>
      <c r="O11682" s="96"/>
      <c r="P11682" s="96"/>
    </row>
    <row r="11683" spans="1:16" x14ac:dyDescent="0.25">
      <c r="A11683" s="97">
        <v>43819</v>
      </c>
      <c r="B11683" s="101">
        <v>11</v>
      </c>
      <c r="C11683" s="92" t="str">
        <f t="shared" si="546"/>
        <v>GET /beneficiaries</v>
      </c>
      <c r="D11683" s="94" t="s">
        <v>208</v>
      </c>
      <c r="E11683" s="93" t="str">
        <f t="shared" si="547"/>
        <v>AISP</v>
      </c>
      <c r="F11683" s="93" t="str">
        <f t="shared" si="548"/>
        <v>Y</v>
      </c>
      <c r="G11683" s="95">
        <v>2491169.8995502284</v>
      </c>
      <c r="H11683" s="99">
        <v>38400.639646891839</v>
      </c>
      <c r="I11683" s="99">
        <v>31.986351074948267</v>
      </c>
      <c r="J11683" s="96"/>
      <c r="K11683" s="96"/>
      <c r="L11683" s="96"/>
      <c r="M11683" s="96"/>
      <c r="N11683" s="96"/>
      <c r="O11683" s="96"/>
      <c r="P11683" s="96"/>
    </row>
    <row r="11684" spans="1:16" x14ac:dyDescent="0.25">
      <c r="A11684" s="97">
        <v>43819</v>
      </c>
      <c r="B11684" s="101">
        <v>12</v>
      </c>
      <c r="C11684" s="92" t="str">
        <f t="shared" si="546"/>
        <v>GET /accounts/{AccountId}/direct-debits</v>
      </c>
      <c r="D11684" s="94" t="s">
        <v>208</v>
      </c>
      <c r="E11684" s="93" t="str">
        <f t="shared" si="547"/>
        <v>AISP</v>
      </c>
      <c r="F11684" s="93" t="str">
        <f t="shared" si="548"/>
        <v>Y</v>
      </c>
      <c r="G11684" s="95">
        <v>1657542.386166506</v>
      </c>
      <c r="H11684" s="99">
        <v>38128.4915527052</v>
      </c>
      <c r="I11684" s="99">
        <v>186.76584754757354</v>
      </c>
      <c r="J11684" s="96"/>
      <c r="K11684" s="96"/>
      <c r="L11684" s="96"/>
      <c r="M11684" s="96"/>
      <c r="N11684" s="96"/>
      <c r="O11684" s="96"/>
      <c r="P11684" s="96"/>
    </row>
    <row r="11685" spans="1:16" x14ac:dyDescent="0.25">
      <c r="A11685" s="97">
        <v>43819</v>
      </c>
      <c r="B11685" s="101">
        <v>13</v>
      </c>
      <c r="C11685" s="92" t="str">
        <f t="shared" si="546"/>
        <v>GET /direct-debits</v>
      </c>
      <c r="D11685" s="94" t="s">
        <v>208</v>
      </c>
      <c r="E11685" s="93" t="str">
        <f t="shared" si="547"/>
        <v>AISP</v>
      </c>
      <c r="F11685" s="93" t="str">
        <f t="shared" si="548"/>
        <v>Y</v>
      </c>
      <c r="G11685" s="95">
        <v>1622523.8132755354</v>
      </c>
      <c r="H11685" s="99">
        <v>23113.316736086541</v>
      </c>
      <c r="I11685" s="99">
        <v>222.54077447204418</v>
      </c>
      <c r="J11685" s="96"/>
      <c r="K11685" s="96"/>
      <c r="L11685" s="96"/>
      <c r="M11685" s="96"/>
      <c r="N11685" s="96"/>
      <c r="O11685" s="96"/>
      <c r="P11685" s="96"/>
    </row>
    <row r="11686" spans="1:16" x14ac:dyDescent="0.25">
      <c r="A11686" s="97">
        <v>43819</v>
      </c>
      <c r="B11686" s="101">
        <v>14</v>
      </c>
      <c r="C11686" s="92" t="str">
        <f t="shared" si="546"/>
        <v>GET /accounts/{AccountId}/standing-orders</v>
      </c>
      <c r="D11686" s="94" t="s">
        <v>208</v>
      </c>
      <c r="E11686" s="93" t="str">
        <f t="shared" si="547"/>
        <v>AISP</v>
      </c>
      <c r="F11686" s="93" t="str">
        <f t="shared" si="548"/>
        <v>Y</v>
      </c>
      <c r="G11686" s="95">
        <v>807354.95476006775</v>
      </c>
      <c r="H11686" s="99">
        <v>16596.492891121638</v>
      </c>
      <c r="I11686" s="99">
        <v>141.17012415609409</v>
      </c>
      <c r="J11686" s="96"/>
      <c r="K11686" s="96"/>
      <c r="L11686" s="96"/>
      <c r="M11686" s="96"/>
      <c r="N11686" s="96"/>
      <c r="O11686" s="96"/>
      <c r="P11686" s="96"/>
    </row>
    <row r="11687" spans="1:16" x14ac:dyDescent="0.25">
      <c r="A11687" s="97">
        <v>43819</v>
      </c>
      <c r="B11687" s="101">
        <v>15</v>
      </c>
      <c r="C11687" s="92" t="str">
        <f t="shared" si="546"/>
        <v>GET /standing-orders</v>
      </c>
      <c r="D11687" s="94" t="s">
        <v>208</v>
      </c>
      <c r="E11687" s="93" t="str">
        <f t="shared" si="547"/>
        <v>AISP</v>
      </c>
      <c r="F11687" s="93" t="str">
        <f t="shared" si="548"/>
        <v>Y</v>
      </c>
      <c r="G11687" s="95">
        <v>1508078.4185225987</v>
      </c>
      <c r="H11687" s="99">
        <v>47108.749128101917</v>
      </c>
      <c r="I11687" s="99">
        <v>135.67269551193533</v>
      </c>
      <c r="J11687" s="96"/>
      <c r="K11687" s="96"/>
      <c r="L11687" s="96"/>
      <c r="M11687" s="96"/>
      <c r="N11687" s="96"/>
      <c r="O11687" s="96"/>
      <c r="P11687" s="96"/>
    </row>
    <row r="11688" spans="1:16" x14ac:dyDescent="0.25">
      <c r="A11688" s="97">
        <v>43819</v>
      </c>
      <c r="B11688" s="101">
        <v>16</v>
      </c>
      <c r="C11688" s="92" t="str">
        <f t="shared" si="546"/>
        <v>GET /accounts/{AccountId}/product</v>
      </c>
      <c r="D11688" s="94" t="s">
        <v>208</v>
      </c>
      <c r="E11688" s="93" t="str">
        <f t="shared" si="547"/>
        <v>AISP</v>
      </c>
      <c r="F11688" s="93" t="str">
        <f t="shared" si="548"/>
        <v>Y</v>
      </c>
      <c r="G11688" s="95">
        <v>329809.30643076979</v>
      </c>
      <c r="H11688" s="99">
        <v>5523.9225976246225</v>
      </c>
      <c r="I11688" s="99">
        <v>170.23981682111432</v>
      </c>
      <c r="J11688" s="96"/>
      <c r="K11688" s="96"/>
      <c r="L11688" s="96"/>
      <c r="M11688" s="96"/>
      <c r="N11688" s="96"/>
      <c r="O11688" s="96"/>
      <c r="P11688" s="96"/>
    </row>
    <row r="11689" spans="1:16" x14ac:dyDescent="0.25">
      <c r="A11689" s="97">
        <v>43819</v>
      </c>
      <c r="B11689" s="101">
        <v>17</v>
      </c>
      <c r="C11689" s="92" t="str">
        <f t="shared" si="546"/>
        <v>GET /products</v>
      </c>
      <c r="D11689" s="94" t="s">
        <v>208</v>
      </c>
      <c r="E11689" s="93" t="str">
        <f t="shared" si="547"/>
        <v>AISP</v>
      </c>
      <c r="F11689" s="93" t="str">
        <f t="shared" si="548"/>
        <v>Y</v>
      </c>
      <c r="G11689" s="95">
        <v>726436.86750085826</v>
      </c>
      <c r="H11689" s="99">
        <v>34526.685859986712</v>
      </c>
      <c r="I11689" s="99">
        <v>234.64786415433514</v>
      </c>
      <c r="J11689" s="96"/>
      <c r="K11689" s="96"/>
      <c r="L11689" s="96"/>
      <c r="M11689" s="96"/>
      <c r="N11689" s="96"/>
      <c r="O11689" s="96"/>
      <c r="P11689" s="96"/>
    </row>
    <row r="11690" spans="1:16" x14ac:dyDescent="0.25">
      <c r="A11690" s="97">
        <v>43819</v>
      </c>
      <c r="B11690" s="101">
        <v>18</v>
      </c>
      <c r="C11690" s="92" t="str">
        <f t="shared" si="546"/>
        <v>GET /accounts/{AccountId}/offers</v>
      </c>
      <c r="D11690" s="94" t="s">
        <v>208</v>
      </c>
      <c r="E11690" s="93" t="str">
        <f t="shared" si="547"/>
        <v>AISP</v>
      </c>
      <c r="F11690" s="93" t="str">
        <f t="shared" si="548"/>
        <v>Y</v>
      </c>
      <c r="G11690" s="95">
        <v>856307.48723176774</v>
      </c>
      <c r="H11690" s="99">
        <v>38903.646476792135</v>
      </c>
      <c r="I11690" s="99">
        <v>266.95263131899821</v>
      </c>
      <c r="J11690" s="96"/>
      <c r="K11690" s="96"/>
      <c r="L11690" s="96"/>
      <c r="M11690" s="96"/>
      <c r="N11690" s="96"/>
      <c r="O11690" s="96"/>
      <c r="P11690" s="96"/>
    </row>
    <row r="11691" spans="1:16" x14ac:dyDescent="0.25">
      <c r="A11691" s="97">
        <v>43819</v>
      </c>
      <c r="B11691" s="101">
        <v>19</v>
      </c>
      <c r="C11691" s="92" t="str">
        <f t="shared" si="546"/>
        <v>GET /offers</v>
      </c>
      <c r="D11691" s="94" t="s">
        <v>208</v>
      </c>
      <c r="E11691" s="93" t="str">
        <f t="shared" si="547"/>
        <v>AISP</v>
      </c>
      <c r="F11691" s="93" t="str">
        <f t="shared" si="548"/>
        <v>Y</v>
      </c>
      <c r="G11691" s="95">
        <v>3088093.5507622799</v>
      </c>
      <c r="H11691" s="99">
        <v>39540.354583755907</v>
      </c>
      <c r="I11691" s="99">
        <v>174.86702442750567</v>
      </c>
      <c r="J11691" s="96"/>
      <c r="K11691" s="96"/>
      <c r="L11691" s="96"/>
      <c r="M11691" s="96"/>
      <c r="N11691" s="96"/>
      <c r="O11691" s="96"/>
      <c r="P11691" s="96"/>
    </row>
    <row r="11692" spans="1:16" x14ac:dyDescent="0.25">
      <c r="A11692" s="97">
        <v>43819</v>
      </c>
      <c r="B11692" s="101">
        <v>20</v>
      </c>
      <c r="C11692" s="92" t="str">
        <f t="shared" si="546"/>
        <v>GET /accounts/{AccountId}/party</v>
      </c>
      <c r="D11692" s="94" t="s">
        <v>208</v>
      </c>
      <c r="E11692" s="93" t="str">
        <f t="shared" si="547"/>
        <v>AISP</v>
      </c>
      <c r="F11692" s="93" t="str">
        <f t="shared" si="548"/>
        <v>Y</v>
      </c>
      <c r="G11692" s="95">
        <v>1037789.131129746</v>
      </c>
      <c r="H11692" s="99">
        <v>47964.807292243437</v>
      </c>
      <c r="I11692" s="99">
        <v>0</v>
      </c>
      <c r="J11692" s="96"/>
      <c r="K11692" s="96"/>
      <c r="L11692" s="96"/>
      <c r="M11692" s="96"/>
      <c r="N11692" s="96"/>
      <c r="O11692" s="96"/>
      <c r="P11692" s="96"/>
    </row>
    <row r="11693" spans="1:16" x14ac:dyDescent="0.25">
      <c r="A11693" s="97">
        <v>43819</v>
      </c>
      <c r="B11693" s="101">
        <v>21</v>
      </c>
      <c r="C11693" s="92" t="str">
        <f t="shared" si="546"/>
        <v>GET /party</v>
      </c>
      <c r="D11693" s="94" t="s">
        <v>208</v>
      </c>
      <c r="E11693" s="93" t="str">
        <f t="shared" si="547"/>
        <v>AISP</v>
      </c>
      <c r="F11693" s="93" t="str">
        <f t="shared" si="548"/>
        <v>Y</v>
      </c>
      <c r="G11693" s="95">
        <v>867011.51155336574</v>
      </c>
      <c r="H11693" s="99">
        <v>10906.345107139479</v>
      </c>
      <c r="I11693" s="99">
        <v>327.45825839674484</v>
      </c>
      <c r="J11693" s="96"/>
      <c r="K11693" s="96"/>
      <c r="L11693" s="96"/>
      <c r="M11693" s="96"/>
      <c r="N11693" s="96"/>
      <c r="O11693" s="96"/>
      <c r="P11693" s="96"/>
    </row>
    <row r="11694" spans="1:16" x14ac:dyDescent="0.25">
      <c r="A11694" s="97">
        <v>43819</v>
      </c>
      <c r="B11694" s="101">
        <v>22</v>
      </c>
      <c r="C11694" s="92" t="str">
        <f t="shared" si="546"/>
        <v>GET /accounts/{AccountId}/scheduled-payments</v>
      </c>
      <c r="D11694" s="94" t="s">
        <v>208</v>
      </c>
      <c r="E11694" s="93" t="str">
        <f t="shared" si="547"/>
        <v>AISP</v>
      </c>
      <c r="F11694" s="93" t="str">
        <f t="shared" si="548"/>
        <v>Y</v>
      </c>
      <c r="G11694" s="95">
        <v>877191.58075598255</v>
      </c>
      <c r="H11694" s="99">
        <v>31597.191473577175</v>
      </c>
      <c r="I11694" s="99">
        <v>3.0622956300731925</v>
      </c>
      <c r="J11694" s="96"/>
      <c r="K11694" s="96"/>
      <c r="L11694" s="96"/>
      <c r="M11694" s="96"/>
      <c r="N11694" s="96"/>
      <c r="O11694" s="96"/>
      <c r="P11694" s="96"/>
    </row>
    <row r="11695" spans="1:16" x14ac:dyDescent="0.25">
      <c r="A11695" s="97">
        <v>43819</v>
      </c>
      <c r="B11695" s="101">
        <v>23</v>
      </c>
      <c r="C11695" s="92" t="str">
        <f t="shared" si="546"/>
        <v>GET /scheduled-payments</v>
      </c>
      <c r="D11695" s="94" t="s">
        <v>208</v>
      </c>
      <c r="E11695" s="93" t="str">
        <f t="shared" si="547"/>
        <v>AISP</v>
      </c>
      <c r="F11695" s="93" t="str">
        <f t="shared" si="548"/>
        <v>Y</v>
      </c>
      <c r="G11695" s="95">
        <v>1631832.6432776069</v>
      </c>
      <c r="H11695" s="99">
        <v>31850.826820483657</v>
      </c>
      <c r="I11695" s="99">
        <v>83.766157227889366</v>
      </c>
      <c r="J11695" s="96"/>
      <c r="K11695" s="96"/>
      <c r="L11695" s="96"/>
      <c r="M11695" s="96"/>
      <c r="N11695" s="96"/>
      <c r="O11695" s="96"/>
      <c r="P11695" s="96"/>
    </row>
    <row r="11696" spans="1:16" x14ac:dyDescent="0.25">
      <c r="A11696" s="97">
        <v>43819</v>
      </c>
      <c r="B11696" s="101">
        <v>24</v>
      </c>
      <c r="C11696" s="92" t="str">
        <f t="shared" si="546"/>
        <v>GET /accounts/{AccountId}/statements</v>
      </c>
      <c r="D11696" s="94" t="s">
        <v>208</v>
      </c>
      <c r="E11696" s="93" t="str">
        <f t="shared" si="547"/>
        <v>AISP</v>
      </c>
      <c r="F11696" s="93" t="str">
        <f t="shared" si="548"/>
        <v>Y</v>
      </c>
      <c r="G11696" s="95">
        <v>881109.20256190235</v>
      </c>
      <c r="H11696" s="99">
        <v>14807.955987908808</v>
      </c>
      <c r="I11696" s="99">
        <v>140.48256040301851</v>
      </c>
      <c r="J11696" s="96"/>
      <c r="K11696" s="96"/>
      <c r="L11696" s="96"/>
      <c r="M11696" s="96"/>
      <c r="N11696" s="96"/>
      <c r="O11696" s="96"/>
      <c r="P11696" s="96"/>
    </row>
    <row r="11697" spans="1:16" x14ac:dyDescent="0.25">
      <c r="A11697" s="97">
        <v>43819</v>
      </c>
      <c r="B11697" s="101">
        <v>25</v>
      </c>
      <c r="C11697" s="92" t="str">
        <f t="shared" si="546"/>
        <v>GET /accounts/{AccountId}/statements/{StatementId}</v>
      </c>
      <c r="D11697" s="94" t="s">
        <v>208</v>
      </c>
      <c r="E11697" s="93" t="str">
        <f t="shared" si="547"/>
        <v>AISP</v>
      </c>
      <c r="F11697" s="93" t="str">
        <f t="shared" si="548"/>
        <v>Y</v>
      </c>
      <c r="G11697" s="95">
        <v>1180571.5646923024</v>
      </c>
      <c r="H11697" s="99">
        <v>23089.986116252236</v>
      </c>
      <c r="I11697" s="99">
        <v>115.41512340443943</v>
      </c>
      <c r="J11697" s="96"/>
      <c r="K11697" s="96"/>
      <c r="L11697" s="96"/>
      <c r="M11697" s="96"/>
      <c r="N11697" s="96"/>
      <c r="O11697" s="96"/>
      <c r="P11697" s="96"/>
    </row>
    <row r="11698" spans="1:16" x14ac:dyDescent="0.25">
      <c r="A11698" s="97">
        <v>43819</v>
      </c>
      <c r="B11698" s="101">
        <v>26</v>
      </c>
      <c r="C11698" s="92" t="str">
        <f t="shared" si="546"/>
        <v>GET /accounts/{AccountId}/statements/{StatementId}/file</v>
      </c>
      <c r="D11698" s="94" t="s">
        <v>208</v>
      </c>
      <c r="E11698" s="93" t="str">
        <f t="shared" si="547"/>
        <v>AISP</v>
      </c>
      <c r="F11698" s="93" t="str">
        <f t="shared" si="548"/>
        <v>Y</v>
      </c>
      <c r="G11698" s="95">
        <v>2180514.1297196443</v>
      </c>
      <c r="H11698" s="99">
        <v>25678.792112985902</v>
      </c>
      <c r="I11698" s="99">
        <v>96.785533526085132</v>
      </c>
      <c r="J11698" s="96"/>
      <c r="K11698" s="96"/>
      <c r="L11698" s="96"/>
      <c r="M11698" s="96"/>
      <c r="N11698" s="96"/>
      <c r="O11698" s="96"/>
      <c r="P11698" s="96"/>
    </row>
    <row r="11699" spans="1:16" x14ac:dyDescent="0.25">
      <c r="A11699" s="97">
        <v>43819</v>
      </c>
      <c r="B11699" s="101">
        <v>27</v>
      </c>
      <c r="C11699" s="92" t="str">
        <f t="shared" si="546"/>
        <v>GET /accounts/{AccountId}/statements/{StatementId}/transactions</v>
      </c>
      <c r="D11699" s="94" t="s">
        <v>208</v>
      </c>
      <c r="E11699" s="93" t="str">
        <f t="shared" si="547"/>
        <v>AISP</v>
      </c>
      <c r="F11699" s="93" t="str">
        <f t="shared" si="548"/>
        <v>Y</v>
      </c>
      <c r="G11699" s="95">
        <v>30134154.429230575</v>
      </c>
      <c r="H11699" s="99">
        <v>7679.9319774589067</v>
      </c>
      <c r="I11699" s="99">
        <v>259.6948907639017</v>
      </c>
      <c r="J11699" s="96"/>
      <c r="K11699" s="96"/>
      <c r="L11699" s="96"/>
      <c r="M11699" s="96"/>
      <c r="N11699" s="96"/>
      <c r="O11699" s="96"/>
      <c r="P11699" s="96"/>
    </row>
    <row r="11700" spans="1:16" x14ac:dyDescent="0.25">
      <c r="A11700" s="97">
        <v>43819</v>
      </c>
      <c r="B11700" s="101">
        <v>28</v>
      </c>
      <c r="C11700" s="92" t="str">
        <f t="shared" si="546"/>
        <v>GET /statements</v>
      </c>
      <c r="D11700" s="94" t="s">
        <v>208</v>
      </c>
      <c r="E11700" s="93" t="str">
        <f t="shared" si="547"/>
        <v>AISP</v>
      </c>
      <c r="F11700" s="93" t="str">
        <f t="shared" si="548"/>
        <v>Y</v>
      </c>
      <c r="G11700" s="95">
        <v>2973620.7568493909</v>
      </c>
      <c r="H11700" s="99">
        <v>42610.804425428083</v>
      </c>
      <c r="I11700" s="99">
        <v>71.098365149983948</v>
      </c>
      <c r="J11700" s="96"/>
      <c r="K11700" s="96"/>
      <c r="L11700" s="96"/>
      <c r="M11700" s="96"/>
      <c r="N11700" s="96"/>
      <c r="O11700" s="96"/>
      <c r="P11700" s="96"/>
    </row>
    <row r="11701" spans="1:16" x14ac:dyDescent="0.25">
      <c r="A11701" s="97">
        <v>43819</v>
      </c>
      <c r="B11701" s="101">
        <v>29</v>
      </c>
      <c r="C11701" s="92" t="str">
        <f t="shared" si="546"/>
        <v>POST /domestic-payment-consents</v>
      </c>
      <c r="D11701" s="94" t="s">
        <v>208</v>
      </c>
      <c r="E11701" s="93" t="str">
        <f t="shared" si="547"/>
        <v>PISP</v>
      </c>
      <c r="F11701" s="93" t="str">
        <f t="shared" si="548"/>
        <v>N</v>
      </c>
      <c r="G11701" s="95">
        <v>3627967.2766402168</v>
      </c>
      <c r="H11701" s="99">
        <v>8930.4471011813348</v>
      </c>
      <c r="I11701" s="99">
        <v>92.329140439875644</v>
      </c>
      <c r="J11701" s="96"/>
      <c r="K11701" s="96"/>
      <c r="L11701" s="96"/>
      <c r="M11701" s="96"/>
      <c r="N11701" s="96"/>
      <c r="O11701" s="96"/>
      <c r="P11701" s="96"/>
    </row>
    <row r="11702" spans="1:16" x14ac:dyDescent="0.25">
      <c r="A11702" s="97">
        <v>43819</v>
      </c>
      <c r="B11702" s="101">
        <v>30</v>
      </c>
      <c r="C11702" s="92" t="str">
        <f t="shared" si="546"/>
        <v>GET /domestic-payment-consents/{ConsentId}</v>
      </c>
      <c r="D11702" s="94" t="s">
        <v>208</v>
      </c>
      <c r="E11702" s="93" t="str">
        <f t="shared" si="547"/>
        <v>PISP</v>
      </c>
      <c r="F11702" s="93" t="str">
        <f t="shared" si="548"/>
        <v>N</v>
      </c>
      <c r="G11702" s="95">
        <v>13916741.87846972</v>
      </c>
      <c r="H11702" s="99">
        <v>18855.278301182363</v>
      </c>
      <c r="I11702" s="99">
        <v>143.77849095988455</v>
      </c>
      <c r="J11702" s="96"/>
      <c r="K11702" s="96"/>
      <c r="L11702" s="96"/>
      <c r="M11702" s="96"/>
      <c r="N11702" s="96"/>
      <c r="O11702" s="96"/>
      <c r="P11702" s="96"/>
    </row>
    <row r="11703" spans="1:16" x14ac:dyDescent="0.25">
      <c r="A11703" s="97">
        <v>43819</v>
      </c>
      <c r="B11703" s="101">
        <v>31</v>
      </c>
      <c r="C11703" s="92" t="str">
        <f t="shared" si="546"/>
        <v>POST /domestic-payments</v>
      </c>
      <c r="D11703" s="94" t="s">
        <v>208</v>
      </c>
      <c r="E11703" s="93" t="str">
        <f t="shared" si="547"/>
        <v>PISP</v>
      </c>
      <c r="F11703" s="93" t="str">
        <f t="shared" si="548"/>
        <v>Y</v>
      </c>
      <c r="G11703" s="95">
        <v>4729216.6237878138</v>
      </c>
      <c r="H11703" s="99">
        <v>15601.743667861712</v>
      </c>
      <c r="I11703" s="99">
        <v>5.7166539276168384</v>
      </c>
      <c r="J11703" s="96"/>
      <c r="K11703" s="96"/>
      <c r="L11703" s="96"/>
      <c r="M11703" s="96"/>
      <c r="N11703" s="96"/>
      <c r="O11703" s="96"/>
      <c r="P11703" s="96"/>
    </row>
    <row r="11704" spans="1:16" x14ac:dyDescent="0.25">
      <c r="A11704" s="97">
        <v>43819</v>
      </c>
      <c r="B11704" s="101">
        <v>32</v>
      </c>
      <c r="C11704" s="92" t="str">
        <f t="shared" si="546"/>
        <v>GET /domestic-payments/{DomesticPaymentId}</v>
      </c>
      <c r="D11704" s="94" t="s">
        <v>208</v>
      </c>
      <c r="E11704" s="93" t="str">
        <f t="shared" si="547"/>
        <v>PISP</v>
      </c>
      <c r="F11704" s="93" t="str">
        <f t="shared" si="548"/>
        <v>Y</v>
      </c>
      <c r="G11704" s="95">
        <v>31562845.299538169</v>
      </c>
      <c r="H11704" s="99">
        <v>38815.131877660657</v>
      </c>
      <c r="I11704" s="99">
        <v>66.91602509340818</v>
      </c>
      <c r="J11704" s="96"/>
      <c r="K11704" s="96"/>
      <c r="L11704" s="96"/>
      <c r="M11704" s="96"/>
      <c r="N11704" s="96"/>
      <c r="O11704" s="96"/>
      <c r="P11704" s="96"/>
    </row>
    <row r="11705" spans="1:16" x14ac:dyDescent="0.25">
      <c r="A11705" s="97">
        <v>43819</v>
      </c>
      <c r="B11705" s="101">
        <v>33</v>
      </c>
      <c r="C11705" s="92" t="str">
        <f t="shared" si="546"/>
        <v>POST /domestic-scheduled-payment-consents</v>
      </c>
      <c r="D11705" s="94" t="s">
        <v>208</v>
      </c>
      <c r="E11705" s="93" t="str">
        <f t="shared" si="547"/>
        <v>PISP</v>
      </c>
      <c r="F11705" s="93" t="str">
        <f t="shared" si="548"/>
        <v>N</v>
      </c>
      <c r="G11705" s="95">
        <v>16132093.604597498</v>
      </c>
      <c r="H11705" s="99">
        <v>18483.776605707062</v>
      </c>
      <c r="I11705" s="99">
        <v>101.4801620697737</v>
      </c>
      <c r="J11705" s="96"/>
      <c r="K11705" s="96"/>
      <c r="L11705" s="96"/>
      <c r="M11705" s="96"/>
      <c r="N11705" s="96"/>
      <c r="O11705" s="96"/>
      <c r="P11705" s="96"/>
    </row>
    <row r="11706" spans="1:16" x14ac:dyDescent="0.25">
      <c r="A11706" s="97">
        <v>43819</v>
      </c>
      <c r="B11706" s="101">
        <v>34</v>
      </c>
      <c r="C11706" s="92" t="str">
        <f t="shared" si="546"/>
        <v>GET /domestic-scheduled-payment-consents/{ConsentId}</v>
      </c>
      <c r="D11706" s="94" t="s">
        <v>208</v>
      </c>
      <c r="E11706" s="93" t="str">
        <f t="shared" si="547"/>
        <v>PISP</v>
      </c>
      <c r="F11706" s="93" t="str">
        <f t="shared" si="548"/>
        <v>N</v>
      </c>
      <c r="G11706" s="95">
        <v>11591220.705287023</v>
      </c>
      <c r="H11706" s="99">
        <v>12597.887874036365</v>
      </c>
      <c r="I11706" s="99">
        <v>81.41211819744403</v>
      </c>
      <c r="J11706" s="96"/>
      <c r="K11706" s="96"/>
      <c r="L11706" s="96"/>
      <c r="M11706" s="96"/>
      <c r="N11706" s="96"/>
      <c r="O11706" s="96"/>
      <c r="P11706" s="96"/>
    </row>
    <row r="11707" spans="1:16" x14ac:dyDescent="0.25">
      <c r="A11707" s="97">
        <v>43819</v>
      </c>
      <c r="B11707" s="101">
        <v>35</v>
      </c>
      <c r="C11707" s="92" t="str">
        <f t="shared" si="546"/>
        <v>POST /domestic-scheduled-payments</v>
      </c>
      <c r="D11707" s="94" t="s">
        <v>208</v>
      </c>
      <c r="E11707" s="93" t="str">
        <f t="shared" si="547"/>
        <v>PISP</v>
      </c>
      <c r="F11707" s="93" t="str">
        <f t="shared" si="548"/>
        <v>Y</v>
      </c>
      <c r="G11707" s="95">
        <v>31244107.411808018</v>
      </c>
      <c r="H11707" s="99">
        <v>42401.886904632185</v>
      </c>
      <c r="I11707" s="99">
        <v>156.85759461715824</v>
      </c>
      <c r="J11707" s="96"/>
      <c r="K11707" s="96"/>
      <c r="L11707" s="96"/>
      <c r="M11707" s="96"/>
      <c r="N11707" s="96"/>
      <c r="O11707" s="96"/>
      <c r="P11707" s="96"/>
    </row>
    <row r="11708" spans="1:16" x14ac:dyDescent="0.25">
      <c r="A11708" s="97">
        <v>43819</v>
      </c>
      <c r="B11708" s="101">
        <v>36</v>
      </c>
      <c r="C11708" s="92" t="str">
        <f t="shared" si="546"/>
        <v>GET /domestic-scheduled-payments/{DomesticScheduledPaymentId}</v>
      </c>
      <c r="D11708" s="94" t="s">
        <v>208</v>
      </c>
      <c r="E11708" s="93" t="str">
        <f t="shared" si="547"/>
        <v>PISP</v>
      </c>
      <c r="F11708" s="93" t="str">
        <f t="shared" si="548"/>
        <v>Y</v>
      </c>
      <c r="G11708" s="95">
        <v>13536176.830487208</v>
      </c>
      <c r="H11708" s="99">
        <v>33641.738829442365</v>
      </c>
      <c r="I11708" s="99">
        <v>85.806552330791803</v>
      </c>
      <c r="J11708" s="96"/>
      <c r="K11708" s="96"/>
      <c r="L11708" s="96"/>
      <c r="M11708" s="96"/>
      <c r="N11708" s="96"/>
      <c r="O11708" s="96"/>
      <c r="P11708" s="96"/>
    </row>
    <row r="11709" spans="1:16" x14ac:dyDescent="0.25">
      <c r="A11709" s="97">
        <v>43819</v>
      </c>
      <c r="B11709" s="101">
        <v>37</v>
      </c>
      <c r="C11709" s="92" t="str">
        <f t="shared" si="546"/>
        <v>POST /domestic-standing-order-consents</v>
      </c>
      <c r="D11709" s="94" t="s">
        <v>208</v>
      </c>
      <c r="E11709" s="93" t="str">
        <f t="shared" si="547"/>
        <v>PISP</v>
      </c>
      <c r="F11709" s="93" t="str">
        <f t="shared" si="548"/>
        <v>N</v>
      </c>
      <c r="G11709" s="95">
        <v>23997252.144776225</v>
      </c>
      <c r="H11709" s="99">
        <v>23435.957513304584</v>
      </c>
      <c r="I11709" s="99">
        <v>195.5887919329553</v>
      </c>
      <c r="J11709" s="96"/>
      <c r="K11709" s="96"/>
      <c r="L11709" s="96"/>
      <c r="M11709" s="96"/>
      <c r="N11709" s="96"/>
      <c r="O11709" s="96"/>
      <c r="P11709" s="96"/>
    </row>
    <row r="11710" spans="1:16" x14ac:dyDescent="0.25">
      <c r="A11710" s="97">
        <v>43819</v>
      </c>
      <c r="B11710" s="101">
        <v>38</v>
      </c>
      <c r="C11710" s="92" t="str">
        <f t="shared" si="546"/>
        <v>GET /domestic-standing-order-consents/{ConsentId}</v>
      </c>
      <c r="D11710" s="94" t="s">
        <v>208</v>
      </c>
      <c r="E11710" s="93" t="str">
        <f t="shared" si="547"/>
        <v>PISP</v>
      </c>
      <c r="F11710" s="93" t="str">
        <f t="shared" si="548"/>
        <v>N</v>
      </c>
      <c r="G11710" s="95">
        <v>26719303.205514509</v>
      </c>
      <c r="H11710" s="99">
        <v>27555.258713176834</v>
      </c>
      <c r="I11710" s="99">
        <v>199.32310913255535</v>
      </c>
      <c r="J11710" s="96"/>
      <c r="K11710" s="96"/>
      <c r="L11710" s="96"/>
      <c r="M11710" s="96"/>
      <c r="N11710" s="96"/>
      <c r="O11710" s="96"/>
      <c r="P11710" s="96"/>
    </row>
    <row r="11711" spans="1:16" x14ac:dyDescent="0.25">
      <c r="A11711" s="97">
        <v>43819</v>
      </c>
      <c r="B11711" s="101">
        <v>39</v>
      </c>
      <c r="C11711" s="92" t="str">
        <f t="shared" si="546"/>
        <v>POST /domestic-standing-orders</v>
      </c>
      <c r="D11711" s="94" t="s">
        <v>208</v>
      </c>
      <c r="E11711" s="93" t="str">
        <f t="shared" si="547"/>
        <v>PISP</v>
      </c>
      <c r="F11711" s="93" t="str">
        <f t="shared" si="548"/>
        <v>Y</v>
      </c>
      <c r="G11711" s="95">
        <v>7804487.8597779237</v>
      </c>
      <c r="H11711" s="99">
        <v>20014.420000934584</v>
      </c>
      <c r="I11711" s="99">
        <v>2.0438564675516697</v>
      </c>
      <c r="J11711" s="96"/>
      <c r="K11711" s="96"/>
      <c r="L11711" s="96"/>
      <c r="M11711" s="96"/>
      <c r="N11711" s="96"/>
      <c r="O11711" s="96"/>
      <c r="P11711" s="96"/>
    </row>
    <row r="11712" spans="1:16" x14ac:dyDescent="0.25">
      <c r="A11712" s="97">
        <v>43819</v>
      </c>
      <c r="B11712" s="101">
        <v>40</v>
      </c>
      <c r="C11712" s="92" t="str">
        <f t="shared" si="546"/>
        <v>GET /domestic-standing-orders/{DomesticStandingOrderId}</v>
      </c>
      <c r="D11712" s="94" t="s">
        <v>208</v>
      </c>
      <c r="E11712" s="93" t="str">
        <f t="shared" si="547"/>
        <v>PISP</v>
      </c>
      <c r="F11712" s="93" t="str">
        <f t="shared" si="548"/>
        <v>Y</v>
      </c>
      <c r="G11712" s="95">
        <v>5784383.1959246639</v>
      </c>
      <c r="H11712" s="99">
        <v>8117.4062866034101</v>
      </c>
      <c r="I11712" s="99">
        <v>241.67181177762544</v>
      </c>
      <c r="J11712" s="96"/>
      <c r="K11712" s="96"/>
      <c r="L11712" s="96"/>
      <c r="M11712" s="96"/>
      <c r="N11712" s="96"/>
      <c r="O11712" s="96"/>
      <c r="P11712" s="96"/>
    </row>
    <row r="11713" spans="1:16" x14ac:dyDescent="0.25">
      <c r="A11713" s="97">
        <v>43819</v>
      </c>
      <c r="B11713" s="101">
        <v>41</v>
      </c>
      <c r="C11713" s="92" t="str">
        <f t="shared" si="546"/>
        <v>POST /international-payment-consents</v>
      </c>
      <c r="D11713" s="94" t="s">
        <v>208</v>
      </c>
      <c r="E11713" s="93" t="str">
        <f t="shared" si="547"/>
        <v>PISP</v>
      </c>
      <c r="F11713" s="93" t="str">
        <f t="shared" si="548"/>
        <v>N</v>
      </c>
      <c r="G11713" s="95">
        <v>30603659.866144191</v>
      </c>
      <c r="H11713" s="99">
        <v>45130.448399886445</v>
      </c>
      <c r="I11713" s="99">
        <v>60.279973041094898</v>
      </c>
      <c r="J11713" s="96"/>
      <c r="K11713" s="96"/>
      <c r="L11713" s="96"/>
      <c r="M11713" s="96"/>
      <c r="N11713" s="96"/>
      <c r="O11713" s="96"/>
      <c r="P11713" s="96"/>
    </row>
    <row r="11714" spans="1:16" x14ac:dyDescent="0.25">
      <c r="A11714" s="97">
        <v>43819</v>
      </c>
      <c r="B11714" s="101">
        <v>42</v>
      </c>
      <c r="C11714" s="92" t="str">
        <f t="shared" si="546"/>
        <v>GET /international-payment-consents/{ConsentId}</v>
      </c>
      <c r="D11714" s="94" t="s">
        <v>208</v>
      </c>
      <c r="E11714" s="93" t="str">
        <f t="shared" si="547"/>
        <v>PISP</v>
      </c>
      <c r="F11714" s="93" t="str">
        <f t="shared" si="548"/>
        <v>N</v>
      </c>
      <c r="G11714" s="95">
        <v>32070394.087388292</v>
      </c>
      <c r="H11714" s="99">
        <v>34447.530818330466</v>
      </c>
      <c r="I11714" s="99">
        <v>235.93493053268642</v>
      </c>
      <c r="J11714" s="96"/>
      <c r="K11714" s="96"/>
      <c r="L11714" s="96"/>
      <c r="M11714" s="96"/>
      <c r="N11714" s="96"/>
      <c r="O11714" s="96"/>
      <c r="P11714" s="96"/>
    </row>
    <row r="11715" spans="1:16" x14ac:dyDescent="0.25">
      <c r="A11715" s="97">
        <v>43819</v>
      </c>
      <c r="B11715" s="101">
        <v>43</v>
      </c>
      <c r="C11715" s="92" t="str">
        <f t="shared" si="546"/>
        <v>POST /international-payments</v>
      </c>
      <c r="D11715" s="94" t="s">
        <v>208</v>
      </c>
      <c r="E11715" s="93" t="str">
        <f t="shared" si="547"/>
        <v>PISP</v>
      </c>
      <c r="F11715" s="93" t="str">
        <f t="shared" si="548"/>
        <v>Y</v>
      </c>
      <c r="G11715" s="95">
        <v>32968303.448974613</v>
      </c>
      <c r="H11715" s="99">
        <v>39185.782088667067</v>
      </c>
      <c r="I11715" s="99">
        <v>45.266896542709951</v>
      </c>
      <c r="J11715" s="96"/>
      <c r="K11715" s="96"/>
      <c r="L11715" s="96"/>
      <c r="M11715" s="96"/>
      <c r="N11715" s="96"/>
      <c r="O11715" s="96"/>
      <c r="P11715" s="96"/>
    </row>
    <row r="11716" spans="1:16" x14ac:dyDescent="0.25">
      <c r="A11716" s="97">
        <v>43819</v>
      </c>
      <c r="B11716" s="101">
        <v>44</v>
      </c>
      <c r="C11716" s="92" t="str">
        <f t="shared" si="546"/>
        <v>GET /international-payments/{InternationalPaymentId}</v>
      </c>
      <c r="D11716" s="94" t="s">
        <v>208</v>
      </c>
      <c r="E11716" s="93" t="str">
        <f t="shared" si="547"/>
        <v>PISP</v>
      </c>
      <c r="F11716" s="93" t="str">
        <f t="shared" si="548"/>
        <v>Y</v>
      </c>
      <c r="G11716" s="95">
        <v>12839066.542018574</v>
      </c>
      <c r="H11716" s="99">
        <v>17905.184475518279</v>
      </c>
      <c r="I11716" s="99">
        <v>59.090976932192838</v>
      </c>
      <c r="J11716" s="96"/>
      <c r="K11716" s="96"/>
      <c r="L11716" s="96"/>
      <c r="M11716" s="96"/>
      <c r="N11716" s="96"/>
      <c r="O11716" s="96"/>
      <c r="P11716" s="96"/>
    </row>
    <row r="11717" spans="1:16" x14ac:dyDescent="0.25">
      <c r="A11717" s="97">
        <v>43819</v>
      </c>
      <c r="B11717" s="101">
        <v>45</v>
      </c>
      <c r="C11717" s="92" t="str">
        <f t="shared" si="546"/>
        <v>POST /international-scheduled-payment-consents</v>
      </c>
      <c r="D11717" s="94" t="s">
        <v>208</v>
      </c>
      <c r="E11717" s="93" t="str">
        <f t="shared" si="547"/>
        <v>PISP</v>
      </c>
      <c r="F11717" s="93" t="str">
        <f t="shared" si="548"/>
        <v>N</v>
      </c>
      <c r="G11717" s="95">
        <v>25891861.725870479</v>
      </c>
      <c r="H11717" s="99">
        <v>33650.905291628616</v>
      </c>
      <c r="I11717" s="99">
        <v>14.923595668434109</v>
      </c>
      <c r="J11717" s="96"/>
      <c r="K11717" s="96"/>
      <c r="L11717" s="96"/>
      <c r="M11717" s="96"/>
      <c r="N11717" s="96"/>
      <c r="O11717" s="96"/>
      <c r="P11717" s="96"/>
    </row>
    <row r="11718" spans="1:16" x14ac:dyDescent="0.25">
      <c r="A11718" s="97">
        <v>43819</v>
      </c>
      <c r="B11718" s="101">
        <v>46</v>
      </c>
      <c r="C11718" s="92" t="str">
        <f t="shared" si="546"/>
        <v>GET /international-scheduled-payment-consents/{ConsentId}</v>
      </c>
      <c r="D11718" s="94" t="s">
        <v>208</v>
      </c>
      <c r="E11718" s="93" t="str">
        <f t="shared" si="547"/>
        <v>PISP</v>
      </c>
      <c r="F11718" s="93" t="str">
        <f t="shared" si="548"/>
        <v>N</v>
      </c>
      <c r="G11718" s="95">
        <v>8593762.5731159095</v>
      </c>
      <c r="H11718" s="99">
        <v>27911.072242930841</v>
      </c>
      <c r="I11718" s="99">
        <v>26.240414226073344</v>
      </c>
      <c r="J11718" s="96"/>
      <c r="K11718" s="96"/>
      <c r="L11718" s="96"/>
      <c r="M11718" s="96"/>
      <c r="N11718" s="96"/>
      <c r="O11718" s="96"/>
      <c r="P11718" s="96"/>
    </row>
    <row r="11719" spans="1:16" x14ac:dyDescent="0.25">
      <c r="A11719" s="97">
        <v>43819</v>
      </c>
      <c r="B11719" s="101">
        <v>47</v>
      </c>
      <c r="C11719" s="92" t="str">
        <f t="shared" si="546"/>
        <v>POST /international-scheduled-payments</v>
      </c>
      <c r="D11719" s="94" t="s">
        <v>208</v>
      </c>
      <c r="E11719" s="93" t="str">
        <f t="shared" si="547"/>
        <v>PISP</v>
      </c>
      <c r="F11719" s="93" t="str">
        <f t="shared" si="548"/>
        <v>Y</v>
      </c>
      <c r="G11719" s="95">
        <v>12729955.778623858</v>
      </c>
      <c r="H11719" s="99">
        <v>23721.348684994915</v>
      </c>
      <c r="I11719" s="99">
        <v>76.809519851597884</v>
      </c>
      <c r="J11719" s="96"/>
      <c r="K11719" s="96"/>
      <c r="L11719" s="96"/>
      <c r="M11719" s="96"/>
      <c r="N11719" s="96"/>
      <c r="O11719" s="96"/>
      <c r="P11719" s="96"/>
    </row>
    <row r="11720" spans="1:16" x14ac:dyDescent="0.25">
      <c r="A11720" s="97">
        <v>43819</v>
      </c>
      <c r="B11720" s="101">
        <v>48</v>
      </c>
      <c r="C11720" s="92" t="str">
        <f t="shared" ref="C11720:C11783" si="549">VLOOKUP($B11720,endpoints,3)</f>
        <v>GET /international-scheduled-payments/{InternationalScheduledPaymentId}</v>
      </c>
      <c r="D11720" s="94" t="s">
        <v>208</v>
      </c>
      <c r="E11720" s="93" t="str">
        <f t="shared" ref="E11720:E11783" si="550">VLOOKUP($B11720,endpoints,4)</f>
        <v>PISP</v>
      </c>
      <c r="F11720" s="93" t="str">
        <f t="shared" ref="F11720:F11783" si="551">VLOOKUP($B11720,endpoints,5)</f>
        <v>Y</v>
      </c>
      <c r="G11720" s="95">
        <v>20874545.927126452</v>
      </c>
      <c r="H11720" s="99">
        <v>33810.800959540007</v>
      </c>
      <c r="I11720" s="99">
        <v>50.911947416797666</v>
      </c>
      <c r="J11720" s="96"/>
      <c r="K11720" s="96"/>
      <c r="L11720" s="96"/>
      <c r="M11720" s="96"/>
      <c r="N11720" s="96"/>
      <c r="O11720" s="96"/>
      <c r="P11720" s="96"/>
    </row>
    <row r="11721" spans="1:16" x14ac:dyDescent="0.25">
      <c r="A11721" s="97">
        <v>43819</v>
      </c>
      <c r="B11721" s="101">
        <v>49</v>
      </c>
      <c r="C11721" s="92" t="str">
        <f t="shared" si="549"/>
        <v>POST /international-standing-order-consents</v>
      </c>
      <c r="D11721" s="94" t="s">
        <v>208</v>
      </c>
      <c r="E11721" s="93" t="str">
        <f t="shared" si="550"/>
        <v>PISP</v>
      </c>
      <c r="F11721" s="93" t="str">
        <f t="shared" si="551"/>
        <v>N</v>
      </c>
      <c r="G11721" s="95">
        <v>3799432.721838742</v>
      </c>
      <c r="H11721" s="99">
        <v>10967.928922960062</v>
      </c>
      <c r="I11721" s="99">
        <v>5.8692483155252742</v>
      </c>
      <c r="J11721" s="96"/>
      <c r="K11721" s="96"/>
      <c r="L11721" s="96"/>
      <c r="M11721" s="96"/>
      <c r="N11721" s="96"/>
      <c r="O11721" s="96"/>
      <c r="P11721" s="96"/>
    </row>
    <row r="11722" spans="1:16" x14ac:dyDescent="0.25">
      <c r="A11722" s="97">
        <v>43819</v>
      </c>
      <c r="B11722" s="101">
        <v>50</v>
      </c>
      <c r="C11722" s="92" t="str">
        <f t="shared" si="549"/>
        <v>GET /international-standing-order-consents/{ConsentId}</v>
      </c>
      <c r="D11722" s="94" t="s">
        <v>208</v>
      </c>
      <c r="E11722" s="93" t="str">
        <f t="shared" si="550"/>
        <v>PISP</v>
      </c>
      <c r="F11722" s="93" t="str">
        <f t="shared" si="551"/>
        <v>N</v>
      </c>
      <c r="G11722" s="95">
        <v>19843871.717968605</v>
      </c>
      <c r="H11722" s="99">
        <v>28995.094204890938</v>
      </c>
      <c r="I11722" s="99">
        <v>274.19977696775578</v>
      </c>
      <c r="J11722" s="96"/>
      <c r="K11722" s="96"/>
      <c r="L11722" s="96"/>
      <c r="M11722" s="96"/>
      <c r="N11722" s="96"/>
      <c r="O11722" s="96"/>
      <c r="P11722" s="96"/>
    </row>
    <row r="11723" spans="1:16" x14ac:dyDescent="0.25">
      <c r="A11723" s="97">
        <v>43819</v>
      </c>
      <c r="B11723" s="101">
        <v>51</v>
      </c>
      <c r="C11723" s="92" t="str">
        <f t="shared" si="549"/>
        <v>POST /international-standing-orders</v>
      </c>
      <c r="D11723" s="94" t="s">
        <v>208</v>
      </c>
      <c r="E11723" s="93" t="str">
        <f t="shared" si="550"/>
        <v>PISP</v>
      </c>
      <c r="F11723" s="93" t="str">
        <f t="shared" si="551"/>
        <v>Y</v>
      </c>
      <c r="G11723" s="95">
        <v>14132240.173647305</v>
      </c>
      <c r="H11723" s="99">
        <v>22876.46587489951</v>
      </c>
      <c r="I11723" s="99">
        <v>212.76975081411047</v>
      </c>
      <c r="J11723" s="96"/>
      <c r="K11723" s="96"/>
      <c r="L11723" s="96"/>
      <c r="M11723" s="96"/>
      <c r="N11723" s="96"/>
      <c r="O11723" s="96"/>
      <c r="P11723" s="96"/>
    </row>
    <row r="11724" spans="1:16" x14ac:dyDescent="0.25">
      <c r="A11724" s="97">
        <v>43819</v>
      </c>
      <c r="B11724" s="101">
        <v>52</v>
      </c>
      <c r="C11724" s="92" t="str">
        <f t="shared" si="549"/>
        <v>GET /international-standing-orders/{InternationalStandingOrderPaymentId}</v>
      </c>
      <c r="D11724" s="94" t="s">
        <v>208</v>
      </c>
      <c r="E11724" s="93" t="str">
        <f t="shared" si="550"/>
        <v>PISP</v>
      </c>
      <c r="F11724" s="93" t="str">
        <f t="shared" si="551"/>
        <v>Y</v>
      </c>
      <c r="G11724" s="95">
        <v>6585818.5411944399</v>
      </c>
      <c r="H11724" s="99">
        <v>18520.856329790226</v>
      </c>
      <c r="I11724" s="99">
        <v>72.121571621635468</v>
      </c>
      <c r="J11724" s="96"/>
      <c r="K11724" s="96"/>
      <c r="L11724" s="96"/>
      <c r="M11724" s="96"/>
      <c r="N11724" s="96"/>
      <c r="O11724" s="96"/>
      <c r="P11724" s="96"/>
    </row>
    <row r="11725" spans="1:16" x14ac:dyDescent="0.25">
      <c r="A11725" s="97">
        <v>43819</v>
      </c>
      <c r="B11725" s="101">
        <v>53</v>
      </c>
      <c r="C11725" s="92" t="str">
        <f t="shared" si="549"/>
        <v>POST /file-payment-consents</v>
      </c>
      <c r="D11725" s="94" t="s">
        <v>208</v>
      </c>
      <c r="E11725" s="93" t="str">
        <f t="shared" si="550"/>
        <v>PISP</v>
      </c>
      <c r="F11725" s="93" t="str">
        <f t="shared" si="551"/>
        <v>N</v>
      </c>
      <c r="G11725" s="95">
        <v>12950231.953551816</v>
      </c>
      <c r="H11725" s="99">
        <v>14609.363848770479</v>
      </c>
      <c r="I11725" s="99">
        <v>22.52937819008044</v>
      </c>
      <c r="J11725" s="96"/>
      <c r="K11725" s="96"/>
      <c r="L11725" s="96"/>
      <c r="M11725" s="96"/>
      <c r="N11725" s="96"/>
      <c r="O11725" s="96"/>
      <c r="P11725" s="96"/>
    </row>
    <row r="11726" spans="1:16" x14ac:dyDescent="0.25">
      <c r="A11726" s="97">
        <v>43819</v>
      </c>
      <c r="B11726" s="101">
        <v>54</v>
      </c>
      <c r="C11726" s="92" t="str">
        <f t="shared" si="549"/>
        <v>GET /file-payment-consents/{ConsentId}</v>
      </c>
      <c r="D11726" s="94" t="s">
        <v>208</v>
      </c>
      <c r="E11726" s="93" t="str">
        <f t="shared" si="550"/>
        <v>PISP</v>
      </c>
      <c r="F11726" s="93" t="str">
        <f t="shared" si="551"/>
        <v>N</v>
      </c>
      <c r="G11726" s="95">
        <v>19191715.131314658</v>
      </c>
      <c r="H11726" s="99">
        <v>22819.145428057982</v>
      </c>
      <c r="I11726" s="99">
        <v>203.42160957142508</v>
      </c>
      <c r="J11726" s="96"/>
      <c r="K11726" s="96"/>
      <c r="L11726" s="96"/>
      <c r="M11726" s="96"/>
      <c r="N11726" s="96"/>
      <c r="O11726" s="96"/>
      <c r="P11726" s="96"/>
    </row>
    <row r="11727" spans="1:16" x14ac:dyDescent="0.25">
      <c r="A11727" s="97">
        <v>43819</v>
      </c>
      <c r="B11727" s="101">
        <v>55</v>
      </c>
      <c r="C11727" s="92" t="str">
        <f t="shared" si="549"/>
        <v>POST /file-payment-consents/{ConsentId}/file</v>
      </c>
      <c r="D11727" s="94" t="s">
        <v>208</v>
      </c>
      <c r="E11727" s="93" t="str">
        <f t="shared" si="550"/>
        <v>PISP</v>
      </c>
      <c r="F11727" s="93" t="str">
        <f t="shared" si="551"/>
        <v>N</v>
      </c>
      <c r="G11727" s="95">
        <v>21415610.130920112</v>
      </c>
      <c r="H11727" s="99">
        <v>33002.622967487354</v>
      </c>
      <c r="I11727" s="99">
        <v>69.484292420832475</v>
      </c>
      <c r="J11727" s="96"/>
      <c r="K11727" s="96"/>
      <c r="L11727" s="96"/>
      <c r="M11727" s="96"/>
      <c r="N11727" s="96"/>
      <c r="O11727" s="96"/>
      <c r="P11727" s="96"/>
    </row>
    <row r="11728" spans="1:16" x14ac:dyDescent="0.25">
      <c r="A11728" s="97">
        <v>43819</v>
      </c>
      <c r="B11728" s="101">
        <v>56</v>
      </c>
      <c r="C11728" s="92" t="str">
        <f t="shared" si="549"/>
        <v>GET /file-payment-consents/{ConsentId}/file</v>
      </c>
      <c r="D11728" s="94" t="s">
        <v>208</v>
      </c>
      <c r="E11728" s="93" t="str">
        <f t="shared" si="550"/>
        <v>PISP</v>
      </c>
      <c r="F11728" s="93" t="str">
        <f t="shared" si="551"/>
        <v>N</v>
      </c>
      <c r="G11728" s="95">
        <v>24900422.467902742</v>
      </c>
      <c r="H11728" s="99">
        <v>32687.819977850533</v>
      </c>
      <c r="I11728" s="99">
        <v>39.29437601407863</v>
      </c>
      <c r="J11728" s="96"/>
      <c r="K11728" s="96"/>
      <c r="L11728" s="96"/>
      <c r="M11728" s="96"/>
      <c r="N11728" s="96"/>
      <c r="O11728" s="96"/>
      <c r="P11728" s="96"/>
    </row>
    <row r="11729" spans="1:16" x14ac:dyDescent="0.25">
      <c r="A11729" s="97">
        <v>43819</v>
      </c>
      <c r="B11729" s="101">
        <v>57</v>
      </c>
      <c r="C11729" s="92" t="str">
        <f t="shared" si="549"/>
        <v>POST /file-payments</v>
      </c>
      <c r="D11729" s="94" t="s">
        <v>208</v>
      </c>
      <c r="E11729" s="93" t="str">
        <f t="shared" si="550"/>
        <v>PISP</v>
      </c>
      <c r="F11729" s="93" t="str">
        <f t="shared" si="551"/>
        <v>Y</v>
      </c>
      <c r="G11729" s="95">
        <v>362166214.91076142</v>
      </c>
      <c r="H11729" s="99">
        <v>4278.4986848139297</v>
      </c>
      <c r="I11729" s="99">
        <v>60.053979841577537</v>
      </c>
      <c r="J11729" s="96"/>
      <c r="K11729" s="96"/>
      <c r="L11729" s="96"/>
      <c r="M11729" s="96"/>
      <c r="N11729" s="96"/>
      <c r="O11729" s="96"/>
      <c r="P11729" s="96"/>
    </row>
    <row r="11730" spans="1:16" x14ac:dyDescent="0.25">
      <c r="A11730" s="97">
        <v>43819</v>
      </c>
      <c r="B11730" s="101">
        <v>58</v>
      </c>
      <c r="C11730" s="92" t="str">
        <f t="shared" si="549"/>
        <v>GET /file-payments/{FilePaymentId}</v>
      </c>
      <c r="D11730" s="94" t="s">
        <v>208</v>
      </c>
      <c r="E11730" s="93" t="str">
        <f t="shared" si="550"/>
        <v>PISP</v>
      </c>
      <c r="F11730" s="93" t="str">
        <f t="shared" si="551"/>
        <v>Y</v>
      </c>
      <c r="G11730" s="95">
        <v>65190800.301423833</v>
      </c>
      <c r="H11730" s="99">
        <v>919.99725279003485</v>
      </c>
      <c r="I11730" s="99">
        <v>117.47713808808497</v>
      </c>
      <c r="J11730" s="96"/>
      <c r="K11730" s="96"/>
      <c r="L11730" s="96"/>
      <c r="M11730" s="96"/>
      <c r="N11730" s="96"/>
      <c r="O11730" s="96"/>
      <c r="P11730" s="96"/>
    </row>
    <row r="11731" spans="1:16" x14ac:dyDescent="0.25">
      <c r="A11731" s="97">
        <v>43819</v>
      </c>
      <c r="B11731" s="101">
        <v>59</v>
      </c>
      <c r="C11731" s="92" t="str">
        <f t="shared" si="549"/>
        <v>GET /file-payments/{FilePaymentId}/report-file</v>
      </c>
      <c r="D11731" s="94" t="s">
        <v>208</v>
      </c>
      <c r="E11731" s="93" t="str">
        <f t="shared" si="550"/>
        <v>PISP</v>
      </c>
      <c r="F11731" s="93" t="str">
        <f t="shared" si="551"/>
        <v>Y</v>
      </c>
      <c r="G11731" s="95">
        <v>58959324.224485084</v>
      </c>
      <c r="H11731" s="99">
        <v>2662.7802167996497</v>
      </c>
      <c r="I11731" s="99">
        <v>81.156283008775773</v>
      </c>
      <c r="J11731" s="96"/>
      <c r="K11731" s="96"/>
      <c r="L11731" s="96"/>
      <c r="M11731" s="96"/>
      <c r="N11731" s="96"/>
      <c r="O11731" s="96"/>
      <c r="P11731" s="96"/>
    </row>
    <row r="11732" spans="1:16" x14ac:dyDescent="0.25">
      <c r="A11732" s="97">
        <v>43819</v>
      </c>
      <c r="B11732" s="101">
        <v>60</v>
      </c>
      <c r="C11732" s="92" t="str">
        <f t="shared" si="549"/>
        <v>POST /funds-confirmation-consents</v>
      </c>
      <c r="D11732" s="94" t="s">
        <v>208</v>
      </c>
      <c r="E11732" s="93" t="str">
        <f t="shared" si="550"/>
        <v>CoF</v>
      </c>
      <c r="F11732" s="93" t="str">
        <f t="shared" si="551"/>
        <v>N</v>
      </c>
      <c r="G11732" s="95">
        <v>13628493.814396907</v>
      </c>
      <c r="H11732" s="99">
        <v>14050.622714042136</v>
      </c>
      <c r="I11732" s="99">
        <v>13.069690385353818</v>
      </c>
      <c r="J11732" s="96"/>
      <c r="K11732" s="96"/>
      <c r="L11732" s="96"/>
      <c r="M11732" s="96"/>
      <c r="N11732" s="96"/>
      <c r="O11732" s="96"/>
      <c r="P11732" s="96"/>
    </row>
    <row r="11733" spans="1:16" x14ac:dyDescent="0.25">
      <c r="A11733" s="97">
        <v>43819</v>
      </c>
      <c r="B11733" s="101">
        <v>61</v>
      </c>
      <c r="C11733" s="92" t="str">
        <f t="shared" si="549"/>
        <v>GET /funds-confirmation-consents/{ConsentId}</v>
      </c>
      <c r="D11733" s="94" t="s">
        <v>208</v>
      </c>
      <c r="E11733" s="93" t="str">
        <f t="shared" si="550"/>
        <v>CoF</v>
      </c>
      <c r="F11733" s="93" t="str">
        <f t="shared" si="551"/>
        <v>N</v>
      </c>
      <c r="G11733" s="95">
        <v>21664994.747935053</v>
      </c>
      <c r="H11733" s="99">
        <v>43040.32464752088</v>
      </c>
      <c r="I11733" s="99">
        <v>190.42009692483322</v>
      </c>
      <c r="J11733" s="96"/>
      <c r="K11733" s="96"/>
      <c r="L11733" s="96"/>
      <c r="M11733" s="96"/>
      <c r="N11733" s="96"/>
      <c r="O11733" s="96"/>
      <c r="P11733" s="96"/>
    </row>
    <row r="11734" spans="1:16" x14ac:dyDescent="0.25">
      <c r="A11734" s="97">
        <v>43819</v>
      </c>
      <c r="B11734" s="101">
        <v>62</v>
      </c>
      <c r="C11734" s="92" t="str">
        <f t="shared" si="549"/>
        <v>DELETE /funds-confirmation-consents/{ConsentId}</v>
      </c>
      <c r="D11734" s="94" t="s">
        <v>208</v>
      </c>
      <c r="E11734" s="93" t="str">
        <f t="shared" si="550"/>
        <v>CoF</v>
      </c>
      <c r="F11734" s="93" t="str">
        <f t="shared" si="551"/>
        <v>N</v>
      </c>
      <c r="G11734" s="95">
        <v>5786375.5019483631</v>
      </c>
      <c r="H11734" s="99">
        <v>13312.136346850712</v>
      </c>
      <c r="I11734" s="99">
        <v>122.98266626701417</v>
      </c>
      <c r="J11734" s="96"/>
      <c r="K11734" s="96"/>
      <c r="L11734" s="96"/>
      <c r="M11734" s="96"/>
      <c r="N11734" s="96"/>
      <c r="O11734" s="96"/>
      <c r="P11734" s="96"/>
    </row>
    <row r="11735" spans="1:16" x14ac:dyDescent="0.25">
      <c r="A11735" s="97">
        <v>43819</v>
      </c>
      <c r="B11735" s="101">
        <v>63</v>
      </c>
      <c r="C11735" s="92" t="str">
        <f t="shared" si="549"/>
        <v>POST /funds-confirmations</v>
      </c>
      <c r="D11735" s="94" t="s">
        <v>208</v>
      </c>
      <c r="E11735" s="93" t="str">
        <f t="shared" si="550"/>
        <v>CoF</v>
      </c>
      <c r="F11735" s="93" t="str">
        <f t="shared" si="551"/>
        <v>Y</v>
      </c>
      <c r="G11735" s="95">
        <v>8814792.0293489825</v>
      </c>
      <c r="H11735" s="103">
        <v>19154.943328064786</v>
      </c>
      <c r="I11735" s="103">
        <v>239.24238799479727</v>
      </c>
      <c r="J11735" s="96"/>
      <c r="K11735" s="96"/>
      <c r="L11735" s="96"/>
      <c r="M11735" s="96"/>
      <c r="N11735" s="96"/>
      <c r="O11735" s="96"/>
      <c r="P11735" s="96"/>
    </row>
    <row r="11736" spans="1:16" x14ac:dyDescent="0.25">
      <c r="A11736" s="97">
        <v>43819</v>
      </c>
      <c r="B11736" s="101">
        <v>75</v>
      </c>
      <c r="C11736" s="92" t="str">
        <f t="shared" si="549"/>
        <v>GET /domestic-payment-consents/{ConsentId}/funds-confirmation</v>
      </c>
      <c r="D11736" s="94" t="s">
        <v>208</v>
      </c>
      <c r="E11736" s="93" t="str">
        <f t="shared" si="550"/>
        <v>CoF</v>
      </c>
      <c r="F11736" s="93" t="str">
        <f t="shared" si="551"/>
        <v>Y</v>
      </c>
      <c r="G11736" s="95">
        <v>3763037.3637837674</v>
      </c>
      <c r="H11736" s="99">
        <v>6742.8988056266999</v>
      </c>
      <c r="I11736" s="99">
        <v>217.30541455688612</v>
      </c>
      <c r="J11736" s="96"/>
      <c r="K11736" s="96"/>
      <c r="L11736" s="96"/>
      <c r="M11736" s="96"/>
      <c r="N11736" s="96"/>
      <c r="O11736" s="96"/>
      <c r="P11736" s="96"/>
    </row>
    <row r="11737" spans="1:16" x14ac:dyDescent="0.25">
      <c r="A11737" s="97">
        <v>43819</v>
      </c>
      <c r="B11737" s="101">
        <v>76</v>
      </c>
      <c r="C11737" s="92" t="str">
        <f t="shared" si="549"/>
        <v>GET /international-payment-consents/{ConsentId}/funds-confirmation</v>
      </c>
      <c r="D11737" s="94" t="s">
        <v>208</v>
      </c>
      <c r="E11737" s="93" t="str">
        <f t="shared" si="550"/>
        <v>CoF</v>
      </c>
      <c r="F11737" s="93" t="str">
        <f t="shared" si="551"/>
        <v>Y</v>
      </c>
      <c r="G11737" s="95">
        <v>16260322.511300825</v>
      </c>
      <c r="H11737" s="99">
        <v>42847.218054646641</v>
      </c>
      <c r="I11737" s="99">
        <v>96.410932066852126</v>
      </c>
      <c r="J11737" s="96"/>
      <c r="K11737" s="96"/>
      <c r="L11737" s="96"/>
      <c r="M11737" s="96"/>
      <c r="N11737" s="96"/>
      <c r="O11737" s="96"/>
      <c r="P11737" s="96"/>
    </row>
    <row r="11738" spans="1:16" x14ac:dyDescent="0.25">
      <c r="A11738" s="97">
        <v>43819</v>
      </c>
      <c r="B11738" s="101">
        <v>77</v>
      </c>
      <c r="C11738" s="92" t="str">
        <f t="shared" si="549"/>
        <v>GET /international-scheduled-payment-consents/{ConsentId}/funds-confirmation</v>
      </c>
      <c r="D11738" s="94" t="s">
        <v>208</v>
      </c>
      <c r="E11738" s="93" t="str">
        <f t="shared" si="550"/>
        <v>CoF</v>
      </c>
      <c r="F11738" s="93" t="str">
        <f t="shared" si="551"/>
        <v>Y</v>
      </c>
      <c r="G11738" s="95">
        <v>28721789.372263882</v>
      </c>
      <c r="H11738" s="99">
        <v>48553.43834190796</v>
      </c>
      <c r="I11738" s="99">
        <v>9.4572065692981511</v>
      </c>
      <c r="J11738" s="96"/>
      <c r="K11738" s="96"/>
      <c r="L11738" s="96"/>
      <c r="M11738" s="96"/>
      <c r="N11738" s="96"/>
      <c r="O11738" s="96"/>
      <c r="P11738" s="96"/>
    </row>
    <row r="11739" spans="1:16" x14ac:dyDescent="0.25">
      <c r="A11739" s="97">
        <v>43819</v>
      </c>
      <c r="B11739" s="101">
        <v>78</v>
      </c>
      <c r="C11739" s="92" t="str">
        <f t="shared" si="549"/>
        <v>GET /accounts/{AccountId}/parties</v>
      </c>
      <c r="D11739" s="94" t="s">
        <v>208</v>
      </c>
      <c r="E11739" s="93" t="str">
        <f t="shared" si="550"/>
        <v>AISP</v>
      </c>
      <c r="F11739" s="93" t="str">
        <f t="shared" si="551"/>
        <v>Y</v>
      </c>
      <c r="G11739" s="104">
        <v>1089678.5876862332</v>
      </c>
      <c r="H11739" s="99">
        <v>50363.047656855611</v>
      </c>
      <c r="I11739" s="99">
        <v>0</v>
      </c>
      <c r="J11739" s="96"/>
      <c r="K11739" s="96"/>
      <c r="L11739" s="96"/>
      <c r="M11739" s="96"/>
      <c r="N11739" s="96"/>
      <c r="O11739" s="96"/>
      <c r="P11739" s="96"/>
    </row>
    <row r="11740" spans="1:16" x14ac:dyDescent="0.25">
      <c r="A11740" s="97">
        <v>43819</v>
      </c>
      <c r="B11740" s="101">
        <v>79</v>
      </c>
      <c r="C11740" s="92" t="str">
        <f t="shared" si="549"/>
        <v>GET /domestic-payments/{DomesticPaymentId}/payment-details</v>
      </c>
      <c r="D11740" s="94" t="s">
        <v>208</v>
      </c>
      <c r="E11740" s="93" t="str">
        <f t="shared" si="550"/>
        <v>PISP</v>
      </c>
      <c r="F11740" s="93" t="str">
        <f t="shared" si="551"/>
        <v>Y</v>
      </c>
      <c r="G11740" s="104">
        <v>34719129.829491988</v>
      </c>
      <c r="H11740" s="99">
        <v>42696.645065426725</v>
      </c>
      <c r="I11740" s="99">
        <v>73.607627602749005</v>
      </c>
      <c r="J11740" s="96"/>
      <c r="K11740" s="96"/>
      <c r="L11740" s="96"/>
      <c r="M11740" s="96"/>
      <c r="N11740" s="96"/>
      <c r="O11740" s="96"/>
      <c r="P11740" s="96"/>
    </row>
    <row r="11741" spans="1:16" x14ac:dyDescent="0.25">
      <c r="A11741" s="97">
        <v>43819</v>
      </c>
      <c r="B11741" s="101">
        <v>80</v>
      </c>
      <c r="C11741" s="92" t="str">
        <f t="shared" si="549"/>
        <v>GET /domestic-scheduled-payments/{DomesticScheduledPaymentId}/payment-details</v>
      </c>
      <c r="D11741" s="94" t="s">
        <v>208</v>
      </c>
      <c r="E11741" s="93" t="str">
        <f t="shared" si="550"/>
        <v>PISP</v>
      </c>
      <c r="F11741" s="93" t="str">
        <f t="shared" si="551"/>
        <v>Y</v>
      </c>
      <c r="G11741" s="104">
        <v>14889794.51353593</v>
      </c>
      <c r="H11741" s="99">
        <v>37005.912712386606</v>
      </c>
      <c r="I11741" s="99">
        <v>94.387207563870987</v>
      </c>
      <c r="J11741" s="96"/>
      <c r="K11741" s="96"/>
      <c r="L11741" s="96"/>
      <c r="M11741" s="96"/>
      <c r="N11741" s="96"/>
      <c r="O11741" s="96"/>
      <c r="P11741" s="96"/>
    </row>
    <row r="11742" spans="1:16" x14ac:dyDescent="0.25">
      <c r="A11742" s="97">
        <v>43819</v>
      </c>
      <c r="B11742" s="101">
        <v>81</v>
      </c>
      <c r="C11742" s="92" t="str">
        <f t="shared" si="549"/>
        <v>GET /domestic-standing-orders/{DomesticStandingOrderId}/payment-details</v>
      </c>
      <c r="D11742" s="94" t="s">
        <v>208</v>
      </c>
      <c r="E11742" s="93" t="str">
        <f t="shared" si="550"/>
        <v>PISP</v>
      </c>
      <c r="F11742" s="93" t="str">
        <f t="shared" si="551"/>
        <v>Y</v>
      </c>
      <c r="G11742" s="104">
        <v>6362821.5155171305</v>
      </c>
      <c r="H11742" s="99">
        <v>8929.146915263751</v>
      </c>
      <c r="I11742" s="99">
        <v>265.83899295538799</v>
      </c>
      <c r="J11742" s="96"/>
      <c r="K11742" s="96"/>
      <c r="L11742" s="96"/>
      <c r="M11742" s="96"/>
      <c r="N11742" s="96"/>
      <c r="O11742" s="96"/>
      <c r="P11742" s="96"/>
    </row>
    <row r="11743" spans="1:16" x14ac:dyDescent="0.25">
      <c r="A11743" s="97">
        <v>43819</v>
      </c>
      <c r="B11743" s="101">
        <v>82</v>
      </c>
      <c r="C11743" s="92" t="str">
        <f t="shared" si="549"/>
        <v>GET /international-payments/{InternationalPaymentId}/payment-details</v>
      </c>
      <c r="D11743" s="94" t="s">
        <v>208</v>
      </c>
      <c r="E11743" s="93" t="str">
        <f t="shared" si="550"/>
        <v>PISP</v>
      </c>
      <c r="F11743" s="93" t="str">
        <f t="shared" si="551"/>
        <v>Y</v>
      </c>
      <c r="G11743" s="104">
        <v>14122973.196220431</v>
      </c>
      <c r="H11743" s="99">
        <v>19695.702923070108</v>
      </c>
      <c r="I11743" s="99">
        <v>65.000074625412125</v>
      </c>
      <c r="J11743" s="96"/>
      <c r="K11743" s="96"/>
      <c r="L11743" s="96"/>
      <c r="M11743" s="96"/>
      <c r="N11743" s="96"/>
      <c r="O11743" s="96"/>
      <c r="P11743" s="96"/>
    </row>
    <row r="11744" spans="1:16" x14ac:dyDescent="0.25">
      <c r="A11744" s="97">
        <v>43819</v>
      </c>
      <c r="B11744" s="101">
        <v>83</v>
      </c>
      <c r="C11744" s="92" t="str">
        <f t="shared" si="549"/>
        <v>GET /international-scheduled-payments/{InternationalScheduledPaymentId}/payment-details</v>
      </c>
      <c r="D11744" s="94" t="s">
        <v>208</v>
      </c>
      <c r="E11744" s="93" t="str">
        <f t="shared" si="550"/>
        <v>PISP</v>
      </c>
      <c r="F11744" s="93" t="str">
        <f t="shared" si="551"/>
        <v>Y</v>
      </c>
      <c r="G11744" s="104">
        <v>22962000.519839101</v>
      </c>
      <c r="H11744" s="99">
        <v>37191.881055494014</v>
      </c>
      <c r="I11744" s="99">
        <v>56.003142158477438</v>
      </c>
      <c r="J11744" s="96"/>
      <c r="K11744" s="96"/>
      <c r="L11744" s="96"/>
      <c r="M11744" s="96"/>
      <c r="N11744" s="96"/>
      <c r="O11744" s="96"/>
      <c r="P11744" s="96"/>
    </row>
    <row r="11745" spans="1:16" x14ac:dyDescent="0.25">
      <c r="A11745" s="97">
        <v>43819</v>
      </c>
      <c r="B11745" s="101">
        <v>84</v>
      </c>
      <c r="C11745" s="92" t="str">
        <f t="shared" si="549"/>
        <v>GET /international-standing-orders/{InternationalStandingOrderPaymentId}/payment-details</v>
      </c>
      <c r="D11745" s="94" t="s">
        <v>208</v>
      </c>
      <c r="E11745" s="93" t="str">
        <f t="shared" si="550"/>
        <v>PISP</v>
      </c>
      <c r="F11745" s="93" t="str">
        <f t="shared" si="551"/>
        <v>Y</v>
      </c>
      <c r="G11745" s="104">
        <v>7244400.3953138841</v>
      </c>
      <c r="H11745" s="99">
        <v>20372.941962769251</v>
      </c>
      <c r="I11745" s="99">
        <v>79.333728783799017</v>
      </c>
      <c r="J11745" s="96"/>
      <c r="K11745" s="96"/>
      <c r="L11745" s="96"/>
      <c r="M11745" s="96"/>
      <c r="N11745" s="96"/>
      <c r="O11745" s="96"/>
      <c r="P11745" s="96"/>
    </row>
    <row r="11746" spans="1:16" x14ac:dyDescent="0.25">
      <c r="A11746" s="97">
        <v>43819</v>
      </c>
      <c r="B11746" s="101">
        <v>85</v>
      </c>
      <c r="C11746" s="92" t="str">
        <f t="shared" si="549"/>
        <v>GET /file-payments/{FilePaymentId}/payment-details</v>
      </c>
      <c r="D11746" s="94" t="s">
        <v>208</v>
      </c>
      <c r="E11746" s="93" t="str">
        <f t="shared" si="550"/>
        <v>PISP</v>
      </c>
      <c r="F11746" s="93" t="str">
        <f t="shared" si="551"/>
        <v>Y</v>
      </c>
      <c r="G11746" s="104">
        <v>64855256.6469336</v>
      </c>
      <c r="H11746" s="99">
        <v>2929.0582384796153</v>
      </c>
      <c r="I11746" s="99">
        <v>89.271911309653362</v>
      </c>
      <c r="J11746" s="96"/>
      <c r="K11746" s="96"/>
      <c r="L11746" s="96"/>
      <c r="M11746" s="96"/>
      <c r="N11746" s="96"/>
      <c r="O11746" s="96"/>
      <c r="P11746" s="96"/>
    </row>
    <row r="11747" spans="1:16" x14ac:dyDescent="0.25">
      <c r="A11747" s="97">
        <v>43819</v>
      </c>
      <c r="B11747" s="101">
        <v>86</v>
      </c>
      <c r="C11747" s="92" t="str">
        <f t="shared" si="549"/>
        <v>POST /event-subscriptions</v>
      </c>
      <c r="D11747" s="94" t="s">
        <v>208</v>
      </c>
      <c r="E11747" s="93" t="str">
        <f t="shared" si="550"/>
        <v>Notifications</v>
      </c>
      <c r="F11747" s="93" t="str">
        <f t="shared" si="551"/>
        <v>N</v>
      </c>
      <c r="G11747" s="104">
        <v>12265644.432957217</v>
      </c>
      <c r="H11747" s="99">
        <v>12645.560442637923</v>
      </c>
      <c r="I11747" s="99">
        <v>11.762721346818436</v>
      </c>
      <c r="J11747" s="96"/>
      <c r="K11747" s="96"/>
      <c r="L11747" s="96"/>
      <c r="M11747" s="96"/>
      <c r="N11747" s="96"/>
      <c r="O11747" s="96"/>
      <c r="P11747" s="96"/>
    </row>
    <row r="11748" spans="1:16" x14ac:dyDescent="0.25">
      <c r="A11748" s="97">
        <v>43819</v>
      </c>
      <c r="B11748" s="101">
        <v>87</v>
      </c>
      <c r="C11748" s="92" t="str">
        <f t="shared" si="549"/>
        <v>GET /event-subscriptions</v>
      </c>
      <c r="D11748" s="94" t="s">
        <v>208</v>
      </c>
      <c r="E11748" s="93" t="str">
        <f t="shared" si="550"/>
        <v>Notifications</v>
      </c>
      <c r="F11748" s="93" t="str">
        <f t="shared" si="551"/>
        <v>N</v>
      </c>
      <c r="G11748" s="104">
        <v>19498495.273141548</v>
      </c>
      <c r="H11748" s="99">
        <v>38736.29218276879</v>
      </c>
      <c r="I11748" s="99">
        <v>171.37808723234991</v>
      </c>
      <c r="J11748" s="96"/>
      <c r="K11748" s="96"/>
      <c r="L11748" s="96"/>
      <c r="M11748" s="96"/>
      <c r="N11748" s="96"/>
      <c r="O11748" s="96"/>
      <c r="P11748" s="96"/>
    </row>
    <row r="11749" spans="1:16" x14ac:dyDescent="0.25">
      <c r="A11749" s="97">
        <v>43819</v>
      </c>
      <c r="B11749" s="101">
        <v>88</v>
      </c>
      <c r="C11749" s="92" t="str">
        <f t="shared" si="549"/>
        <v>PUT /event-subscriptions/{EventSubscriptionId}</v>
      </c>
      <c r="D11749" s="94" t="s">
        <v>208</v>
      </c>
      <c r="E11749" s="93" t="str">
        <f t="shared" si="550"/>
        <v>Notifications</v>
      </c>
      <c r="F11749" s="93" t="str">
        <f t="shared" si="551"/>
        <v>N</v>
      </c>
      <c r="G11749" s="104">
        <v>12878926.654605078</v>
      </c>
      <c r="H11749" s="99">
        <v>13277.83846476982</v>
      </c>
      <c r="I11749" s="99">
        <v>12.350857414159359</v>
      </c>
      <c r="J11749" s="96"/>
      <c r="K11749" s="96"/>
      <c r="L11749" s="96"/>
      <c r="M11749" s="96"/>
      <c r="N11749" s="96"/>
      <c r="O11749" s="96"/>
      <c r="P11749" s="96"/>
    </row>
    <row r="11750" spans="1:16" x14ac:dyDescent="0.25">
      <c r="A11750" s="97">
        <v>43819</v>
      </c>
      <c r="B11750" s="101">
        <v>89</v>
      </c>
      <c r="C11750" s="92" t="str">
        <f t="shared" si="549"/>
        <v>DELETE /event-subscriptions/{EventSubscriptionId}</v>
      </c>
      <c r="D11750" s="94" t="s">
        <v>208</v>
      </c>
      <c r="E11750" s="93" t="str">
        <f t="shared" si="550"/>
        <v>Notifications</v>
      </c>
      <c r="F11750" s="93" t="str">
        <f t="shared" si="551"/>
        <v>N</v>
      </c>
      <c r="G11750" s="104">
        <v>6365013.0521432003</v>
      </c>
      <c r="H11750" s="99">
        <v>14643.349981535785</v>
      </c>
      <c r="I11750" s="99">
        <v>135.2809328937156</v>
      </c>
      <c r="J11750" s="96"/>
      <c r="K11750" s="96"/>
      <c r="L11750" s="96"/>
      <c r="M11750" s="96"/>
      <c r="N11750" s="96"/>
      <c r="O11750" s="96"/>
      <c r="P11750" s="96"/>
    </row>
    <row r="11751" spans="1:16" x14ac:dyDescent="0.25">
      <c r="A11751" s="97">
        <v>43819</v>
      </c>
      <c r="B11751" s="101">
        <v>90</v>
      </c>
      <c r="C11751" s="92" t="str">
        <f t="shared" si="549"/>
        <v>POST /event-notifications</v>
      </c>
      <c r="D11751" s="94" t="s">
        <v>208</v>
      </c>
      <c r="E11751" s="93" t="str">
        <f t="shared" si="550"/>
        <v>Notifications</v>
      </c>
      <c r="F11751" s="93" t="str">
        <f t="shared" si="551"/>
        <v>N</v>
      </c>
      <c r="G11751" s="104">
        <v>8374052.4278815333</v>
      </c>
      <c r="H11751" s="99">
        <v>18197.196161661544</v>
      </c>
      <c r="I11751" s="99">
        <v>227.28026859505741</v>
      </c>
      <c r="J11751" s="96"/>
      <c r="K11751" s="96"/>
      <c r="L11751" s="96"/>
      <c r="M11751" s="96"/>
      <c r="N11751" s="96"/>
      <c r="O11751" s="96"/>
      <c r="P11751" s="96"/>
    </row>
    <row r="11752" spans="1:16" x14ac:dyDescent="0.25">
      <c r="A11752" s="97">
        <v>43819</v>
      </c>
      <c r="B11752" s="101">
        <v>91</v>
      </c>
      <c r="C11752" s="92" t="str">
        <f t="shared" si="549"/>
        <v>POST /events</v>
      </c>
      <c r="D11752" s="94" t="s">
        <v>208</v>
      </c>
      <c r="E11752" s="93" t="str">
        <f t="shared" si="550"/>
        <v>Notifications</v>
      </c>
      <c r="F11752" s="93" t="str">
        <f t="shared" si="551"/>
        <v>N</v>
      </c>
      <c r="G11752" s="104">
        <v>5207737.9517535269</v>
      </c>
      <c r="H11752" s="99">
        <v>11980.92271216564</v>
      </c>
      <c r="I11752" s="99">
        <v>110.68439964031275</v>
      </c>
      <c r="J11752" s="96"/>
      <c r="K11752" s="96"/>
      <c r="L11752" s="96"/>
      <c r="M11752" s="96"/>
      <c r="N11752" s="96"/>
      <c r="O11752" s="96"/>
      <c r="P11752" s="96"/>
    </row>
    <row r="11753" spans="1:16" x14ac:dyDescent="0.25">
      <c r="A11753" s="97">
        <v>43820</v>
      </c>
      <c r="B11753" s="101">
        <v>0</v>
      </c>
      <c r="C11753" s="92" t="str">
        <f t="shared" si="549"/>
        <v>OIDC endpoints for token IDs</v>
      </c>
      <c r="D11753" s="94" t="s">
        <v>207</v>
      </c>
      <c r="E11753" s="93" t="str">
        <f t="shared" si="550"/>
        <v>OIDC</v>
      </c>
      <c r="F11753" s="93" t="str">
        <f t="shared" si="551"/>
        <v>N</v>
      </c>
      <c r="G11753" s="111">
        <v>842396626.1946094</v>
      </c>
      <c r="H11753" s="103">
        <v>1862590.1576296715</v>
      </c>
      <c r="I11753" s="103">
        <v>580.54937348396231</v>
      </c>
      <c r="J11753" s="96"/>
      <c r="K11753" s="96"/>
      <c r="L11753" s="96"/>
      <c r="M11753" s="96"/>
      <c r="N11753" s="96"/>
      <c r="O11753" s="96"/>
      <c r="P11753" s="96"/>
    </row>
    <row r="11754" spans="1:16" x14ac:dyDescent="0.25">
      <c r="A11754" s="100">
        <v>43820</v>
      </c>
      <c r="B11754" s="101">
        <v>1</v>
      </c>
      <c r="C11754" s="92" t="str">
        <f t="shared" si="549"/>
        <v>POST /account-access-consents</v>
      </c>
      <c r="D11754" s="94" t="s">
        <v>207</v>
      </c>
      <c r="E11754" s="93" t="str">
        <f t="shared" si="550"/>
        <v>AISP</v>
      </c>
      <c r="F11754" s="93" t="str">
        <f t="shared" si="551"/>
        <v>N</v>
      </c>
      <c r="G11754" s="95">
        <v>797249.98090441781</v>
      </c>
      <c r="H11754" s="102">
        <v>31503.625787473989</v>
      </c>
      <c r="I11754" s="102">
        <v>90.297116284286929</v>
      </c>
      <c r="J11754" s="96"/>
      <c r="K11754" s="96"/>
      <c r="L11754" s="96"/>
      <c r="M11754" s="96"/>
      <c r="N11754" s="96"/>
      <c r="O11754" s="96"/>
      <c r="P11754" s="96"/>
    </row>
    <row r="11755" spans="1:16" x14ac:dyDescent="0.25">
      <c r="A11755" s="100">
        <v>43820</v>
      </c>
      <c r="B11755" s="101">
        <v>2</v>
      </c>
      <c r="C11755" s="92" t="str">
        <f t="shared" si="549"/>
        <v>GET /account-access-consents/{ConsentId}</v>
      </c>
      <c r="D11755" s="94" t="s">
        <v>207</v>
      </c>
      <c r="E11755" s="93" t="str">
        <f t="shared" si="550"/>
        <v>AISP</v>
      </c>
      <c r="F11755" s="93" t="str">
        <f t="shared" si="551"/>
        <v>N</v>
      </c>
      <c r="G11755" s="95">
        <v>1434932.6868855101</v>
      </c>
      <c r="H11755" s="102">
        <v>32218.787021757329</v>
      </c>
      <c r="I11755" s="102">
        <v>34.592613847072514</v>
      </c>
      <c r="J11755" s="96"/>
      <c r="K11755" s="96"/>
      <c r="L11755" s="96"/>
      <c r="M11755" s="96"/>
      <c r="N11755" s="96"/>
      <c r="O11755" s="96"/>
      <c r="P11755" s="96"/>
    </row>
    <row r="11756" spans="1:16" x14ac:dyDescent="0.25">
      <c r="A11756" s="100">
        <v>43820</v>
      </c>
      <c r="B11756" s="101">
        <v>3</v>
      </c>
      <c r="C11756" s="92" t="str">
        <f t="shared" si="549"/>
        <v>DELETE /account-access-consents/{ConsentId}</v>
      </c>
      <c r="D11756" s="94" t="s">
        <v>207</v>
      </c>
      <c r="E11756" s="93" t="str">
        <f t="shared" si="550"/>
        <v>AISP</v>
      </c>
      <c r="F11756" s="93" t="str">
        <f t="shared" si="551"/>
        <v>N</v>
      </c>
      <c r="G11756" s="95">
        <v>693705.33588173089</v>
      </c>
      <c r="H11756" s="102">
        <v>23852.547858590351</v>
      </c>
      <c r="I11756" s="102">
        <v>314.60220639457572</v>
      </c>
      <c r="J11756" s="96"/>
      <c r="K11756" s="96"/>
      <c r="L11756" s="96"/>
      <c r="M11756" s="96"/>
      <c r="N11756" s="96"/>
      <c r="O11756" s="96"/>
      <c r="P11756" s="96"/>
    </row>
    <row r="11757" spans="1:16" x14ac:dyDescent="0.25">
      <c r="A11757" s="100">
        <v>43820</v>
      </c>
      <c r="B11757" s="101">
        <v>4</v>
      </c>
      <c r="C11757" s="92" t="str">
        <f t="shared" si="549"/>
        <v>GET /accounts</v>
      </c>
      <c r="D11757" s="94" t="s">
        <v>207</v>
      </c>
      <c r="E11757" s="93" t="str">
        <f t="shared" si="550"/>
        <v>AISP</v>
      </c>
      <c r="F11757" s="93" t="str">
        <f t="shared" si="551"/>
        <v>Y</v>
      </c>
      <c r="G11757" s="95">
        <v>1870473.5470218274</v>
      </c>
      <c r="H11757" s="102">
        <v>29335.502091784783</v>
      </c>
      <c r="I11757" s="102">
        <v>74.038947936642259</v>
      </c>
      <c r="J11757" s="96"/>
      <c r="K11757" s="96"/>
      <c r="L11757" s="96"/>
      <c r="M11757" s="96"/>
      <c r="N11757" s="96"/>
      <c r="O11757" s="96"/>
      <c r="P11757" s="96"/>
    </row>
    <row r="11758" spans="1:16" x14ac:dyDescent="0.25">
      <c r="A11758" s="100">
        <v>43820</v>
      </c>
      <c r="B11758" s="101">
        <v>5</v>
      </c>
      <c r="C11758" s="92" t="str">
        <f t="shared" si="549"/>
        <v>GET /accounts/{AccountId}</v>
      </c>
      <c r="D11758" s="94" t="s">
        <v>207</v>
      </c>
      <c r="E11758" s="93" t="str">
        <f t="shared" si="550"/>
        <v>AISP</v>
      </c>
      <c r="F11758" s="93" t="str">
        <f t="shared" si="551"/>
        <v>Y</v>
      </c>
      <c r="G11758" s="95">
        <v>3108374.0708637782</v>
      </c>
      <c r="H11758" s="102">
        <v>45921.147299010496</v>
      </c>
      <c r="I11758" s="102">
        <v>89.892476170445946</v>
      </c>
      <c r="J11758" s="96"/>
      <c r="K11758" s="96"/>
      <c r="L11758" s="96"/>
      <c r="M11758" s="96"/>
      <c r="N11758" s="96"/>
      <c r="O11758" s="96"/>
      <c r="P11758" s="96"/>
    </row>
    <row r="11759" spans="1:16" x14ac:dyDescent="0.25">
      <c r="A11759" s="100">
        <v>43820</v>
      </c>
      <c r="B11759" s="101">
        <v>6</v>
      </c>
      <c r="C11759" s="92" t="str">
        <f t="shared" si="549"/>
        <v>GET /accounts/{AccountId}/balances</v>
      </c>
      <c r="D11759" s="94" t="s">
        <v>207</v>
      </c>
      <c r="E11759" s="93" t="str">
        <f t="shared" si="550"/>
        <v>AISP</v>
      </c>
      <c r="F11759" s="93" t="str">
        <f t="shared" si="551"/>
        <v>Y</v>
      </c>
      <c r="G11759" s="95">
        <v>2109730.066486428</v>
      </c>
      <c r="H11759" s="102">
        <v>30279.030987116945</v>
      </c>
      <c r="I11759" s="102">
        <v>166.31277396112563</v>
      </c>
      <c r="J11759" s="96"/>
      <c r="K11759" s="96"/>
      <c r="L11759" s="96"/>
      <c r="M11759" s="96"/>
      <c r="N11759" s="96"/>
      <c r="O11759" s="96"/>
      <c r="P11759" s="96"/>
    </row>
    <row r="11760" spans="1:16" x14ac:dyDescent="0.25">
      <c r="A11760" s="100">
        <v>43820</v>
      </c>
      <c r="B11760" s="101">
        <v>7</v>
      </c>
      <c r="C11760" s="92" t="str">
        <f t="shared" si="549"/>
        <v>GET /balances</v>
      </c>
      <c r="D11760" s="94" t="s">
        <v>207</v>
      </c>
      <c r="E11760" s="93" t="str">
        <f t="shared" si="550"/>
        <v>AISP</v>
      </c>
      <c r="F11760" s="93" t="str">
        <f t="shared" si="551"/>
        <v>Y</v>
      </c>
      <c r="G11760" s="95">
        <v>1264278.2750949098</v>
      </c>
      <c r="H11760" s="102">
        <v>20672.250826972984</v>
      </c>
      <c r="I11760" s="102">
        <v>166.2457727098481</v>
      </c>
      <c r="J11760" s="96"/>
      <c r="K11760" s="96"/>
      <c r="L11760" s="96"/>
      <c r="M11760" s="96"/>
      <c r="N11760" s="96"/>
      <c r="O11760" s="96"/>
      <c r="P11760" s="96"/>
    </row>
    <row r="11761" spans="1:16" x14ac:dyDescent="0.25">
      <c r="A11761" s="100">
        <v>43820</v>
      </c>
      <c r="B11761" s="101">
        <v>8</v>
      </c>
      <c r="C11761" s="92" t="str">
        <f t="shared" si="549"/>
        <v>GET /accounts/{AccountId}/transactions</v>
      </c>
      <c r="D11761" s="94" t="s">
        <v>207</v>
      </c>
      <c r="E11761" s="93" t="str">
        <f t="shared" si="550"/>
        <v>AISP</v>
      </c>
      <c r="F11761" s="93" t="str">
        <f t="shared" si="551"/>
        <v>Y</v>
      </c>
      <c r="G11761" s="95">
        <v>35705725.913587727</v>
      </c>
      <c r="H11761" s="102">
        <v>19934.15827110361</v>
      </c>
      <c r="I11761" s="102">
        <v>203.8010332176205</v>
      </c>
      <c r="J11761" s="96"/>
      <c r="K11761" s="96"/>
      <c r="L11761" s="96"/>
      <c r="M11761" s="96"/>
      <c r="N11761" s="96"/>
      <c r="O11761" s="96"/>
      <c r="P11761" s="96"/>
    </row>
    <row r="11762" spans="1:16" x14ac:dyDescent="0.25">
      <c r="A11762" s="100">
        <v>43820</v>
      </c>
      <c r="B11762" s="101">
        <v>9</v>
      </c>
      <c r="C11762" s="92" t="str">
        <f t="shared" si="549"/>
        <v>GET /transactions</v>
      </c>
      <c r="D11762" s="94" t="s">
        <v>207</v>
      </c>
      <c r="E11762" s="93" t="str">
        <f t="shared" si="550"/>
        <v>AISP</v>
      </c>
      <c r="F11762" s="93" t="str">
        <f t="shared" si="551"/>
        <v>Y</v>
      </c>
      <c r="G11762" s="95">
        <v>367621972.30580252</v>
      </c>
      <c r="H11762" s="102">
        <v>40440.239768194602</v>
      </c>
      <c r="I11762" s="102">
        <v>35.045373962122277</v>
      </c>
      <c r="J11762" s="96"/>
      <c r="K11762" s="96"/>
      <c r="L11762" s="96"/>
      <c r="M11762" s="96"/>
      <c r="N11762" s="96"/>
      <c r="O11762" s="96"/>
      <c r="P11762" s="96"/>
    </row>
    <row r="11763" spans="1:16" x14ac:dyDescent="0.25">
      <c r="A11763" s="100">
        <v>43820</v>
      </c>
      <c r="B11763" s="101">
        <v>10</v>
      </c>
      <c r="C11763" s="92" t="str">
        <f t="shared" si="549"/>
        <v>GET /accounts/{AccountId}/beneficiaries</v>
      </c>
      <c r="D11763" s="94" t="s">
        <v>207</v>
      </c>
      <c r="E11763" s="93" t="str">
        <f t="shared" si="550"/>
        <v>AISP</v>
      </c>
      <c r="F11763" s="93" t="str">
        <f t="shared" si="551"/>
        <v>Y</v>
      </c>
      <c r="G11763" s="95">
        <v>2678479.9456063523</v>
      </c>
      <c r="H11763" s="102">
        <v>30145.564267465161</v>
      </c>
      <c r="I11763" s="102">
        <v>141.43240267108686</v>
      </c>
      <c r="J11763" s="96"/>
      <c r="K11763" s="96"/>
      <c r="L11763" s="96"/>
      <c r="M11763" s="96"/>
      <c r="N11763" s="96"/>
      <c r="O11763" s="96"/>
      <c r="P11763" s="96"/>
    </row>
    <row r="11764" spans="1:16" x14ac:dyDescent="0.25">
      <c r="A11764" s="100">
        <v>43820</v>
      </c>
      <c r="B11764" s="101">
        <v>11</v>
      </c>
      <c r="C11764" s="92" t="str">
        <f t="shared" si="549"/>
        <v>GET /beneficiaries</v>
      </c>
      <c r="D11764" s="94" t="s">
        <v>207</v>
      </c>
      <c r="E11764" s="93" t="str">
        <f t="shared" si="550"/>
        <v>AISP</v>
      </c>
      <c r="F11764" s="93" t="str">
        <f t="shared" si="551"/>
        <v>Y</v>
      </c>
      <c r="G11764" s="95">
        <v>3596537.785545174</v>
      </c>
      <c r="H11764" s="102">
        <v>38963.843879842403</v>
      </c>
      <c r="I11764" s="102">
        <v>35.972285012601269</v>
      </c>
      <c r="J11764" s="96"/>
      <c r="K11764" s="96"/>
      <c r="L11764" s="96"/>
      <c r="M11764" s="96"/>
      <c r="N11764" s="96"/>
      <c r="O11764" s="96"/>
      <c r="P11764" s="96"/>
    </row>
    <row r="11765" spans="1:16" x14ac:dyDescent="0.25">
      <c r="A11765" s="100">
        <v>43820</v>
      </c>
      <c r="B11765" s="101">
        <v>12</v>
      </c>
      <c r="C11765" s="92" t="str">
        <f t="shared" si="549"/>
        <v>GET /accounts/{AccountId}/direct-debits</v>
      </c>
      <c r="D11765" s="94" t="s">
        <v>207</v>
      </c>
      <c r="E11765" s="93" t="str">
        <f t="shared" si="550"/>
        <v>AISP</v>
      </c>
      <c r="F11765" s="93" t="str">
        <f t="shared" si="551"/>
        <v>Y</v>
      </c>
      <c r="G11765" s="95">
        <v>2254793.5348147317</v>
      </c>
      <c r="H11765" s="102">
        <v>37143.582340371519</v>
      </c>
      <c r="I11765" s="102">
        <v>192.01927682978757</v>
      </c>
      <c r="J11765" s="96"/>
      <c r="K11765" s="96"/>
      <c r="L11765" s="96"/>
      <c r="M11765" s="96"/>
      <c r="N11765" s="96"/>
      <c r="O11765" s="96"/>
      <c r="P11765" s="96"/>
    </row>
    <row r="11766" spans="1:16" x14ac:dyDescent="0.25">
      <c r="A11766" s="100">
        <v>43820</v>
      </c>
      <c r="B11766" s="101">
        <v>13</v>
      </c>
      <c r="C11766" s="92" t="str">
        <f t="shared" si="549"/>
        <v>GET /direct-debits</v>
      </c>
      <c r="D11766" s="94" t="s">
        <v>207</v>
      </c>
      <c r="E11766" s="93" t="str">
        <f t="shared" si="550"/>
        <v>AISP</v>
      </c>
      <c r="F11766" s="93" t="str">
        <f t="shared" si="551"/>
        <v>Y</v>
      </c>
      <c r="G11766" s="95">
        <v>2124974.510241271</v>
      </c>
      <c r="H11766" s="102">
        <v>22827.269670119651</v>
      </c>
      <c r="I11766" s="102">
        <v>231.26739498034851</v>
      </c>
      <c r="J11766" s="96"/>
      <c r="K11766" s="96"/>
      <c r="L11766" s="96"/>
      <c r="M11766" s="96"/>
      <c r="N11766" s="96"/>
      <c r="O11766" s="96"/>
      <c r="P11766" s="96"/>
    </row>
    <row r="11767" spans="1:16" x14ac:dyDescent="0.25">
      <c r="A11767" s="100">
        <v>43820</v>
      </c>
      <c r="B11767" s="101">
        <v>14</v>
      </c>
      <c r="C11767" s="92" t="str">
        <f t="shared" si="549"/>
        <v>GET /accounts/{AccountId}/standing-orders</v>
      </c>
      <c r="D11767" s="94" t="s">
        <v>207</v>
      </c>
      <c r="E11767" s="93" t="str">
        <f t="shared" si="550"/>
        <v>AISP</v>
      </c>
      <c r="F11767" s="93" t="str">
        <f t="shared" si="551"/>
        <v>Y</v>
      </c>
      <c r="G11767" s="95">
        <v>1083731.5621166755</v>
      </c>
      <c r="H11767" s="102">
        <v>19574.45468411444</v>
      </c>
      <c r="I11767" s="102">
        <v>134.55875189191639</v>
      </c>
      <c r="J11767" s="96"/>
      <c r="K11767" s="96"/>
      <c r="L11767" s="96"/>
      <c r="M11767" s="96"/>
      <c r="N11767" s="96"/>
      <c r="O11767" s="96"/>
      <c r="P11767" s="96"/>
    </row>
    <row r="11768" spans="1:16" x14ac:dyDescent="0.25">
      <c r="A11768" s="100">
        <v>43820</v>
      </c>
      <c r="B11768" s="101">
        <v>15</v>
      </c>
      <c r="C11768" s="92" t="str">
        <f t="shared" si="549"/>
        <v>GET /standing-orders</v>
      </c>
      <c r="D11768" s="94" t="s">
        <v>207</v>
      </c>
      <c r="E11768" s="93" t="str">
        <f t="shared" si="550"/>
        <v>AISP</v>
      </c>
      <c r="F11768" s="93" t="str">
        <f t="shared" si="551"/>
        <v>Y</v>
      </c>
      <c r="G11768" s="95">
        <v>1750729.9397524409</v>
      </c>
      <c r="H11768" s="102">
        <v>42099.84375394239</v>
      </c>
      <c r="I11768" s="102">
        <v>144.22872850226074</v>
      </c>
      <c r="J11768" s="96"/>
      <c r="K11768" s="96"/>
      <c r="L11768" s="96"/>
      <c r="M11768" s="96"/>
      <c r="N11768" s="96"/>
      <c r="O11768" s="96"/>
      <c r="P11768" s="96"/>
    </row>
    <row r="11769" spans="1:16" x14ac:dyDescent="0.25">
      <c r="A11769" s="100">
        <v>43820</v>
      </c>
      <c r="B11769" s="101">
        <v>16</v>
      </c>
      <c r="C11769" s="92" t="str">
        <f t="shared" si="549"/>
        <v>GET /accounts/{AccountId}/product</v>
      </c>
      <c r="D11769" s="94" t="s">
        <v>207</v>
      </c>
      <c r="E11769" s="93" t="str">
        <f t="shared" si="550"/>
        <v>AISP</v>
      </c>
      <c r="F11769" s="93" t="str">
        <f t="shared" si="551"/>
        <v>Y</v>
      </c>
      <c r="G11769" s="95">
        <v>408322.87791472458</v>
      </c>
      <c r="H11769" s="102">
        <v>5234.6286215605796</v>
      </c>
      <c r="I11769" s="102">
        <v>166.85110673662993</v>
      </c>
      <c r="J11769" s="96"/>
      <c r="K11769" s="96"/>
      <c r="L11769" s="96"/>
      <c r="M11769" s="96"/>
      <c r="N11769" s="96"/>
      <c r="O11769" s="96"/>
      <c r="P11769" s="96"/>
    </row>
    <row r="11770" spans="1:16" x14ac:dyDescent="0.25">
      <c r="A11770" s="100">
        <v>43820</v>
      </c>
      <c r="B11770" s="101">
        <v>17</v>
      </c>
      <c r="C11770" s="92" t="str">
        <f t="shared" si="549"/>
        <v>GET /products</v>
      </c>
      <c r="D11770" s="94" t="s">
        <v>207</v>
      </c>
      <c r="E11770" s="93" t="str">
        <f t="shared" si="550"/>
        <v>AISP</v>
      </c>
      <c r="F11770" s="93" t="str">
        <f t="shared" si="551"/>
        <v>Y</v>
      </c>
      <c r="G11770" s="95">
        <v>853329.29478343262</v>
      </c>
      <c r="H11770" s="102">
        <v>31768.777873762818</v>
      </c>
      <c r="I11770" s="102">
        <v>223.41020358715195</v>
      </c>
      <c r="J11770" s="96"/>
      <c r="K11770" s="96"/>
      <c r="L11770" s="96"/>
      <c r="M11770" s="96"/>
      <c r="N11770" s="96"/>
      <c r="O11770" s="96"/>
      <c r="P11770" s="96"/>
    </row>
    <row r="11771" spans="1:16" x14ac:dyDescent="0.25">
      <c r="A11771" s="100">
        <v>43820</v>
      </c>
      <c r="B11771" s="101">
        <v>18</v>
      </c>
      <c r="C11771" s="92" t="str">
        <f t="shared" si="549"/>
        <v>GET /accounts/{AccountId}/offers</v>
      </c>
      <c r="D11771" s="94" t="s">
        <v>207</v>
      </c>
      <c r="E11771" s="93" t="str">
        <f t="shared" si="550"/>
        <v>AISP</v>
      </c>
      <c r="F11771" s="93" t="str">
        <f t="shared" si="551"/>
        <v>Y</v>
      </c>
      <c r="G11771" s="95">
        <v>938747.04064866772</v>
      </c>
      <c r="H11771" s="102">
        <v>37440.566787689677</v>
      </c>
      <c r="I11771" s="102">
        <v>301.38041698806541</v>
      </c>
      <c r="J11771" s="96"/>
      <c r="K11771" s="96"/>
      <c r="L11771" s="96"/>
      <c r="M11771" s="96"/>
      <c r="N11771" s="96"/>
      <c r="O11771" s="96"/>
      <c r="P11771" s="96"/>
    </row>
    <row r="11772" spans="1:16" x14ac:dyDescent="0.25">
      <c r="A11772" s="100">
        <v>43820</v>
      </c>
      <c r="B11772" s="101">
        <v>19</v>
      </c>
      <c r="C11772" s="92" t="str">
        <f t="shared" si="549"/>
        <v>GET /offers</v>
      </c>
      <c r="D11772" s="94" t="s">
        <v>207</v>
      </c>
      <c r="E11772" s="93" t="str">
        <f t="shared" si="550"/>
        <v>AISP</v>
      </c>
      <c r="F11772" s="93" t="str">
        <f t="shared" si="551"/>
        <v>Y</v>
      </c>
      <c r="G11772" s="95">
        <v>3837736.4888872737</v>
      </c>
      <c r="H11772" s="102">
        <v>37543.571556620533</v>
      </c>
      <c r="I11772" s="102">
        <v>170.20921488087745</v>
      </c>
      <c r="J11772" s="96"/>
      <c r="K11772" s="96"/>
      <c r="L11772" s="96"/>
      <c r="M11772" s="96"/>
      <c r="N11772" s="96"/>
      <c r="O11772" s="96"/>
      <c r="P11772" s="96"/>
    </row>
    <row r="11773" spans="1:16" x14ac:dyDescent="0.25">
      <c r="A11773" s="100">
        <v>43820</v>
      </c>
      <c r="B11773" s="101">
        <v>20</v>
      </c>
      <c r="C11773" s="92" t="str">
        <f t="shared" si="549"/>
        <v>GET /accounts/{AccountId}/party</v>
      </c>
      <c r="D11773" s="94" t="s">
        <v>207</v>
      </c>
      <c r="E11773" s="93" t="str">
        <f t="shared" si="550"/>
        <v>AISP</v>
      </c>
      <c r="F11773" s="93" t="str">
        <f t="shared" si="551"/>
        <v>Y</v>
      </c>
      <c r="G11773" s="95">
        <v>1250676.0347155426</v>
      </c>
      <c r="H11773" s="102">
        <v>50524.383494090085</v>
      </c>
      <c r="I11773" s="102">
        <v>0</v>
      </c>
      <c r="J11773" s="96"/>
      <c r="K11773" s="96"/>
      <c r="L11773" s="96"/>
      <c r="M11773" s="96"/>
      <c r="N11773" s="96"/>
      <c r="O11773" s="96"/>
      <c r="P11773" s="96"/>
    </row>
    <row r="11774" spans="1:16" x14ac:dyDescent="0.25">
      <c r="A11774" s="100">
        <v>43820</v>
      </c>
      <c r="B11774" s="101">
        <v>21</v>
      </c>
      <c r="C11774" s="92" t="str">
        <f t="shared" si="549"/>
        <v>GET /party</v>
      </c>
      <c r="D11774" s="94" t="s">
        <v>207</v>
      </c>
      <c r="E11774" s="93" t="str">
        <f t="shared" si="550"/>
        <v>AISP</v>
      </c>
      <c r="F11774" s="93" t="str">
        <f t="shared" si="551"/>
        <v>Y</v>
      </c>
      <c r="G11774" s="95">
        <v>998606.08870090952</v>
      </c>
      <c r="H11774" s="102">
        <v>10635.072800238915</v>
      </c>
      <c r="I11774" s="102">
        <v>416.71131652534262</v>
      </c>
      <c r="J11774" s="96"/>
      <c r="K11774" s="96"/>
      <c r="L11774" s="96"/>
      <c r="M11774" s="96"/>
      <c r="N11774" s="96"/>
      <c r="O11774" s="96"/>
      <c r="P11774" s="96"/>
    </row>
    <row r="11775" spans="1:16" x14ac:dyDescent="0.25">
      <c r="A11775" s="100">
        <v>43820</v>
      </c>
      <c r="B11775" s="101">
        <v>22</v>
      </c>
      <c r="C11775" s="92" t="str">
        <f t="shared" si="549"/>
        <v>GET /accounts/{AccountId}/scheduled-payments</v>
      </c>
      <c r="D11775" s="94" t="s">
        <v>207</v>
      </c>
      <c r="E11775" s="93" t="str">
        <f t="shared" si="550"/>
        <v>AISP</v>
      </c>
      <c r="F11775" s="93" t="str">
        <f t="shared" si="551"/>
        <v>Y</v>
      </c>
      <c r="G11775" s="95">
        <v>1164051.7326776804</v>
      </c>
      <c r="H11775" s="102">
        <v>37740.144019709813</v>
      </c>
      <c r="I11775" s="102">
        <v>3.1050237655553024</v>
      </c>
      <c r="J11775" s="96"/>
      <c r="K11775" s="96"/>
      <c r="L11775" s="96"/>
      <c r="M11775" s="96"/>
      <c r="N11775" s="96"/>
      <c r="O11775" s="96"/>
      <c r="P11775" s="96"/>
    </row>
    <row r="11776" spans="1:16" x14ac:dyDescent="0.25">
      <c r="A11776" s="100">
        <v>43820</v>
      </c>
      <c r="B11776" s="101">
        <v>23</v>
      </c>
      <c r="C11776" s="92" t="str">
        <f t="shared" si="549"/>
        <v>GET /scheduled-payments</v>
      </c>
      <c r="D11776" s="94" t="s">
        <v>207</v>
      </c>
      <c r="E11776" s="93" t="str">
        <f t="shared" si="550"/>
        <v>AISP</v>
      </c>
      <c r="F11776" s="93" t="str">
        <f t="shared" si="551"/>
        <v>Y</v>
      </c>
      <c r="G11776" s="95">
        <v>2374539.5994068915</v>
      </c>
      <c r="H11776" s="102">
        <v>32429.594640191583</v>
      </c>
      <c r="I11776" s="102">
        <v>91.109607911870114</v>
      </c>
      <c r="J11776" s="96"/>
      <c r="K11776" s="96"/>
      <c r="L11776" s="96"/>
      <c r="M11776" s="96"/>
      <c r="N11776" s="96"/>
      <c r="O11776" s="96"/>
      <c r="P11776" s="96"/>
    </row>
    <row r="11777" spans="1:16" x14ac:dyDescent="0.25">
      <c r="A11777" s="100">
        <v>43820</v>
      </c>
      <c r="B11777" s="101">
        <v>24</v>
      </c>
      <c r="C11777" s="92" t="str">
        <f t="shared" si="549"/>
        <v>GET /accounts/{AccountId}/statements</v>
      </c>
      <c r="D11777" s="94" t="s">
        <v>207</v>
      </c>
      <c r="E11777" s="93" t="str">
        <f t="shared" si="550"/>
        <v>AISP</v>
      </c>
      <c r="F11777" s="93" t="str">
        <f t="shared" si="551"/>
        <v>Y</v>
      </c>
      <c r="G11777" s="95">
        <v>1087812.0702693393</v>
      </c>
      <c r="H11777" s="102">
        <v>13252.402071108767</v>
      </c>
      <c r="I11777" s="102">
        <v>143.53855836798209</v>
      </c>
      <c r="J11777" s="96"/>
      <c r="K11777" s="96"/>
      <c r="L11777" s="96"/>
      <c r="M11777" s="96"/>
      <c r="N11777" s="96"/>
      <c r="O11777" s="96"/>
      <c r="P11777" s="96"/>
    </row>
    <row r="11778" spans="1:16" x14ac:dyDescent="0.25">
      <c r="A11778" s="100">
        <v>43820</v>
      </c>
      <c r="B11778" s="101">
        <v>25</v>
      </c>
      <c r="C11778" s="92" t="str">
        <f t="shared" si="549"/>
        <v>GET /accounts/{AccountId}/statements/{StatementId}</v>
      </c>
      <c r="D11778" s="94" t="s">
        <v>207</v>
      </c>
      <c r="E11778" s="93" t="str">
        <f t="shared" si="550"/>
        <v>AISP</v>
      </c>
      <c r="F11778" s="93" t="str">
        <f t="shared" si="551"/>
        <v>Y</v>
      </c>
      <c r="G11778" s="95">
        <v>1466127.562563037</v>
      </c>
      <c r="H11778" s="102">
        <v>25068.062475058683</v>
      </c>
      <c r="I11778" s="102">
        <v>136.65840938211028</v>
      </c>
      <c r="J11778" s="96"/>
      <c r="K11778" s="96"/>
      <c r="L11778" s="96"/>
      <c r="M11778" s="96"/>
      <c r="N11778" s="96"/>
      <c r="O11778" s="96"/>
      <c r="P11778" s="96"/>
    </row>
    <row r="11779" spans="1:16" x14ac:dyDescent="0.25">
      <c r="A11779" s="100">
        <v>43820</v>
      </c>
      <c r="B11779" s="101">
        <v>26</v>
      </c>
      <c r="C11779" s="92" t="str">
        <f t="shared" si="549"/>
        <v>GET /accounts/{AccountId}/statements/{StatementId}/file</v>
      </c>
      <c r="D11779" s="94" t="s">
        <v>207</v>
      </c>
      <c r="E11779" s="93" t="str">
        <f t="shared" si="550"/>
        <v>AISP</v>
      </c>
      <c r="F11779" s="93" t="str">
        <f t="shared" si="551"/>
        <v>Y</v>
      </c>
      <c r="G11779" s="95">
        <v>2588864.9863553802</v>
      </c>
      <c r="H11779" s="102">
        <v>24140.394946173696</v>
      </c>
      <c r="I11779" s="102">
        <v>104.15843112658517</v>
      </c>
      <c r="J11779" s="96"/>
      <c r="K11779" s="96"/>
      <c r="L11779" s="96"/>
      <c r="M11779" s="96"/>
      <c r="N11779" s="96"/>
      <c r="O11779" s="96"/>
      <c r="P11779" s="96"/>
    </row>
    <row r="11780" spans="1:16" x14ac:dyDescent="0.25">
      <c r="A11780" s="100">
        <v>43820</v>
      </c>
      <c r="B11780" s="101">
        <v>27</v>
      </c>
      <c r="C11780" s="92" t="str">
        <f t="shared" si="549"/>
        <v>GET /accounts/{AccountId}/statements/{StatementId}/transactions</v>
      </c>
      <c r="D11780" s="94" t="s">
        <v>207</v>
      </c>
      <c r="E11780" s="93" t="str">
        <f t="shared" si="550"/>
        <v>AISP</v>
      </c>
      <c r="F11780" s="93" t="str">
        <f t="shared" si="551"/>
        <v>Y</v>
      </c>
      <c r="G11780" s="95">
        <v>31856877.464282561</v>
      </c>
      <c r="H11780" s="102">
        <v>7716.2376666308701</v>
      </c>
      <c r="I11780" s="102">
        <v>286.45913027216397</v>
      </c>
      <c r="J11780" s="96"/>
      <c r="K11780" s="96"/>
      <c r="L11780" s="96"/>
      <c r="M11780" s="96"/>
      <c r="N11780" s="96"/>
      <c r="O11780" s="96"/>
      <c r="P11780" s="96"/>
    </row>
    <row r="11781" spans="1:16" x14ac:dyDescent="0.25">
      <c r="A11781" s="100">
        <v>43820</v>
      </c>
      <c r="B11781" s="101">
        <v>28</v>
      </c>
      <c r="C11781" s="92" t="str">
        <f t="shared" si="549"/>
        <v>GET /statements</v>
      </c>
      <c r="D11781" s="94" t="s">
        <v>207</v>
      </c>
      <c r="E11781" s="93" t="str">
        <f t="shared" si="550"/>
        <v>AISP</v>
      </c>
      <c r="F11781" s="93" t="str">
        <f t="shared" si="551"/>
        <v>Y</v>
      </c>
      <c r="G11781" s="95">
        <v>3966361.8996559242</v>
      </c>
      <c r="H11781" s="102">
        <v>39365.417227554281</v>
      </c>
      <c r="I11781" s="102">
        <v>71.282427815440414</v>
      </c>
      <c r="J11781" s="96"/>
      <c r="K11781" s="96"/>
      <c r="L11781" s="96"/>
      <c r="M11781" s="96"/>
      <c r="N11781" s="96"/>
      <c r="O11781" s="96"/>
      <c r="P11781" s="96"/>
    </row>
    <row r="11782" spans="1:16" x14ac:dyDescent="0.25">
      <c r="A11782" s="100">
        <v>43820</v>
      </c>
      <c r="B11782" s="101">
        <v>29</v>
      </c>
      <c r="C11782" s="92" t="str">
        <f t="shared" si="549"/>
        <v>POST /domestic-payment-consents</v>
      </c>
      <c r="D11782" s="94" t="s">
        <v>207</v>
      </c>
      <c r="E11782" s="93" t="str">
        <f t="shared" si="550"/>
        <v>PISP</v>
      </c>
      <c r="F11782" s="93" t="str">
        <f t="shared" si="551"/>
        <v>N</v>
      </c>
      <c r="G11782" s="95">
        <v>4292539.5566147957</v>
      </c>
      <c r="H11782" s="101">
        <v>8088.2763241658622</v>
      </c>
      <c r="I11782" s="101">
        <v>103.37331300930317</v>
      </c>
      <c r="J11782" s="96"/>
      <c r="K11782" s="96"/>
      <c r="L11782" s="96"/>
      <c r="M11782" s="96"/>
      <c r="N11782" s="96"/>
      <c r="O11782" s="96"/>
      <c r="P11782" s="96"/>
    </row>
    <row r="11783" spans="1:16" x14ac:dyDescent="0.25">
      <c r="A11783" s="100">
        <v>43820</v>
      </c>
      <c r="B11783" s="101">
        <v>30</v>
      </c>
      <c r="C11783" s="92" t="str">
        <f t="shared" si="549"/>
        <v>GET /domestic-payment-consents/{ConsentId}</v>
      </c>
      <c r="D11783" s="94" t="s">
        <v>207</v>
      </c>
      <c r="E11783" s="93" t="str">
        <f t="shared" si="550"/>
        <v>PISP</v>
      </c>
      <c r="F11783" s="93" t="str">
        <f t="shared" si="551"/>
        <v>N</v>
      </c>
      <c r="G11783" s="95">
        <v>14212585.004768964</v>
      </c>
      <c r="H11783" s="101">
        <v>18319.252722620909</v>
      </c>
      <c r="I11783" s="101">
        <v>162.96568657665898</v>
      </c>
      <c r="J11783" s="96"/>
      <c r="K11783" s="96"/>
      <c r="L11783" s="96"/>
      <c r="M11783" s="96"/>
      <c r="N11783" s="96"/>
      <c r="O11783" s="96"/>
      <c r="P11783" s="96"/>
    </row>
    <row r="11784" spans="1:16" x14ac:dyDescent="0.25">
      <c r="A11784" s="100">
        <v>43820</v>
      </c>
      <c r="B11784" s="101">
        <v>31</v>
      </c>
      <c r="C11784" s="92" t="str">
        <f t="shared" ref="C11784:C11847" si="552">VLOOKUP($B11784,endpoints,3)</f>
        <v>POST /domestic-payments</v>
      </c>
      <c r="D11784" s="94" t="s">
        <v>207</v>
      </c>
      <c r="E11784" s="93" t="str">
        <f t="shared" ref="E11784:E11847" si="553">VLOOKUP($B11784,endpoints,4)</f>
        <v>PISP</v>
      </c>
      <c r="F11784" s="93" t="str">
        <f t="shared" ref="F11784:F11847" si="554">VLOOKUP($B11784,endpoints,5)</f>
        <v>Y</v>
      </c>
      <c r="G11784" s="95">
        <v>5335659.3089797469</v>
      </c>
      <c r="H11784" s="101">
        <v>15876.837332031026</v>
      </c>
      <c r="I11784" s="101">
        <v>6.9690542728273241</v>
      </c>
      <c r="J11784" s="96"/>
      <c r="K11784" s="96"/>
      <c r="L11784" s="96"/>
      <c r="M11784" s="96"/>
      <c r="N11784" s="96"/>
      <c r="O11784" s="96"/>
      <c r="P11784" s="96"/>
    </row>
    <row r="11785" spans="1:16" x14ac:dyDescent="0.25">
      <c r="A11785" s="100">
        <v>43820</v>
      </c>
      <c r="B11785" s="101">
        <v>32</v>
      </c>
      <c r="C11785" s="92" t="str">
        <f t="shared" si="552"/>
        <v>GET /domestic-payments/{DomesticPaymentId}</v>
      </c>
      <c r="D11785" s="94" t="s">
        <v>207</v>
      </c>
      <c r="E11785" s="93" t="str">
        <f t="shared" si="553"/>
        <v>PISP</v>
      </c>
      <c r="F11785" s="93" t="str">
        <f t="shared" si="554"/>
        <v>Y</v>
      </c>
      <c r="G11785" s="95">
        <v>40663318.589298293</v>
      </c>
      <c r="H11785" s="101">
        <v>36974.923716304467</v>
      </c>
      <c r="I11785" s="101">
        <v>71.325508228845962</v>
      </c>
      <c r="J11785" s="96"/>
      <c r="K11785" s="96"/>
      <c r="L11785" s="96"/>
      <c r="M11785" s="96"/>
      <c r="N11785" s="96"/>
      <c r="O11785" s="96"/>
      <c r="P11785" s="96"/>
    </row>
    <row r="11786" spans="1:16" x14ac:dyDescent="0.25">
      <c r="A11786" s="100">
        <v>43820</v>
      </c>
      <c r="B11786" s="101">
        <v>33</v>
      </c>
      <c r="C11786" s="92" t="str">
        <f t="shared" si="552"/>
        <v>POST /domestic-scheduled-payment-consents</v>
      </c>
      <c r="D11786" s="94" t="s">
        <v>207</v>
      </c>
      <c r="E11786" s="93" t="str">
        <f t="shared" si="553"/>
        <v>PISP</v>
      </c>
      <c r="F11786" s="93" t="str">
        <f t="shared" si="554"/>
        <v>N</v>
      </c>
      <c r="G11786" s="95">
        <v>18615401.237600669</v>
      </c>
      <c r="H11786" s="101">
        <v>18828.259586141205</v>
      </c>
      <c r="I11786" s="101">
        <v>102.87660234544884</v>
      </c>
      <c r="J11786" s="96"/>
      <c r="K11786" s="96"/>
      <c r="L11786" s="96"/>
      <c r="M11786" s="96"/>
      <c r="N11786" s="96"/>
      <c r="O11786" s="96"/>
      <c r="P11786" s="96"/>
    </row>
    <row r="11787" spans="1:16" x14ac:dyDescent="0.25">
      <c r="A11787" s="100">
        <v>43820</v>
      </c>
      <c r="B11787" s="101">
        <v>34</v>
      </c>
      <c r="C11787" s="92" t="str">
        <f t="shared" si="552"/>
        <v>GET /domestic-scheduled-payment-consents/{ConsentId}</v>
      </c>
      <c r="D11787" s="94" t="s">
        <v>207</v>
      </c>
      <c r="E11787" s="93" t="str">
        <f t="shared" si="553"/>
        <v>PISP</v>
      </c>
      <c r="F11787" s="93" t="str">
        <f t="shared" si="554"/>
        <v>N</v>
      </c>
      <c r="G11787" s="95">
        <v>11635344.354960879</v>
      </c>
      <c r="H11787" s="101">
        <v>12742.355651384332</v>
      </c>
      <c r="I11787" s="101">
        <v>91.314353368531386</v>
      </c>
      <c r="J11787" s="96"/>
      <c r="K11787" s="96"/>
      <c r="L11787" s="96"/>
      <c r="M11787" s="96"/>
      <c r="N11787" s="96"/>
      <c r="O11787" s="96"/>
      <c r="P11787" s="96"/>
    </row>
    <row r="11788" spans="1:16" x14ac:dyDescent="0.25">
      <c r="A11788" s="100">
        <v>43820</v>
      </c>
      <c r="B11788" s="101">
        <v>35</v>
      </c>
      <c r="C11788" s="92" t="str">
        <f t="shared" si="552"/>
        <v>POST /domestic-scheduled-payments</v>
      </c>
      <c r="D11788" s="94" t="s">
        <v>207</v>
      </c>
      <c r="E11788" s="93" t="str">
        <f t="shared" si="553"/>
        <v>PISP</v>
      </c>
      <c r="F11788" s="93" t="str">
        <f t="shared" si="554"/>
        <v>Y</v>
      </c>
      <c r="G11788" s="95">
        <v>29022173.864049304</v>
      </c>
      <c r="H11788" s="101">
        <v>46697.163435697323</v>
      </c>
      <c r="I11788" s="101">
        <v>188.58996125366937</v>
      </c>
      <c r="J11788" s="96"/>
      <c r="K11788" s="96"/>
      <c r="L11788" s="96"/>
      <c r="M11788" s="96"/>
      <c r="N11788" s="96"/>
      <c r="O11788" s="96"/>
      <c r="P11788" s="96"/>
    </row>
    <row r="11789" spans="1:16" x14ac:dyDescent="0.25">
      <c r="A11789" s="100">
        <v>43820</v>
      </c>
      <c r="B11789" s="101">
        <v>36</v>
      </c>
      <c r="C11789" s="92" t="str">
        <f t="shared" si="552"/>
        <v>GET /domestic-scheduled-payments/{DomesticScheduledPaymentId}</v>
      </c>
      <c r="D11789" s="94" t="s">
        <v>207</v>
      </c>
      <c r="E11789" s="93" t="str">
        <f t="shared" si="553"/>
        <v>PISP</v>
      </c>
      <c r="F11789" s="93" t="str">
        <f t="shared" si="554"/>
        <v>Y</v>
      </c>
      <c r="G11789" s="95">
        <v>14054253.489277782</v>
      </c>
      <c r="H11789" s="101">
        <v>32731.138266107249</v>
      </c>
      <c r="I11789" s="101">
        <v>89.612301885095505</v>
      </c>
      <c r="J11789" s="96"/>
      <c r="K11789" s="96"/>
      <c r="L11789" s="96"/>
      <c r="M11789" s="96"/>
      <c r="N11789" s="96"/>
      <c r="O11789" s="96"/>
      <c r="P11789" s="96"/>
    </row>
    <row r="11790" spans="1:16" x14ac:dyDescent="0.25">
      <c r="A11790" s="100">
        <v>43820</v>
      </c>
      <c r="B11790" s="101">
        <v>37</v>
      </c>
      <c r="C11790" s="92" t="str">
        <f t="shared" si="552"/>
        <v>POST /domestic-standing-order-consents</v>
      </c>
      <c r="D11790" s="94" t="s">
        <v>207</v>
      </c>
      <c r="E11790" s="93" t="str">
        <f t="shared" si="553"/>
        <v>PISP</v>
      </c>
      <c r="F11790" s="93" t="str">
        <f t="shared" si="554"/>
        <v>N</v>
      </c>
      <c r="G11790" s="95">
        <v>29004063.93155472</v>
      </c>
      <c r="H11790" s="101">
        <v>25974.452566238411</v>
      </c>
      <c r="I11790" s="101">
        <v>228.15472547364044</v>
      </c>
      <c r="J11790" s="96"/>
      <c r="K11790" s="96"/>
      <c r="L11790" s="96"/>
      <c r="M11790" s="96"/>
      <c r="N11790" s="96"/>
      <c r="O11790" s="96"/>
      <c r="P11790" s="96"/>
    </row>
    <row r="11791" spans="1:16" x14ac:dyDescent="0.25">
      <c r="A11791" s="100">
        <v>43820</v>
      </c>
      <c r="B11791" s="101">
        <v>38</v>
      </c>
      <c r="C11791" s="92" t="str">
        <f t="shared" si="552"/>
        <v>GET /domestic-standing-order-consents/{ConsentId}</v>
      </c>
      <c r="D11791" s="94" t="s">
        <v>207</v>
      </c>
      <c r="E11791" s="93" t="str">
        <f t="shared" si="553"/>
        <v>PISP</v>
      </c>
      <c r="F11791" s="93" t="str">
        <f t="shared" si="554"/>
        <v>N</v>
      </c>
      <c r="G11791" s="95">
        <v>28167497.453714326</v>
      </c>
      <c r="H11791" s="101">
        <v>33207.852322903564</v>
      </c>
      <c r="I11791" s="101">
        <v>220.96394599469645</v>
      </c>
      <c r="J11791" s="96"/>
      <c r="K11791" s="96"/>
      <c r="L11791" s="96"/>
      <c r="M11791" s="96"/>
      <c r="N11791" s="96"/>
      <c r="O11791" s="96"/>
      <c r="P11791" s="96"/>
    </row>
    <row r="11792" spans="1:16" x14ac:dyDescent="0.25">
      <c r="A11792" s="100">
        <v>43820</v>
      </c>
      <c r="B11792" s="101">
        <v>39</v>
      </c>
      <c r="C11792" s="92" t="str">
        <f t="shared" si="552"/>
        <v>POST /domestic-standing-orders</v>
      </c>
      <c r="D11792" s="94" t="s">
        <v>207</v>
      </c>
      <c r="E11792" s="93" t="str">
        <f t="shared" si="553"/>
        <v>PISP</v>
      </c>
      <c r="F11792" s="93" t="str">
        <f t="shared" si="554"/>
        <v>Y</v>
      </c>
      <c r="G11792" s="95">
        <v>8629958.8704613112</v>
      </c>
      <c r="H11792" s="101">
        <v>18295.372899463429</v>
      </c>
      <c r="I11792" s="101">
        <v>2.1603673675878716</v>
      </c>
      <c r="J11792" s="96"/>
      <c r="K11792" s="96"/>
      <c r="L11792" s="96"/>
      <c r="M11792" s="96"/>
      <c r="N11792" s="96"/>
      <c r="O11792" s="96"/>
      <c r="P11792" s="96"/>
    </row>
    <row r="11793" spans="1:16" x14ac:dyDescent="0.25">
      <c r="A11793" s="100">
        <v>43820</v>
      </c>
      <c r="B11793" s="101">
        <v>40</v>
      </c>
      <c r="C11793" s="92" t="str">
        <f t="shared" si="552"/>
        <v>GET /domestic-standing-orders/{DomesticStandingOrderId}</v>
      </c>
      <c r="D11793" s="94" t="s">
        <v>207</v>
      </c>
      <c r="E11793" s="93" t="str">
        <f t="shared" si="553"/>
        <v>PISP</v>
      </c>
      <c r="F11793" s="93" t="str">
        <f t="shared" si="554"/>
        <v>Y</v>
      </c>
      <c r="G11793" s="95">
        <v>5828797.6368169459</v>
      </c>
      <c r="H11793" s="102">
        <v>8314.3381567160195</v>
      </c>
      <c r="I11793" s="102">
        <v>258.84650475812168</v>
      </c>
      <c r="J11793" s="96"/>
      <c r="K11793" s="96"/>
      <c r="L11793" s="96"/>
      <c r="M11793" s="96"/>
      <c r="N11793" s="96"/>
      <c r="O11793" s="96"/>
      <c r="P11793" s="96"/>
    </row>
    <row r="11794" spans="1:16" x14ac:dyDescent="0.25">
      <c r="A11794" s="100">
        <v>43820</v>
      </c>
      <c r="B11794" s="101">
        <v>41</v>
      </c>
      <c r="C11794" s="92" t="str">
        <f t="shared" si="552"/>
        <v>POST /international-payment-consents</v>
      </c>
      <c r="D11794" s="94" t="s">
        <v>207</v>
      </c>
      <c r="E11794" s="93" t="str">
        <f t="shared" si="553"/>
        <v>PISP</v>
      </c>
      <c r="F11794" s="93" t="str">
        <f t="shared" si="554"/>
        <v>N</v>
      </c>
      <c r="G11794" s="95">
        <v>38169986.820821613</v>
      </c>
      <c r="H11794" s="102">
        <v>44358.952136995664</v>
      </c>
      <c r="I11794" s="102">
        <v>73.709707723935892</v>
      </c>
      <c r="J11794" s="96"/>
      <c r="K11794" s="96"/>
      <c r="L11794" s="96"/>
      <c r="M11794" s="96"/>
      <c r="N11794" s="96"/>
      <c r="O11794" s="96"/>
      <c r="P11794" s="96"/>
    </row>
    <row r="11795" spans="1:16" x14ac:dyDescent="0.25">
      <c r="A11795" s="100">
        <v>43820</v>
      </c>
      <c r="B11795" s="101">
        <v>42</v>
      </c>
      <c r="C11795" s="92" t="str">
        <f t="shared" si="552"/>
        <v>GET /international-payment-consents/{ConsentId}</v>
      </c>
      <c r="D11795" s="94" t="s">
        <v>207</v>
      </c>
      <c r="E11795" s="93" t="str">
        <f t="shared" si="553"/>
        <v>PISP</v>
      </c>
      <c r="F11795" s="93" t="str">
        <f t="shared" si="554"/>
        <v>N</v>
      </c>
      <c r="G11795" s="95">
        <v>31126591.028510939</v>
      </c>
      <c r="H11795" s="102">
        <v>29831.122500222842</v>
      </c>
      <c r="I11795" s="102">
        <v>313.20810269645216</v>
      </c>
      <c r="J11795" s="96"/>
      <c r="K11795" s="96"/>
      <c r="L11795" s="96"/>
      <c r="M11795" s="96"/>
      <c r="N11795" s="96"/>
      <c r="O11795" s="96"/>
      <c r="P11795" s="96"/>
    </row>
    <row r="11796" spans="1:16" x14ac:dyDescent="0.25">
      <c r="A11796" s="100">
        <v>43820</v>
      </c>
      <c r="B11796" s="101">
        <v>43</v>
      </c>
      <c r="C11796" s="92" t="str">
        <f t="shared" si="552"/>
        <v>POST /international-payments</v>
      </c>
      <c r="D11796" s="94" t="s">
        <v>207</v>
      </c>
      <c r="E11796" s="93" t="str">
        <f t="shared" si="553"/>
        <v>PISP</v>
      </c>
      <c r="F11796" s="93" t="str">
        <f t="shared" si="554"/>
        <v>Y</v>
      </c>
      <c r="G11796" s="95">
        <v>36265390.472328968</v>
      </c>
      <c r="H11796" s="102">
        <v>43117.462351060894</v>
      </c>
      <c r="I11796" s="102">
        <v>51.316120952439562</v>
      </c>
      <c r="J11796" s="96"/>
      <c r="K11796" s="96"/>
      <c r="L11796" s="96"/>
      <c r="M11796" s="96"/>
      <c r="N11796" s="96"/>
      <c r="O11796" s="96"/>
      <c r="P11796" s="96"/>
    </row>
    <row r="11797" spans="1:16" x14ac:dyDescent="0.25">
      <c r="A11797" s="100">
        <v>43820</v>
      </c>
      <c r="B11797" s="101">
        <v>44</v>
      </c>
      <c r="C11797" s="92" t="str">
        <f t="shared" si="552"/>
        <v>GET /international-payments/{InternationalPaymentId}</v>
      </c>
      <c r="D11797" s="94" t="s">
        <v>207</v>
      </c>
      <c r="E11797" s="93" t="str">
        <f t="shared" si="553"/>
        <v>PISP</v>
      </c>
      <c r="F11797" s="93" t="str">
        <f t="shared" si="554"/>
        <v>Y</v>
      </c>
      <c r="G11797" s="95">
        <v>15330863.494499037</v>
      </c>
      <c r="H11797" s="102">
        <v>21503.464900170282</v>
      </c>
      <c r="I11797" s="102">
        <v>65.391716323570321</v>
      </c>
      <c r="J11797" s="96"/>
      <c r="K11797" s="96"/>
      <c r="L11797" s="96"/>
      <c r="M11797" s="96"/>
      <c r="N11797" s="96"/>
      <c r="O11797" s="96"/>
      <c r="P11797" s="96"/>
    </row>
    <row r="11798" spans="1:16" x14ac:dyDescent="0.25">
      <c r="A11798" s="100">
        <v>43820</v>
      </c>
      <c r="B11798" s="101">
        <v>45</v>
      </c>
      <c r="C11798" s="92" t="str">
        <f t="shared" si="552"/>
        <v>POST /international-scheduled-payment-consents</v>
      </c>
      <c r="D11798" s="94" t="s">
        <v>207</v>
      </c>
      <c r="E11798" s="93" t="str">
        <f t="shared" si="553"/>
        <v>PISP</v>
      </c>
      <c r="F11798" s="93" t="str">
        <f t="shared" si="554"/>
        <v>N</v>
      </c>
      <c r="G11798" s="95">
        <v>28518536.722135905</v>
      </c>
      <c r="H11798" s="102">
        <v>34832.877418316522</v>
      </c>
      <c r="I11798" s="102">
        <v>17.031999165642109</v>
      </c>
      <c r="J11798" s="96"/>
      <c r="K11798" s="96"/>
      <c r="L11798" s="96"/>
      <c r="M11798" s="96"/>
      <c r="N11798" s="96"/>
      <c r="O11798" s="96"/>
      <c r="P11798" s="96"/>
    </row>
    <row r="11799" spans="1:16" x14ac:dyDescent="0.25">
      <c r="A11799" s="100">
        <v>43820</v>
      </c>
      <c r="B11799" s="101">
        <v>46</v>
      </c>
      <c r="C11799" s="92" t="str">
        <f t="shared" si="552"/>
        <v>GET /international-scheduled-payment-consents/{ConsentId}</v>
      </c>
      <c r="D11799" s="94" t="s">
        <v>207</v>
      </c>
      <c r="E11799" s="93" t="str">
        <f t="shared" si="553"/>
        <v>PISP</v>
      </c>
      <c r="F11799" s="93" t="str">
        <f t="shared" si="554"/>
        <v>N</v>
      </c>
      <c r="G11799" s="95">
        <v>10024981.031082571</v>
      </c>
      <c r="H11799" s="102">
        <v>26586.650489532942</v>
      </c>
      <c r="I11799" s="102">
        <v>27.081577682875078</v>
      </c>
      <c r="J11799" s="96"/>
      <c r="K11799" s="96"/>
      <c r="L11799" s="96"/>
      <c r="M11799" s="96"/>
      <c r="N11799" s="96"/>
      <c r="O11799" s="96"/>
      <c r="P11799" s="96"/>
    </row>
    <row r="11800" spans="1:16" x14ac:dyDescent="0.25">
      <c r="A11800" s="100">
        <v>43820</v>
      </c>
      <c r="B11800" s="101">
        <v>47</v>
      </c>
      <c r="C11800" s="92" t="str">
        <f t="shared" si="552"/>
        <v>POST /international-scheduled-payments</v>
      </c>
      <c r="D11800" s="94" t="s">
        <v>207</v>
      </c>
      <c r="E11800" s="93" t="str">
        <f t="shared" si="553"/>
        <v>PISP</v>
      </c>
      <c r="F11800" s="93" t="str">
        <f t="shared" si="554"/>
        <v>Y</v>
      </c>
      <c r="G11800" s="95">
        <v>15196630.837487452</v>
      </c>
      <c r="H11800" s="102">
        <v>21724.401827677335</v>
      </c>
      <c r="I11800" s="102">
        <v>74.208860131481771</v>
      </c>
      <c r="J11800" s="96"/>
      <c r="K11800" s="96"/>
      <c r="L11800" s="96"/>
      <c r="M11800" s="96"/>
      <c r="N11800" s="96"/>
      <c r="O11800" s="96"/>
      <c r="P11800" s="96"/>
    </row>
    <row r="11801" spans="1:16" x14ac:dyDescent="0.25">
      <c r="A11801" s="100">
        <v>43820</v>
      </c>
      <c r="B11801" s="101">
        <v>48</v>
      </c>
      <c r="C11801" s="92" t="str">
        <f t="shared" si="552"/>
        <v>GET /international-scheduled-payments/{InternationalScheduledPaymentId}</v>
      </c>
      <c r="D11801" s="94" t="s">
        <v>207</v>
      </c>
      <c r="E11801" s="93" t="str">
        <f t="shared" si="553"/>
        <v>PISP</v>
      </c>
      <c r="F11801" s="93" t="str">
        <f t="shared" si="554"/>
        <v>Y</v>
      </c>
      <c r="G11801" s="95">
        <v>25438014.218315713</v>
      </c>
      <c r="H11801" s="102">
        <v>37837.669244632489</v>
      </c>
      <c r="I11801" s="102">
        <v>61.811251443165325</v>
      </c>
      <c r="J11801" s="96"/>
      <c r="K11801" s="96"/>
      <c r="L11801" s="96"/>
      <c r="M11801" s="96"/>
      <c r="N11801" s="96"/>
      <c r="O11801" s="96"/>
      <c r="P11801" s="96"/>
    </row>
    <row r="11802" spans="1:16" x14ac:dyDescent="0.25">
      <c r="A11802" s="100">
        <v>43820</v>
      </c>
      <c r="B11802" s="101">
        <v>49</v>
      </c>
      <c r="C11802" s="92" t="str">
        <f t="shared" si="552"/>
        <v>POST /international-standing-order-consents</v>
      </c>
      <c r="D11802" s="94" t="s">
        <v>207</v>
      </c>
      <c r="E11802" s="93" t="str">
        <f t="shared" si="553"/>
        <v>PISP</v>
      </c>
      <c r="F11802" s="93" t="str">
        <f t="shared" si="554"/>
        <v>N</v>
      </c>
      <c r="G11802" s="95">
        <v>3776164.0144204716</v>
      </c>
      <c r="H11802" s="102">
        <v>12115.633214882846</v>
      </c>
      <c r="I11802" s="102">
        <v>6.7459697289321472</v>
      </c>
      <c r="J11802" s="96"/>
      <c r="K11802" s="96"/>
      <c r="L11802" s="96"/>
      <c r="M11802" s="96"/>
      <c r="N11802" s="96"/>
      <c r="O11802" s="96"/>
      <c r="P11802" s="96"/>
    </row>
    <row r="11803" spans="1:16" x14ac:dyDescent="0.25">
      <c r="A11803" s="100">
        <v>43820</v>
      </c>
      <c r="B11803" s="101">
        <v>50</v>
      </c>
      <c r="C11803" s="92" t="str">
        <f t="shared" si="552"/>
        <v>GET /international-standing-order-consents/{ConsentId}</v>
      </c>
      <c r="D11803" s="94" t="s">
        <v>207</v>
      </c>
      <c r="E11803" s="93" t="str">
        <f t="shared" si="553"/>
        <v>PISP</v>
      </c>
      <c r="F11803" s="93" t="str">
        <f t="shared" si="554"/>
        <v>N</v>
      </c>
      <c r="G11803" s="95">
        <v>20962314.36494042</v>
      </c>
      <c r="H11803" s="102">
        <v>33157.561849835482</v>
      </c>
      <c r="I11803" s="102">
        <v>287.41139305535449</v>
      </c>
      <c r="J11803" s="96"/>
      <c r="K11803" s="96"/>
      <c r="L11803" s="96"/>
      <c r="M11803" s="96"/>
      <c r="N11803" s="96"/>
      <c r="O11803" s="96"/>
      <c r="P11803" s="96"/>
    </row>
    <row r="11804" spans="1:16" x14ac:dyDescent="0.25">
      <c r="A11804" s="100">
        <v>43820</v>
      </c>
      <c r="B11804" s="101">
        <v>51</v>
      </c>
      <c r="C11804" s="92" t="str">
        <f t="shared" si="552"/>
        <v>POST /international-standing-orders</v>
      </c>
      <c r="D11804" s="94" t="s">
        <v>207</v>
      </c>
      <c r="E11804" s="93" t="str">
        <f t="shared" si="553"/>
        <v>PISP</v>
      </c>
      <c r="F11804" s="93" t="str">
        <f t="shared" si="554"/>
        <v>Y</v>
      </c>
      <c r="G11804" s="95">
        <v>14440325.863851067</v>
      </c>
      <c r="H11804" s="102">
        <v>27554.427869640036</v>
      </c>
      <c r="I11804" s="102">
        <v>239.30139374526172</v>
      </c>
      <c r="J11804" s="96"/>
      <c r="K11804" s="96"/>
      <c r="L11804" s="96"/>
      <c r="M11804" s="96"/>
      <c r="N11804" s="96"/>
      <c r="O11804" s="96"/>
      <c r="P11804" s="96"/>
    </row>
    <row r="11805" spans="1:16" x14ac:dyDescent="0.25">
      <c r="A11805" s="100">
        <v>43820</v>
      </c>
      <c r="B11805" s="101">
        <v>52</v>
      </c>
      <c r="C11805" s="92" t="str">
        <f t="shared" si="552"/>
        <v>GET /international-standing-orders/{InternationalStandingOrderPaymentId}</v>
      </c>
      <c r="D11805" s="94" t="s">
        <v>207</v>
      </c>
      <c r="E11805" s="93" t="str">
        <f t="shared" si="553"/>
        <v>PISP</v>
      </c>
      <c r="F11805" s="93" t="str">
        <f t="shared" si="554"/>
        <v>Y</v>
      </c>
      <c r="G11805" s="95">
        <v>6487687.3935753079</v>
      </c>
      <c r="H11805" s="102">
        <v>18208.352337401673</v>
      </c>
      <c r="I11805" s="102">
        <v>77.093085242950508</v>
      </c>
      <c r="J11805" s="96"/>
      <c r="K11805" s="96"/>
      <c r="L11805" s="96"/>
      <c r="M11805" s="96"/>
      <c r="N11805" s="96"/>
      <c r="O11805" s="96"/>
      <c r="P11805" s="96"/>
    </row>
    <row r="11806" spans="1:16" x14ac:dyDescent="0.25">
      <c r="A11806" s="100">
        <v>43820</v>
      </c>
      <c r="B11806" s="101">
        <v>53</v>
      </c>
      <c r="C11806" s="92" t="str">
        <f t="shared" si="552"/>
        <v>POST /file-payment-consents</v>
      </c>
      <c r="D11806" s="94" t="s">
        <v>207</v>
      </c>
      <c r="E11806" s="93" t="str">
        <f t="shared" si="553"/>
        <v>PISP</v>
      </c>
      <c r="F11806" s="93" t="str">
        <f t="shared" si="554"/>
        <v>N</v>
      </c>
      <c r="G11806" s="95">
        <v>11883281.701018712</v>
      </c>
      <c r="H11806" s="102">
        <v>15698.34445541869</v>
      </c>
      <c r="I11806" s="102">
        <v>23.613997134658764</v>
      </c>
      <c r="J11806" s="96"/>
      <c r="K11806" s="96"/>
      <c r="L11806" s="96"/>
      <c r="M11806" s="96"/>
      <c r="N11806" s="96"/>
      <c r="O11806" s="96"/>
      <c r="P11806" s="96"/>
    </row>
    <row r="11807" spans="1:16" x14ac:dyDescent="0.25">
      <c r="A11807" s="100">
        <v>43820</v>
      </c>
      <c r="B11807" s="101">
        <v>54</v>
      </c>
      <c r="C11807" s="92" t="str">
        <f t="shared" si="552"/>
        <v>GET /file-payment-consents/{ConsentId}</v>
      </c>
      <c r="D11807" s="94" t="s">
        <v>207</v>
      </c>
      <c r="E11807" s="93" t="str">
        <f t="shared" si="553"/>
        <v>PISP</v>
      </c>
      <c r="F11807" s="93" t="str">
        <f t="shared" si="554"/>
        <v>N</v>
      </c>
      <c r="G11807" s="95">
        <v>22654791.521877706</v>
      </c>
      <c r="H11807" s="102">
        <v>27160.410071641214</v>
      </c>
      <c r="I11807" s="102">
        <v>195.58743199881695</v>
      </c>
      <c r="J11807" s="96"/>
      <c r="K11807" s="96"/>
      <c r="L11807" s="96"/>
      <c r="M11807" s="96"/>
      <c r="N11807" s="96"/>
      <c r="O11807" s="96"/>
      <c r="P11807" s="96"/>
    </row>
    <row r="11808" spans="1:16" x14ac:dyDescent="0.25">
      <c r="A11808" s="100">
        <v>43820</v>
      </c>
      <c r="B11808" s="101">
        <v>55</v>
      </c>
      <c r="C11808" s="92" t="str">
        <f t="shared" si="552"/>
        <v>POST /file-payment-consents/{ConsentId}/file</v>
      </c>
      <c r="D11808" s="94" t="s">
        <v>207</v>
      </c>
      <c r="E11808" s="93" t="str">
        <f t="shared" si="553"/>
        <v>PISP</v>
      </c>
      <c r="F11808" s="93" t="str">
        <f t="shared" si="554"/>
        <v>N</v>
      </c>
      <c r="G11808" s="95">
        <v>21033338.457020998</v>
      </c>
      <c r="H11808" s="102">
        <v>31431.943202779148</v>
      </c>
      <c r="I11808" s="102">
        <v>78.69505947033953</v>
      </c>
      <c r="J11808" s="96"/>
      <c r="K11808" s="96"/>
      <c r="L11808" s="96"/>
      <c r="M11808" s="96"/>
      <c r="N11808" s="96"/>
      <c r="O11808" s="96"/>
      <c r="P11808" s="96"/>
    </row>
    <row r="11809" spans="1:16" x14ac:dyDescent="0.25">
      <c r="A11809" s="100">
        <v>43820</v>
      </c>
      <c r="B11809" s="101">
        <v>56</v>
      </c>
      <c r="C11809" s="92" t="str">
        <f t="shared" si="552"/>
        <v>GET /file-payment-consents/{ConsentId}/file</v>
      </c>
      <c r="D11809" s="94" t="s">
        <v>207</v>
      </c>
      <c r="E11809" s="93" t="str">
        <f t="shared" si="553"/>
        <v>PISP</v>
      </c>
      <c r="F11809" s="93" t="str">
        <f t="shared" si="554"/>
        <v>N</v>
      </c>
      <c r="G11809" s="95">
        <v>27304183.938261896</v>
      </c>
      <c r="H11809" s="102">
        <v>35603.347060627464</v>
      </c>
      <c r="I11809" s="102">
        <v>49.762611179216997</v>
      </c>
      <c r="J11809" s="96"/>
      <c r="K11809" s="96"/>
      <c r="L11809" s="96"/>
      <c r="M11809" s="96"/>
      <c r="N11809" s="96"/>
      <c r="O11809" s="96"/>
      <c r="P11809" s="96"/>
    </row>
    <row r="11810" spans="1:16" x14ac:dyDescent="0.25">
      <c r="A11810" s="100">
        <v>43820</v>
      </c>
      <c r="B11810" s="101">
        <v>57</v>
      </c>
      <c r="C11810" s="92" t="str">
        <f t="shared" si="552"/>
        <v>POST /file-payments</v>
      </c>
      <c r="D11810" s="94" t="s">
        <v>207</v>
      </c>
      <c r="E11810" s="93" t="str">
        <f t="shared" si="553"/>
        <v>PISP</v>
      </c>
      <c r="F11810" s="93" t="str">
        <f t="shared" si="554"/>
        <v>Y</v>
      </c>
      <c r="G11810" s="95">
        <v>360763602.34399098</v>
      </c>
      <c r="H11810" s="102">
        <v>4027.4681932028375</v>
      </c>
      <c r="I11810" s="102">
        <v>64.242888857909847</v>
      </c>
      <c r="J11810" s="96"/>
      <c r="K11810" s="96"/>
      <c r="L11810" s="96"/>
      <c r="M11810" s="96"/>
      <c r="N11810" s="96"/>
      <c r="O11810" s="96"/>
      <c r="P11810" s="96"/>
    </row>
    <row r="11811" spans="1:16" x14ac:dyDescent="0.25">
      <c r="A11811" s="100">
        <v>43820</v>
      </c>
      <c r="B11811" s="101">
        <v>58</v>
      </c>
      <c r="C11811" s="92" t="str">
        <f t="shared" si="552"/>
        <v>GET /file-payments/{FilePaymentId}</v>
      </c>
      <c r="D11811" s="94" t="s">
        <v>207</v>
      </c>
      <c r="E11811" s="93" t="str">
        <f t="shared" si="553"/>
        <v>PISP</v>
      </c>
      <c r="F11811" s="93" t="str">
        <f t="shared" si="554"/>
        <v>Y</v>
      </c>
      <c r="G11811" s="95">
        <v>73539484.990266129</v>
      </c>
      <c r="H11811" s="102">
        <v>909.52461896595617</v>
      </c>
      <c r="I11811" s="102">
        <v>128.94090742377222</v>
      </c>
      <c r="J11811" s="96"/>
      <c r="K11811" s="96"/>
      <c r="L11811" s="96"/>
      <c r="M11811" s="96"/>
      <c r="N11811" s="96"/>
      <c r="O11811" s="96"/>
      <c r="P11811" s="96"/>
    </row>
    <row r="11812" spans="1:16" x14ac:dyDescent="0.25">
      <c r="A11812" s="100">
        <v>43820</v>
      </c>
      <c r="B11812" s="101">
        <v>59</v>
      </c>
      <c r="C11812" s="92" t="str">
        <f t="shared" si="552"/>
        <v>GET /file-payments/{FilePaymentId}/report-file</v>
      </c>
      <c r="D11812" s="94" t="s">
        <v>207</v>
      </c>
      <c r="E11812" s="93" t="str">
        <f t="shared" si="553"/>
        <v>PISP</v>
      </c>
      <c r="F11812" s="93" t="str">
        <f t="shared" si="554"/>
        <v>Y</v>
      </c>
      <c r="G11812" s="95">
        <v>66900257.283375859</v>
      </c>
      <c r="H11812" s="102">
        <v>2534.1620738786141</v>
      </c>
      <c r="I11812" s="102">
        <v>101.20995037266434</v>
      </c>
      <c r="J11812" s="96"/>
      <c r="K11812" s="96"/>
      <c r="L11812" s="96"/>
      <c r="M11812" s="96"/>
      <c r="N11812" s="96"/>
      <c r="O11812" s="96"/>
      <c r="P11812" s="96"/>
    </row>
    <row r="11813" spans="1:16" x14ac:dyDescent="0.25">
      <c r="A11813" s="100">
        <v>43820</v>
      </c>
      <c r="B11813" s="101">
        <v>60</v>
      </c>
      <c r="C11813" s="92" t="str">
        <f t="shared" si="552"/>
        <v>POST /funds-confirmation-consents</v>
      </c>
      <c r="D11813" s="94" t="s">
        <v>207</v>
      </c>
      <c r="E11813" s="93" t="str">
        <f t="shared" si="553"/>
        <v>CoF</v>
      </c>
      <c r="F11813" s="93" t="str">
        <f t="shared" si="554"/>
        <v>N</v>
      </c>
      <c r="G11813" s="95">
        <v>14222342.334875219</v>
      </c>
      <c r="H11813" s="102">
        <v>14757.078667690183</v>
      </c>
      <c r="I11813" s="102">
        <v>13.578369143441911</v>
      </c>
      <c r="J11813" s="96"/>
      <c r="K11813" s="96"/>
      <c r="L11813" s="96"/>
      <c r="M11813" s="96"/>
      <c r="N11813" s="96"/>
      <c r="O11813" s="96"/>
      <c r="P11813" s="96"/>
    </row>
    <row r="11814" spans="1:16" x14ac:dyDescent="0.25">
      <c r="A11814" s="100">
        <v>43820</v>
      </c>
      <c r="B11814" s="101">
        <v>61</v>
      </c>
      <c r="C11814" s="92" t="str">
        <f t="shared" si="552"/>
        <v>GET /funds-confirmation-consents/{ConsentId}</v>
      </c>
      <c r="D11814" s="94" t="s">
        <v>207</v>
      </c>
      <c r="E11814" s="93" t="str">
        <f t="shared" si="553"/>
        <v>CoF</v>
      </c>
      <c r="F11814" s="93" t="str">
        <f t="shared" si="554"/>
        <v>N</v>
      </c>
      <c r="G11814" s="95">
        <v>20149530.598908752</v>
      </c>
      <c r="H11814" s="102">
        <v>40622.005129665791</v>
      </c>
      <c r="I11814" s="102">
        <v>227.51193768223101</v>
      </c>
      <c r="J11814" s="96"/>
      <c r="K11814" s="96"/>
      <c r="L11814" s="96"/>
      <c r="M11814" s="96"/>
      <c r="N11814" s="96"/>
      <c r="O11814" s="96"/>
      <c r="P11814" s="96"/>
    </row>
    <row r="11815" spans="1:16" x14ac:dyDescent="0.25">
      <c r="A11815" s="100">
        <v>43820</v>
      </c>
      <c r="B11815" s="101">
        <v>62</v>
      </c>
      <c r="C11815" s="92" t="str">
        <f t="shared" si="552"/>
        <v>DELETE /funds-confirmation-consents/{ConsentId}</v>
      </c>
      <c r="D11815" s="94" t="s">
        <v>207</v>
      </c>
      <c r="E11815" s="93" t="str">
        <f t="shared" si="553"/>
        <v>CoF</v>
      </c>
      <c r="F11815" s="93" t="str">
        <f t="shared" si="554"/>
        <v>N</v>
      </c>
      <c r="G11815" s="95">
        <v>7182125.9540922213</v>
      </c>
      <c r="H11815" s="102">
        <v>12396.098031219508</v>
      </c>
      <c r="I11815" s="102">
        <v>115.02231030639946</v>
      </c>
      <c r="J11815" s="96"/>
      <c r="K11815" s="96"/>
      <c r="L11815" s="96"/>
      <c r="M11815" s="96"/>
      <c r="N11815" s="96"/>
      <c r="O11815" s="96"/>
      <c r="P11815" s="96"/>
    </row>
    <row r="11816" spans="1:16" x14ac:dyDescent="0.25">
      <c r="A11816" s="100">
        <v>43820</v>
      </c>
      <c r="B11816" s="101">
        <v>63</v>
      </c>
      <c r="C11816" s="92" t="str">
        <f t="shared" si="552"/>
        <v>POST /funds-confirmations</v>
      </c>
      <c r="D11816" s="94" t="s">
        <v>207</v>
      </c>
      <c r="E11816" s="93" t="str">
        <f t="shared" si="553"/>
        <v>CoF</v>
      </c>
      <c r="F11816" s="93" t="str">
        <f t="shared" si="554"/>
        <v>Y</v>
      </c>
      <c r="G11816" s="95">
        <v>10080341.938782403</v>
      </c>
      <c r="H11816" s="102">
        <v>18678.909940953767</v>
      </c>
      <c r="I11816" s="102">
        <v>256.77667578074357</v>
      </c>
      <c r="J11816" s="96"/>
      <c r="K11816" s="96"/>
      <c r="L11816" s="96"/>
      <c r="M11816" s="96"/>
      <c r="N11816" s="96"/>
      <c r="O11816" s="96"/>
      <c r="P11816" s="96"/>
    </row>
    <row r="11817" spans="1:16" x14ac:dyDescent="0.25">
      <c r="A11817" s="46">
        <v>43820</v>
      </c>
      <c r="B11817" s="101">
        <v>0</v>
      </c>
      <c r="C11817" s="92" t="str">
        <f t="shared" si="552"/>
        <v>OIDC endpoints for token IDs</v>
      </c>
      <c r="D11817" s="94" t="s">
        <v>208</v>
      </c>
      <c r="E11817" s="93" t="str">
        <f t="shared" si="553"/>
        <v>OIDC</v>
      </c>
      <c r="F11817" s="93" t="str">
        <f t="shared" si="554"/>
        <v>N</v>
      </c>
      <c r="G11817" s="112">
        <v>758156963.57514846</v>
      </c>
      <c r="H11817" s="68">
        <v>1676331.1418667044</v>
      </c>
      <c r="I11817" s="68">
        <v>522.49443613556605</v>
      </c>
      <c r="J11817" s="96"/>
      <c r="K11817" s="96"/>
      <c r="L11817" s="96"/>
      <c r="M11817" s="96"/>
      <c r="N11817" s="96"/>
      <c r="O11817" s="96"/>
      <c r="P11817" s="96"/>
    </row>
    <row r="11818" spans="1:16" x14ac:dyDescent="0.25">
      <c r="A11818" s="97">
        <v>43820</v>
      </c>
      <c r="B11818" s="101">
        <v>1</v>
      </c>
      <c r="C11818" s="92" t="str">
        <f t="shared" si="552"/>
        <v>POST /account-access-consents</v>
      </c>
      <c r="D11818" s="94" t="s">
        <v>208</v>
      </c>
      <c r="E11818" s="93" t="str">
        <f t="shared" si="553"/>
        <v>AISP</v>
      </c>
      <c r="F11818" s="93" t="str">
        <f t="shared" si="554"/>
        <v>N</v>
      </c>
      <c r="G11818" s="95">
        <v>652295.43892179627</v>
      </c>
      <c r="H11818" s="99">
        <v>30885.907634778421</v>
      </c>
      <c r="I11818" s="99">
        <v>82.088287531169925</v>
      </c>
      <c r="J11818" s="96"/>
      <c r="K11818" s="96"/>
      <c r="L11818" s="96"/>
      <c r="M11818" s="96"/>
      <c r="N11818" s="96"/>
      <c r="O11818" s="96"/>
      <c r="P11818" s="96"/>
    </row>
    <row r="11819" spans="1:16" x14ac:dyDescent="0.25">
      <c r="A11819" s="97">
        <v>43820</v>
      </c>
      <c r="B11819" s="101">
        <v>2</v>
      </c>
      <c r="C11819" s="92" t="str">
        <f t="shared" si="552"/>
        <v>GET /account-access-consents/{ConsentId}</v>
      </c>
      <c r="D11819" s="94" t="s">
        <v>208</v>
      </c>
      <c r="E11819" s="93" t="str">
        <f t="shared" si="553"/>
        <v>AISP</v>
      </c>
      <c r="F11819" s="93" t="str">
        <f t="shared" si="554"/>
        <v>N</v>
      </c>
      <c r="G11819" s="95">
        <v>1174035.8347245082</v>
      </c>
      <c r="H11819" s="99">
        <v>31587.046099762087</v>
      </c>
      <c r="I11819" s="99">
        <v>31.44783077006592</v>
      </c>
      <c r="J11819" s="96"/>
      <c r="K11819" s="96"/>
      <c r="L11819" s="96"/>
      <c r="M11819" s="96"/>
      <c r="N11819" s="96"/>
      <c r="O11819" s="96"/>
      <c r="P11819" s="96"/>
    </row>
    <row r="11820" spans="1:16" x14ac:dyDescent="0.25">
      <c r="A11820" s="97">
        <v>43820</v>
      </c>
      <c r="B11820" s="101">
        <v>3</v>
      </c>
      <c r="C11820" s="92" t="str">
        <f t="shared" si="552"/>
        <v>DELETE /account-access-consents/{ConsentId}</v>
      </c>
      <c r="D11820" s="94" t="s">
        <v>208</v>
      </c>
      <c r="E11820" s="93" t="str">
        <f t="shared" si="553"/>
        <v>AISP</v>
      </c>
      <c r="F11820" s="93" t="str">
        <f t="shared" si="554"/>
        <v>N</v>
      </c>
      <c r="G11820" s="95">
        <v>567577.09299414349</v>
      </c>
      <c r="H11820" s="99">
        <v>23384.850841755248</v>
      </c>
      <c r="I11820" s="99">
        <v>286.00200581325061</v>
      </c>
      <c r="J11820" s="96"/>
      <c r="K11820" s="96"/>
      <c r="L11820" s="96"/>
      <c r="M11820" s="96"/>
      <c r="N11820" s="96"/>
      <c r="O11820" s="96"/>
      <c r="P11820" s="96"/>
    </row>
    <row r="11821" spans="1:16" x14ac:dyDescent="0.25">
      <c r="A11821" s="97">
        <v>43820</v>
      </c>
      <c r="B11821" s="101">
        <v>4</v>
      </c>
      <c r="C11821" s="92" t="str">
        <f t="shared" si="552"/>
        <v>GET /accounts</v>
      </c>
      <c r="D11821" s="94" t="s">
        <v>208</v>
      </c>
      <c r="E11821" s="93" t="str">
        <f t="shared" si="553"/>
        <v>AISP</v>
      </c>
      <c r="F11821" s="93" t="str">
        <f t="shared" si="554"/>
        <v>Y</v>
      </c>
      <c r="G11821" s="95">
        <v>1530387.4475633134</v>
      </c>
      <c r="H11821" s="99">
        <v>28760.296168416455</v>
      </c>
      <c r="I11821" s="99">
        <v>67.308134487856591</v>
      </c>
      <c r="J11821" s="96"/>
      <c r="K11821" s="96"/>
      <c r="L11821" s="96"/>
      <c r="M11821" s="96"/>
      <c r="N11821" s="96"/>
      <c r="O11821" s="96"/>
      <c r="P11821" s="96"/>
    </row>
    <row r="11822" spans="1:16" x14ac:dyDescent="0.25">
      <c r="A11822" s="97">
        <v>43820</v>
      </c>
      <c r="B11822" s="101">
        <v>5</v>
      </c>
      <c r="C11822" s="92" t="str">
        <f t="shared" si="552"/>
        <v>GET /accounts/{AccountId}</v>
      </c>
      <c r="D11822" s="94" t="s">
        <v>208</v>
      </c>
      <c r="E11822" s="93" t="str">
        <f t="shared" si="553"/>
        <v>AISP</v>
      </c>
      <c r="F11822" s="93" t="str">
        <f t="shared" si="554"/>
        <v>Y</v>
      </c>
      <c r="G11822" s="95">
        <v>2543215.1488885456</v>
      </c>
      <c r="H11822" s="99">
        <v>45020.73264608872</v>
      </c>
      <c r="I11822" s="99">
        <v>81.720432882223577</v>
      </c>
      <c r="J11822" s="96"/>
      <c r="K11822" s="96"/>
      <c r="L11822" s="96"/>
      <c r="M11822" s="96"/>
      <c r="N11822" s="96"/>
      <c r="O11822" s="96"/>
      <c r="P11822" s="96"/>
    </row>
    <row r="11823" spans="1:16" x14ac:dyDescent="0.25">
      <c r="A11823" s="97">
        <v>43820</v>
      </c>
      <c r="B11823" s="101">
        <v>6</v>
      </c>
      <c r="C11823" s="92" t="str">
        <f t="shared" si="552"/>
        <v>GET /accounts/{AccountId}/balances</v>
      </c>
      <c r="D11823" s="94" t="s">
        <v>208</v>
      </c>
      <c r="E11823" s="93" t="str">
        <f t="shared" si="553"/>
        <v>AISP</v>
      </c>
      <c r="F11823" s="93" t="str">
        <f t="shared" si="554"/>
        <v>Y</v>
      </c>
      <c r="G11823" s="95">
        <v>1726142.7816707136</v>
      </c>
      <c r="H11823" s="99">
        <v>29685.324497173475</v>
      </c>
      <c r="I11823" s="99">
        <v>151.19343087375057</v>
      </c>
      <c r="J11823" s="96"/>
      <c r="K11823" s="96"/>
      <c r="L11823" s="96"/>
      <c r="M11823" s="96"/>
      <c r="N11823" s="96"/>
      <c r="O11823" s="96"/>
      <c r="P11823" s="96"/>
    </row>
    <row r="11824" spans="1:16" x14ac:dyDescent="0.25">
      <c r="A11824" s="97">
        <v>43820</v>
      </c>
      <c r="B11824" s="101">
        <v>7</v>
      </c>
      <c r="C11824" s="92" t="str">
        <f t="shared" si="552"/>
        <v>GET /balances</v>
      </c>
      <c r="D11824" s="94" t="s">
        <v>208</v>
      </c>
      <c r="E11824" s="93" t="str">
        <f t="shared" si="553"/>
        <v>AISP</v>
      </c>
      <c r="F11824" s="93" t="str">
        <f t="shared" si="554"/>
        <v>Y</v>
      </c>
      <c r="G11824" s="95">
        <v>1034409.4978049261</v>
      </c>
      <c r="H11824" s="99">
        <v>20266.91257546371</v>
      </c>
      <c r="I11824" s="99">
        <v>151.13252064531645</v>
      </c>
      <c r="J11824" s="96"/>
      <c r="K11824" s="96"/>
      <c r="L11824" s="96"/>
      <c r="M11824" s="96"/>
      <c r="N11824" s="96"/>
      <c r="O11824" s="96"/>
      <c r="P11824" s="96"/>
    </row>
    <row r="11825" spans="1:16" x14ac:dyDescent="0.25">
      <c r="A11825" s="97">
        <v>43820</v>
      </c>
      <c r="B11825" s="101">
        <v>8</v>
      </c>
      <c r="C11825" s="92" t="str">
        <f t="shared" si="552"/>
        <v>GET /accounts/{AccountId}/transactions</v>
      </c>
      <c r="D11825" s="94" t="s">
        <v>208</v>
      </c>
      <c r="E11825" s="93" t="str">
        <f t="shared" si="553"/>
        <v>AISP</v>
      </c>
      <c r="F11825" s="93" t="str">
        <f t="shared" si="554"/>
        <v>Y</v>
      </c>
      <c r="G11825" s="95">
        <v>29213775.747480862</v>
      </c>
      <c r="H11825" s="99">
        <v>19543.292422650597</v>
      </c>
      <c r="I11825" s="99">
        <v>185.27366656147316</v>
      </c>
      <c r="J11825" s="96"/>
      <c r="K11825" s="96"/>
      <c r="L11825" s="96"/>
      <c r="M11825" s="96"/>
      <c r="N11825" s="96"/>
      <c r="O11825" s="96"/>
      <c r="P11825" s="96"/>
    </row>
    <row r="11826" spans="1:16" x14ac:dyDescent="0.25">
      <c r="A11826" s="97">
        <v>43820</v>
      </c>
      <c r="B11826" s="101">
        <v>9</v>
      </c>
      <c r="C11826" s="92" t="str">
        <f t="shared" si="552"/>
        <v>GET /transactions</v>
      </c>
      <c r="D11826" s="94" t="s">
        <v>208</v>
      </c>
      <c r="E11826" s="93" t="str">
        <f t="shared" si="553"/>
        <v>AISP</v>
      </c>
      <c r="F11826" s="93" t="str">
        <f t="shared" si="554"/>
        <v>Y</v>
      </c>
      <c r="G11826" s="95">
        <v>300781613.7047475</v>
      </c>
      <c r="H11826" s="99">
        <v>39647.293890386863</v>
      </c>
      <c r="I11826" s="99">
        <v>31.85943087465661</v>
      </c>
      <c r="J11826" s="96"/>
      <c r="K11826" s="96"/>
      <c r="L11826" s="96"/>
      <c r="M11826" s="96"/>
      <c r="N11826" s="96"/>
      <c r="O11826" s="96"/>
      <c r="P11826" s="96"/>
    </row>
    <row r="11827" spans="1:16" x14ac:dyDescent="0.25">
      <c r="A11827" s="97">
        <v>43820</v>
      </c>
      <c r="B11827" s="101">
        <v>10</v>
      </c>
      <c r="C11827" s="92" t="str">
        <f t="shared" si="552"/>
        <v>GET /accounts/{AccountId}/beneficiaries</v>
      </c>
      <c r="D11827" s="94" t="s">
        <v>208</v>
      </c>
      <c r="E11827" s="93" t="str">
        <f t="shared" si="553"/>
        <v>AISP</v>
      </c>
      <c r="F11827" s="93" t="str">
        <f t="shared" si="554"/>
        <v>Y</v>
      </c>
      <c r="G11827" s="95">
        <v>2191483.5918597425</v>
      </c>
      <c r="H11827" s="99">
        <v>29554.474772024667</v>
      </c>
      <c r="I11827" s="99">
        <v>128.57491151916986</v>
      </c>
      <c r="J11827" s="96"/>
      <c r="K11827" s="96"/>
      <c r="L11827" s="96"/>
      <c r="M11827" s="96"/>
      <c r="N11827" s="96"/>
      <c r="O11827" s="96"/>
      <c r="P11827" s="96"/>
    </row>
    <row r="11828" spans="1:16" x14ac:dyDescent="0.25">
      <c r="A11828" s="97">
        <v>43820</v>
      </c>
      <c r="B11828" s="101">
        <v>11</v>
      </c>
      <c r="C11828" s="92" t="str">
        <f t="shared" si="552"/>
        <v>GET /beneficiaries</v>
      </c>
      <c r="D11828" s="94" t="s">
        <v>208</v>
      </c>
      <c r="E11828" s="93" t="str">
        <f t="shared" si="553"/>
        <v>AISP</v>
      </c>
      <c r="F11828" s="93" t="str">
        <f t="shared" si="554"/>
        <v>Y</v>
      </c>
      <c r="G11828" s="95">
        <v>2942621.8245369601</v>
      </c>
      <c r="H11828" s="99">
        <v>38199.846941021962</v>
      </c>
      <c r="I11828" s="99">
        <v>32.70207728418297</v>
      </c>
      <c r="J11828" s="96"/>
      <c r="K11828" s="96"/>
      <c r="L11828" s="96"/>
      <c r="M11828" s="96"/>
      <c r="N11828" s="96"/>
      <c r="O11828" s="96"/>
      <c r="P11828" s="96"/>
    </row>
    <row r="11829" spans="1:16" x14ac:dyDescent="0.25">
      <c r="A11829" s="97">
        <v>43820</v>
      </c>
      <c r="B11829" s="101">
        <v>12</v>
      </c>
      <c r="C11829" s="92" t="str">
        <f t="shared" si="552"/>
        <v>GET /accounts/{AccountId}/direct-debits</v>
      </c>
      <c r="D11829" s="94" t="s">
        <v>208</v>
      </c>
      <c r="E11829" s="93" t="str">
        <f t="shared" si="553"/>
        <v>AISP</v>
      </c>
      <c r="F11829" s="93" t="str">
        <f t="shared" si="554"/>
        <v>Y</v>
      </c>
      <c r="G11829" s="95">
        <v>1844831.073939326</v>
      </c>
      <c r="H11829" s="99">
        <v>36415.276804285801</v>
      </c>
      <c r="I11829" s="99">
        <v>174.56297893617051</v>
      </c>
      <c r="J11829" s="96"/>
      <c r="K11829" s="96"/>
      <c r="L11829" s="96"/>
      <c r="M11829" s="96"/>
      <c r="N11829" s="96"/>
      <c r="O11829" s="96"/>
      <c r="P11829" s="96"/>
    </row>
    <row r="11830" spans="1:16" x14ac:dyDescent="0.25">
      <c r="A11830" s="97">
        <v>43820</v>
      </c>
      <c r="B11830" s="101">
        <v>13</v>
      </c>
      <c r="C11830" s="92" t="str">
        <f t="shared" si="552"/>
        <v>GET /direct-debits</v>
      </c>
      <c r="D11830" s="94" t="s">
        <v>208</v>
      </c>
      <c r="E11830" s="93" t="str">
        <f t="shared" si="553"/>
        <v>AISP</v>
      </c>
      <c r="F11830" s="93" t="str">
        <f t="shared" si="554"/>
        <v>Y</v>
      </c>
      <c r="G11830" s="95">
        <v>1738615.5083792217</v>
      </c>
      <c r="H11830" s="99">
        <v>22379.676147176127</v>
      </c>
      <c r="I11830" s="99">
        <v>210.24308634577136</v>
      </c>
      <c r="J11830" s="96"/>
      <c r="K11830" s="96"/>
      <c r="L11830" s="96"/>
      <c r="M11830" s="96"/>
      <c r="N11830" s="96"/>
      <c r="O11830" s="96"/>
      <c r="P11830" s="96"/>
    </row>
    <row r="11831" spans="1:16" x14ac:dyDescent="0.25">
      <c r="A11831" s="97">
        <v>43820</v>
      </c>
      <c r="B11831" s="101">
        <v>14</v>
      </c>
      <c r="C11831" s="92" t="str">
        <f t="shared" si="552"/>
        <v>GET /accounts/{AccountId}/standing-orders</v>
      </c>
      <c r="D11831" s="94" t="s">
        <v>208</v>
      </c>
      <c r="E11831" s="93" t="str">
        <f t="shared" si="553"/>
        <v>AISP</v>
      </c>
      <c r="F11831" s="93" t="str">
        <f t="shared" si="554"/>
        <v>Y</v>
      </c>
      <c r="G11831" s="95">
        <v>886689.45991364366</v>
      </c>
      <c r="H11831" s="99">
        <v>19190.64184717102</v>
      </c>
      <c r="I11831" s="99">
        <v>122.32613808356035</v>
      </c>
      <c r="J11831" s="96"/>
      <c r="K11831" s="96"/>
      <c r="L11831" s="96"/>
      <c r="M11831" s="96"/>
      <c r="N11831" s="96"/>
      <c r="O11831" s="96"/>
      <c r="P11831" s="96"/>
    </row>
    <row r="11832" spans="1:16" x14ac:dyDescent="0.25">
      <c r="A11832" s="97">
        <v>43820</v>
      </c>
      <c r="B11832" s="101">
        <v>15</v>
      </c>
      <c r="C11832" s="92" t="str">
        <f t="shared" si="552"/>
        <v>GET /standing-orders</v>
      </c>
      <c r="D11832" s="94" t="s">
        <v>208</v>
      </c>
      <c r="E11832" s="93" t="str">
        <f t="shared" si="553"/>
        <v>AISP</v>
      </c>
      <c r="F11832" s="93" t="str">
        <f t="shared" si="554"/>
        <v>Y</v>
      </c>
      <c r="G11832" s="95">
        <v>1432415.4052519968</v>
      </c>
      <c r="H11832" s="99">
        <v>41274.356621512146</v>
      </c>
      <c r="I11832" s="99">
        <v>131.1170259111461</v>
      </c>
      <c r="J11832" s="96"/>
      <c r="K11832" s="96"/>
      <c r="L11832" s="96"/>
      <c r="M11832" s="96"/>
      <c r="N11832" s="96"/>
      <c r="O11832" s="96"/>
      <c r="P11832" s="96"/>
    </row>
    <row r="11833" spans="1:16" x14ac:dyDescent="0.25">
      <c r="A11833" s="97">
        <v>43820</v>
      </c>
      <c r="B11833" s="101">
        <v>16</v>
      </c>
      <c r="C11833" s="92" t="str">
        <f t="shared" si="552"/>
        <v>GET /accounts/{AccountId}/product</v>
      </c>
      <c r="D11833" s="94" t="s">
        <v>208</v>
      </c>
      <c r="E11833" s="93" t="str">
        <f t="shared" si="553"/>
        <v>AISP</v>
      </c>
      <c r="F11833" s="93" t="str">
        <f t="shared" si="554"/>
        <v>Y</v>
      </c>
      <c r="G11833" s="95">
        <v>334082.35465750197</v>
      </c>
      <c r="H11833" s="99">
        <v>5131.9888446672348</v>
      </c>
      <c r="I11833" s="99">
        <v>151.68282430602719</v>
      </c>
      <c r="J11833" s="96"/>
      <c r="K11833" s="96"/>
      <c r="L11833" s="96"/>
      <c r="M11833" s="96"/>
      <c r="N11833" s="96"/>
      <c r="O11833" s="96"/>
      <c r="P11833" s="96"/>
    </row>
    <row r="11834" spans="1:16" x14ac:dyDescent="0.25">
      <c r="A11834" s="97">
        <v>43820</v>
      </c>
      <c r="B11834" s="101">
        <v>17</v>
      </c>
      <c r="C11834" s="92" t="str">
        <f t="shared" si="552"/>
        <v>GET /products</v>
      </c>
      <c r="D11834" s="94" t="s">
        <v>208</v>
      </c>
      <c r="E11834" s="93" t="str">
        <f t="shared" si="553"/>
        <v>AISP</v>
      </c>
      <c r="F11834" s="93" t="str">
        <f t="shared" si="554"/>
        <v>Y</v>
      </c>
      <c r="G11834" s="95">
        <v>698178.51391371747</v>
      </c>
      <c r="H11834" s="99">
        <v>31145.860660551782</v>
      </c>
      <c r="I11834" s="99">
        <v>203.10018507922902</v>
      </c>
      <c r="J11834" s="96"/>
      <c r="K11834" s="96"/>
      <c r="L11834" s="96"/>
      <c r="M11834" s="96"/>
      <c r="N11834" s="96"/>
      <c r="O11834" s="96"/>
      <c r="P11834" s="96"/>
    </row>
    <row r="11835" spans="1:16" x14ac:dyDescent="0.25">
      <c r="A11835" s="97">
        <v>43820</v>
      </c>
      <c r="B11835" s="101">
        <v>18</v>
      </c>
      <c r="C11835" s="92" t="str">
        <f t="shared" si="552"/>
        <v>GET /accounts/{AccountId}/offers</v>
      </c>
      <c r="D11835" s="94" t="s">
        <v>208</v>
      </c>
      <c r="E11835" s="93" t="str">
        <f t="shared" si="553"/>
        <v>AISP</v>
      </c>
      <c r="F11835" s="93" t="str">
        <f t="shared" si="554"/>
        <v>Y</v>
      </c>
      <c r="G11835" s="95">
        <v>768065.76053072803</v>
      </c>
      <c r="H11835" s="99">
        <v>36706.438027146738</v>
      </c>
      <c r="I11835" s="99">
        <v>273.98219726187762</v>
      </c>
      <c r="J11835" s="96"/>
      <c r="K11835" s="96"/>
      <c r="L11835" s="96"/>
      <c r="M11835" s="96"/>
      <c r="N11835" s="96"/>
      <c r="O11835" s="96"/>
      <c r="P11835" s="96"/>
    </row>
    <row r="11836" spans="1:16" x14ac:dyDescent="0.25">
      <c r="A11836" s="97">
        <v>43820</v>
      </c>
      <c r="B11836" s="101">
        <v>19</v>
      </c>
      <c r="C11836" s="92" t="str">
        <f t="shared" si="552"/>
        <v>GET /offers</v>
      </c>
      <c r="D11836" s="94" t="s">
        <v>208</v>
      </c>
      <c r="E11836" s="93" t="str">
        <f t="shared" si="553"/>
        <v>AISP</v>
      </c>
      <c r="F11836" s="93" t="str">
        <f t="shared" si="554"/>
        <v>Y</v>
      </c>
      <c r="G11836" s="95">
        <v>3139966.2181804967</v>
      </c>
      <c r="H11836" s="99">
        <v>36807.423094726015</v>
      </c>
      <c r="I11836" s="99">
        <v>154.73564989170677</v>
      </c>
      <c r="J11836" s="96"/>
      <c r="K11836" s="96"/>
      <c r="L11836" s="96"/>
      <c r="M11836" s="96"/>
      <c r="N11836" s="96"/>
      <c r="O11836" s="96"/>
      <c r="P11836" s="96"/>
    </row>
    <row r="11837" spans="1:16" x14ac:dyDescent="0.25">
      <c r="A11837" s="97">
        <v>43820</v>
      </c>
      <c r="B11837" s="101">
        <v>20</v>
      </c>
      <c r="C11837" s="92" t="str">
        <f t="shared" si="552"/>
        <v>GET /accounts/{AccountId}/party</v>
      </c>
      <c r="D11837" s="94" t="s">
        <v>208</v>
      </c>
      <c r="E11837" s="93" t="str">
        <f t="shared" si="553"/>
        <v>AISP</v>
      </c>
      <c r="F11837" s="93" t="str">
        <f t="shared" si="554"/>
        <v>Y</v>
      </c>
      <c r="G11837" s="95">
        <v>1023280.3920399892</v>
      </c>
      <c r="H11837" s="99">
        <v>49533.709307931458</v>
      </c>
      <c r="I11837" s="99">
        <v>0</v>
      </c>
      <c r="J11837" s="96"/>
      <c r="K11837" s="96"/>
      <c r="L11837" s="96"/>
      <c r="M11837" s="96"/>
      <c r="N11837" s="96"/>
      <c r="O11837" s="96"/>
      <c r="P11837" s="96"/>
    </row>
    <row r="11838" spans="1:16" x14ac:dyDescent="0.25">
      <c r="A11838" s="97">
        <v>43820</v>
      </c>
      <c r="B11838" s="101">
        <v>21</v>
      </c>
      <c r="C11838" s="92" t="str">
        <f t="shared" si="552"/>
        <v>GET /party</v>
      </c>
      <c r="D11838" s="94" t="s">
        <v>208</v>
      </c>
      <c r="E11838" s="93" t="str">
        <f t="shared" si="553"/>
        <v>AISP</v>
      </c>
      <c r="F11838" s="93" t="str">
        <f t="shared" si="554"/>
        <v>Y</v>
      </c>
      <c r="G11838" s="95">
        <v>817041.34530074417</v>
      </c>
      <c r="H11838" s="99">
        <v>10426.541961018544</v>
      </c>
      <c r="I11838" s="99">
        <v>378.82846956849329</v>
      </c>
      <c r="J11838" s="96"/>
      <c r="K11838" s="96"/>
      <c r="L11838" s="96"/>
      <c r="M11838" s="96"/>
      <c r="N11838" s="96"/>
      <c r="O11838" s="96"/>
      <c r="P11838" s="96"/>
    </row>
    <row r="11839" spans="1:16" x14ac:dyDescent="0.25">
      <c r="A11839" s="97">
        <v>43820</v>
      </c>
      <c r="B11839" s="101">
        <v>22</v>
      </c>
      <c r="C11839" s="92" t="str">
        <f t="shared" si="552"/>
        <v>GET /accounts/{AccountId}/scheduled-payments</v>
      </c>
      <c r="D11839" s="94" t="s">
        <v>208</v>
      </c>
      <c r="E11839" s="93" t="str">
        <f t="shared" si="553"/>
        <v>AISP</v>
      </c>
      <c r="F11839" s="93" t="str">
        <f t="shared" si="554"/>
        <v>Y</v>
      </c>
      <c r="G11839" s="95">
        <v>952405.96309992031</v>
      </c>
      <c r="H11839" s="99">
        <v>37000.141195793934</v>
      </c>
      <c r="I11839" s="99">
        <v>2.8227488777775473</v>
      </c>
      <c r="J11839" s="96"/>
      <c r="K11839" s="96"/>
      <c r="L11839" s="96"/>
      <c r="M11839" s="96"/>
      <c r="N11839" s="96"/>
      <c r="O11839" s="96"/>
      <c r="P11839" s="96"/>
    </row>
    <row r="11840" spans="1:16" x14ac:dyDescent="0.25">
      <c r="A11840" s="97">
        <v>43820</v>
      </c>
      <c r="B11840" s="101">
        <v>23</v>
      </c>
      <c r="C11840" s="92" t="str">
        <f t="shared" si="552"/>
        <v>GET /scheduled-payments</v>
      </c>
      <c r="D11840" s="94" t="s">
        <v>208</v>
      </c>
      <c r="E11840" s="93" t="str">
        <f t="shared" si="553"/>
        <v>AISP</v>
      </c>
      <c r="F11840" s="93" t="str">
        <f t="shared" si="554"/>
        <v>Y</v>
      </c>
      <c r="G11840" s="95">
        <v>1942805.1267874567</v>
      </c>
      <c r="H11840" s="99">
        <v>31793.720235481942</v>
      </c>
      <c r="I11840" s="99">
        <v>82.826916283518273</v>
      </c>
      <c r="J11840" s="96"/>
      <c r="K11840" s="96"/>
      <c r="L11840" s="96"/>
      <c r="M11840" s="96"/>
      <c r="N11840" s="96"/>
      <c r="O11840" s="96"/>
      <c r="P11840" s="96"/>
    </row>
    <row r="11841" spans="1:16" x14ac:dyDescent="0.25">
      <c r="A11841" s="97">
        <v>43820</v>
      </c>
      <c r="B11841" s="101">
        <v>24</v>
      </c>
      <c r="C11841" s="92" t="str">
        <f t="shared" si="552"/>
        <v>GET /accounts/{AccountId}/statements</v>
      </c>
      <c r="D11841" s="94" t="s">
        <v>208</v>
      </c>
      <c r="E11841" s="93" t="str">
        <f t="shared" si="553"/>
        <v>AISP</v>
      </c>
      <c r="F11841" s="93" t="str">
        <f t="shared" si="554"/>
        <v>Y</v>
      </c>
      <c r="G11841" s="95">
        <v>890028.05749309552</v>
      </c>
      <c r="H11841" s="99">
        <v>12992.551050106635</v>
      </c>
      <c r="I11841" s="99">
        <v>130.48959851634734</v>
      </c>
      <c r="J11841" s="96"/>
      <c r="K11841" s="96"/>
      <c r="L11841" s="96"/>
      <c r="M11841" s="96"/>
      <c r="N11841" s="96"/>
      <c r="O11841" s="96"/>
      <c r="P11841" s="96"/>
    </row>
    <row r="11842" spans="1:16" x14ac:dyDescent="0.25">
      <c r="A11842" s="97">
        <v>43820</v>
      </c>
      <c r="B11842" s="101">
        <v>25</v>
      </c>
      <c r="C11842" s="92" t="str">
        <f t="shared" si="552"/>
        <v>GET /accounts/{AccountId}/statements/{StatementId}</v>
      </c>
      <c r="D11842" s="94" t="s">
        <v>208</v>
      </c>
      <c r="E11842" s="93" t="str">
        <f t="shared" si="553"/>
        <v>AISP</v>
      </c>
      <c r="F11842" s="93" t="str">
        <f t="shared" si="554"/>
        <v>Y</v>
      </c>
      <c r="G11842" s="95">
        <v>1199558.914824303</v>
      </c>
      <c r="H11842" s="99">
        <v>24576.531838292827</v>
      </c>
      <c r="I11842" s="99">
        <v>124.23491762010025</v>
      </c>
      <c r="J11842" s="96"/>
      <c r="K11842" s="96"/>
      <c r="L11842" s="96"/>
      <c r="M11842" s="96"/>
      <c r="N11842" s="96"/>
      <c r="O11842" s="96"/>
      <c r="P11842" s="96"/>
    </row>
    <row r="11843" spans="1:16" x14ac:dyDescent="0.25">
      <c r="A11843" s="97">
        <v>43820</v>
      </c>
      <c r="B11843" s="101">
        <v>26</v>
      </c>
      <c r="C11843" s="92" t="str">
        <f t="shared" si="552"/>
        <v>GET /accounts/{AccountId}/statements/{StatementId}/file</v>
      </c>
      <c r="D11843" s="94" t="s">
        <v>208</v>
      </c>
      <c r="E11843" s="93" t="str">
        <f t="shared" si="553"/>
        <v>AISP</v>
      </c>
      <c r="F11843" s="93" t="str">
        <f t="shared" si="554"/>
        <v>Y</v>
      </c>
      <c r="G11843" s="95">
        <v>2118162.2615634925</v>
      </c>
      <c r="H11843" s="99">
        <v>23667.053868797739</v>
      </c>
      <c r="I11843" s="99">
        <v>94.689482842350145</v>
      </c>
      <c r="J11843" s="96"/>
      <c r="K11843" s="96"/>
      <c r="L11843" s="96"/>
      <c r="M11843" s="96"/>
      <c r="N11843" s="96"/>
      <c r="O11843" s="96"/>
      <c r="P11843" s="96"/>
    </row>
    <row r="11844" spans="1:16" x14ac:dyDescent="0.25">
      <c r="A11844" s="97">
        <v>43820</v>
      </c>
      <c r="B11844" s="101">
        <v>27</v>
      </c>
      <c r="C11844" s="92" t="str">
        <f t="shared" si="552"/>
        <v>GET /accounts/{AccountId}/statements/{StatementId}/transactions</v>
      </c>
      <c r="D11844" s="94" t="s">
        <v>208</v>
      </c>
      <c r="E11844" s="93" t="str">
        <f t="shared" si="553"/>
        <v>AISP</v>
      </c>
      <c r="F11844" s="93" t="str">
        <f t="shared" si="554"/>
        <v>Y</v>
      </c>
      <c r="G11844" s="95">
        <v>26064717.925322093</v>
      </c>
      <c r="H11844" s="99">
        <v>7564.9388888537942</v>
      </c>
      <c r="I11844" s="99">
        <v>260.41739115651268</v>
      </c>
      <c r="J11844" s="96"/>
      <c r="K11844" s="96"/>
      <c r="L11844" s="96"/>
      <c r="M11844" s="96"/>
      <c r="N11844" s="96"/>
      <c r="O11844" s="96"/>
      <c r="P11844" s="96"/>
    </row>
    <row r="11845" spans="1:16" x14ac:dyDescent="0.25">
      <c r="A11845" s="97">
        <v>43820</v>
      </c>
      <c r="B11845" s="101">
        <v>28</v>
      </c>
      <c r="C11845" s="92" t="str">
        <f t="shared" si="552"/>
        <v>GET /statements</v>
      </c>
      <c r="D11845" s="94" t="s">
        <v>208</v>
      </c>
      <c r="E11845" s="93" t="str">
        <f t="shared" si="553"/>
        <v>AISP</v>
      </c>
      <c r="F11845" s="93" t="str">
        <f t="shared" si="554"/>
        <v>Y</v>
      </c>
      <c r="G11845" s="95">
        <v>3245205.1906275745</v>
      </c>
      <c r="H11845" s="99">
        <v>38593.546301523806</v>
      </c>
      <c r="I11845" s="99">
        <v>64.802207104945822</v>
      </c>
      <c r="J11845" s="96"/>
      <c r="K11845" s="96"/>
      <c r="L11845" s="96"/>
      <c r="M11845" s="96"/>
      <c r="N11845" s="96"/>
      <c r="O11845" s="96"/>
      <c r="P11845" s="96"/>
    </row>
    <row r="11846" spans="1:16" x14ac:dyDescent="0.25">
      <c r="A11846" s="97">
        <v>43820</v>
      </c>
      <c r="B11846" s="101">
        <v>29</v>
      </c>
      <c r="C11846" s="92" t="str">
        <f t="shared" si="552"/>
        <v>POST /domestic-payment-consents</v>
      </c>
      <c r="D11846" s="94" t="s">
        <v>208</v>
      </c>
      <c r="E11846" s="93" t="str">
        <f t="shared" si="553"/>
        <v>PISP</v>
      </c>
      <c r="F11846" s="93" t="str">
        <f t="shared" si="554"/>
        <v>N</v>
      </c>
      <c r="G11846" s="95">
        <v>3902308.6878316319</v>
      </c>
      <c r="H11846" s="103">
        <v>7929.6826707508453</v>
      </c>
      <c r="I11846" s="103">
        <v>93.975739099366521</v>
      </c>
      <c r="J11846" s="96"/>
      <c r="K11846" s="96"/>
      <c r="L11846" s="96"/>
      <c r="M11846" s="96"/>
      <c r="N11846" s="96"/>
      <c r="O11846" s="96"/>
      <c r="P11846" s="96"/>
    </row>
    <row r="11847" spans="1:16" x14ac:dyDescent="0.25">
      <c r="A11847" s="97">
        <v>43820</v>
      </c>
      <c r="B11847" s="101">
        <v>30</v>
      </c>
      <c r="C11847" s="92" t="str">
        <f t="shared" si="552"/>
        <v>GET /domestic-payment-consents/{ConsentId}</v>
      </c>
      <c r="D11847" s="94" t="s">
        <v>208</v>
      </c>
      <c r="E11847" s="93" t="str">
        <f t="shared" si="553"/>
        <v>PISP</v>
      </c>
      <c r="F11847" s="93" t="str">
        <f t="shared" si="554"/>
        <v>N</v>
      </c>
      <c r="G11847" s="95">
        <v>12920531.822517239</v>
      </c>
      <c r="H11847" s="103">
        <v>17960.051688844029</v>
      </c>
      <c r="I11847" s="103">
        <v>148.15062416059905</v>
      </c>
      <c r="J11847" s="96"/>
      <c r="K11847" s="96"/>
      <c r="L11847" s="96"/>
      <c r="M11847" s="96"/>
      <c r="N11847" s="96"/>
      <c r="O11847" s="96"/>
      <c r="P11847" s="96"/>
    </row>
    <row r="11848" spans="1:16" x14ac:dyDescent="0.25">
      <c r="A11848" s="97">
        <v>43820</v>
      </c>
      <c r="B11848" s="101">
        <v>31</v>
      </c>
      <c r="C11848" s="92" t="str">
        <f t="shared" ref="C11848:C11911" si="555">VLOOKUP($B11848,endpoints,3)</f>
        <v>POST /domestic-payments</v>
      </c>
      <c r="D11848" s="94" t="s">
        <v>208</v>
      </c>
      <c r="E11848" s="93" t="str">
        <f t="shared" ref="E11848:E11911" si="556">VLOOKUP($B11848,endpoints,4)</f>
        <v>PISP</v>
      </c>
      <c r="F11848" s="93" t="str">
        <f t="shared" ref="F11848:F11911" si="557">VLOOKUP($B11848,endpoints,5)</f>
        <v>Y</v>
      </c>
      <c r="G11848" s="95">
        <v>4850599.3717997698</v>
      </c>
      <c r="H11848" s="103">
        <v>15565.526796108848</v>
      </c>
      <c r="I11848" s="103">
        <v>6.3355038843884763</v>
      </c>
      <c r="J11848" s="96"/>
      <c r="K11848" s="96"/>
      <c r="L11848" s="96"/>
      <c r="M11848" s="96"/>
      <c r="N11848" s="96"/>
      <c r="O11848" s="96"/>
      <c r="P11848" s="96"/>
    </row>
    <row r="11849" spans="1:16" x14ac:dyDescent="0.25">
      <c r="A11849" s="97">
        <v>43820</v>
      </c>
      <c r="B11849" s="101">
        <v>32</v>
      </c>
      <c r="C11849" s="92" t="str">
        <f t="shared" si="555"/>
        <v>GET /domestic-payments/{DomesticPaymentId}</v>
      </c>
      <c r="D11849" s="94" t="s">
        <v>208</v>
      </c>
      <c r="E11849" s="93" t="str">
        <f t="shared" si="556"/>
        <v>PISP</v>
      </c>
      <c r="F11849" s="93" t="str">
        <f t="shared" si="557"/>
        <v>Y</v>
      </c>
      <c r="G11849" s="95">
        <v>36966653.262998447</v>
      </c>
      <c r="H11849" s="103">
        <v>36249.925212063201</v>
      </c>
      <c r="I11849" s="103">
        <v>64.841371117132681</v>
      </c>
      <c r="J11849" s="96"/>
      <c r="K11849" s="96"/>
      <c r="L11849" s="96"/>
      <c r="M11849" s="96"/>
      <c r="N11849" s="96"/>
      <c r="O11849" s="96"/>
      <c r="P11849" s="96"/>
    </row>
    <row r="11850" spans="1:16" x14ac:dyDescent="0.25">
      <c r="A11850" s="97">
        <v>43820</v>
      </c>
      <c r="B11850" s="101">
        <v>33</v>
      </c>
      <c r="C11850" s="92" t="str">
        <f t="shared" si="555"/>
        <v>POST /domestic-scheduled-payment-consents</v>
      </c>
      <c r="D11850" s="94" t="s">
        <v>208</v>
      </c>
      <c r="E11850" s="93" t="str">
        <f t="shared" si="556"/>
        <v>PISP</v>
      </c>
      <c r="F11850" s="93" t="str">
        <f t="shared" si="557"/>
        <v>N</v>
      </c>
      <c r="G11850" s="95">
        <v>16923092.034182426</v>
      </c>
      <c r="H11850" s="103">
        <v>18459.078025628631</v>
      </c>
      <c r="I11850" s="103">
        <v>93.52418395040803</v>
      </c>
      <c r="J11850" s="96"/>
      <c r="K11850" s="96"/>
      <c r="L11850" s="96"/>
      <c r="M11850" s="96"/>
      <c r="N11850" s="96"/>
      <c r="O11850" s="96"/>
      <c r="P11850" s="96"/>
    </row>
    <row r="11851" spans="1:16" x14ac:dyDescent="0.25">
      <c r="A11851" s="97">
        <v>43820</v>
      </c>
      <c r="B11851" s="101">
        <v>34</v>
      </c>
      <c r="C11851" s="92" t="str">
        <f t="shared" si="555"/>
        <v>GET /domestic-scheduled-payment-consents/{ConsentId}</v>
      </c>
      <c r="D11851" s="94" t="s">
        <v>208</v>
      </c>
      <c r="E11851" s="93" t="str">
        <f t="shared" si="556"/>
        <v>PISP</v>
      </c>
      <c r="F11851" s="93" t="str">
        <f t="shared" si="557"/>
        <v>N</v>
      </c>
      <c r="G11851" s="95">
        <v>10577585.777237162</v>
      </c>
      <c r="H11851" s="103">
        <v>12492.505540572874</v>
      </c>
      <c r="I11851" s="103">
        <v>83.013048516846709</v>
      </c>
      <c r="J11851" s="96"/>
      <c r="K11851" s="96"/>
      <c r="L11851" s="96"/>
      <c r="M11851" s="96"/>
      <c r="N11851" s="96"/>
      <c r="O11851" s="96"/>
      <c r="P11851" s="96"/>
    </row>
    <row r="11852" spans="1:16" x14ac:dyDescent="0.25">
      <c r="A11852" s="97">
        <v>43820</v>
      </c>
      <c r="B11852" s="101">
        <v>35</v>
      </c>
      <c r="C11852" s="92" t="str">
        <f t="shared" si="555"/>
        <v>POST /domestic-scheduled-payments</v>
      </c>
      <c r="D11852" s="94" t="s">
        <v>208</v>
      </c>
      <c r="E11852" s="93" t="str">
        <f t="shared" si="556"/>
        <v>PISP</v>
      </c>
      <c r="F11852" s="93" t="str">
        <f t="shared" si="557"/>
        <v>Y</v>
      </c>
      <c r="G11852" s="95">
        <v>26383794.421863001</v>
      </c>
      <c r="H11852" s="103">
        <v>45781.532780095411</v>
      </c>
      <c r="I11852" s="103">
        <v>171.44541932151759</v>
      </c>
      <c r="J11852" s="96"/>
      <c r="K11852" s="96"/>
      <c r="L11852" s="96"/>
      <c r="M11852" s="96"/>
      <c r="N11852" s="96"/>
      <c r="O11852" s="96"/>
      <c r="P11852" s="96"/>
    </row>
    <row r="11853" spans="1:16" x14ac:dyDescent="0.25">
      <c r="A11853" s="97">
        <v>43820</v>
      </c>
      <c r="B11853" s="101">
        <v>36</v>
      </c>
      <c r="C11853" s="92" t="str">
        <f t="shared" si="555"/>
        <v>GET /domestic-scheduled-payments/{DomesticScheduledPaymentId}</v>
      </c>
      <c r="D11853" s="94" t="s">
        <v>208</v>
      </c>
      <c r="E11853" s="93" t="str">
        <f t="shared" si="556"/>
        <v>PISP</v>
      </c>
      <c r="F11853" s="93" t="str">
        <f t="shared" si="557"/>
        <v>Y</v>
      </c>
      <c r="G11853" s="95">
        <v>12776594.081161618</v>
      </c>
      <c r="H11853" s="103">
        <v>32089.351241281616</v>
      </c>
      <c r="I11853" s="103">
        <v>81.465728986450458</v>
      </c>
      <c r="J11853" s="96"/>
      <c r="K11853" s="96"/>
      <c r="L11853" s="96"/>
      <c r="M11853" s="96"/>
      <c r="N11853" s="96"/>
      <c r="O11853" s="96"/>
      <c r="P11853" s="96"/>
    </row>
    <row r="11854" spans="1:16" x14ac:dyDescent="0.25">
      <c r="A11854" s="97">
        <v>43820</v>
      </c>
      <c r="B11854" s="101">
        <v>37</v>
      </c>
      <c r="C11854" s="92" t="str">
        <f t="shared" si="555"/>
        <v>POST /domestic-standing-order-consents</v>
      </c>
      <c r="D11854" s="94" t="s">
        <v>208</v>
      </c>
      <c r="E11854" s="93" t="str">
        <f t="shared" si="556"/>
        <v>PISP</v>
      </c>
      <c r="F11854" s="93" t="str">
        <f t="shared" si="557"/>
        <v>N</v>
      </c>
      <c r="G11854" s="95">
        <v>26367330.846867926</v>
      </c>
      <c r="H11854" s="103">
        <v>25465.14957474354</v>
      </c>
      <c r="I11854" s="103">
        <v>207.41338679421855</v>
      </c>
      <c r="J11854" s="96"/>
      <c r="K11854" s="96"/>
      <c r="L11854" s="96"/>
      <c r="M11854" s="96"/>
      <c r="N11854" s="96"/>
      <c r="O11854" s="96"/>
      <c r="P11854" s="96"/>
    </row>
    <row r="11855" spans="1:16" x14ac:dyDescent="0.25">
      <c r="A11855" s="97">
        <v>43820</v>
      </c>
      <c r="B11855" s="101">
        <v>38</v>
      </c>
      <c r="C11855" s="92" t="str">
        <f t="shared" si="555"/>
        <v>GET /domestic-standing-order-consents/{ConsentId}</v>
      </c>
      <c r="D11855" s="94" t="s">
        <v>208</v>
      </c>
      <c r="E11855" s="93" t="str">
        <f t="shared" si="556"/>
        <v>PISP</v>
      </c>
      <c r="F11855" s="93" t="str">
        <f t="shared" si="557"/>
        <v>N</v>
      </c>
      <c r="G11855" s="95">
        <v>25606815.867013022</v>
      </c>
      <c r="H11855" s="103">
        <v>32556.717963630945</v>
      </c>
      <c r="I11855" s="103">
        <v>200.8763145406331</v>
      </c>
      <c r="J11855" s="96"/>
      <c r="K11855" s="96"/>
      <c r="L11855" s="96"/>
      <c r="M11855" s="96"/>
      <c r="N11855" s="96"/>
      <c r="O11855" s="96"/>
      <c r="P11855" s="96"/>
    </row>
    <row r="11856" spans="1:16" x14ac:dyDescent="0.25">
      <c r="A11856" s="97">
        <v>43820</v>
      </c>
      <c r="B11856" s="101">
        <v>39</v>
      </c>
      <c r="C11856" s="92" t="str">
        <f t="shared" si="555"/>
        <v>POST /domestic-standing-orders</v>
      </c>
      <c r="D11856" s="94" t="s">
        <v>208</v>
      </c>
      <c r="E11856" s="93" t="str">
        <f t="shared" si="556"/>
        <v>PISP</v>
      </c>
      <c r="F11856" s="93" t="str">
        <f t="shared" si="557"/>
        <v>Y</v>
      </c>
      <c r="G11856" s="95">
        <v>7845417.154964827</v>
      </c>
      <c r="H11856" s="103">
        <v>17936.640097513166</v>
      </c>
      <c r="I11856" s="103">
        <v>1.9639703341707924</v>
      </c>
      <c r="J11856" s="96"/>
      <c r="K11856" s="96"/>
      <c r="L11856" s="96"/>
      <c r="M11856" s="96"/>
      <c r="N11856" s="96"/>
      <c r="O11856" s="96"/>
      <c r="P11856" s="96"/>
    </row>
    <row r="11857" spans="1:16" x14ac:dyDescent="0.25">
      <c r="A11857" s="97">
        <v>43820</v>
      </c>
      <c r="B11857" s="101">
        <v>40</v>
      </c>
      <c r="C11857" s="92" t="str">
        <f t="shared" si="555"/>
        <v>GET /domestic-standing-orders/{DomesticStandingOrderId}</v>
      </c>
      <c r="D11857" s="94" t="s">
        <v>208</v>
      </c>
      <c r="E11857" s="93" t="str">
        <f t="shared" si="556"/>
        <v>PISP</v>
      </c>
      <c r="F11857" s="93" t="str">
        <f t="shared" si="557"/>
        <v>Y</v>
      </c>
      <c r="G11857" s="95">
        <v>5298906.942560859</v>
      </c>
      <c r="H11857" s="99">
        <v>8151.311918349038</v>
      </c>
      <c r="I11857" s="99">
        <v>235.31500432556513</v>
      </c>
      <c r="J11857" s="96"/>
      <c r="K11857" s="96"/>
      <c r="L11857" s="96"/>
      <c r="M11857" s="96"/>
      <c r="N11857" s="96"/>
      <c r="O11857" s="96"/>
      <c r="P11857" s="96"/>
    </row>
    <row r="11858" spans="1:16" x14ac:dyDescent="0.25">
      <c r="A11858" s="97">
        <v>43820</v>
      </c>
      <c r="B11858" s="101">
        <v>41</v>
      </c>
      <c r="C11858" s="92" t="str">
        <f t="shared" si="555"/>
        <v>POST /international-payment-consents</v>
      </c>
      <c r="D11858" s="94" t="s">
        <v>208</v>
      </c>
      <c r="E11858" s="93" t="str">
        <f t="shared" si="556"/>
        <v>PISP</v>
      </c>
      <c r="F11858" s="93" t="str">
        <f t="shared" si="557"/>
        <v>N</v>
      </c>
      <c r="G11858" s="95">
        <v>34699988.018928736</v>
      </c>
      <c r="H11858" s="99">
        <v>43489.168761760455</v>
      </c>
      <c r="I11858" s="99">
        <v>67.008825203578084</v>
      </c>
      <c r="J11858" s="96"/>
      <c r="K11858" s="96"/>
      <c r="L11858" s="96"/>
      <c r="M11858" s="96"/>
      <c r="N11858" s="96"/>
      <c r="O11858" s="96"/>
      <c r="P11858" s="96"/>
    </row>
    <row r="11859" spans="1:16" x14ac:dyDescent="0.25">
      <c r="A11859" s="97">
        <v>43820</v>
      </c>
      <c r="B11859" s="101">
        <v>42</v>
      </c>
      <c r="C11859" s="92" t="str">
        <f t="shared" si="555"/>
        <v>GET /international-payment-consents/{ConsentId}</v>
      </c>
      <c r="D11859" s="94" t="s">
        <v>208</v>
      </c>
      <c r="E11859" s="93" t="str">
        <f t="shared" si="556"/>
        <v>PISP</v>
      </c>
      <c r="F11859" s="93" t="str">
        <f t="shared" si="557"/>
        <v>N</v>
      </c>
      <c r="G11859" s="95">
        <v>28296900.935009941</v>
      </c>
      <c r="H11859" s="99">
        <v>29246.198529630237</v>
      </c>
      <c r="I11859" s="99">
        <v>284.7346388149565</v>
      </c>
      <c r="J11859" s="96"/>
      <c r="K11859" s="96"/>
      <c r="L11859" s="96"/>
      <c r="M11859" s="96"/>
      <c r="N11859" s="96"/>
      <c r="O11859" s="96"/>
      <c r="P11859" s="96"/>
    </row>
    <row r="11860" spans="1:16" x14ac:dyDescent="0.25">
      <c r="A11860" s="97">
        <v>43820</v>
      </c>
      <c r="B11860" s="101">
        <v>43</v>
      </c>
      <c r="C11860" s="92" t="str">
        <f t="shared" si="555"/>
        <v>POST /international-payments</v>
      </c>
      <c r="D11860" s="94" t="s">
        <v>208</v>
      </c>
      <c r="E11860" s="93" t="str">
        <f t="shared" si="556"/>
        <v>PISP</v>
      </c>
      <c r="F11860" s="93" t="str">
        <f t="shared" si="557"/>
        <v>Y</v>
      </c>
      <c r="G11860" s="95">
        <v>32968536.793026332</v>
      </c>
      <c r="H11860" s="99">
        <v>42272.021912804797</v>
      </c>
      <c r="I11860" s="99">
        <v>46.651019047672328</v>
      </c>
      <c r="J11860" s="96"/>
      <c r="K11860" s="96"/>
      <c r="L11860" s="96"/>
      <c r="M11860" s="96"/>
      <c r="N11860" s="96"/>
      <c r="O11860" s="96"/>
      <c r="P11860" s="96"/>
    </row>
    <row r="11861" spans="1:16" x14ac:dyDescent="0.25">
      <c r="A11861" s="97">
        <v>43820</v>
      </c>
      <c r="B11861" s="101">
        <v>44</v>
      </c>
      <c r="C11861" s="92" t="str">
        <f t="shared" si="555"/>
        <v>GET /international-payments/{InternationalPaymentId}</v>
      </c>
      <c r="D11861" s="94" t="s">
        <v>208</v>
      </c>
      <c r="E11861" s="93" t="str">
        <f t="shared" si="556"/>
        <v>PISP</v>
      </c>
      <c r="F11861" s="93" t="str">
        <f t="shared" si="557"/>
        <v>Y</v>
      </c>
      <c r="G11861" s="95">
        <v>13937148.63136276</v>
      </c>
      <c r="H11861" s="99">
        <v>21081.828333500274</v>
      </c>
      <c r="I11861" s="99">
        <v>59.447014839609373</v>
      </c>
      <c r="J11861" s="96"/>
      <c r="K11861" s="96"/>
      <c r="L11861" s="96"/>
      <c r="M11861" s="96"/>
      <c r="N11861" s="96"/>
      <c r="O11861" s="96"/>
      <c r="P11861" s="96"/>
    </row>
    <row r="11862" spans="1:16" x14ac:dyDescent="0.25">
      <c r="A11862" s="97">
        <v>43820</v>
      </c>
      <c r="B11862" s="101">
        <v>45</v>
      </c>
      <c r="C11862" s="92" t="str">
        <f t="shared" si="555"/>
        <v>POST /international-scheduled-payment-consents</v>
      </c>
      <c r="D11862" s="94" t="s">
        <v>208</v>
      </c>
      <c r="E11862" s="93" t="str">
        <f t="shared" si="556"/>
        <v>PISP</v>
      </c>
      <c r="F11862" s="93" t="str">
        <f t="shared" si="557"/>
        <v>N</v>
      </c>
      <c r="G11862" s="95">
        <v>25925942.474669002</v>
      </c>
      <c r="H11862" s="99">
        <v>34149.879821878945</v>
      </c>
      <c r="I11862" s="99">
        <v>15.483635605129189</v>
      </c>
      <c r="J11862" s="96"/>
      <c r="K11862" s="96"/>
      <c r="L11862" s="96"/>
      <c r="M11862" s="96"/>
      <c r="N11862" s="96"/>
      <c r="O11862" s="96"/>
      <c r="P11862" s="96"/>
    </row>
    <row r="11863" spans="1:16" x14ac:dyDescent="0.25">
      <c r="A11863" s="97">
        <v>43820</v>
      </c>
      <c r="B11863" s="101">
        <v>46</v>
      </c>
      <c r="C11863" s="92" t="str">
        <f t="shared" si="555"/>
        <v>GET /international-scheduled-payment-consents/{ConsentId}</v>
      </c>
      <c r="D11863" s="94" t="s">
        <v>208</v>
      </c>
      <c r="E11863" s="93" t="str">
        <f t="shared" si="556"/>
        <v>PISP</v>
      </c>
      <c r="F11863" s="93" t="str">
        <f t="shared" si="557"/>
        <v>N</v>
      </c>
      <c r="G11863" s="95">
        <v>9113619.1191659719</v>
      </c>
      <c r="H11863" s="99">
        <v>26065.343617189159</v>
      </c>
      <c r="I11863" s="99">
        <v>24.619616075340979</v>
      </c>
      <c r="J11863" s="96"/>
      <c r="K11863" s="96"/>
      <c r="L11863" s="96"/>
      <c r="M11863" s="96"/>
      <c r="N11863" s="96"/>
      <c r="O11863" s="96"/>
      <c r="P11863" s="96"/>
    </row>
    <row r="11864" spans="1:16" x14ac:dyDescent="0.25">
      <c r="A11864" s="97">
        <v>43820</v>
      </c>
      <c r="B11864" s="101">
        <v>47</v>
      </c>
      <c r="C11864" s="92" t="str">
        <f t="shared" si="555"/>
        <v>POST /international-scheduled-payments</v>
      </c>
      <c r="D11864" s="94" t="s">
        <v>208</v>
      </c>
      <c r="E11864" s="93" t="str">
        <f t="shared" si="556"/>
        <v>PISP</v>
      </c>
      <c r="F11864" s="93" t="str">
        <f t="shared" si="557"/>
        <v>Y</v>
      </c>
      <c r="G11864" s="95">
        <v>13815118.94317041</v>
      </c>
      <c r="H11864" s="99">
        <v>21298.433164389542</v>
      </c>
      <c r="I11864" s="99">
        <v>67.462600119528872</v>
      </c>
      <c r="J11864" s="96"/>
      <c r="K11864" s="96"/>
      <c r="L11864" s="96"/>
      <c r="M11864" s="96"/>
      <c r="N11864" s="96"/>
      <c r="O11864" s="96"/>
      <c r="P11864" s="96"/>
    </row>
    <row r="11865" spans="1:16" x14ac:dyDescent="0.25">
      <c r="A11865" s="97">
        <v>43820</v>
      </c>
      <c r="B11865" s="101">
        <v>48</v>
      </c>
      <c r="C11865" s="92" t="str">
        <f t="shared" si="555"/>
        <v>GET /international-scheduled-payments/{InternationalScheduledPaymentId}</v>
      </c>
      <c r="D11865" s="94" t="s">
        <v>208</v>
      </c>
      <c r="E11865" s="93" t="str">
        <f t="shared" si="556"/>
        <v>PISP</v>
      </c>
      <c r="F11865" s="93" t="str">
        <f t="shared" si="557"/>
        <v>Y</v>
      </c>
      <c r="G11865" s="95">
        <v>23125467.4711961</v>
      </c>
      <c r="H11865" s="99">
        <v>37095.754161404402</v>
      </c>
      <c r="I11865" s="99">
        <v>56.192046766513926</v>
      </c>
      <c r="J11865" s="96"/>
      <c r="K11865" s="96"/>
      <c r="L11865" s="96"/>
      <c r="M11865" s="96"/>
      <c r="N11865" s="96"/>
      <c r="O11865" s="96"/>
      <c r="P11865" s="96"/>
    </row>
    <row r="11866" spans="1:16" x14ac:dyDescent="0.25">
      <c r="A11866" s="97">
        <v>43820</v>
      </c>
      <c r="B11866" s="101">
        <v>49</v>
      </c>
      <c r="C11866" s="92" t="str">
        <f t="shared" si="555"/>
        <v>POST /international-standing-order-consents</v>
      </c>
      <c r="D11866" s="94" t="s">
        <v>208</v>
      </c>
      <c r="E11866" s="93" t="str">
        <f t="shared" si="556"/>
        <v>PISP</v>
      </c>
      <c r="F11866" s="93" t="str">
        <f t="shared" si="557"/>
        <v>N</v>
      </c>
      <c r="G11866" s="95">
        <v>3432876.3767458829</v>
      </c>
      <c r="H11866" s="99">
        <v>11878.071779296908</v>
      </c>
      <c r="I11866" s="99">
        <v>6.1326997535746788</v>
      </c>
      <c r="J11866" s="96"/>
      <c r="K11866" s="96"/>
      <c r="L11866" s="96"/>
      <c r="M11866" s="96"/>
      <c r="N11866" s="96"/>
      <c r="O11866" s="96"/>
      <c r="P11866" s="96"/>
    </row>
    <row r="11867" spans="1:16" x14ac:dyDescent="0.25">
      <c r="A11867" s="97">
        <v>43820</v>
      </c>
      <c r="B11867" s="101">
        <v>50</v>
      </c>
      <c r="C11867" s="92" t="str">
        <f t="shared" si="555"/>
        <v>GET /international-standing-order-consents/{ConsentId}</v>
      </c>
      <c r="D11867" s="94" t="s">
        <v>208</v>
      </c>
      <c r="E11867" s="93" t="str">
        <f t="shared" si="556"/>
        <v>PISP</v>
      </c>
      <c r="F11867" s="93" t="str">
        <f t="shared" si="557"/>
        <v>N</v>
      </c>
      <c r="G11867" s="95">
        <v>19056649.422673106</v>
      </c>
      <c r="H11867" s="99">
        <v>32507.413578270076</v>
      </c>
      <c r="I11867" s="99">
        <v>261.28308459577681</v>
      </c>
      <c r="J11867" s="96"/>
      <c r="K11867" s="96"/>
      <c r="L11867" s="96"/>
      <c r="M11867" s="96"/>
      <c r="N11867" s="96"/>
      <c r="O11867" s="96"/>
      <c r="P11867" s="96"/>
    </row>
    <row r="11868" spans="1:16" x14ac:dyDescent="0.25">
      <c r="A11868" s="97">
        <v>43820</v>
      </c>
      <c r="B11868" s="101">
        <v>51</v>
      </c>
      <c r="C11868" s="92" t="str">
        <f t="shared" si="555"/>
        <v>POST /international-standing-orders</v>
      </c>
      <c r="D11868" s="94" t="s">
        <v>208</v>
      </c>
      <c r="E11868" s="93" t="str">
        <f t="shared" si="556"/>
        <v>PISP</v>
      </c>
      <c r="F11868" s="93" t="str">
        <f t="shared" si="557"/>
        <v>Y</v>
      </c>
      <c r="G11868" s="95">
        <v>13127568.967137333</v>
      </c>
      <c r="H11868" s="99">
        <v>27014.144970235327</v>
      </c>
      <c r="I11868" s="99">
        <v>217.54672158660154</v>
      </c>
      <c r="J11868" s="96"/>
      <c r="K11868" s="96"/>
      <c r="L11868" s="96"/>
      <c r="M11868" s="96"/>
      <c r="N11868" s="96"/>
      <c r="O11868" s="96"/>
      <c r="P11868" s="96"/>
    </row>
    <row r="11869" spans="1:16" x14ac:dyDescent="0.25">
      <c r="A11869" s="97">
        <v>43820</v>
      </c>
      <c r="B11869" s="101">
        <v>52</v>
      </c>
      <c r="C11869" s="92" t="str">
        <f t="shared" si="555"/>
        <v>GET /international-standing-orders/{InternationalStandingOrderPaymentId}</v>
      </c>
      <c r="D11869" s="94" t="s">
        <v>208</v>
      </c>
      <c r="E11869" s="93" t="str">
        <f t="shared" si="556"/>
        <v>PISP</v>
      </c>
      <c r="F11869" s="93" t="str">
        <f t="shared" si="557"/>
        <v>Y</v>
      </c>
      <c r="G11869" s="95">
        <v>5897897.6305230064</v>
      </c>
      <c r="H11869" s="99">
        <v>17851.325820982031</v>
      </c>
      <c r="I11869" s="99">
        <v>70.084622948136825</v>
      </c>
      <c r="J11869" s="96"/>
      <c r="K11869" s="96"/>
      <c r="L11869" s="96"/>
      <c r="M11869" s="96"/>
      <c r="N11869" s="96"/>
      <c r="O11869" s="96"/>
      <c r="P11869" s="96"/>
    </row>
    <row r="11870" spans="1:16" x14ac:dyDescent="0.25">
      <c r="A11870" s="97">
        <v>43820</v>
      </c>
      <c r="B11870" s="101">
        <v>53</v>
      </c>
      <c r="C11870" s="92" t="str">
        <f t="shared" si="555"/>
        <v>POST /file-payment-consents</v>
      </c>
      <c r="D11870" s="94" t="s">
        <v>208</v>
      </c>
      <c r="E11870" s="93" t="str">
        <f t="shared" si="556"/>
        <v>PISP</v>
      </c>
      <c r="F11870" s="93" t="str">
        <f t="shared" si="557"/>
        <v>N</v>
      </c>
      <c r="G11870" s="95">
        <v>10802983.364562465</v>
      </c>
      <c r="H11870" s="99">
        <v>15390.533779822244</v>
      </c>
      <c r="I11870" s="99">
        <v>21.467270122417055</v>
      </c>
      <c r="J11870" s="96"/>
      <c r="K11870" s="96"/>
      <c r="L11870" s="96"/>
      <c r="M11870" s="96"/>
      <c r="N11870" s="96"/>
      <c r="O11870" s="96"/>
      <c r="P11870" s="96"/>
    </row>
    <row r="11871" spans="1:16" x14ac:dyDescent="0.25">
      <c r="A11871" s="97">
        <v>43820</v>
      </c>
      <c r="B11871" s="101">
        <v>54</v>
      </c>
      <c r="C11871" s="92" t="str">
        <f t="shared" si="555"/>
        <v>GET /file-payment-consents/{ConsentId}</v>
      </c>
      <c r="D11871" s="94" t="s">
        <v>208</v>
      </c>
      <c r="E11871" s="93" t="str">
        <f t="shared" si="556"/>
        <v>PISP</v>
      </c>
      <c r="F11871" s="93" t="str">
        <f t="shared" si="557"/>
        <v>N</v>
      </c>
      <c r="G11871" s="95">
        <v>20595265.019888822</v>
      </c>
      <c r="H11871" s="99">
        <v>26627.853011412953</v>
      </c>
      <c r="I11871" s="99">
        <v>177.80675636256086</v>
      </c>
      <c r="J11871" s="96"/>
      <c r="K11871" s="96"/>
      <c r="L11871" s="96"/>
      <c r="M11871" s="96"/>
      <c r="N11871" s="96"/>
      <c r="O11871" s="96"/>
      <c r="P11871" s="96"/>
    </row>
    <row r="11872" spans="1:16" x14ac:dyDescent="0.25">
      <c r="A11872" s="97">
        <v>43820</v>
      </c>
      <c r="B11872" s="101">
        <v>55</v>
      </c>
      <c r="C11872" s="92" t="str">
        <f t="shared" si="555"/>
        <v>POST /file-payment-consents/{ConsentId}/file</v>
      </c>
      <c r="D11872" s="94" t="s">
        <v>208</v>
      </c>
      <c r="E11872" s="93" t="str">
        <f t="shared" si="556"/>
        <v>PISP</v>
      </c>
      <c r="F11872" s="93" t="str">
        <f t="shared" si="557"/>
        <v>N</v>
      </c>
      <c r="G11872" s="95">
        <v>19121216.779109996</v>
      </c>
      <c r="H11872" s="99">
        <v>30815.630590959947</v>
      </c>
      <c r="I11872" s="99">
        <v>71.540963154854111</v>
      </c>
      <c r="J11872" s="96"/>
      <c r="K11872" s="96"/>
      <c r="L11872" s="96"/>
      <c r="M11872" s="96"/>
      <c r="N11872" s="96"/>
      <c r="O11872" s="96"/>
      <c r="P11872" s="96"/>
    </row>
    <row r="11873" spans="1:16" x14ac:dyDescent="0.25">
      <c r="A11873" s="97">
        <v>43820</v>
      </c>
      <c r="B11873" s="101">
        <v>56</v>
      </c>
      <c r="C11873" s="92" t="str">
        <f t="shared" si="555"/>
        <v>GET /file-payment-consents/{ConsentId}/file</v>
      </c>
      <c r="D11873" s="94" t="s">
        <v>208</v>
      </c>
      <c r="E11873" s="93" t="str">
        <f t="shared" si="556"/>
        <v>PISP</v>
      </c>
      <c r="F11873" s="93" t="str">
        <f t="shared" si="557"/>
        <v>N</v>
      </c>
      <c r="G11873" s="95">
        <v>24821985.398419905</v>
      </c>
      <c r="H11873" s="99">
        <v>34905.242216301434</v>
      </c>
      <c r="I11873" s="99">
        <v>45.238737435651814</v>
      </c>
      <c r="J11873" s="96"/>
      <c r="K11873" s="96"/>
      <c r="L11873" s="96"/>
      <c r="M11873" s="96"/>
      <c r="N11873" s="96"/>
      <c r="O11873" s="96"/>
      <c r="P11873" s="96"/>
    </row>
    <row r="11874" spans="1:16" x14ac:dyDescent="0.25">
      <c r="A11874" s="97">
        <v>43820</v>
      </c>
      <c r="B11874" s="101">
        <v>57</v>
      </c>
      <c r="C11874" s="92" t="str">
        <f t="shared" si="555"/>
        <v>POST /file-payments</v>
      </c>
      <c r="D11874" s="94" t="s">
        <v>208</v>
      </c>
      <c r="E11874" s="93" t="str">
        <f t="shared" si="556"/>
        <v>PISP</v>
      </c>
      <c r="F11874" s="93" t="str">
        <f t="shared" si="557"/>
        <v>Y</v>
      </c>
      <c r="G11874" s="95">
        <v>327966911.22180998</v>
      </c>
      <c r="H11874" s="99">
        <v>3948.4982286302329</v>
      </c>
      <c r="I11874" s="99">
        <v>58.40262623446349</v>
      </c>
      <c r="J11874" s="96"/>
      <c r="K11874" s="96"/>
      <c r="L11874" s="96"/>
      <c r="M11874" s="96"/>
      <c r="N11874" s="96"/>
      <c r="O11874" s="96"/>
      <c r="P11874" s="96"/>
    </row>
    <row r="11875" spans="1:16" x14ac:dyDescent="0.25">
      <c r="A11875" s="97">
        <v>43820</v>
      </c>
      <c r="B11875" s="101">
        <v>58</v>
      </c>
      <c r="C11875" s="92" t="str">
        <f t="shared" si="555"/>
        <v>GET /file-payments/{FilePaymentId}</v>
      </c>
      <c r="D11875" s="94" t="s">
        <v>208</v>
      </c>
      <c r="E11875" s="93" t="str">
        <f t="shared" si="556"/>
        <v>PISP</v>
      </c>
      <c r="F11875" s="93" t="str">
        <f t="shared" si="557"/>
        <v>Y</v>
      </c>
      <c r="G11875" s="95">
        <v>66854077.263878301</v>
      </c>
      <c r="H11875" s="99">
        <v>891.69080290780016</v>
      </c>
      <c r="I11875" s="99">
        <v>117.21900674888383</v>
      </c>
      <c r="J11875" s="96"/>
      <c r="K11875" s="96"/>
      <c r="L11875" s="96"/>
      <c r="M11875" s="96"/>
      <c r="N11875" s="96"/>
      <c r="O11875" s="96"/>
      <c r="P11875" s="96"/>
    </row>
    <row r="11876" spans="1:16" x14ac:dyDescent="0.25">
      <c r="A11876" s="97">
        <v>43820</v>
      </c>
      <c r="B11876" s="101">
        <v>59</v>
      </c>
      <c r="C11876" s="92" t="str">
        <f t="shared" si="555"/>
        <v>GET /file-payments/{FilePaymentId}/report-file</v>
      </c>
      <c r="D11876" s="94" t="s">
        <v>208</v>
      </c>
      <c r="E11876" s="93" t="str">
        <f t="shared" si="556"/>
        <v>PISP</v>
      </c>
      <c r="F11876" s="93" t="str">
        <f t="shared" si="557"/>
        <v>Y</v>
      </c>
      <c r="G11876" s="95">
        <v>60818415.712159872</v>
      </c>
      <c r="H11876" s="99">
        <v>2484.4726214496213</v>
      </c>
      <c r="I11876" s="99">
        <v>92.009045793331211</v>
      </c>
      <c r="J11876" s="96"/>
      <c r="K11876" s="96"/>
      <c r="L11876" s="96"/>
      <c r="M11876" s="96"/>
      <c r="N11876" s="96"/>
      <c r="O11876" s="96"/>
      <c r="P11876" s="96"/>
    </row>
    <row r="11877" spans="1:16" x14ac:dyDescent="0.25">
      <c r="A11877" s="97">
        <v>43820</v>
      </c>
      <c r="B11877" s="101">
        <v>60</v>
      </c>
      <c r="C11877" s="92" t="str">
        <f t="shared" si="555"/>
        <v>POST /funds-confirmation-consents</v>
      </c>
      <c r="D11877" s="94" t="s">
        <v>208</v>
      </c>
      <c r="E11877" s="93" t="str">
        <f t="shared" si="556"/>
        <v>CoF</v>
      </c>
      <c r="F11877" s="93" t="str">
        <f t="shared" si="557"/>
        <v>N</v>
      </c>
      <c r="G11877" s="95">
        <v>12929402.122613834</v>
      </c>
      <c r="H11877" s="99">
        <v>14467.724184009983</v>
      </c>
      <c r="I11877" s="99">
        <v>12.343971948583555</v>
      </c>
      <c r="J11877" s="96"/>
      <c r="K11877" s="96"/>
      <c r="L11877" s="96"/>
      <c r="M11877" s="96"/>
      <c r="N11877" s="96"/>
      <c r="O11877" s="96"/>
      <c r="P11877" s="96"/>
    </row>
    <row r="11878" spans="1:16" x14ac:dyDescent="0.25">
      <c r="A11878" s="97">
        <v>43820</v>
      </c>
      <c r="B11878" s="101">
        <v>61</v>
      </c>
      <c r="C11878" s="92" t="str">
        <f t="shared" si="555"/>
        <v>GET /funds-confirmation-consents/{ConsentId}</v>
      </c>
      <c r="D11878" s="94" t="s">
        <v>208</v>
      </c>
      <c r="E11878" s="93" t="str">
        <f t="shared" si="556"/>
        <v>CoF</v>
      </c>
      <c r="F11878" s="93" t="str">
        <f t="shared" si="557"/>
        <v>N</v>
      </c>
      <c r="G11878" s="95">
        <v>18317755.089917045</v>
      </c>
      <c r="H11878" s="99">
        <v>39825.495225162536</v>
      </c>
      <c r="I11878" s="99">
        <v>206.82903425657364</v>
      </c>
      <c r="J11878" s="96"/>
      <c r="K11878" s="96"/>
      <c r="L11878" s="96"/>
      <c r="M11878" s="96"/>
      <c r="N11878" s="96"/>
      <c r="O11878" s="96"/>
      <c r="P11878" s="96"/>
    </row>
    <row r="11879" spans="1:16" x14ac:dyDescent="0.25">
      <c r="A11879" s="97">
        <v>43820</v>
      </c>
      <c r="B11879" s="101">
        <v>62</v>
      </c>
      <c r="C11879" s="92" t="str">
        <f t="shared" si="555"/>
        <v>DELETE /funds-confirmation-consents/{ConsentId}</v>
      </c>
      <c r="D11879" s="94" t="s">
        <v>208</v>
      </c>
      <c r="E11879" s="93" t="str">
        <f t="shared" si="556"/>
        <v>CoF</v>
      </c>
      <c r="F11879" s="93" t="str">
        <f t="shared" si="557"/>
        <v>N</v>
      </c>
      <c r="G11879" s="95">
        <v>6529205.4128111098</v>
      </c>
      <c r="H11879" s="99">
        <v>12153.037285509321</v>
      </c>
      <c r="I11879" s="99">
        <v>104.56573664218132</v>
      </c>
      <c r="J11879" s="96"/>
      <c r="K11879" s="96"/>
      <c r="L11879" s="96"/>
      <c r="M11879" s="96"/>
      <c r="N11879" s="96"/>
      <c r="O11879" s="96"/>
      <c r="P11879" s="96"/>
    </row>
    <row r="11880" spans="1:16" x14ac:dyDescent="0.25">
      <c r="A11880" s="97">
        <v>43820</v>
      </c>
      <c r="B11880" s="101">
        <v>63</v>
      </c>
      <c r="C11880" s="92" t="str">
        <f t="shared" si="555"/>
        <v>POST /funds-confirmations</v>
      </c>
      <c r="D11880" s="94" t="s">
        <v>208</v>
      </c>
      <c r="E11880" s="93" t="str">
        <f t="shared" si="556"/>
        <v>CoF</v>
      </c>
      <c r="F11880" s="93" t="str">
        <f t="shared" si="557"/>
        <v>Y</v>
      </c>
      <c r="G11880" s="95">
        <v>9163947.217074912</v>
      </c>
      <c r="H11880" s="99">
        <v>18312.656804856633</v>
      </c>
      <c r="I11880" s="99">
        <v>233.43334161885778</v>
      </c>
      <c r="J11880" s="96"/>
      <c r="K11880" s="96"/>
      <c r="L11880" s="96"/>
      <c r="M11880" s="96"/>
      <c r="N11880" s="96"/>
      <c r="O11880" s="96"/>
      <c r="P11880" s="96"/>
    </row>
    <row r="11881" spans="1:16" x14ac:dyDescent="0.25">
      <c r="A11881" s="97">
        <v>43820</v>
      </c>
      <c r="B11881" s="101">
        <v>75</v>
      </c>
      <c r="C11881" s="92" t="str">
        <f t="shared" si="555"/>
        <v>GET /domestic-payment-consents/{ConsentId}/funds-confirmation</v>
      </c>
      <c r="D11881" s="94" t="s">
        <v>208</v>
      </c>
      <c r="E11881" s="93" t="str">
        <f t="shared" si="556"/>
        <v>CoF</v>
      </c>
      <c r="F11881" s="93" t="str">
        <f t="shared" si="557"/>
        <v>Y</v>
      </c>
      <c r="G11881" s="95">
        <v>3890376.1986351702</v>
      </c>
      <c r="H11881" s="103">
        <v>6411.8934808129698</v>
      </c>
      <c r="I11881" s="103">
        <v>187.87645714317208</v>
      </c>
      <c r="J11881" s="96"/>
      <c r="K11881" s="96"/>
      <c r="L11881" s="96"/>
      <c r="M11881" s="96"/>
      <c r="N11881" s="96"/>
      <c r="O11881" s="96"/>
      <c r="P11881" s="96"/>
    </row>
    <row r="11882" spans="1:16" x14ac:dyDescent="0.25">
      <c r="A11882" s="97">
        <v>43820</v>
      </c>
      <c r="B11882" s="101">
        <v>76</v>
      </c>
      <c r="C11882" s="92" t="str">
        <f t="shared" si="555"/>
        <v>GET /international-payment-consents/{ConsentId}/funds-confirmation</v>
      </c>
      <c r="D11882" s="94" t="s">
        <v>208</v>
      </c>
      <c r="E11882" s="93" t="str">
        <f t="shared" si="556"/>
        <v>CoF</v>
      </c>
      <c r="F11882" s="93" t="str">
        <f t="shared" si="557"/>
        <v>Y</v>
      </c>
      <c r="G11882" s="95">
        <v>18279959.792248838</v>
      </c>
      <c r="H11882" s="99">
        <v>40809.152668834809</v>
      </c>
      <c r="I11882" s="99">
        <v>103.1145936993459</v>
      </c>
      <c r="J11882" s="96"/>
      <c r="K11882" s="96"/>
      <c r="L11882" s="96"/>
      <c r="M11882" s="96"/>
      <c r="N11882" s="96"/>
      <c r="O11882" s="96"/>
      <c r="P11882" s="96"/>
    </row>
    <row r="11883" spans="1:16" x14ac:dyDescent="0.25">
      <c r="A11883" s="97">
        <v>43820</v>
      </c>
      <c r="B11883" s="101">
        <v>77</v>
      </c>
      <c r="C11883" s="92" t="str">
        <f t="shared" si="555"/>
        <v>GET /international-scheduled-payment-consents/{ConsentId}/funds-confirmation</v>
      </c>
      <c r="D11883" s="94" t="s">
        <v>208</v>
      </c>
      <c r="E11883" s="93" t="str">
        <f t="shared" si="556"/>
        <v>CoF</v>
      </c>
      <c r="F11883" s="93" t="str">
        <f t="shared" si="557"/>
        <v>Y</v>
      </c>
      <c r="G11883" s="95">
        <v>34711218.190890953</v>
      </c>
      <c r="H11883" s="99">
        <v>47096.412796852608</v>
      </c>
      <c r="I11883" s="99">
        <v>9.4614968971376534</v>
      </c>
      <c r="J11883" s="96"/>
      <c r="K11883" s="96"/>
      <c r="L11883" s="96"/>
      <c r="M11883" s="96"/>
      <c r="N11883" s="96"/>
      <c r="O11883" s="96"/>
      <c r="P11883" s="96"/>
    </row>
    <row r="11884" spans="1:16" x14ac:dyDescent="0.25">
      <c r="A11884" s="97">
        <v>43820</v>
      </c>
      <c r="B11884" s="101">
        <v>78</v>
      </c>
      <c r="C11884" s="92" t="str">
        <f t="shared" si="555"/>
        <v>GET /accounts/{AccountId}/parties</v>
      </c>
      <c r="D11884" s="94" t="s">
        <v>208</v>
      </c>
      <c r="E11884" s="93" t="str">
        <f t="shared" si="556"/>
        <v>AISP</v>
      </c>
      <c r="F11884" s="93" t="str">
        <f t="shared" si="557"/>
        <v>Y</v>
      </c>
      <c r="G11884" s="104">
        <v>1074444.4116419889</v>
      </c>
      <c r="H11884" s="99">
        <v>52010.394773328037</v>
      </c>
      <c r="I11884" s="99">
        <v>0</v>
      </c>
      <c r="J11884" s="96"/>
      <c r="K11884" s="96"/>
      <c r="L11884" s="96"/>
      <c r="M11884" s="96"/>
      <c r="N11884" s="96"/>
      <c r="O11884" s="96"/>
      <c r="P11884" s="96"/>
    </row>
    <row r="11885" spans="1:16" x14ac:dyDescent="0.25">
      <c r="A11885" s="97">
        <v>43820</v>
      </c>
      <c r="B11885" s="101">
        <v>79</v>
      </c>
      <c r="C11885" s="92" t="str">
        <f t="shared" si="555"/>
        <v>GET /domestic-payments/{DomesticPaymentId}/payment-details</v>
      </c>
      <c r="D11885" s="94" t="s">
        <v>208</v>
      </c>
      <c r="E11885" s="93" t="str">
        <f t="shared" si="556"/>
        <v>PISP</v>
      </c>
      <c r="F11885" s="93" t="str">
        <f t="shared" si="557"/>
        <v>Y</v>
      </c>
      <c r="G11885" s="104">
        <v>40663318.589298293</v>
      </c>
      <c r="H11885" s="99">
        <v>39874.917733269525</v>
      </c>
      <c r="I11885" s="99">
        <v>71.325508228845962</v>
      </c>
      <c r="J11885" s="96"/>
      <c r="K11885" s="96"/>
      <c r="L11885" s="96"/>
      <c r="M11885" s="96"/>
      <c r="N11885" s="96"/>
      <c r="O11885" s="96"/>
      <c r="P11885" s="96"/>
    </row>
    <row r="11886" spans="1:16" x14ac:dyDescent="0.25">
      <c r="A11886" s="97">
        <v>43820</v>
      </c>
      <c r="B11886" s="101">
        <v>80</v>
      </c>
      <c r="C11886" s="92" t="str">
        <f t="shared" si="555"/>
        <v>GET /domestic-scheduled-payments/{DomesticScheduledPaymentId}/payment-details</v>
      </c>
      <c r="D11886" s="94" t="s">
        <v>208</v>
      </c>
      <c r="E11886" s="93" t="str">
        <f t="shared" si="556"/>
        <v>PISP</v>
      </c>
      <c r="F11886" s="93" t="str">
        <f t="shared" si="557"/>
        <v>Y</v>
      </c>
      <c r="G11886" s="104">
        <v>14054253.489277782</v>
      </c>
      <c r="H11886" s="99">
        <v>35298.286365409782</v>
      </c>
      <c r="I11886" s="99">
        <v>89.612301885095505</v>
      </c>
      <c r="J11886" s="96"/>
      <c r="K11886" s="96"/>
      <c r="L11886" s="96"/>
      <c r="M11886" s="96"/>
      <c r="N11886" s="96"/>
      <c r="O11886" s="96"/>
      <c r="P11886" s="96"/>
    </row>
    <row r="11887" spans="1:16" x14ac:dyDescent="0.25">
      <c r="A11887" s="97">
        <v>43820</v>
      </c>
      <c r="B11887" s="101">
        <v>81</v>
      </c>
      <c r="C11887" s="92" t="str">
        <f t="shared" si="555"/>
        <v>GET /domestic-standing-orders/{DomesticStandingOrderId}/payment-details</v>
      </c>
      <c r="D11887" s="94" t="s">
        <v>208</v>
      </c>
      <c r="E11887" s="93" t="str">
        <f t="shared" si="556"/>
        <v>PISP</v>
      </c>
      <c r="F11887" s="93" t="str">
        <f t="shared" si="557"/>
        <v>Y</v>
      </c>
      <c r="G11887" s="104">
        <v>5828797.6368169459</v>
      </c>
      <c r="H11887" s="99">
        <v>8966.4431101839418</v>
      </c>
      <c r="I11887" s="99">
        <v>258.84650475812168</v>
      </c>
      <c r="J11887" s="96"/>
      <c r="K11887" s="96"/>
      <c r="L11887" s="96"/>
      <c r="M11887" s="96"/>
      <c r="N11887" s="96"/>
      <c r="O11887" s="96"/>
      <c r="P11887" s="96"/>
    </row>
    <row r="11888" spans="1:16" x14ac:dyDescent="0.25">
      <c r="A11888" s="97">
        <v>43820</v>
      </c>
      <c r="B11888" s="101">
        <v>82</v>
      </c>
      <c r="C11888" s="92" t="str">
        <f t="shared" si="555"/>
        <v>GET /international-payments/{InternationalPaymentId}/payment-details</v>
      </c>
      <c r="D11888" s="94" t="s">
        <v>208</v>
      </c>
      <c r="E11888" s="93" t="str">
        <f t="shared" si="556"/>
        <v>PISP</v>
      </c>
      <c r="F11888" s="93" t="str">
        <f t="shared" si="557"/>
        <v>Y</v>
      </c>
      <c r="G11888" s="104">
        <v>15330863.494499037</v>
      </c>
      <c r="H11888" s="99">
        <v>23190.011166850305</v>
      </c>
      <c r="I11888" s="99">
        <v>65.391716323570321</v>
      </c>
      <c r="J11888" s="96"/>
      <c r="K11888" s="96"/>
      <c r="L11888" s="96"/>
      <c r="M11888" s="96"/>
      <c r="N11888" s="96"/>
      <c r="O11888" s="96"/>
      <c r="P11888" s="96"/>
    </row>
    <row r="11889" spans="1:16" x14ac:dyDescent="0.25">
      <c r="A11889" s="97">
        <v>43820</v>
      </c>
      <c r="B11889" s="101">
        <v>83</v>
      </c>
      <c r="C11889" s="92" t="str">
        <f t="shared" si="555"/>
        <v>GET /international-scheduled-payments/{InternationalScheduledPaymentId}/payment-details</v>
      </c>
      <c r="D11889" s="94" t="s">
        <v>208</v>
      </c>
      <c r="E11889" s="93" t="str">
        <f t="shared" si="556"/>
        <v>PISP</v>
      </c>
      <c r="F11889" s="93" t="str">
        <f t="shared" si="557"/>
        <v>Y</v>
      </c>
      <c r="G11889" s="104">
        <v>25438014.218315713</v>
      </c>
      <c r="H11889" s="99">
        <v>40805.329577544842</v>
      </c>
      <c r="I11889" s="99">
        <v>61.811251443165325</v>
      </c>
      <c r="J11889" s="96"/>
      <c r="K11889" s="96"/>
      <c r="L11889" s="96"/>
      <c r="M11889" s="96"/>
      <c r="N11889" s="96"/>
      <c r="O11889" s="96"/>
      <c r="P11889" s="96"/>
    </row>
    <row r="11890" spans="1:16" x14ac:dyDescent="0.25">
      <c r="A11890" s="97">
        <v>43820</v>
      </c>
      <c r="B11890" s="101">
        <v>84</v>
      </c>
      <c r="C11890" s="92" t="str">
        <f t="shared" si="555"/>
        <v>GET /international-standing-orders/{InternationalStandingOrderPaymentId}/payment-details</v>
      </c>
      <c r="D11890" s="94" t="s">
        <v>208</v>
      </c>
      <c r="E11890" s="93" t="str">
        <f t="shared" si="556"/>
        <v>PISP</v>
      </c>
      <c r="F11890" s="93" t="str">
        <f t="shared" si="557"/>
        <v>Y</v>
      </c>
      <c r="G11890" s="104">
        <v>6487687.3935753079</v>
      </c>
      <c r="H11890" s="99">
        <v>19636.458403080236</v>
      </c>
      <c r="I11890" s="99">
        <v>77.093085242950508</v>
      </c>
      <c r="J11890" s="96"/>
      <c r="K11890" s="96"/>
      <c r="L11890" s="96"/>
      <c r="M11890" s="96"/>
      <c r="N11890" s="96"/>
      <c r="O11890" s="96"/>
      <c r="P11890" s="96"/>
    </row>
    <row r="11891" spans="1:16" x14ac:dyDescent="0.25">
      <c r="A11891" s="97">
        <v>43820</v>
      </c>
      <c r="B11891" s="101">
        <v>85</v>
      </c>
      <c r="C11891" s="92" t="str">
        <f t="shared" si="555"/>
        <v>GET /file-payments/{FilePaymentId}/payment-details</v>
      </c>
      <c r="D11891" s="94" t="s">
        <v>208</v>
      </c>
      <c r="E11891" s="93" t="str">
        <f t="shared" si="556"/>
        <v>PISP</v>
      </c>
      <c r="F11891" s="93" t="str">
        <f t="shared" si="557"/>
        <v>Y</v>
      </c>
      <c r="G11891" s="104">
        <v>66900257.283375859</v>
      </c>
      <c r="H11891" s="99">
        <v>2732.9198835945836</v>
      </c>
      <c r="I11891" s="99">
        <v>101.20995037266434</v>
      </c>
      <c r="J11891" s="96"/>
      <c r="K11891" s="96"/>
      <c r="L11891" s="96"/>
      <c r="M11891" s="96"/>
      <c r="N11891" s="96"/>
      <c r="O11891" s="96"/>
      <c r="P11891" s="96"/>
    </row>
    <row r="11892" spans="1:16" x14ac:dyDescent="0.25">
      <c r="A11892" s="97">
        <v>43820</v>
      </c>
      <c r="B11892" s="101">
        <v>86</v>
      </c>
      <c r="C11892" s="92" t="str">
        <f t="shared" si="555"/>
        <v>POST /event-subscriptions</v>
      </c>
      <c r="D11892" s="94" t="s">
        <v>208</v>
      </c>
      <c r="E11892" s="93" t="str">
        <f t="shared" si="556"/>
        <v>Notifications</v>
      </c>
      <c r="F11892" s="93" t="str">
        <f t="shared" si="557"/>
        <v>N</v>
      </c>
      <c r="G11892" s="104">
        <v>11636461.910352452</v>
      </c>
      <c r="H11892" s="99">
        <v>13020.951765608985</v>
      </c>
      <c r="I11892" s="99">
        <v>11.1095747537252</v>
      </c>
      <c r="J11892" s="96"/>
      <c r="K11892" s="96"/>
      <c r="L11892" s="96"/>
      <c r="M11892" s="96"/>
      <c r="N11892" s="96"/>
      <c r="O11892" s="96"/>
      <c r="P11892" s="96"/>
    </row>
    <row r="11893" spans="1:16" x14ac:dyDescent="0.25">
      <c r="A11893" s="97">
        <v>43820</v>
      </c>
      <c r="B11893" s="101">
        <v>87</v>
      </c>
      <c r="C11893" s="92" t="str">
        <f t="shared" si="555"/>
        <v>GET /event-subscriptions</v>
      </c>
      <c r="D11893" s="94" t="s">
        <v>208</v>
      </c>
      <c r="E11893" s="93" t="str">
        <f t="shared" si="556"/>
        <v>Notifications</v>
      </c>
      <c r="F11893" s="93" t="str">
        <f t="shared" si="557"/>
        <v>N</v>
      </c>
      <c r="G11893" s="104">
        <v>16485979.580925342</v>
      </c>
      <c r="H11893" s="99">
        <v>35842.945702646284</v>
      </c>
      <c r="I11893" s="99">
        <v>186.14613083091626</v>
      </c>
      <c r="J11893" s="96"/>
      <c r="K11893" s="96"/>
      <c r="L11893" s="96"/>
      <c r="M11893" s="96"/>
      <c r="N11893" s="96"/>
      <c r="O11893" s="96"/>
      <c r="P11893" s="96"/>
    </row>
    <row r="11894" spans="1:16" x14ac:dyDescent="0.25">
      <c r="A11894" s="97">
        <v>43820</v>
      </c>
      <c r="B11894" s="101">
        <v>88</v>
      </c>
      <c r="C11894" s="92" t="str">
        <f t="shared" si="555"/>
        <v>PUT /event-subscriptions/{EventSubscriptionId}</v>
      </c>
      <c r="D11894" s="94" t="s">
        <v>208</v>
      </c>
      <c r="E11894" s="93" t="str">
        <f t="shared" si="556"/>
        <v>Notifications</v>
      </c>
      <c r="F11894" s="93" t="str">
        <f t="shared" si="557"/>
        <v>N</v>
      </c>
      <c r="G11894" s="104">
        <v>12218285.005870074</v>
      </c>
      <c r="H11894" s="99">
        <v>13671.999353889434</v>
      </c>
      <c r="I11894" s="99">
        <v>11.665053491411461</v>
      </c>
      <c r="J11894" s="96"/>
      <c r="K11894" s="96"/>
      <c r="L11894" s="96"/>
      <c r="M11894" s="96"/>
      <c r="N11894" s="96"/>
      <c r="O11894" s="96"/>
      <c r="P11894" s="96"/>
    </row>
    <row r="11895" spans="1:16" x14ac:dyDescent="0.25">
      <c r="A11895" s="97">
        <v>43820</v>
      </c>
      <c r="B11895" s="101">
        <v>89</v>
      </c>
      <c r="C11895" s="92" t="str">
        <f t="shared" si="555"/>
        <v>DELETE /event-subscriptions/{EventSubscriptionId}</v>
      </c>
      <c r="D11895" s="94" t="s">
        <v>208</v>
      </c>
      <c r="E11895" s="93" t="str">
        <f t="shared" si="556"/>
        <v>Notifications</v>
      </c>
      <c r="F11895" s="93" t="str">
        <f t="shared" si="557"/>
        <v>N</v>
      </c>
      <c r="G11895" s="104">
        <v>7182125.9540922213</v>
      </c>
      <c r="H11895" s="99">
        <v>13368.341014060254</v>
      </c>
      <c r="I11895" s="99">
        <v>115.02231030639946</v>
      </c>
      <c r="J11895" s="96"/>
      <c r="K11895" s="96"/>
      <c r="L11895" s="96"/>
      <c r="M11895" s="96"/>
      <c r="N11895" s="96"/>
      <c r="O11895" s="96"/>
      <c r="P11895" s="96"/>
    </row>
    <row r="11896" spans="1:16" x14ac:dyDescent="0.25">
      <c r="A11896" s="97">
        <v>43820</v>
      </c>
      <c r="B11896" s="101">
        <v>90</v>
      </c>
      <c r="C11896" s="92" t="str">
        <f t="shared" si="555"/>
        <v>POST /event-notifications</v>
      </c>
      <c r="D11896" s="94" t="s">
        <v>208</v>
      </c>
      <c r="E11896" s="93" t="str">
        <f t="shared" si="556"/>
        <v>Notifications</v>
      </c>
      <c r="F11896" s="93" t="str">
        <f t="shared" si="557"/>
        <v>N</v>
      </c>
      <c r="G11896" s="104">
        <v>8705749.8562211655</v>
      </c>
      <c r="H11896" s="99">
        <v>17397.0239646138</v>
      </c>
      <c r="I11896" s="99">
        <v>221.76167453791487</v>
      </c>
      <c r="J11896" s="96"/>
      <c r="K11896" s="96"/>
      <c r="L11896" s="96"/>
      <c r="M11896" s="96"/>
      <c r="N11896" s="96"/>
      <c r="O11896" s="96"/>
      <c r="P11896" s="96"/>
    </row>
    <row r="11897" spans="1:16" x14ac:dyDescent="0.25">
      <c r="A11897" s="97">
        <v>43820</v>
      </c>
      <c r="B11897" s="101">
        <v>91</v>
      </c>
      <c r="C11897" s="92" t="str">
        <f t="shared" si="555"/>
        <v>POST /events</v>
      </c>
      <c r="D11897" s="94" t="s">
        <v>208</v>
      </c>
      <c r="E11897" s="93" t="str">
        <f t="shared" si="556"/>
        <v>Notifications</v>
      </c>
      <c r="F11897" s="93" t="str">
        <f t="shared" si="557"/>
        <v>N</v>
      </c>
      <c r="G11897" s="104">
        <v>5876284.8715299992</v>
      </c>
      <c r="H11897" s="99">
        <v>10937.733556958388</v>
      </c>
      <c r="I11897" s="99">
        <v>94.109162977963194</v>
      </c>
      <c r="J11897" s="96"/>
      <c r="K11897" s="96"/>
      <c r="L11897" s="96"/>
      <c r="M11897" s="96"/>
      <c r="N11897" s="96"/>
      <c r="O11897" s="96"/>
      <c r="P11897" s="96"/>
    </row>
    <row r="11898" spans="1:16" x14ac:dyDescent="0.25">
      <c r="A11898" s="97">
        <v>43821</v>
      </c>
      <c r="B11898" s="101">
        <v>0</v>
      </c>
      <c r="C11898" s="92" t="str">
        <f t="shared" si="555"/>
        <v>OIDC endpoints for token IDs</v>
      </c>
      <c r="D11898" s="94" t="s">
        <v>207</v>
      </c>
      <c r="E11898" s="93" t="str">
        <f t="shared" si="556"/>
        <v>OIDC</v>
      </c>
      <c r="F11898" s="93" t="str">
        <f t="shared" si="557"/>
        <v>N</v>
      </c>
      <c r="G11898" s="111">
        <v>889101657.66967654</v>
      </c>
      <c r="H11898" s="99">
        <v>1844445.3925228068</v>
      </c>
      <c r="I11898" s="99">
        <v>635.55089006215019</v>
      </c>
      <c r="J11898" s="96"/>
      <c r="K11898" s="96"/>
      <c r="L11898" s="96"/>
      <c r="M11898" s="96"/>
      <c r="N11898" s="96"/>
      <c r="O11898" s="96"/>
      <c r="P11898" s="96"/>
    </row>
    <row r="11899" spans="1:16" x14ac:dyDescent="0.25">
      <c r="A11899" s="100">
        <v>43821</v>
      </c>
      <c r="B11899" s="101">
        <v>1</v>
      </c>
      <c r="C11899" s="92" t="str">
        <f t="shared" si="555"/>
        <v>POST /account-access-consents</v>
      </c>
      <c r="D11899" s="94" t="s">
        <v>207</v>
      </c>
      <c r="E11899" s="93" t="str">
        <f t="shared" si="556"/>
        <v>AISP</v>
      </c>
      <c r="F11899" s="93" t="str">
        <f t="shared" si="557"/>
        <v>N</v>
      </c>
      <c r="G11899" s="95">
        <v>704211.91033290152</v>
      </c>
      <c r="H11899" s="102">
        <v>29135.454572563449</v>
      </c>
      <c r="I11899" s="102">
        <v>99.44993328480885</v>
      </c>
      <c r="J11899" s="96"/>
      <c r="K11899" s="96"/>
      <c r="L11899" s="96"/>
      <c r="M11899" s="96"/>
      <c r="N11899" s="96"/>
      <c r="O11899" s="96"/>
      <c r="P11899" s="96"/>
    </row>
    <row r="11900" spans="1:16" x14ac:dyDescent="0.25">
      <c r="A11900" s="100">
        <v>43821</v>
      </c>
      <c r="B11900" s="101">
        <v>2</v>
      </c>
      <c r="C11900" s="92" t="str">
        <f t="shared" si="555"/>
        <v>GET /account-access-consents/{ConsentId}</v>
      </c>
      <c r="D11900" s="94" t="s">
        <v>207</v>
      </c>
      <c r="E11900" s="93" t="str">
        <f t="shared" si="556"/>
        <v>AISP</v>
      </c>
      <c r="F11900" s="93" t="str">
        <f t="shared" si="557"/>
        <v>N</v>
      </c>
      <c r="G11900" s="95">
        <v>1681149.9160467279</v>
      </c>
      <c r="H11900" s="102">
        <v>28970.738507243252</v>
      </c>
      <c r="I11900" s="102">
        <v>39.449475906041961</v>
      </c>
      <c r="J11900" s="96"/>
      <c r="K11900" s="96"/>
      <c r="L11900" s="96"/>
      <c r="M11900" s="96"/>
      <c r="N11900" s="96"/>
      <c r="O11900" s="96"/>
      <c r="P11900" s="96"/>
    </row>
    <row r="11901" spans="1:16" x14ac:dyDescent="0.25">
      <c r="A11901" s="100">
        <v>43821</v>
      </c>
      <c r="B11901" s="101">
        <v>3</v>
      </c>
      <c r="C11901" s="92" t="str">
        <f t="shared" si="555"/>
        <v>DELETE /account-access-consents/{ConsentId}</v>
      </c>
      <c r="D11901" s="94" t="s">
        <v>207</v>
      </c>
      <c r="E11901" s="93" t="str">
        <f t="shared" si="556"/>
        <v>AISP</v>
      </c>
      <c r="F11901" s="93" t="str">
        <f t="shared" si="557"/>
        <v>N</v>
      </c>
      <c r="G11901" s="95">
        <v>773628.29584326898</v>
      </c>
      <c r="H11901" s="102">
        <v>23929.082210376393</v>
      </c>
      <c r="I11901" s="102">
        <v>272.89954313012828</v>
      </c>
      <c r="J11901" s="96"/>
      <c r="K11901" s="96"/>
      <c r="L11901" s="96"/>
      <c r="M11901" s="96"/>
      <c r="N11901" s="96"/>
      <c r="O11901" s="96"/>
      <c r="P11901" s="96"/>
    </row>
    <row r="11902" spans="1:16" x14ac:dyDescent="0.25">
      <c r="A11902" s="100">
        <v>43821</v>
      </c>
      <c r="B11902" s="101">
        <v>4</v>
      </c>
      <c r="C11902" s="92" t="str">
        <f t="shared" si="555"/>
        <v>GET /accounts</v>
      </c>
      <c r="D11902" s="94" t="s">
        <v>207</v>
      </c>
      <c r="E11902" s="93" t="str">
        <f t="shared" si="556"/>
        <v>AISP</v>
      </c>
      <c r="F11902" s="93" t="str">
        <f t="shared" si="557"/>
        <v>Y</v>
      </c>
      <c r="G11902" s="95">
        <v>2066318.8835222633</v>
      </c>
      <c r="H11902" s="102">
        <v>32060.550779993235</v>
      </c>
      <c r="I11902" s="102">
        <v>73.171881708814553</v>
      </c>
      <c r="J11902" s="96"/>
      <c r="K11902" s="96"/>
      <c r="L11902" s="96"/>
      <c r="M11902" s="96"/>
      <c r="N11902" s="96"/>
      <c r="O11902" s="96"/>
      <c r="P11902" s="96"/>
    </row>
    <row r="11903" spans="1:16" x14ac:dyDescent="0.25">
      <c r="A11903" s="100">
        <v>43821</v>
      </c>
      <c r="B11903" s="101">
        <v>5</v>
      </c>
      <c r="C11903" s="92" t="str">
        <f t="shared" si="555"/>
        <v>GET /accounts/{AccountId}</v>
      </c>
      <c r="D11903" s="94" t="s">
        <v>207</v>
      </c>
      <c r="E11903" s="93" t="str">
        <f t="shared" si="556"/>
        <v>AISP</v>
      </c>
      <c r="F11903" s="93" t="str">
        <f t="shared" si="557"/>
        <v>Y</v>
      </c>
      <c r="G11903" s="95">
        <v>3426307.7009216784</v>
      </c>
      <c r="H11903" s="102">
        <v>46351.233938640558</v>
      </c>
      <c r="I11903" s="102">
        <v>94.868836011356848</v>
      </c>
      <c r="J11903" s="96"/>
      <c r="K11903" s="96"/>
      <c r="L11903" s="96"/>
      <c r="M11903" s="96"/>
      <c r="N11903" s="96"/>
      <c r="O11903" s="96"/>
      <c r="P11903" s="96"/>
    </row>
    <row r="11904" spans="1:16" x14ac:dyDescent="0.25">
      <c r="A11904" s="100">
        <v>43821</v>
      </c>
      <c r="B11904" s="101">
        <v>6</v>
      </c>
      <c r="C11904" s="92" t="str">
        <f t="shared" si="555"/>
        <v>GET /accounts/{AccountId}/balances</v>
      </c>
      <c r="D11904" s="94" t="s">
        <v>207</v>
      </c>
      <c r="E11904" s="93" t="str">
        <f t="shared" si="556"/>
        <v>AISP</v>
      </c>
      <c r="F11904" s="93" t="str">
        <f t="shared" si="557"/>
        <v>Y</v>
      </c>
      <c r="G11904" s="95">
        <v>2159120.4245367041</v>
      </c>
      <c r="H11904" s="102">
        <v>26371.013104535425</v>
      </c>
      <c r="I11904" s="102">
        <v>164.32219020528098</v>
      </c>
      <c r="J11904" s="96"/>
      <c r="K11904" s="96"/>
      <c r="L11904" s="96"/>
      <c r="M11904" s="96"/>
      <c r="N11904" s="96"/>
      <c r="O11904" s="96"/>
      <c r="P11904" s="96"/>
    </row>
    <row r="11905" spans="1:16" x14ac:dyDescent="0.25">
      <c r="A11905" s="100">
        <v>43821</v>
      </c>
      <c r="B11905" s="101">
        <v>7</v>
      </c>
      <c r="C11905" s="92" t="str">
        <f t="shared" si="555"/>
        <v>GET /balances</v>
      </c>
      <c r="D11905" s="94" t="s">
        <v>207</v>
      </c>
      <c r="E11905" s="93" t="str">
        <f t="shared" si="556"/>
        <v>AISP</v>
      </c>
      <c r="F11905" s="93" t="str">
        <f t="shared" si="557"/>
        <v>Y</v>
      </c>
      <c r="G11905" s="95">
        <v>1429193.2236102698</v>
      </c>
      <c r="H11905" s="102">
        <v>21176.309044424703</v>
      </c>
      <c r="I11905" s="102">
        <v>156.61845113324546</v>
      </c>
      <c r="J11905" s="96"/>
      <c r="K11905" s="96"/>
      <c r="L11905" s="96"/>
      <c r="M11905" s="96"/>
      <c r="N11905" s="96"/>
      <c r="O11905" s="96"/>
      <c r="P11905" s="96"/>
    </row>
    <row r="11906" spans="1:16" x14ac:dyDescent="0.25">
      <c r="A11906" s="100">
        <v>43821</v>
      </c>
      <c r="B11906" s="101">
        <v>8</v>
      </c>
      <c r="C11906" s="92" t="str">
        <f t="shared" si="555"/>
        <v>GET /accounts/{AccountId}/transactions</v>
      </c>
      <c r="D11906" s="94" t="s">
        <v>207</v>
      </c>
      <c r="E11906" s="93" t="str">
        <f t="shared" si="556"/>
        <v>AISP</v>
      </c>
      <c r="F11906" s="93" t="str">
        <f t="shared" si="557"/>
        <v>Y</v>
      </c>
      <c r="G11906" s="95">
        <v>39311349.072565623</v>
      </c>
      <c r="H11906" s="102">
        <v>21332.134973195902</v>
      </c>
      <c r="I11906" s="102">
        <v>205.05084508179812</v>
      </c>
      <c r="J11906" s="96"/>
      <c r="K11906" s="96"/>
      <c r="L11906" s="96"/>
      <c r="M11906" s="96"/>
      <c r="N11906" s="96"/>
      <c r="O11906" s="96"/>
      <c r="P11906" s="96"/>
    </row>
    <row r="11907" spans="1:16" x14ac:dyDescent="0.25">
      <c r="A11907" s="100">
        <v>43821</v>
      </c>
      <c r="B11907" s="101">
        <v>9</v>
      </c>
      <c r="C11907" s="92" t="str">
        <f t="shared" si="555"/>
        <v>GET /transactions</v>
      </c>
      <c r="D11907" s="94" t="s">
        <v>207</v>
      </c>
      <c r="E11907" s="93" t="str">
        <f t="shared" si="556"/>
        <v>AISP</v>
      </c>
      <c r="F11907" s="93" t="str">
        <f t="shared" si="557"/>
        <v>Y</v>
      </c>
      <c r="G11907" s="95">
        <v>363641829.93152243</v>
      </c>
      <c r="H11907" s="102">
        <v>43797.9342296428</v>
      </c>
      <c r="I11907" s="102">
        <v>34.643947849769077</v>
      </c>
      <c r="J11907" s="96"/>
      <c r="K11907" s="96"/>
      <c r="L11907" s="96"/>
      <c r="M11907" s="96"/>
      <c r="N11907" s="96"/>
      <c r="O11907" s="96"/>
      <c r="P11907" s="96"/>
    </row>
    <row r="11908" spans="1:16" x14ac:dyDescent="0.25">
      <c r="A11908" s="100">
        <v>43821</v>
      </c>
      <c r="B11908" s="101">
        <v>10</v>
      </c>
      <c r="C11908" s="92" t="str">
        <f t="shared" si="555"/>
        <v>GET /accounts/{AccountId}/beneficiaries</v>
      </c>
      <c r="D11908" s="94" t="s">
        <v>207</v>
      </c>
      <c r="E11908" s="93" t="str">
        <f t="shared" si="556"/>
        <v>AISP</v>
      </c>
      <c r="F11908" s="93" t="str">
        <f t="shared" si="557"/>
        <v>Y</v>
      </c>
      <c r="G11908" s="95">
        <v>2223595.7916053659</v>
      </c>
      <c r="H11908" s="102">
        <v>27989.944202121187</v>
      </c>
      <c r="I11908" s="102">
        <v>146.51296952492658</v>
      </c>
      <c r="J11908" s="96"/>
      <c r="K11908" s="96"/>
      <c r="L11908" s="96"/>
      <c r="M11908" s="96"/>
      <c r="N11908" s="96"/>
      <c r="O11908" s="96"/>
      <c r="P11908" s="96"/>
    </row>
    <row r="11909" spans="1:16" x14ac:dyDescent="0.25">
      <c r="A11909" s="100">
        <v>43821</v>
      </c>
      <c r="B11909" s="101">
        <v>11</v>
      </c>
      <c r="C11909" s="92" t="str">
        <f t="shared" si="555"/>
        <v>GET /beneficiaries</v>
      </c>
      <c r="D11909" s="94" t="s">
        <v>207</v>
      </c>
      <c r="E11909" s="93" t="str">
        <f t="shared" si="556"/>
        <v>AISP</v>
      </c>
      <c r="F11909" s="93" t="str">
        <f t="shared" si="557"/>
        <v>Y</v>
      </c>
      <c r="G11909" s="95">
        <v>3253500.3327333974</v>
      </c>
      <c r="H11909" s="102">
        <v>34507.242242892105</v>
      </c>
      <c r="I11909" s="102">
        <v>36.095039111009889</v>
      </c>
      <c r="J11909" s="96"/>
      <c r="K11909" s="96"/>
      <c r="L11909" s="96"/>
      <c r="M11909" s="96"/>
      <c r="N11909" s="96"/>
      <c r="O11909" s="96"/>
      <c r="P11909" s="96"/>
    </row>
    <row r="11910" spans="1:16" x14ac:dyDescent="0.25">
      <c r="A11910" s="100">
        <v>43821</v>
      </c>
      <c r="B11910" s="101">
        <v>12</v>
      </c>
      <c r="C11910" s="92" t="str">
        <f t="shared" si="555"/>
        <v>GET /accounts/{AccountId}/direct-debits</v>
      </c>
      <c r="D11910" s="94" t="s">
        <v>207</v>
      </c>
      <c r="E11910" s="93" t="str">
        <f t="shared" si="556"/>
        <v>AISP</v>
      </c>
      <c r="F11910" s="93" t="str">
        <f t="shared" si="557"/>
        <v>Y</v>
      </c>
      <c r="G11910" s="95">
        <v>1959810.7513083383</v>
      </c>
      <c r="H11910" s="102">
        <v>38335.03882238295</v>
      </c>
      <c r="I11910" s="102">
        <v>176.7030416624234</v>
      </c>
      <c r="J11910" s="96"/>
      <c r="K11910" s="96"/>
      <c r="L11910" s="96"/>
      <c r="M11910" s="96"/>
      <c r="N11910" s="96"/>
      <c r="O11910" s="96"/>
      <c r="P11910" s="96"/>
    </row>
    <row r="11911" spans="1:16" x14ac:dyDescent="0.25">
      <c r="A11911" s="100">
        <v>43821</v>
      </c>
      <c r="B11911" s="101">
        <v>13</v>
      </c>
      <c r="C11911" s="92" t="str">
        <f t="shared" si="555"/>
        <v>GET /direct-debits</v>
      </c>
      <c r="D11911" s="94" t="s">
        <v>207</v>
      </c>
      <c r="E11911" s="93" t="str">
        <f t="shared" si="556"/>
        <v>AISP</v>
      </c>
      <c r="F11911" s="93" t="str">
        <f t="shared" si="557"/>
        <v>Y</v>
      </c>
      <c r="G11911" s="95">
        <v>2057478.0941836745</v>
      </c>
      <c r="H11911" s="102">
        <v>22615.131620726825</v>
      </c>
      <c r="I11911" s="102">
        <v>228.64562181263025</v>
      </c>
      <c r="J11911" s="96"/>
      <c r="K11911" s="96"/>
      <c r="L11911" s="96"/>
      <c r="M11911" s="96"/>
      <c r="N11911" s="96"/>
      <c r="O11911" s="96"/>
      <c r="P11911" s="96"/>
    </row>
    <row r="11912" spans="1:16" x14ac:dyDescent="0.25">
      <c r="A11912" s="100">
        <v>43821</v>
      </c>
      <c r="B11912" s="101">
        <v>14</v>
      </c>
      <c r="C11912" s="92" t="str">
        <f t="shared" ref="C11912:C11975" si="558">VLOOKUP($B11912,endpoints,3)</f>
        <v>GET /accounts/{AccountId}/standing-orders</v>
      </c>
      <c r="D11912" s="94" t="s">
        <v>207</v>
      </c>
      <c r="E11912" s="93" t="str">
        <f t="shared" ref="E11912:E11975" si="559">VLOOKUP($B11912,endpoints,4)</f>
        <v>AISP</v>
      </c>
      <c r="F11912" s="93" t="str">
        <f t="shared" ref="F11912:F11975" si="560">VLOOKUP($B11912,endpoints,5)</f>
        <v>Y</v>
      </c>
      <c r="G11912" s="95">
        <v>1074984.1469406146</v>
      </c>
      <c r="H11912" s="102">
        <v>17185.439839966253</v>
      </c>
      <c r="I11912" s="102">
        <v>159.51720769692079</v>
      </c>
      <c r="J11912" s="96"/>
      <c r="K11912" s="96"/>
      <c r="L11912" s="96"/>
      <c r="M11912" s="96"/>
      <c r="N11912" s="96"/>
      <c r="O11912" s="96"/>
      <c r="P11912" s="96"/>
    </row>
    <row r="11913" spans="1:16" x14ac:dyDescent="0.25">
      <c r="A11913" s="100">
        <v>43821</v>
      </c>
      <c r="B11913" s="101">
        <v>15</v>
      </c>
      <c r="C11913" s="92" t="str">
        <f t="shared" si="558"/>
        <v>GET /standing-orders</v>
      </c>
      <c r="D11913" s="94" t="s">
        <v>207</v>
      </c>
      <c r="E11913" s="93" t="str">
        <f t="shared" si="559"/>
        <v>AISP</v>
      </c>
      <c r="F11913" s="93" t="str">
        <f t="shared" si="560"/>
        <v>Y</v>
      </c>
      <c r="G11913" s="95">
        <v>1635139.7731341713</v>
      </c>
      <c r="H11913" s="102">
        <v>46510.971372459258</v>
      </c>
      <c r="I11913" s="102">
        <v>158.6028449379607</v>
      </c>
      <c r="J11913" s="96"/>
      <c r="K11913" s="96"/>
      <c r="L11913" s="96"/>
      <c r="M11913" s="96"/>
      <c r="N11913" s="96"/>
      <c r="O11913" s="96"/>
      <c r="P11913" s="96"/>
    </row>
    <row r="11914" spans="1:16" x14ac:dyDescent="0.25">
      <c r="A11914" s="100">
        <v>43821</v>
      </c>
      <c r="B11914" s="101">
        <v>16</v>
      </c>
      <c r="C11914" s="92" t="str">
        <f t="shared" si="558"/>
        <v>GET /accounts/{AccountId}/product</v>
      </c>
      <c r="D11914" s="94" t="s">
        <v>207</v>
      </c>
      <c r="E11914" s="93" t="str">
        <f t="shared" si="559"/>
        <v>AISP</v>
      </c>
      <c r="F11914" s="93" t="str">
        <f t="shared" si="560"/>
        <v>Y</v>
      </c>
      <c r="G11914" s="95">
        <v>432779.92933629267</v>
      </c>
      <c r="H11914" s="102">
        <v>4939.4081376851173</v>
      </c>
      <c r="I11914" s="102">
        <v>180.28358791303222</v>
      </c>
      <c r="J11914" s="96"/>
      <c r="K11914" s="96"/>
      <c r="L11914" s="96"/>
      <c r="M11914" s="96"/>
      <c r="N11914" s="96"/>
      <c r="O11914" s="96"/>
      <c r="P11914" s="96"/>
    </row>
    <row r="11915" spans="1:16" x14ac:dyDescent="0.25">
      <c r="A11915" s="100">
        <v>43821</v>
      </c>
      <c r="B11915" s="101">
        <v>17</v>
      </c>
      <c r="C11915" s="92" t="str">
        <f t="shared" si="558"/>
        <v>GET /products</v>
      </c>
      <c r="D11915" s="94" t="s">
        <v>207</v>
      </c>
      <c r="E11915" s="93" t="str">
        <f t="shared" si="559"/>
        <v>AISP</v>
      </c>
      <c r="F11915" s="93" t="str">
        <f t="shared" si="560"/>
        <v>Y</v>
      </c>
      <c r="G11915" s="95">
        <v>996221.63754676725</v>
      </c>
      <c r="H11915" s="102">
        <v>32352.931095705495</v>
      </c>
      <c r="I11915" s="102">
        <v>261.4903908769362</v>
      </c>
      <c r="J11915" s="96"/>
      <c r="K11915" s="96"/>
      <c r="L11915" s="96"/>
      <c r="M11915" s="96"/>
      <c r="N11915" s="96"/>
      <c r="O11915" s="96"/>
      <c r="P11915" s="96"/>
    </row>
    <row r="11916" spans="1:16" x14ac:dyDescent="0.25">
      <c r="A11916" s="100">
        <v>43821</v>
      </c>
      <c r="B11916" s="101">
        <v>18</v>
      </c>
      <c r="C11916" s="92" t="str">
        <f t="shared" si="558"/>
        <v>GET /accounts/{AccountId}/offers</v>
      </c>
      <c r="D11916" s="94" t="s">
        <v>207</v>
      </c>
      <c r="E11916" s="93" t="str">
        <f t="shared" si="559"/>
        <v>AISP</v>
      </c>
      <c r="F11916" s="93" t="str">
        <f t="shared" si="560"/>
        <v>Y</v>
      </c>
      <c r="G11916" s="95">
        <v>1020868.1931167893</v>
      </c>
      <c r="H11916" s="102">
        <v>40687.469170551114</v>
      </c>
      <c r="I11916" s="102">
        <v>290.65628080332777</v>
      </c>
      <c r="J11916" s="96"/>
      <c r="K11916" s="96"/>
      <c r="L11916" s="96"/>
      <c r="M11916" s="96"/>
      <c r="N11916" s="96"/>
      <c r="O11916" s="96"/>
      <c r="P11916" s="96"/>
    </row>
    <row r="11917" spans="1:16" x14ac:dyDescent="0.25">
      <c r="A11917" s="100">
        <v>43821</v>
      </c>
      <c r="B11917" s="101">
        <v>19</v>
      </c>
      <c r="C11917" s="92" t="str">
        <f t="shared" si="558"/>
        <v>GET /offers</v>
      </c>
      <c r="D11917" s="94" t="s">
        <v>207</v>
      </c>
      <c r="E11917" s="93" t="str">
        <f t="shared" si="559"/>
        <v>AISP</v>
      </c>
      <c r="F11917" s="93" t="str">
        <f t="shared" si="560"/>
        <v>Y</v>
      </c>
      <c r="G11917" s="95">
        <v>4066215.4908807492</v>
      </c>
      <c r="H11917" s="102">
        <v>38166.972874159939</v>
      </c>
      <c r="I11917" s="102">
        <v>165.74545429447485</v>
      </c>
      <c r="J11917" s="96"/>
      <c r="K11917" s="96"/>
      <c r="L11917" s="96"/>
      <c r="M11917" s="96"/>
      <c r="N11917" s="96"/>
      <c r="O11917" s="96"/>
      <c r="P11917" s="96"/>
    </row>
    <row r="11918" spans="1:16" x14ac:dyDescent="0.25">
      <c r="A11918" s="100">
        <v>43821</v>
      </c>
      <c r="B11918" s="101">
        <v>20</v>
      </c>
      <c r="C11918" s="92" t="str">
        <f t="shared" si="558"/>
        <v>GET /accounts/{AccountId}/party</v>
      </c>
      <c r="D11918" s="94" t="s">
        <v>207</v>
      </c>
      <c r="E11918" s="93" t="str">
        <f t="shared" si="559"/>
        <v>AISP</v>
      </c>
      <c r="F11918" s="93" t="str">
        <f t="shared" si="560"/>
        <v>Y</v>
      </c>
      <c r="G11918" s="95">
        <v>1336162.2432716661</v>
      </c>
      <c r="H11918" s="102">
        <v>48857.618275326247</v>
      </c>
      <c r="I11918" s="102">
        <v>0</v>
      </c>
      <c r="J11918" s="96"/>
      <c r="K11918" s="96"/>
      <c r="L11918" s="96"/>
      <c r="M11918" s="96"/>
      <c r="N11918" s="96"/>
      <c r="O11918" s="96"/>
      <c r="P11918" s="96"/>
    </row>
    <row r="11919" spans="1:16" x14ac:dyDescent="0.25">
      <c r="A11919" s="100">
        <v>43821</v>
      </c>
      <c r="B11919" s="101">
        <v>21</v>
      </c>
      <c r="C11919" s="92" t="str">
        <f t="shared" si="558"/>
        <v>GET /party</v>
      </c>
      <c r="D11919" s="94" t="s">
        <v>207</v>
      </c>
      <c r="E11919" s="93" t="str">
        <f t="shared" si="559"/>
        <v>AISP</v>
      </c>
      <c r="F11919" s="93" t="str">
        <f t="shared" si="560"/>
        <v>Y</v>
      </c>
      <c r="G11919" s="95">
        <v>958394.58457476203</v>
      </c>
      <c r="H11919" s="102">
        <v>10451.943796253358</v>
      </c>
      <c r="I11919" s="102">
        <v>380.53034367006074</v>
      </c>
      <c r="J11919" s="96"/>
      <c r="K11919" s="96"/>
      <c r="L11919" s="96"/>
      <c r="M11919" s="96"/>
      <c r="N11919" s="96"/>
      <c r="O11919" s="96"/>
      <c r="P11919" s="96"/>
    </row>
    <row r="11920" spans="1:16" x14ac:dyDescent="0.25">
      <c r="A11920" s="100">
        <v>43821</v>
      </c>
      <c r="B11920" s="101">
        <v>22</v>
      </c>
      <c r="C11920" s="92" t="str">
        <f t="shared" si="558"/>
        <v>GET /accounts/{AccountId}/scheduled-payments</v>
      </c>
      <c r="D11920" s="94" t="s">
        <v>207</v>
      </c>
      <c r="E11920" s="93" t="str">
        <f t="shared" si="559"/>
        <v>AISP</v>
      </c>
      <c r="F11920" s="93" t="str">
        <f t="shared" si="560"/>
        <v>Y</v>
      </c>
      <c r="G11920" s="95">
        <v>1170941.0861703008</v>
      </c>
      <c r="H11920" s="102">
        <v>36536.996934419803</v>
      </c>
      <c r="I11920" s="102">
        <v>3.185473048719051</v>
      </c>
      <c r="J11920" s="96"/>
      <c r="K11920" s="96"/>
      <c r="L11920" s="96"/>
      <c r="M11920" s="96"/>
      <c r="N11920" s="96"/>
      <c r="O11920" s="96"/>
      <c r="P11920" s="96"/>
    </row>
    <row r="11921" spans="1:16" x14ac:dyDescent="0.25">
      <c r="A11921" s="100">
        <v>43821</v>
      </c>
      <c r="B11921" s="101">
        <v>23</v>
      </c>
      <c r="C11921" s="92" t="str">
        <f t="shared" si="558"/>
        <v>GET /scheduled-payments</v>
      </c>
      <c r="D11921" s="94" t="s">
        <v>207</v>
      </c>
      <c r="E11921" s="93" t="str">
        <f t="shared" si="559"/>
        <v>AISP</v>
      </c>
      <c r="F11921" s="93" t="str">
        <f t="shared" si="560"/>
        <v>Y</v>
      </c>
      <c r="G11921" s="95">
        <v>2360177.4993794346</v>
      </c>
      <c r="H11921" s="102">
        <v>31902.109605396658</v>
      </c>
      <c r="I11921" s="102">
        <v>90.060769994768407</v>
      </c>
      <c r="J11921" s="96"/>
      <c r="K11921" s="96"/>
      <c r="L11921" s="96"/>
      <c r="M11921" s="96"/>
      <c r="N11921" s="96"/>
      <c r="O11921" s="96"/>
      <c r="P11921" s="96"/>
    </row>
    <row r="11922" spans="1:16" x14ac:dyDescent="0.25">
      <c r="A11922" s="100">
        <v>43821</v>
      </c>
      <c r="B11922" s="101">
        <v>24</v>
      </c>
      <c r="C11922" s="92" t="str">
        <f t="shared" si="558"/>
        <v>GET /accounts/{AccountId}/statements</v>
      </c>
      <c r="D11922" s="94" t="s">
        <v>207</v>
      </c>
      <c r="E11922" s="93" t="str">
        <f t="shared" si="559"/>
        <v>AISP</v>
      </c>
      <c r="F11922" s="93" t="str">
        <f t="shared" si="560"/>
        <v>Y</v>
      </c>
      <c r="G11922" s="95">
        <v>1132254.2733325926</v>
      </c>
      <c r="H11922" s="102">
        <v>15522.623562916768</v>
      </c>
      <c r="I11922" s="102">
        <v>163.00648446090003</v>
      </c>
      <c r="J11922" s="96"/>
      <c r="K11922" s="96"/>
      <c r="L11922" s="96"/>
      <c r="M11922" s="96"/>
      <c r="N11922" s="96"/>
      <c r="O11922" s="96"/>
      <c r="P11922" s="96"/>
    </row>
    <row r="11923" spans="1:16" x14ac:dyDescent="0.25">
      <c r="A11923" s="100">
        <v>43821</v>
      </c>
      <c r="B11923" s="101">
        <v>25</v>
      </c>
      <c r="C11923" s="92" t="str">
        <f t="shared" si="558"/>
        <v>GET /accounts/{AccountId}/statements/{StatementId}</v>
      </c>
      <c r="D11923" s="94" t="s">
        <v>207</v>
      </c>
      <c r="E11923" s="93" t="str">
        <f t="shared" si="559"/>
        <v>AISP</v>
      </c>
      <c r="F11923" s="93" t="str">
        <f t="shared" si="560"/>
        <v>Y</v>
      </c>
      <c r="G11923" s="95">
        <v>1292092.6313116134</v>
      </c>
      <c r="H11923" s="102">
        <v>24765.681807555506</v>
      </c>
      <c r="I11923" s="102">
        <v>136.75321201034279</v>
      </c>
      <c r="J11923" s="96"/>
      <c r="K11923" s="96"/>
      <c r="L11923" s="96"/>
      <c r="M11923" s="96"/>
      <c r="N11923" s="96"/>
      <c r="O11923" s="96"/>
      <c r="P11923" s="96"/>
    </row>
    <row r="11924" spans="1:16" x14ac:dyDescent="0.25">
      <c r="A11924" s="100">
        <v>43821</v>
      </c>
      <c r="B11924" s="101">
        <v>26</v>
      </c>
      <c r="C11924" s="92" t="str">
        <f t="shared" si="558"/>
        <v>GET /accounts/{AccountId}/statements/{StatementId}/file</v>
      </c>
      <c r="D11924" s="94" t="s">
        <v>207</v>
      </c>
      <c r="E11924" s="93" t="str">
        <f t="shared" si="559"/>
        <v>AISP</v>
      </c>
      <c r="F11924" s="93" t="str">
        <f t="shared" si="560"/>
        <v>Y</v>
      </c>
      <c r="G11924" s="95">
        <v>2480169.9340454852</v>
      </c>
      <c r="H11924" s="102">
        <v>25221.373249147342</v>
      </c>
      <c r="I11924" s="102">
        <v>89.130476068915911</v>
      </c>
      <c r="J11924" s="96"/>
      <c r="K11924" s="96"/>
      <c r="L11924" s="96"/>
      <c r="M11924" s="96"/>
      <c r="N11924" s="96"/>
      <c r="O11924" s="96"/>
      <c r="P11924" s="96"/>
    </row>
    <row r="11925" spans="1:16" x14ac:dyDescent="0.25">
      <c r="A11925" s="100">
        <v>43821</v>
      </c>
      <c r="B11925" s="101">
        <v>27</v>
      </c>
      <c r="C11925" s="92" t="str">
        <f t="shared" si="558"/>
        <v>GET /accounts/{AccountId}/statements/{StatementId}/transactions</v>
      </c>
      <c r="D11925" s="94" t="s">
        <v>207</v>
      </c>
      <c r="E11925" s="93" t="str">
        <f t="shared" si="559"/>
        <v>AISP</v>
      </c>
      <c r="F11925" s="93" t="str">
        <f t="shared" si="560"/>
        <v>Y</v>
      </c>
      <c r="G11925" s="95">
        <v>32723753.706416477</v>
      </c>
      <c r="H11925" s="102">
        <v>6804.0986091412451</v>
      </c>
      <c r="I11925" s="102">
        <v>303.05815393334183</v>
      </c>
      <c r="J11925" s="96"/>
      <c r="K11925" s="96"/>
      <c r="L11925" s="96"/>
      <c r="M11925" s="96"/>
      <c r="N11925" s="96"/>
      <c r="O11925" s="96"/>
      <c r="P11925" s="96"/>
    </row>
    <row r="11926" spans="1:16" x14ac:dyDescent="0.25">
      <c r="A11926" s="100">
        <v>43821</v>
      </c>
      <c r="B11926" s="101">
        <v>28</v>
      </c>
      <c r="C11926" s="92" t="str">
        <f t="shared" si="558"/>
        <v>GET /statements</v>
      </c>
      <c r="D11926" s="94" t="s">
        <v>207</v>
      </c>
      <c r="E11926" s="93" t="str">
        <f t="shared" si="559"/>
        <v>AISP</v>
      </c>
      <c r="F11926" s="93" t="str">
        <f t="shared" si="560"/>
        <v>Y</v>
      </c>
      <c r="G11926" s="95">
        <v>4329161.7543558432</v>
      </c>
      <c r="H11926" s="102">
        <v>41126.18211711898</v>
      </c>
      <c r="I11926" s="102">
        <v>71.953314798373668</v>
      </c>
      <c r="J11926" s="96"/>
      <c r="K11926" s="96"/>
      <c r="L11926" s="96"/>
      <c r="M11926" s="96"/>
      <c r="N11926" s="96"/>
      <c r="O11926" s="96"/>
      <c r="P11926" s="96"/>
    </row>
    <row r="11927" spans="1:16" x14ac:dyDescent="0.25">
      <c r="A11927" s="100">
        <v>43821</v>
      </c>
      <c r="B11927" s="101">
        <v>29</v>
      </c>
      <c r="C11927" s="92" t="str">
        <f t="shared" si="558"/>
        <v>POST /domestic-payment-consents</v>
      </c>
      <c r="D11927" s="94" t="s">
        <v>207</v>
      </c>
      <c r="E11927" s="93" t="str">
        <f t="shared" si="559"/>
        <v>PISP</v>
      </c>
      <c r="F11927" s="93" t="str">
        <f t="shared" si="560"/>
        <v>N</v>
      </c>
      <c r="G11927" s="95">
        <v>3915060.3640010599</v>
      </c>
      <c r="H11927" s="102">
        <v>8651.2793412845385</v>
      </c>
      <c r="I11927" s="102">
        <v>107.01752918992391</v>
      </c>
      <c r="J11927" s="96"/>
      <c r="K11927" s="96"/>
      <c r="L11927" s="96"/>
      <c r="M11927" s="96"/>
      <c r="N11927" s="96"/>
      <c r="O11927" s="96"/>
      <c r="P11927" s="96"/>
    </row>
    <row r="11928" spans="1:16" x14ac:dyDescent="0.25">
      <c r="A11928" s="100">
        <v>43821</v>
      </c>
      <c r="B11928" s="101">
        <v>30</v>
      </c>
      <c r="C11928" s="92" t="str">
        <f t="shared" si="558"/>
        <v>GET /domestic-payment-consents/{ConsentId}</v>
      </c>
      <c r="D11928" s="94" t="s">
        <v>207</v>
      </c>
      <c r="E11928" s="93" t="str">
        <f t="shared" si="559"/>
        <v>PISP</v>
      </c>
      <c r="F11928" s="93" t="str">
        <f t="shared" si="560"/>
        <v>N</v>
      </c>
      <c r="G11928" s="95">
        <v>14542998.50861318</v>
      </c>
      <c r="H11928" s="102">
        <v>19635.586240575587</v>
      </c>
      <c r="I11928" s="102">
        <v>157.7949612284732</v>
      </c>
      <c r="J11928" s="96"/>
      <c r="K11928" s="96"/>
      <c r="L11928" s="96"/>
      <c r="M11928" s="96"/>
      <c r="N11928" s="96"/>
      <c r="O11928" s="96"/>
      <c r="P11928" s="96"/>
    </row>
    <row r="11929" spans="1:16" x14ac:dyDescent="0.25">
      <c r="A11929" s="100">
        <v>43821</v>
      </c>
      <c r="B11929" s="101">
        <v>31</v>
      </c>
      <c r="C11929" s="92" t="str">
        <f t="shared" si="558"/>
        <v>POST /domestic-payments</v>
      </c>
      <c r="D11929" s="94" t="s">
        <v>207</v>
      </c>
      <c r="E11929" s="93" t="str">
        <f t="shared" si="559"/>
        <v>PISP</v>
      </c>
      <c r="F11929" s="93" t="str">
        <f t="shared" si="560"/>
        <v>Y</v>
      </c>
      <c r="G11929" s="95">
        <v>5748238.1600948498</v>
      </c>
      <c r="H11929" s="102">
        <v>17281.939287260018</v>
      </c>
      <c r="I11929" s="102">
        <v>6.0624842261443197</v>
      </c>
      <c r="J11929" s="96"/>
      <c r="K11929" s="96"/>
      <c r="L11929" s="96"/>
      <c r="M11929" s="96"/>
      <c r="N11929" s="96"/>
      <c r="O11929" s="96"/>
      <c r="P11929" s="96"/>
    </row>
    <row r="11930" spans="1:16" x14ac:dyDescent="0.25">
      <c r="A11930" s="100">
        <v>43821</v>
      </c>
      <c r="B11930" s="101">
        <v>32</v>
      </c>
      <c r="C11930" s="92" t="str">
        <f t="shared" si="558"/>
        <v>GET /domestic-payments/{DomesticPaymentId}</v>
      </c>
      <c r="D11930" s="94" t="s">
        <v>207</v>
      </c>
      <c r="E11930" s="93" t="str">
        <f t="shared" si="559"/>
        <v>PISP</v>
      </c>
      <c r="F11930" s="93" t="str">
        <f t="shared" si="560"/>
        <v>Y</v>
      </c>
      <c r="G11930" s="95">
        <v>34640533.187565967</v>
      </c>
      <c r="H11930" s="102">
        <v>40649.212888990747</v>
      </c>
      <c r="I11930" s="102">
        <v>82.536667607301538</v>
      </c>
      <c r="J11930" s="96"/>
      <c r="K11930" s="96"/>
      <c r="L11930" s="96"/>
      <c r="M11930" s="96"/>
      <c r="N11930" s="96"/>
      <c r="O11930" s="96"/>
      <c r="P11930" s="96"/>
    </row>
    <row r="11931" spans="1:16" x14ac:dyDescent="0.25">
      <c r="A11931" s="100">
        <v>43821</v>
      </c>
      <c r="B11931" s="101">
        <v>33</v>
      </c>
      <c r="C11931" s="92" t="str">
        <f t="shared" si="558"/>
        <v>POST /domestic-scheduled-payment-consents</v>
      </c>
      <c r="D11931" s="94" t="s">
        <v>207</v>
      </c>
      <c r="E11931" s="93" t="str">
        <f t="shared" si="559"/>
        <v>PISP</v>
      </c>
      <c r="F11931" s="93" t="str">
        <f t="shared" si="560"/>
        <v>N</v>
      </c>
      <c r="G11931" s="95">
        <v>18365016.982610062</v>
      </c>
      <c r="H11931" s="102">
        <v>17057.750608212678</v>
      </c>
      <c r="I11931" s="102">
        <v>109.28384004835367</v>
      </c>
      <c r="J11931" s="96"/>
      <c r="K11931" s="96"/>
      <c r="L11931" s="96"/>
      <c r="M11931" s="96"/>
      <c r="N11931" s="96"/>
      <c r="O11931" s="96"/>
      <c r="P11931" s="96"/>
    </row>
    <row r="11932" spans="1:16" x14ac:dyDescent="0.25">
      <c r="A11932" s="100">
        <v>43821</v>
      </c>
      <c r="B11932" s="101">
        <v>34</v>
      </c>
      <c r="C11932" s="92" t="str">
        <f t="shared" si="558"/>
        <v>GET /domestic-scheduled-payment-consents/{ConsentId}</v>
      </c>
      <c r="D11932" s="94" t="s">
        <v>207</v>
      </c>
      <c r="E11932" s="93" t="str">
        <f t="shared" si="559"/>
        <v>PISP</v>
      </c>
      <c r="F11932" s="93" t="str">
        <f t="shared" si="560"/>
        <v>N</v>
      </c>
      <c r="G11932" s="95">
        <v>13663809.941109583</v>
      </c>
      <c r="H11932" s="102">
        <v>14491.000262273939</v>
      </c>
      <c r="I11932" s="102">
        <v>87.118896873201265</v>
      </c>
      <c r="J11932" s="96"/>
      <c r="K11932" s="96"/>
      <c r="L11932" s="96"/>
      <c r="M11932" s="96"/>
      <c r="N11932" s="96"/>
      <c r="O11932" s="96"/>
      <c r="P11932" s="96"/>
    </row>
    <row r="11933" spans="1:16" x14ac:dyDescent="0.25">
      <c r="A11933" s="100">
        <v>43821</v>
      </c>
      <c r="B11933" s="101">
        <v>35</v>
      </c>
      <c r="C11933" s="92" t="str">
        <f t="shared" si="558"/>
        <v>POST /domestic-scheduled-payments</v>
      </c>
      <c r="D11933" s="94" t="s">
        <v>207</v>
      </c>
      <c r="E11933" s="93" t="str">
        <f t="shared" si="559"/>
        <v>PISP</v>
      </c>
      <c r="F11933" s="93" t="str">
        <f t="shared" si="560"/>
        <v>Y</v>
      </c>
      <c r="G11933" s="95">
        <v>34856567.779280685</v>
      </c>
      <c r="H11933" s="102">
        <v>42630.307228846221</v>
      </c>
      <c r="I11933" s="102">
        <v>164.92648860416207</v>
      </c>
      <c r="J11933" s="96"/>
      <c r="K11933" s="96"/>
      <c r="L11933" s="96"/>
      <c r="M11933" s="96"/>
      <c r="N11933" s="96"/>
      <c r="O11933" s="96"/>
      <c r="P11933" s="96"/>
    </row>
    <row r="11934" spans="1:16" x14ac:dyDescent="0.25">
      <c r="A11934" s="100">
        <v>43821</v>
      </c>
      <c r="B11934" s="101">
        <v>36</v>
      </c>
      <c r="C11934" s="92" t="str">
        <f t="shared" si="558"/>
        <v>GET /domestic-scheduled-payments/{DomesticScheduledPaymentId}</v>
      </c>
      <c r="D11934" s="94" t="s">
        <v>207</v>
      </c>
      <c r="E11934" s="93" t="str">
        <f t="shared" si="559"/>
        <v>PISP</v>
      </c>
      <c r="F11934" s="93" t="str">
        <f t="shared" si="560"/>
        <v>Y</v>
      </c>
      <c r="G11934" s="95">
        <v>13994422.003359817</v>
      </c>
      <c r="H11934" s="102">
        <v>34260.450297559968</v>
      </c>
      <c r="I11934" s="102">
        <v>92.539912932207571</v>
      </c>
      <c r="J11934" s="96"/>
      <c r="K11934" s="96"/>
      <c r="L11934" s="96"/>
      <c r="M11934" s="96"/>
      <c r="N11934" s="96"/>
      <c r="O11934" s="96"/>
      <c r="P11934" s="96"/>
    </row>
    <row r="11935" spans="1:16" x14ac:dyDescent="0.25">
      <c r="A11935" s="100">
        <v>43821</v>
      </c>
      <c r="B11935" s="101">
        <v>37</v>
      </c>
      <c r="C11935" s="92" t="str">
        <f t="shared" si="558"/>
        <v>POST /domestic-standing-order-consents</v>
      </c>
      <c r="D11935" s="94" t="s">
        <v>207</v>
      </c>
      <c r="E11935" s="93" t="str">
        <f t="shared" si="559"/>
        <v>PISP</v>
      </c>
      <c r="F11935" s="93" t="str">
        <f t="shared" si="560"/>
        <v>N</v>
      </c>
      <c r="G11935" s="95">
        <v>26187837.067687165</v>
      </c>
      <c r="H11935" s="102">
        <v>26611.831819013736</v>
      </c>
      <c r="I11935" s="102">
        <v>222.5731458514833</v>
      </c>
      <c r="J11935" s="96"/>
      <c r="K11935" s="96"/>
      <c r="L11935" s="96"/>
      <c r="M11935" s="96"/>
      <c r="N11935" s="96"/>
      <c r="O11935" s="96"/>
      <c r="P11935" s="96"/>
    </row>
    <row r="11936" spans="1:16" x14ac:dyDescent="0.25">
      <c r="A11936" s="100">
        <v>43821</v>
      </c>
      <c r="B11936" s="101">
        <v>38</v>
      </c>
      <c r="C11936" s="92" t="str">
        <f t="shared" si="558"/>
        <v>GET /domestic-standing-order-consents/{ConsentId}</v>
      </c>
      <c r="D11936" s="94" t="s">
        <v>207</v>
      </c>
      <c r="E11936" s="93" t="str">
        <f t="shared" si="559"/>
        <v>PISP</v>
      </c>
      <c r="F11936" s="93" t="str">
        <f t="shared" si="560"/>
        <v>N</v>
      </c>
      <c r="G11936" s="95">
        <v>28696485.363366596</v>
      </c>
      <c r="H11936" s="102">
        <v>33352.999900591938</v>
      </c>
      <c r="I11936" s="102">
        <v>211.87729054006184</v>
      </c>
      <c r="J11936" s="96"/>
      <c r="K11936" s="96"/>
      <c r="L11936" s="96"/>
      <c r="M11936" s="96"/>
      <c r="N11936" s="96"/>
      <c r="O11936" s="96"/>
      <c r="P11936" s="96"/>
    </row>
    <row r="11937" spans="1:16" x14ac:dyDescent="0.25">
      <c r="A11937" s="100">
        <v>43821</v>
      </c>
      <c r="B11937" s="101">
        <v>39</v>
      </c>
      <c r="C11937" s="92" t="str">
        <f t="shared" si="558"/>
        <v>POST /domestic-standing-orders</v>
      </c>
      <c r="D11937" s="94" t="s">
        <v>207</v>
      </c>
      <c r="E11937" s="93" t="str">
        <f t="shared" si="559"/>
        <v>PISP</v>
      </c>
      <c r="F11937" s="93" t="str">
        <f t="shared" si="560"/>
        <v>Y</v>
      </c>
      <c r="G11937" s="95">
        <v>8508591.4182061814</v>
      </c>
      <c r="H11937" s="102">
        <v>18387.543733179704</v>
      </c>
      <c r="I11937" s="102">
        <v>2.3690199734122643</v>
      </c>
      <c r="J11937" s="96"/>
      <c r="K11937" s="96"/>
      <c r="L11937" s="96"/>
      <c r="M11937" s="96"/>
      <c r="N11937" s="96"/>
      <c r="O11937" s="96"/>
      <c r="P11937" s="96"/>
    </row>
    <row r="11938" spans="1:16" x14ac:dyDescent="0.25">
      <c r="A11938" s="100">
        <v>43821</v>
      </c>
      <c r="B11938" s="101">
        <v>40</v>
      </c>
      <c r="C11938" s="92" t="str">
        <f t="shared" si="558"/>
        <v>GET /domestic-standing-orders/{DomesticStandingOrderId}</v>
      </c>
      <c r="D11938" s="94" t="s">
        <v>207</v>
      </c>
      <c r="E11938" s="93" t="str">
        <f t="shared" si="559"/>
        <v>PISP</v>
      </c>
      <c r="F11938" s="93" t="str">
        <f t="shared" si="560"/>
        <v>Y</v>
      </c>
      <c r="G11938" s="95">
        <v>6717683.9539722381</v>
      </c>
      <c r="H11938" s="101">
        <v>9286.3568627032455</v>
      </c>
      <c r="I11938" s="101">
        <v>281.52688012791668</v>
      </c>
      <c r="J11938" s="96"/>
      <c r="K11938" s="96"/>
      <c r="L11938" s="96"/>
      <c r="M11938" s="96"/>
      <c r="N11938" s="96"/>
      <c r="O11938" s="96"/>
      <c r="P11938" s="96"/>
    </row>
    <row r="11939" spans="1:16" x14ac:dyDescent="0.25">
      <c r="A11939" s="100">
        <v>43821</v>
      </c>
      <c r="B11939" s="101">
        <v>41</v>
      </c>
      <c r="C11939" s="92" t="str">
        <f t="shared" si="558"/>
        <v>POST /international-payment-consents</v>
      </c>
      <c r="D11939" s="94" t="s">
        <v>207</v>
      </c>
      <c r="E11939" s="93" t="str">
        <f t="shared" si="559"/>
        <v>PISP</v>
      </c>
      <c r="F11939" s="93" t="str">
        <f t="shared" si="560"/>
        <v>N</v>
      </c>
      <c r="G11939" s="95">
        <v>36770286.12594597</v>
      </c>
      <c r="H11939" s="101">
        <v>45694.835578124963</v>
      </c>
      <c r="I11939" s="101">
        <v>63.812372119688185</v>
      </c>
      <c r="J11939" s="96"/>
      <c r="K11939" s="96"/>
      <c r="L11939" s="96"/>
      <c r="M11939" s="96"/>
      <c r="N11939" s="96"/>
      <c r="O11939" s="96"/>
      <c r="P11939" s="96"/>
    </row>
    <row r="11940" spans="1:16" x14ac:dyDescent="0.25">
      <c r="A11940" s="100">
        <v>43821</v>
      </c>
      <c r="B11940" s="101">
        <v>42</v>
      </c>
      <c r="C11940" s="92" t="str">
        <f t="shared" si="558"/>
        <v>GET /international-payment-consents/{ConsentId}</v>
      </c>
      <c r="D11940" s="94" t="s">
        <v>207</v>
      </c>
      <c r="E11940" s="93" t="str">
        <f t="shared" si="559"/>
        <v>PISP</v>
      </c>
      <c r="F11940" s="93" t="str">
        <f t="shared" si="560"/>
        <v>N</v>
      </c>
      <c r="G11940" s="95">
        <v>35305306.021998167</v>
      </c>
      <c r="H11940" s="101">
        <v>28894.64280066382</v>
      </c>
      <c r="I11940" s="101">
        <v>285.08080404681044</v>
      </c>
      <c r="J11940" s="96"/>
      <c r="K11940" s="96"/>
      <c r="L11940" s="96"/>
      <c r="M11940" s="96"/>
      <c r="N11940" s="96"/>
      <c r="O11940" s="96"/>
      <c r="P11940" s="96"/>
    </row>
    <row r="11941" spans="1:16" x14ac:dyDescent="0.25">
      <c r="A11941" s="100">
        <v>43821</v>
      </c>
      <c r="B11941" s="101">
        <v>43</v>
      </c>
      <c r="C11941" s="92" t="str">
        <f t="shared" si="558"/>
        <v>POST /international-payments</v>
      </c>
      <c r="D11941" s="94" t="s">
        <v>207</v>
      </c>
      <c r="E11941" s="93" t="str">
        <f t="shared" si="559"/>
        <v>PISP</v>
      </c>
      <c r="F11941" s="93" t="str">
        <f t="shared" si="560"/>
        <v>Y</v>
      </c>
      <c r="G11941" s="95">
        <v>36756204.624846801</v>
      </c>
      <c r="H11941" s="101">
        <v>43378.376167006165</v>
      </c>
      <c r="I11941" s="101">
        <v>46.272054109755864</v>
      </c>
      <c r="J11941" s="96"/>
      <c r="K11941" s="96"/>
      <c r="L11941" s="96"/>
      <c r="M11941" s="96"/>
      <c r="N11941" s="96"/>
      <c r="O11941" s="96"/>
      <c r="P11941" s="96"/>
    </row>
    <row r="11942" spans="1:16" x14ac:dyDescent="0.25">
      <c r="A11942" s="100">
        <v>43821</v>
      </c>
      <c r="B11942" s="101">
        <v>44</v>
      </c>
      <c r="C11942" s="92" t="str">
        <f t="shared" si="558"/>
        <v>GET /international-payments/{InternationalPaymentId}</v>
      </c>
      <c r="D11942" s="94" t="s">
        <v>207</v>
      </c>
      <c r="E11942" s="93" t="str">
        <f t="shared" si="559"/>
        <v>PISP</v>
      </c>
      <c r="F11942" s="93" t="str">
        <f t="shared" si="560"/>
        <v>Y</v>
      </c>
      <c r="G11942" s="95">
        <v>15576043.119418198</v>
      </c>
      <c r="H11942" s="101">
        <v>17679.986621709457</v>
      </c>
      <c r="I11942" s="101">
        <v>66.960142456939963</v>
      </c>
      <c r="J11942" s="96"/>
      <c r="K11942" s="96"/>
      <c r="L11942" s="96"/>
      <c r="M11942" s="96"/>
      <c r="N11942" s="96"/>
      <c r="O11942" s="96"/>
      <c r="P11942" s="96"/>
    </row>
    <row r="11943" spans="1:16" x14ac:dyDescent="0.25">
      <c r="A11943" s="100">
        <v>43821</v>
      </c>
      <c r="B11943" s="101">
        <v>45</v>
      </c>
      <c r="C11943" s="92" t="str">
        <f t="shared" si="558"/>
        <v>POST /international-scheduled-payment-consents</v>
      </c>
      <c r="D11943" s="94" t="s">
        <v>207</v>
      </c>
      <c r="E11943" s="93" t="str">
        <f t="shared" si="559"/>
        <v>PISP</v>
      </c>
      <c r="F11943" s="93" t="str">
        <f t="shared" si="560"/>
        <v>N</v>
      </c>
      <c r="G11943" s="95">
        <v>29192670.20699935</v>
      </c>
      <c r="H11943" s="101">
        <v>35378.782366301501</v>
      </c>
      <c r="I11943" s="101">
        <v>16.442436079334556</v>
      </c>
      <c r="J11943" s="96"/>
      <c r="K11943" s="96"/>
      <c r="L11943" s="96"/>
      <c r="M11943" s="96"/>
      <c r="N11943" s="96"/>
      <c r="O11943" s="96"/>
      <c r="P11943" s="96"/>
    </row>
    <row r="11944" spans="1:16" x14ac:dyDescent="0.25">
      <c r="A11944" s="100">
        <v>43821</v>
      </c>
      <c r="B11944" s="101">
        <v>46</v>
      </c>
      <c r="C11944" s="92" t="str">
        <f t="shared" si="558"/>
        <v>GET /international-scheduled-payment-consents/{ConsentId}</v>
      </c>
      <c r="D11944" s="94" t="s">
        <v>207</v>
      </c>
      <c r="E11944" s="93" t="str">
        <f t="shared" si="559"/>
        <v>PISP</v>
      </c>
      <c r="F11944" s="93" t="str">
        <f t="shared" si="560"/>
        <v>N</v>
      </c>
      <c r="G11944" s="95">
        <v>10843975.627496509</v>
      </c>
      <c r="H11944" s="101">
        <v>28436.126679691635</v>
      </c>
      <c r="I11944" s="101">
        <v>29.857820290380165</v>
      </c>
      <c r="J11944" s="96"/>
      <c r="K11944" s="96"/>
      <c r="L11944" s="96"/>
      <c r="M11944" s="96"/>
      <c r="N11944" s="96"/>
      <c r="O11944" s="96"/>
      <c r="P11944" s="96"/>
    </row>
    <row r="11945" spans="1:16" x14ac:dyDescent="0.25">
      <c r="A11945" s="100">
        <v>43821</v>
      </c>
      <c r="B11945" s="101">
        <v>47</v>
      </c>
      <c r="C11945" s="92" t="str">
        <f t="shared" si="558"/>
        <v>POST /international-scheduled-payments</v>
      </c>
      <c r="D11945" s="94" t="s">
        <v>207</v>
      </c>
      <c r="E11945" s="93" t="str">
        <f t="shared" si="559"/>
        <v>PISP</v>
      </c>
      <c r="F11945" s="93" t="str">
        <f t="shared" si="560"/>
        <v>Y</v>
      </c>
      <c r="G11945" s="95">
        <v>15754299.348726962</v>
      </c>
      <c r="H11945" s="101">
        <v>23584.559445260136</v>
      </c>
      <c r="I11945" s="101">
        <v>75.017656375217101</v>
      </c>
      <c r="J11945" s="96"/>
      <c r="K11945" s="96"/>
      <c r="L11945" s="96"/>
      <c r="M11945" s="96"/>
      <c r="N11945" s="96"/>
      <c r="O11945" s="96"/>
      <c r="P11945" s="96"/>
    </row>
    <row r="11946" spans="1:16" x14ac:dyDescent="0.25">
      <c r="A11946" s="100">
        <v>43821</v>
      </c>
      <c r="B11946" s="101">
        <v>48</v>
      </c>
      <c r="C11946" s="92" t="str">
        <f t="shared" si="558"/>
        <v>GET /international-scheduled-payments/{InternationalScheduledPaymentId}</v>
      </c>
      <c r="D11946" s="94" t="s">
        <v>207</v>
      </c>
      <c r="E11946" s="93" t="str">
        <f t="shared" si="559"/>
        <v>PISP</v>
      </c>
      <c r="F11946" s="93" t="str">
        <f t="shared" si="560"/>
        <v>Y</v>
      </c>
      <c r="G11946" s="95">
        <v>21116554.364907999</v>
      </c>
      <c r="H11946" s="101">
        <v>36343.317494015217</v>
      </c>
      <c r="I11946" s="101">
        <v>63.151886983403834</v>
      </c>
      <c r="J11946" s="96"/>
      <c r="K11946" s="96"/>
      <c r="L11946" s="96"/>
      <c r="M11946" s="96"/>
      <c r="N11946" s="96"/>
      <c r="O11946" s="96"/>
      <c r="P11946" s="96"/>
    </row>
    <row r="11947" spans="1:16" x14ac:dyDescent="0.25">
      <c r="A11947" s="100">
        <v>43821</v>
      </c>
      <c r="B11947" s="101">
        <v>49</v>
      </c>
      <c r="C11947" s="92" t="str">
        <f t="shared" si="558"/>
        <v>POST /international-standing-order-consents</v>
      </c>
      <c r="D11947" s="94" t="s">
        <v>207</v>
      </c>
      <c r="E11947" s="93" t="str">
        <f t="shared" si="559"/>
        <v>PISP</v>
      </c>
      <c r="F11947" s="93" t="str">
        <f t="shared" si="560"/>
        <v>N</v>
      </c>
      <c r="G11947" s="95">
        <v>4219495.0154242506</v>
      </c>
      <c r="H11947" s="101">
        <v>13055.336026709536</v>
      </c>
      <c r="I11947" s="101">
        <v>6.5149491317451549</v>
      </c>
      <c r="J11947" s="96"/>
      <c r="K11947" s="96"/>
      <c r="L11947" s="96"/>
      <c r="M11947" s="96"/>
      <c r="N11947" s="96"/>
      <c r="O11947" s="96"/>
      <c r="P11947" s="96"/>
    </row>
    <row r="11948" spans="1:16" x14ac:dyDescent="0.25">
      <c r="A11948" s="100">
        <v>43821</v>
      </c>
      <c r="B11948" s="101">
        <v>50</v>
      </c>
      <c r="C11948" s="92" t="str">
        <f t="shared" si="558"/>
        <v>GET /international-standing-order-consents/{ConsentId}</v>
      </c>
      <c r="D11948" s="94" t="s">
        <v>207</v>
      </c>
      <c r="E11948" s="93" t="str">
        <f t="shared" si="559"/>
        <v>PISP</v>
      </c>
      <c r="F11948" s="93" t="str">
        <f t="shared" si="560"/>
        <v>N</v>
      </c>
      <c r="G11948" s="95">
        <v>19114989.832068175</v>
      </c>
      <c r="H11948" s="101">
        <v>33619.515170221413</v>
      </c>
      <c r="I11948" s="101">
        <v>300.40238881096252</v>
      </c>
      <c r="J11948" s="96"/>
      <c r="K11948" s="96"/>
      <c r="L11948" s="96"/>
      <c r="M11948" s="96"/>
      <c r="N11948" s="96"/>
      <c r="O11948" s="96"/>
      <c r="P11948" s="96"/>
    </row>
    <row r="11949" spans="1:16" x14ac:dyDescent="0.25">
      <c r="A11949" s="100">
        <v>43821</v>
      </c>
      <c r="B11949" s="101">
        <v>51</v>
      </c>
      <c r="C11949" s="92" t="str">
        <f t="shared" si="558"/>
        <v>POST /international-standing-orders</v>
      </c>
      <c r="D11949" s="94" t="s">
        <v>207</v>
      </c>
      <c r="E11949" s="93" t="str">
        <f t="shared" si="559"/>
        <v>PISP</v>
      </c>
      <c r="F11949" s="93" t="str">
        <f t="shared" si="560"/>
        <v>Y</v>
      </c>
      <c r="G11949" s="95">
        <v>16980690.512564305</v>
      </c>
      <c r="H11949" s="101">
        <v>25317.299989243533</v>
      </c>
      <c r="I11949" s="101">
        <v>272.77778769690417</v>
      </c>
      <c r="J11949" s="96"/>
      <c r="K11949" s="96"/>
      <c r="L11949" s="96"/>
      <c r="M11949" s="96"/>
      <c r="N11949" s="96"/>
      <c r="O11949" s="96"/>
      <c r="P11949" s="96"/>
    </row>
    <row r="11950" spans="1:16" x14ac:dyDescent="0.25">
      <c r="A11950" s="100">
        <v>43821</v>
      </c>
      <c r="B11950" s="101">
        <v>52</v>
      </c>
      <c r="C11950" s="92" t="str">
        <f t="shared" si="558"/>
        <v>GET /international-standing-orders/{InternationalStandingOrderPaymentId}</v>
      </c>
      <c r="D11950" s="94" t="s">
        <v>207</v>
      </c>
      <c r="E11950" s="93" t="str">
        <f t="shared" si="559"/>
        <v>PISP</v>
      </c>
      <c r="F11950" s="93" t="str">
        <f t="shared" si="560"/>
        <v>Y</v>
      </c>
      <c r="G11950" s="95">
        <v>7358819.0224186582</v>
      </c>
      <c r="H11950" s="102">
        <v>17084.088734596113</v>
      </c>
      <c r="I11950" s="102">
        <v>82.771601660590292</v>
      </c>
      <c r="J11950" s="96"/>
      <c r="K11950" s="96"/>
      <c r="L11950" s="96"/>
      <c r="M11950" s="96"/>
      <c r="N11950" s="96"/>
      <c r="O11950" s="96"/>
      <c r="P11950" s="96"/>
    </row>
    <row r="11951" spans="1:16" x14ac:dyDescent="0.25">
      <c r="A11951" s="100">
        <v>43821</v>
      </c>
      <c r="B11951" s="101">
        <v>53</v>
      </c>
      <c r="C11951" s="92" t="str">
        <f t="shared" si="558"/>
        <v>POST /file-payment-consents</v>
      </c>
      <c r="D11951" s="94" t="s">
        <v>207</v>
      </c>
      <c r="E11951" s="93" t="str">
        <f t="shared" si="559"/>
        <v>PISP</v>
      </c>
      <c r="F11951" s="93" t="str">
        <f t="shared" si="560"/>
        <v>N</v>
      </c>
      <c r="G11951" s="95">
        <v>13657192.298393251</v>
      </c>
      <c r="H11951" s="102">
        <v>15402.146580850771</v>
      </c>
      <c r="I11951" s="102">
        <v>22.541103841978583</v>
      </c>
      <c r="J11951" s="96"/>
      <c r="K11951" s="96"/>
      <c r="L11951" s="96"/>
      <c r="M11951" s="96"/>
      <c r="N11951" s="96"/>
      <c r="O11951" s="96"/>
      <c r="P11951" s="96"/>
    </row>
    <row r="11952" spans="1:16" x14ac:dyDescent="0.25">
      <c r="A11952" s="100">
        <v>43821</v>
      </c>
      <c r="B11952" s="101">
        <v>54</v>
      </c>
      <c r="C11952" s="92" t="str">
        <f t="shared" si="558"/>
        <v>GET /file-payment-consents/{ConsentId}</v>
      </c>
      <c r="D11952" s="94" t="s">
        <v>207</v>
      </c>
      <c r="E11952" s="93" t="str">
        <f t="shared" si="559"/>
        <v>PISP</v>
      </c>
      <c r="F11952" s="93" t="str">
        <f t="shared" si="560"/>
        <v>N</v>
      </c>
      <c r="G11952" s="95">
        <v>20877903.139636736</v>
      </c>
      <c r="H11952" s="102">
        <v>23215.753697631208</v>
      </c>
      <c r="I11952" s="102">
        <v>207.40863148611811</v>
      </c>
      <c r="J11952" s="96"/>
      <c r="K11952" s="96"/>
      <c r="L11952" s="96"/>
      <c r="M11952" s="96"/>
      <c r="N11952" s="96"/>
      <c r="O11952" s="96"/>
      <c r="P11952" s="96"/>
    </row>
    <row r="11953" spans="1:16" x14ac:dyDescent="0.25">
      <c r="A11953" s="100">
        <v>43821</v>
      </c>
      <c r="B11953" s="101">
        <v>55</v>
      </c>
      <c r="C11953" s="92" t="str">
        <f t="shared" si="558"/>
        <v>POST /file-payment-consents/{ConsentId}/file</v>
      </c>
      <c r="D11953" s="94" t="s">
        <v>207</v>
      </c>
      <c r="E11953" s="93" t="str">
        <f t="shared" si="559"/>
        <v>PISP</v>
      </c>
      <c r="F11953" s="93" t="str">
        <f t="shared" si="560"/>
        <v>N</v>
      </c>
      <c r="G11953" s="95">
        <v>22681452.761843864</v>
      </c>
      <c r="H11953" s="102">
        <v>31199.503177880208</v>
      </c>
      <c r="I11953" s="102">
        <v>67.913883323456048</v>
      </c>
      <c r="J11953" s="96"/>
      <c r="K11953" s="96"/>
      <c r="L11953" s="96"/>
      <c r="M11953" s="96"/>
      <c r="N11953" s="96"/>
      <c r="O11953" s="96"/>
      <c r="P11953" s="96"/>
    </row>
    <row r="11954" spans="1:16" x14ac:dyDescent="0.25">
      <c r="A11954" s="100">
        <v>43821</v>
      </c>
      <c r="B11954" s="101">
        <v>56</v>
      </c>
      <c r="C11954" s="92" t="str">
        <f t="shared" si="558"/>
        <v>GET /file-payment-consents/{ConsentId}/file</v>
      </c>
      <c r="D11954" s="94" t="s">
        <v>207</v>
      </c>
      <c r="E11954" s="93" t="str">
        <f t="shared" si="559"/>
        <v>PISP</v>
      </c>
      <c r="F11954" s="93" t="str">
        <f t="shared" si="560"/>
        <v>N</v>
      </c>
      <c r="G11954" s="95">
        <v>26561013.351177379</v>
      </c>
      <c r="H11954" s="102">
        <v>36556.660820203295</v>
      </c>
      <c r="I11954" s="102">
        <v>42.791015825135169</v>
      </c>
      <c r="J11954" s="96"/>
      <c r="K11954" s="96"/>
      <c r="L11954" s="96"/>
      <c r="M11954" s="96"/>
      <c r="N11954" s="96"/>
      <c r="O11954" s="96"/>
      <c r="P11954" s="96"/>
    </row>
    <row r="11955" spans="1:16" x14ac:dyDescent="0.25">
      <c r="A11955" s="100">
        <v>43821</v>
      </c>
      <c r="B11955" s="101">
        <v>57</v>
      </c>
      <c r="C11955" s="92" t="str">
        <f t="shared" si="558"/>
        <v>POST /file-payments</v>
      </c>
      <c r="D11955" s="94" t="s">
        <v>207</v>
      </c>
      <c r="E11955" s="93" t="str">
        <f t="shared" si="559"/>
        <v>PISP</v>
      </c>
      <c r="F11955" s="93" t="str">
        <f t="shared" si="560"/>
        <v>Y</v>
      </c>
      <c r="G11955" s="95">
        <v>402294915.61252487</v>
      </c>
      <c r="H11955" s="102">
        <v>4543.8971675709618</v>
      </c>
      <c r="I11955" s="102">
        <v>73.817813651179719</v>
      </c>
      <c r="J11955" s="96"/>
      <c r="K11955" s="96"/>
      <c r="L11955" s="96"/>
      <c r="M11955" s="96"/>
      <c r="N11955" s="96"/>
      <c r="O11955" s="96"/>
      <c r="P11955" s="96"/>
    </row>
    <row r="11956" spans="1:16" x14ac:dyDescent="0.25">
      <c r="A11956" s="100">
        <v>43821</v>
      </c>
      <c r="B11956" s="101">
        <v>58</v>
      </c>
      <c r="C11956" s="92" t="str">
        <f t="shared" si="558"/>
        <v>GET /file-payments/{FilePaymentId}</v>
      </c>
      <c r="D11956" s="94" t="s">
        <v>207</v>
      </c>
      <c r="E11956" s="93" t="str">
        <f t="shared" si="559"/>
        <v>PISP</v>
      </c>
      <c r="F11956" s="93" t="str">
        <f t="shared" si="560"/>
        <v>Y</v>
      </c>
      <c r="G11956" s="95">
        <v>78115760.255098075</v>
      </c>
      <c r="H11956" s="102">
        <v>860.98778707549377</v>
      </c>
      <c r="I11956" s="102">
        <v>125.39858558943912</v>
      </c>
      <c r="J11956" s="96"/>
      <c r="K11956" s="96"/>
      <c r="L11956" s="96"/>
      <c r="M11956" s="96"/>
      <c r="N11956" s="96"/>
      <c r="O11956" s="96"/>
      <c r="P11956" s="96"/>
    </row>
    <row r="11957" spans="1:16" x14ac:dyDescent="0.25">
      <c r="A11957" s="100">
        <v>43821</v>
      </c>
      <c r="B11957" s="101">
        <v>59</v>
      </c>
      <c r="C11957" s="92" t="str">
        <f t="shared" si="558"/>
        <v>GET /file-payments/{FilePaymentId}/report-file</v>
      </c>
      <c r="D11957" s="94" t="s">
        <v>207</v>
      </c>
      <c r="E11957" s="93" t="str">
        <f t="shared" si="559"/>
        <v>PISP</v>
      </c>
      <c r="F11957" s="93" t="str">
        <f t="shared" si="560"/>
        <v>Y</v>
      </c>
      <c r="G11957" s="95">
        <v>61568663.259324826</v>
      </c>
      <c r="H11957" s="102">
        <v>2542.0111389888157</v>
      </c>
      <c r="I11957" s="102">
        <v>90.518105365513549</v>
      </c>
      <c r="J11957" s="96"/>
      <c r="K11957" s="96"/>
      <c r="L11957" s="96"/>
      <c r="M11957" s="96"/>
      <c r="N11957" s="96"/>
      <c r="O11957" s="96"/>
      <c r="P11957" s="96"/>
    </row>
    <row r="11958" spans="1:16" x14ac:dyDescent="0.25">
      <c r="A11958" s="100">
        <v>43821</v>
      </c>
      <c r="B11958" s="101">
        <v>60</v>
      </c>
      <c r="C11958" s="92" t="str">
        <f t="shared" si="558"/>
        <v>POST /funds-confirmation-consents</v>
      </c>
      <c r="D11958" s="94" t="s">
        <v>207</v>
      </c>
      <c r="E11958" s="93" t="str">
        <f t="shared" si="559"/>
        <v>CoF</v>
      </c>
      <c r="F11958" s="93" t="str">
        <f t="shared" si="560"/>
        <v>N</v>
      </c>
      <c r="G11958" s="95">
        <v>14092283.207006745</v>
      </c>
      <c r="H11958" s="102">
        <v>13731.986086680688</v>
      </c>
      <c r="I11958" s="102">
        <v>13.628889653462981</v>
      </c>
      <c r="J11958" s="96"/>
      <c r="K11958" s="96"/>
      <c r="L11958" s="96"/>
      <c r="M11958" s="96"/>
      <c r="N11958" s="96"/>
      <c r="O11958" s="96"/>
      <c r="P11958" s="96"/>
    </row>
    <row r="11959" spans="1:16" x14ac:dyDescent="0.25">
      <c r="A11959" s="100">
        <v>43821</v>
      </c>
      <c r="B11959" s="101">
        <v>61</v>
      </c>
      <c r="C11959" s="92" t="str">
        <f t="shared" si="558"/>
        <v>GET /funds-confirmation-consents/{ConsentId}</v>
      </c>
      <c r="D11959" s="94" t="s">
        <v>207</v>
      </c>
      <c r="E11959" s="93" t="str">
        <f t="shared" si="559"/>
        <v>CoF</v>
      </c>
      <c r="F11959" s="93" t="str">
        <f t="shared" si="560"/>
        <v>N</v>
      </c>
      <c r="G11959" s="95">
        <v>23595141.357928384</v>
      </c>
      <c r="H11959" s="102">
        <v>43089.47423391819</v>
      </c>
      <c r="I11959" s="102">
        <v>220.10387275487903</v>
      </c>
      <c r="J11959" s="96"/>
      <c r="K11959" s="96"/>
      <c r="L11959" s="96"/>
      <c r="M11959" s="96"/>
      <c r="N11959" s="96"/>
      <c r="O11959" s="96"/>
      <c r="P11959" s="96"/>
    </row>
    <row r="11960" spans="1:16" x14ac:dyDescent="0.25">
      <c r="A11960" s="100">
        <v>43821</v>
      </c>
      <c r="B11960" s="101">
        <v>62</v>
      </c>
      <c r="C11960" s="92" t="str">
        <f t="shared" si="558"/>
        <v>DELETE /funds-confirmation-consents/{ConsentId}</v>
      </c>
      <c r="D11960" s="94" t="s">
        <v>207</v>
      </c>
      <c r="E11960" s="93" t="str">
        <f t="shared" si="559"/>
        <v>CoF</v>
      </c>
      <c r="F11960" s="93" t="str">
        <f t="shared" si="560"/>
        <v>N</v>
      </c>
      <c r="G11960" s="95">
        <v>6523037.1779688476</v>
      </c>
      <c r="H11960" s="102">
        <v>12879.02963438615</v>
      </c>
      <c r="I11960" s="102">
        <v>138.49036983242792</v>
      </c>
      <c r="J11960" s="96"/>
      <c r="K11960" s="96"/>
      <c r="L11960" s="96"/>
      <c r="M11960" s="96"/>
      <c r="N11960" s="96"/>
      <c r="O11960" s="96"/>
      <c r="P11960" s="96"/>
    </row>
    <row r="11961" spans="1:16" x14ac:dyDescent="0.25">
      <c r="A11961" s="100">
        <v>43821</v>
      </c>
      <c r="B11961" s="101">
        <v>63</v>
      </c>
      <c r="C11961" s="92" t="str">
        <f t="shared" si="558"/>
        <v>POST /funds-confirmations</v>
      </c>
      <c r="D11961" s="94" t="s">
        <v>207</v>
      </c>
      <c r="E11961" s="93" t="str">
        <f t="shared" si="559"/>
        <v>CoF</v>
      </c>
      <c r="F11961" s="93" t="str">
        <f t="shared" si="560"/>
        <v>Y</v>
      </c>
      <c r="G11961" s="95">
        <v>9848547.8034363426</v>
      </c>
      <c r="H11961" s="102">
        <v>17712.545755247756</v>
      </c>
      <c r="I11961" s="102">
        <v>253.38941075631848</v>
      </c>
      <c r="J11961" s="96"/>
      <c r="K11961" s="96"/>
      <c r="L11961" s="96"/>
      <c r="M11961" s="96"/>
      <c r="N11961" s="96"/>
      <c r="O11961" s="96"/>
      <c r="P11961" s="96"/>
    </row>
    <row r="11962" spans="1:16" x14ac:dyDescent="0.25">
      <c r="A11962" s="46">
        <v>43821</v>
      </c>
      <c r="B11962" s="101">
        <v>0</v>
      </c>
      <c r="C11962" s="92" t="str">
        <f t="shared" si="558"/>
        <v>OIDC endpoints for token IDs</v>
      </c>
      <c r="D11962" s="94" t="s">
        <v>208</v>
      </c>
      <c r="E11962" s="93" t="str">
        <f t="shared" si="559"/>
        <v>OIDC</v>
      </c>
      <c r="F11962" s="93" t="str">
        <f t="shared" si="560"/>
        <v>N</v>
      </c>
      <c r="G11962" s="112">
        <v>800191491.90270889</v>
      </c>
      <c r="H11962" s="68">
        <v>1660000.853270526</v>
      </c>
      <c r="I11962" s="68">
        <v>571.9958010559352</v>
      </c>
      <c r="J11962" s="96"/>
      <c r="K11962" s="96"/>
      <c r="L11962" s="96"/>
      <c r="M11962" s="96"/>
      <c r="N11962" s="96"/>
      <c r="O11962" s="96"/>
      <c r="P11962" s="96"/>
    </row>
    <row r="11963" spans="1:16" x14ac:dyDescent="0.25">
      <c r="A11963" s="97">
        <v>43821</v>
      </c>
      <c r="B11963" s="101">
        <v>1</v>
      </c>
      <c r="C11963" s="92" t="str">
        <f t="shared" si="558"/>
        <v>POST /account-access-consents</v>
      </c>
      <c r="D11963" s="94" t="s">
        <v>208</v>
      </c>
      <c r="E11963" s="93" t="str">
        <f t="shared" si="559"/>
        <v>AISP</v>
      </c>
      <c r="F11963" s="93" t="str">
        <f t="shared" si="560"/>
        <v>N</v>
      </c>
      <c r="G11963" s="95">
        <v>576173.38118146488</v>
      </c>
      <c r="H11963" s="99">
        <v>28564.171149572008</v>
      </c>
      <c r="I11963" s="99">
        <v>90.409030258917127</v>
      </c>
      <c r="J11963" s="96"/>
      <c r="K11963" s="96"/>
      <c r="L11963" s="96"/>
      <c r="M11963" s="96"/>
      <c r="N11963" s="96"/>
      <c r="O11963" s="96"/>
      <c r="P11963" s="96"/>
    </row>
    <row r="11964" spans="1:16" x14ac:dyDescent="0.25">
      <c r="A11964" s="97">
        <v>43821</v>
      </c>
      <c r="B11964" s="101">
        <v>2</v>
      </c>
      <c r="C11964" s="92" t="str">
        <f t="shared" si="558"/>
        <v>GET /account-access-consents/{ConsentId}</v>
      </c>
      <c r="D11964" s="94" t="s">
        <v>208</v>
      </c>
      <c r="E11964" s="93" t="str">
        <f t="shared" si="559"/>
        <v>AISP</v>
      </c>
      <c r="F11964" s="93" t="str">
        <f t="shared" si="560"/>
        <v>N</v>
      </c>
      <c r="G11964" s="95">
        <v>1375486.2949473227</v>
      </c>
      <c r="H11964" s="99">
        <v>28402.684811022795</v>
      </c>
      <c r="I11964" s="99">
        <v>35.863159914583598</v>
      </c>
      <c r="J11964" s="96"/>
      <c r="K11964" s="96"/>
      <c r="L11964" s="96"/>
      <c r="M11964" s="96"/>
      <c r="N11964" s="96"/>
      <c r="O11964" s="96"/>
      <c r="P11964" s="96"/>
    </row>
    <row r="11965" spans="1:16" x14ac:dyDescent="0.25">
      <c r="A11965" s="97">
        <v>43821</v>
      </c>
      <c r="B11965" s="101">
        <v>3</v>
      </c>
      <c r="C11965" s="92" t="str">
        <f t="shared" si="558"/>
        <v>DELETE /account-access-consents/{ConsentId}</v>
      </c>
      <c r="D11965" s="94" t="s">
        <v>208</v>
      </c>
      <c r="E11965" s="93" t="str">
        <f t="shared" si="559"/>
        <v>AISP</v>
      </c>
      <c r="F11965" s="93" t="str">
        <f t="shared" si="560"/>
        <v>N</v>
      </c>
      <c r="G11965" s="95">
        <v>632968.60568994738</v>
      </c>
      <c r="H11965" s="99">
        <v>23459.884519976855</v>
      </c>
      <c r="I11965" s="99">
        <v>248.09049375466205</v>
      </c>
      <c r="J11965" s="96"/>
      <c r="K11965" s="96"/>
      <c r="L11965" s="96"/>
      <c r="M11965" s="96"/>
      <c r="N11965" s="96"/>
      <c r="O11965" s="96"/>
      <c r="P11965" s="96"/>
    </row>
    <row r="11966" spans="1:16" x14ac:dyDescent="0.25">
      <c r="A11966" s="97">
        <v>43821</v>
      </c>
      <c r="B11966" s="101">
        <v>4</v>
      </c>
      <c r="C11966" s="92" t="str">
        <f t="shared" si="558"/>
        <v>GET /accounts</v>
      </c>
      <c r="D11966" s="94" t="s">
        <v>208</v>
      </c>
      <c r="E11966" s="93" t="str">
        <f t="shared" si="559"/>
        <v>AISP</v>
      </c>
      <c r="F11966" s="93" t="str">
        <f t="shared" si="560"/>
        <v>Y</v>
      </c>
      <c r="G11966" s="95">
        <v>1690624.5410636696</v>
      </c>
      <c r="H11966" s="99">
        <v>31431.91252940513</v>
      </c>
      <c r="I11966" s="99">
        <v>66.519892462558673</v>
      </c>
      <c r="J11966" s="96"/>
      <c r="K11966" s="96"/>
      <c r="L11966" s="96"/>
      <c r="M11966" s="96"/>
      <c r="N11966" s="96"/>
      <c r="O11966" s="96"/>
      <c r="P11966" s="96"/>
    </row>
    <row r="11967" spans="1:16" x14ac:dyDescent="0.25">
      <c r="A11967" s="97">
        <v>43821</v>
      </c>
      <c r="B11967" s="101">
        <v>5</v>
      </c>
      <c r="C11967" s="92" t="str">
        <f t="shared" si="558"/>
        <v>GET /accounts/{AccountId}</v>
      </c>
      <c r="D11967" s="94" t="s">
        <v>208</v>
      </c>
      <c r="E11967" s="93" t="str">
        <f t="shared" si="559"/>
        <v>AISP</v>
      </c>
      <c r="F11967" s="93" t="str">
        <f t="shared" si="560"/>
        <v>Y</v>
      </c>
      <c r="G11967" s="95">
        <v>2803342.6643904643</v>
      </c>
      <c r="H11967" s="99">
        <v>45442.386214353486</v>
      </c>
      <c r="I11967" s="99">
        <v>86.244396373960768</v>
      </c>
      <c r="J11967" s="96"/>
      <c r="K11967" s="96"/>
      <c r="L11967" s="96"/>
      <c r="M11967" s="96"/>
      <c r="N11967" s="96"/>
      <c r="O11967" s="96"/>
      <c r="P11967" s="96"/>
    </row>
    <row r="11968" spans="1:16" x14ac:dyDescent="0.25">
      <c r="A11968" s="97">
        <v>43821</v>
      </c>
      <c r="B11968" s="101">
        <v>6</v>
      </c>
      <c r="C11968" s="92" t="str">
        <f t="shared" si="558"/>
        <v>GET /accounts/{AccountId}/balances</v>
      </c>
      <c r="D11968" s="94" t="s">
        <v>208</v>
      </c>
      <c r="E11968" s="93" t="str">
        <f t="shared" si="559"/>
        <v>AISP</v>
      </c>
      <c r="F11968" s="93" t="str">
        <f t="shared" si="560"/>
        <v>Y</v>
      </c>
      <c r="G11968" s="95">
        <v>1766553.0746209396</v>
      </c>
      <c r="H11968" s="99">
        <v>25853.934416211199</v>
      </c>
      <c r="I11968" s="99">
        <v>149.38380927752814</v>
      </c>
      <c r="J11968" s="96"/>
      <c r="K11968" s="96"/>
      <c r="L11968" s="96"/>
      <c r="M11968" s="96"/>
      <c r="N11968" s="96"/>
      <c r="O11968" s="96"/>
      <c r="P11968" s="96"/>
    </row>
    <row r="11969" spans="1:16" x14ac:dyDescent="0.25">
      <c r="A11969" s="97">
        <v>43821</v>
      </c>
      <c r="B11969" s="101">
        <v>7</v>
      </c>
      <c r="C11969" s="92" t="str">
        <f t="shared" si="558"/>
        <v>GET /balances</v>
      </c>
      <c r="D11969" s="94" t="s">
        <v>208</v>
      </c>
      <c r="E11969" s="93" t="str">
        <f t="shared" si="559"/>
        <v>AISP</v>
      </c>
      <c r="F11969" s="93" t="str">
        <f t="shared" si="560"/>
        <v>Y</v>
      </c>
      <c r="G11969" s="95">
        <v>1169339.9102265842</v>
      </c>
      <c r="H11969" s="99">
        <v>20761.08729845559</v>
      </c>
      <c r="I11969" s="99">
        <v>142.38041012113223</v>
      </c>
      <c r="J11969" s="96"/>
      <c r="K11969" s="96"/>
      <c r="L11969" s="96"/>
      <c r="M11969" s="96"/>
      <c r="N11969" s="96"/>
      <c r="O11969" s="96"/>
      <c r="P11969" s="96"/>
    </row>
    <row r="11970" spans="1:16" x14ac:dyDescent="0.25">
      <c r="A11970" s="97">
        <v>43821</v>
      </c>
      <c r="B11970" s="101">
        <v>8</v>
      </c>
      <c r="C11970" s="92" t="str">
        <f t="shared" si="558"/>
        <v>GET /accounts/{AccountId}/transactions</v>
      </c>
      <c r="D11970" s="94" t="s">
        <v>208</v>
      </c>
      <c r="E11970" s="93" t="str">
        <f t="shared" si="559"/>
        <v>AISP</v>
      </c>
      <c r="F11970" s="93" t="str">
        <f t="shared" si="560"/>
        <v>Y</v>
      </c>
      <c r="G11970" s="95">
        <v>32163831.05937187</v>
      </c>
      <c r="H11970" s="99">
        <v>20913.857816858726</v>
      </c>
      <c r="I11970" s="99">
        <v>186.409859165271</v>
      </c>
      <c r="J11970" s="96"/>
      <c r="K11970" s="96"/>
      <c r="L11970" s="96"/>
      <c r="M11970" s="96"/>
      <c r="N11970" s="96"/>
      <c r="O11970" s="96"/>
      <c r="P11970" s="96"/>
    </row>
    <row r="11971" spans="1:16" x14ac:dyDescent="0.25">
      <c r="A11971" s="97">
        <v>43821</v>
      </c>
      <c r="B11971" s="101">
        <v>9</v>
      </c>
      <c r="C11971" s="92" t="str">
        <f t="shared" si="558"/>
        <v>GET /transactions</v>
      </c>
      <c r="D11971" s="94" t="s">
        <v>208</v>
      </c>
      <c r="E11971" s="93" t="str">
        <f t="shared" si="559"/>
        <v>AISP</v>
      </c>
      <c r="F11971" s="93" t="str">
        <f t="shared" si="560"/>
        <v>Y</v>
      </c>
      <c r="G11971" s="95">
        <v>297525133.58033645</v>
      </c>
      <c r="H11971" s="99">
        <v>42939.151205532158</v>
      </c>
      <c r="I11971" s="99">
        <v>31.494498045244615</v>
      </c>
      <c r="J11971" s="96"/>
      <c r="K11971" s="96"/>
      <c r="L11971" s="96"/>
      <c r="M11971" s="96"/>
      <c r="N11971" s="96"/>
      <c r="O11971" s="96"/>
      <c r="P11971" s="96"/>
    </row>
    <row r="11972" spans="1:16" x14ac:dyDescent="0.25">
      <c r="A11972" s="97">
        <v>43821</v>
      </c>
      <c r="B11972" s="101">
        <v>10</v>
      </c>
      <c r="C11972" s="92" t="str">
        <f t="shared" si="558"/>
        <v>GET /accounts/{AccountId}/beneficiaries</v>
      </c>
      <c r="D11972" s="94" t="s">
        <v>208</v>
      </c>
      <c r="E11972" s="93" t="str">
        <f t="shared" si="559"/>
        <v>AISP</v>
      </c>
      <c r="F11972" s="93" t="str">
        <f t="shared" si="560"/>
        <v>Y</v>
      </c>
      <c r="G11972" s="95">
        <v>1819305.6476771175</v>
      </c>
      <c r="H11972" s="99">
        <v>27441.121766785476</v>
      </c>
      <c r="I11972" s="99">
        <v>133.19360865902414</v>
      </c>
      <c r="J11972" s="96"/>
      <c r="K11972" s="96"/>
      <c r="L11972" s="96"/>
      <c r="M11972" s="96"/>
      <c r="N11972" s="96"/>
      <c r="O11972" s="96"/>
      <c r="P11972" s="96"/>
    </row>
    <row r="11973" spans="1:16" x14ac:dyDescent="0.25">
      <c r="A11973" s="97">
        <v>43821</v>
      </c>
      <c r="B11973" s="101">
        <v>11</v>
      </c>
      <c r="C11973" s="92" t="str">
        <f t="shared" si="558"/>
        <v>GET /beneficiaries</v>
      </c>
      <c r="D11973" s="94" t="s">
        <v>208</v>
      </c>
      <c r="E11973" s="93" t="str">
        <f t="shared" si="559"/>
        <v>AISP</v>
      </c>
      <c r="F11973" s="93" t="str">
        <f t="shared" si="560"/>
        <v>Y</v>
      </c>
      <c r="G11973" s="95">
        <v>2661954.8176909615</v>
      </c>
      <c r="H11973" s="99">
        <v>33830.629649894217</v>
      </c>
      <c r="I11973" s="99">
        <v>32.813671919099896</v>
      </c>
      <c r="J11973" s="96"/>
      <c r="K11973" s="96"/>
      <c r="L11973" s="96"/>
      <c r="M11973" s="96"/>
      <c r="N11973" s="96"/>
      <c r="O11973" s="96"/>
      <c r="P11973" s="96"/>
    </row>
    <row r="11974" spans="1:16" x14ac:dyDescent="0.25">
      <c r="A11974" s="97">
        <v>43821</v>
      </c>
      <c r="B11974" s="101">
        <v>12</v>
      </c>
      <c r="C11974" s="92" t="str">
        <f t="shared" si="558"/>
        <v>GET /accounts/{AccountId}/direct-debits</v>
      </c>
      <c r="D11974" s="94" t="s">
        <v>208</v>
      </c>
      <c r="E11974" s="93" t="str">
        <f t="shared" si="559"/>
        <v>AISP</v>
      </c>
      <c r="F11974" s="93" t="str">
        <f t="shared" si="560"/>
        <v>Y</v>
      </c>
      <c r="G11974" s="95">
        <v>1603481.5237977314</v>
      </c>
      <c r="H11974" s="99">
        <v>37583.371394493086</v>
      </c>
      <c r="I11974" s="99">
        <v>160.63912878402127</v>
      </c>
      <c r="J11974" s="96"/>
      <c r="K11974" s="96"/>
      <c r="L11974" s="96"/>
      <c r="M11974" s="96"/>
      <c r="N11974" s="96"/>
      <c r="O11974" s="96"/>
      <c r="P11974" s="96"/>
    </row>
    <row r="11975" spans="1:16" x14ac:dyDescent="0.25">
      <c r="A11975" s="97">
        <v>43821</v>
      </c>
      <c r="B11975" s="101">
        <v>13</v>
      </c>
      <c r="C11975" s="92" t="str">
        <f t="shared" si="558"/>
        <v>GET /direct-debits</v>
      </c>
      <c r="D11975" s="94" t="s">
        <v>208</v>
      </c>
      <c r="E11975" s="93" t="str">
        <f t="shared" si="559"/>
        <v>AISP</v>
      </c>
      <c r="F11975" s="93" t="str">
        <f t="shared" si="560"/>
        <v>Y</v>
      </c>
      <c r="G11975" s="95">
        <v>1683391.1679684611</v>
      </c>
      <c r="H11975" s="99">
        <v>22171.697667379238</v>
      </c>
      <c r="I11975" s="99">
        <v>207.85965619330022</v>
      </c>
      <c r="J11975" s="96"/>
      <c r="K11975" s="96"/>
      <c r="L11975" s="96"/>
      <c r="M11975" s="96"/>
      <c r="N11975" s="96"/>
      <c r="O11975" s="96"/>
      <c r="P11975" s="96"/>
    </row>
    <row r="11976" spans="1:16" x14ac:dyDescent="0.25">
      <c r="A11976" s="97">
        <v>43821</v>
      </c>
      <c r="B11976" s="101">
        <v>14</v>
      </c>
      <c r="C11976" s="92" t="str">
        <f t="shared" ref="C11976:C12039" si="561">VLOOKUP($B11976,endpoints,3)</f>
        <v>GET /accounts/{AccountId}/standing-orders</v>
      </c>
      <c r="D11976" s="94" t="s">
        <v>208</v>
      </c>
      <c r="E11976" s="93" t="str">
        <f t="shared" ref="E11976:E12039" si="562">VLOOKUP($B11976,endpoints,4)</f>
        <v>AISP</v>
      </c>
      <c r="F11976" s="93" t="str">
        <f t="shared" ref="F11976:F12039" si="563">VLOOKUP($B11976,endpoints,5)</f>
        <v>Y</v>
      </c>
      <c r="G11976" s="95">
        <v>879532.48386050295</v>
      </c>
      <c r="H11976" s="99">
        <v>16848.470431339465</v>
      </c>
      <c r="I11976" s="99">
        <v>145.01564336083706</v>
      </c>
      <c r="J11976" s="96"/>
      <c r="K11976" s="96"/>
      <c r="L11976" s="96"/>
      <c r="M11976" s="96"/>
      <c r="N11976" s="96"/>
      <c r="O11976" s="96"/>
      <c r="P11976" s="96"/>
    </row>
    <row r="11977" spans="1:16" x14ac:dyDescent="0.25">
      <c r="A11977" s="97">
        <v>43821</v>
      </c>
      <c r="B11977" s="101">
        <v>15</v>
      </c>
      <c r="C11977" s="92" t="str">
        <f t="shared" si="561"/>
        <v>GET /standing-orders</v>
      </c>
      <c r="D11977" s="94" t="s">
        <v>208</v>
      </c>
      <c r="E11977" s="93" t="str">
        <f t="shared" si="562"/>
        <v>AISP</v>
      </c>
      <c r="F11977" s="93" t="str">
        <f t="shared" si="563"/>
        <v>Y</v>
      </c>
      <c r="G11977" s="95">
        <v>1337841.6325643216</v>
      </c>
      <c r="H11977" s="99">
        <v>45598.991541626725</v>
      </c>
      <c r="I11977" s="99">
        <v>144.18440448905517</v>
      </c>
      <c r="J11977" s="96"/>
      <c r="K11977" s="96"/>
      <c r="L11977" s="96"/>
      <c r="M11977" s="96"/>
      <c r="N11977" s="96"/>
      <c r="O11977" s="96"/>
      <c r="P11977" s="96"/>
    </row>
    <row r="11978" spans="1:16" x14ac:dyDescent="0.25">
      <c r="A11978" s="97">
        <v>43821</v>
      </c>
      <c r="B11978" s="101">
        <v>16</v>
      </c>
      <c r="C11978" s="92" t="str">
        <f t="shared" si="561"/>
        <v>GET /accounts/{AccountId}/product</v>
      </c>
      <c r="D11978" s="94" t="s">
        <v>208</v>
      </c>
      <c r="E11978" s="93" t="str">
        <f t="shared" si="562"/>
        <v>AISP</v>
      </c>
      <c r="F11978" s="93" t="str">
        <f t="shared" si="563"/>
        <v>Y</v>
      </c>
      <c r="G11978" s="95">
        <v>354092.66945696675</v>
      </c>
      <c r="H11978" s="99">
        <v>4842.5569977305067</v>
      </c>
      <c r="I11978" s="99">
        <v>163.89417083002928</v>
      </c>
      <c r="J11978" s="96"/>
      <c r="K11978" s="96"/>
      <c r="L11978" s="96"/>
      <c r="M11978" s="96"/>
      <c r="N11978" s="96"/>
      <c r="O11978" s="96"/>
      <c r="P11978" s="96"/>
    </row>
    <row r="11979" spans="1:16" x14ac:dyDescent="0.25">
      <c r="A11979" s="97">
        <v>43821</v>
      </c>
      <c r="B11979" s="101">
        <v>17</v>
      </c>
      <c r="C11979" s="92" t="str">
        <f t="shared" si="561"/>
        <v>GET /products</v>
      </c>
      <c r="D11979" s="94" t="s">
        <v>208</v>
      </c>
      <c r="E11979" s="93" t="str">
        <f t="shared" si="562"/>
        <v>AISP</v>
      </c>
      <c r="F11979" s="93" t="str">
        <f t="shared" si="563"/>
        <v>Y</v>
      </c>
      <c r="G11979" s="95">
        <v>815090.43072008225</v>
      </c>
      <c r="H11979" s="99">
        <v>31718.559897750485</v>
      </c>
      <c r="I11979" s="99">
        <v>237.7185371608511</v>
      </c>
      <c r="J11979" s="96"/>
      <c r="K11979" s="96"/>
      <c r="L11979" s="96"/>
      <c r="M11979" s="96"/>
      <c r="N11979" s="96"/>
      <c r="O11979" s="96"/>
      <c r="P11979" s="96"/>
    </row>
    <row r="11980" spans="1:16" x14ac:dyDescent="0.25">
      <c r="A11980" s="97">
        <v>43821</v>
      </c>
      <c r="B11980" s="101">
        <v>18</v>
      </c>
      <c r="C11980" s="92" t="str">
        <f t="shared" si="561"/>
        <v>GET /accounts/{AccountId}/offers</v>
      </c>
      <c r="D11980" s="94" t="s">
        <v>208</v>
      </c>
      <c r="E11980" s="93" t="str">
        <f t="shared" si="562"/>
        <v>AISP</v>
      </c>
      <c r="F11980" s="93" t="str">
        <f t="shared" si="563"/>
        <v>Y</v>
      </c>
      <c r="G11980" s="95">
        <v>835255.79436828208</v>
      </c>
      <c r="H11980" s="99">
        <v>39889.675657403051</v>
      </c>
      <c r="I11980" s="99">
        <v>264.23298254847975</v>
      </c>
      <c r="J11980" s="96"/>
      <c r="K11980" s="96"/>
      <c r="L11980" s="96"/>
      <c r="M11980" s="96"/>
      <c r="N11980" s="96"/>
      <c r="O11980" s="96"/>
      <c r="P11980" s="96"/>
    </row>
    <row r="11981" spans="1:16" x14ac:dyDescent="0.25">
      <c r="A11981" s="97">
        <v>43821</v>
      </c>
      <c r="B11981" s="101">
        <v>19</v>
      </c>
      <c r="C11981" s="92" t="str">
        <f t="shared" si="561"/>
        <v>GET /offers</v>
      </c>
      <c r="D11981" s="94" t="s">
        <v>208</v>
      </c>
      <c r="E11981" s="93" t="str">
        <f t="shared" si="562"/>
        <v>AISP</v>
      </c>
      <c r="F11981" s="93" t="str">
        <f t="shared" si="563"/>
        <v>Y</v>
      </c>
      <c r="G11981" s="95">
        <v>3326903.5834478852</v>
      </c>
      <c r="H11981" s="99">
        <v>37418.600857019548</v>
      </c>
      <c r="I11981" s="99">
        <v>150.67768572224986</v>
      </c>
      <c r="J11981" s="96"/>
      <c r="K11981" s="96"/>
      <c r="L11981" s="96"/>
      <c r="M11981" s="96"/>
      <c r="N11981" s="96"/>
      <c r="O11981" s="96"/>
      <c r="P11981" s="96"/>
    </row>
    <row r="11982" spans="1:16" x14ac:dyDescent="0.25">
      <c r="A11982" s="97">
        <v>43821</v>
      </c>
      <c r="B11982" s="101">
        <v>20</v>
      </c>
      <c r="C11982" s="92" t="str">
        <f t="shared" si="561"/>
        <v>GET /accounts/{AccountId}/party</v>
      </c>
      <c r="D11982" s="94" t="s">
        <v>208</v>
      </c>
      <c r="E11982" s="93" t="str">
        <f t="shared" si="562"/>
        <v>AISP</v>
      </c>
      <c r="F11982" s="93" t="str">
        <f t="shared" si="563"/>
        <v>Y</v>
      </c>
      <c r="G11982" s="95">
        <v>1093223.6535859087</v>
      </c>
      <c r="H11982" s="99">
        <v>47899.625760123774</v>
      </c>
      <c r="I11982" s="99">
        <v>0</v>
      </c>
      <c r="J11982" s="96"/>
      <c r="K11982" s="96"/>
      <c r="L11982" s="96"/>
      <c r="M11982" s="96"/>
      <c r="N11982" s="96"/>
      <c r="O11982" s="96"/>
      <c r="P11982" s="96"/>
    </row>
    <row r="11983" spans="1:16" x14ac:dyDescent="0.25">
      <c r="A11983" s="97">
        <v>43821</v>
      </c>
      <c r="B11983" s="101">
        <v>21</v>
      </c>
      <c r="C11983" s="92" t="str">
        <f t="shared" si="561"/>
        <v>GET /party</v>
      </c>
      <c r="D11983" s="94" t="s">
        <v>208</v>
      </c>
      <c r="E11983" s="93" t="str">
        <f t="shared" si="562"/>
        <v>AISP</v>
      </c>
      <c r="F11983" s="93" t="str">
        <f t="shared" si="563"/>
        <v>Y</v>
      </c>
      <c r="G11983" s="95">
        <v>784141.02374298696</v>
      </c>
      <c r="H11983" s="99">
        <v>10247.003721817016</v>
      </c>
      <c r="I11983" s="99">
        <v>345.93667606369155</v>
      </c>
      <c r="J11983" s="96"/>
      <c r="K11983" s="96"/>
      <c r="L11983" s="96"/>
      <c r="M11983" s="96"/>
      <c r="N11983" s="96"/>
      <c r="O11983" s="96"/>
      <c r="P11983" s="96"/>
    </row>
    <row r="11984" spans="1:16" x14ac:dyDescent="0.25">
      <c r="A11984" s="97">
        <v>43821</v>
      </c>
      <c r="B11984" s="101">
        <v>22</v>
      </c>
      <c r="C11984" s="92" t="str">
        <f t="shared" si="561"/>
        <v>GET /accounts/{AccountId}/scheduled-payments</v>
      </c>
      <c r="D11984" s="94" t="s">
        <v>208</v>
      </c>
      <c r="E11984" s="93" t="str">
        <f t="shared" si="562"/>
        <v>AISP</v>
      </c>
      <c r="F11984" s="93" t="str">
        <f t="shared" si="563"/>
        <v>Y</v>
      </c>
      <c r="G11984" s="95">
        <v>958042.70686660986</v>
      </c>
      <c r="H11984" s="99">
        <v>35820.585229823337</v>
      </c>
      <c r="I11984" s="99">
        <v>2.8958845897445915</v>
      </c>
      <c r="J11984" s="96"/>
      <c r="K11984" s="96"/>
      <c r="L11984" s="96"/>
      <c r="M11984" s="96"/>
      <c r="N11984" s="96"/>
      <c r="O11984" s="96"/>
      <c r="P11984" s="96"/>
    </row>
    <row r="11985" spans="1:16" x14ac:dyDescent="0.25">
      <c r="A11985" s="97">
        <v>43821</v>
      </c>
      <c r="B11985" s="101">
        <v>23</v>
      </c>
      <c r="C11985" s="92" t="str">
        <f t="shared" si="561"/>
        <v>GET /scheduled-payments</v>
      </c>
      <c r="D11985" s="94" t="s">
        <v>208</v>
      </c>
      <c r="E11985" s="93" t="str">
        <f t="shared" si="562"/>
        <v>AISP</v>
      </c>
      <c r="F11985" s="93" t="str">
        <f t="shared" si="563"/>
        <v>Y</v>
      </c>
      <c r="G11985" s="95">
        <v>1931054.3176740829</v>
      </c>
      <c r="H11985" s="99">
        <v>31276.578044506525</v>
      </c>
      <c r="I11985" s="99">
        <v>81.873427267971266</v>
      </c>
      <c r="J11985" s="96"/>
      <c r="K11985" s="96"/>
      <c r="L11985" s="96"/>
      <c r="M11985" s="96"/>
      <c r="N11985" s="96"/>
      <c r="O11985" s="96"/>
      <c r="P11985" s="96"/>
    </row>
    <row r="11986" spans="1:16" x14ac:dyDescent="0.25">
      <c r="A11986" s="97">
        <v>43821</v>
      </c>
      <c r="B11986" s="101">
        <v>24</v>
      </c>
      <c r="C11986" s="92" t="str">
        <f t="shared" si="561"/>
        <v>GET /accounts/{AccountId}/statements</v>
      </c>
      <c r="D11986" s="94" t="s">
        <v>208</v>
      </c>
      <c r="E11986" s="93" t="str">
        <f t="shared" si="562"/>
        <v>AISP</v>
      </c>
      <c r="F11986" s="93" t="str">
        <f t="shared" si="563"/>
        <v>Y</v>
      </c>
      <c r="G11986" s="95">
        <v>926389.85999939404</v>
      </c>
      <c r="H11986" s="99">
        <v>15218.258395016439</v>
      </c>
      <c r="I11986" s="99">
        <v>148.18771314627273</v>
      </c>
      <c r="J11986" s="96"/>
      <c r="K11986" s="96"/>
      <c r="L11986" s="96"/>
      <c r="M11986" s="96"/>
      <c r="N11986" s="96"/>
      <c r="O11986" s="96"/>
      <c r="P11986" s="96"/>
    </row>
    <row r="11987" spans="1:16" x14ac:dyDescent="0.25">
      <c r="A11987" s="97">
        <v>43821</v>
      </c>
      <c r="B11987" s="101">
        <v>25</v>
      </c>
      <c r="C11987" s="92" t="str">
        <f t="shared" si="561"/>
        <v>GET /accounts/{AccountId}/statements/{StatementId}</v>
      </c>
      <c r="D11987" s="94" t="s">
        <v>208</v>
      </c>
      <c r="E11987" s="93" t="str">
        <f t="shared" si="562"/>
        <v>AISP</v>
      </c>
      <c r="F11987" s="93" t="str">
        <f t="shared" si="563"/>
        <v>Y</v>
      </c>
      <c r="G11987" s="95">
        <v>1057166.6983458654</v>
      </c>
      <c r="H11987" s="99">
        <v>24280.080203485788</v>
      </c>
      <c r="I11987" s="99">
        <v>124.32110182758434</v>
      </c>
      <c r="J11987" s="96"/>
      <c r="K11987" s="96"/>
      <c r="L11987" s="96"/>
      <c r="M11987" s="96"/>
      <c r="N11987" s="96"/>
      <c r="O11987" s="96"/>
      <c r="P11987" s="96"/>
    </row>
    <row r="11988" spans="1:16" x14ac:dyDescent="0.25">
      <c r="A11988" s="97">
        <v>43821</v>
      </c>
      <c r="B11988" s="101">
        <v>26</v>
      </c>
      <c r="C11988" s="92" t="str">
        <f t="shared" si="561"/>
        <v>GET /accounts/{AccountId}/statements/{StatementId}/file</v>
      </c>
      <c r="D11988" s="94" t="s">
        <v>208</v>
      </c>
      <c r="E11988" s="93" t="str">
        <f t="shared" si="562"/>
        <v>AISP</v>
      </c>
      <c r="F11988" s="93" t="str">
        <f t="shared" si="563"/>
        <v>Y</v>
      </c>
      <c r="G11988" s="95">
        <v>2029229.9460372147</v>
      </c>
      <c r="H11988" s="99">
        <v>24726.836518771903</v>
      </c>
      <c r="I11988" s="99">
        <v>81.027705517196281</v>
      </c>
      <c r="J11988" s="96"/>
      <c r="K11988" s="96"/>
      <c r="L11988" s="96"/>
      <c r="M11988" s="96"/>
      <c r="N11988" s="96"/>
      <c r="O11988" s="96"/>
      <c r="P11988" s="96"/>
    </row>
    <row r="11989" spans="1:16" x14ac:dyDescent="0.25">
      <c r="A11989" s="97">
        <v>43821</v>
      </c>
      <c r="B11989" s="101">
        <v>27</v>
      </c>
      <c r="C11989" s="92" t="str">
        <f t="shared" si="561"/>
        <v>GET /accounts/{AccountId}/statements/{StatementId}/transactions</v>
      </c>
      <c r="D11989" s="94" t="s">
        <v>208</v>
      </c>
      <c r="E11989" s="93" t="str">
        <f t="shared" si="562"/>
        <v>AISP</v>
      </c>
      <c r="F11989" s="93" t="str">
        <f t="shared" si="563"/>
        <v>Y</v>
      </c>
      <c r="G11989" s="95">
        <v>26773980.30524984</v>
      </c>
      <c r="H11989" s="99">
        <v>6670.6849109227896</v>
      </c>
      <c r="I11989" s="99">
        <v>275.50741266667438</v>
      </c>
      <c r="J11989" s="96"/>
      <c r="K11989" s="96"/>
      <c r="L11989" s="96"/>
      <c r="M11989" s="96"/>
      <c r="N11989" s="96"/>
      <c r="O11989" s="96"/>
      <c r="P11989" s="96"/>
    </row>
    <row r="11990" spans="1:16" x14ac:dyDescent="0.25">
      <c r="A11990" s="97">
        <v>43821</v>
      </c>
      <c r="B11990" s="101">
        <v>28</v>
      </c>
      <c r="C11990" s="92" t="str">
        <f t="shared" si="561"/>
        <v>GET /statements</v>
      </c>
      <c r="D11990" s="94" t="s">
        <v>208</v>
      </c>
      <c r="E11990" s="93" t="str">
        <f t="shared" si="562"/>
        <v>AISP</v>
      </c>
      <c r="F11990" s="93" t="str">
        <f t="shared" si="563"/>
        <v>Y</v>
      </c>
      <c r="G11990" s="95">
        <v>3542041.4353820533</v>
      </c>
      <c r="H11990" s="99">
        <v>40319.78638933233</v>
      </c>
      <c r="I11990" s="99">
        <v>65.412104362157876</v>
      </c>
      <c r="J11990" s="96"/>
      <c r="K11990" s="96"/>
      <c r="L11990" s="96"/>
      <c r="M11990" s="96"/>
      <c r="N11990" s="96"/>
      <c r="O11990" s="96"/>
      <c r="P11990" s="96"/>
    </row>
    <row r="11991" spans="1:16" x14ac:dyDescent="0.25">
      <c r="A11991" s="97">
        <v>43821</v>
      </c>
      <c r="B11991" s="101">
        <v>29</v>
      </c>
      <c r="C11991" s="92" t="str">
        <f t="shared" si="561"/>
        <v>POST /domestic-payment-consents</v>
      </c>
      <c r="D11991" s="94" t="s">
        <v>208</v>
      </c>
      <c r="E11991" s="93" t="str">
        <f t="shared" si="562"/>
        <v>PISP</v>
      </c>
      <c r="F11991" s="93" t="str">
        <f t="shared" si="563"/>
        <v>N</v>
      </c>
      <c r="G11991" s="95">
        <v>3559145.7854555086</v>
      </c>
      <c r="H11991" s="99">
        <v>8481.6464130240565</v>
      </c>
      <c r="I11991" s="99">
        <v>97.288662899930813</v>
      </c>
      <c r="J11991" s="96"/>
      <c r="K11991" s="96"/>
      <c r="L11991" s="96"/>
      <c r="M11991" s="96"/>
      <c r="N11991" s="96"/>
      <c r="O11991" s="96"/>
      <c r="P11991" s="96"/>
    </row>
    <row r="11992" spans="1:16" x14ac:dyDescent="0.25">
      <c r="A11992" s="97">
        <v>43821</v>
      </c>
      <c r="B11992" s="101">
        <v>30</v>
      </c>
      <c r="C11992" s="92" t="str">
        <f t="shared" si="561"/>
        <v>GET /domestic-payment-consents/{ConsentId}</v>
      </c>
      <c r="D11992" s="94" t="s">
        <v>208</v>
      </c>
      <c r="E11992" s="93" t="str">
        <f t="shared" si="562"/>
        <v>PISP</v>
      </c>
      <c r="F11992" s="93" t="str">
        <f t="shared" si="563"/>
        <v>N</v>
      </c>
      <c r="G11992" s="95">
        <v>13220907.73510289</v>
      </c>
      <c r="H11992" s="99">
        <v>19250.574745662339</v>
      </c>
      <c r="I11992" s="99">
        <v>143.44996475315745</v>
      </c>
      <c r="J11992" s="96"/>
      <c r="K11992" s="96"/>
      <c r="L11992" s="96"/>
      <c r="M11992" s="96"/>
      <c r="N11992" s="96"/>
      <c r="O11992" s="96"/>
      <c r="P11992" s="96"/>
    </row>
    <row r="11993" spans="1:16" x14ac:dyDescent="0.25">
      <c r="A11993" s="97">
        <v>43821</v>
      </c>
      <c r="B11993" s="101">
        <v>31</v>
      </c>
      <c r="C11993" s="92" t="str">
        <f t="shared" si="561"/>
        <v>POST /domestic-payments</v>
      </c>
      <c r="D11993" s="94" t="s">
        <v>208</v>
      </c>
      <c r="E11993" s="93" t="str">
        <f t="shared" si="562"/>
        <v>PISP</v>
      </c>
      <c r="F11993" s="93" t="str">
        <f t="shared" si="563"/>
        <v>Y</v>
      </c>
      <c r="G11993" s="95">
        <v>5225671.0546316812</v>
      </c>
      <c r="H11993" s="99">
        <v>16943.077732607861</v>
      </c>
      <c r="I11993" s="99">
        <v>5.5113492964948358</v>
      </c>
      <c r="J11993" s="96"/>
      <c r="K11993" s="96"/>
      <c r="L11993" s="96"/>
      <c r="M11993" s="96"/>
      <c r="N11993" s="96"/>
      <c r="O11993" s="96"/>
      <c r="P11993" s="96"/>
    </row>
    <row r="11994" spans="1:16" x14ac:dyDescent="0.25">
      <c r="A11994" s="97">
        <v>43821</v>
      </c>
      <c r="B11994" s="101">
        <v>32</v>
      </c>
      <c r="C11994" s="92" t="str">
        <f t="shared" si="561"/>
        <v>GET /domestic-payments/{DomesticPaymentId}</v>
      </c>
      <c r="D11994" s="94" t="s">
        <v>208</v>
      </c>
      <c r="E11994" s="93" t="str">
        <f t="shared" si="562"/>
        <v>PISP</v>
      </c>
      <c r="F11994" s="93" t="str">
        <f t="shared" si="563"/>
        <v>Y</v>
      </c>
      <c r="G11994" s="95">
        <v>31491393.80687815</v>
      </c>
      <c r="H11994" s="99">
        <v>39852.169499010539</v>
      </c>
      <c r="I11994" s="99">
        <v>75.033334188455939</v>
      </c>
      <c r="J11994" s="96"/>
      <c r="K11994" s="96"/>
      <c r="L11994" s="96"/>
      <c r="M11994" s="96"/>
      <c r="N11994" s="96"/>
      <c r="O11994" s="96"/>
      <c r="P11994" s="96"/>
    </row>
    <row r="11995" spans="1:16" x14ac:dyDescent="0.25">
      <c r="A11995" s="97">
        <v>43821</v>
      </c>
      <c r="B11995" s="101">
        <v>33</v>
      </c>
      <c r="C11995" s="92" t="str">
        <f t="shared" si="561"/>
        <v>POST /domestic-scheduled-payment-consents</v>
      </c>
      <c r="D11995" s="94" t="s">
        <v>208</v>
      </c>
      <c r="E11995" s="93" t="str">
        <f t="shared" si="562"/>
        <v>PISP</v>
      </c>
      <c r="F11995" s="93" t="str">
        <f t="shared" si="563"/>
        <v>N</v>
      </c>
      <c r="G11995" s="95">
        <v>16695469.984190965</v>
      </c>
      <c r="H11995" s="99">
        <v>16723.284910012429</v>
      </c>
      <c r="I11995" s="99">
        <v>99.348945498503326</v>
      </c>
      <c r="J11995" s="96"/>
      <c r="K11995" s="96"/>
      <c r="L11995" s="96"/>
      <c r="M11995" s="96"/>
      <c r="N11995" s="96"/>
      <c r="O11995" s="96"/>
      <c r="P11995" s="96"/>
    </row>
    <row r="11996" spans="1:16" x14ac:dyDescent="0.25">
      <c r="A11996" s="97">
        <v>43821</v>
      </c>
      <c r="B11996" s="101">
        <v>34</v>
      </c>
      <c r="C11996" s="92" t="str">
        <f t="shared" si="561"/>
        <v>GET /domestic-scheduled-payment-consents/{ConsentId}</v>
      </c>
      <c r="D11996" s="94" t="s">
        <v>208</v>
      </c>
      <c r="E11996" s="93" t="str">
        <f t="shared" si="562"/>
        <v>PISP</v>
      </c>
      <c r="F11996" s="93" t="str">
        <f t="shared" si="563"/>
        <v>N</v>
      </c>
      <c r="G11996" s="95">
        <v>12421645.40100871</v>
      </c>
      <c r="H11996" s="99">
        <v>14206.863002229353</v>
      </c>
      <c r="I11996" s="99">
        <v>79.198997157455693</v>
      </c>
      <c r="J11996" s="96"/>
      <c r="K11996" s="96"/>
      <c r="L11996" s="96"/>
      <c r="M11996" s="96"/>
      <c r="N11996" s="96"/>
      <c r="O11996" s="96"/>
      <c r="P11996" s="96"/>
    </row>
    <row r="11997" spans="1:16" x14ac:dyDescent="0.25">
      <c r="A11997" s="97">
        <v>43821</v>
      </c>
      <c r="B11997" s="101">
        <v>35</v>
      </c>
      <c r="C11997" s="92" t="str">
        <f t="shared" si="561"/>
        <v>POST /domestic-scheduled-payments</v>
      </c>
      <c r="D11997" s="94" t="s">
        <v>208</v>
      </c>
      <c r="E11997" s="93" t="str">
        <f t="shared" si="562"/>
        <v>PISP</v>
      </c>
      <c r="F11997" s="93" t="str">
        <f t="shared" si="563"/>
        <v>Y</v>
      </c>
      <c r="G11997" s="95">
        <v>31687788.890255168</v>
      </c>
      <c r="H11997" s="99">
        <v>41794.41885181002</v>
      </c>
      <c r="I11997" s="99">
        <v>149.93317145832916</v>
      </c>
      <c r="J11997" s="96"/>
      <c r="K11997" s="96"/>
      <c r="L11997" s="96"/>
      <c r="M11997" s="96"/>
      <c r="N11997" s="96"/>
      <c r="O11997" s="96"/>
      <c r="P11997" s="96"/>
    </row>
    <row r="11998" spans="1:16" x14ac:dyDescent="0.25">
      <c r="A11998" s="97">
        <v>43821</v>
      </c>
      <c r="B11998" s="101">
        <v>36</v>
      </c>
      <c r="C11998" s="92" t="str">
        <f t="shared" si="561"/>
        <v>GET /domestic-scheduled-payments/{DomesticScheduledPaymentId}</v>
      </c>
      <c r="D11998" s="94" t="s">
        <v>208</v>
      </c>
      <c r="E11998" s="93" t="str">
        <f t="shared" si="562"/>
        <v>PISP</v>
      </c>
      <c r="F11998" s="93" t="str">
        <f t="shared" si="563"/>
        <v>Y</v>
      </c>
      <c r="G11998" s="95">
        <v>12722201.821236197</v>
      </c>
      <c r="H11998" s="99">
        <v>33588.676762313691</v>
      </c>
      <c r="I11998" s="99">
        <v>84.12719357473415</v>
      </c>
      <c r="J11998" s="96"/>
      <c r="K11998" s="96"/>
      <c r="L11998" s="96"/>
      <c r="M11998" s="96"/>
      <c r="N11998" s="96"/>
      <c r="O11998" s="96"/>
      <c r="P11998" s="96"/>
    </row>
    <row r="11999" spans="1:16" x14ac:dyDescent="0.25">
      <c r="A11999" s="97">
        <v>43821</v>
      </c>
      <c r="B11999" s="101">
        <v>37</v>
      </c>
      <c r="C11999" s="92" t="str">
        <f t="shared" si="561"/>
        <v>POST /domestic-standing-order-consents</v>
      </c>
      <c r="D11999" s="94" t="s">
        <v>208</v>
      </c>
      <c r="E11999" s="93" t="str">
        <f t="shared" si="562"/>
        <v>PISP</v>
      </c>
      <c r="F11999" s="93" t="str">
        <f t="shared" si="563"/>
        <v>N</v>
      </c>
      <c r="G11999" s="95">
        <v>23807124.606988329</v>
      </c>
      <c r="H11999" s="99">
        <v>26090.031195111507</v>
      </c>
      <c r="I11999" s="99">
        <v>202.33922350134844</v>
      </c>
      <c r="J11999" s="96"/>
      <c r="K11999" s="96"/>
      <c r="L11999" s="96"/>
      <c r="M11999" s="96"/>
      <c r="N11999" s="96"/>
      <c r="O11999" s="96"/>
      <c r="P11999" s="96"/>
    </row>
    <row r="12000" spans="1:16" x14ac:dyDescent="0.25">
      <c r="A12000" s="97">
        <v>43821</v>
      </c>
      <c r="B12000" s="101">
        <v>38</v>
      </c>
      <c r="C12000" s="92" t="str">
        <f t="shared" si="561"/>
        <v>GET /domestic-standing-order-consents/{ConsentId}</v>
      </c>
      <c r="D12000" s="94" t="s">
        <v>208</v>
      </c>
      <c r="E12000" s="93" t="str">
        <f t="shared" si="562"/>
        <v>PISP</v>
      </c>
      <c r="F12000" s="93" t="str">
        <f t="shared" si="563"/>
        <v>N</v>
      </c>
      <c r="G12000" s="95">
        <v>26087713.966696903</v>
      </c>
      <c r="H12000" s="99">
        <v>32699.019510384252</v>
      </c>
      <c r="I12000" s="99">
        <v>192.61571867278346</v>
      </c>
      <c r="J12000" s="96"/>
      <c r="K12000" s="96"/>
      <c r="L12000" s="96"/>
      <c r="M12000" s="96"/>
      <c r="N12000" s="96"/>
      <c r="O12000" s="96"/>
      <c r="P12000" s="96"/>
    </row>
    <row r="12001" spans="1:16" x14ac:dyDescent="0.25">
      <c r="A12001" s="97">
        <v>43821</v>
      </c>
      <c r="B12001" s="101">
        <v>39</v>
      </c>
      <c r="C12001" s="92" t="str">
        <f t="shared" si="561"/>
        <v>POST /domestic-standing-orders</v>
      </c>
      <c r="D12001" s="94" t="s">
        <v>208</v>
      </c>
      <c r="E12001" s="93" t="str">
        <f t="shared" si="562"/>
        <v>PISP</v>
      </c>
      <c r="F12001" s="93" t="str">
        <f t="shared" si="563"/>
        <v>Y</v>
      </c>
      <c r="G12001" s="95">
        <v>7735083.1074601635</v>
      </c>
      <c r="H12001" s="99">
        <v>18027.003659980102</v>
      </c>
      <c r="I12001" s="99">
        <v>2.1536545212838765</v>
      </c>
      <c r="J12001" s="96"/>
      <c r="K12001" s="96"/>
      <c r="L12001" s="96"/>
      <c r="M12001" s="96"/>
      <c r="N12001" s="96"/>
      <c r="O12001" s="96"/>
      <c r="P12001" s="96"/>
    </row>
    <row r="12002" spans="1:16" x14ac:dyDescent="0.25">
      <c r="A12002" s="97">
        <v>43821</v>
      </c>
      <c r="B12002" s="101">
        <v>40</v>
      </c>
      <c r="C12002" s="92" t="str">
        <f t="shared" si="561"/>
        <v>GET /domestic-standing-orders/{DomesticStandingOrderId}</v>
      </c>
      <c r="D12002" s="94" t="s">
        <v>208</v>
      </c>
      <c r="E12002" s="93" t="str">
        <f t="shared" si="562"/>
        <v>PISP</v>
      </c>
      <c r="F12002" s="93" t="str">
        <f t="shared" si="563"/>
        <v>Y</v>
      </c>
      <c r="G12002" s="95">
        <v>6106985.4127020342</v>
      </c>
      <c r="H12002" s="103">
        <v>9104.2714340227903</v>
      </c>
      <c r="I12002" s="103">
        <v>255.93352738901515</v>
      </c>
      <c r="J12002" s="96"/>
      <c r="K12002" s="96"/>
      <c r="L12002" s="96"/>
      <c r="M12002" s="96"/>
      <c r="N12002" s="96"/>
      <c r="O12002" s="96"/>
      <c r="P12002" s="96"/>
    </row>
    <row r="12003" spans="1:16" x14ac:dyDescent="0.25">
      <c r="A12003" s="97">
        <v>43821</v>
      </c>
      <c r="B12003" s="101">
        <v>41</v>
      </c>
      <c r="C12003" s="92" t="str">
        <f t="shared" si="561"/>
        <v>POST /international-payment-consents</v>
      </c>
      <c r="D12003" s="94" t="s">
        <v>208</v>
      </c>
      <c r="E12003" s="93" t="str">
        <f t="shared" si="562"/>
        <v>PISP</v>
      </c>
      <c r="F12003" s="93" t="str">
        <f t="shared" si="563"/>
        <v>N</v>
      </c>
      <c r="G12003" s="95">
        <v>33427532.841769062</v>
      </c>
      <c r="H12003" s="103">
        <v>44798.858409926434</v>
      </c>
      <c r="I12003" s="103">
        <v>58.011247381534709</v>
      </c>
      <c r="J12003" s="96"/>
      <c r="K12003" s="96"/>
      <c r="L12003" s="96"/>
      <c r="M12003" s="96"/>
      <c r="N12003" s="96"/>
      <c r="O12003" s="96"/>
      <c r="P12003" s="96"/>
    </row>
    <row r="12004" spans="1:16" x14ac:dyDescent="0.25">
      <c r="A12004" s="97">
        <v>43821</v>
      </c>
      <c r="B12004" s="101">
        <v>42</v>
      </c>
      <c r="C12004" s="92" t="str">
        <f t="shared" si="561"/>
        <v>GET /international-payment-consents/{ConsentId}</v>
      </c>
      <c r="D12004" s="94" t="s">
        <v>208</v>
      </c>
      <c r="E12004" s="93" t="str">
        <f t="shared" si="562"/>
        <v>PISP</v>
      </c>
      <c r="F12004" s="93" t="str">
        <f t="shared" si="563"/>
        <v>N</v>
      </c>
      <c r="G12004" s="95">
        <v>32095732.747271061</v>
      </c>
      <c r="H12004" s="103">
        <v>28328.081177121392</v>
      </c>
      <c r="I12004" s="103">
        <v>259.16436731528222</v>
      </c>
      <c r="J12004" s="96"/>
      <c r="K12004" s="96"/>
      <c r="L12004" s="96"/>
      <c r="M12004" s="96"/>
      <c r="N12004" s="96"/>
      <c r="O12004" s="96"/>
      <c r="P12004" s="96"/>
    </row>
    <row r="12005" spans="1:16" x14ac:dyDescent="0.25">
      <c r="A12005" s="97">
        <v>43821</v>
      </c>
      <c r="B12005" s="101">
        <v>43</v>
      </c>
      <c r="C12005" s="92" t="str">
        <f t="shared" si="561"/>
        <v>POST /international-payments</v>
      </c>
      <c r="D12005" s="94" t="s">
        <v>208</v>
      </c>
      <c r="E12005" s="93" t="str">
        <f t="shared" si="562"/>
        <v>PISP</v>
      </c>
      <c r="F12005" s="93" t="str">
        <f t="shared" si="563"/>
        <v>Y</v>
      </c>
      <c r="G12005" s="95">
        <v>33414731.477133453</v>
      </c>
      <c r="H12005" s="103">
        <v>42527.819771574672</v>
      </c>
      <c r="I12005" s="103">
        <v>42.065503736141693</v>
      </c>
      <c r="J12005" s="96"/>
      <c r="K12005" s="96"/>
      <c r="L12005" s="96"/>
      <c r="M12005" s="96"/>
      <c r="N12005" s="96"/>
      <c r="O12005" s="96"/>
      <c r="P12005" s="96"/>
    </row>
    <row r="12006" spans="1:16" x14ac:dyDescent="0.25">
      <c r="A12006" s="97">
        <v>43821</v>
      </c>
      <c r="B12006" s="101">
        <v>44</v>
      </c>
      <c r="C12006" s="92" t="str">
        <f t="shared" si="561"/>
        <v>GET /international-payments/{InternationalPaymentId}</v>
      </c>
      <c r="D12006" s="94" t="s">
        <v>208</v>
      </c>
      <c r="E12006" s="93" t="str">
        <f t="shared" si="562"/>
        <v>PISP</v>
      </c>
      <c r="F12006" s="93" t="str">
        <f t="shared" si="563"/>
        <v>Y</v>
      </c>
      <c r="G12006" s="95">
        <v>14160039.199471088</v>
      </c>
      <c r="H12006" s="103">
        <v>17333.320217362212</v>
      </c>
      <c r="I12006" s="103">
        <v>60.872856779036326</v>
      </c>
      <c r="J12006" s="96"/>
      <c r="K12006" s="96"/>
      <c r="L12006" s="96"/>
      <c r="M12006" s="96"/>
      <c r="N12006" s="96"/>
      <c r="O12006" s="96"/>
      <c r="P12006" s="96"/>
    </row>
    <row r="12007" spans="1:16" x14ac:dyDescent="0.25">
      <c r="A12007" s="97">
        <v>43821</v>
      </c>
      <c r="B12007" s="101">
        <v>45</v>
      </c>
      <c r="C12007" s="92" t="str">
        <f t="shared" si="561"/>
        <v>POST /international-scheduled-payment-consents</v>
      </c>
      <c r="D12007" s="94" t="s">
        <v>208</v>
      </c>
      <c r="E12007" s="93" t="str">
        <f t="shared" si="562"/>
        <v>PISP</v>
      </c>
      <c r="F12007" s="93" t="str">
        <f t="shared" si="563"/>
        <v>N</v>
      </c>
      <c r="G12007" s="95">
        <v>26538791.097272135</v>
      </c>
      <c r="H12007" s="103">
        <v>34685.080751275978</v>
      </c>
      <c r="I12007" s="103">
        <v>14.947669163031414</v>
      </c>
      <c r="J12007" s="96"/>
      <c r="K12007" s="96"/>
      <c r="L12007" s="96"/>
      <c r="M12007" s="96"/>
      <c r="N12007" s="96"/>
      <c r="O12007" s="96"/>
      <c r="P12007" s="96"/>
    </row>
    <row r="12008" spans="1:16" x14ac:dyDescent="0.25">
      <c r="A12008" s="97">
        <v>43821</v>
      </c>
      <c r="B12008" s="101">
        <v>46</v>
      </c>
      <c r="C12008" s="92" t="str">
        <f t="shared" si="561"/>
        <v>GET /international-scheduled-payment-consents/{ConsentId}</v>
      </c>
      <c r="D12008" s="94" t="s">
        <v>208</v>
      </c>
      <c r="E12008" s="93" t="str">
        <f t="shared" si="562"/>
        <v>PISP</v>
      </c>
      <c r="F12008" s="93" t="str">
        <f t="shared" si="563"/>
        <v>N</v>
      </c>
      <c r="G12008" s="95">
        <v>9858159.6613604613</v>
      </c>
      <c r="H12008" s="103">
        <v>27878.555568325133</v>
      </c>
      <c r="I12008" s="103">
        <v>27.143472991254693</v>
      </c>
      <c r="J12008" s="96"/>
      <c r="K12008" s="96"/>
      <c r="L12008" s="96"/>
      <c r="M12008" s="96"/>
      <c r="N12008" s="96"/>
      <c r="O12008" s="96"/>
      <c r="P12008" s="96"/>
    </row>
    <row r="12009" spans="1:16" x14ac:dyDescent="0.25">
      <c r="A12009" s="97">
        <v>43821</v>
      </c>
      <c r="B12009" s="101">
        <v>47</v>
      </c>
      <c r="C12009" s="92" t="str">
        <f t="shared" si="561"/>
        <v>POST /international-scheduled-payments</v>
      </c>
      <c r="D12009" s="94" t="s">
        <v>208</v>
      </c>
      <c r="E12009" s="93" t="str">
        <f t="shared" si="562"/>
        <v>PISP</v>
      </c>
      <c r="F12009" s="93" t="str">
        <f t="shared" si="563"/>
        <v>Y</v>
      </c>
      <c r="G12009" s="95">
        <v>14322090.31702451</v>
      </c>
      <c r="H12009" s="103">
        <v>23122.117103196211</v>
      </c>
      <c r="I12009" s="103">
        <v>68.197869432015537</v>
      </c>
      <c r="J12009" s="96"/>
      <c r="K12009" s="96"/>
      <c r="L12009" s="96"/>
      <c r="M12009" s="96"/>
      <c r="N12009" s="96"/>
      <c r="O12009" s="96"/>
      <c r="P12009" s="96"/>
    </row>
    <row r="12010" spans="1:16" x14ac:dyDescent="0.25">
      <c r="A12010" s="97">
        <v>43821</v>
      </c>
      <c r="B12010" s="101">
        <v>48</v>
      </c>
      <c r="C12010" s="92" t="str">
        <f t="shared" si="561"/>
        <v>GET /international-scheduled-payments/{InternationalScheduledPaymentId}</v>
      </c>
      <c r="D12010" s="94" t="s">
        <v>208</v>
      </c>
      <c r="E12010" s="93" t="str">
        <f t="shared" si="562"/>
        <v>PISP</v>
      </c>
      <c r="F12010" s="93" t="str">
        <f t="shared" si="563"/>
        <v>Y</v>
      </c>
      <c r="G12010" s="95">
        <v>19196867.604461815</v>
      </c>
      <c r="H12010" s="103">
        <v>35630.703425505111</v>
      </c>
      <c r="I12010" s="103">
        <v>57.410806348548938</v>
      </c>
      <c r="J12010" s="96"/>
      <c r="K12010" s="96"/>
      <c r="L12010" s="96"/>
      <c r="M12010" s="96"/>
      <c r="N12010" s="96"/>
      <c r="O12010" s="96"/>
      <c r="P12010" s="96"/>
    </row>
    <row r="12011" spans="1:16" x14ac:dyDescent="0.25">
      <c r="A12011" s="97">
        <v>43821</v>
      </c>
      <c r="B12011" s="101">
        <v>49</v>
      </c>
      <c r="C12011" s="92" t="str">
        <f t="shared" si="561"/>
        <v>POST /international-standing-order-consents</v>
      </c>
      <c r="D12011" s="94" t="s">
        <v>208</v>
      </c>
      <c r="E12011" s="93" t="str">
        <f t="shared" si="562"/>
        <v>PISP</v>
      </c>
      <c r="F12011" s="93" t="str">
        <f t="shared" si="563"/>
        <v>N</v>
      </c>
      <c r="G12011" s="95">
        <v>3835904.5594765912</v>
      </c>
      <c r="H12011" s="103">
        <v>12799.349045793662</v>
      </c>
      <c r="I12011" s="103">
        <v>5.9226810288592313</v>
      </c>
      <c r="J12011" s="96"/>
      <c r="K12011" s="96"/>
      <c r="L12011" s="96"/>
      <c r="M12011" s="96"/>
      <c r="N12011" s="96"/>
      <c r="O12011" s="96"/>
      <c r="P12011" s="96"/>
    </row>
    <row r="12012" spans="1:16" x14ac:dyDescent="0.25">
      <c r="A12012" s="97">
        <v>43821</v>
      </c>
      <c r="B12012" s="101">
        <v>50</v>
      </c>
      <c r="C12012" s="92" t="str">
        <f t="shared" si="561"/>
        <v>GET /international-standing-order-consents/{ConsentId}</v>
      </c>
      <c r="D12012" s="94" t="s">
        <v>208</v>
      </c>
      <c r="E12012" s="93" t="str">
        <f t="shared" si="562"/>
        <v>PISP</v>
      </c>
      <c r="F12012" s="93" t="str">
        <f t="shared" si="563"/>
        <v>N</v>
      </c>
      <c r="G12012" s="95">
        <v>17377263.483698338</v>
      </c>
      <c r="H12012" s="103">
        <v>32960.308990413148</v>
      </c>
      <c r="I12012" s="103">
        <v>273.09308073723861</v>
      </c>
      <c r="J12012" s="96"/>
      <c r="K12012" s="96"/>
      <c r="L12012" s="96"/>
      <c r="M12012" s="96"/>
      <c r="N12012" s="96"/>
      <c r="O12012" s="96"/>
      <c r="P12012" s="96"/>
    </row>
    <row r="12013" spans="1:16" x14ac:dyDescent="0.25">
      <c r="A12013" s="97">
        <v>43821</v>
      </c>
      <c r="B12013" s="101">
        <v>51</v>
      </c>
      <c r="C12013" s="92" t="str">
        <f t="shared" si="561"/>
        <v>POST /international-standing-orders</v>
      </c>
      <c r="D12013" s="94" t="s">
        <v>208</v>
      </c>
      <c r="E12013" s="93" t="str">
        <f t="shared" si="562"/>
        <v>PISP</v>
      </c>
      <c r="F12013" s="93" t="str">
        <f t="shared" si="563"/>
        <v>Y</v>
      </c>
      <c r="G12013" s="95">
        <v>15436991.375058459</v>
      </c>
      <c r="H12013" s="103">
        <v>24820.88234239562</v>
      </c>
      <c r="I12013" s="103">
        <v>247.97980699718559</v>
      </c>
      <c r="J12013" s="96"/>
      <c r="K12013" s="96"/>
      <c r="L12013" s="96"/>
      <c r="M12013" s="96"/>
      <c r="N12013" s="96"/>
      <c r="O12013" s="96"/>
      <c r="P12013" s="96"/>
    </row>
    <row r="12014" spans="1:16" x14ac:dyDescent="0.25">
      <c r="A12014" s="97">
        <v>43821</v>
      </c>
      <c r="B12014" s="101">
        <v>52</v>
      </c>
      <c r="C12014" s="92" t="str">
        <f t="shared" si="561"/>
        <v>GET /international-standing-orders/{InternationalStandingOrderPaymentId}</v>
      </c>
      <c r="D12014" s="94" t="s">
        <v>208</v>
      </c>
      <c r="E12014" s="93" t="str">
        <f t="shared" si="562"/>
        <v>PISP</v>
      </c>
      <c r="F12014" s="93" t="str">
        <f t="shared" si="563"/>
        <v>Y</v>
      </c>
      <c r="G12014" s="95">
        <v>6689835.4749260526</v>
      </c>
      <c r="H12014" s="99">
        <v>16749.106602545209</v>
      </c>
      <c r="I12014" s="99">
        <v>75.246910600536623</v>
      </c>
      <c r="J12014" s="96"/>
      <c r="K12014" s="96"/>
      <c r="L12014" s="96"/>
      <c r="M12014" s="96"/>
      <c r="N12014" s="96"/>
      <c r="O12014" s="96"/>
      <c r="P12014" s="96"/>
    </row>
    <row r="12015" spans="1:16" x14ac:dyDescent="0.25">
      <c r="A12015" s="97">
        <v>43821</v>
      </c>
      <c r="B12015" s="101">
        <v>53</v>
      </c>
      <c r="C12015" s="92" t="str">
        <f t="shared" si="561"/>
        <v>POST /file-payment-consents</v>
      </c>
      <c r="D12015" s="94" t="s">
        <v>208</v>
      </c>
      <c r="E12015" s="93" t="str">
        <f t="shared" si="562"/>
        <v>PISP</v>
      </c>
      <c r="F12015" s="93" t="str">
        <f t="shared" si="563"/>
        <v>N</v>
      </c>
      <c r="G12015" s="95">
        <v>12415629.362175683</v>
      </c>
      <c r="H12015" s="99">
        <v>15100.143706716442</v>
      </c>
      <c r="I12015" s="99">
        <v>20.491912583616891</v>
      </c>
      <c r="J12015" s="96"/>
      <c r="K12015" s="96"/>
      <c r="L12015" s="96"/>
      <c r="M12015" s="96"/>
      <c r="N12015" s="96"/>
      <c r="O12015" s="96"/>
      <c r="P12015" s="96"/>
    </row>
    <row r="12016" spans="1:16" x14ac:dyDescent="0.25">
      <c r="A12016" s="97">
        <v>43821</v>
      </c>
      <c r="B12016" s="101">
        <v>54</v>
      </c>
      <c r="C12016" s="92" t="str">
        <f t="shared" si="561"/>
        <v>GET /file-payment-consents/{ConsentId}</v>
      </c>
      <c r="D12016" s="94" t="s">
        <v>208</v>
      </c>
      <c r="E12016" s="93" t="str">
        <f t="shared" si="562"/>
        <v>PISP</v>
      </c>
      <c r="F12016" s="93" t="str">
        <f t="shared" si="563"/>
        <v>N</v>
      </c>
      <c r="G12016" s="95">
        <v>18979911.945124306</v>
      </c>
      <c r="H12016" s="99">
        <v>22760.542840814909</v>
      </c>
      <c r="I12016" s="99">
        <v>188.55330135101644</v>
      </c>
      <c r="J12016" s="96"/>
      <c r="K12016" s="96"/>
      <c r="L12016" s="96"/>
      <c r="M12016" s="96"/>
      <c r="N12016" s="96"/>
      <c r="O12016" s="96"/>
      <c r="P12016" s="96"/>
    </row>
    <row r="12017" spans="1:16" x14ac:dyDescent="0.25">
      <c r="A12017" s="97">
        <v>43821</v>
      </c>
      <c r="B12017" s="101">
        <v>55</v>
      </c>
      <c r="C12017" s="92" t="str">
        <f t="shared" si="561"/>
        <v>POST /file-payment-consents/{ConsentId}/file</v>
      </c>
      <c r="D12017" s="94" t="s">
        <v>208</v>
      </c>
      <c r="E12017" s="93" t="str">
        <f t="shared" si="562"/>
        <v>PISP</v>
      </c>
      <c r="F12017" s="93" t="str">
        <f t="shared" si="563"/>
        <v>N</v>
      </c>
      <c r="G12017" s="95">
        <v>20619502.510767147</v>
      </c>
      <c r="H12017" s="99">
        <v>30587.748213608047</v>
      </c>
      <c r="I12017" s="99">
        <v>61.739893930414588</v>
      </c>
      <c r="J12017" s="96"/>
      <c r="K12017" s="96"/>
      <c r="L12017" s="96"/>
      <c r="M12017" s="96"/>
      <c r="N12017" s="96"/>
      <c r="O12017" s="96"/>
      <c r="P12017" s="96"/>
    </row>
    <row r="12018" spans="1:16" x14ac:dyDescent="0.25">
      <c r="A12018" s="97">
        <v>43821</v>
      </c>
      <c r="B12018" s="101">
        <v>56</v>
      </c>
      <c r="C12018" s="92" t="str">
        <f t="shared" si="561"/>
        <v>GET /file-payment-consents/{ConsentId}/file</v>
      </c>
      <c r="D12018" s="94" t="s">
        <v>208</v>
      </c>
      <c r="E12018" s="93" t="str">
        <f t="shared" si="562"/>
        <v>PISP</v>
      </c>
      <c r="F12018" s="93" t="str">
        <f t="shared" si="563"/>
        <v>N</v>
      </c>
      <c r="G12018" s="95">
        <v>24146375.773797616</v>
      </c>
      <c r="H12018" s="99">
        <v>35839.863549218913</v>
      </c>
      <c r="I12018" s="99">
        <v>38.900923477395608</v>
      </c>
      <c r="J12018" s="96"/>
      <c r="K12018" s="96"/>
      <c r="L12018" s="96"/>
      <c r="M12018" s="96"/>
      <c r="N12018" s="96"/>
      <c r="O12018" s="96"/>
      <c r="P12018" s="96"/>
    </row>
    <row r="12019" spans="1:16" x14ac:dyDescent="0.25">
      <c r="A12019" s="97">
        <v>43821</v>
      </c>
      <c r="B12019" s="101">
        <v>57</v>
      </c>
      <c r="C12019" s="92" t="str">
        <f t="shared" si="561"/>
        <v>POST /file-payments</v>
      </c>
      <c r="D12019" s="94" t="s">
        <v>208</v>
      </c>
      <c r="E12019" s="93" t="str">
        <f t="shared" si="562"/>
        <v>PISP</v>
      </c>
      <c r="F12019" s="93" t="str">
        <f t="shared" si="563"/>
        <v>Y</v>
      </c>
      <c r="G12019" s="95">
        <v>365722650.55684078</v>
      </c>
      <c r="H12019" s="99">
        <v>4454.8011446774135</v>
      </c>
      <c r="I12019" s="99">
        <v>67.107103319254279</v>
      </c>
      <c r="J12019" s="96"/>
      <c r="K12019" s="96"/>
      <c r="L12019" s="96"/>
      <c r="M12019" s="96"/>
      <c r="N12019" s="96"/>
      <c r="O12019" s="96"/>
      <c r="P12019" s="96"/>
    </row>
    <row r="12020" spans="1:16" x14ac:dyDescent="0.25">
      <c r="A12020" s="97">
        <v>43821</v>
      </c>
      <c r="B12020" s="101">
        <v>58</v>
      </c>
      <c r="C12020" s="92" t="str">
        <f t="shared" si="561"/>
        <v>GET /file-payments/{FilePaymentId}</v>
      </c>
      <c r="D12020" s="94" t="s">
        <v>208</v>
      </c>
      <c r="E12020" s="93" t="str">
        <f t="shared" si="562"/>
        <v>PISP</v>
      </c>
      <c r="F12020" s="93" t="str">
        <f t="shared" si="563"/>
        <v>Y</v>
      </c>
      <c r="G12020" s="95">
        <v>71014327.504634604</v>
      </c>
      <c r="H12020" s="99">
        <v>844.1056736034252</v>
      </c>
      <c r="I12020" s="99">
        <v>113.99871417221738</v>
      </c>
      <c r="J12020" s="96"/>
      <c r="K12020" s="96"/>
      <c r="L12020" s="96"/>
      <c r="M12020" s="96"/>
      <c r="N12020" s="96"/>
      <c r="O12020" s="96"/>
      <c r="P12020" s="96"/>
    </row>
    <row r="12021" spans="1:16" x14ac:dyDescent="0.25">
      <c r="A12021" s="97">
        <v>43821</v>
      </c>
      <c r="B12021" s="101">
        <v>59</v>
      </c>
      <c r="C12021" s="92" t="str">
        <f t="shared" si="561"/>
        <v>GET /file-payments/{FilePaymentId}/report-file</v>
      </c>
      <c r="D12021" s="94" t="s">
        <v>208</v>
      </c>
      <c r="E12021" s="93" t="str">
        <f t="shared" si="562"/>
        <v>PISP</v>
      </c>
      <c r="F12021" s="93" t="str">
        <f t="shared" si="563"/>
        <v>Y</v>
      </c>
      <c r="G12021" s="95">
        <v>55971512.053931653</v>
      </c>
      <c r="H12021" s="99">
        <v>2492.1677833223685</v>
      </c>
      <c r="I12021" s="99">
        <v>82.289186695921401</v>
      </c>
      <c r="J12021" s="96"/>
      <c r="K12021" s="96"/>
      <c r="L12021" s="96"/>
      <c r="M12021" s="96"/>
      <c r="N12021" s="96"/>
      <c r="O12021" s="96"/>
      <c r="P12021" s="96"/>
    </row>
    <row r="12022" spans="1:16" x14ac:dyDescent="0.25">
      <c r="A12022" s="97">
        <v>43821</v>
      </c>
      <c r="B12022" s="101">
        <v>60</v>
      </c>
      <c r="C12022" s="92" t="str">
        <f t="shared" si="561"/>
        <v>POST /funds-confirmation-consents</v>
      </c>
      <c r="D12022" s="94" t="s">
        <v>208</v>
      </c>
      <c r="E12022" s="93" t="str">
        <f t="shared" si="562"/>
        <v>CoF</v>
      </c>
      <c r="F12022" s="93" t="str">
        <f t="shared" si="563"/>
        <v>N</v>
      </c>
      <c r="G12022" s="95">
        <v>12811166.551824313</v>
      </c>
      <c r="H12022" s="99">
        <v>13462.731457530086</v>
      </c>
      <c r="I12022" s="99">
        <v>12.389899684966345</v>
      </c>
      <c r="J12022" s="96"/>
      <c r="K12022" s="96"/>
      <c r="L12022" s="96"/>
      <c r="M12022" s="96"/>
      <c r="N12022" s="96"/>
      <c r="O12022" s="96"/>
      <c r="P12022" s="96"/>
    </row>
    <row r="12023" spans="1:16" x14ac:dyDescent="0.25">
      <c r="A12023" s="97">
        <v>43821</v>
      </c>
      <c r="B12023" s="101">
        <v>61</v>
      </c>
      <c r="C12023" s="92" t="str">
        <f t="shared" si="561"/>
        <v>GET /funds-confirmation-consents/{ConsentId}</v>
      </c>
      <c r="D12023" s="94" t="s">
        <v>208</v>
      </c>
      <c r="E12023" s="93" t="str">
        <f t="shared" si="562"/>
        <v>CoF</v>
      </c>
      <c r="F12023" s="93" t="str">
        <f t="shared" si="563"/>
        <v>N</v>
      </c>
      <c r="G12023" s="95">
        <v>21450128.507207621</v>
      </c>
      <c r="H12023" s="99">
        <v>42244.582582272735</v>
      </c>
      <c r="I12023" s="99">
        <v>200.09442977716273</v>
      </c>
      <c r="J12023" s="96"/>
      <c r="K12023" s="96"/>
      <c r="L12023" s="96"/>
      <c r="M12023" s="96"/>
      <c r="N12023" s="96"/>
      <c r="O12023" s="96"/>
      <c r="P12023" s="96"/>
    </row>
    <row r="12024" spans="1:16" x14ac:dyDescent="0.25">
      <c r="A12024" s="97">
        <v>43821</v>
      </c>
      <c r="B12024" s="101">
        <v>62</v>
      </c>
      <c r="C12024" s="92" t="str">
        <f t="shared" si="561"/>
        <v>DELETE /funds-confirmation-consents/{ConsentId}</v>
      </c>
      <c r="D12024" s="94" t="s">
        <v>208</v>
      </c>
      <c r="E12024" s="93" t="str">
        <f t="shared" si="562"/>
        <v>CoF</v>
      </c>
      <c r="F12024" s="93" t="str">
        <f t="shared" si="563"/>
        <v>N</v>
      </c>
      <c r="G12024" s="95">
        <v>5930033.7981534973</v>
      </c>
      <c r="H12024" s="99">
        <v>12626.499641555049</v>
      </c>
      <c r="I12024" s="99">
        <v>125.9003362112981</v>
      </c>
      <c r="J12024" s="96"/>
      <c r="K12024" s="96"/>
      <c r="L12024" s="96"/>
      <c r="M12024" s="96"/>
      <c r="N12024" s="96"/>
      <c r="O12024" s="96"/>
      <c r="P12024" s="96"/>
    </row>
    <row r="12025" spans="1:16" x14ac:dyDescent="0.25">
      <c r="A12025" s="97">
        <v>43821</v>
      </c>
      <c r="B12025" s="101">
        <v>63</v>
      </c>
      <c r="C12025" s="92" t="str">
        <f t="shared" si="561"/>
        <v>POST /funds-confirmations</v>
      </c>
      <c r="D12025" s="94" t="s">
        <v>208</v>
      </c>
      <c r="E12025" s="93" t="str">
        <f t="shared" si="562"/>
        <v>CoF</v>
      </c>
      <c r="F12025" s="93" t="str">
        <f t="shared" si="563"/>
        <v>Y</v>
      </c>
      <c r="G12025" s="95">
        <v>8953225.2758512199</v>
      </c>
      <c r="H12025" s="99">
        <v>17365.240936517406</v>
      </c>
      <c r="I12025" s="99">
        <v>230.35400977847132</v>
      </c>
      <c r="J12025" s="96"/>
      <c r="K12025" s="96"/>
      <c r="L12025" s="96"/>
      <c r="M12025" s="96"/>
      <c r="N12025" s="96"/>
      <c r="O12025" s="96"/>
      <c r="P12025" s="96"/>
    </row>
    <row r="12026" spans="1:16" x14ac:dyDescent="0.25">
      <c r="A12026" s="97">
        <v>43821</v>
      </c>
      <c r="B12026" s="101">
        <v>75</v>
      </c>
      <c r="C12026" s="92" t="str">
        <f t="shared" si="561"/>
        <v>GET /domestic-payment-consents/{ConsentId}/funds-confirmation</v>
      </c>
      <c r="D12026" s="94" t="s">
        <v>208</v>
      </c>
      <c r="E12026" s="93" t="str">
        <f t="shared" si="562"/>
        <v>CoF</v>
      </c>
      <c r="F12026" s="93" t="str">
        <f t="shared" si="563"/>
        <v>Y</v>
      </c>
      <c r="G12026" s="95">
        <v>4412969.11392646</v>
      </c>
      <c r="H12026" s="99">
        <v>6681.9059094045915</v>
      </c>
      <c r="I12026" s="99">
        <v>204.81188386350647</v>
      </c>
      <c r="J12026" s="96"/>
      <c r="K12026" s="96"/>
      <c r="L12026" s="96"/>
      <c r="M12026" s="96"/>
      <c r="N12026" s="96"/>
      <c r="O12026" s="96"/>
      <c r="P12026" s="96"/>
    </row>
    <row r="12027" spans="1:16" x14ac:dyDescent="0.25">
      <c r="A12027" s="97">
        <v>43821</v>
      </c>
      <c r="B12027" s="101">
        <v>76</v>
      </c>
      <c r="C12027" s="92" t="str">
        <f t="shared" si="561"/>
        <v>GET /international-payment-consents/{ConsentId}/funds-confirmation</v>
      </c>
      <c r="D12027" s="94" t="s">
        <v>208</v>
      </c>
      <c r="E12027" s="93" t="str">
        <f t="shared" si="562"/>
        <v>CoF</v>
      </c>
      <c r="F12027" s="93" t="str">
        <f t="shared" si="563"/>
        <v>Y</v>
      </c>
      <c r="G12027" s="95">
        <v>15569701.02515362</v>
      </c>
      <c r="H12027" s="103">
        <v>39357.419002524519</v>
      </c>
      <c r="I12027" s="103">
        <v>90.791484843546172</v>
      </c>
      <c r="J12027" s="96"/>
      <c r="K12027" s="96"/>
      <c r="L12027" s="96"/>
      <c r="M12027" s="96"/>
      <c r="N12027" s="96"/>
      <c r="O12027" s="96"/>
      <c r="P12027" s="96"/>
    </row>
    <row r="12028" spans="1:16" x14ac:dyDescent="0.25">
      <c r="A12028" s="97">
        <v>43821</v>
      </c>
      <c r="B12028" s="101">
        <v>77</v>
      </c>
      <c r="C12028" s="92" t="str">
        <f t="shared" si="561"/>
        <v>GET /international-scheduled-payment-consents/{ConsentId}/funds-confirmation</v>
      </c>
      <c r="D12028" s="94" t="s">
        <v>208</v>
      </c>
      <c r="E12028" s="93" t="str">
        <f t="shared" si="562"/>
        <v>CoF</v>
      </c>
      <c r="F12028" s="93" t="str">
        <f t="shared" si="563"/>
        <v>Y</v>
      </c>
      <c r="G12028" s="95">
        <v>32931915.270991787</v>
      </c>
      <c r="H12028" s="103">
        <v>51970.946873692796</v>
      </c>
      <c r="I12028" s="103">
        <v>8.4393796013555402</v>
      </c>
      <c r="J12028" s="96"/>
      <c r="K12028" s="96"/>
      <c r="L12028" s="96"/>
      <c r="M12028" s="96"/>
      <c r="N12028" s="96"/>
      <c r="O12028" s="96"/>
      <c r="P12028" s="96"/>
    </row>
    <row r="12029" spans="1:16" x14ac:dyDescent="0.25">
      <c r="A12029" s="97">
        <v>43821</v>
      </c>
      <c r="B12029" s="101">
        <v>78</v>
      </c>
      <c r="C12029" s="92" t="str">
        <f t="shared" si="561"/>
        <v>GET /accounts/{AccountId}/parties</v>
      </c>
      <c r="D12029" s="94" t="s">
        <v>208</v>
      </c>
      <c r="E12029" s="93" t="str">
        <f t="shared" si="562"/>
        <v>AISP</v>
      </c>
      <c r="F12029" s="93" t="str">
        <f t="shared" si="563"/>
        <v>Y</v>
      </c>
      <c r="G12029" s="104">
        <v>1147884.836265204</v>
      </c>
      <c r="H12029" s="99">
        <v>50294.607048129961</v>
      </c>
      <c r="I12029" s="99">
        <v>0</v>
      </c>
      <c r="J12029" s="96"/>
      <c r="K12029" s="96"/>
      <c r="L12029" s="96"/>
      <c r="M12029" s="96"/>
      <c r="N12029" s="96"/>
      <c r="O12029" s="96"/>
      <c r="P12029" s="96"/>
    </row>
    <row r="12030" spans="1:16" x14ac:dyDescent="0.25">
      <c r="A12030" s="97">
        <v>43821</v>
      </c>
      <c r="B12030" s="101">
        <v>79</v>
      </c>
      <c r="C12030" s="92" t="str">
        <f t="shared" si="561"/>
        <v>GET /domestic-payments/{DomesticPaymentId}/payment-details</v>
      </c>
      <c r="D12030" s="94" t="s">
        <v>208</v>
      </c>
      <c r="E12030" s="93" t="str">
        <f t="shared" si="562"/>
        <v>PISP</v>
      </c>
      <c r="F12030" s="93" t="str">
        <f t="shared" si="563"/>
        <v>Y</v>
      </c>
      <c r="G12030" s="104">
        <v>34640533.187565967</v>
      </c>
      <c r="H12030" s="99">
        <v>43837.386448911595</v>
      </c>
      <c r="I12030" s="99">
        <v>82.536667607301538</v>
      </c>
      <c r="J12030" s="96"/>
      <c r="K12030" s="96"/>
      <c r="L12030" s="96"/>
      <c r="M12030" s="96"/>
      <c r="N12030" s="96"/>
      <c r="O12030" s="96"/>
      <c r="P12030" s="96"/>
    </row>
    <row r="12031" spans="1:16" x14ac:dyDescent="0.25">
      <c r="A12031" s="97">
        <v>43821</v>
      </c>
      <c r="B12031" s="101">
        <v>80</v>
      </c>
      <c r="C12031" s="92" t="str">
        <f t="shared" si="561"/>
        <v>GET /domestic-scheduled-payments/{DomesticScheduledPaymentId}/payment-details</v>
      </c>
      <c r="D12031" s="94" t="s">
        <v>208</v>
      </c>
      <c r="E12031" s="93" t="str">
        <f t="shared" si="562"/>
        <v>PISP</v>
      </c>
      <c r="F12031" s="93" t="str">
        <f t="shared" si="563"/>
        <v>Y</v>
      </c>
      <c r="G12031" s="104">
        <v>13994422.003359817</v>
      </c>
      <c r="H12031" s="99">
        <v>36947.544438545061</v>
      </c>
      <c r="I12031" s="99">
        <v>92.539912932207571</v>
      </c>
      <c r="J12031" s="96"/>
      <c r="K12031" s="96"/>
      <c r="L12031" s="96"/>
      <c r="M12031" s="96"/>
      <c r="N12031" s="96"/>
      <c r="O12031" s="96"/>
      <c r="P12031" s="96"/>
    </row>
    <row r="12032" spans="1:16" x14ac:dyDescent="0.25">
      <c r="A12032" s="97">
        <v>43821</v>
      </c>
      <c r="B12032" s="101">
        <v>81</v>
      </c>
      <c r="C12032" s="92" t="str">
        <f t="shared" si="561"/>
        <v>GET /domestic-standing-orders/{DomesticStandingOrderId}/payment-details</v>
      </c>
      <c r="D12032" s="94" t="s">
        <v>208</v>
      </c>
      <c r="E12032" s="93" t="str">
        <f t="shared" si="562"/>
        <v>PISP</v>
      </c>
      <c r="F12032" s="93" t="str">
        <f t="shared" si="563"/>
        <v>Y</v>
      </c>
      <c r="G12032" s="104">
        <v>6717683.9539722381</v>
      </c>
      <c r="H12032" s="99">
        <v>10014.69857742507</v>
      </c>
      <c r="I12032" s="99">
        <v>281.52688012791668</v>
      </c>
      <c r="J12032" s="96"/>
      <c r="K12032" s="96"/>
      <c r="L12032" s="96"/>
      <c r="M12032" s="96"/>
      <c r="N12032" s="96"/>
      <c r="O12032" s="96"/>
      <c r="P12032" s="96"/>
    </row>
    <row r="12033" spans="1:16" x14ac:dyDescent="0.25">
      <c r="A12033" s="97">
        <v>43821</v>
      </c>
      <c r="B12033" s="101">
        <v>82</v>
      </c>
      <c r="C12033" s="92" t="str">
        <f t="shared" si="561"/>
        <v>GET /international-payments/{InternationalPaymentId}/payment-details</v>
      </c>
      <c r="D12033" s="94" t="s">
        <v>208</v>
      </c>
      <c r="E12033" s="93" t="str">
        <f t="shared" si="562"/>
        <v>PISP</v>
      </c>
      <c r="F12033" s="93" t="str">
        <f t="shared" si="563"/>
        <v>Y</v>
      </c>
      <c r="G12033" s="104">
        <v>15576043.119418198</v>
      </c>
      <c r="H12033" s="99">
        <v>19066.652239098436</v>
      </c>
      <c r="I12033" s="99">
        <v>66.960142456939963</v>
      </c>
      <c r="J12033" s="96"/>
      <c r="K12033" s="96"/>
      <c r="L12033" s="96"/>
      <c r="M12033" s="96"/>
      <c r="N12033" s="96"/>
      <c r="O12033" s="96"/>
      <c r="P12033" s="96"/>
    </row>
    <row r="12034" spans="1:16" x14ac:dyDescent="0.25">
      <c r="A12034" s="97">
        <v>43821</v>
      </c>
      <c r="B12034" s="101">
        <v>83</v>
      </c>
      <c r="C12034" s="92" t="str">
        <f t="shared" si="561"/>
        <v>GET /international-scheduled-payments/{InternationalScheduledPaymentId}/payment-details</v>
      </c>
      <c r="D12034" s="94" t="s">
        <v>208</v>
      </c>
      <c r="E12034" s="93" t="str">
        <f t="shared" si="562"/>
        <v>PISP</v>
      </c>
      <c r="F12034" s="93" t="str">
        <f t="shared" si="563"/>
        <v>Y</v>
      </c>
      <c r="G12034" s="104">
        <v>21116554.364907999</v>
      </c>
      <c r="H12034" s="99">
        <v>39193.773768055624</v>
      </c>
      <c r="I12034" s="99">
        <v>63.151886983403834</v>
      </c>
      <c r="J12034" s="96"/>
      <c r="K12034" s="96"/>
      <c r="L12034" s="96"/>
      <c r="M12034" s="96"/>
      <c r="N12034" s="96"/>
      <c r="O12034" s="96"/>
      <c r="P12034" s="96"/>
    </row>
    <row r="12035" spans="1:16" x14ac:dyDescent="0.25">
      <c r="A12035" s="97">
        <v>43821</v>
      </c>
      <c r="B12035" s="101">
        <v>84</v>
      </c>
      <c r="C12035" s="92" t="str">
        <f t="shared" si="561"/>
        <v>GET /international-standing-orders/{InternationalStandingOrderPaymentId}/payment-details</v>
      </c>
      <c r="D12035" s="94" t="s">
        <v>208</v>
      </c>
      <c r="E12035" s="93" t="str">
        <f t="shared" si="562"/>
        <v>PISP</v>
      </c>
      <c r="F12035" s="93" t="str">
        <f t="shared" si="563"/>
        <v>Y</v>
      </c>
      <c r="G12035" s="104">
        <v>7358819.0224186582</v>
      </c>
      <c r="H12035" s="99">
        <v>18424.017262799731</v>
      </c>
      <c r="I12035" s="99">
        <v>82.771601660590292</v>
      </c>
      <c r="J12035" s="96"/>
      <c r="K12035" s="96"/>
      <c r="L12035" s="96"/>
      <c r="M12035" s="96"/>
      <c r="N12035" s="96"/>
      <c r="O12035" s="96"/>
      <c r="P12035" s="96"/>
    </row>
    <row r="12036" spans="1:16" x14ac:dyDescent="0.25">
      <c r="A12036" s="97">
        <v>43821</v>
      </c>
      <c r="B12036" s="101">
        <v>85</v>
      </c>
      <c r="C12036" s="92" t="str">
        <f t="shared" si="561"/>
        <v>GET /file-payments/{FilePaymentId}/payment-details</v>
      </c>
      <c r="D12036" s="94" t="s">
        <v>208</v>
      </c>
      <c r="E12036" s="93" t="str">
        <f t="shared" si="562"/>
        <v>PISP</v>
      </c>
      <c r="F12036" s="93" t="str">
        <f t="shared" si="563"/>
        <v>Y</v>
      </c>
      <c r="G12036" s="104">
        <v>61568663.259324826</v>
      </c>
      <c r="H12036" s="99">
        <v>2741.384561654605</v>
      </c>
      <c r="I12036" s="99">
        <v>90.518105365513549</v>
      </c>
      <c r="J12036" s="96"/>
      <c r="K12036" s="96"/>
      <c r="L12036" s="96"/>
      <c r="M12036" s="96"/>
      <c r="N12036" s="96"/>
      <c r="O12036" s="96"/>
      <c r="P12036" s="96"/>
    </row>
    <row r="12037" spans="1:16" x14ac:dyDescent="0.25">
      <c r="A12037" s="97">
        <v>43821</v>
      </c>
      <c r="B12037" s="101">
        <v>86</v>
      </c>
      <c r="C12037" s="92" t="str">
        <f t="shared" si="561"/>
        <v>POST /event-subscriptions</v>
      </c>
      <c r="D12037" s="94" t="s">
        <v>208</v>
      </c>
      <c r="E12037" s="93" t="str">
        <f t="shared" si="562"/>
        <v>Notifications</v>
      </c>
      <c r="F12037" s="93" t="str">
        <f t="shared" si="563"/>
        <v>N</v>
      </c>
      <c r="G12037" s="104">
        <v>11530049.896641882</v>
      </c>
      <c r="H12037" s="99">
        <v>12116.458311777078</v>
      </c>
      <c r="I12037" s="99">
        <v>11.150909716469711</v>
      </c>
      <c r="J12037" s="96"/>
      <c r="K12037" s="96"/>
      <c r="L12037" s="96"/>
      <c r="M12037" s="96"/>
      <c r="N12037" s="96"/>
      <c r="O12037" s="96"/>
      <c r="P12037" s="96"/>
    </row>
    <row r="12038" spans="1:16" x14ac:dyDescent="0.25">
      <c r="A12038" s="97">
        <v>43821</v>
      </c>
      <c r="B12038" s="101">
        <v>87</v>
      </c>
      <c r="C12038" s="92" t="str">
        <f t="shared" si="561"/>
        <v>GET /event-subscriptions</v>
      </c>
      <c r="D12038" s="94" t="s">
        <v>208</v>
      </c>
      <c r="E12038" s="93" t="str">
        <f t="shared" si="562"/>
        <v>Notifications</v>
      </c>
      <c r="F12038" s="93" t="str">
        <f t="shared" si="563"/>
        <v>N</v>
      </c>
      <c r="G12038" s="104">
        <v>19305115.656486858</v>
      </c>
      <c r="H12038" s="99">
        <v>38020.124324045464</v>
      </c>
      <c r="I12038" s="99">
        <v>180.08498679944645</v>
      </c>
      <c r="J12038" s="96"/>
      <c r="K12038" s="96"/>
      <c r="L12038" s="96"/>
      <c r="M12038" s="96"/>
      <c r="N12038" s="96"/>
      <c r="O12038" s="96"/>
      <c r="P12038" s="96"/>
    </row>
    <row r="12039" spans="1:16" x14ac:dyDescent="0.25">
      <c r="A12039" s="97">
        <v>43821</v>
      </c>
      <c r="B12039" s="101">
        <v>88</v>
      </c>
      <c r="C12039" s="92" t="str">
        <f t="shared" si="561"/>
        <v>PUT /event-subscriptions/{EventSubscriptionId}</v>
      </c>
      <c r="D12039" s="94" t="s">
        <v>208</v>
      </c>
      <c r="E12039" s="93" t="str">
        <f t="shared" si="562"/>
        <v>Notifications</v>
      </c>
      <c r="F12039" s="93" t="str">
        <f t="shared" si="563"/>
        <v>N</v>
      </c>
      <c r="G12039" s="104">
        <v>12106552.391473977</v>
      </c>
      <c r="H12039" s="99">
        <v>12722.281227365933</v>
      </c>
      <c r="I12039" s="99">
        <v>11.708455202293196</v>
      </c>
      <c r="J12039" s="96"/>
      <c r="K12039" s="96"/>
      <c r="L12039" s="96"/>
      <c r="M12039" s="96"/>
      <c r="N12039" s="96"/>
      <c r="O12039" s="96"/>
      <c r="P12039" s="96"/>
    </row>
    <row r="12040" spans="1:16" x14ac:dyDescent="0.25">
      <c r="A12040" s="97">
        <v>43821</v>
      </c>
      <c r="B12040" s="101">
        <v>89</v>
      </c>
      <c r="C12040" s="92" t="str">
        <f t="shared" ref="C12040:C12103" si="564">VLOOKUP($B12040,endpoints,3)</f>
        <v>DELETE /event-subscriptions/{EventSubscriptionId}</v>
      </c>
      <c r="D12040" s="94" t="s">
        <v>208</v>
      </c>
      <c r="E12040" s="93" t="str">
        <f t="shared" ref="E12040:E12103" si="565">VLOOKUP($B12040,endpoints,4)</f>
        <v>Notifications</v>
      </c>
      <c r="F12040" s="93" t="str">
        <f t="shared" ref="F12040:F12103" si="566">VLOOKUP($B12040,endpoints,5)</f>
        <v>N</v>
      </c>
      <c r="G12040" s="104">
        <v>6523037.1779688476</v>
      </c>
      <c r="H12040" s="99">
        <v>13889.149605710554</v>
      </c>
      <c r="I12040" s="99">
        <v>138.49036983242792</v>
      </c>
      <c r="J12040" s="96"/>
      <c r="K12040" s="96"/>
      <c r="L12040" s="96"/>
      <c r="M12040" s="96"/>
      <c r="N12040" s="96"/>
      <c r="O12040" s="96"/>
      <c r="P12040" s="96"/>
    </row>
    <row r="12041" spans="1:16" x14ac:dyDescent="0.25">
      <c r="A12041" s="97">
        <v>43821</v>
      </c>
      <c r="B12041" s="101">
        <v>90</v>
      </c>
      <c r="C12041" s="92" t="str">
        <f t="shared" si="564"/>
        <v>POST /event-notifications</v>
      </c>
      <c r="D12041" s="94" t="s">
        <v>208</v>
      </c>
      <c r="E12041" s="93" t="str">
        <f t="shared" si="565"/>
        <v>Notifications</v>
      </c>
      <c r="F12041" s="93" t="str">
        <f t="shared" si="566"/>
        <v>N</v>
      </c>
      <c r="G12041" s="104">
        <v>8505564.0120586585</v>
      </c>
      <c r="H12041" s="99">
        <v>16496.978889691534</v>
      </c>
      <c r="I12041" s="99">
        <v>218.83630928954776</v>
      </c>
      <c r="J12041" s="96"/>
      <c r="K12041" s="96"/>
      <c r="L12041" s="96"/>
      <c r="M12041" s="96"/>
      <c r="N12041" s="96"/>
      <c r="O12041" s="96"/>
      <c r="P12041" s="96"/>
    </row>
    <row r="12042" spans="1:16" x14ac:dyDescent="0.25">
      <c r="A12042" s="97">
        <v>43821</v>
      </c>
      <c r="B12042" s="101">
        <v>91</v>
      </c>
      <c r="C12042" s="92" t="str">
        <f t="shared" si="564"/>
        <v>POST /events</v>
      </c>
      <c r="D12042" s="94" t="s">
        <v>208</v>
      </c>
      <c r="E12042" s="93" t="str">
        <f t="shared" si="565"/>
        <v>Notifications</v>
      </c>
      <c r="F12042" s="93" t="str">
        <f t="shared" si="566"/>
        <v>N</v>
      </c>
      <c r="G12042" s="104">
        <v>5337030.4183381479</v>
      </c>
      <c r="H12042" s="99">
        <v>11363.849677399545</v>
      </c>
      <c r="I12042" s="99">
        <v>113.31030259016829</v>
      </c>
      <c r="J12042" s="96"/>
      <c r="K12042" s="96"/>
      <c r="L12042" s="96"/>
      <c r="M12042" s="96"/>
      <c r="N12042" s="96"/>
      <c r="O12042" s="96"/>
      <c r="P12042" s="96"/>
    </row>
    <row r="12043" spans="1:16" x14ac:dyDescent="0.25">
      <c r="A12043" s="97">
        <v>43822</v>
      </c>
      <c r="B12043" s="101">
        <v>0</v>
      </c>
      <c r="C12043" s="92" t="str">
        <f t="shared" si="564"/>
        <v>OIDC endpoints for token IDs</v>
      </c>
      <c r="D12043" s="94" t="s">
        <v>207</v>
      </c>
      <c r="E12043" s="93" t="str">
        <f t="shared" si="565"/>
        <v>OIDC</v>
      </c>
      <c r="F12043" s="93" t="str">
        <f t="shared" si="566"/>
        <v>N</v>
      </c>
      <c r="G12043" s="111">
        <v>789340051.0342958</v>
      </c>
      <c r="H12043" s="99">
        <v>1958540.6778808145</v>
      </c>
      <c r="I12043" s="99">
        <v>622.24559507978927</v>
      </c>
      <c r="J12043" s="96"/>
      <c r="K12043" s="96"/>
      <c r="L12043" s="96"/>
      <c r="M12043" s="96"/>
      <c r="N12043" s="96"/>
      <c r="O12043" s="96"/>
      <c r="P12043" s="96"/>
    </row>
    <row r="12044" spans="1:16" x14ac:dyDescent="0.25">
      <c r="A12044" s="100">
        <v>43822</v>
      </c>
      <c r="B12044" s="101">
        <v>1</v>
      </c>
      <c r="C12044" s="92" t="str">
        <f t="shared" si="564"/>
        <v>POST /account-access-consents</v>
      </c>
      <c r="D12044" s="94" t="s">
        <v>207</v>
      </c>
      <c r="E12044" s="93" t="str">
        <f t="shared" si="565"/>
        <v>AISP</v>
      </c>
      <c r="F12044" s="93" t="str">
        <f t="shared" si="566"/>
        <v>N</v>
      </c>
      <c r="G12044" s="95">
        <v>735300.3499116872</v>
      </c>
      <c r="H12044" s="101">
        <v>30869.301609365273</v>
      </c>
      <c r="I12044" s="101">
        <v>90.534957966835535</v>
      </c>
      <c r="J12044" s="96"/>
      <c r="K12044" s="96"/>
      <c r="L12044" s="96"/>
      <c r="M12044" s="96"/>
      <c r="N12044" s="96"/>
      <c r="O12044" s="96"/>
      <c r="P12044" s="96"/>
    </row>
    <row r="12045" spans="1:16" x14ac:dyDescent="0.25">
      <c r="A12045" s="100">
        <v>43822</v>
      </c>
      <c r="B12045" s="101">
        <v>2</v>
      </c>
      <c r="C12045" s="92" t="str">
        <f t="shared" si="564"/>
        <v>GET /account-access-consents/{ConsentId}</v>
      </c>
      <c r="D12045" s="94" t="s">
        <v>207</v>
      </c>
      <c r="E12045" s="93" t="str">
        <f t="shared" si="565"/>
        <v>AISP</v>
      </c>
      <c r="F12045" s="93" t="str">
        <f t="shared" si="566"/>
        <v>N</v>
      </c>
      <c r="G12045" s="95">
        <v>1465437.5802785142</v>
      </c>
      <c r="H12045" s="101">
        <v>28103.051557225979</v>
      </c>
      <c r="I12045" s="101">
        <v>39.03817637852584</v>
      </c>
      <c r="J12045" s="96"/>
      <c r="K12045" s="96"/>
      <c r="L12045" s="96"/>
      <c r="M12045" s="96"/>
      <c r="N12045" s="96"/>
      <c r="O12045" s="96"/>
      <c r="P12045" s="96"/>
    </row>
    <row r="12046" spans="1:16" x14ac:dyDescent="0.25">
      <c r="A12046" s="100">
        <v>43822</v>
      </c>
      <c r="B12046" s="101">
        <v>3</v>
      </c>
      <c r="C12046" s="92" t="str">
        <f t="shared" si="564"/>
        <v>DELETE /account-access-consents/{ConsentId}</v>
      </c>
      <c r="D12046" s="94" t="s">
        <v>207</v>
      </c>
      <c r="E12046" s="93" t="str">
        <f t="shared" si="565"/>
        <v>AISP</v>
      </c>
      <c r="F12046" s="93" t="str">
        <f t="shared" si="566"/>
        <v>N</v>
      </c>
      <c r="G12046" s="95">
        <v>698631.92188329983</v>
      </c>
      <c r="H12046" s="101">
        <v>27775.397886667073</v>
      </c>
      <c r="I12046" s="101">
        <v>309.87997354408901</v>
      </c>
      <c r="J12046" s="96"/>
      <c r="K12046" s="96"/>
      <c r="L12046" s="96"/>
      <c r="M12046" s="96"/>
      <c r="N12046" s="96"/>
      <c r="O12046" s="96"/>
      <c r="P12046" s="96"/>
    </row>
    <row r="12047" spans="1:16" x14ac:dyDescent="0.25">
      <c r="A12047" s="100">
        <v>43822</v>
      </c>
      <c r="B12047" s="101">
        <v>4</v>
      </c>
      <c r="C12047" s="92" t="str">
        <f t="shared" si="564"/>
        <v>GET /accounts</v>
      </c>
      <c r="D12047" s="94" t="s">
        <v>207</v>
      </c>
      <c r="E12047" s="93" t="str">
        <f t="shared" si="565"/>
        <v>AISP</v>
      </c>
      <c r="F12047" s="93" t="str">
        <f t="shared" si="566"/>
        <v>Y</v>
      </c>
      <c r="G12047" s="95">
        <v>1981324.9943135108</v>
      </c>
      <c r="H12047" s="101">
        <v>33481.768316333597</v>
      </c>
      <c r="I12047" s="101">
        <v>81.097800845593369</v>
      </c>
      <c r="J12047" s="96"/>
      <c r="K12047" s="96"/>
      <c r="L12047" s="96"/>
      <c r="M12047" s="96"/>
      <c r="N12047" s="96"/>
      <c r="O12047" s="96"/>
      <c r="P12047" s="96"/>
    </row>
    <row r="12048" spans="1:16" x14ac:dyDescent="0.25">
      <c r="A12048" s="100">
        <v>43822</v>
      </c>
      <c r="B12048" s="101">
        <v>5</v>
      </c>
      <c r="C12048" s="92" t="str">
        <f t="shared" si="564"/>
        <v>GET /accounts/{AccountId}</v>
      </c>
      <c r="D12048" s="94" t="s">
        <v>207</v>
      </c>
      <c r="E12048" s="93" t="str">
        <f t="shared" si="565"/>
        <v>AISP</v>
      </c>
      <c r="F12048" s="93" t="str">
        <f t="shared" si="566"/>
        <v>Y</v>
      </c>
      <c r="G12048" s="95">
        <v>3312386.753460383</v>
      </c>
      <c r="H12048" s="101">
        <v>43048.673387376592</v>
      </c>
      <c r="I12048" s="101">
        <v>98.083139829483883</v>
      </c>
      <c r="J12048" s="96"/>
      <c r="K12048" s="96"/>
      <c r="L12048" s="96"/>
      <c r="M12048" s="96"/>
      <c r="N12048" s="96"/>
      <c r="O12048" s="96"/>
      <c r="P12048" s="96"/>
    </row>
    <row r="12049" spans="1:16" x14ac:dyDescent="0.25">
      <c r="A12049" s="100">
        <v>43822</v>
      </c>
      <c r="B12049" s="101">
        <v>6</v>
      </c>
      <c r="C12049" s="92" t="str">
        <f t="shared" si="564"/>
        <v>GET /accounts/{AccountId}/balances</v>
      </c>
      <c r="D12049" s="94" t="s">
        <v>207</v>
      </c>
      <c r="E12049" s="93" t="str">
        <f t="shared" si="565"/>
        <v>AISP</v>
      </c>
      <c r="F12049" s="93" t="str">
        <f t="shared" si="566"/>
        <v>Y</v>
      </c>
      <c r="G12049" s="95">
        <v>2359721.6706659603</v>
      </c>
      <c r="H12049" s="101">
        <v>29582.175088689128</v>
      </c>
      <c r="I12049" s="101">
        <v>142.06929144884026</v>
      </c>
      <c r="J12049" s="96"/>
      <c r="K12049" s="96"/>
      <c r="L12049" s="96"/>
      <c r="M12049" s="96"/>
      <c r="N12049" s="96"/>
      <c r="O12049" s="96"/>
      <c r="P12049" s="96"/>
    </row>
    <row r="12050" spans="1:16" x14ac:dyDescent="0.25">
      <c r="A12050" s="100">
        <v>43822</v>
      </c>
      <c r="B12050" s="101">
        <v>7</v>
      </c>
      <c r="C12050" s="92" t="str">
        <f t="shared" si="564"/>
        <v>GET /balances</v>
      </c>
      <c r="D12050" s="94" t="s">
        <v>207</v>
      </c>
      <c r="E12050" s="93" t="str">
        <f t="shared" si="565"/>
        <v>AISP</v>
      </c>
      <c r="F12050" s="93" t="str">
        <f t="shared" si="566"/>
        <v>Y</v>
      </c>
      <c r="G12050" s="95">
        <v>1212513.6739802212</v>
      </c>
      <c r="H12050" s="102">
        <v>24000.210082731264</v>
      </c>
      <c r="I12050" s="102">
        <v>175.11203643211704</v>
      </c>
      <c r="J12050" s="96"/>
      <c r="K12050" s="96"/>
      <c r="L12050" s="96"/>
      <c r="M12050" s="96"/>
      <c r="N12050" s="96"/>
      <c r="O12050" s="96"/>
      <c r="P12050" s="96"/>
    </row>
    <row r="12051" spans="1:16" x14ac:dyDescent="0.25">
      <c r="A12051" s="100">
        <v>43822</v>
      </c>
      <c r="B12051" s="101">
        <v>8</v>
      </c>
      <c r="C12051" s="92" t="str">
        <f t="shared" si="564"/>
        <v>GET /accounts/{AccountId}/transactions</v>
      </c>
      <c r="D12051" s="94" t="s">
        <v>207</v>
      </c>
      <c r="E12051" s="93" t="str">
        <f t="shared" si="565"/>
        <v>AISP</v>
      </c>
      <c r="F12051" s="93" t="str">
        <f t="shared" si="566"/>
        <v>Y</v>
      </c>
      <c r="G12051" s="95">
        <v>40892982.822313175</v>
      </c>
      <c r="H12051" s="102">
        <v>21673.467776675134</v>
      </c>
      <c r="I12051" s="102">
        <v>170.32279160973093</v>
      </c>
      <c r="J12051" s="96"/>
      <c r="K12051" s="96"/>
      <c r="L12051" s="96"/>
      <c r="M12051" s="96"/>
      <c r="N12051" s="96"/>
      <c r="O12051" s="96"/>
      <c r="P12051" s="96"/>
    </row>
    <row r="12052" spans="1:16" x14ac:dyDescent="0.25">
      <c r="A12052" s="100">
        <v>43822</v>
      </c>
      <c r="B12052" s="101">
        <v>9</v>
      </c>
      <c r="C12052" s="92" t="str">
        <f t="shared" si="564"/>
        <v>GET /transactions</v>
      </c>
      <c r="D12052" s="94" t="s">
        <v>207</v>
      </c>
      <c r="E12052" s="93" t="str">
        <f t="shared" si="565"/>
        <v>AISP</v>
      </c>
      <c r="F12052" s="93" t="str">
        <f t="shared" si="566"/>
        <v>Y</v>
      </c>
      <c r="G12052" s="95">
        <v>383227590.90944946</v>
      </c>
      <c r="H12052" s="102">
        <v>46596.892857057952</v>
      </c>
      <c r="I12052" s="102">
        <v>39.589261182275614</v>
      </c>
      <c r="J12052" s="96"/>
      <c r="K12052" s="96"/>
      <c r="L12052" s="96"/>
      <c r="M12052" s="96"/>
      <c r="N12052" s="96"/>
      <c r="O12052" s="96"/>
      <c r="P12052" s="96"/>
    </row>
    <row r="12053" spans="1:16" x14ac:dyDescent="0.25">
      <c r="A12053" s="100">
        <v>43822</v>
      </c>
      <c r="B12053" s="101">
        <v>10</v>
      </c>
      <c r="C12053" s="92" t="str">
        <f t="shared" si="564"/>
        <v>GET /accounts/{AccountId}/beneficiaries</v>
      </c>
      <c r="D12053" s="94" t="s">
        <v>207</v>
      </c>
      <c r="E12053" s="93" t="str">
        <f t="shared" si="565"/>
        <v>AISP</v>
      </c>
      <c r="F12053" s="93" t="str">
        <f t="shared" si="566"/>
        <v>Y</v>
      </c>
      <c r="G12053" s="95">
        <v>2534740.9647146976</v>
      </c>
      <c r="H12053" s="102">
        <v>31402.668173854137</v>
      </c>
      <c r="I12053" s="102">
        <v>144.05023269391754</v>
      </c>
      <c r="J12053" s="96"/>
      <c r="K12053" s="96"/>
      <c r="L12053" s="96"/>
      <c r="M12053" s="96"/>
      <c r="N12053" s="96"/>
      <c r="O12053" s="96"/>
      <c r="P12053" s="96"/>
    </row>
    <row r="12054" spans="1:16" x14ac:dyDescent="0.25">
      <c r="A12054" s="100">
        <v>43822</v>
      </c>
      <c r="B12054" s="101">
        <v>11</v>
      </c>
      <c r="C12054" s="92" t="str">
        <f t="shared" si="564"/>
        <v>GET /beneficiaries</v>
      </c>
      <c r="D12054" s="94" t="s">
        <v>207</v>
      </c>
      <c r="E12054" s="93" t="str">
        <f t="shared" si="565"/>
        <v>AISP</v>
      </c>
      <c r="F12054" s="93" t="str">
        <f t="shared" si="566"/>
        <v>Y</v>
      </c>
      <c r="G12054" s="95">
        <v>3348842.5600001812</v>
      </c>
      <c r="H12054" s="102">
        <v>36982.379895578139</v>
      </c>
      <c r="I12054" s="102">
        <v>36.004407220422443</v>
      </c>
      <c r="J12054" s="96"/>
      <c r="K12054" s="96"/>
      <c r="L12054" s="96"/>
      <c r="M12054" s="96"/>
      <c r="N12054" s="96"/>
      <c r="O12054" s="96"/>
      <c r="P12054" s="96"/>
    </row>
    <row r="12055" spans="1:16" x14ac:dyDescent="0.25">
      <c r="A12055" s="100">
        <v>43822</v>
      </c>
      <c r="B12055" s="101">
        <v>12</v>
      </c>
      <c r="C12055" s="92" t="str">
        <f t="shared" si="564"/>
        <v>GET /accounts/{AccountId}/direct-debits</v>
      </c>
      <c r="D12055" s="94" t="s">
        <v>207</v>
      </c>
      <c r="E12055" s="93" t="str">
        <f t="shared" si="565"/>
        <v>AISP</v>
      </c>
      <c r="F12055" s="93" t="str">
        <f t="shared" si="566"/>
        <v>Y</v>
      </c>
      <c r="G12055" s="95">
        <v>2289845.0806580321</v>
      </c>
      <c r="H12055" s="102">
        <v>33872.668415650005</v>
      </c>
      <c r="I12055" s="102">
        <v>190.95608868537045</v>
      </c>
      <c r="J12055" s="96"/>
      <c r="K12055" s="96"/>
      <c r="L12055" s="96"/>
      <c r="M12055" s="96"/>
      <c r="N12055" s="96"/>
      <c r="O12055" s="96"/>
      <c r="P12055" s="96"/>
    </row>
    <row r="12056" spans="1:16" x14ac:dyDescent="0.25">
      <c r="A12056" s="100">
        <v>43822</v>
      </c>
      <c r="B12056" s="101">
        <v>13</v>
      </c>
      <c r="C12056" s="92" t="str">
        <f t="shared" si="564"/>
        <v>GET /direct-debits</v>
      </c>
      <c r="D12056" s="94" t="s">
        <v>207</v>
      </c>
      <c r="E12056" s="93" t="str">
        <f t="shared" si="565"/>
        <v>AISP</v>
      </c>
      <c r="F12056" s="93" t="str">
        <f t="shared" si="566"/>
        <v>Y</v>
      </c>
      <c r="G12056" s="95">
        <v>1879890.5467926376</v>
      </c>
      <c r="H12056" s="102">
        <v>22492.724831679436</v>
      </c>
      <c r="I12056" s="102">
        <v>241.8525494502108</v>
      </c>
      <c r="J12056" s="96"/>
      <c r="K12056" s="96"/>
      <c r="L12056" s="96"/>
      <c r="M12056" s="96"/>
      <c r="N12056" s="96"/>
      <c r="O12056" s="96"/>
      <c r="P12056" s="96"/>
    </row>
    <row r="12057" spans="1:16" x14ac:dyDescent="0.25">
      <c r="A12057" s="100">
        <v>43822</v>
      </c>
      <c r="B12057" s="101">
        <v>14</v>
      </c>
      <c r="C12057" s="92" t="str">
        <f t="shared" si="564"/>
        <v>GET /accounts/{AccountId}/standing-orders</v>
      </c>
      <c r="D12057" s="94" t="s">
        <v>207</v>
      </c>
      <c r="E12057" s="93" t="str">
        <f t="shared" si="565"/>
        <v>AISP</v>
      </c>
      <c r="F12057" s="93" t="str">
        <f t="shared" si="566"/>
        <v>Y</v>
      </c>
      <c r="G12057" s="95">
        <v>1087039.9793540514</v>
      </c>
      <c r="H12057" s="102">
        <v>16504.05691708608</v>
      </c>
      <c r="I12057" s="102">
        <v>155.61018742267862</v>
      </c>
      <c r="J12057" s="96"/>
      <c r="K12057" s="96"/>
      <c r="L12057" s="96"/>
      <c r="M12057" s="96"/>
      <c r="N12057" s="96"/>
      <c r="O12057" s="96"/>
      <c r="P12057" s="96"/>
    </row>
    <row r="12058" spans="1:16" x14ac:dyDescent="0.25">
      <c r="A12058" s="100">
        <v>43822</v>
      </c>
      <c r="B12058" s="101">
        <v>15</v>
      </c>
      <c r="C12058" s="92" t="str">
        <f t="shared" si="564"/>
        <v>GET /standing-orders</v>
      </c>
      <c r="D12058" s="94" t="s">
        <v>207</v>
      </c>
      <c r="E12058" s="93" t="str">
        <f t="shared" si="565"/>
        <v>AISP</v>
      </c>
      <c r="F12058" s="93" t="str">
        <f t="shared" si="566"/>
        <v>Y</v>
      </c>
      <c r="G12058" s="95">
        <v>1800620.4283897695</v>
      </c>
      <c r="H12058" s="102">
        <v>42723.281118736879</v>
      </c>
      <c r="I12058" s="102">
        <v>157.59724327534522</v>
      </c>
      <c r="J12058" s="96"/>
      <c r="K12058" s="96"/>
      <c r="L12058" s="96"/>
      <c r="M12058" s="96"/>
      <c r="N12058" s="96"/>
      <c r="O12058" s="96"/>
      <c r="P12058" s="96"/>
    </row>
    <row r="12059" spans="1:16" x14ac:dyDescent="0.25">
      <c r="A12059" s="100">
        <v>43822</v>
      </c>
      <c r="B12059" s="101">
        <v>16</v>
      </c>
      <c r="C12059" s="92" t="str">
        <f t="shared" si="564"/>
        <v>GET /accounts/{AccountId}/product</v>
      </c>
      <c r="D12059" s="94" t="s">
        <v>207</v>
      </c>
      <c r="E12059" s="93" t="str">
        <f t="shared" si="565"/>
        <v>AISP</v>
      </c>
      <c r="F12059" s="93" t="str">
        <f t="shared" si="566"/>
        <v>Y</v>
      </c>
      <c r="G12059" s="95">
        <v>429047.78541558504</v>
      </c>
      <c r="H12059" s="102">
        <v>5324.3412596520138</v>
      </c>
      <c r="I12059" s="102">
        <v>185.23481197097706</v>
      </c>
      <c r="J12059" s="96"/>
      <c r="K12059" s="96"/>
      <c r="L12059" s="96"/>
      <c r="M12059" s="96"/>
      <c r="N12059" s="96"/>
      <c r="O12059" s="96"/>
      <c r="P12059" s="96"/>
    </row>
    <row r="12060" spans="1:16" x14ac:dyDescent="0.25">
      <c r="A12060" s="100">
        <v>43822</v>
      </c>
      <c r="B12060" s="101">
        <v>17</v>
      </c>
      <c r="C12060" s="92" t="str">
        <f t="shared" si="564"/>
        <v>GET /products</v>
      </c>
      <c r="D12060" s="94" t="s">
        <v>207</v>
      </c>
      <c r="E12060" s="93" t="str">
        <f t="shared" si="565"/>
        <v>AISP</v>
      </c>
      <c r="F12060" s="93" t="str">
        <f t="shared" si="566"/>
        <v>Y</v>
      </c>
      <c r="G12060" s="95">
        <v>919194.25864530657</v>
      </c>
      <c r="H12060" s="102">
        <v>31452.379143794147</v>
      </c>
      <c r="I12060" s="102">
        <v>228.34210906145765</v>
      </c>
      <c r="J12060" s="96"/>
      <c r="K12060" s="96"/>
      <c r="L12060" s="96"/>
      <c r="M12060" s="96"/>
      <c r="N12060" s="96"/>
      <c r="O12060" s="96"/>
      <c r="P12060" s="96"/>
    </row>
    <row r="12061" spans="1:16" x14ac:dyDescent="0.25">
      <c r="A12061" s="100">
        <v>43822</v>
      </c>
      <c r="B12061" s="101">
        <v>18</v>
      </c>
      <c r="C12061" s="92" t="str">
        <f t="shared" si="564"/>
        <v>GET /accounts/{AccountId}/offers</v>
      </c>
      <c r="D12061" s="94" t="s">
        <v>207</v>
      </c>
      <c r="E12061" s="93" t="str">
        <f t="shared" si="565"/>
        <v>AISP</v>
      </c>
      <c r="F12061" s="93" t="str">
        <f t="shared" si="566"/>
        <v>Y</v>
      </c>
      <c r="G12061" s="95">
        <v>942714.54961924604</v>
      </c>
      <c r="H12061" s="102">
        <v>36773.285779124009</v>
      </c>
      <c r="I12061" s="102">
        <v>265.20900970417563</v>
      </c>
      <c r="J12061" s="96"/>
      <c r="K12061" s="96"/>
      <c r="L12061" s="96"/>
      <c r="M12061" s="96"/>
      <c r="N12061" s="96"/>
      <c r="O12061" s="96"/>
      <c r="P12061" s="96"/>
    </row>
    <row r="12062" spans="1:16" x14ac:dyDescent="0.25">
      <c r="A12062" s="100">
        <v>43822</v>
      </c>
      <c r="B12062" s="101">
        <v>19</v>
      </c>
      <c r="C12062" s="92" t="str">
        <f t="shared" si="564"/>
        <v>GET /offers</v>
      </c>
      <c r="D12062" s="94" t="s">
        <v>207</v>
      </c>
      <c r="E12062" s="93" t="str">
        <f t="shared" si="565"/>
        <v>AISP</v>
      </c>
      <c r="F12062" s="93" t="str">
        <f t="shared" si="566"/>
        <v>Y</v>
      </c>
      <c r="G12062" s="95">
        <v>3614630.6484446167</v>
      </c>
      <c r="H12062" s="102">
        <v>39014.138194063809</v>
      </c>
      <c r="I12062" s="102">
        <v>182.13999818723062</v>
      </c>
      <c r="J12062" s="96"/>
      <c r="K12062" s="96"/>
      <c r="L12062" s="96"/>
      <c r="M12062" s="96"/>
      <c r="N12062" s="96"/>
      <c r="O12062" s="96"/>
      <c r="P12062" s="96"/>
    </row>
    <row r="12063" spans="1:16" x14ac:dyDescent="0.25">
      <c r="A12063" s="100">
        <v>43822</v>
      </c>
      <c r="B12063" s="101">
        <v>20</v>
      </c>
      <c r="C12063" s="92" t="str">
        <f t="shared" si="564"/>
        <v>GET /accounts/{AccountId}/party</v>
      </c>
      <c r="D12063" s="94" t="s">
        <v>207</v>
      </c>
      <c r="E12063" s="93" t="str">
        <f t="shared" si="565"/>
        <v>AISP</v>
      </c>
      <c r="F12063" s="93" t="str">
        <f t="shared" si="566"/>
        <v>Y</v>
      </c>
      <c r="G12063" s="95">
        <v>1298595.9111849277</v>
      </c>
      <c r="H12063" s="102">
        <v>53178.673307730794</v>
      </c>
      <c r="I12063" s="102">
        <v>0</v>
      </c>
      <c r="J12063" s="96"/>
      <c r="K12063" s="96"/>
      <c r="L12063" s="96"/>
      <c r="M12063" s="96"/>
      <c r="N12063" s="96"/>
      <c r="O12063" s="96"/>
      <c r="P12063" s="96"/>
    </row>
    <row r="12064" spans="1:16" x14ac:dyDescent="0.25">
      <c r="A12064" s="100">
        <v>43822</v>
      </c>
      <c r="B12064" s="101">
        <v>21</v>
      </c>
      <c r="C12064" s="92" t="str">
        <f t="shared" si="564"/>
        <v>GET /party</v>
      </c>
      <c r="D12064" s="94" t="s">
        <v>207</v>
      </c>
      <c r="E12064" s="93" t="str">
        <f t="shared" si="565"/>
        <v>AISP</v>
      </c>
      <c r="F12064" s="93" t="str">
        <f t="shared" si="566"/>
        <v>Y</v>
      </c>
      <c r="G12064" s="95">
        <v>1037546.6517314927</v>
      </c>
      <c r="H12064" s="102">
        <v>9664.2882899166016</v>
      </c>
      <c r="I12064" s="102">
        <v>402.185661189494</v>
      </c>
      <c r="J12064" s="96"/>
      <c r="K12064" s="96"/>
      <c r="L12064" s="96"/>
      <c r="M12064" s="96"/>
      <c r="N12064" s="96"/>
      <c r="O12064" s="96"/>
      <c r="P12064" s="96"/>
    </row>
    <row r="12065" spans="1:16" x14ac:dyDescent="0.25">
      <c r="A12065" s="100">
        <v>43822</v>
      </c>
      <c r="B12065" s="101">
        <v>22</v>
      </c>
      <c r="C12065" s="92" t="str">
        <f t="shared" si="564"/>
        <v>GET /accounts/{AccountId}/scheduled-payments</v>
      </c>
      <c r="D12065" s="94" t="s">
        <v>207</v>
      </c>
      <c r="E12065" s="93" t="str">
        <f t="shared" si="565"/>
        <v>AISP</v>
      </c>
      <c r="F12065" s="93" t="str">
        <f t="shared" si="566"/>
        <v>Y</v>
      </c>
      <c r="G12065" s="95">
        <v>1137397.1893366072</v>
      </c>
      <c r="H12065" s="102">
        <v>37774.504750315966</v>
      </c>
      <c r="I12065" s="102">
        <v>3.496079442890673</v>
      </c>
      <c r="J12065" s="96"/>
      <c r="K12065" s="96"/>
      <c r="L12065" s="96"/>
      <c r="M12065" s="96"/>
      <c r="N12065" s="96"/>
      <c r="O12065" s="96"/>
      <c r="P12065" s="96"/>
    </row>
    <row r="12066" spans="1:16" x14ac:dyDescent="0.25">
      <c r="A12066" s="100">
        <v>43822</v>
      </c>
      <c r="B12066" s="101">
        <v>23</v>
      </c>
      <c r="C12066" s="92" t="str">
        <f t="shared" si="564"/>
        <v>GET /scheduled-payments</v>
      </c>
      <c r="D12066" s="94" t="s">
        <v>207</v>
      </c>
      <c r="E12066" s="93" t="str">
        <f t="shared" si="565"/>
        <v>AISP</v>
      </c>
      <c r="F12066" s="93" t="str">
        <f t="shared" si="566"/>
        <v>Y</v>
      </c>
      <c r="G12066" s="95">
        <v>2005689.6114095473</v>
      </c>
      <c r="H12066" s="102">
        <v>35057.625063760395</v>
      </c>
      <c r="I12066" s="102">
        <v>88.202923172854184</v>
      </c>
      <c r="J12066" s="96"/>
      <c r="K12066" s="96"/>
      <c r="L12066" s="96"/>
      <c r="M12066" s="96"/>
      <c r="N12066" s="96"/>
      <c r="O12066" s="96"/>
      <c r="P12066" s="96"/>
    </row>
    <row r="12067" spans="1:16" x14ac:dyDescent="0.25">
      <c r="A12067" s="100">
        <v>43822</v>
      </c>
      <c r="B12067" s="101">
        <v>24</v>
      </c>
      <c r="C12067" s="92" t="str">
        <f t="shared" si="564"/>
        <v>GET /accounts/{AccountId}/statements</v>
      </c>
      <c r="D12067" s="94" t="s">
        <v>207</v>
      </c>
      <c r="E12067" s="93" t="str">
        <f t="shared" si="565"/>
        <v>AISP</v>
      </c>
      <c r="F12067" s="93" t="str">
        <f t="shared" si="566"/>
        <v>Y</v>
      </c>
      <c r="G12067" s="95">
        <v>988381.74272837001</v>
      </c>
      <c r="H12067" s="102">
        <v>15500.17220863106</v>
      </c>
      <c r="I12067" s="102">
        <v>158.27546195037829</v>
      </c>
      <c r="J12067" s="96"/>
      <c r="K12067" s="96"/>
      <c r="L12067" s="96"/>
      <c r="M12067" s="96"/>
      <c r="N12067" s="96"/>
      <c r="O12067" s="96"/>
      <c r="P12067" s="96"/>
    </row>
    <row r="12068" spans="1:16" x14ac:dyDescent="0.25">
      <c r="A12068" s="100">
        <v>43822</v>
      </c>
      <c r="B12068" s="101">
        <v>25</v>
      </c>
      <c r="C12068" s="92" t="str">
        <f t="shared" si="564"/>
        <v>GET /accounts/{AccountId}/statements/{StatementId}</v>
      </c>
      <c r="D12068" s="94" t="s">
        <v>207</v>
      </c>
      <c r="E12068" s="93" t="str">
        <f t="shared" si="565"/>
        <v>AISP</v>
      </c>
      <c r="F12068" s="93" t="str">
        <f t="shared" si="566"/>
        <v>Y</v>
      </c>
      <c r="G12068" s="95">
        <v>1290044.6610309659</v>
      </c>
      <c r="H12068" s="102">
        <v>22898.15040106302</v>
      </c>
      <c r="I12068" s="102">
        <v>123.59666048195173</v>
      </c>
      <c r="J12068" s="96"/>
      <c r="K12068" s="96"/>
      <c r="L12068" s="96"/>
      <c r="M12068" s="96"/>
      <c r="N12068" s="96"/>
      <c r="O12068" s="96"/>
      <c r="P12068" s="96"/>
    </row>
    <row r="12069" spans="1:16" x14ac:dyDescent="0.25">
      <c r="A12069" s="100">
        <v>43822</v>
      </c>
      <c r="B12069" s="101">
        <v>26</v>
      </c>
      <c r="C12069" s="92" t="str">
        <f t="shared" si="564"/>
        <v>GET /accounts/{AccountId}/statements/{StatementId}/file</v>
      </c>
      <c r="D12069" s="94" t="s">
        <v>207</v>
      </c>
      <c r="E12069" s="93" t="str">
        <f t="shared" si="565"/>
        <v>AISP</v>
      </c>
      <c r="F12069" s="93" t="str">
        <f t="shared" si="566"/>
        <v>Y</v>
      </c>
      <c r="G12069" s="95">
        <v>2397948.902843121</v>
      </c>
      <c r="H12069" s="102">
        <v>22152.836426461778</v>
      </c>
      <c r="I12069" s="102">
        <v>105.2517542605636</v>
      </c>
      <c r="J12069" s="96"/>
      <c r="K12069" s="96"/>
      <c r="L12069" s="96"/>
      <c r="M12069" s="96"/>
      <c r="N12069" s="96"/>
      <c r="O12069" s="96"/>
      <c r="P12069" s="96"/>
    </row>
    <row r="12070" spans="1:16" x14ac:dyDescent="0.25">
      <c r="A12070" s="100">
        <v>43822</v>
      </c>
      <c r="B12070" s="101">
        <v>27</v>
      </c>
      <c r="C12070" s="92" t="str">
        <f t="shared" si="564"/>
        <v>GET /accounts/{AccountId}/statements/{StatementId}/transactions</v>
      </c>
      <c r="D12070" s="94" t="s">
        <v>207</v>
      </c>
      <c r="E12070" s="93" t="str">
        <f t="shared" si="565"/>
        <v>AISP</v>
      </c>
      <c r="F12070" s="93" t="str">
        <f t="shared" si="566"/>
        <v>Y</v>
      </c>
      <c r="G12070" s="95">
        <v>34848550.272136927</v>
      </c>
      <c r="H12070" s="102">
        <v>7954.1236100381793</v>
      </c>
      <c r="I12070" s="102">
        <v>309.16992812250396</v>
      </c>
      <c r="J12070" s="96"/>
      <c r="K12070" s="96"/>
      <c r="L12070" s="96"/>
      <c r="M12070" s="96"/>
      <c r="N12070" s="96"/>
      <c r="O12070" s="96"/>
      <c r="P12070" s="96"/>
    </row>
    <row r="12071" spans="1:16" x14ac:dyDescent="0.25">
      <c r="A12071" s="100">
        <v>43822</v>
      </c>
      <c r="B12071" s="101">
        <v>28</v>
      </c>
      <c r="C12071" s="92" t="str">
        <f t="shared" si="564"/>
        <v>GET /statements</v>
      </c>
      <c r="D12071" s="94" t="s">
        <v>207</v>
      </c>
      <c r="E12071" s="93" t="str">
        <f t="shared" si="565"/>
        <v>AISP</v>
      </c>
      <c r="F12071" s="93" t="str">
        <f t="shared" si="566"/>
        <v>Y</v>
      </c>
      <c r="G12071" s="95">
        <v>3966160.0197831467</v>
      </c>
      <c r="H12071" s="102">
        <v>39471.689030942667</v>
      </c>
      <c r="I12071" s="102">
        <v>75.870070428728866</v>
      </c>
      <c r="J12071" s="96"/>
      <c r="K12071" s="96"/>
      <c r="L12071" s="96"/>
      <c r="M12071" s="96"/>
      <c r="N12071" s="96"/>
      <c r="O12071" s="96"/>
      <c r="P12071" s="96"/>
    </row>
    <row r="12072" spans="1:16" x14ac:dyDescent="0.25">
      <c r="A12072" s="100">
        <v>43822</v>
      </c>
      <c r="B12072" s="101">
        <v>29</v>
      </c>
      <c r="C12072" s="92" t="str">
        <f t="shared" si="564"/>
        <v>POST /domestic-payment-consents</v>
      </c>
      <c r="D12072" s="94" t="s">
        <v>207</v>
      </c>
      <c r="E12072" s="93" t="str">
        <f t="shared" si="565"/>
        <v>PISP</v>
      </c>
      <c r="F12072" s="93" t="str">
        <f t="shared" si="566"/>
        <v>N</v>
      </c>
      <c r="G12072" s="95">
        <v>3943975.8154718471</v>
      </c>
      <c r="H12072" s="102">
        <v>9774.8950916480553</v>
      </c>
      <c r="I12072" s="102">
        <v>96.372437717918501</v>
      </c>
      <c r="J12072" s="96"/>
      <c r="K12072" s="96"/>
      <c r="L12072" s="96"/>
      <c r="M12072" s="96"/>
      <c r="N12072" s="96"/>
      <c r="O12072" s="96"/>
      <c r="P12072" s="96"/>
    </row>
    <row r="12073" spans="1:16" x14ac:dyDescent="0.25">
      <c r="A12073" s="100">
        <v>43822</v>
      </c>
      <c r="B12073" s="101">
        <v>30</v>
      </c>
      <c r="C12073" s="92" t="str">
        <f t="shared" si="564"/>
        <v>GET /domestic-payment-consents/{ConsentId}</v>
      </c>
      <c r="D12073" s="94" t="s">
        <v>207</v>
      </c>
      <c r="E12073" s="93" t="str">
        <f t="shared" si="565"/>
        <v>PISP</v>
      </c>
      <c r="F12073" s="93" t="str">
        <f t="shared" si="566"/>
        <v>N</v>
      </c>
      <c r="G12073" s="95">
        <v>14375679.001487849</v>
      </c>
      <c r="H12073" s="102">
        <v>19760.510990991243</v>
      </c>
      <c r="I12073" s="102">
        <v>167.05116742012018</v>
      </c>
      <c r="J12073" s="96"/>
      <c r="K12073" s="96"/>
      <c r="L12073" s="96"/>
      <c r="M12073" s="96"/>
      <c r="N12073" s="96"/>
      <c r="O12073" s="96"/>
      <c r="P12073" s="96"/>
    </row>
    <row r="12074" spans="1:16" x14ac:dyDescent="0.25">
      <c r="A12074" s="100">
        <v>43822</v>
      </c>
      <c r="B12074" s="101">
        <v>31</v>
      </c>
      <c r="C12074" s="92" t="str">
        <f t="shared" si="564"/>
        <v>POST /domestic-payments</v>
      </c>
      <c r="D12074" s="94" t="s">
        <v>207</v>
      </c>
      <c r="E12074" s="93" t="str">
        <f t="shared" si="565"/>
        <v>PISP</v>
      </c>
      <c r="F12074" s="93" t="str">
        <f t="shared" si="566"/>
        <v>Y</v>
      </c>
      <c r="G12074" s="95">
        <v>5193219.2181002917</v>
      </c>
      <c r="H12074" s="102">
        <v>15254.586767032244</v>
      </c>
      <c r="I12074" s="102">
        <v>6.4013421090878264</v>
      </c>
      <c r="J12074" s="96"/>
      <c r="K12074" s="96"/>
      <c r="L12074" s="96"/>
      <c r="M12074" s="96"/>
      <c r="N12074" s="96"/>
      <c r="O12074" s="96"/>
      <c r="P12074" s="96"/>
    </row>
    <row r="12075" spans="1:16" x14ac:dyDescent="0.25">
      <c r="A12075" s="100">
        <v>43822</v>
      </c>
      <c r="B12075" s="101">
        <v>32</v>
      </c>
      <c r="C12075" s="92" t="str">
        <f t="shared" si="564"/>
        <v>GET /domestic-payments/{DomesticPaymentId}</v>
      </c>
      <c r="D12075" s="94" t="s">
        <v>207</v>
      </c>
      <c r="E12075" s="93" t="str">
        <f t="shared" si="565"/>
        <v>PISP</v>
      </c>
      <c r="F12075" s="93" t="str">
        <f t="shared" si="566"/>
        <v>Y</v>
      </c>
      <c r="G12075" s="95">
        <v>35146399.415144533</v>
      </c>
      <c r="H12075" s="102">
        <v>38475.261412448439</v>
      </c>
      <c r="I12075" s="102">
        <v>75.248790319846151</v>
      </c>
      <c r="J12075" s="96"/>
      <c r="K12075" s="96"/>
      <c r="L12075" s="96"/>
      <c r="M12075" s="96"/>
      <c r="N12075" s="96"/>
      <c r="O12075" s="96"/>
      <c r="P12075" s="96"/>
    </row>
    <row r="12076" spans="1:16" x14ac:dyDescent="0.25">
      <c r="A12076" s="100">
        <v>43822</v>
      </c>
      <c r="B12076" s="101">
        <v>33</v>
      </c>
      <c r="C12076" s="92" t="str">
        <f t="shared" si="564"/>
        <v>POST /domestic-scheduled-payment-consents</v>
      </c>
      <c r="D12076" s="94" t="s">
        <v>207</v>
      </c>
      <c r="E12076" s="93" t="str">
        <f t="shared" si="565"/>
        <v>PISP</v>
      </c>
      <c r="F12076" s="93" t="str">
        <f t="shared" si="566"/>
        <v>N</v>
      </c>
      <c r="G12076" s="95">
        <v>21264815.769347034</v>
      </c>
      <c r="H12076" s="102">
        <v>20109.259541968517</v>
      </c>
      <c r="I12076" s="102">
        <v>119.92780719892491</v>
      </c>
      <c r="J12076" s="96"/>
      <c r="K12076" s="96"/>
      <c r="L12076" s="96"/>
      <c r="M12076" s="96"/>
      <c r="N12076" s="96"/>
      <c r="O12076" s="96"/>
      <c r="P12076" s="96"/>
    </row>
    <row r="12077" spans="1:16" x14ac:dyDescent="0.25">
      <c r="A12077" s="100">
        <v>43822</v>
      </c>
      <c r="B12077" s="101">
        <v>34</v>
      </c>
      <c r="C12077" s="92" t="str">
        <f t="shared" si="564"/>
        <v>GET /domestic-scheduled-payment-consents/{ConsentId}</v>
      </c>
      <c r="D12077" s="94" t="s">
        <v>207</v>
      </c>
      <c r="E12077" s="93" t="str">
        <f t="shared" si="565"/>
        <v>PISP</v>
      </c>
      <c r="F12077" s="93" t="str">
        <f t="shared" si="566"/>
        <v>N</v>
      </c>
      <c r="G12077" s="95">
        <v>13266620.251987001</v>
      </c>
      <c r="H12077" s="102">
        <v>12150.691668307887</v>
      </c>
      <c r="I12077" s="102">
        <v>76.440110844193072</v>
      </c>
      <c r="J12077" s="96"/>
      <c r="K12077" s="96"/>
      <c r="L12077" s="96"/>
      <c r="M12077" s="96"/>
      <c r="N12077" s="96"/>
      <c r="O12077" s="96"/>
      <c r="P12077" s="96"/>
    </row>
    <row r="12078" spans="1:16" x14ac:dyDescent="0.25">
      <c r="A12078" s="100">
        <v>43822</v>
      </c>
      <c r="B12078" s="101">
        <v>35</v>
      </c>
      <c r="C12078" s="92" t="str">
        <f t="shared" si="564"/>
        <v>POST /domestic-scheduled-payments</v>
      </c>
      <c r="D12078" s="94" t="s">
        <v>207</v>
      </c>
      <c r="E12078" s="93" t="str">
        <f t="shared" si="565"/>
        <v>PISP</v>
      </c>
      <c r="F12078" s="93" t="str">
        <f t="shared" si="566"/>
        <v>Y</v>
      </c>
      <c r="G12078" s="95">
        <v>33530373.6034928</v>
      </c>
      <c r="H12078" s="102">
        <v>43998.190483776656</v>
      </c>
      <c r="I12078" s="102">
        <v>160.19354948556082</v>
      </c>
      <c r="J12078" s="96"/>
      <c r="K12078" s="96"/>
      <c r="L12078" s="96"/>
      <c r="M12078" s="96"/>
      <c r="N12078" s="96"/>
      <c r="O12078" s="96"/>
      <c r="P12078" s="96"/>
    </row>
    <row r="12079" spans="1:16" x14ac:dyDescent="0.25">
      <c r="A12079" s="100">
        <v>43822</v>
      </c>
      <c r="B12079" s="101">
        <v>36</v>
      </c>
      <c r="C12079" s="92" t="str">
        <f t="shared" si="564"/>
        <v>GET /domestic-scheduled-payments/{DomesticScheduledPaymentId}</v>
      </c>
      <c r="D12079" s="94" t="s">
        <v>207</v>
      </c>
      <c r="E12079" s="93" t="str">
        <f t="shared" si="565"/>
        <v>PISP</v>
      </c>
      <c r="F12079" s="93" t="str">
        <f t="shared" si="566"/>
        <v>Y</v>
      </c>
      <c r="G12079" s="95">
        <v>15444283.332277067</v>
      </c>
      <c r="H12079" s="102">
        <v>33105.424993640641</v>
      </c>
      <c r="I12079" s="102">
        <v>84.113450339744233</v>
      </c>
      <c r="J12079" s="96"/>
      <c r="K12079" s="96"/>
      <c r="L12079" s="96"/>
      <c r="M12079" s="96"/>
      <c r="N12079" s="96"/>
      <c r="O12079" s="96"/>
      <c r="P12079" s="96"/>
    </row>
    <row r="12080" spans="1:16" x14ac:dyDescent="0.25">
      <c r="A12080" s="100">
        <v>43822</v>
      </c>
      <c r="B12080" s="101">
        <v>37</v>
      </c>
      <c r="C12080" s="92" t="str">
        <f t="shared" si="564"/>
        <v>POST /domestic-standing-order-consents</v>
      </c>
      <c r="D12080" s="94" t="s">
        <v>207</v>
      </c>
      <c r="E12080" s="93" t="str">
        <f t="shared" si="565"/>
        <v>PISP</v>
      </c>
      <c r="F12080" s="93" t="str">
        <f t="shared" si="566"/>
        <v>N</v>
      </c>
      <c r="G12080" s="95">
        <v>28045337.000094309</v>
      </c>
      <c r="H12080" s="102">
        <v>28128.442898293182</v>
      </c>
      <c r="I12080" s="102">
        <v>228.6004095859607</v>
      </c>
      <c r="J12080" s="96"/>
      <c r="K12080" s="96"/>
      <c r="L12080" s="96"/>
      <c r="M12080" s="96"/>
      <c r="N12080" s="96"/>
      <c r="O12080" s="96"/>
      <c r="P12080" s="96"/>
    </row>
    <row r="12081" spans="1:16" x14ac:dyDescent="0.25">
      <c r="A12081" s="100">
        <v>43822</v>
      </c>
      <c r="B12081" s="101">
        <v>38</v>
      </c>
      <c r="C12081" s="92" t="str">
        <f t="shared" si="564"/>
        <v>GET /domestic-standing-order-consents/{ConsentId}</v>
      </c>
      <c r="D12081" s="94" t="s">
        <v>207</v>
      </c>
      <c r="E12081" s="93" t="str">
        <f t="shared" si="565"/>
        <v>PISP</v>
      </c>
      <c r="F12081" s="93" t="str">
        <f t="shared" si="566"/>
        <v>N</v>
      </c>
      <c r="G12081" s="95">
        <v>25571806.326102491</v>
      </c>
      <c r="H12081" s="102">
        <v>30267.400072064018</v>
      </c>
      <c r="I12081" s="102">
        <v>211.68542818182399</v>
      </c>
      <c r="J12081" s="96"/>
      <c r="K12081" s="96"/>
      <c r="L12081" s="96"/>
      <c r="M12081" s="96"/>
      <c r="N12081" s="96"/>
      <c r="O12081" s="96"/>
      <c r="P12081" s="96"/>
    </row>
    <row r="12082" spans="1:16" x14ac:dyDescent="0.25">
      <c r="A12082" s="100">
        <v>43822</v>
      </c>
      <c r="B12082" s="101">
        <v>39</v>
      </c>
      <c r="C12082" s="92" t="str">
        <f t="shared" si="564"/>
        <v>POST /domestic-standing-orders</v>
      </c>
      <c r="D12082" s="94" t="s">
        <v>207</v>
      </c>
      <c r="E12082" s="93" t="str">
        <f t="shared" si="565"/>
        <v>PISP</v>
      </c>
      <c r="F12082" s="93" t="str">
        <f t="shared" si="566"/>
        <v>Y</v>
      </c>
      <c r="G12082" s="95">
        <v>8099835.35068864</v>
      </c>
      <c r="H12082" s="102">
        <v>19692.625154508438</v>
      </c>
      <c r="I12082" s="102">
        <v>2.1674896280169365</v>
      </c>
      <c r="J12082" s="96"/>
      <c r="K12082" s="96"/>
      <c r="L12082" s="96"/>
      <c r="M12082" s="96"/>
      <c r="N12082" s="96"/>
      <c r="O12082" s="96"/>
      <c r="P12082" s="96"/>
    </row>
    <row r="12083" spans="1:16" x14ac:dyDescent="0.25">
      <c r="A12083" s="100">
        <v>43822</v>
      </c>
      <c r="B12083" s="101">
        <v>40</v>
      </c>
      <c r="C12083" s="92" t="str">
        <f t="shared" si="564"/>
        <v>GET /domestic-standing-orders/{DomesticStandingOrderId}</v>
      </c>
      <c r="D12083" s="94" t="s">
        <v>207</v>
      </c>
      <c r="E12083" s="93" t="str">
        <f t="shared" si="565"/>
        <v>PISP</v>
      </c>
      <c r="F12083" s="93" t="str">
        <f t="shared" si="566"/>
        <v>Y</v>
      </c>
      <c r="G12083" s="95">
        <v>6741059.6614328986</v>
      </c>
      <c r="H12083" s="102">
        <v>9291.0164398125053</v>
      </c>
      <c r="I12083" s="102">
        <v>260.97770908426571</v>
      </c>
      <c r="J12083" s="96"/>
      <c r="K12083" s="96"/>
      <c r="L12083" s="96"/>
      <c r="M12083" s="96"/>
      <c r="N12083" s="96"/>
      <c r="O12083" s="96"/>
      <c r="P12083" s="96"/>
    </row>
    <row r="12084" spans="1:16" x14ac:dyDescent="0.25">
      <c r="A12084" s="100">
        <v>43822</v>
      </c>
      <c r="B12084" s="101">
        <v>41</v>
      </c>
      <c r="C12084" s="92" t="str">
        <f t="shared" si="564"/>
        <v>POST /international-payment-consents</v>
      </c>
      <c r="D12084" s="94" t="s">
        <v>207</v>
      </c>
      <c r="E12084" s="93" t="str">
        <f t="shared" si="565"/>
        <v>PISP</v>
      </c>
      <c r="F12084" s="93" t="str">
        <f t="shared" si="566"/>
        <v>N</v>
      </c>
      <c r="G12084" s="95">
        <v>35676056.177283168</v>
      </c>
      <c r="H12084" s="102">
        <v>44292.951583703041</v>
      </c>
      <c r="I12084" s="102">
        <v>66.046272854330226</v>
      </c>
      <c r="J12084" s="96"/>
      <c r="K12084" s="96"/>
      <c r="L12084" s="96"/>
      <c r="M12084" s="96"/>
      <c r="N12084" s="96"/>
      <c r="O12084" s="96"/>
      <c r="P12084" s="96"/>
    </row>
    <row r="12085" spans="1:16" x14ac:dyDescent="0.25">
      <c r="A12085" s="100">
        <v>43822</v>
      </c>
      <c r="B12085" s="101">
        <v>42</v>
      </c>
      <c r="C12085" s="92" t="str">
        <f t="shared" si="564"/>
        <v>GET /international-payment-consents/{ConsentId}</v>
      </c>
      <c r="D12085" s="94" t="s">
        <v>207</v>
      </c>
      <c r="E12085" s="93" t="str">
        <f t="shared" si="565"/>
        <v>PISP</v>
      </c>
      <c r="F12085" s="93" t="str">
        <f t="shared" si="566"/>
        <v>N</v>
      </c>
      <c r="G12085" s="95">
        <v>34784638.550282896</v>
      </c>
      <c r="H12085" s="102">
        <v>34758.078580579888</v>
      </c>
      <c r="I12085" s="102">
        <v>266.74210083358429</v>
      </c>
      <c r="J12085" s="96"/>
      <c r="K12085" s="96"/>
      <c r="L12085" s="96"/>
      <c r="M12085" s="96"/>
      <c r="N12085" s="96"/>
      <c r="O12085" s="96"/>
      <c r="P12085" s="96"/>
    </row>
    <row r="12086" spans="1:16" x14ac:dyDescent="0.25">
      <c r="A12086" s="100">
        <v>43822</v>
      </c>
      <c r="B12086" s="101">
        <v>43</v>
      </c>
      <c r="C12086" s="92" t="str">
        <f t="shared" si="564"/>
        <v>POST /international-payments</v>
      </c>
      <c r="D12086" s="94" t="s">
        <v>207</v>
      </c>
      <c r="E12086" s="93" t="str">
        <f t="shared" si="565"/>
        <v>PISP</v>
      </c>
      <c r="F12086" s="93" t="str">
        <f t="shared" si="566"/>
        <v>Y</v>
      </c>
      <c r="G12086" s="95">
        <v>34949397.246262014</v>
      </c>
      <c r="H12086" s="102">
        <v>41744.168989281308</v>
      </c>
      <c r="I12086" s="102">
        <v>43.516027429331558</v>
      </c>
      <c r="J12086" s="96"/>
      <c r="K12086" s="96"/>
      <c r="L12086" s="96"/>
      <c r="M12086" s="96"/>
      <c r="N12086" s="96"/>
      <c r="O12086" s="96"/>
      <c r="P12086" s="96"/>
    </row>
    <row r="12087" spans="1:16" x14ac:dyDescent="0.25">
      <c r="A12087" s="100">
        <v>43822</v>
      </c>
      <c r="B12087" s="101">
        <v>44</v>
      </c>
      <c r="C12087" s="92" t="str">
        <f t="shared" si="564"/>
        <v>GET /international-payments/{InternationalPaymentId}</v>
      </c>
      <c r="D12087" s="94" t="s">
        <v>207</v>
      </c>
      <c r="E12087" s="93" t="str">
        <f t="shared" si="565"/>
        <v>PISP</v>
      </c>
      <c r="F12087" s="93" t="str">
        <f t="shared" si="566"/>
        <v>Y</v>
      </c>
      <c r="G12087" s="95">
        <v>14515331.34121827</v>
      </c>
      <c r="H12087" s="102">
        <v>18441.71579681816</v>
      </c>
      <c r="I12087" s="102">
        <v>60.488668212021928</v>
      </c>
      <c r="J12087" s="96"/>
      <c r="K12087" s="96"/>
      <c r="L12087" s="96"/>
      <c r="M12087" s="96"/>
      <c r="N12087" s="96"/>
      <c r="O12087" s="96"/>
      <c r="P12087" s="96"/>
    </row>
    <row r="12088" spans="1:16" x14ac:dyDescent="0.25">
      <c r="A12088" s="100">
        <v>43822</v>
      </c>
      <c r="B12088" s="101">
        <v>45</v>
      </c>
      <c r="C12088" s="92" t="str">
        <f t="shared" si="564"/>
        <v>POST /international-scheduled-payment-consents</v>
      </c>
      <c r="D12088" s="94" t="s">
        <v>207</v>
      </c>
      <c r="E12088" s="93" t="str">
        <f t="shared" si="565"/>
        <v>PISP</v>
      </c>
      <c r="F12088" s="93" t="str">
        <f t="shared" si="566"/>
        <v>N</v>
      </c>
      <c r="G12088" s="95">
        <v>30188735.34458648</v>
      </c>
      <c r="H12088" s="102">
        <v>35949.425231152985</v>
      </c>
      <c r="I12088" s="102">
        <v>14.894249992553121</v>
      </c>
      <c r="J12088" s="96"/>
      <c r="K12088" s="96"/>
      <c r="L12088" s="96"/>
      <c r="M12088" s="96"/>
      <c r="N12088" s="96"/>
      <c r="O12088" s="96"/>
      <c r="P12088" s="96"/>
    </row>
    <row r="12089" spans="1:16" x14ac:dyDescent="0.25">
      <c r="A12089" s="100">
        <v>43822</v>
      </c>
      <c r="B12089" s="101">
        <v>46</v>
      </c>
      <c r="C12089" s="92" t="str">
        <f t="shared" si="564"/>
        <v>GET /international-scheduled-payment-consents/{ConsentId}</v>
      </c>
      <c r="D12089" s="94" t="s">
        <v>207</v>
      </c>
      <c r="E12089" s="93" t="str">
        <f t="shared" si="565"/>
        <v>PISP</v>
      </c>
      <c r="F12089" s="93" t="str">
        <f t="shared" si="566"/>
        <v>N</v>
      </c>
      <c r="G12089" s="95">
        <v>10255491.252000067</v>
      </c>
      <c r="H12089" s="102">
        <v>28505.268539853547</v>
      </c>
      <c r="I12089" s="102">
        <v>28.370286521919738</v>
      </c>
      <c r="J12089" s="96"/>
      <c r="K12089" s="96"/>
      <c r="L12089" s="96"/>
      <c r="M12089" s="96"/>
      <c r="N12089" s="96"/>
      <c r="O12089" s="96"/>
      <c r="P12089" s="96"/>
    </row>
    <row r="12090" spans="1:16" x14ac:dyDescent="0.25">
      <c r="A12090" s="100">
        <v>43822</v>
      </c>
      <c r="B12090" s="101">
        <v>47</v>
      </c>
      <c r="C12090" s="92" t="str">
        <f t="shared" si="564"/>
        <v>POST /international-scheduled-payments</v>
      </c>
      <c r="D12090" s="94" t="s">
        <v>207</v>
      </c>
      <c r="E12090" s="93" t="str">
        <f t="shared" si="565"/>
        <v>PISP</v>
      </c>
      <c r="F12090" s="93" t="str">
        <f t="shared" si="566"/>
        <v>Y</v>
      </c>
      <c r="G12090" s="95">
        <v>14755354.8991437</v>
      </c>
      <c r="H12090" s="102">
        <v>24061.77923964724</v>
      </c>
      <c r="I12090" s="102">
        <v>79.446570778668871</v>
      </c>
      <c r="J12090" s="96"/>
      <c r="K12090" s="96"/>
      <c r="L12090" s="96"/>
      <c r="M12090" s="96"/>
      <c r="N12090" s="96"/>
      <c r="O12090" s="96"/>
      <c r="P12090" s="96"/>
    </row>
    <row r="12091" spans="1:16" x14ac:dyDescent="0.25">
      <c r="A12091" s="100">
        <v>43822</v>
      </c>
      <c r="B12091" s="101">
        <v>48</v>
      </c>
      <c r="C12091" s="92" t="str">
        <f t="shared" si="564"/>
        <v>GET /international-scheduled-payments/{InternationalScheduledPaymentId}</v>
      </c>
      <c r="D12091" s="94" t="s">
        <v>207</v>
      </c>
      <c r="E12091" s="93" t="str">
        <f t="shared" si="565"/>
        <v>PISP</v>
      </c>
      <c r="F12091" s="93" t="str">
        <f t="shared" si="566"/>
        <v>Y</v>
      </c>
      <c r="G12091" s="95">
        <v>23551471.541178197</v>
      </c>
      <c r="H12091" s="102">
        <v>36114.87197549126</v>
      </c>
      <c r="I12091" s="102">
        <v>60.870905649016777</v>
      </c>
      <c r="J12091" s="96"/>
      <c r="K12091" s="96"/>
      <c r="L12091" s="96"/>
      <c r="M12091" s="96"/>
      <c r="N12091" s="96"/>
      <c r="O12091" s="96"/>
      <c r="P12091" s="96"/>
    </row>
    <row r="12092" spans="1:16" x14ac:dyDescent="0.25">
      <c r="A12092" s="100">
        <v>43822</v>
      </c>
      <c r="B12092" s="101">
        <v>49</v>
      </c>
      <c r="C12092" s="92" t="str">
        <f t="shared" si="564"/>
        <v>POST /international-standing-order-consents</v>
      </c>
      <c r="D12092" s="94" t="s">
        <v>207</v>
      </c>
      <c r="E12092" s="93" t="str">
        <f t="shared" si="565"/>
        <v>PISP</v>
      </c>
      <c r="F12092" s="93" t="str">
        <f t="shared" si="566"/>
        <v>N</v>
      </c>
      <c r="G12092" s="95">
        <v>4299096.3974785004</v>
      </c>
      <c r="H12092" s="102">
        <v>12436.520397168815</v>
      </c>
      <c r="I12092" s="102">
        <v>6.307960735953527</v>
      </c>
      <c r="J12092" s="96"/>
      <c r="K12092" s="96"/>
      <c r="L12092" s="96"/>
      <c r="M12092" s="96"/>
      <c r="N12092" s="96"/>
      <c r="O12092" s="96"/>
      <c r="P12092" s="96"/>
    </row>
    <row r="12093" spans="1:16" x14ac:dyDescent="0.25">
      <c r="A12093" s="100">
        <v>43822</v>
      </c>
      <c r="B12093" s="101">
        <v>50</v>
      </c>
      <c r="C12093" s="92" t="str">
        <f t="shared" si="564"/>
        <v>GET /international-standing-order-consents/{ConsentId}</v>
      </c>
      <c r="D12093" s="94" t="s">
        <v>207</v>
      </c>
      <c r="E12093" s="93" t="str">
        <f t="shared" si="565"/>
        <v>PISP</v>
      </c>
      <c r="F12093" s="93" t="str">
        <f t="shared" si="566"/>
        <v>N</v>
      </c>
      <c r="G12093" s="95">
        <v>20945175.489135202</v>
      </c>
      <c r="H12093" s="102">
        <v>34901.781831851207</v>
      </c>
      <c r="I12093" s="102">
        <v>290.31505768788088</v>
      </c>
      <c r="J12093" s="96"/>
      <c r="K12093" s="96"/>
      <c r="L12093" s="96"/>
      <c r="M12093" s="96"/>
      <c r="N12093" s="96"/>
      <c r="O12093" s="96"/>
      <c r="P12093" s="96"/>
    </row>
    <row r="12094" spans="1:16" x14ac:dyDescent="0.25">
      <c r="A12094" s="100">
        <v>43822</v>
      </c>
      <c r="B12094" s="101">
        <v>51</v>
      </c>
      <c r="C12094" s="92" t="str">
        <f t="shared" si="564"/>
        <v>POST /international-standing-orders</v>
      </c>
      <c r="D12094" s="94" t="s">
        <v>207</v>
      </c>
      <c r="E12094" s="93" t="str">
        <f t="shared" si="565"/>
        <v>PISP</v>
      </c>
      <c r="F12094" s="93" t="str">
        <f t="shared" si="566"/>
        <v>Y</v>
      </c>
      <c r="G12094" s="95">
        <v>16120027.15010401</v>
      </c>
      <c r="H12094" s="102">
        <v>23700.67914971802</v>
      </c>
      <c r="I12094" s="102">
        <v>237.80366099786241</v>
      </c>
      <c r="J12094" s="96"/>
      <c r="K12094" s="96"/>
      <c r="L12094" s="96"/>
      <c r="M12094" s="96"/>
      <c r="N12094" s="96"/>
      <c r="O12094" s="96"/>
      <c r="P12094" s="96"/>
    </row>
    <row r="12095" spans="1:16" x14ac:dyDescent="0.25">
      <c r="A12095" s="100">
        <v>43822</v>
      </c>
      <c r="B12095" s="101">
        <v>52</v>
      </c>
      <c r="C12095" s="92" t="str">
        <f t="shared" si="564"/>
        <v>GET /international-standing-orders/{InternationalStandingOrderPaymentId}</v>
      </c>
      <c r="D12095" s="94" t="s">
        <v>207</v>
      </c>
      <c r="E12095" s="93" t="str">
        <f t="shared" si="565"/>
        <v>PISP</v>
      </c>
      <c r="F12095" s="93" t="str">
        <f t="shared" si="566"/>
        <v>Y</v>
      </c>
      <c r="G12095" s="95">
        <v>6805418.9119738014</v>
      </c>
      <c r="H12095" s="101">
        <v>15860.090556563991</v>
      </c>
      <c r="I12095" s="101">
        <v>76.926109797669014</v>
      </c>
      <c r="J12095" s="96"/>
      <c r="K12095" s="96"/>
      <c r="L12095" s="96"/>
      <c r="M12095" s="96"/>
      <c r="N12095" s="96"/>
      <c r="O12095" s="96"/>
      <c r="P12095" s="96"/>
    </row>
    <row r="12096" spans="1:16" x14ac:dyDescent="0.25">
      <c r="A12096" s="100">
        <v>43822</v>
      </c>
      <c r="B12096" s="101">
        <v>53</v>
      </c>
      <c r="C12096" s="92" t="str">
        <f t="shared" si="564"/>
        <v>POST /file-payment-consents</v>
      </c>
      <c r="D12096" s="94" t="s">
        <v>207</v>
      </c>
      <c r="E12096" s="93" t="str">
        <f t="shared" si="565"/>
        <v>PISP</v>
      </c>
      <c r="F12096" s="93" t="str">
        <f t="shared" si="566"/>
        <v>N</v>
      </c>
      <c r="G12096" s="95">
        <v>14038904.389964601</v>
      </c>
      <c r="H12096" s="101">
        <v>15164.939667048529</v>
      </c>
      <c r="I12096" s="101">
        <v>25.398819891916308</v>
      </c>
      <c r="J12096" s="96"/>
      <c r="K12096" s="96"/>
      <c r="L12096" s="96"/>
      <c r="M12096" s="96"/>
      <c r="N12096" s="96"/>
      <c r="O12096" s="96"/>
      <c r="P12096" s="96"/>
    </row>
    <row r="12097" spans="1:16" x14ac:dyDescent="0.25">
      <c r="A12097" s="100">
        <v>43822</v>
      </c>
      <c r="B12097" s="101">
        <v>54</v>
      </c>
      <c r="C12097" s="92" t="str">
        <f t="shared" si="564"/>
        <v>GET /file-payment-consents/{ConsentId}</v>
      </c>
      <c r="D12097" s="94" t="s">
        <v>207</v>
      </c>
      <c r="E12097" s="93" t="str">
        <f t="shared" si="565"/>
        <v>PISP</v>
      </c>
      <c r="F12097" s="93" t="str">
        <f t="shared" si="566"/>
        <v>N</v>
      </c>
      <c r="G12097" s="95">
        <v>24294302.830486547</v>
      </c>
      <c r="H12097" s="101">
        <v>25575.894705561102</v>
      </c>
      <c r="I12097" s="101">
        <v>218.27285587402881</v>
      </c>
      <c r="J12097" s="96"/>
      <c r="K12097" s="96"/>
      <c r="L12097" s="96"/>
      <c r="M12097" s="96"/>
      <c r="N12097" s="96"/>
      <c r="O12097" s="96"/>
      <c r="P12097" s="96"/>
    </row>
    <row r="12098" spans="1:16" x14ac:dyDescent="0.25">
      <c r="A12098" s="100">
        <v>43822</v>
      </c>
      <c r="B12098" s="101">
        <v>55</v>
      </c>
      <c r="C12098" s="92" t="str">
        <f t="shared" si="564"/>
        <v>POST /file-payment-consents/{ConsentId}/file</v>
      </c>
      <c r="D12098" s="94" t="s">
        <v>207</v>
      </c>
      <c r="E12098" s="93" t="str">
        <f t="shared" si="565"/>
        <v>PISP</v>
      </c>
      <c r="F12098" s="93" t="str">
        <f t="shared" si="566"/>
        <v>N</v>
      </c>
      <c r="G12098" s="95">
        <v>23008038.262324315</v>
      </c>
      <c r="H12098" s="101">
        <v>34734.609016684059</v>
      </c>
      <c r="I12098" s="101">
        <v>68.395675132455594</v>
      </c>
      <c r="J12098" s="96"/>
      <c r="K12098" s="96"/>
      <c r="L12098" s="96"/>
      <c r="M12098" s="96"/>
      <c r="N12098" s="96"/>
      <c r="O12098" s="96"/>
      <c r="P12098" s="96"/>
    </row>
    <row r="12099" spans="1:16" x14ac:dyDescent="0.25">
      <c r="A12099" s="100">
        <v>43822</v>
      </c>
      <c r="B12099" s="101">
        <v>56</v>
      </c>
      <c r="C12099" s="92" t="str">
        <f t="shared" si="564"/>
        <v>GET /file-payment-consents/{ConsentId}/file</v>
      </c>
      <c r="D12099" s="94" t="s">
        <v>207</v>
      </c>
      <c r="E12099" s="93" t="str">
        <f t="shared" si="565"/>
        <v>PISP</v>
      </c>
      <c r="F12099" s="93" t="str">
        <f t="shared" si="566"/>
        <v>N</v>
      </c>
      <c r="G12099" s="95">
        <v>26718218.106323134</v>
      </c>
      <c r="H12099" s="101">
        <v>33175.234478994535</v>
      </c>
      <c r="I12099" s="101">
        <v>50.837938053258227</v>
      </c>
      <c r="J12099" s="96"/>
      <c r="K12099" s="96"/>
      <c r="L12099" s="96"/>
      <c r="M12099" s="96"/>
      <c r="N12099" s="96"/>
      <c r="O12099" s="96"/>
      <c r="P12099" s="96"/>
    </row>
    <row r="12100" spans="1:16" x14ac:dyDescent="0.25">
      <c r="A12100" s="100">
        <v>43822</v>
      </c>
      <c r="B12100" s="101">
        <v>57</v>
      </c>
      <c r="C12100" s="92" t="str">
        <f t="shared" si="564"/>
        <v>POST /file-payments</v>
      </c>
      <c r="D12100" s="94" t="s">
        <v>207</v>
      </c>
      <c r="E12100" s="93" t="str">
        <f t="shared" si="565"/>
        <v>PISP</v>
      </c>
      <c r="F12100" s="93" t="str">
        <f t="shared" si="566"/>
        <v>Y</v>
      </c>
      <c r="G12100" s="95">
        <v>367609407.21062845</v>
      </c>
      <c r="H12100" s="101">
        <v>4392.2924156971185</v>
      </c>
      <c r="I12100" s="101">
        <v>62.938098669986644</v>
      </c>
      <c r="J12100" s="96"/>
      <c r="K12100" s="96"/>
      <c r="L12100" s="96"/>
      <c r="M12100" s="96"/>
      <c r="N12100" s="96"/>
      <c r="O12100" s="96"/>
      <c r="P12100" s="96"/>
    </row>
    <row r="12101" spans="1:16" x14ac:dyDescent="0.25">
      <c r="A12101" s="100">
        <v>43822</v>
      </c>
      <c r="B12101" s="101">
        <v>58</v>
      </c>
      <c r="C12101" s="92" t="str">
        <f t="shared" si="564"/>
        <v>GET /file-payments/{FilePaymentId}</v>
      </c>
      <c r="D12101" s="94" t="s">
        <v>207</v>
      </c>
      <c r="E12101" s="93" t="str">
        <f t="shared" si="565"/>
        <v>PISP</v>
      </c>
      <c r="F12101" s="93" t="str">
        <f t="shared" si="566"/>
        <v>Y</v>
      </c>
      <c r="G12101" s="95">
        <v>75120778.733853966</v>
      </c>
      <c r="H12101" s="101">
        <v>920.1052666215503</v>
      </c>
      <c r="I12101" s="101">
        <v>142.39502583930829</v>
      </c>
      <c r="J12101" s="96"/>
      <c r="K12101" s="96"/>
      <c r="L12101" s="96"/>
      <c r="M12101" s="96"/>
      <c r="N12101" s="96"/>
      <c r="O12101" s="96"/>
      <c r="P12101" s="96"/>
    </row>
    <row r="12102" spans="1:16" x14ac:dyDescent="0.25">
      <c r="A12102" s="100">
        <v>43822</v>
      </c>
      <c r="B12102" s="101">
        <v>59</v>
      </c>
      <c r="C12102" s="92" t="str">
        <f t="shared" si="564"/>
        <v>GET /file-payments/{FilePaymentId}/report-file</v>
      </c>
      <c r="D12102" s="94" t="s">
        <v>207</v>
      </c>
      <c r="E12102" s="93" t="str">
        <f t="shared" si="565"/>
        <v>PISP</v>
      </c>
      <c r="F12102" s="93" t="str">
        <f t="shared" si="566"/>
        <v>Y</v>
      </c>
      <c r="G12102" s="95">
        <v>67245120.385603219</v>
      </c>
      <c r="H12102" s="101">
        <v>2585.7754499070857</v>
      </c>
      <c r="I12102" s="101">
        <v>96.268052685726943</v>
      </c>
      <c r="J12102" s="96"/>
      <c r="K12102" s="96"/>
      <c r="L12102" s="96"/>
      <c r="M12102" s="96"/>
      <c r="N12102" s="96"/>
      <c r="O12102" s="96"/>
      <c r="P12102" s="96"/>
    </row>
    <row r="12103" spans="1:16" x14ac:dyDescent="0.25">
      <c r="A12103" s="100">
        <v>43822</v>
      </c>
      <c r="B12103" s="101">
        <v>60</v>
      </c>
      <c r="C12103" s="92" t="str">
        <f t="shared" si="564"/>
        <v>POST /funds-confirmation-consents</v>
      </c>
      <c r="D12103" s="94" t="s">
        <v>207</v>
      </c>
      <c r="E12103" s="93" t="str">
        <f t="shared" si="565"/>
        <v>CoF</v>
      </c>
      <c r="F12103" s="93" t="str">
        <f t="shared" si="566"/>
        <v>N</v>
      </c>
      <c r="G12103" s="95">
        <v>14397591.5573096</v>
      </c>
      <c r="H12103" s="102">
        <v>16303.110351476957</v>
      </c>
      <c r="I12103" s="102">
        <v>12.933485233035766</v>
      </c>
      <c r="J12103" s="96"/>
      <c r="K12103" s="96"/>
      <c r="L12103" s="96"/>
      <c r="M12103" s="96"/>
      <c r="N12103" s="96"/>
      <c r="O12103" s="96"/>
      <c r="P12103" s="96"/>
    </row>
    <row r="12104" spans="1:16" x14ac:dyDescent="0.25">
      <c r="A12104" s="100">
        <v>43822</v>
      </c>
      <c r="B12104" s="101">
        <v>61</v>
      </c>
      <c r="C12104" s="92" t="str">
        <f t="shared" ref="C12104:C12167" si="567">VLOOKUP($B12104,endpoints,3)</f>
        <v>GET /funds-confirmation-consents/{ConsentId}</v>
      </c>
      <c r="D12104" s="94" t="s">
        <v>207</v>
      </c>
      <c r="E12104" s="93" t="str">
        <f t="shared" ref="E12104:E12167" si="568">VLOOKUP($B12104,endpoints,4)</f>
        <v>CoF</v>
      </c>
      <c r="F12104" s="93" t="str">
        <f t="shared" ref="F12104:F12167" si="569">VLOOKUP($B12104,endpoints,5)</f>
        <v>N</v>
      </c>
      <c r="G12104" s="95">
        <v>22010688.805368055</v>
      </c>
      <c r="H12104" s="102">
        <v>44714.986538408455</v>
      </c>
      <c r="I12104" s="102">
        <v>210.3208308456318</v>
      </c>
      <c r="J12104" s="96"/>
      <c r="K12104" s="96"/>
      <c r="L12104" s="96"/>
      <c r="M12104" s="96"/>
      <c r="N12104" s="96"/>
      <c r="O12104" s="96"/>
      <c r="P12104" s="96"/>
    </row>
    <row r="12105" spans="1:16" x14ac:dyDescent="0.25">
      <c r="A12105" s="100">
        <v>43822</v>
      </c>
      <c r="B12105" s="101">
        <v>62</v>
      </c>
      <c r="C12105" s="92" t="str">
        <f t="shared" si="567"/>
        <v>DELETE /funds-confirmation-consents/{ConsentId}</v>
      </c>
      <c r="D12105" s="94" t="s">
        <v>207</v>
      </c>
      <c r="E12105" s="93" t="str">
        <f t="shared" si="568"/>
        <v>CoF</v>
      </c>
      <c r="F12105" s="93" t="str">
        <f t="shared" si="569"/>
        <v>N</v>
      </c>
      <c r="G12105" s="95">
        <v>7397176.4156323578</v>
      </c>
      <c r="H12105" s="102">
        <v>13755.167083060387</v>
      </c>
      <c r="I12105" s="102">
        <v>129.41472592976064</v>
      </c>
      <c r="J12105" s="96"/>
      <c r="K12105" s="96"/>
      <c r="L12105" s="96"/>
      <c r="M12105" s="96"/>
      <c r="N12105" s="96"/>
      <c r="O12105" s="96"/>
      <c r="P12105" s="96"/>
    </row>
    <row r="12106" spans="1:16" x14ac:dyDescent="0.25">
      <c r="A12106" s="100">
        <v>43822</v>
      </c>
      <c r="B12106" s="101">
        <v>63</v>
      </c>
      <c r="C12106" s="92" t="str">
        <f t="shared" si="567"/>
        <v>POST /funds-confirmations</v>
      </c>
      <c r="D12106" s="94" t="s">
        <v>207</v>
      </c>
      <c r="E12106" s="93" t="str">
        <f t="shared" si="568"/>
        <v>CoF</v>
      </c>
      <c r="F12106" s="93" t="str">
        <f t="shared" si="569"/>
        <v>Y</v>
      </c>
      <c r="G12106" s="95">
        <v>9434305.5758617073</v>
      </c>
      <c r="H12106" s="102">
        <v>17534.990519417934</v>
      </c>
      <c r="I12106" s="102">
        <v>249.37078170993956</v>
      </c>
      <c r="J12106" s="96"/>
      <c r="K12106" s="96"/>
      <c r="L12106" s="96"/>
      <c r="M12106" s="96"/>
      <c r="N12106" s="96"/>
      <c r="O12106" s="96"/>
      <c r="P12106" s="96"/>
    </row>
    <row r="12107" spans="1:16" x14ac:dyDescent="0.25">
      <c r="A12107" s="46">
        <v>43822</v>
      </c>
      <c r="B12107" s="101">
        <v>0</v>
      </c>
      <c r="C12107" s="92" t="str">
        <f t="shared" si="567"/>
        <v>OIDC endpoints for token IDs</v>
      </c>
      <c r="D12107" s="94" t="s">
        <v>208</v>
      </c>
      <c r="E12107" s="93" t="str">
        <f t="shared" si="568"/>
        <v>OIDC</v>
      </c>
      <c r="F12107" s="93" t="str">
        <f t="shared" si="569"/>
        <v>N</v>
      </c>
      <c r="G12107" s="112">
        <v>710406045.93086624</v>
      </c>
      <c r="H12107" s="68">
        <v>1762686.6100927331</v>
      </c>
      <c r="I12107" s="68">
        <v>560.02103557181033</v>
      </c>
      <c r="J12107" s="96"/>
      <c r="K12107" s="96"/>
      <c r="L12107" s="96"/>
      <c r="M12107" s="96"/>
      <c r="N12107" s="96"/>
      <c r="O12107" s="96"/>
      <c r="P12107" s="96"/>
    </row>
    <row r="12108" spans="1:16" x14ac:dyDescent="0.25">
      <c r="A12108" s="97">
        <v>43822</v>
      </c>
      <c r="B12108" s="101">
        <v>1</v>
      </c>
      <c r="C12108" s="92" t="str">
        <f t="shared" si="567"/>
        <v>POST /account-access-consents</v>
      </c>
      <c r="D12108" s="94" t="s">
        <v>208</v>
      </c>
      <c r="E12108" s="93" t="str">
        <f t="shared" si="568"/>
        <v>AISP</v>
      </c>
      <c r="F12108" s="93" t="str">
        <f t="shared" si="569"/>
        <v>N</v>
      </c>
      <c r="G12108" s="95">
        <v>601609.37720047147</v>
      </c>
      <c r="H12108" s="103">
        <v>30264.021185652229</v>
      </c>
      <c r="I12108" s="103">
        <v>82.304507242577756</v>
      </c>
      <c r="J12108" s="96"/>
      <c r="K12108" s="96"/>
      <c r="L12108" s="96"/>
      <c r="M12108" s="96"/>
      <c r="N12108" s="96"/>
      <c r="O12108" s="96"/>
      <c r="P12108" s="96"/>
    </row>
    <row r="12109" spans="1:16" x14ac:dyDescent="0.25">
      <c r="A12109" s="97">
        <v>43822</v>
      </c>
      <c r="B12109" s="101">
        <v>2</v>
      </c>
      <c r="C12109" s="92" t="str">
        <f t="shared" si="567"/>
        <v>GET /account-access-consents/{ConsentId}</v>
      </c>
      <c r="D12109" s="94" t="s">
        <v>208</v>
      </c>
      <c r="E12109" s="93" t="str">
        <f t="shared" si="568"/>
        <v>AISP</v>
      </c>
      <c r="F12109" s="93" t="str">
        <f t="shared" si="569"/>
        <v>N</v>
      </c>
      <c r="G12109" s="95">
        <v>1198994.3838642389</v>
      </c>
      <c r="H12109" s="103">
        <v>27552.011330613706</v>
      </c>
      <c r="I12109" s="103">
        <v>35.489251253205303</v>
      </c>
      <c r="J12109" s="96"/>
      <c r="K12109" s="96"/>
      <c r="L12109" s="96"/>
      <c r="M12109" s="96"/>
      <c r="N12109" s="96"/>
      <c r="O12109" s="96"/>
      <c r="P12109" s="96"/>
    </row>
    <row r="12110" spans="1:16" x14ac:dyDescent="0.25">
      <c r="A12110" s="97">
        <v>43822</v>
      </c>
      <c r="B12110" s="101">
        <v>3</v>
      </c>
      <c r="C12110" s="92" t="str">
        <f t="shared" si="567"/>
        <v>DELETE /account-access-consents/{ConsentId}</v>
      </c>
      <c r="D12110" s="94" t="s">
        <v>208</v>
      </c>
      <c r="E12110" s="93" t="str">
        <f t="shared" si="568"/>
        <v>AISP</v>
      </c>
      <c r="F12110" s="93" t="str">
        <f t="shared" si="569"/>
        <v>N</v>
      </c>
      <c r="G12110" s="95">
        <v>571607.93608633615</v>
      </c>
      <c r="H12110" s="103">
        <v>27230.782241830464</v>
      </c>
      <c r="I12110" s="103">
        <v>281.7090668582627</v>
      </c>
      <c r="J12110" s="96"/>
      <c r="K12110" s="96"/>
      <c r="L12110" s="96"/>
      <c r="M12110" s="96"/>
      <c r="N12110" s="96"/>
      <c r="O12110" s="96"/>
      <c r="P12110" s="96"/>
    </row>
    <row r="12111" spans="1:16" x14ac:dyDescent="0.25">
      <c r="A12111" s="97">
        <v>43822</v>
      </c>
      <c r="B12111" s="101">
        <v>4</v>
      </c>
      <c r="C12111" s="92" t="str">
        <f t="shared" si="567"/>
        <v>GET /accounts</v>
      </c>
      <c r="D12111" s="94" t="s">
        <v>208</v>
      </c>
      <c r="E12111" s="93" t="str">
        <f t="shared" si="568"/>
        <v>AISP</v>
      </c>
      <c r="F12111" s="93" t="str">
        <f t="shared" si="569"/>
        <v>Y</v>
      </c>
      <c r="G12111" s="95">
        <v>1621084.0862565089</v>
      </c>
      <c r="H12111" s="103">
        <v>32825.263055229014</v>
      </c>
      <c r="I12111" s="103">
        <v>73.72527349599396</v>
      </c>
      <c r="J12111" s="96"/>
      <c r="K12111" s="96"/>
      <c r="L12111" s="96"/>
      <c r="M12111" s="96"/>
      <c r="N12111" s="96"/>
      <c r="O12111" s="96"/>
      <c r="P12111" s="96"/>
    </row>
    <row r="12112" spans="1:16" x14ac:dyDescent="0.25">
      <c r="A12112" s="97">
        <v>43822</v>
      </c>
      <c r="B12112" s="101">
        <v>5</v>
      </c>
      <c r="C12112" s="92" t="str">
        <f t="shared" si="567"/>
        <v>GET /accounts/{AccountId}</v>
      </c>
      <c r="D12112" s="94" t="s">
        <v>208</v>
      </c>
      <c r="E12112" s="93" t="str">
        <f t="shared" si="568"/>
        <v>AISP</v>
      </c>
      <c r="F12112" s="93" t="str">
        <f t="shared" si="569"/>
        <v>Y</v>
      </c>
      <c r="G12112" s="95">
        <v>2710134.6164675863</v>
      </c>
      <c r="H12112" s="103">
        <v>42204.581752329992</v>
      </c>
      <c r="I12112" s="103">
        <v>89.16649075407625</v>
      </c>
      <c r="J12112" s="96"/>
      <c r="K12112" s="96"/>
      <c r="L12112" s="96"/>
      <c r="M12112" s="96"/>
      <c r="N12112" s="96"/>
      <c r="O12112" s="96"/>
      <c r="P12112" s="96"/>
    </row>
    <row r="12113" spans="1:16" x14ac:dyDescent="0.25">
      <c r="A12113" s="97">
        <v>43822</v>
      </c>
      <c r="B12113" s="101">
        <v>6</v>
      </c>
      <c r="C12113" s="92" t="str">
        <f t="shared" si="567"/>
        <v>GET /accounts/{AccountId}/balances</v>
      </c>
      <c r="D12113" s="94" t="s">
        <v>208</v>
      </c>
      <c r="E12113" s="93" t="str">
        <f t="shared" si="568"/>
        <v>AISP</v>
      </c>
      <c r="F12113" s="93" t="str">
        <f t="shared" si="569"/>
        <v>Y</v>
      </c>
      <c r="G12113" s="95">
        <v>1930681.3669085128</v>
      </c>
      <c r="H12113" s="103">
        <v>29002.132439891302</v>
      </c>
      <c r="I12113" s="103">
        <v>129.15390131712749</v>
      </c>
      <c r="J12113" s="96"/>
      <c r="K12113" s="96"/>
      <c r="L12113" s="96"/>
      <c r="M12113" s="96"/>
      <c r="N12113" s="96"/>
      <c r="O12113" s="96"/>
      <c r="P12113" s="96"/>
    </row>
    <row r="12114" spans="1:16" x14ac:dyDescent="0.25">
      <c r="A12114" s="97">
        <v>43822</v>
      </c>
      <c r="B12114" s="101">
        <v>7</v>
      </c>
      <c r="C12114" s="92" t="str">
        <f t="shared" si="567"/>
        <v>GET /balances</v>
      </c>
      <c r="D12114" s="94" t="s">
        <v>208</v>
      </c>
      <c r="E12114" s="93" t="str">
        <f t="shared" si="568"/>
        <v>AISP</v>
      </c>
      <c r="F12114" s="93" t="str">
        <f t="shared" si="569"/>
        <v>Y</v>
      </c>
      <c r="G12114" s="95">
        <v>992056.64234745363</v>
      </c>
      <c r="H12114" s="99">
        <v>23529.617728167905</v>
      </c>
      <c r="I12114" s="99">
        <v>159.19276039283366</v>
      </c>
      <c r="J12114" s="96"/>
      <c r="K12114" s="96"/>
      <c r="L12114" s="96"/>
      <c r="M12114" s="96"/>
      <c r="N12114" s="96"/>
      <c r="O12114" s="96"/>
      <c r="P12114" s="96"/>
    </row>
    <row r="12115" spans="1:16" x14ac:dyDescent="0.25">
      <c r="A12115" s="97">
        <v>43822</v>
      </c>
      <c r="B12115" s="101">
        <v>8</v>
      </c>
      <c r="C12115" s="92" t="str">
        <f t="shared" si="567"/>
        <v>GET /accounts/{AccountId}/transactions</v>
      </c>
      <c r="D12115" s="94" t="s">
        <v>208</v>
      </c>
      <c r="E12115" s="93" t="str">
        <f t="shared" si="568"/>
        <v>AISP</v>
      </c>
      <c r="F12115" s="93" t="str">
        <f t="shared" si="569"/>
        <v>Y</v>
      </c>
      <c r="G12115" s="95">
        <v>33457895.036438052</v>
      </c>
      <c r="H12115" s="99">
        <v>21248.497820269738</v>
      </c>
      <c r="I12115" s="99">
        <v>154.83890146339175</v>
      </c>
      <c r="J12115" s="96"/>
      <c r="K12115" s="96"/>
      <c r="L12115" s="96"/>
      <c r="M12115" s="96"/>
      <c r="N12115" s="96"/>
      <c r="O12115" s="96"/>
      <c r="P12115" s="96"/>
    </row>
    <row r="12116" spans="1:16" x14ac:dyDescent="0.25">
      <c r="A12116" s="97">
        <v>43822</v>
      </c>
      <c r="B12116" s="101">
        <v>9</v>
      </c>
      <c r="C12116" s="92" t="str">
        <f t="shared" si="567"/>
        <v>GET /transactions</v>
      </c>
      <c r="D12116" s="94" t="s">
        <v>208</v>
      </c>
      <c r="E12116" s="93" t="str">
        <f t="shared" si="568"/>
        <v>AISP</v>
      </c>
      <c r="F12116" s="93" t="str">
        <f t="shared" si="569"/>
        <v>Y</v>
      </c>
      <c r="G12116" s="95">
        <v>313549847.10773134</v>
      </c>
      <c r="H12116" s="99">
        <v>45683.228291233288</v>
      </c>
      <c r="I12116" s="99">
        <v>35.990237438432374</v>
      </c>
      <c r="J12116" s="96"/>
      <c r="K12116" s="96"/>
      <c r="L12116" s="96"/>
      <c r="M12116" s="96"/>
      <c r="N12116" s="96"/>
      <c r="O12116" s="96"/>
      <c r="P12116" s="96"/>
    </row>
    <row r="12117" spans="1:16" x14ac:dyDescent="0.25">
      <c r="A12117" s="97">
        <v>43822</v>
      </c>
      <c r="B12117" s="101">
        <v>10</v>
      </c>
      <c r="C12117" s="92" t="str">
        <f t="shared" si="567"/>
        <v>GET /accounts/{AccountId}/beneficiaries</v>
      </c>
      <c r="D12117" s="94" t="s">
        <v>208</v>
      </c>
      <c r="E12117" s="93" t="str">
        <f t="shared" si="568"/>
        <v>AISP</v>
      </c>
      <c r="F12117" s="93" t="str">
        <f t="shared" si="569"/>
        <v>Y</v>
      </c>
      <c r="G12117" s="95">
        <v>2073878.9711302072</v>
      </c>
      <c r="H12117" s="99">
        <v>30786.929582209938</v>
      </c>
      <c r="I12117" s="99">
        <v>130.95475699447047</v>
      </c>
      <c r="J12117" s="96"/>
      <c r="K12117" s="96"/>
      <c r="L12117" s="96"/>
      <c r="M12117" s="96"/>
      <c r="N12117" s="96"/>
      <c r="O12117" s="96"/>
      <c r="P12117" s="96"/>
    </row>
    <row r="12118" spans="1:16" x14ac:dyDescent="0.25">
      <c r="A12118" s="97">
        <v>43822</v>
      </c>
      <c r="B12118" s="101">
        <v>11</v>
      </c>
      <c r="C12118" s="92" t="str">
        <f t="shared" si="567"/>
        <v>GET /beneficiaries</v>
      </c>
      <c r="D12118" s="94" t="s">
        <v>208</v>
      </c>
      <c r="E12118" s="93" t="str">
        <f t="shared" si="568"/>
        <v>AISP</v>
      </c>
      <c r="F12118" s="93" t="str">
        <f t="shared" si="569"/>
        <v>Y</v>
      </c>
      <c r="G12118" s="95">
        <v>2739962.0945456023</v>
      </c>
      <c r="H12118" s="99">
        <v>36257.235191743275</v>
      </c>
      <c r="I12118" s="99">
        <v>32.731279291293127</v>
      </c>
      <c r="J12118" s="96"/>
      <c r="K12118" s="96"/>
      <c r="L12118" s="96"/>
      <c r="M12118" s="96"/>
      <c r="N12118" s="96"/>
      <c r="O12118" s="96"/>
      <c r="P12118" s="96"/>
    </row>
    <row r="12119" spans="1:16" x14ac:dyDescent="0.25">
      <c r="A12119" s="97">
        <v>43822</v>
      </c>
      <c r="B12119" s="101">
        <v>12</v>
      </c>
      <c r="C12119" s="92" t="str">
        <f t="shared" si="567"/>
        <v>GET /accounts/{AccountId}/direct-debits</v>
      </c>
      <c r="D12119" s="94" t="s">
        <v>208</v>
      </c>
      <c r="E12119" s="93" t="str">
        <f t="shared" si="568"/>
        <v>AISP</v>
      </c>
      <c r="F12119" s="93" t="str">
        <f t="shared" si="569"/>
        <v>Y</v>
      </c>
      <c r="G12119" s="95">
        <v>1873509.6114474805</v>
      </c>
      <c r="H12119" s="99">
        <v>33208.49844671569</v>
      </c>
      <c r="I12119" s="99">
        <v>173.59644425942767</v>
      </c>
      <c r="J12119" s="96"/>
      <c r="K12119" s="96"/>
      <c r="L12119" s="96"/>
      <c r="M12119" s="96"/>
      <c r="N12119" s="96"/>
      <c r="O12119" s="96"/>
      <c r="P12119" s="96"/>
    </row>
    <row r="12120" spans="1:16" x14ac:dyDescent="0.25">
      <c r="A12120" s="97">
        <v>43822</v>
      </c>
      <c r="B12120" s="101">
        <v>13</v>
      </c>
      <c r="C12120" s="92" t="str">
        <f t="shared" si="567"/>
        <v>GET /direct-debits</v>
      </c>
      <c r="D12120" s="94" t="s">
        <v>208</v>
      </c>
      <c r="E12120" s="93" t="str">
        <f t="shared" si="568"/>
        <v>AISP</v>
      </c>
      <c r="F12120" s="93" t="str">
        <f t="shared" si="569"/>
        <v>Y</v>
      </c>
      <c r="G12120" s="95">
        <v>1538092.2655576125</v>
      </c>
      <c r="H12120" s="99">
        <v>22051.691011450428</v>
      </c>
      <c r="I12120" s="99">
        <v>219.86595404564616</v>
      </c>
      <c r="J12120" s="96"/>
      <c r="K12120" s="96"/>
      <c r="L12120" s="96"/>
      <c r="M12120" s="96"/>
      <c r="N12120" s="96"/>
      <c r="O12120" s="96"/>
      <c r="P12120" s="96"/>
    </row>
    <row r="12121" spans="1:16" x14ac:dyDescent="0.25">
      <c r="A12121" s="97">
        <v>43822</v>
      </c>
      <c r="B12121" s="101">
        <v>14</v>
      </c>
      <c r="C12121" s="92" t="str">
        <f t="shared" si="567"/>
        <v>GET /accounts/{AccountId}/standing-orders</v>
      </c>
      <c r="D12121" s="94" t="s">
        <v>208</v>
      </c>
      <c r="E12121" s="93" t="str">
        <f t="shared" si="568"/>
        <v>AISP</v>
      </c>
      <c r="F12121" s="93" t="str">
        <f t="shared" si="569"/>
        <v>Y</v>
      </c>
      <c r="G12121" s="95">
        <v>889396.34674422373</v>
      </c>
      <c r="H12121" s="99">
        <v>16180.44795792753</v>
      </c>
      <c r="I12121" s="99">
        <v>141.46380674788963</v>
      </c>
      <c r="J12121" s="96"/>
      <c r="K12121" s="96"/>
      <c r="L12121" s="96"/>
      <c r="M12121" s="96"/>
      <c r="N12121" s="96"/>
      <c r="O12121" s="96"/>
      <c r="P12121" s="96"/>
    </row>
    <row r="12122" spans="1:16" x14ac:dyDescent="0.25">
      <c r="A12122" s="97">
        <v>43822</v>
      </c>
      <c r="B12122" s="101">
        <v>15</v>
      </c>
      <c r="C12122" s="92" t="str">
        <f t="shared" si="567"/>
        <v>GET /standing-orders</v>
      </c>
      <c r="D12122" s="94" t="s">
        <v>208</v>
      </c>
      <c r="E12122" s="93" t="str">
        <f t="shared" si="568"/>
        <v>AISP</v>
      </c>
      <c r="F12122" s="93" t="str">
        <f t="shared" si="569"/>
        <v>Y</v>
      </c>
      <c r="G12122" s="95">
        <v>1473234.8959552657</v>
      </c>
      <c r="H12122" s="99">
        <v>41885.569724251844</v>
      </c>
      <c r="I12122" s="99">
        <v>143.27022115940474</v>
      </c>
      <c r="J12122" s="96"/>
      <c r="K12122" s="96"/>
      <c r="L12122" s="96"/>
      <c r="M12122" s="96"/>
      <c r="N12122" s="96"/>
      <c r="O12122" s="96"/>
      <c r="P12122" s="96"/>
    </row>
    <row r="12123" spans="1:16" x14ac:dyDescent="0.25">
      <c r="A12123" s="97">
        <v>43822</v>
      </c>
      <c r="B12123" s="101">
        <v>16</v>
      </c>
      <c r="C12123" s="92" t="str">
        <f t="shared" si="567"/>
        <v>GET /accounts/{AccountId}/product</v>
      </c>
      <c r="D12123" s="94" t="s">
        <v>208</v>
      </c>
      <c r="E12123" s="93" t="str">
        <f t="shared" si="568"/>
        <v>AISP</v>
      </c>
      <c r="F12123" s="93" t="str">
        <f t="shared" si="569"/>
        <v>Y</v>
      </c>
      <c r="G12123" s="95">
        <v>351039.09715820599</v>
      </c>
      <c r="H12123" s="99">
        <v>5219.9424114235426</v>
      </c>
      <c r="I12123" s="99">
        <v>168.39528360997915</v>
      </c>
      <c r="J12123" s="96"/>
      <c r="K12123" s="96"/>
      <c r="L12123" s="96"/>
      <c r="M12123" s="96"/>
      <c r="N12123" s="96"/>
      <c r="O12123" s="96"/>
      <c r="P12123" s="96"/>
    </row>
    <row r="12124" spans="1:16" x14ac:dyDescent="0.25">
      <c r="A12124" s="97">
        <v>43822</v>
      </c>
      <c r="B12124" s="101">
        <v>17</v>
      </c>
      <c r="C12124" s="92" t="str">
        <f t="shared" si="567"/>
        <v>GET /products</v>
      </c>
      <c r="D12124" s="94" t="s">
        <v>208</v>
      </c>
      <c r="E12124" s="93" t="str">
        <f t="shared" si="568"/>
        <v>AISP</v>
      </c>
      <c r="F12124" s="93" t="str">
        <f t="shared" si="569"/>
        <v>Y</v>
      </c>
      <c r="G12124" s="95">
        <v>752068.02980070526</v>
      </c>
      <c r="H12124" s="99">
        <v>30835.665827249162</v>
      </c>
      <c r="I12124" s="99">
        <v>207.58373551041603</v>
      </c>
      <c r="J12124" s="96"/>
      <c r="K12124" s="96"/>
      <c r="L12124" s="96"/>
      <c r="M12124" s="96"/>
      <c r="N12124" s="96"/>
      <c r="O12124" s="96"/>
      <c r="P12124" s="96"/>
    </row>
    <row r="12125" spans="1:16" x14ac:dyDescent="0.25">
      <c r="A12125" s="97">
        <v>43822</v>
      </c>
      <c r="B12125" s="101">
        <v>18</v>
      </c>
      <c r="C12125" s="92" t="str">
        <f t="shared" si="567"/>
        <v>GET /accounts/{AccountId}/offers</v>
      </c>
      <c r="D12125" s="94" t="s">
        <v>208</v>
      </c>
      <c r="E12125" s="93" t="str">
        <f t="shared" si="568"/>
        <v>AISP</v>
      </c>
      <c r="F12125" s="93" t="str">
        <f t="shared" si="569"/>
        <v>Y</v>
      </c>
      <c r="G12125" s="95">
        <v>771311.90423392854</v>
      </c>
      <c r="H12125" s="99">
        <v>36052.240959925497</v>
      </c>
      <c r="I12125" s="99">
        <v>241.09909973106872</v>
      </c>
      <c r="J12125" s="96"/>
      <c r="K12125" s="96"/>
      <c r="L12125" s="96"/>
      <c r="M12125" s="96"/>
      <c r="N12125" s="96"/>
      <c r="O12125" s="96"/>
      <c r="P12125" s="96"/>
    </row>
    <row r="12126" spans="1:16" x14ac:dyDescent="0.25">
      <c r="A12126" s="97">
        <v>43822</v>
      </c>
      <c r="B12126" s="101">
        <v>19</v>
      </c>
      <c r="C12126" s="92" t="str">
        <f t="shared" si="567"/>
        <v>GET /offers</v>
      </c>
      <c r="D12126" s="94" t="s">
        <v>208</v>
      </c>
      <c r="E12126" s="93" t="str">
        <f t="shared" si="568"/>
        <v>AISP</v>
      </c>
      <c r="F12126" s="93" t="str">
        <f t="shared" si="569"/>
        <v>Y</v>
      </c>
      <c r="G12126" s="95">
        <v>2957425.0760001405</v>
      </c>
      <c r="H12126" s="99">
        <v>38249.155092219422</v>
      </c>
      <c r="I12126" s="99">
        <v>165.58181653384599</v>
      </c>
      <c r="J12126" s="96"/>
      <c r="K12126" s="96"/>
      <c r="L12126" s="96"/>
      <c r="M12126" s="96"/>
      <c r="N12126" s="96"/>
      <c r="O12126" s="96"/>
      <c r="P12126" s="96"/>
    </row>
    <row r="12127" spans="1:16" x14ac:dyDescent="0.25">
      <c r="A12127" s="97">
        <v>43822</v>
      </c>
      <c r="B12127" s="101">
        <v>20</v>
      </c>
      <c r="C12127" s="92" t="str">
        <f t="shared" si="567"/>
        <v>GET /accounts/{AccountId}/party</v>
      </c>
      <c r="D12127" s="94" t="s">
        <v>208</v>
      </c>
      <c r="E12127" s="93" t="str">
        <f t="shared" si="568"/>
        <v>AISP</v>
      </c>
      <c r="F12127" s="93" t="str">
        <f t="shared" si="569"/>
        <v>Y</v>
      </c>
      <c r="G12127" s="95">
        <v>1062487.5636967588</v>
      </c>
      <c r="H12127" s="99">
        <v>52135.954223265486</v>
      </c>
      <c r="I12127" s="99">
        <v>0</v>
      </c>
      <c r="J12127" s="96"/>
      <c r="K12127" s="96"/>
      <c r="L12127" s="96"/>
      <c r="M12127" s="96"/>
      <c r="N12127" s="96"/>
      <c r="O12127" s="96"/>
      <c r="P12127" s="96"/>
    </row>
    <row r="12128" spans="1:16" x14ac:dyDescent="0.25">
      <c r="A12128" s="97">
        <v>43822</v>
      </c>
      <c r="B12128" s="101">
        <v>21</v>
      </c>
      <c r="C12128" s="92" t="str">
        <f t="shared" si="567"/>
        <v>GET /party</v>
      </c>
      <c r="D12128" s="94" t="s">
        <v>208</v>
      </c>
      <c r="E12128" s="93" t="str">
        <f t="shared" si="568"/>
        <v>AISP</v>
      </c>
      <c r="F12128" s="93" t="str">
        <f t="shared" si="569"/>
        <v>Y</v>
      </c>
      <c r="G12128" s="95">
        <v>848901.80596213031</v>
      </c>
      <c r="H12128" s="99">
        <v>9474.7924410947071</v>
      </c>
      <c r="I12128" s="99">
        <v>365.6233283540854</v>
      </c>
      <c r="J12128" s="96"/>
      <c r="K12128" s="96"/>
      <c r="L12128" s="96"/>
      <c r="M12128" s="96"/>
      <c r="N12128" s="96"/>
      <c r="O12128" s="96"/>
      <c r="P12128" s="96"/>
    </row>
    <row r="12129" spans="1:16" x14ac:dyDescent="0.25">
      <c r="A12129" s="97">
        <v>43822</v>
      </c>
      <c r="B12129" s="101">
        <v>22</v>
      </c>
      <c r="C12129" s="92" t="str">
        <f t="shared" si="567"/>
        <v>GET /accounts/{AccountId}/scheduled-payments</v>
      </c>
      <c r="D12129" s="94" t="s">
        <v>208</v>
      </c>
      <c r="E12129" s="93" t="str">
        <f t="shared" si="568"/>
        <v>AISP</v>
      </c>
      <c r="F12129" s="93" t="str">
        <f t="shared" si="569"/>
        <v>Y</v>
      </c>
      <c r="G12129" s="95">
        <v>930597.70036631497</v>
      </c>
      <c r="H12129" s="99">
        <v>37033.82818658428</v>
      </c>
      <c r="I12129" s="99">
        <v>3.1782540389915206</v>
      </c>
      <c r="J12129" s="96"/>
      <c r="K12129" s="96"/>
      <c r="L12129" s="96"/>
      <c r="M12129" s="96"/>
      <c r="N12129" s="96"/>
      <c r="O12129" s="96"/>
      <c r="P12129" s="96"/>
    </row>
    <row r="12130" spans="1:16" x14ac:dyDescent="0.25">
      <c r="A12130" s="97">
        <v>43822</v>
      </c>
      <c r="B12130" s="101">
        <v>23</v>
      </c>
      <c r="C12130" s="92" t="str">
        <f t="shared" si="567"/>
        <v>GET /scheduled-payments</v>
      </c>
      <c r="D12130" s="94" t="s">
        <v>208</v>
      </c>
      <c r="E12130" s="93" t="str">
        <f t="shared" si="568"/>
        <v>AISP</v>
      </c>
      <c r="F12130" s="93" t="str">
        <f t="shared" si="569"/>
        <v>Y</v>
      </c>
      <c r="G12130" s="95">
        <v>1641018.7729714478</v>
      </c>
      <c r="H12130" s="99">
        <v>34370.220650745483</v>
      </c>
      <c r="I12130" s="99">
        <v>80.184475611685613</v>
      </c>
      <c r="J12130" s="96"/>
      <c r="K12130" s="96"/>
      <c r="L12130" s="96"/>
      <c r="M12130" s="96"/>
      <c r="N12130" s="96"/>
      <c r="O12130" s="96"/>
      <c r="P12130" s="96"/>
    </row>
    <row r="12131" spans="1:16" x14ac:dyDescent="0.25">
      <c r="A12131" s="97">
        <v>43822</v>
      </c>
      <c r="B12131" s="101">
        <v>24</v>
      </c>
      <c r="C12131" s="92" t="str">
        <f t="shared" si="567"/>
        <v>GET /accounts/{AccountId}/statements</v>
      </c>
      <c r="D12131" s="94" t="s">
        <v>208</v>
      </c>
      <c r="E12131" s="93" t="str">
        <f t="shared" si="568"/>
        <v>AISP</v>
      </c>
      <c r="F12131" s="93" t="str">
        <f t="shared" si="569"/>
        <v>Y</v>
      </c>
      <c r="G12131" s="95">
        <v>808675.97132321191</v>
      </c>
      <c r="H12131" s="99">
        <v>15196.247263363784</v>
      </c>
      <c r="I12131" s="99">
        <v>143.88678359125296</v>
      </c>
      <c r="J12131" s="96"/>
      <c r="K12131" s="96"/>
      <c r="L12131" s="96"/>
      <c r="M12131" s="96"/>
      <c r="N12131" s="96"/>
      <c r="O12131" s="96"/>
      <c r="P12131" s="96"/>
    </row>
    <row r="12132" spans="1:16" x14ac:dyDescent="0.25">
      <c r="A12132" s="97">
        <v>43822</v>
      </c>
      <c r="B12132" s="101">
        <v>25</v>
      </c>
      <c r="C12132" s="92" t="str">
        <f t="shared" si="567"/>
        <v>GET /accounts/{AccountId}/statements/{StatementId}</v>
      </c>
      <c r="D12132" s="94" t="s">
        <v>208</v>
      </c>
      <c r="E12132" s="93" t="str">
        <f t="shared" si="568"/>
        <v>AISP</v>
      </c>
      <c r="F12132" s="93" t="str">
        <f t="shared" si="569"/>
        <v>Y</v>
      </c>
      <c r="G12132" s="95">
        <v>1055491.0862980629</v>
      </c>
      <c r="H12132" s="99">
        <v>22449.167059865704</v>
      </c>
      <c r="I12132" s="99">
        <v>112.36060043813792</v>
      </c>
      <c r="J12132" s="96"/>
      <c r="K12132" s="96"/>
      <c r="L12132" s="96"/>
      <c r="M12132" s="96"/>
      <c r="N12132" s="96"/>
      <c r="O12132" s="96"/>
      <c r="P12132" s="96"/>
    </row>
    <row r="12133" spans="1:16" x14ac:dyDescent="0.25">
      <c r="A12133" s="97">
        <v>43822</v>
      </c>
      <c r="B12133" s="101">
        <v>26</v>
      </c>
      <c r="C12133" s="92" t="str">
        <f t="shared" si="567"/>
        <v>GET /accounts/{AccountId}/statements/{StatementId}/file</v>
      </c>
      <c r="D12133" s="94" t="s">
        <v>208</v>
      </c>
      <c r="E12133" s="93" t="str">
        <f t="shared" si="568"/>
        <v>AISP</v>
      </c>
      <c r="F12133" s="93" t="str">
        <f t="shared" si="569"/>
        <v>Y</v>
      </c>
      <c r="G12133" s="95">
        <v>1961958.1932352807</v>
      </c>
      <c r="H12133" s="99">
        <v>21718.467084766449</v>
      </c>
      <c r="I12133" s="99">
        <v>95.683412964148715</v>
      </c>
      <c r="J12133" s="96"/>
      <c r="K12133" s="96"/>
      <c r="L12133" s="96"/>
      <c r="M12133" s="96"/>
      <c r="N12133" s="96"/>
      <c r="O12133" s="96"/>
      <c r="P12133" s="96"/>
    </row>
    <row r="12134" spans="1:16" x14ac:dyDescent="0.25">
      <c r="A12134" s="97">
        <v>43822</v>
      </c>
      <c r="B12134" s="101">
        <v>27</v>
      </c>
      <c r="C12134" s="92" t="str">
        <f t="shared" si="567"/>
        <v>GET /accounts/{AccountId}/statements/{StatementId}/transactions</v>
      </c>
      <c r="D12134" s="94" t="s">
        <v>208</v>
      </c>
      <c r="E12134" s="93" t="str">
        <f t="shared" si="568"/>
        <v>AISP</v>
      </c>
      <c r="F12134" s="93" t="str">
        <f t="shared" si="569"/>
        <v>Y</v>
      </c>
      <c r="G12134" s="95">
        <v>28512450.222657483</v>
      </c>
      <c r="H12134" s="99">
        <v>7798.1604019982151</v>
      </c>
      <c r="I12134" s="99">
        <v>281.06357102045814</v>
      </c>
      <c r="J12134" s="96"/>
      <c r="K12134" s="96"/>
      <c r="L12134" s="96"/>
      <c r="M12134" s="96"/>
      <c r="N12134" s="96"/>
      <c r="O12134" s="96"/>
      <c r="P12134" s="96"/>
    </row>
    <row r="12135" spans="1:16" x14ac:dyDescent="0.25">
      <c r="A12135" s="97">
        <v>43822</v>
      </c>
      <c r="B12135" s="101">
        <v>28</v>
      </c>
      <c r="C12135" s="92" t="str">
        <f t="shared" si="567"/>
        <v>GET /statements</v>
      </c>
      <c r="D12135" s="94" t="s">
        <v>208</v>
      </c>
      <c r="E12135" s="93" t="str">
        <f t="shared" si="568"/>
        <v>AISP</v>
      </c>
      <c r="F12135" s="93" t="str">
        <f t="shared" si="569"/>
        <v>Y</v>
      </c>
      <c r="G12135" s="95">
        <v>3245040.0161862108</v>
      </c>
      <c r="H12135" s="99">
        <v>38697.734344061435</v>
      </c>
      <c r="I12135" s="99">
        <v>68.972791298844413</v>
      </c>
      <c r="J12135" s="96"/>
      <c r="K12135" s="96"/>
      <c r="L12135" s="96"/>
      <c r="M12135" s="96"/>
      <c r="N12135" s="96"/>
      <c r="O12135" s="96"/>
      <c r="P12135" s="96"/>
    </row>
    <row r="12136" spans="1:16" x14ac:dyDescent="0.25">
      <c r="A12136" s="97">
        <v>43822</v>
      </c>
      <c r="B12136" s="101">
        <v>29</v>
      </c>
      <c r="C12136" s="92" t="str">
        <f t="shared" si="567"/>
        <v>POST /domestic-payment-consents</v>
      </c>
      <c r="D12136" s="94" t="s">
        <v>208</v>
      </c>
      <c r="E12136" s="93" t="str">
        <f t="shared" si="568"/>
        <v>PISP</v>
      </c>
      <c r="F12136" s="93" t="str">
        <f t="shared" si="569"/>
        <v>N</v>
      </c>
      <c r="G12136" s="95">
        <v>3585432.5595198609</v>
      </c>
      <c r="H12136" s="99">
        <v>9583.2304820078971</v>
      </c>
      <c r="I12136" s="99">
        <v>87.611307016289544</v>
      </c>
      <c r="J12136" s="96"/>
      <c r="K12136" s="96"/>
      <c r="L12136" s="96"/>
      <c r="M12136" s="96"/>
      <c r="N12136" s="96"/>
      <c r="O12136" s="96"/>
      <c r="P12136" s="96"/>
    </row>
    <row r="12137" spans="1:16" x14ac:dyDescent="0.25">
      <c r="A12137" s="97">
        <v>43822</v>
      </c>
      <c r="B12137" s="101">
        <v>30</v>
      </c>
      <c r="C12137" s="92" t="str">
        <f t="shared" si="567"/>
        <v>GET /domestic-payment-consents/{ConsentId}</v>
      </c>
      <c r="D12137" s="94" t="s">
        <v>208</v>
      </c>
      <c r="E12137" s="93" t="str">
        <f t="shared" si="568"/>
        <v>PISP</v>
      </c>
      <c r="F12137" s="93" t="str">
        <f t="shared" si="569"/>
        <v>N</v>
      </c>
      <c r="G12137" s="95">
        <v>13068799.092261679</v>
      </c>
      <c r="H12137" s="99">
        <v>19373.049991167885</v>
      </c>
      <c r="I12137" s="99">
        <v>151.86469765465469</v>
      </c>
      <c r="J12137" s="96"/>
      <c r="K12137" s="96"/>
      <c r="L12137" s="96"/>
      <c r="M12137" s="96"/>
      <c r="N12137" s="96"/>
      <c r="O12137" s="96"/>
      <c r="P12137" s="96"/>
    </row>
    <row r="12138" spans="1:16" x14ac:dyDescent="0.25">
      <c r="A12138" s="97">
        <v>43822</v>
      </c>
      <c r="B12138" s="101">
        <v>31</v>
      </c>
      <c r="C12138" s="92" t="str">
        <f t="shared" si="567"/>
        <v>POST /domestic-payments</v>
      </c>
      <c r="D12138" s="94" t="s">
        <v>208</v>
      </c>
      <c r="E12138" s="93" t="str">
        <f t="shared" si="568"/>
        <v>PISP</v>
      </c>
      <c r="F12138" s="93" t="str">
        <f t="shared" si="569"/>
        <v>Y</v>
      </c>
      <c r="G12138" s="95">
        <v>4721108.3800911736</v>
      </c>
      <c r="H12138" s="99">
        <v>14955.477222580632</v>
      </c>
      <c r="I12138" s="99">
        <v>5.8194019173525691</v>
      </c>
      <c r="J12138" s="96"/>
      <c r="K12138" s="96"/>
      <c r="L12138" s="96"/>
      <c r="M12138" s="96"/>
      <c r="N12138" s="96"/>
      <c r="O12138" s="96"/>
      <c r="P12138" s="96"/>
    </row>
    <row r="12139" spans="1:16" x14ac:dyDescent="0.25">
      <c r="A12139" s="97">
        <v>43822</v>
      </c>
      <c r="B12139" s="101">
        <v>32</v>
      </c>
      <c r="C12139" s="92" t="str">
        <f t="shared" si="567"/>
        <v>GET /domestic-payments/{DomesticPaymentId}</v>
      </c>
      <c r="D12139" s="94" t="s">
        <v>208</v>
      </c>
      <c r="E12139" s="93" t="str">
        <f t="shared" si="568"/>
        <v>PISP</v>
      </c>
      <c r="F12139" s="93" t="str">
        <f t="shared" si="569"/>
        <v>Y</v>
      </c>
      <c r="G12139" s="95">
        <v>31951272.195585936</v>
      </c>
      <c r="H12139" s="99">
        <v>37720.844522008272</v>
      </c>
      <c r="I12139" s="99">
        <v>68.407991199860135</v>
      </c>
      <c r="J12139" s="96"/>
      <c r="K12139" s="96"/>
      <c r="L12139" s="96"/>
      <c r="M12139" s="96"/>
      <c r="N12139" s="96"/>
      <c r="O12139" s="96"/>
      <c r="P12139" s="96"/>
    </row>
    <row r="12140" spans="1:16" x14ac:dyDescent="0.25">
      <c r="A12140" s="97">
        <v>43822</v>
      </c>
      <c r="B12140" s="101">
        <v>33</v>
      </c>
      <c r="C12140" s="92" t="str">
        <f t="shared" si="567"/>
        <v>POST /domestic-scheduled-payment-consents</v>
      </c>
      <c r="D12140" s="94" t="s">
        <v>208</v>
      </c>
      <c r="E12140" s="93" t="str">
        <f t="shared" si="568"/>
        <v>PISP</v>
      </c>
      <c r="F12140" s="93" t="str">
        <f t="shared" si="569"/>
        <v>N</v>
      </c>
      <c r="G12140" s="95">
        <v>19331650.699406393</v>
      </c>
      <c r="H12140" s="99">
        <v>19714.960335263251</v>
      </c>
      <c r="I12140" s="99">
        <v>109.02527927174991</v>
      </c>
      <c r="J12140" s="96"/>
      <c r="K12140" s="96"/>
      <c r="L12140" s="96"/>
      <c r="M12140" s="96"/>
      <c r="N12140" s="96"/>
      <c r="O12140" s="96"/>
      <c r="P12140" s="96"/>
    </row>
    <row r="12141" spans="1:16" x14ac:dyDescent="0.25">
      <c r="A12141" s="97">
        <v>43822</v>
      </c>
      <c r="B12141" s="101">
        <v>34</v>
      </c>
      <c r="C12141" s="92" t="str">
        <f t="shared" si="567"/>
        <v>GET /domestic-scheduled-payment-consents/{ConsentId}</v>
      </c>
      <c r="D12141" s="94" t="s">
        <v>208</v>
      </c>
      <c r="E12141" s="93" t="str">
        <f t="shared" si="568"/>
        <v>PISP</v>
      </c>
      <c r="F12141" s="93" t="str">
        <f t="shared" si="569"/>
        <v>N</v>
      </c>
      <c r="G12141" s="95">
        <v>12060563.865442727</v>
      </c>
      <c r="H12141" s="99">
        <v>11912.442812066556</v>
      </c>
      <c r="I12141" s="99">
        <v>69.49100985835733</v>
      </c>
      <c r="J12141" s="96"/>
      <c r="K12141" s="96"/>
      <c r="L12141" s="96"/>
      <c r="M12141" s="96"/>
      <c r="N12141" s="96"/>
      <c r="O12141" s="96"/>
      <c r="P12141" s="96"/>
    </row>
    <row r="12142" spans="1:16" x14ac:dyDescent="0.25">
      <c r="A12142" s="97">
        <v>43822</v>
      </c>
      <c r="B12142" s="101">
        <v>35</v>
      </c>
      <c r="C12142" s="92" t="str">
        <f t="shared" si="567"/>
        <v>POST /domestic-scheduled-payments</v>
      </c>
      <c r="D12142" s="94" t="s">
        <v>208</v>
      </c>
      <c r="E12142" s="93" t="str">
        <f t="shared" si="568"/>
        <v>PISP</v>
      </c>
      <c r="F12142" s="93" t="str">
        <f t="shared" si="569"/>
        <v>Y</v>
      </c>
      <c r="G12142" s="95">
        <v>30482157.82135709</v>
      </c>
      <c r="H12142" s="99">
        <v>43135.480866447702</v>
      </c>
      <c r="I12142" s="99">
        <v>145.630499532328</v>
      </c>
      <c r="J12142" s="96"/>
      <c r="K12142" s="96"/>
      <c r="L12142" s="96"/>
      <c r="M12142" s="96"/>
      <c r="N12142" s="96"/>
      <c r="O12142" s="96"/>
      <c r="P12142" s="96"/>
    </row>
    <row r="12143" spans="1:16" x14ac:dyDescent="0.25">
      <c r="A12143" s="97">
        <v>43822</v>
      </c>
      <c r="B12143" s="101">
        <v>36</v>
      </c>
      <c r="C12143" s="92" t="str">
        <f t="shared" si="567"/>
        <v>GET /domestic-scheduled-payments/{DomesticScheduledPaymentId}</v>
      </c>
      <c r="D12143" s="94" t="s">
        <v>208</v>
      </c>
      <c r="E12143" s="93" t="str">
        <f t="shared" si="568"/>
        <v>PISP</v>
      </c>
      <c r="F12143" s="93" t="str">
        <f t="shared" si="569"/>
        <v>Y</v>
      </c>
      <c r="G12143" s="95">
        <v>14040257.574797332</v>
      </c>
      <c r="H12143" s="99">
        <v>32456.29901337318</v>
      </c>
      <c r="I12143" s="99">
        <v>76.466773036131116</v>
      </c>
      <c r="J12143" s="96"/>
      <c r="K12143" s="96"/>
      <c r="L12143" s="96"/>
      <c r="M12143" s="96"/>
      <c r="N12143" s="96"/>
      <c r="O12143" s="96"/>
      <c r="P12143" s="96"/>
    </row>
    <row r="12144" spans="1:16" x14ac:dyDescent="0.25">
      <c r="A12144" s="97">
        <v>43822</v>
      </c>
      <c r="B12144" s="101">
        <v>37</v>
      </c>
      <c r="C12144" s="92" t="str">
        <f t="shared" si="567"/>
        <v>POST /domestic-standing-order-consents</v>
      </c>
      <c r="D12144" s="94" t="s">
        <v>208</v>
      </c>
      <c r="E12144" s="93" t="str">
        <f t="shared" si="568"/>
        <v>PISP</v>
      </c>
      <c r="F12144" s="93" t="str">
        <f t="shared" si="569"/>
        <v>N</v>
      </c>
      <c r="G12144" s="95">
        <v>25495760.909176644</v>
      </c>
      <c r="H12144" s="99">
        <v>27576.904802248217</v>
      </c>
      <c r="I12144" s="99">
        <v>207.81855416905518</v>
      </c>
      <c r="J12144" s="96"/>
      <c r="K12144" s="96"/>
      <c r="L12144" s="96"/>
      <c r="M12144" s="96"/>
      <c r="N12144" s="96"/>
      <c r="O12144" s="96"/>
      <c r="P12144" s="96"/>
    </row>
    <row r="12145" spans="1:16" x14ac:dyDescent="0.25">
      <c r="A12145" s="97">
        <v>43822</v>
      </c>
      <c r="B12145" s="101">
        <v>38</v>
      </c>
      <c r="C12145" s="92" t="str">
        <f t="shared" si="567"/>
        <v>GET /domestic-standing-order-consents/{ConsentId}</v>
      </c>
      <c r="D12145" s="94" t="s">
        <v>208</v>
      </c>
      <c r="E12145" s="93" t="str">
        <f t="shared" si="568"/>
        <v>PISP</v>
      </c>
      <c r="F12145" s="93" t="str">
        <f t="shared" si="569"/>
        <v>N</v>
      </c>
      <c r="G12145" s="95">
        <v>23247096.660093173</v>
      </c>
      <c r="H12145" s="99">
        <v>29673.921639278447</v>
      </c>
      <c r="I12145" s="99">
        <v>192.44129834711271</v>
      </c>
      <c r="J12145" s="96"/>
      <c r="K12145" s="96"/>
      <c r="L12145" s="96"/>
      <c r="M12145" s="96"/>
      <c r="N12145" s="96"/>
      <c r="O12145" s="96"/>
      <c r="P12145" s="96"/>
    </row>
    <row r="12146" spans="1:16" x14ac:dyDescent="0.25">
      <c r="A12146" s="97">
        <v>43822</v>
      </c>
      <c r="B12146" s="101">
        <v>39</v>
      </c>
      <c r="C12146" s="92" t="str">
        <f t="shared" si="567"/>
        <v>POST /domestic-standing-orders</v>
      </c>
      <c r="D12146" s="94" t="s">
        <v>208</v>
      </c>
      <c r="E12146" s="93" t="str">
        <f t="shared" si="568"/>
        <v>PISP</v>
      </c>
      <c r="F12146" s="93" t="str">
        <f t="shared" si="569"/>
        <v>Y</v>
      </c>
      <c r="G12146" s="95">
        <v>7363486.6824442176</v>
      </c>
      <c r="H12146" s="99">
        <v>19306.495249518077</v>
      </c>
      <c r="I12146" s="99">
        <v>1.9704451163790331</v>
      </c>
      <c r="J12146" s="96"/>
      <c r="K12146" s="96"/>
      <c r="L12146" s="96"/>
      <c r="M12146" s="96"/>
      <c r="N12146" s="96"/>
      <c r="O12146" s="96"/>
      <c r="P12146" s="96"/>
    </row>
    <row r="12147" spans="1:16" x14ac:dyDescent="0.25">
      <c r="A12147" s="97">
        <v>43822</v>
      </c>
      <c r="B12147" s="101">
        <v>40</v>
      </c>
      <c r="C12147" s="92" t="str">
        <f t="shared" si="567"/>
        <v>GET /domestic-standing-orders/{DomesticStandingOrderId}</v>
      </c>
      <c r="D12147" s="94" t="s">
        <v>208</v>
      </c>
      <c r="E12147" s="93" t="str">
        <f t="shared" si="568"/>
        <v>PISP</v>
      </c>
      <c r="F12147" s="93" t="str">
        <f t="shared" si="569"/>
        <v>Y</v>
      </c>
      <c r="G12147" s="95">
        <v>6128236.055848089</v>
      </c>
      <c r="H12147" s="99">
        <v>9108.8396468750052</v>
      </c>
      <c r="I12147" s="99">
        <v>237.25246280387788</v>
      </c>
      <c r="J12147" s="96"/>
      <c r="K12147" s="96"/>
      <c r="L12147" s="96"/>
      <c r="M12147" s="96"/>
      <c r="N12147" s="96"/>
      <c r="O12147" s="96"/>
      <c r="P12147" s="96"/>
    </row>
    <row r="12148" spans="1:16" x14ac:dyDescent="0.25">
      <c r="A12148" s="97">
        <v>43822</v>
      </c>
      <c r="B12148" s="101">
        <v>41</v>
      </c>
      <c r="C12148" s="92" t="str">
        <f t="shared" si="567"/>
        <v>POST /international-payment-consents</v>
      </c>
      <c r="D12148" s="94" t="s">
        <v>208</v>
      </c>
      <c r="E12148" s="93" t="str">
        <f t="shared" si="568"/>
        <v>PISP</v>
      </c>
      <c r="F12148" s="93" t="str">
        <f t="shared" si="569"/>
        <v>N</v>
      </c>
      <c r="G12148" s="95">
        <v>32432778.342984695</v>
      </c>
      <c r="H12148" s="99">
        <v>43424.462336963763</v>
      </c>
      <c r="I12148" s="99">
        <v>60.042066231209297</v>
      </c>
      <c r="J12148" s="96"/>
      <c r="K12148" s="96"/>
      <c r="L12148" s="96"/>
      <c r="M12148" s="96"/>
      <c r="N12148" s="96"/>
      <c r="O12148" s="96"/>
      <c r="P12148" s="96"/>
    </row>
    <row r="12149" spans="1:16" x14ac:dyDescent="0.25">
      <c r="A12149" s="97">
        <v>43822</v>
      </c>
      <c r="B12149" s="101">
        <v>42</v>
      </c>
      <c r="C12149" s="92" t="str">
        <f t="shared" si="567"/>
        <v>GET /international-payment-consents/{ConsentId}</v>
      </c>
      <c r="D12149" s="94" t="s">
        <v>208</v>
      </c>
      <c r="E12149" s="93" t="str">
        <f t="shared" si="568"/>
        <v>PISP</v>
      </c>
      <c r="F12149" s="93" t="str">
        <f t="shared" si="569"/>
        <v>N</v>
      </c>
      <c r="G12149" s="95">
        <v>31622398.682075359</v>
      </c>
      <c r="H12149" s="99">
        <v>34076.5476280195</v>
      </c>
      <c r="I12149" s="99">
        <v>242.49281893962208</v>
      </c>
      <c r="J12149" s="96"/>
      <c r="K12149" s="96"/>
      <c r="L12149" s="96"/>
      <c r="M12149" s="96"/>
      <c r="N12149" s="96"/>
      <c r="O12149" s="96"/>
      <c r="P12149" s="96"/>
    </row>
    <row r="12150" spans="1:16" x14ac:dyDescent="0.25">
      <c r="A12150" s="97">
        <v>43822</v>
      </c>
      <c r="B12150" s="101">
        <v>43</v>
      </c>
      <c r="C12150" s="92" t="str">
        <f t="shared" si="567"/>
        <v>POST /international-payments</v>
      </c>
      <c r="D12150" s="94" t="s">
        <v>208</v>
      </c>
      <c r="E12150" s="93" t="str">
        <f t="shared" si="568"/>
        <v>PISP</v>
      </c>
      <c r="F12150" s="93" t="str">
        <f t="shared" si="569"/>
        <v>Y</v>
      </c>
      <c r="G12150" s="95">
        <v>31772179.314783644</v>
      </c>
      <c r="H12150" s="99">
        <v>40925.655871844421</v>
      </c>
      <c r="I12150" s="99">
        <v>39.560024935755962</v>
      </c>
      <c r="J12150" s="96"/>
      <c r="K12150" s="96"/>
      <c r="L12150" s="96"/>
      <c r="M12150" s="96"/>
      <c r="N12150" s="96"/>
      <c r="O12150" s="96"/>
      <c r="P12150" s="96"/>
    </row>
    <row r="12151" spans="1:16" x14ac:dyDescent="0.25">
      <c r="A12151" s="97">
        <v>43822</v>
      </c>
      <c r="B12151" s="101">
        <v>44</v>
      </c>
      <c r="C12151" s="92" t="str">
        <f t="shared" si="567"/>
        <v>GET /international-payments/{InternationalPaymentId}</v>
      </c>
      <c r="D12151" s="94" t="s">
        <v>208</v>
      </c>
      <c r="E12151" s="93" t="str">
        <f t="shared" si="568"/>
        <v>PISP</v>
      </c>
      <c r="F12151" s="93" t="str">
        <f t="shared" si="569"/>
        <v>Y</v>
      </c>
      <c r="G12151" s="95">
        <v>13195755.764743881</v>
      </c>
      <c r="H12151" s="99">
        <v>18080.113526292313</v>
      </c>
      <c r="I12151" s="99">
        <v>54.989698374565386</v>
      </c>
      <c r="J12151" s="96"/>
      <c r="K12151" s="96"/>
      <c r="L12151" s="96"/>
      <c r="M12151" s="96"/>
      <c r="N12151" s="96"/>
      <c r="O12151" s="96"/>
      <c r="P12151" s="96"/>
    </row>
    <row r="12152" spans="1:16" x14ac:dyDescent="0.25">
      <c r="A12152" s="97">
        <v>43822</v>
      </c>
      <c r="B12152" s="101">
        <v>45</v>
      </c>
      <c r="C12152" s="92" t="str">
        <f t="shared" si="567"/>
        <v>POST /international-scheduled-payment-consents</v>
      </c>
      <c r="D12152" s="94" t="s">
        <v>208</v>
      </c>
      <c r="E12152" s="93" t="str">
        <f t="shared" si="568"/>
        <v>PISP</v>
      </c>
      <c r="F12152" s="93" t="str">
        <f t="shared" si="569"/>
        <v>N</v>
      </c>
      <c r="G12152" s="95">
        <v>27444304.858714979</v>
      </c>
      <c r="H12152" s="99">
        <v>35244.534540346067</v>
      </c>
      <c r="I12152" s="99">
        <v>13.540227265957382</v>
      </c>
      <c r="J12152" s="96"/>
      <c r="K12152" s="96"/>
      <c r="L12152" s="96"/>
      <c r="M12152" s="96"/>
      <c r="N12152" s="96"/>
      <c r="O12152" s="96"/>
      <c r="P12152" s="96"/>
    </row>
    <row r="12153" spans="1:16" x14ac:dyDescent="0.25">
      <c r="A12153" s="97">
        <v>43822</v>
      </c>
      <c r="B12153" s="101">
        <v>46</v>
      </c>
      <c r="C12153" s="92" t="str">
        <f t="shared" si="567"/>
        <v>GET /international-scheduled-payment-consents/{ConsentId}</v>
      </c>
      <c r="D12153" s="94" t="s">
        <v>208</v>
      </c>
      <c r="E12153" s="93" t="str">
        <f t="shared" si="568"/>
        <v>PISP</v>
      </c>
      <c r="F12153" s="93" t="str">
        <f t="shared" si="569"/>
        <v>N</v>
      </c>
      <c r="G12153" s="95">
        <v>9323173.8654546067</v>
      </c>
      <c r="H12153" s="99">
        <v>27946.341705738771</v>
      </c>
      <c r="I12153" s="99">
        <v>25.791169565381576</v>
      </c>
      <c r="J12153" s="96"/>
      <c r="K12153" s="96"/>
      <c r="L12153" s="96"/>
      <c r="M12153" s="96"/>
      <c r="N12153" s="96"/>
      <c r="O12153" s="96"/>
      <c r="P12153" s="96"/>
    </row>
    <row r="12154" spans="1:16" x14ac:dyDescent="0.25">
      <c r="A12154" s="97">
        <v>43822</v>
      </c>
      <c r="B12154" s="101">
        <v>47</v>
      </c>
      <c r="C12154" s="92" t="str">
        <f t="shared" si="567"/>
        <v>POST /international-scheduled-payments</v>
      </c>
      <c r="D12154" s="94" t="s">
        <v>208</v>
      </c>
      <c r="E12154" s="93" t="str">
        <f t="shared" si="568"/>
        <v>PISP</v>
      </c>
      <c r="F12154" s="93" t="str">
        <f t="shared" si="569"/>
        <v>Y</v>
      </c>
      <c r="G12154" s="95">
        <v>13413958.999221545</v>
      </c>
      <c r="H12154" s="99">
        <v>23589.979646712978</v>
      </c>
      <c r="I12154" s="99">
        <v>72.224155253335326</v>
      </c>
      <c r="J12154" s="96"/>
      <c r="K12154" s="96"/>
      <c r="L12154" s="96"/>
      <c r="M12154" s="96"/>
      <c r="N12154" s="96"/>
      <c r="O12154" s="96"/>
      <c r="P12154" s="96"/>
    </row>
    <row r="12155" spans="1:16" x14ac:dyDescent="0.25">
      <c r="A12155" s="97">
        <v>43822</v>
      </c>
      <c r="B12155" s="101">
        <v>48</v>
      </c>
      <c r="C12155" s="92" t="str">
        <f t="shared" si="567"/>
        <v>GET /international-scheduled-payments/{InternationalScheduledPaymentId}</v>
      </c>
      <c r="D12155" s="94" t="s">
        <v>208</v>
      </c>
      <c r="E12155" s="93" t="str">
        <f t="shared" si="568"/>
        <v>PISP</v>
      </c>
      <c r="F12155" s="93" t="str">
        <f t="shared" si="569"/>
        <v>Y</v>
      </c>
      <c r="G12155" s="95">
        <v>21410428.67379836</v>
      </c>
      <c r="H12155" s="99">
        <v>35406.737230873783</v>
      </c>
      <c r="I12155" s="99">
        <v>55.33718695365161</v>
      </c>
      <c r="J12155" s="96"/>
      <c r="K12155" s="96"/>
      <c r="L12155" s="96"/>
      <c r="M12155" s="96"/>
      <c r="N12155" s="96"/>
      <c r="O12155" s="96"/>
      <c r="P12155" s="96"/>
    </row>
    <row r="12156" spans="1:16" x14ac:dyDescent="0.25">
      <c r="A12156" s="97">
        <v>43822</v>
      </c>
      <c r="B12156" s="101">
        <v>49</v>
      </c>
      <c r="C12156" s="92" t="str">
        <f t="shared" si="567"/>
        <v>POST /international-standing-order-consents</v>
      </c>
      <c r="D12156" s="94" t="s">
        <v>208</v>
      </c>
      <c r="E12156" s="93" t="str">
        <f t="shared" si="568"/>
        <v>PISP</v>
      </c>
      <c r="F12156" s="93" t="str">
        <f t="shared" si="569"/>
        <v>N</v>
      </c>
      <c r="G12156" s="95">
        <v>3908269.452253182</v>
      </c>
      <c r="H12156" s="99">
        <v>12192.667056047858</v>
      </c>
      <c r="I12156" s="99">
        <v>5.734509759957751</v>
      </c>
      <c r="J12156" s="96"/>
      <c r="K12156" s="96"/>
      <c r="L12156" s="96"/>
      <c r="M12156" s="96"/>
      <c r="N12156" s="96"/>
      <c r="O12156" s="96"/>
      <c r="P12156" s="96"/>
    </row>
    <row r="12157" spans="1:16" x14ac:dyDescent="0.25">
      <c r="A12157" s="97">
        <v>43822</v>
      </c>
      <c r="B12157" s="101">
        <v>50</v>
      </c>
      <c r="C12157" s="92" t="str">
        <f t="shared" si="567"/>
        <v>GET /international-standing-order-consents/{ConsentId}</v>
      </c>
      <c r="D12157" s="94" t="s">
        <v>208</v>
      </c>
      <c r="E12157" s="93" t="str">
        <f t="shared" si="568"/>
        <v>PISP</v>
      </c>
      <c r="F12157" s="93" t="str">
        <f t="shared" si="569"/>
        <v>N</v>
      </c>
      <c r="G12157" s="95">
        <v>19041068.626486547</v>
      </c>
      <c r="H12157" s="99">
        <v>34217.433168481577</v>
      </c>
      <c r="I12157" s="99">
        <v>263.92277971625532</v>
      </c>
      <c r="J12157" s="96"/>
      <c r="K12157" s="96"/>
      <c r="L12157" s="96"/>
      <c r="M12157" s="96"/>
      <c r="N12157" s="96"/>
      <c r="O12157" s="96"/>
      <c r="P12157" s="96"/>
    </row>
    <row r="12158" spans="1:16" x14ac:dyDescent="0.25">
      <c r="A12158" s="97">
        <v>43822</v>
      </c>
      <c r="B12158" s="101">
        <v>51</v>
      </c>
      <c r="C12158" s="92" t="str">
        <f t="shared" si="567"/>
        <v>POST /international-standing-orders</v>
      </c>
      <c r="D12158" s="94" t="s">
        <v>208</v>
      </c>
      <c r="E12158" s="93" t="str">
        <f t="shared" si="568"/>
        <v>PISP</v>
      </c>
      <c r="F12158" s="93" t="str">
        <f t="shared" si="569"/>
        <v>Y</v>
      </c>
      <c r="G12158" s="95">
        <v>14654570.13645819</v>
      </c>
      <c r="H12158" s="99">
        <v>23235.959950703942</v>
      </c>
      <c r="I12158" s="99">
        <v>216.18514636169309</v>
      </c>
      <c r="J12158" s="96"/>
      <c r="K12158" s="96"/>
      <c r="L12158" s="96"/>
      <c r="M12158" s="96"/>
      <c r="N12158" s="96"/>
      <c r="O12158" s="96"/>
      <c r="P12158" s="96"/>
    </row>
    <row r="12159" spans="1:16" x14ac:dyDescent="0.25">
      <c r="A12159" s="97">
        <v>43822</v>
      </c>
      <c r="B12159" s="101">
        <v>52</v>
      </c>
      <c r="C12159" s="92" t="str">
        <f t="shared" si="567"/>
        <v>GET /international-standing-orders/{InternationalStandingOrderPaymentId}</v>
      </c>
      <c r="D12159" s="94" t="s">
        <v>208</v>
      </c>
      <c r="E12159" s="93" t="str">
        <f t="shared" si="568"/>
        <v>PISP</v>
      </c>
      <c r="F12159" s="93" t="str">
        <f t="shared" si="569"/>
        <v>Y</v>
      </c>
      <c r="G12159" s="95">
        <v>6186744.4654307282</v>
      </c>
      <c r="H12159" s="103">
        <v>15549.108388788227</v>
      </c>
      <c r="I12159" s="103">
        <v>69.932827088790006</v>
      </c>
      <c r="J12159" s="96"/>
      <c r="K12159" s="96"/>
      <c r="L12159" s="96"/>
      <c r="M12159" s="96"/>
      <c r="N12159" s="96"/>
      <c r="O12159" s="96"/>
      <c r="P12159" s="96"/>
    </row>
    <row r="12160" spans="1:16" x14ac:dyDescent="0.25">
      <c r="A12160" s="97">
        <v>43822</v>
      </c>
      <c r="B12160" s="101">
        <v>53</v>
      </c>
      <c r="C12160" s="92" t="str">
        <f t="shared" si="567"/>
        <v>POST /file-payment-consents</v>
      </c>
      <c r="D12160" s="94" t="s">
        <v>208</v>
      </c>
      <c r="E12160" s="93" t="str">
        <f t="shared" si="568"/>
        <v>PISP</v>
      </c>
      <c r="F12160" s="93" t="str">
        <f t="shared" si="569"/>
        <v>N</v>
      </c>
      <c r="G12160" s="95">
        <v>12762640.354513273</v>
      </c>
      <c r="H12160" s="103">
        <v>14867.587908871106</v>
      </c>
      <c r="I12160" s="103">
        <v>23.089836265378459</v>
      </c>
      <c r="J12160" s="96"/>
      <c r="K12160" s="96"/>
      <c r="L12160" s="96"/>
      <c r="M12160" s="96"/>
      <c r="N12160" s="96"/>
      <c r="O12160" s="96"/>
      <c r="P12160" s="96"/>
    </row>
    <row r="12161" spans="1:16" x14ac:dyDescent="0.25">
      <c r="A12161" s="97">
        <v>43822</v>
      </c>
      <c r="B12161" s="101">
        <v>54</v>
      </c>
      <c r="C12161" s="92" t="str">
        <f t="shared" si="567"/>
        <v>GET /file-payment-consents/{ConsentId}</v>
      </c>
      <c r="D12161" s="94" t="s">
        <v>208</v>
      </c>
      <c r="E12161" s="93" t="str">
        <f t="shared" si="568"/>
        <v>PISP</v>
      </c>
      <c r="F12161" s="93" t="str">
        <f t="shared" si="569"/>
        <v>N</v>
      </c>
      <c r="G12161" s="95">
        <v>22085729.845896859</v>
      </c>
      <c r="H12161" s="103">
        <v>25074.406574079512</v>
      </c>
      <c r="I12161" s="103">
        <v>198.4298689763898</v>
      </c>
      <c r="J12161" s="96"/>
      <c r="K12161" s="96"/>
      <c r="L12161" s="96"/>
      <c r="M12161" s="96"/>
      <c r="N12161" s="96"/>
      <c r="O12161" s="96"/>
      <c r="P12161" s="96"/>
    </row>
    <row r="12162" spans="1:16" x14ac:dyDescent="0.25">
      <c r="A12162" s="97">
        <v>43822</v>
      </c>
      <c r="B12162" s="101">
        <v>55</v>
      </c>
      <c r="C12162" s="92" t="str">
        <f t="shared" si="567"/>
        <v>POST /file-payment-consents/{ConsentId}/file</v>
      </c>
      <c r="D12162" s="94" t="s">
        <v>208</v>
      </c>
      <c r="E12162" s="93" t="str">
        <f t="shared" si="568"/>
        <v>PISP</v>
      </c>
      <c r="F12162" s="93" t="str">
        <f t="shared" si="569"/>
        <v>N</v>
      </c>
      <c r="G12162" s="95">
        <v>20916398.420294829</v>
      </c>
      <c r="H12162" s="103">
        <v>34053.538251651036</v>
      </c>
      <c r="I12162" s="103">
        <v>62.177886484050539</v>
      </c>
      <c r="J12162" s="96"/>
      <c r="K12162" s="96"/>
      <c r="L12162" s="96"/>
      <c r="M12162" s="96"/>
      <c r="N12162" s="96"/>
      <c r="O12162" s="96"/>
      <c r="P12162" s="96"/>
    </row>
    <row r="12163" spans="1:16" x14ac:dyDescent="0.25">
      <c r="A12163" s="97">
        <v>43822</v>
      </c>
      <c r="B12163" s="101">
        <v>56</v>
      </c>
      <c r="C12163" s="92" t="str">
        <f t="shared" si="567"/>
        <v>GET /file-payment-consents/{ConsentId}/file</v>
      </c>
      <c r="D12163" s="94" t="s">
        <v>208</v>
      </c>
      <c r="E12163" s="93" t="str">
        <f t="shared" si="568"/>
        <v>PISP</v>
      </c>
      <c r="F12163" s="93" t="str">
        <f t="shared" si="569"/>
        <v>N</v>
      </c>
      <c r="G12163" s="95">
        <v>24289289.187566485</v>
      </c>
      <c r="H12163" s="103">
        <v>32524.739685288758</v>
      </c>
      <c r="I12163" s="103">
        <v>46.216307321143837</v>
      </c>
      <c r="J12163" s="96"/>
      <c r="K12163" s="96"/>
      <c r="L12163" s="96"/>
      <c r="M12163" s="96"/>
      <c r="N12163" s="96"/>
      <c r="O12163" s="96"/>
      <c r="P12163" s="96"/>
    </row>
    <row r="12164" spans="1:16" x14ac:dyDescent="0.25">
      <c r="A12164" s="97">
        <v>43822</v>
      </c>
      <c r="B12164" s="101">
        <v>57</v>
      </c>
      <c r="C12164" s="92" t="str">
        <f t="shared" si="567"/>
        <v>POST /file-payments</v>
      </c>
      <c r="D12164" s="94" t="s">
        <v>208</v>
      </c>
      <c r="E12164" s="93" t="str">
        <f t="shared" si="568"/>
        <v>PISP</v>
      </c>
      <c r="F12164" s="93" t="str">
        <f t="shared" si="569"/>
        <v>Y</v>
      </c>
      <c r="G12164" s="95">
        <v>334190370.1914804</v>
      </c>
      <c r="H12164" s="103">
        <v>4306.1690349971741</v>
      </c>
      <c r="I12164" s="103">
        <v>57.216453336351492</v>
      </c>
      <c r="J12164" s="96"/>
      <c r="K12164" s="96"/>
      <c r="L12164" s="96"/>
      <c r="M12164" s="96"/>
      <c r="N12164" s="96"/>
      <c r="O12164" s="96"/>
      <c r="P12164" s="96"/>
    </row>
    <row r="12165" spans="1:16" x14ac:dyDescent="0.25">
      <c r="A12165" s="97">
        <v>43822</v>
      </c>
      <c r="B12165" s="101">
        <v>58</v>
      </c>
      <c r="C12165" s="92" t="str">
        <f t="shared" si="567"/>
        <v>GET /file-payments/{FilePaymentId}</v>
      </c>
      <c r="D12165" s="94" t="s">
        <v>208</v>
      </c>
      <c r="E12165" s="93" t="str">
        <f t="shared" si="568"/>
        <v>PISP</v>
      </c>
      <c r="F12165" s="93" t="str">
        <f t="shared" si="569"/>
        <v>Y</v>
      </c>
      <c r="G12165" s="95">
        <v>68291617.030776337</v>
      </c>
      <c r="H12165" s="103">
        <v>902.06398688387276</v>
      </c>
      <c r="I12165" s="103">
        <v>129.45002349028024</v>
      </c>
      <c r="J12165" s="96"/>
      <c r="K12165" s="96"/>
      <c r="L12165" s="96"/>
      <c r="M12165" s="96"/>
      <c r="N12165" s="96"/>
      <c r="O12165" s="96"/>
      <c r="P12165" s="96"/>
    </row>
    <row r="12166" spans="1:16" x14ac:dyDescent="0.25">
      <c r="A12166" s="97">
        <v>43822</v>
      </c>
      <c r="B12166" s="101">
        <v>59</v>
      </c>
      <c r="C12166" s="92" t="str">
        <f t="shared" si="567"/>
        <v>GET /file-payments/{FilePaymentId}/report-file</v>
      </c>
      <c r="D12166" s="94" t="s">
        <v>208</v>
      </c>
      <c r="E12166" s="93" t="str">
        <f t="shared" si="568"/>
        <v>PISP</v>
      </c>
      <c r="F12166" s="93" t="str">
        <f t="shared" si="569"/>
        <v>Y</v>
      </c>
      <c r="G12166" s="95">
        <v>61131927.623275653</v>
      </c>
      <c r="H12166" s="103">
        <v>2535.0739704971429</v>
      </c>
      <c r="I12166" s="103">
        <v>87.516411532479026</v>
      </c>
      <c r="J12166" s="96"/>
      <c r="K12166" s="96"/>
      <c r="L12166" s="96"/>
      <c r="M12166" s="96"/>
      <c r="N12166" s="96"/>
      <c r="O12166" s="96"/>
      <c r="P12166" s="96"/>
    </row>
    <row r="12167" spans="1:16" x14ac:dyDescent="0.25">
      <c r="A12167" s="97">
        <v>43822</v>
      </c>
      <c r="B12167" s="101">
        <v>60</v>
      </c>
      <c r="C12167" s="92" t="str">
        <f t="shared" si="567"/>
        <v>POST /funds-confirmation-consents</v>
      </c>
      <c r="D12167" s="94" t="s">
        <v>208</v>
      </c>
      <c r="E12167" s="93" t="str">
        <f t="shared" si="568"/>
        <v>CoF</v>
      </c>
      <c r="F12167" s="93" t="str">
        <f t="shared" si="569"/>
        <v>N</v>
      </c>
      <c r="G12167" s="95">
        <v>13088719.597554181</v>
      </c>
      <c r="H12167" s="99">
        <v>15983.44152105584</v>
      </c>
      <c r="I12167" s="99">
        <v>11.757713848214332</v>
      </c>
      <c r="J12167" s="96"/>
      <c r="K12167" s="96"/>
      <c r="L12167" s="96"/>
      <c r="M12167" s="96"/>
      <c r="N12167" s="96"/>
      <c r="O12167" s="96"/>
      <c r="P12167" s="96"/>
    </row>
    <row r="12168" spans="1:16" x14ac:dyDescent="0.25">
      <c r="A12168" s="97">
        <v>43822</v>
      </c>
      <c r="B12168" s="101">
        <v>61</v>
      </c>
      <c r="C12168" s="92" t="str">
        <f t="shared" ref="C12168:C12231" si="570">VLOOKUP($B12168,endpoints,3)</f>
        <v>GET /funds-confirmation-consents/{ConsentId}</v>
      </c>
      <c r="D12168" s="94" t="s">
        <v>208</v>
      </c>
      <c r="E12168" s="93" t="str">
        <f t="shared" ref="E12168:E12231" si="571">VLOOKUP($B12168,endpoints,4)</f>
        <v>CoF</v>
      </c>
      <c r="F12168" s="93" t="str">
        <f t="shared" ref="F12168:F12231" si="572">VLOOKUP($B12168,endpoints,5)</f>
        <v>N</v>
      </c>
      <c r="G12168" s="95">
        <v>20009717.095789138</v>
      </c>
      <c r="H12168" s="99">
        <v>43838.222096478879</v>
      </c>
      <c r="I12168" s="99">
        <v>191.20075531421071</v>
      </c>
      <c r="J12168" s="96"/>
      <c r="K12168" s="96"/>
      <c r="L12168" s="96"/>
      <c r="M12168" s="96"/>
      <c r="N12168" s="96"/>
      <c r="O12168" s="96"/>
      <c r="P12168" s="96"/>
    </row>
    <row r="12169" spans="1:16" x14ac:dyDescent="0.25">
      <c r="A12169" s="97">
        <v>43822</v>
      </c>
      <c r="B12169" s="101">
        <v>62</v>
      </c>
      <c r="C12169" s="92" t="str">
        <f t="shared" si="570"/>
        <v>DELETE /funds-confirmation-consents/{ConsentId}</v>
      </c>
      <c r="D12169" s="94" t="s">
        <v>208</v>
      </c>
      <c r="E12169" s="93" t="str">
        <f t="shared" si="571"/>
        <v>CoF</v>
      </c>
      <c r="F12169" s="93" t="str">
        <f t="shared" si="572"/>
        <v>N</v>
      </c>
      <c r="G12169" s="95">
        <v>6724705.8323930521</v>
      </c>
      <c r="H12169" s="99">
        <v>13485.457924569007</v>
      </c>
      <c r="I12169" s="99">
        <v>117.64975084523692</v>
      </c>
      <c r="J12169" s="96"/>
      <c r="K12169" s="96"/>
      <c r="L12169" s="96"/>
      <c r="M12169" s="96"/>
      <c r="N12169" s="96"/>
      <c r="O12169" s="96"/>
      <c r="P12169" s="96"/>
    </row>
    <row r="12170" spans="1:16" x14ac:dyDescent="0.25">
      <c r="A12170" s="97">
        <v>43822</v>
      </c>
      <c r="B12170" s="101">
        <v>63</v>
      </c>
      <c r="C12170" s="92" t="str">
        <f t="shared" si="570"/>
        <v>POST /funds-confirmations</v>
      </c>
      <c r="D12170" s="94" t="s">
        <v>208</v>
      </c>
      <c r="E12170" s="93" t="str">
        <f t="shared" si="571"/>
        <v>CoF</v>
      </c>
      <c r="F12170" s="93" t="str">
        <f t="shared" si="572"/>
        <v>Y</v>
      </c>
      <c r="G12170" s="95">
        <v>8576641.4326015506</v>
      </c>
      <c r="H12170" s="99">
        <v>17191.167175899936</v>
      </c>
      <c r="I12170" s="99">
        <v>226.7007106453996</v>
      </c>
      <c r="J12170" s="96"/>
      <c r="K12170" s="96"/>
      <c r="L12170" s="96"/>
      <c r="M12170" s="96"/>
      <c r="N12170" s="96"/>
      <c r="O12170" s="96"/>
      <c r="P12170" s="96"/>
    </row>
    <row r="12171" spans="1:16" x14ac:dyDescent="0.25">
      <c r="A12171" s="97">
        <v>43822</v>
      </c>
      <c r="B12171" s="101">
        <v>75</v>
      </c>
      <c r="C12171" s="92" t="str">
        <f t="shared" si="570"/>
        <v>GET /domestic-payment-consents/{ConsentId}/funds-confirmation</v>
      </c>
      <c r="D12171" s="94" t="s">
        <v>208</v>
      </c>
      <c r="E12171" s="93" t="str">
        <f t="shared" si="571"/>
        <v>CoF</v>
      </c>
      <c r="F12171" s="93" t="str">
        <f t="shared" si="572"/>
        <v>Y</v>
      </c>
      <c r="G12171" s="95">
        <v>4182083.5342956278</v>
      </c>
      <c r="H12171" s="99">
        <v>6534.650171250023</v>
      </c>
      <c r="I12171" s="99">
        <v>189.54664191415841</v>
      </c>
      <c r="J12171" s="96"/>
      <c r="K12171" s="96"/>
      <c r="L12171" s="96"/>
      <c r="M12171" s="96"/>
      <c r="N12171" s="96"/>
      <c r="O12171" s="96"/>
      <c r="P12171" s="96"/>
    </row>
    <row r="12172" spans="1:16" x14ac:dyDescent="0.25">
      <c r="A12172" s="97">
        <v>43822</v>
      </c>
      <c r="B12172" s="101">
        <v>76</v>
      </c>
      <c r="C12172" s="92" t="str">
        <f t="shared" si="570"/>
        <v>GET /international-payment-consents/{ConsentId}/funds-confirmation</v>
      </c>
      <c r="D12172" s="94" t="s">
        <v>208</v>
      </c>
      <c r="E12172" s="93" t="str">
        <f t="shared" si="571"/>
        <v>CoF</v>
      </c>
      <c r="F12172" s="93" t="str">
        <f t="shared" si="572"/>
        <v>Y</v>
      </c>
      <c r="G12172" s="95">
        <v>18553607.669180483</v>
      </c>
      <c r="H12172" s="99">
        <v>42403.360769056846</v>
      </c>
      <c r="I12172" s="99">
        <v>85.549827749610557</v>
      </c>
      <c r="J12172" s="96"/>
      <c r="K12172" s="96"/>
      <c r="L12172" s="96"/>
      <c r="M12172" s="96"/>
      <c r="N12172" s="96"/>
      <c r="O12172" s="96"/>
      <c r="P12172" s="96"/>
    </row>
    <row r="12173" spans="1:16" x14ac:dyDescent="0.25">
      <c r="A12173" s="97">
        <v>43822</v>
      </c>
      <c r="B12173" s="101">
        <v>77</v>
      </c>
      <c r="C12173" s="92" t="str">
        <f t="shared" si="570"/>
        <v>GET /international-scheduled-payment-consents/{ConsentId}/funds-confirmation</v>
      </c>
      <c r="D12173" s="94" t="s">
        <v>208</v>
      </c>
      <c r="E12173" s="93" t="str">
        <f t="shared" si="571"/>
        <v>CoF</v>
      </c>
      <c r="F12173" s="93" t="str">
        <f t="shared" si="572"/>
        <v>Y</v>
      </c>
      <c r="G12173" s="95">
        <v>31635316.714576833</v>
      </c>
      <c r="H12173" s="99">
        <v>49099.838280805547</v>
      </c>
      <c r="I12173" s="99">
        <v>9.4631325592229434</v>
      </c>
      <c r="J12173" s="96"/>
      <c r="K12173" s="96"/>
      <c r="L12173" s="96"/>
      <c r="M12173" s="96"/>
      <c r="N12173" s="96"/>
      <c r="O12173" s="96"/>
      <c r="P12173" s="96"/>
    </row>
    <row r="12174" spans="1:16" x14ac:dyDescent="0.25">
      <c r="A12174" s="97">
        <v>43822</v>
      </c>
      <c r="B12174" s="101">
        <v>78</v>
      </c>
      <c r="C12174" s="92" t="str">
        <f t="shared" si="570"/>
        <v>GET /accounts/{AccountId}/parties</v>
      </c>
      <c r="D12174" s="94" t="s">
        <v>208</v>
      </c>
      <c r="E12174" s="93" t="str">
        <f t="shared" si="571"/>
        <v>AISP</v>
      </c>
      <c r="F12174" s="93" t="str">
        <f t="shared" si="572"/>
        <v>Y</v>
      </c>
      <c r="G12174" s="104">
        <v>1115611.9418815968</v>
      </c>
      <c r="H12174" s="99">
        <v>54742.751934428765</v>
      </c>
      <c r="I12174" s="99">
        <v>0</v>
      </c>
      <c r="J12174" s="96"/>
      <c r="K12174" s="96"/>
      <c r="L12174" s="96"/>
      <c r="M12174" s="96"/>
      <c r="N12174" s="96"/>
      <c r="O12174" s="96"/>
      <c r="P12174" s="96"/>
    </row>
    <row r="12175" spans="1:16" x14ac:dyDescent="0.25">
      <c r="A12175" s="97">
        <v>43822</v>
      </c>
      <c r="B12175" s="101">
        <v>79</v>
      </c>
      <c r="C12175" s="92" t="str">
        <f t="shared" si="570"/>
        <v>GET /domestic-payments/{DomesticPaymentId}/payment-details</v>
      </c>
      <c r="D12175" s="94" t="s">
        <v>208</v>
      </c>
      <c r="E12175" s="93" t="str">
        <f t="shared" si="571"/>
        <v>PISP</v>
      </c>
      <c r="F12175" s="93" t="str">
        <f t="shared" si="572"/>
        <v>Y</v>
      </c>
      <c r="G12175" s="104">
        <v>35146399.415144533</v>
      </c>
      <c r="H12175" s="99">
        <v>41492.928974209106</v>
      </c>
      <c r="I12175" s="99">
        <v>75.248790319846151</v>
      </c>
      <c r="J12175" s="96"/>
      <c r="K12175" s="96"/>
      <c r="L12175" s="96"/>
      <c r="M12175" s="96"/>
      <c r="N12175" s="96"/>
      <c r="O12175" s="96"/>
      <c r="P12175" s="96"/>
    </row>
    <row r="12176" spans="1:16" x14ac:dyDescent="0.25">
      <c r="A12176" s="97">
        <v>43822</v>
      </c>
      <c r="B12176" s="101">
        <v>80</v>
      </c>
      <c r="C12176" s="92" t="str">
        <f t="shared" si="570"/>
        <v>GET /domestic-scheduled-payments/{DomesticScheduledPaymentId}/payment-details</v>
      </c>
      <c r="D12176" s="94" t="s">
        <v>208</v>
      </c>
      <c r="E12176" s="93" t="str">
        <f t="shared" si="571"/>
        <v>PISP</v>
      </c>
      <c r="F12176" s="93" t="str">
        <f t="shared" si="572"/>
        <v>Y</v>
      </c>
      <c r="G12176" s="104">
        <v>15444283.332277067</v>
      </c>
      <c r="H12176" s="99">
        <v>35701.928914710501</v>
      </c>
      <c r="I12176" s="99">
        <v>84.113450339744233</v>
      </c>
      <c r="J12176" s="96"/>
      <c r="K12176" s="96"/>
      <c r="L12176" s="96"/>
      <c r="M12176" s="96"/>
      <c r="N12176" s="96"/>
      <c r="O12176" s="96"/>
      <c r="P12176" s="96"/>
    </row>
    <row r="12177" spans="1:16" x14ac:dyDescent="0.25">
      <c r="A12177" s="97">
        <v>43822</v>
      </c>
      <c r="B12177" s="101">
        <v>81</v>
      </c>
      <c r="C12177" s="92" t="str">
        <f t="shared" si="570"/>
        <v>GET /domestic-standing-orders/{DomesticStandingOrderId}/payment-details</v>
      </c>
      <c r="D12177" s="94" t="s">
        <v>208</v>
      </c>
      <c r="E12177" s="93" t="str">
        <f t="shared" si="571"/>
        <v>PISP</v>
      </c>
      <c r="F12177" s="93" t="str">
        <f t="shared" si="572"/>
        <v>Y</v>
      </c>
      <c r="G12177" s="104">
        <v>6741059.6614328986</v>
      </c>
      <c r="H12177" s="99">
        <v>10019.723611562507</v>
      </c>
      <c r="I12177" s="99">
        <v>260.97770908426571</v>
      </c>
      <c r="J12177" s="96"/>
      <c r="K12177" s="96"/>
      <c r="L12177" s="96"/>
      <c r="M12177" s="96"/>
      <c r="N12177" s="96"/>
      <c r="O12177" s="96"/>
      <c r="P12177" s="96"/>
    </row>
    <row r="12178" spans="1:16" x14ac:dyDescent="0.25">
      <c r="A12178" s="97">
        <v>43822</v>
      </c>
      <c r="B12178" s="101">
        <v>82</v>
      </c>
      <c r="C12178" s="92" t="str">
        <f t="shared" si="570"/>
        <v>GET /international-payments/{InternationalPaymentId}/payment-details</v>
      </c>
      <c r="D12178" s="94" t="s">
        <v>208</v>
      </c>
      <c r="E12178" s="93" t="str">
        <f t="shared" si="571"/>
        <v>PISP</v>
      </c>
      <c r="F12178" s="93" t="str">
        <f t="shared" si="572"/>
        <v>Y</v>
      </c>
      <c r="G12178" s="104">
        <v>14515331.34121827</v>
      </c>
      <c r="H12178" s="99">
        <v>19888.124878921546</v>
      </c>
      <c r="I12178" s="99">
        <v>60.488668212021928</v>
      </c>
      <c r="J12178" s="96"/>
      <c r="K12178" s="96"/>
      <c r="L12178" s="96"/>
      <c r="M12178" s="96"/>
      <c r="N12178" s="96"/>
      <c r="O12178" s="96"/>
      <c r="P12178" s="96"/>
    </row>
    <row r="12179" spans="1:16" x14ac:dyDescent="0.25">
      <c r="A12179" s="97">
        <v>43822</v>
      </c>
      <c r="B12179" s="101">
        <v>83</v>
      </c>
      <c r="C12179" s="92" t="str">
        <f t="shared" si="570"/>
        <v>GET /international-scheduled-payments/{InternationalScheduledPaymentId}/payment-details</v>
      </c>
      <c r="D12179" s="94" t="s">
        <v>208</v>
      </c>
      <c r="E12179" s="93" t="str">
        <f t="shared" si="571"/>
        <v>PISP</v>
      </c>
      <c r="F12179" s="93" t="str">
        <f t="shared" si="572"/>
        <v>Y</v>
      </c>
      <c r="G12179" s="104">
        <v>23551471.541178197</v>
      </c>
      <c r="H12179" s="99">
        <v>38947.410953961167</v>
      </c>
      <c r="I12179" s="99">
        <v>60.870905649016777</v>
      </c>
      <c r="J12179" s="96"/>
      <c r="K12179" s="96"/>
      <c r="L12179" s="96"/>
      <c r="M12179" s="96"/>
      <c r="N12179" s="96"/>
      <c r="O12179" s="96"/>
      <c r="P12179" s="96"/>
    </row>
    <row r="12180" spans="1:16" x14ac:dyDescent="0.25">
      <c r="A12180" s="97">
        <v>43822</v>
      </c>
      <c r="B12180" s="101">
        <v>84</v>
      </c>
      <c r="C12180" s="92" t="str">
        <f t="shared" si="570"/>
        <v>GET /international-standing-orders/{InternationalStandingOrderPaymentId}/payment-details</v>
      </c>
      <c r="D12180" s="94" t="s">
        <v>208</v>
      </c>
      <c r="E12180" s="93" t="str">
        <f t="shared" si="571"/>
        <v>PISP</v>
      </c>
      <c r="F12180" s="93" t="str">
        <f t="shared" si="572"/>
        <v>Y</v>
      </c>
      <c r="G12180" s="104">
        <v>6805418.9119738014</v>
      </c>
      <c r="H12180" s="99">
        <v>17104.01922766705</v>
      </c>
      <c r="I12180" s="99">
        <v>76.926109797669014</v>
      </c>
      <c r="J12180" s="96"/>
      <c r="K12180" s="96"/>
      <c r="L12180" s="96"/>
      <c r="M12180" s="96"/>
      <c r="N12180" s="96"/>
      <c r="O12180" s="96"/>
      <c r="P12180" s="96"/>
    </row>
    <row r="12181" spans="1:16" x14ac:dyDescent="0.25">
      <c r="A12181" s="97">
        <v>43822</v>
      </c>
      <c r="B12181" s="101">
        <v>85</v>
      </c>
      <c r="C12181" s="92" t="str">
        <f t="shared" si="570"/>
        <v>GET /file-payments/{FilePaymentId}/payment-details</v>
      </c>
      <c r="D12181" s="94" t="s">
        <v>208</v>
      </c>
      <c r="E12181" s="93" t="str">
        <f t="shared" si="571"/>
        <v>PISP</v>
      </c>
      <c r="F12181" s="93" t="str">
        <f t="shared" si="572"/>
        <v>Y</v>
      </c>
      <c r="G12181" s="104">
        <v>67245120.385603219</v>
      </c>
      <c r="H12181" s="99">
        <v>2788.5813675468571</v>
      </c>
      <c r="I12181" s="99">
        <v>96.268052685726943</v>
      </c>
      <c r="J12181" s="96"/>
      <c r="K12181" s="96"/>
      <c r="L12181" s="96"/>
      <c r="M12181" s="96"/>
      <c r="N12181" s="96"/>
      <c r="O12181" s="96"/>
      <c r="P12181" s="96"/>
    </row>
    <row r="12182" spans="1:16" x14ac:dyDescent="0.25">
      <c r="A12182" s="97">
        <v>43822</v>
      </c>
      <c r="B12182" s="101">
        <v>86</v>
      </c>
      <c r="C12182" s="92" t="str">
        <f t="shared" si="570"/>
        <v>POST /event-subscriptions</v>
      </c>
      <c r="D12182" s="94" t="s">
        <v>208</v>
      </c>
      <c r="E12182" s="93" t="str">
        <f t="shared" si="571"/>
        <v>Notifications</v>
      </c>
      <c r="F12182" s="93" t="str">
        <f t="shared" si="572"/>
        <v>N</v>
      </c>
      <c r="G12182" s="104">
        <v>11779847.637798764</v>
      </c>
      <c r="H12182" s="99">
        <v>14385.097368950257</v>
      </c>
      <c r="I12182" s="99">
        <v>10.581942463392899</v>
      </c>
      <c r="J12182" s="96"/>
      <c r="K12182" s="96"/>
      <c r="L12182" s="96"/>
      <c r="M12182" s="96"/>
      <c r="N12182" s="96"/>
      <c r="O12182" s="96"/>
      <c r="P12182" s="96"/>
    </row>
    <row r="12183" spans="1:16" x14ac:dyDescent="0.25">
      <c r="A12183" s="97">
        <v>43822</v>
      </c>
      <c r="B12183" s="101">
        <v>87</v>
      </c>
      <c r="C12183" s="92" t="str">
        <f t="shared" si="570"/>
        <v>GET /event-subscriptions</v>
      </c>
      <c r="D12183" s="94" t="s">
        <v>208</v>
      </c>
      <c r="E12183" s="93" t="str">
        <f t="shared" si="571"/>
        <v>Notifications</v>
      </c>
      <c r="F12183" s="93" t="str">
        <f t="shared" si="572"/>
        <v>N</v>
      </c>
      <c r="G12183" s="104">
        <v>18008745.386210226</v>
      </c>
      <c r="H12183" s="99">
        <v>39454.399886830994</v>
      </c>
      <c r="I12183" s="99">
        <v>172.08067978278964</v>
      </c>
      <c r="J12183" s="96"/>
      <c r="K12183" s="96"/>
      <c r="L12183" s="96"/>
      <c r="M12183" s="96"/>
      <c r="N12183" s="96"/>
      <c r="O12183" s="96"/>
      <c r="P12183" s="96"/>
    </row>
    <row r="12184" spans="1:16" x14ac:dyDescent="0.25">
      <c r="A12184" s="97">
        <v>43822</v>
      </c>
      <c r="B12184" s="101">
        <v>88</v>
      </c>
      <c r="C12184" s="92" t="str">
        <f t="shared" si="570"/>
        <v>PUT /event-subscriptions/{EventSubscriptionId}</v>
      </c>
      <c r="D12184" s="94" t="s">
        <v>208</v>
      </c>
      <c r="E12184" s="93" t="str">
        <f t="shared" si="571"/>
        <v>Notifications</v>
      </c>
      <c r="F12184" s="93" t="str">
        <f t="shared" si="572"/>
        <v>N</v>
      </c>
      <c r="G12184" s="104">
        <v>12368840.019688703</v>
      </c>
      <c r="H12184" s="99">
        <v>15104.35223739777</v>
      </c>
      <c r="I12184" s="99">
        <v>11.111039586562544</v>
      </c>
      <c r="J12184" s="96"/>
      <c r="K12184" s="96"/>
      <c r="L12184" s="96"/>
      <c r="M12184" s="96"/>
      <c r="N12184" s="96"/>
      <c r="O12184" s="96"/>
      <c r="P12184" s="96"/>
    </row>
    <row r="12185" spans="1:16" x14ac:dyDescent="0.25">
      <c r="A12185" s="97">
        <v>43822</v>
      </c>
      <c r="B12185" s="101">
        <v>89</v>
      </c>
      <c r="C12185" s="92" t="str">
        <f t="shared" si="570"/>
        <v>DELETE /event-subscriptions/{EventSubscriptionId}</v>
      </c>
      <c r="D12185" s="94" t="s">
        <v>208</v>
      </c>
      <c r="E12185" s="93" t="str">
        <f t="shared" si="571"/>
        <v>Notifications</v>
      </c>
      <c r="F12185" s="93" t="str">
        <f t="shared" si="572"/>
        <v>N</v>
      </c>
      <c r="G12185" s="104">
        <v>7397176.4156323578</v>
      </c>
      <c r="H12185" s="99">
        <v>14834.003717025909</v>
      </c>
      <c r="I12185" s="99">
        <v>129.41472592976064</v>
      </c>
      <c r="J12185" s="96"/>
      <c r="K12185" s="96"/>
      <c r="L12185" s="96"/>
      <c r="M12185" s="96"/>
      <c r="N12185" s="96"/>
      <c r="O12185" s="96"/>
      <c r="P12185" s="96"/>
    </row>
    <row r="12186" spans="1:16" x14ac:dyDescent="0.25">
      <c r="A12186" s="97">
        <v>43822</v>
      </c>
      <c r="B12186" s="101">
        <v>90</v>
      </c>
      <c r="C12186" s="92" t="str">
        <f t="shared" si="570"/>
        <v>POST /event-notifications</v>
      </c>
      <c r="D12186" s="94" t="s">
        <v>208</v>
      </c>
      <c r="E12186" s="93" t="str">
        <f t="shared" si="571"/>
        <v>Notifications</v>
      </c>
      <c r="F12186" s="93" t="str">
        <f t="shared" si="572"/>
        <v>N</v>
      </c>
      <c r="G12186" s="104">
        <v>8147809.3609714722</v>
      </c>
      <c r="H12186" s="99">
        <v>16331.60881710494</v>
      </c>
      <c r="I12186" s="99">
        <v>215.36567511312961</v>
      </c>
      <c r="J12186" s="96"/>
      <c r="K12186" s="96"/>
      <c r="L12186" s="96"/>
      <c r="M12186" s="96"/>
      <c r="N12186" s="96"/>
      <c r="O12186" s="96"/>
      <c r="P12186" s="96"/>
    </row>
    <row r="12187" spans="1:16" x14ac:dyDescent="0.25">
      <c r="A12187" s="97">
        <v>43822</v>
      </c>
      <c r="B12187" s="101">
        <v>91</v>
      </c>
      <c r="C12187" s="92" t="str">
        <f t="shared" si="570"/>
        <v>POST /events</v>
      </c>
      <c r="D12187" s="94" t="s">
        <v>208</v>
      </c>
      <c r="E12187" s="93" t="str">
        <f t="shared" si="571"/>
        <v>Notifications</v>
      </c>
      <c r="F12187" s="93" t="str">
        <f t="shared" si="572"/>
        <v>N</v>
      </c>
      <c r="G12187" s="104">
        <v>6052235.2491537472</v>
      </c>
      <c r="H12187" s="99">
        <v>12136.912132112107</v>
      </c>
      <c r="I12187" s="99">
        <v>105.88477576071324</v>
      </c>
      <c r="J12187" s="96"/>
      <c r="K12187" s="96"/>
      <c r="L12187" s="96"/>
      <c r="M12187" s="96"/>
      <c r="N12187" s="96"/>
      <c r="O12187" s="96"/>
      <c r="P12187" s="96"/>
    </row>
    <row r="12188" spans="1:16" x14ac:dyDescent="0.25">
      <c r="A12188" s="97">
        <v>43823</v>
      </c>
      <c r="B12188" s="101">
        <v>0</v>
      </c>
      <c r="C12188" s="92" t="str">
        <f t="shared" si="570"/>
        <v>OIDC endpoints for token IDs</v>
      </c>
      <c r="D12188" s="94" t="s">
        <v>207</v>
      </c>
      <c r="E12188" s="93" t="str">
        <f t="shared" si="571"/>
        <v>OIDC</v>
      </c>
      <c r="F12188" s="93" t="str">
        <f t="shared" si="572"/>
        <v>N</v>
      </c>
      <c r="G12188" s="111">
        <v>819453073.16433871</v>
      </c>
      <c r="H12188" s="99">
        <v>1647007.7879190391</v>
      </c>
      <c r="I12188" s="99">
        <v>579.23955222792188</v>
      </c>
      <c r="J12188" s="96"/>
      <c r="K12188" s="96"/>
      <c r="L12188" s="96"/>
      <c r="M12188" s="96"/>
      <c r="N12188" s="96"/>
      <c r="O12188" s="96"/>
      <c r="P12188" s="96"/>
    </row>
    <row r="12189" spans="1:16" x14ac:dyDescent="0.25">
      <c r="A12189" s="100">
        <v>43823</v>
      </c>
      <c r="B12189" s="101">
        <v>1</v>
      </c>
      <c r="C12189" s="92" t="str">
        <f t="shared" si="570"/>
        <v>POST /account-access-consents</v>
      </c>
      <c r="D12189" s="94" t="s">
        <v>207</v>
      </c>
      <c r="E12189" s="93" t="str">
        <f t="shared" si="571"/>
        <v>AISP</v>
      </c>
      <c r="F12189" s="93" t="str">
        <f t="shared" si="572"/>
        <v>N</v>
      </c>
      <c r="G12189" s="95">
        <v>741500.17870144802</v>
      </c>
      <c r="H12189" s="102">
        <v>29058.401931179345</v>
      </c>
      <c r="I12189" s="102">
        <v>100.86224050958195</v>
      </c>
      <c r="J12189" s="96"/>
      <c r="K12189" s="96"/>
      <c r="L12189" s="96"/>
      <c r="M12189" s="96"/>
      <c r="N12189" s="96"/>
      <c r="O12189" s="96"/>
      <c r="P12189" s="96"/>
    </row>
    <row r="12190" spans="1:16" x14ac:dyDescent="0.25">
      <c r="A12190" s="100">
        <v>43823</v>
      </c>
      <c r="B12190" s="101">
        <v>2</v>
      </c>
      <c r="C12190" s="92" t="str">
        <f t="shared" si="570"/>
        <v>GET /account-access-consents/{ConsentId}</v>
      </c>
      <c r="D12190" s="94" t="s">
        <v>207</v>
      </c>
      <c r="E12190" s="93" t="str">
        <f t="shared" si="571"/>
        <v>AISP</v>
      </c>
      <c r="F12190" s="93" t="str">
        <f t="shared" si="572"/>
        <v>N</v>
      </c>
      <c r="G12190" s="95">
        <v>1744405.6876699314</v>
      </c>
      <c r="H12190" s="102">
        <v>28072.947011811702</v>
      </c>
      <c r="I12190" s="102">
        <v>38.651289202097196</v>
      </c>
      <c r="J12190" s="96"/>
      <c r="K12190" s="96"/>
      <c r="L12190" s="96"/>
      <c r="M12190" s="96"/>
      <c r="N12190" s="96"/>
      <c r="O12190" s="96"/>
      <c r="P12190" s="96"/>
    </row>
    <row r="12191" spans="1:16" x14ac:dyDescent="0.25">
      <c r="A12191" s="100">
        <v>43823</v>
      </c>
      <c r="B12191" s="101">
        <v>3</v>
      </c>
      <c r="C12191" s="92" t="str">
        <f t="shared" si="570"/>
        <v>DELETE /account-access-consents/{ConsentId}</v>
      </c>
      <c r="D12191" s="94" t="s">
        <v>207</v>
      </c>
      <c r="E12191" s="93" t="str">
        <f t="shared" si="571"/>
        <v>AISP</v>
      </c>
      <c r="F12191" s="93" t="str">
        <f t="shared" si="572"/>
        <v>N</v>
      </c>
      <c r="G12191" s="95">
        <v>688993.77528611023</v>
      </c>
      <c r="H12191" s="102">
        <v>26925.472080639433</v>
      </c>
      <c r="I12191" s="102">
        <v>321.35145604108351</v>
      </c>
      <c r="J12191" s="96"/>
      <c r="K12191" s="96"/>
      <c r="L12191" s="96"/>
      <c r="M12191" s="96"/>
      <c r="N12191" s="96"/>
      <c r="O12191" s="96"/>
      <c r="P12191" s="96"/>
    </row>
    <row r="12192" spans="1:16" x14ac:dyDescent="0.25">
      <c r="A12192" s="100">
        <v>43823</v>
      </c>
      <c r="B12192" s="101">
        <v>4</v>
      </c>
      <c r="C12192" s="92" t="str">
        <f t="shared" si="570"/>
        <v>GET /accounts</v>
      </c>
      <c r="D12192" s="94" t="s">
        <v>207</v>
      </c>
      <c r="E12192" s="93" t="str">
        <f t="shared" si="571"/>
        <v>AISP</v>
      </c>
      <c r="F12192" s="93" t="str">
        <f t="shared" si="572"/>
        <v>Y</v>
      </c>
      <c r="G12192" s="95">
        <v>2048491.6120270106</v>
      </c>
      <c r="H12192" s="102">
        <v>34014.245412320764</v>
      </c>
      <c r="I12192" s="102">
        <v>74.220658857201244</v>
      </c>
      <c r="J12192" s="96"/>
      <c r="K12192" s="96"/>
      <c r="L12192" s="96"/>
      <c r="M12192" s="96"/>
      <c r="N12192" s="96"/>
      <c r="O12192" s="96"/>
      <c r="P12192" s="96"/>
    </row>
    <row r="12193" spans="1:16" x14ac:dyDescent="0.25">
      <c r="A12193" s="100">
        <v>43823</v>
      </c>
      <c r="B12193" s="101">
        <v>5</v>
      </c>
      <c r="C12193" s="92" t="str">
        <f t="shared" si="570"/>
        <v>GET /accounts/{AccountId}</v>
      </c>
      <c r="D12193" s="94" t="s">
        <v>207</v>
      </c>
      <c r="E12193" s="93" t="str">
        <f t="shared" si="571"/>
        <v>AISP</v>
      </c>
      <c r="F12193" s="93" t="str">
        <f t="shared" si="572"/>
        <v>Y</v>
      </c>
      <c r="G12193" s="95">
        <v>3215225.5653925384</v>
      </c>
      <c r="H12193" s="102">
        <v>42073.935471254321</v>
      </c>
      <c r="I12193" s="102">
        <v>94.797538526438615</v>
      </c>
      <c r="J12193" s="96"/>
      <c r="K12193" s="96"/>
      <c r="L12193" s="96"/>
      <c r="M12193" s="96"/>
      <c r="N12193" s="96"/>
      <c r="O12193" s="96"/>
      <c r="P12193" s="96"/>
    </row>
    <row r="12194" spans="1:16" x14ac:dyDescent="0.25">
      <c r="A12194" s="100">
        <v>43823</v>
      </c>
      <c r="B12194" s="101">
        <v>6</v>
      </c>
      <c r="C12194" s="92" t="str">
        <f t="shared" si="570"/>
        <v>GET /accounts/{AccountId}/balances</v>
      </c>
      <c r="D12194" s="94" t="s">
        <v>207</v>
      </c>
      <c r="E12194" s="93" t="str">
        <f t="shared" si="571"/>
        <v>AISP</v>
      </c>
      <c r="F12194" s="93" t="str">
        <f t="shared" si="572"/>
        <v>Y</v>
      </c>
      <c r="G12194" s="95">
        <v>2291886.0950976079</v>
      </c>
      <c r="H12194" s="102">
        <v>25649.081244715486</v>
      </c>
      <c r="I12194" s="102">
        <v>153.35653160940851</v>
      </c>
      <c r="J12194" s="96"/>
      <c r="K12194" s="96"/>
      <c r="L12194" s="96"/>
      <c r="M12194" s="96"/>
      <c r="N12194" s="96"/>
      <c r="O12194" s="96"/>
      <c r="P12194" s="96"/>
    </row>
    <row r="12195" spans="1:16" x14ac:dyDescent="0.25">
      <c r="A12195" s="100">
        <v>43823</v>
      </c>
      <c r="B12195" s="101">
        <v>7</v>
      </c>
      <c r="C12195" s="92" t="str">
        <f t="shared" si="570"/>
        <v>GET /balances</v>
      </c>
      <c r="D12195" s="94" t="s">
        <v>207</v>
      </c>
      <c r="E12195" s="93" t="str">
        <f t="shared" si="571"/>
        <v>AISP</v>
      </c>
      <c r="F12195" s="93" t="str">
        <f t="shared" si="572"/>
        <v>Y</v>
      </c>
      <c r="G12195" s="95">
        <v>1420598.3398286197</v>
      </c>
      <c r="H12195" s="101">
        <v>24265.447969503839</v>
      </c>
      <c r="I12195" s="101">
        <v>166.26428692082857</v>
      </c>
      <c r="J12195" s="96"/>
      <c r="K12195" s="96"/>
      <c r="L12195" s="96"/>
      <c r="M12195" s="96"/>
      <c r="N12195" s="96"/>
      <c r="O12195" s="96"/>
      <c r="P12195" s="96"/>
    </row>
    <row r="12196" spans="1:16" x14ac:dyDescent="0.25">
      <c r="A12196" s="100">
        <v>43823</v>
      </c>
      <c r="B12196" s="101">
        <v>8</v>
      </c>
      <c r="C12196" s="92" t="str">
        <f t="shared" si="570"/>
        <v>GET /accounts/{AccountId}/transactions</v>
      </c>
      <c r="D12196" s="94" t="s">
        <v>207</v>
      </c>
      <c r="E12196" s="93" t="str">
        <f t="shared" si="571"/>
        <v>AISP</v>
      </c>
      <c r="F12196" s="93" t="str">
        <f t="shared" si="572"/>
        <v>Y</v>
      </c>
      <c r="G12196" s="95">
        <v>40065885.076963052</v>
      </c>
      <c r="H12196" s="101">
        <v>19518.687263701071</v>
      </c>
      <c r="I12196" s="101">
        <v>199.44854832122175</v>
      </c>
      <c r="J12196" s="96"/>
      <c r="K12196" s="96"/>
      <c r="L12196" s="96"/>
      <c r="M12196" s="96"/>
      <c r="N12196" s="96"/>
      <c r="O12196" s="96"/>
      <c r="P12196" s="96"/>
    </row>
    <row r="12197" spans="1:16" x14ac:dyDescent="0.25">
      <c r="A12197" s="100">
        <v>43823</v>
      </c>
      <c r="B12197" s="101">
        <v>9</v>
      </c>
      <c r="C12197" s="92" t="str">
        <f t="shared" si="570"/>
        <v>GET /transactions</v>
      </c>
      <c r="D12197" s="94" t="s">
        <v>207</v>
      </c>
      <c r="E12197" s="93" t="str">
        <f t="shared" si="571"/>
        <v>AISP</v>
      </c>
      <c r="F12197" s="93" t="str">
        <f t="shared" si="572"/>
        <v>Y</v>
      </c>
      <c r="G12197" s="95">
        <v>383761085.66441846</v>
      </c>
      <c r="H12197" s="101">
        <v>47805.850564916131</v>
      </c>
      <c r="I12197" s="101">
        <v>36.595864632733019</v>
      </c>
      <c r="J12197" s="96"/>
      <c r="K12197" s="96"/>
      <c r="L12197" s="96"/>
      <c r="M12197" s="96"/>
      <c r="N12197" s="96"/>
      <c r="O12197" s="96"/>
      <c r="P12197" s="96"/>
    </row>
    <row r="12198" spans="1:16" x14ac:dyDescent="0.25">
      <c r="A12198" s="100">
        <v>43823</v>
      </c>
      <c r="B12198" s="101">
        <v>10</v>
      </c>
      <c r="C12198" s="92" t="str">
        <f t="shared" si="570"/>
        <v>GET /accounts/{AccountId}/beneficiaries</v>
      </c>
      <c r="D12198" s="94" t="s">
        <v>207</v>
      </c>
      <c r="E12198" s="93" t="str">
        <f t="shared" si="571"/>
        <v>AISP</v>
      </c>
      <c r="F12198" s="93" t="str">
        <f t="shared" si="572"/>
        <v>Y</v>
      </c>
      <c r="G12198" s="95">
        <v>2351588.5111170299</v>
      </c>
      <c r="H12198" s="101">
        <v>26945.258859203124</v>
      </c>
      <c r="I12198" s="101">
        <v>125.7823539808669</v>
      </c>
      <c r="J12198" s="96"/>
      <c r="K12198" s="96"/>
      <c r="L12198" s="96"/>
      <c r="M12198" s="96"/>
      <c r="N12198" s="96"/>
      <c r="O12198" s="96"/>
      <c r="P12198" s="96"/>
    </row>
    <row r="12199" spans="1:16" x14ac:dyDescent="0.25">
      <c r="A12199" s="100">
        <v>43823</v>
      </c>
      <c r="B12199" s="101">
        <v>11</v>
      </c>
      <c r="C12199" s="92" t="str">
        <f t="shared" si="570"/>
        <v>GET /beneficiaries</v>
      </c>
      <c r="D12199" s="94" t="s">
        <v>207</v>
      </c>
      <c r="E12199" s="93" t="str">
        <f t="shared" si="571"/>
        <v>AISP</v>
      </c>
      <c r="F12199" s="93" t="str">
        <f t="shared" si="572"/>
        <v>Y</v>
      </c>
      <c r="G12199" s="95">
        <v>3506630.1180433803</v>
      </c>
      <c r="H12199" s="101">
        <v>39629.056762068816</v>
      </c>
      <c r="I12199" s="101">
        <v>33.102080748682347</v>
      </c>
      <c r="J12199" s="96"/>
      <c r="K12199" s="96"/>
      <c r="L12199" s="96"/>
      <c r="M12199" s="96"/>
      <c r="N12199" s="96"/>
      <c r="O12199" s="96"/>
      <c r="P12199" s="96"/>
    </row>
    <row r="12200" spans="1:16" x14ac:dyDescent="0.25">
      <c r="A12200" s="100">
        <v>43823</v>
      </c>
      <c r="B12200" s="101">
        <v>12</v>
      </c>
      <c r="C12200" s="92" t="str">
        <f t="shared" si="570"/>
        <v>GET /accounts/{AccountId}/direct-debits</v>
      </c>
      <c r="D12200" s="94" t="s">
        <v>207</v>
      </c>
      <c r="E12200" s="93" t="str">
        <f t="shared" si="571"/>
        <v>AISP</v>
      </c>
      <c r="F12200" s="93" t="str">
        <f t="shared" si="572"/>
        <v>Y</v>
      </c>
      <c r="G12200" s="95">
        <v>2255336.8890467258</v>
      </c>
      <c r="H12200" s="101">
        <v>34724.308614392612</v>
      </c>
      <c r="I12200" s="101">
        <v>209.88891015563655</v>
      </c>
      <c r="J12200" s="96"/>
      <c r="K12200" s="96"/>
      <c r="L12200" s="96"/>
      <c r="M12200" s="96"/>
      <c r="N12200" s="96"/>
      <c r="O12200" s="96"/>
      <c r="P12200" s="96"/>
    </row>
    <row r="12201" spans="1:16" x14ac:dyDescent="0.25">
      <c r="A12201" s="100">
        <v>43823</v>
      </c>
      <c r="B12201" s="101">
        <v>13</v>
      </c>
      <c r="C12201" s="92" t="str">
        <f t="shared" si="570"/>
        <v>GET /direct-debits</v>
      </c>
      <c r="D12201" s="94" t="s">
        <v>207</v>
      </c>
      <c r="E12201" s="93" t="str">
        <f t="shared" si="571"/>
        <v>AISP</v>
      </c>
      <c r="F12201" s="93" t="str">
        <f t="shared" si="572"/>
        <v>Y</v>
      </c>
      <c r="G12201" s="95">
        <v>2228989.5667222301</v>
      </c>
      <c r="H12201" s="101">
        <v>21014.035370776266</v>
      </c>
      <c r="I12201" s="101">
        <v>235.09290527406938</v>
      </c>
      <c r="J12201" s="96"/>
      <c r="K12201" s="96"/>
      <c r="L12201" s="96"/>
      <c r="M12201" s="96"/>
      <c r="N12201" s="96"/>
      <c r="O12201" s="96"/>
      <c r="P12201" s="96"/>
    </row>
    <row r="12202" spans="1:16" x14ac:dyDescent="0.25">
      <c r="A12202" s="100">
        <v>43823</v>
      </c>
      <c r="B12202" s="101">
        <v>14</v>
      </c>
      <c r="C12202" s="92" t="str">
        <f t="shared" si="570"/>
        <v>GET /accounts/{AccountId}/standing-orders</v>
      </c>
      <c r="D12202" s="94" t="s">
        <v>207</v>
      </c>
      <c r="E12202" s="93" t="str">
        <f t="shared" si="571"/>
        <v>AISP</v>
      </c>
      <c r="F12202" s="93" t="str">
        <f t="shared" si="572"/>
        <v>Y</v>
      </c>
      <c r="G12202" s="95">
        <v>1099089.0490702803</v>
      </c>
      <c r="H12202" s="101">
        <v>17836.749944702395</v>
      </c>
      <c r="I12202" s="101">
        <v>143.16474412473895</v>
      </c>
      <c r="J12202" s="96"/>
      <c r="K12202" s="96"/>
      <c r="L12202" s="96"/>
      <c r="M12202" s="96"/>
      <c r="N12202" s="96"/>
      <c r="O12202" s="96"/>
      <c r="P12202" s="96"/>
    </row>
    <row r="12203" spans="1:16" x14ac:dyDescent="0.25">
      <c r="A12203" s="100">
        <v>43823</v>
      </c>
      <c r="B12203" s="101">
        <v>15</v>
      </c>
      <c r="C12203" s="92" t="str">
        <f t="shared" si="570"/>
        <v>GET /standing-orders</v>
      </c>
      <c r="D12203" s="94" t="s">
        <v>207</v>
      </c>
      <c r="E12203" s="93" t="str">
        <f t="shared" si="571"/>
        <v>AISP</v>
      </c>
      <c r="F12203" s="93" t="str">
        <f t="shared" si="572"/>
        <v>Y</v>
      </c>
      <c r="G12203" s="95">
        <v>1730388.5078705575</v>
      </c>
      <c r="H12203" s="101">
        <v>43047.923964868838</v>
      </c>
      <c r="I12203" s="101">
        <v>151.19410483061978</v>
      </c>
      <c r="J12203" s="96"/>
      <c r="K12203" s="96"/>
      <c r="L12203" s="96"/>
      <c r="M12203" s="96"/>
      <c r="N12203" s="96"/>
      <c r="O12203" s="96"/>
      <c r="P12203" s="96"/>
    </row>
    <row r="12204" spans="1:16" x14ac:dyDescent="0.25">
      <c r="A12204" s="100">
        <v>43823</v>
      </c>
      <c r="B12204" s="101">
        <v>16</v>
      </c>
      <c r="C12204" s="92" t="str">
        <f t="shared" si="570"/>
        <v>GET /accounts/{AccountId}/product</v>
      </c>
      <c r="D12204" s="94" t="s">
        <v>207</v>
      </c>
      <c r="E12204" s="93" t="str">
        <f t="shared" si="571"/>
        <v>AISP</v>
      </c>
      <c r="F12204" s="93" t="str">
        <f t="shared" si="572"/>
        <v>Y</v>
      </c>
      <c r="G12204" s="95">
        <v>467170.30856476119</v>
      </c>
      <c r="H12204" s="101">
        <v>4995.231570063188</v>
      </c>
      <c r="I12204" s="101">
        <v>179.13034442718248</v>
      </c>
      <c r="J12204" s="96"/>
      <c r="K12204" s="96"/>
      <c r="L12204" s="96"/>
      <c r="M12204" s="96"/>
      <c r="N12204" s="96"/>
      <c r="O12204" s="96"/>
      <c r="P12204" s="96"/>
    </row>
    <row r="12205" spans="1:16" x14ac:dyDescent="0.25">
      <c r="A12205" s="100">
        <v>43823</v>
      </c>
      <c r="B12205" s="101">
        <v>17</v>
      </c>
      <c r="C12205" s="92" t="str">
        <f t="shared" si="570"/>
        <v>GET /products</v>
      </c>
      <c r="D12205" s="94" t="s">
        <v>207</v>
      </c>
      <c r="E12205" s="93" t="str">
        <f t="shared" si="571"/>
        <v>AISP</v>
      </c>
      <c r="F12205" s="93" t="str">
        <f t="shared" si="572"/>
        <v>Y</v>
      </c>
      <c r="G12205" s="95">
        <v>908223.07247513474</v>
      </c>
      <c r="H12205" s="101">
        <v>36450.85352290744</v>
      </c>
      <c r="I12205" s="101">
        <v>255.80335663735514</v>
      </c>
      <c r="J12205" s="96"/>
      <c r="K12205" s="96"/>
      <c r="L12205" s="96"/>
      <c r="M12205" s="96"/>
      <c r="N12205" s="96"/>
      <c r="O12205" s="96"/>
      <c r="P12205" s="96"/>
    </row>
    <row r="12206" spans="1:16" x14ac:dyDescent="0.25">
      <c r="A12206" s="100">
        <v>43823</v>
      </c>
      <c r="B12206" s="101">
        <v>18</v>
      </c>
      <c r="C12206" s="92" t="str">
        <f t="shared" si="570"/>
        <v>GET /accounts/{AccountId}/offers</v>
      </c>
      <c r="D12206" s="94" t="s">
        <v>207</v>
      </c>
      <c r="E12206" s="93" t="str">
        <f t="shared" si="571"/>
        <v>AISP</v>
      </c>
      <c r="F12206" s="93" t="str">
        <f t="shared" si="572"/>
        <v>Y</v>
      </c>
      <c r="G12206" s="95">
        <v>1011061.5602746435</v>
      </c>
      <c r="H12206" s="101">
        <v>37371.719390944367</v>
      </c>
      <c r="I12206" s="101">
        <v>277.63247571628284</v>
      </c>
      <c r="J12206" s="96"/>
      <c r="K12206" s="96"/>
      <c r="L12206" s="96"/>
      <c r="M12206" s="96"/>
      <c r="N12206" s="96"/>
      <c r="O12206" s="96"/>
      <c r="P12206" s="96"/>
    </row>
    <row r="12207" spans="1:16" x14ac:dyDescent="0.25">
      <c r="A12207" s="100">
        <v>43823</v>
      </c>
      <c r="B12207" s="101">
        <v>19</v>
      </c>
      <c r="C12207" s="92" t="str">
        <f t="shared" si="570"/>
        <v>GET /offers</v>
      </c>
      <c r="D12207" s="94" t="s">
        <v>207</v>
      </c>
      <c r="E12207" s="93" t="str">
        <f t="shared" si="571"/>
        <v>AISP</v>
      </c>
      <c r="F12207" s="93" t="str">
        <f t="shared" si="572"/>
        <v>Y</v>
      </c>
      <c r="G12207" s="95">
        <v>3954241.127731327</v>
      </c>
      <c r="H12207" s="101">
        <v>39248.793524450288</v>
      </c>
      <c r="I12207" s="101">
        <v>186.56920636606324</v>
      </c>
      <c r="J12207" s="96"/>
      <c r="K12207" s="96"/>
      <c r="L12207" s="96"/>
      <c r="M12207" s="96"/>
      <c r="N12207" s="96"/>
      <c r="O12207" s="96"/>
      <c r="P12207" s="96"/>
    </row>
    <row r="12208" spans="1:16" x14ac:dyDescent="0.25">
      <c r="A12208" s="100">
        <v>43823</v>
      </c>
      <c r="B12208" s="101">
        <v>20</v>
      </c>
      <c r="C12208" s="92" t="str">
        <f t="shared" si="570"/>
        <v>GET /accounts/{AccountId}/party</v>
      </c>
      <c r="D12208" s="94" t="s">
        <v>207</v>
      </c>
      <c r="E12208" s="93" t="str">
        <f t="shared" si="571"/>
        <v>AISP</v>
      </c>
      <c r="F12208" s="93" t="str">
        <f t="shared" si="572"/>
        <v>Y</v>
      </c>
      <c r="G12208" s="95">
        <v>1370517.4928022472</v>
      </c>
      <c r="H12208" s="101">
        <v>49513.542100108396</v>
      </c>
      <c r="I12208" s="101">
        <v>0</v>
      </c>
      <c r="J12208" s="96"/>
      <c r="K12208" s="96"/>
      <c r="L12208" s="96"/>
      <c r="M12208" s="96"/>
      <c r="N12208" s="96"/>
      <c r="O12208" s="96"/>
      <c r="P12208" s="96"/>
    </row>
    <row r="12209" spans="1:16" x14ac:dyDescent="0.25">
      <c r="A12209" s="100">
        <v>43823</v>
      </c>
      <c r="B12209" s="101">
        <v>21</v>
      </c>
      <c r="C12209" s="92" t="str">
        <f t="shared" si="570"/>
        <v>GET /party</v>
      </c>
      <c r="D12209" s="94" t="s">
        <v>207</v>
      </c>
      <c r="E12209" s="93" t="str">
        <f t="shared" si="571"/>
        <v>AISP</v>
      </c>
      <c r="F12209" s="93" t="str">
        <f t="shared" si="572"/>
        <v>Y</v>
      </c>
      <c r="G12209" s="95">
        <v>1027919.1298477799</v>
      </c>
      <c r="H12209" s="102">
        <v>10703.297682518367</v>
      </c>
      <c r="I12209" s="102">
        <v>432.0366619190649</v>
      </c>
      <c r="J12209" s="96"/>
      <c r="K12209" s="96"/>
      <c r="L12209" s="96"/>
      <c r="M12209" s="96"/>
      <c r="N12209" s="96"/>
      <c r="O12209" s="96"/>
      <c r="P12209" s="96"/>
    </row>
    <row r="12210" spans="1:16" x14ac:dyDescent="0.25">
      <c r="A12210" s="100">
        <v>43823</v>
      </c>
      <c r="B12210" s="101">
        <v>22</v>
      </c>
      <c r="C12210" s="92" t="str">
        <f t="shared" si="570"/>
        <v>GET /accounts/{AccountId}/scheduled-payments</v>
      </c>
      <c r="D12210" s="94" t="s">
        <v>207</v>
      </c>
      <c r="E12210" s="93" t="str">
        <f t="shared" si="571"/>
        <v>AISP</v>
      </c>
      <c r="F12210" s="93" t="str">
        <f t="shared" si="572"/>
        <v>Y</v>
      </c>
      <c r="G12210" s="95">
        <v>1204830.9945369372</v>
      </c>
      <c r="H12210" s="102">
        <v>36477.372004628618</v>
      </c>
      <c r="I12210" s="102">
        <v>3.5658553030654367</v>
      </c>
      <c r="J12210" s="96"/>
      <c r="K12210" s="96"/>
      <c r="L12210" s="96"/>
      <c r="M12210" s="96"/>
      <c r="N12210" s="96"/>
      <c r="O12210" s="96"/>
      <c r="P12210" s="96"/>
    </row>
    <row r="12211" spans="1:16" x14ac:dyDescent="0.25">
      <c r="A12211" s="100">
        <v>43823</v>
      </c>
      <c r="B12211" s="101">
        <v>23</v>
      </c>
      <c r="C12211" s="92" t="str">
        <f t="shared" si="570"/>
        <v>GET /scheduled-payments</v>
      </c>
      <c r="D12211" s="94" t="s">
        <v>207</v>
      </c>
      <c r="E12211" s="93" t="str">
        <f t="shared" si="571"/>
        <v>AISP</v>
      </c>
      <c r="F12211" s="93" t="str">
        <f t="shared" si="572"/>
        <v>Y</v>
      </c>
      <c r="G12211" s="95">
        <v>2012834.4505825762</v>
      </c>
      <c r="H12211" s="102">
        <v>35038.146554668339</v>
      </c>
      <c r="I12211" s="102">
        <v>92.90952523194531</v>
      </c>
      <c r="J12211" s="96"/>
      <c r="K12211" s="96"/>
      <c r="L12211" s="96"/>
      <c r="M12211" s="96"/>
      <c r="N12211" s="96"/>
      <c r="O12211" s="96"/>
      <c r="P12211" s="96"/>
    </row>
    <row r="12212" spans="1:16" x14ac:dyDescent="0.25">
      <c r="A12212" s="100">
        <v>43823</v>
      </c>
      <c r="B12212" s="101">
        <v>24</v>
      </c>
      <c r="C12212" s="92" t="str">
        <f t="shared" si="570"/>
        <v>GET /accounts/{AccountId}/statements</v>
      </c>
      <c r="D12212" s="94" t="s">
        <v>207</v>
      </c>
      <c r="E12212" s="93" t="str">
        <f t="shared" si="571"/>
        <v>AISP</v>
      </c>
      <c r="F12212" s="93" t="str">
        <f t="shared" si="572"/>
        <v>Y</v>
      </c>
      <c r="G12212" s="95">
        <v>1144849.5191533896</v>
      </c>
      <c r="H12212" s="102">
        <v>13876.575558302107</v>
      </c>
      <c r="I12212" s="102">
        <v>147.78345886133314</v>
      </c>
      <c r="J12212" s="96"/>
      <c r="K12212" s="96"/>
      <c r="L12212" s="96"/>
      <c r="M12212" s="96"/>
      <c r="N12212" s="96"/>
      <c r="O12212" s="96"/>
      <c r="P12212" s="96"/>
    </row>
    <row r="12213" spans="1:16" x14ac:dyDescent="0.25">
      <c r="A12213" s="100">
        <v>43823</v>
      </c>
      <c r="B12213" s="101">
        <v>25</v>
      </c>
      <c r="C12213" s="92" t="str">
        <f t="shared" si="570"/>
        <v>GET /accounts/{AccountId}/statements/{StatementId}</v>
      </c>
      <c r="D12213" s="94" t="s">
        <v>207</v>
      </c>
      <c r="E12213" s="93" t="str">
        <f t="shared" si="571"/>
        <v>AISP</v>
      </c>
      <c r="F12213" s="93" t="str">
        <f t="shared" si="572"/>
        <v>Y</v>
      </c>
      <c r="G12213" s="95">
        <v>1332143.5812203535</v>
      </c>
      <c r="H12213" s="102">
        <v>23459.718311339446</v>
      </c>
      <c r="I12213" s="102">
        <v>131.27756388174231</v>
      </c>
      <c r="J12213" s="96"/>
      <c r="K12213" s="96"/>
      <c r="L12213" s="96"/>
      <c r="M12213" s="96"/>
      <c r="N12213" s="96"/>
      <c r="O12213" s="96"/>
      <c r="P12213" s="96"/>
    </row>
    <row r="12214" spans="1:16" x14ac:dyDescent="0.25">
      <c r="A12214" s="100">
        <v>43823</v>
      </c>
      <c r="B12214" s="101">
        <v>26</v>
      </c>
      <c r="C12214" s="92" t="str">
        <f t="shared" si="570"/>
        <v>GET /accounts/{AccountId}/statements/{StatementId}/file</v>
      </c>
      <c r="D12214" s="94" t="s">
        <v>207</v>
      </c>
      <c r="E12214" s="93" t="str">
        <f t="shared" si="571"/>
        <v>AISP</v>
      </c>
      <c r="F12214" s="93" t="str">
        <f t="shared" si="572"/>
        <v>Y</v>
      </c>
      <c r="G12214" s="95">
        <v>2787439.5624540439</v>
      </c>
      <c r="H12214" s="102">
        <v>24979.565256440528</v>
      </c>
      <c r="I12214" s="102">
        <v>95.840164051373932</v>
      </c>
      <c r="J12214" s="96"/>
      <c r="K12214" s="96"/>
      <c r="L12214" s="96"/>
      <c r="M12214" s="96"/>
      <c r="N12214" s="96"/>
      <c r="O12214" s="96"/>
      <c r="P12214" s="96"/>
    </row>
    <row r="12215" spans="1:16" x14ac:dyDescent="0.25">
      <c r="A12215" s="100">
        <v>43823</v>
      </c>
      <c r="B12215" s="101">
        <v>27</v>
      </c>
      <c r="C12215" s="92" t="str">
        <f t="shared" si="570"/>
        <v>GET /accounts/{AccountId}/statements/{StatementId}/transactions</v>
      </c>
      <c r="D12215" s="94" t="s">
        <v>207</v>
      </c>
      <c r="E12215" s="93" t="str">
        <f t="shared" si="571"/>
        <v>AISP</v>
      </c>
      <c r="F12215" s="93" t="str">
        <f t="shared" si="572"/>
        <v>Y</v>
      </c>
      <c r="G12215" s="95">
        <v>34293239.254789993</v>
      </c>
      <c r="H12215" s="102">
        <v>7987.4471954617566</v>
      </c>
      <c r="I12215" s="102">
        <v>271.77730666089337</v>
      </c>
      <c r="J12215" s="96"/>
      <c r="K12215" s="96"/>
      <c r="L12215" s="96"/>
      <c r="M12215" s="96"/>
      <c r="N12215" s="96"/>
      <c r="O12215" s="96"/>
      <c r="P12215" s="96"/>
    </row>
    <row r="12216" spans="1:16" x14ac:dyDescent="0.25">
      <c r="A12216" s="100">
        <v>43823</v>
      </c>
      <c r="B12216" s="101">
        <v>28</v>
      </c>
      <c r="C12216" s="92" t="str">
        <f t="shared" si="570"/>
        <v>GET /statements</v>
      </c>
      <c r="D12216" s="94" t="s">
        <v>207</v>
      </c>
      <c r="E12216" s="93" t="str">
        <f t="shared" si="571"/>
        <v>AISP</v>
      </c>
      <c r="F12216" s="93" t="str">
        <f t="shared" si="572"/>
        <v>Y</v>
      </c>
      <c r="G12216" s="95">
        <v>4084925.8780869893</v>
      </c>
      <c r="H12216" s="102">
        <v>40585.537721488974</v>
      </c>
      <c r="I12216" s="102">
        <v>79.857317717268444</v>
      </c>
      <c r="J12216" s="96"/>
      <c r="K12216" s="96"/>
      <c r="L12216" s="96"/>
      <c r="M12216" s="96"/>
      <c r="N12216" s="96"/>
      <c r="O12216" s="96"/>
      <c r="P12216" s="96"/>
    </row>
    <row r="12217" spans="1:16" x14ac:dyDescent="0.25">
      <c r="A12217" s="100">
        <v>43823</v>
      </c>
      <c r="B12217" s="101">
        <v>29</v>
      </c>
      <c r="C12217" s="92" t="str">
        <f t="shared" si="570"/>
        <v>POST /domestic-payment-consents</v>
      </c>
      <c r="D12217" s="94" t="s">
        <v>207</v>
      </c>
      <c r="E12217" s="93" t="str">
        <f t="shared" si="571"/>
        <v>PISP</v>
      </c>
      <c r="F12217" s="93" t="str">
        <f t="shared" si="572"/>
        <v>N</v>
      </c>
      <c r="G12217" s="95">
        <v>3668682.3469572677</v>
      </c>
      <c r="H12217" s="102">
        <v>8942.2039318641073</v>
      </c>
      <c r="I12217" s="102">
        <v>106.44528422934592</v>
      </c>
      <c r="J12217" s="96"/>
      <c r="K12217" s="96"/>
      <c r="L12217" s="96"/>
      <c r="M12217" s="96"/>
      <c r="N12217" s="96"/>
      <c r="O12217" s="96"/>
      <c r="P12217" s="96"/>
    </row>
    <row r="12218" spans="1:16" x14ac:dyDescent="0.25">
      <c r="A12218" s="100">
        <v>43823</v>
      </c>
      <c r="B12218" s="101">
        <v>30</v>
      </c>
      <c r="C12218" s="92" t="str">
        <f t="shared" si="570"/>
        <v>GET /domestic-payment-consents/{ConsentId}</v>
      </c>
      <c r="D12218" s="94" t="s">
        <v>207</v>
      </c>
      <c r="E12218" s="93" t="str">
        <f t="shared" si="571"/>
        <v>PISP</v>
      </c>
      <c r="F12218" s="93" t="str">
        <f t="shared" si="572"/>
        <v>N</v>
      </c>
      <c r="G12218" s="95">
        <v>13978888.157042967</v>
      </c>
      <c r="H12218" s="102">
        <v>17320.720892758727</v>
      </c>
      <c r="I12218" s="102">
        <v>162.55762103847113</v>
      </c>
      <c r="J12218" s="96"/>
      <c r="K12218" s="96"/>
      <c r="L12218" s="96"/>
      <c r="M12218" s="96"/>
      <c r="N12218" s="96"/>
      <c r="O12218" s="96"/>
      <c r="P12218" s="96"/>
    </row>
    <row r="12219" spans="1:16" x14ac:dyDescent="0.25">
      <c r="A12219" s="100">
        <v>43823</v>
      </c>
      <c r="B12219" s="101">
        <v>31</v>
      </c>
      <c r="C12219" s="92" t="str">
        <f t="shared" si="570"/>
        <v>POST /domestic-payments</v>
      </c>
      <c r="D12219" s="94" t="s">
        <v>207</v>
      </c>
      <c r="E12219" s="93" t="str">
        <f t="shared" si="571"/>
        <v>PISP</v>
      </c>
      <c r="F12219" s="93" t="str">
        <f t="shared" si="572"/>
        <v>Y</v>
      </c>
      <c r="G12219" s="95">
        <v>4840852.4937635241</v>
      </c>
      <c r="H12219" s="102">
        <v>14883.803653432074</v>
      </c>
      <c r="I12219" s="102">
        <v>7.1281547304510413</v>
      </c>
      <c r="J12219" s="96"/>
      <c r="K12219" s="96"/>
      <c r="L12219" s="96"/>
      <c r="M12219" s="96"/>
      <c r="N12219" s="96"/>
      <c r="O12219" s="96"/>
      <c r="P12219" s="96"/>
    </row>
    <row r="12220" spans="1:16" x14ac:dyDescent="0.25">
      <c r="A12220" s="100">
        <v>43823</v>
      </c>
      <c r="B12220" s="101">
        <v>32</v>
      </c>
      <c r="C12220" s="92" t="str">
        <f t="shared" si="570"/>
        <v>GET /domestic-payments/{DomesticPaymentId}</v>
      </c>
      <c r="D12220" s="94" t="s">
        <v>207</v>
      </c>
      <c r="E12220" s="93" t="str">
        <f t="shared" si="571"/>
        <v>PISP</v>
      </c>
      <c r="F12220" s="93" t="str">
        <f t="shared" si="572"/>
        <v>Y</v>
      </c>
      <c r="G12220" s="95">
        <v>34472890.986105539</v>
      </c>
      <c r="H12220" s="102">
        <v>37371.820441626413</v>
      </c>
      <c r="I12220" s="102">
        <v>69.73744847944505</v>
      </c>
      <c r="J12220" s="96"/>
      <c r="K12220" s="96"/>
      <c r="L12220" s="96"/>
      <c r="M12220" s="96"/>
      <c r="N12220" s="96"/>
      <c r="O12220" s="96"/>
      <c r="P12220" s="96"/>
    </row>
    <row r="12221" spans="1:16" x14ac:dyDescent="0.25">
      <c r="A12221" s="100">
        <v>43823</v>
      </c>
      <c r="B12221" s="101">
        <v>33</v>
      </c>
      <c r="C12221" s="92" t="str">
        <f t="shared" si="570"/>
        <v>POST /domestic-scheduled-payment-consents</v>
      </c>
      <c r="D12221" s="94" t="s">
        <v>207</v>
      </c>
      <c r="E12221" s="93" t="str">
        <f t="shared" si="571"/>
        <v>PISP</v>
      </c>
      <c r="F12221" s="93" t="str">
        <f t="shared" si="572"/>
        <v>N</v>
      </c>
      <c r="G12221" s="95">
        <v>20440849.735881895</v>
      </c>
      <c r="H12221" s="102">
        <v>17679.752330368963</v>
      </c>
      <c r="I12221" s="102">
        <v>116.9540736049057</v>
      </c>
      <c r="J12221" s="96"/>
      <c r="K12221" s="96"/>
      <c r="L12221" s="96"/>
      <c r="M12221" s="96"/>
      <c r="N12221" s="96"/>
      <c r="O12221" s="96"/>
      <c r="P12221" s="96"/>
    </row>
    <row r="12222" spans="1:16" x14ac:dyDescent="0.25">
      <c r="A12222" s="100">
        <v>43823</v>
      </c>
      <c r="B12222" s="101">
        <v>34</v>
      </c>
      <c r="C12222" s="92" t="str">
        <f t="shared" si="570"/>
        <v>GET /domestic-scheduled-payment-consents/{ConsentId}</v>
      </c>
      <c r="D12222" s="94" t="s">
        <v>207</v>
      </c>
      <c r="E12222" s="93" t="str">
        <f t="shared" si="571"/>
        <v>PISP</v>
      </c>
      <c r="F12222" s="93" t="str">
        <f t="shared" si="572"/>
        <v>N</v>
      </c>
      <c r="G12222" s="95">
        <v>11579532.088457145</v>
      </c>
      <c r="H12222" s="102">
        <v>14533.049775430985</v>
      </c>
      <c r="I12222" s="102">
        <v>78.524197930337493</v>
      </c>
      <c r="J12222" s="96"/>
      <c r="K12222" s="96"/>
      <c r="L12222" s="96"/>
      <c r="M12222" s="96"/>
      <c r="N12222" s="96"/>
      <c r="O12222" s="96"/>
      <c r="P12222" s="96"/>
    </row>
    <row r="12223" spans="1:16" x14ac:dyDescent="0.25">
      <c r="A12223" s="100">
        <v>43823</v>
      </c>
      <c r="B12223" s="101">
        <v>35</v>
      </c>
      <c r="C12223" s="92" t="str">
        <f t="shared" si="570"/>
        <v>POST /domestic-scheduled-payments</v>
      </c>
      <c r="D12223" s="94" t="s">
        <v>207</v>
      </c>
      <c r="E12223" s="93" t="str">
        <f t="shared" si="571"/>
        <v>PISP</v>
      </c>
      <c r="F12223" s="93" t="str">
        <f t="shared" si="572"/>
        <v>Y</v>
      </c>
      <c r="G12223" s="95">
        <v>33772048.727389507</v>
      </c>
      <c r="H12223" s="102">
        <v>44314.198715121551</v>
      </c>
      <c r="I12223" s="102">
        <v>180.81523349222687</v>
      </c>
      <c r="J12223" s="96"/>
      <c r="K12223" s="96"/>
      <c r="L12223" s="96"/>
      <c r="M12223" s="96"/>
      <c r="N12223" s="96"/>
      <c r="O12223" s="96"/>
      <c r="P12223" s="96"/>
    </row>
    <row r="12224" spans="1:16" x14ac:dyDescent="0.25">
      <c r="A12224" s="100">
        <v>43823</v>
      </c>
      <c r="B12224" s="101">
        <v>36</v>
      </c>
      <c r="C12224" s="92" t="str">
        <f t="shared" si="570"/>
        <v>GET /domestic-scheduled-payments/{DomesticScheduledPaymentId}</v>
      </c>
      <c r="D12224" s="94" t="s">
        <v>207</v>
      </c>
      <c r="E12224" s="93" t="str">
        <f t="shared" si="571"/>
        <v>PISP</v>
      </c>
      <c r="F12224" s="93" t="str">
        <f t="shared" si="572"/>
        <v>Y</v>
      </c>
      <c r="G12224" s="95">
        <v>15007113.795842011</v>
      </c>
      <c r="H12224" s="102">
        <v>31787.898021740519</v>
      </c>
      <c r="I12224" s="102">
        <v>97.243138976299619</v>
      </c>
      <c r="J12224" s="96"/>
      <c r="K12224" s="96"/>
      <c r="L12224" s="96"/>
      <c r="M12224" s="96"/>
      <c r="N12224" s="96"/>
      <c r="O12224" s="96"/>
      <c r="P12224" s="96"/>
    </row>
    <row r="12225" spans="1:16" x14ac:dyDescent="0.25">
      <c r="A12225" s="100">
        <v>43823</v>
      </c>
      <c r="B12225" s="101">
        <v>37</v>
      </c>
      <c r="C12225" s="92" t="str">
        <f t="shared" si="570"/>
        <v>POST /domestic-standing-order-consents</v>
      </c>
      <c r="D12225" s="94" t="s">
        <v>207</v>
      </c>
      <c r="E12225" s="93" t="str">
        <f t="shared" si="571"/>
        <v>PISP</v>
      </c>
      <c r="F12225" s="93" t="str">
        <f t="shared" si="572"/>
        <v>N</v>
      </c>
      <c r="G12225" s="95">
        <v>28093869.239239</v>
      </c>
      <c r="H12225" s="102">
        <v>26146.066996676222</v>
      </c>
      <c r="I12225" s="102">
        <v>245.80164918073166</v>
      </c>
      <c r="J12225" s="96"/>
      <c r="K12225" s="96"/>
      <c r="L12225" s="96"/>
      <c r="M12225" s="96"/>
      <c r="N12225" s="96"/>
      <c r="O12225" s="96"/>
      <c r="P12225" s="96"/>
    </row>
    <row r="12226" spans="1:16" x14ac:dyDescent="0.25">
      <c r="A12226" s="100">
        <v>43823</v>
      </c>
      <c r="B12226" s="101">
        <v>38</v>
      </c>
      <c r="C12226" s="92" t="str">
        <f t="shared" si="570"/>
        <v>GET /domestic-standing-order-consents/{ConsentId}</v>
      </c>
      <c r="D12226" s="94" t="s">
        <v>207</v>
      </c>
      <c r="E12226" s="93" t="str">
        <f t="shared" si="571"/>
        <v>PISP</v>
      </c>
      <c r="F12226" s="93" t="str">
        <f t="shared" si="572"/>
        <v>N</v>
      </c>
      <c r="G12226" s="95">
        <v>27821105.302701779</v>
      </c>
      <c r="H12226" s="102">
        <v>29621.146124980518</v>
      </c>
      <c r="I12226" s="102">
        <v>223.8653819887723</v>
      </c>
      <c r="J12226" s="96"/>
      <c r="K12226" s="96"/>
      <c r="L12226" s="96"/>
      <c r="M12226" s="96"/>
      <c r="N12226" s="96"/>
      <c r="O12226" s="96"/>
      <c r="P12226" s="96"/>
    </row>
    <row r="12227" spans="1:16" x14ac:dyDescent="0.25">
      <c r="A12227" s="100">
        <v>43823</v>
      </c>
      <c r="B12227" s="101">
        <v>39</v>
      </c>
      <c r="C12227" s="92" t="str">
        <f t="shared" si="570"/>
        <v>POST /domestic-standing-orders</v>
      </c>
      <c r="D12227" s="94" t="s">
        <v>207</v>
      </c>
      <c r="E12227" s="93" t="str">
        <f t="shared" si="571"/>
        <v>PISP</v>
      </c>
      <c r="F12227" s="93" t="str">
        <f t="shared" si="572"/>
        <v>Y</v>
      </c>
      <c r="G12227" s="95">
        <v>8123858.2911298973</v>
      </c>
      <c r="H12227" s="102">
        <v>21426.912758872448</v>
      </c>
      <c r="I12227" s="102">
        <v>1.9889844294021375</v>
      </c>
      <c r="J12227" s="96"/>
      <c r="K12227" s="96"/>
      <c r="L12227" s="96"/>
      <c r="M12227" s="96"/>
      <c r="N12227" s="96"/>
      <c r="O12227" s="96"/>
      <c r="P12227" s="96"/>
    </row>
    <row r="12228" spans="1:16" x14ac:dyDescent="0.25">
      <c r="A12228" s="100">
        <v>43823</v>
      </c>
      <c r="B12228" s="101">
        <v>40</v>
      </c>
      <c r="C12228" s="92" t="str">
        <f t="shared" si="570"/>
        <v>GET /domestic-standing-orders/{DomesticStandingOrderId}</v>
      </c>
      <c r="D12228" s="94" t="s">
        <v>207</v>
      </c>
      <c r="E12228" s="93" t="str">
        <f t="shared" si="571"/>
        <v>PISP</v>
      </c>
      <c r="F12228" s="93" t="str">
        <f t="shared" si="572"/>
        <v>Y</v>
      </c>
      <c r="G12228" s="95">
        <v>5858441.8058968075</v>
      </c>
      <c r="H12228" s="102">
        <v>8811.9554148181942</v>
      </c>
      <c r="I12228" s="102">
        <v>242.0898424634488</v>
      </c>
      <c r="J12228" s="96"/>
      <c r="K12228" s="96"/>
      <c r="L12228" s="96"/>
      <c r="M12228" s="96"/>
      <c r="N12228" s="96"/>
      <c r="O12228" s="96"/>
      <c r="P12228" s="96"/>
    </row>
    <row r="12229" spans="1:16" x14ac:dyDescent="0.25">
      <c r="A12229" s="100">
        <v>43823</v>
      </c>
      <c r="B12229" s="101">
        <v>41</v>
      </c>
      <c r="C12229" s="92" t="str">
        <f t="shared" si="570"/>
        <v>POST /international-payment-consents</v>
      </c>
      <c r="D12229" s="94" t="s">
        <v>207</v>
      </c>
      <c r="E12229" s="93" t="str">
        <f t="shared" si="571"/>
        <v>PISP</v>
      </c>
      <c r="F12229" s="93" t="str">
        <f t="shared" si="572"/>
        <v>N</v>
      </c>
      <c r="G12229" s="95">
        <v>34673543.868560553</v>
      </c>
      <c r="H12229" s="102">
        <v>45447.950281335237</v>
      </c>
      <c r="I12229" s="102">
        <v>67.029416654841668</v>
      </c>
      <c r="J12229" s="96"/>
      <c r="K12229" s="96"/>
      <c r="L12229" s="96"/>
      <c r="M12229" s="96"/>
      <c r="N12229" s="96"/>
      <c r="O12229" s="96"/>
      <c r="P12229" s="96"/>
    </row>
    <row r="12230" spans="1:16" x14ac:dyDescent="0.25">
      <c r="A12230" s="100">
        <v>43823</v>
      </c>
      <c r="B12230" s="101">
        <v>42</v>
      </c>
      <c r="C12230" s="92" t="str">
        <f t="shared" si="570"/>
        <v>GET /international-payment-consents/{ConsentId}</v>
      </c>
      <c r="D12230" s="94" t="s">
        <v>207</v>
      </c>
      <c r="E12230" s="93" t="str">
        <f t="shared" si="571"/>
        <v>PISP</v>
      </c>
      <c r="F12230" s="93" t="str">
        <f t="shared" si="572"/>
        <v>N</v>
      </c>
      <c r="G12230" s="95">
        <v>32761505.68175951</v>
      </c>
      <c r="H12230" s="102">
        <v>29793.824568613465</v>
      </c>
      <c r="I12230" s="102">
        <v>278.28667963573918</v>
      </c>
      <c r="J12230" s="96"/>
      <c r="K12230" s="96"/>
      <c r="L12230" s="96"/>
      <c r="M12230" s="96"/>
      <c r="N12230" s="96"/>
      <c r="O12230" s="96"/>
      <c r="P12230" s="96"/>
    </row>
    <row r="12231" spans="1:16" x14ac:dyDescent="0.25">
      <c r="A12231" s="100">
        <v>43823</v>
      </c>
      <c r="B12231" s="101">
        <v>43</v>
      </c>
      <c r="C12231" s="92" t="str">
        <f t="shared" si="570"/>
        <v>POST /international-payments</v>
      </c>
      <c r="D12231" s="94" t="s">
        <v>207</v>
      </c>
      <c r="E12231" s="93" t="str">
        <f t="shared" si="571"/>
        <v>PISP</v>
      </c>
      <c r="F12231" s="93" t="str">
        <f t="shared" si="572"/>
        <v>Y</v>
      </c>
      <c r="G12231" s="95">
        <v>40367652.883414395</v>
      </c>
      <c r="H12231" s="102">
        <v>42250.679408379721</v>
      </c>
      <c r="I12231" s="102">
        <v>46.54685106039711</v>
      </c>
      <c r="J12231" s="96"/>
      <c r="K12231" s="96"/>
      <c r="L12231" s="96"/>
      <c r="M12231" s="96"/>
      <c r="N12231" s="96"/>
      <c r="O12231" s="96"/>
      <c r="P12231" s="96"/>
    </row>
    <row r="12232" spans="1:16" x14ac:dyDescent="0.25">
      <c r="A12232" s="100">
        <v>43823</v>
      </c>
      <c r="B12232" s="101">
        <v>44</v>
      </c>
      <c r="C12232" s="92" t="str">
        <f t="shared" ref="C12232:C12295" si="573">VLOOKUP($B12232,endpoints,3)</f>
        <v>GET /international-payments/{InternationalPaymentId}</v>
      </c>
      <c r="D12232" s="94" t="s">
        <v>207</v>
      </c>
      <c r="E12232" s="93" t="str">
        <f t="shared" ref="E12232:E12295" si="574">VLOOKUP($B12232,endpoints,4)</f>
        <v>PISP</v>
      </c>
      <c r="F12232" s="93" t="str">
        <f t="shared" ref="F12232:F12295" si="575">VLOOKUP($B12232,endpoints,5)</f>
        <v>Y</v>
      </c>
      <c r="G12232" s="95">
        <v>13353666.984721586</v>
      </c>
      <c r="H12232" s="102">
        <v>18925.08507886983</v>
      </c>
      <c r="I12232" s="102">
        <v>67.413890589392167</v>
      </c>
      <c r="J12232" s="96"/>
      <c r="K12232" s="96"/>
      <c r="L12232" s="96"/>
      <c r="M12232" s="96"/>
      <c r="N12232" s="96"/>
      <c r="O12232" s="96"/>
      <c r="P12232" s="96"/>
    </row>
    <row r="12233" spans="1:16" x14ac:dyDescent="0.25">
      <c r="A12233" s="100">
        <v>43823</v>
      </c>
      <c r="B12233" s="101">
        <v>45</v>
      </c>
      <c r="C12233" s="92" t="str">
        <f t="shared" si="573"/>
        <v>POST /international-scheduled-payment-consents</v>
      </c>
      <c r="D12233" s="94" t="s">
        <v>207</v>
      </c>
      <c r="E12233" s="93" t="str">
        <f t="shared" si="574"/>
        <v>PISP</v>
      </c>
      <c r="F12233" s="93" t="str">
        <f t="shared" si="575"/>
        <v>N</v>
      </c>
      <c r="G12233" s="95">
        <v>30250615.733407702</v>
      </c>
      <c r="H12233" s="102">
        <v>33932.612232354542</v>
      </c>
      <c r="I12233" s="102">
        <v>16.268232819177971</v>
      </c>
      <c r="J12233" s="96"/>
      <c r="K12233" s="96"/>
      <c r="L12233" s="96"/>
      <c r="M12233" s="96"/>
      <c r="N12233" s="96"/>
      <c r="O12233" s="96"/>
      <c r="P12233" s="96"/>
    </row>
    <row r="12234" spans="1:16" x14ac:dyDescent="0.25">
      <c r="A12234" s="100">
        <v>43823</v>
      </c>
      <c r="B12234" s="101">
        <v>46</v>
      </c>
      <c r="C12234" s="92" t="str">
        <f t="shared" si="573"/>
        <v>GET /international-scheduled-payment-consents/{ConsentId}</v>
      </c>
      <c r="D12234" s="94" t="s">
        <v>207</v>
      </c>
      <c r="E12234" s="93" t="str">
        <f t="shared" si="574"/>
        <v>PISP</v>
      </c>
      <c r="F12234" s="93" t="str">
        <f t="shared" si="575"/>
        <v>N</v>
      </c>
      <c r="G12234" s="95">
        <v>9752289.7601563781</v>
      </c>
      <c r="H12234" s="102">
        <v>30990.239800990301</v>
      </c>
      <c r="I12234" s="102">
        <v>28.913702107421599</v>
      </c>
      <c r="J12234" s="96"/>
      <c r="K12234" s="96"/>
      <c r="L12234" s="96"/>
      <c r="M12234" s="96"/>
      <c r="N12234" s="96"/>
      <c r="O12234" s="96"/>
      <c r="P12234" s="96"/>
    </row>
    <row r="12235" spans="1:16" x14ac:dyDescent="0.25">
      <c r="A12235" s="100">
        <v>43823</v>
      </c>
      <c r="B12235" s="101">
        <v>47</v>
      </c>
      <c r="C12235" s="92" t="str">
        <f t="shared" si="573"/>
        <v>POST /international-scheduled-payments</v>
      </c>
      <c r="D12235" s="94" t="s">
        <v>207</v>
      </c>
      <c r="E12235" s="93" t="str">
        <f t="shared" si="574"/>
        <v>PISP</v>
      </c>
      <c r="F12235" s="93" t="str">
        <f t="shared" si="575"/>
        <v>Y</v>
      </c>
      <c r="G12235" s="95">
        <v>14464885.246049553</v>
      </c>
      <c r="H12235" s="102">
        <v>23364.668187141553</v>
      </c>
      <c r="I12235" s="102">
        <v>76.76837850681099</v>
      </c>
      <c r="J12235" s="96"/>
      <c r="K12235" s="96"/>
      <c r="L12235" s="96"/>
      <c r="M12235" s="96"/>
      <c r="N12235" s="96"/>
      <c r="O12235" s="96"/>
      <c r="P12235" s="96"/>
    </row>
    <row r="12236" spans="1:16" x14ac:dyDescent="0.25">
      <c r="A12236" s="100">
        <v>43823</v>
      </c>
      <c r="B12236" s="101">
        <v>48</v>
      </c>
      <c r="C12236" s="92" t="str">
        <f t="shared" si="573"/>
        <v>GET /international-scheduled-payments/{InternationalScheduledPaymentId}</v>
      </c>
      <c r="D12236" s="94" t="s">
        <v>207</v>
      </c>
      <c r="E12236" s="93" t="str">
        <f t="shared" si="574"/>
        <v>PISP</v>
      </c>
      <c r="F12236" s="93" t="str">
        <f t="shared" si="575"/>
        <v>Y</v>
      </c>
      <c r="G12236" s="95">
        <v>22671728.224936869</v>
      </c>
      <c r="H12236" s="102">
        <v>36065.349861298455</v>
      </c>
      <c r="I12236" s="102">
        <v>63.536972808747343</v>
      </c>
      <c r="J12236" s="96"/>
      <c r="K12236" s="96"/>
      <c r="L12236" s="96"/>
      <c r="M12236" s="96"/>
      <c r="N12236" s="96"/>
      <c r="O12236" s="96"/>
      <c r="P12236" s="96"/>
    </row>
    <row r="12237" spans="1:16" x14ac:dyDescent="0.25">
      <c r="A12237" s="100">
        <v>43823</v>
      </c>
      <c r="B12237" s="101">
        <v>49</v>
      </c>
      <c r="C12237" s="92" t="str">
        <f t="shared" si="573"/>
        <v>POST /international-standing-order-consents</v>
      </c>
      <c r="D12237" s="94" t="s">
        <v>207</v>
      </c>
      <c r="E12237" s="93" t="str">
        <f t="shared" si="574"/>
        <v>PISP</v>
      </c>
      <c r="F12237" s="93" t="str">
        <f t="shared" si="575"/>
        <v>N</v>
      </c>
      <c r="G12237" s="95">
        <v>4342944.6812697845</v>
      </c>
      <c r="H12237" s="102">
        <v>11382.842369491027</v>
      </c>
      <c r="I12237" s="102">
        <v>7.1516025614683567</v>
      </c>
      <c r="J12237" s="96"/>
      <c r="K12237" s="96"/>
      <c r="L12237" s="96"/>
      <c r="M12237" s="96"/>
      <c r="N12237" s="96"/>
      <c r="O12237" s="96"/>
      <c r="P12237" s="96"/>
    </row>
    <row r="12238" spans="1:16" x14ac:dyDescent="0.25">
      <c r="A12238" s="100">
        <v>43823</v>
      </c>
      <c r="B12238" s="101">
        <v>50</v>
      </c>
      <c r="C12238" s="92" t="str">
        <f t="shared" si="573"/>
        <v>GET /international-standing-order-consents/{ConsentId}</v>
      </c>
      <c r="D12238" s="94" t="s">
        <v>207</v>
      </c>
      <c r="E12238" s="93" t="str">
        <f t="shared" si="574"/>
        <v>PISP</v>
      </c>
      <c r="F12238" s="93" t="str">
        <f t="shared" si="575"/>
        <v>N</v>
      </c>
      <c r="G12238" s="95">
        <v>18362627.585795823</v>
      </c>
      <c r="H12238" s="102">
        <v>31974.99201421961</v>
      </c>
      <c r="I12238" s="102">
        <v>305.7225103787635</v>
      </c>
      <c r="J12238" s="96"/>
      <c r="K12238" s="96"/>
      <c r="L12238" s="96"/>
      <c r="M12238" s="96"/>
      <c r="N12238" s="96"/>
      <c r="O12238" s="96"/>
      <c r="P12238" s="96"/>
    </row>
    <row r="12239" spans="1:16" x14ac:dyDescent="0.25">
      <c r="A12239" s="100">
        <v>43823</v>
      </c>
      <c r="B12239" s="101">
        <v>51</v>
      </c>
      <c r="C12239" s="92" t="str">
        <f t="shared" si="573"/>
        <v>POST /international-standing-orders</v>
      </c>
      <c r="D12239" s="94" t="s">
        <v>207</v>
      </c>
      <c r="E12239" s="93" t="str">
        <f t="shared" si="574"/>
        <v>PISP</v>
      </c>
      <c r="F12239" s="93" t="str">
        <f t="shared" si="575"/>
        <v>Y</v>
      </c>
      <c r="G12239" s="95">
        <v>16524286.029445808</v>
      </c>
      <c r="H12239" s="102">
        <v>25618.516278655337</v>
      </c>
      <c r="I12239" s="102">
        <v>272.91292502640891</v>
      </c>
      <c r="J12239" s="96"/>
      <c r="K12239" s="96"/>
      <c r="L12239" s="96"/>
      <c r="M12239" s="96"/>
      <c r="N12239" s="96"/>
      <c r="O12239" s="96"/>
      <c r="P12239" s="96"/>
    </row>
    <row r="12240" spans="1:16" x14ac:dyDescent="0.25">
      <c r="A12240" s="100">
        <v>43823</v>
      </c>
      <c r="B12240" s="101">
        <v>52</v>
      </c>
      <c r="C12240" s="92" t="str">
        <f t="shared" si="573"/>
        <v>GET /international-standing-orders/{InternationalStandingOrderPaymentId}</v>
      </c>
      <c r="D12240" s="94" t="s">
        <v>207</v>
      </c>
      <c r="E12240" s="93" t="str">
        <f t="shared" si="574"/>
        <v>PISP</v>
      </c>
      <c r="F12240" s="93" t="str">
        <f t="shared" si="575"/>
        <v>Y</v>
      </c>
      <c r="G12240" s="95">
        <v>7305850.5773713579</v>
      </c>
      <c r="H12240" s="102">
        <v>16099.976706015346</v>
      </c>
      <c r="I12240" s="102">
        <v>73.806940519305101</v>
      </c>
      <c r="J12240" s="96"/>
      <c r="K12240" s="96"/>
      <c r="L12240" s="96"/>
      <c r="M12240" s="96"/>
      <c r="N12240" s="96"/>
      <c r="O12240" s="96"/>
      <c r="P12240" s="96"/>
    </row>
    <row r="12241" spans="1:16" x14ac:dyDescent="0.25">
      <c r="A12241" s="100">
        <v>43823</v>
      </c>
      <c r="B12241" s="101">
        <v>53</v>
      </c>
      <c r="C12241" s="92" t="str">
        <f t="shared" si="573"/>
        <v>POST /file-payment-consents</v>
      </c>
      <c r="D12241" s="94" t="s">
        <v>207</v>
      </c>
      <c r="E12241" s="93" t="str">
        <f t="shared" si="574"/>
        <v>PISP</v>
      </c>
      <c r="F12241" s="93" t="str">
        <f t="shared" si="575"/>
        <v>N</v>
      </c>
      <c r="G12241" s="95">
        <v>14187954.975165363</v>
      </c>
      <c r="H12241" s="102">
        <v>15704.365012856993</v>
      </c>
      <c r="I12241" s="102">
        <v>22.018252753585525</v>
      </c>
      <c r="J12241" s="96"/>
      <c r="K12241" s="96"/>
      <c r="L12241" s="96"/>
      <c r="M12241" s="96"/>
      <c r="N12241" s="96"/>
      <c r="O12241" s="96"/>
      <c r="P12241" s="96"/>
    </row>
    <row r="12242" spans="1:16" x14ac:dyDescent="0.25">
      <c r="A12242" s="100">
        <v>43823</v>
      </c>
      <c r="B12242" s="101">
        <v>54</v>
      </c>
      <c r="C12242" s="92" t="str">
        <f t="shared" si="573"/>
        <v>GET /file-payment-consents/{ConsentId}</v>
      </c>
      <c r="D12242" s="94" t="s">
        <v>207</v>
      </c>
      <c r="E12242" s="93" t="str">
        <f t="shared" si="574"/>
        <v>PISP</v>
      </c>
      <c r="F12242" s="93" t="str">
        <f t="shared" si="575"/>
        <v>N</v>
      </c>
      <c r="G12242" s="95">
        <v>20560477.492810521</v>
      </c>
      <c r="H12242" s="102">
        <v>24650.290484259702</v>
      </c>
      <c r="I12242" s="102">
        <v>224.04098405893242</v>
      </c>
      <c r="J12242" s="96"/>
      <c r="K12242" s="96"/>
      <c r="L12242" s="96"/>
      <c r="M12242" s="96"/>
      <c r="N12242" s="96"/>
      <c r="O12242" s="96"/>
      <c r="P12242" s="96"/>
    </row>
    <row r="12243" spans="1:16" x14ac:dyDescent="0.25">
      <c r="A12243" s="100">
        <v>43823</v>
      </c>
      <c r="B12243" s="101">
        <v>55</v>
      </c>
      <c r="C12243" s="92" t="str">
        <f t="shared" si="573"/>
        <v>POST /file-payment-consents/{ConsentId}/file</v>
      </c>
      <c r="D12243" s="94" t="s">
        <v>207</v>
      </c>
      <c r="E12243" s="93" t="str">
        <f t="shared" si="574"/>
        <v>PISP</v>
      </c>
      <c r="F12243" s="93" t="str">
        <f t="shared" si="575"/>
        <v>N</v>
      </c>
      <c r="G12243" s="95">
        <v>21481897.201108031</v>
      </c>
      <c r="H12243" s="102">
        <v>31473.998455420104</v>
      </c>
      <c r="I12243" s="102">
        <v>67.955105494958403</v>
      </c>
      <c r="J12243" s="96"/>
      <c r="K12243" s="96"/>
      <c r="L12243" s="96"/>
      <c r="M12243" s="96"/>
      <c r="N12243" s="96"/>
      <c r="O12243" s="96"/>
      <c r="P12243" s="96"/>
    </row>
    <row r="12244" spans="1:16" x14ac:dyDescent="0.25">
      <c r="A12244" s="100">
        <v>43823</v>
      </c>
      <c r="B12244" s="101">
        <v>56</v>
      </c>
      <c r="C12244" s="92" t="str">
        <f t="shared" si="573"/>
        <v>GET /file-payment-consents/{ConsentId}/file</v>
      </c>
      <c r="D12244" s="94" t="s">
        <v>207</v>
      </c>
      <c r="E12244" s="93" t="str">
        <f t="shared" si="574"/>
        <v>PISP</v>
      </c>
      <c r="F12244" s="93" t="str">
        <f t="shared" si="575"/>
        <v>N</v>
      </c>
      <c r="G12244" s="95">
        <v>27571232.410450902</v>
      </c>
      <c r="H12244" s="102">
        <v>31257.020556991829</v>
      </c>
      <c r="I12244" s="102">
        <v>42.570960788103491</v>
      </c>
      <c r="J12244" s="96"/>
      <c r="K12244" s="96"/>
      <c r="L12244" s="96"/>
      <c r="M12244" s="96"/>
      <c r="N12244" s="96"/>
      <c r="O12244" s="96"/>
      <c r="P12244" s="96"/>
    </row>
    <row r="12245" spans="1:16" x14ac:dyDescent="0.25">
      <c r="A12245" s="100">
        <v>43823</v>
      </c>
      <c r="B12245" s="101">
        <v>57</v>
      </c>
      <c r="C12245" s="92" t="str">
        <f t="shared" si="573"/>
        <v>POST /file-payments</v>
      </c>
      <c r="D12245" s="94" t="s">
        <v>207</v>
      </c>
      <c r="E12245" s="93" t="str">
        <f t="shared" si="574"/>
        <v>PISP</v>
      </c>
      <c r="F12245" s="93" t="str">
        <f t="shared" si="575"/>
        <v>Y</v>
      </c>
      <c r="G12245" s="95">
        <v>369093606.5765717</v>
      </c>
      <c r="H12245" s="102">
        <v>3732.3288560422566</v>
      </c>
      <c r="I12245" s="102">
        <v>74.115569856693853</v>
      </c>
      <c r="J12245" s="96"/>
      <c r="K12245" s="96"/>
      <c r="L12245" s="96"/>
      <c r="M12245" s="96"/>
      <c r="N12245" s="96"/>
      <c r="O12245" s="96"/>
      <c r="P12245" s="96"/>
    </row>
    <row r="12246" spans="1:16" x14ac:dyDescent="0.25">
      <c r="A12246" s="100">
        <v>43823</v>
      </c>
      <c r="B12246" s="101">
        <v>58</v>
      </c>
      <c r="C12246" s="92" t="str">
        <f t="shared" si="573"/>
        <v>GET /file-payments/{FilePaymentId}</v>
      </c>
      <c r="D12246" s="94" t="s">
        <v>207</v>
      </c>
      <c r="E12246" s="93" t="str">
        <f t="shared" si="574"/>
        <v>PISP</v>
      </c>
      <c r="F12246" s="93" t="str">
        <f t="shared" si="575"/>
        <v>Y</v>
      </c>
      <c r="G12246" s="95">
        <v>82579894.260827392</v>
      </c>
      <c r="H12246" s="102">
        <v>885.52291121357098</v>
      </c>
      <c r="I12246" s="102">
        <v>151.52099141815225</v>
      </c>
      <c r="J12246" s="96"/>
      <c r="K12246" s="96"/>
      <c r="L12246" s="96"/>
      <c r="M12246" s="96"/>
      <c r="N12246" s="96"/>
      <c r="O12246" s="96"/>
      <c r="P12246" s="96"/>
    </row>
    <row r="12247" spans="1:16" x14ac:dyDescent="0.25">
      <c r="A12247" s="100">
        <v>43823</v>
      </c>
      <c r="B12247" s="101">
        <v>59</v>
      </c>
      <c r="C12247" s="92" t="str">
        <f t="shared" si="573"/>
        <v>GET /file-payments/{FilePaymentId}/report-file</v>
      </c>
      <c r="D12247" s="94" t="s">
        <v>207</v>
      </c>
      <c r="E12247" s="93" t="str">
        <f t="shared" si="574"/>
        <v>PISP</v>
      </c>
      <c r="F12247" s="93" t="str">
        <f t="shared" si="575"/>
        <v>Y</v>
      </c>
      <c r="G12247" s="95">
        <v>61571862.211429402</v>
      </c>
      <c r="H12247" s="102">
        <v>2663.2186200884571</v>
      </c>
      <c r="I12247" s="102">
        <v>92.726185326308013</v>
      </c>
      <c r="J12247" s="96"/>
      <c r="K12247" s="96"/>
      <c r="L12247" s="96"/>
      <c r="M12247" s="96"/>
      <c r="N12247" s="96"/>
      <c r="O12247" s="96"/>
      <c r="P12247" s="96"/>
    </row>
    <row r="12248" spans="1:16" x14ac:dyDescent="0.25">
      <c r="A12248" s="100">
        <v>43823</v>
      </c>
      <c r="B12248" s="101">
        <v>60</v>
      </c>
      <c r="C12248" s="92" t="str">
        <f t="shared" si="573"/>
        <v>POST /funds-confirmation-consents</v>
      </c>
      <c r="D12248" s="94" t="s">
        <v>207</v>
      </c>
      <c r="E12248" s="93" t="str">
        <f t="shared" si="574"/>
        <v>CoF</v>
      </c>
      <c r="F12248" s="93" t="str">
        <f t="shared" si="575"/>
        <v>N</v>
      </c>
      <c r="G12248" s="95">
        <v>15007922.042928049</v>
      </c>
      <c r="H12248" s="102">
        <v>13753.557144431676</v>
      </c>
      <c r="I12248" s="102">
        <v>14.498535533111481</v>
      </c>
      <c r="J12248" s="96"/>
      <c r="K12248" s="96"/>
      <c r="L12248" s="96"/>
      <c r="M12248" s="96"/>
      <c r="N12248" s="96"/>
      <c r="O12248" s="96"/>
      <c r="P12248" s="96"/>
    </row>
    <row r="12249" spans="1:16" x14ac:dyDescent="0.25">
      <c r="A12249" s="100">
        <v>43823</v>
      </c>
      <c r="B12249" s="101">
        <v>61</v>
      </c>
      <c r="C12249" s="92" t="str">
        <f t="shared" si="573"/>
        <v>GET /funds-confirmation-consents/{ConsentId}</v>
      </c>
      <c r="D12249" s="94" t="s">
        <v>207</v>
      </c>
      <c r="E12249" s="93" t="str">
        <f t="shared" si="574"/>
        <v>CoF</v>
      </c>
      <c r="F12249" s="93" t="str">
        <f t="shared" si="575"/>
        <v>N</v>
      </c>
      <c r="G12249" s="95">
        <v>22625211.259092461</v>
      </c>
      <c r="H12249" s="102">
        <v>40539.823532182141</v>
      </c>
      <c r="I12249" s="102">
        <v>211.80069073970171</v>
      </c>
      <c r="J12249" s="96"/>
      <c r="K12249" s="96"/>
      <c r="L12249" s="96"/>
      <c r="M12249" s="96"/>
      <c r="N12249" s="96"/>
      <c r="O12249" s="96"/>
      <c r="P12249" s="96"/>
    </row>
    <row r="12250" spans="1:16" x14ac:dyDescent="0.25">
      <c r="A12250" s="100">
        <v>43823</v>
      </c>
      <c r="B12250" s="101">
        <v>62</v>
      </c>
      <c r="C12250" s="92" t="str">
        <f t="shared" si="573"/>
        <v>DELETE /funds-confirmation-consents/{ConsentId}</v>
      </c>
      <c r="D12250" s="94" t="s">
        <v>207</v>
      </c>
      <c r="E12250" s="93" t="str">
        <f t="shared" si="574"/>
        <v>CoF</v>
      </c>
      <c r="F12250" s="93" t="str">
        <f t="shared" si="575"/>
        <v>N</v>
      </c>
      <c r="G12250" s="95">
        <v>7064327.0480854223</v>
      </c>
      <c r="H12250" s="102">
        <v>13554.735168768641</v>
      </c>
      <c r="I12250" s="102">
        <v>131.89785947512914</v>
      </c>
      <c r="J12250" s="96"/>
      <c r="K12250" s="96"/>
      <c r="L12250" s="96"/>
      <c r="M12250" s="96"/>
      <c r="N12250" s="96"/>
      <c r="O12250" s="96"/>
      <c r="P12250" s="96"/>
    </row>
    <row r="12251" spans="1:16" x14ac:dyDescent="0.25">
      <c r="A12251" s="100">
        <v>43823</v>
      </c>
      <c r="B12251" s="101">
        <v>63</v>
      </c>
      <c r="C12251" s="92" t="str">
        <f t="shared" si="573"/>
        <v>POST /funds-confirmations</v>
      </c>
      <c r="D12251" s="94" t="s">
        <v>207</v>
      </c>
      <c r="E12251" s="93" t="str">
        <f t="shared" si="574"/>
        <v>CoF</v>
      </c>
      <c r="F12251" s="93" t="str">
        <f t="shared" si="575"/>
        <v>Y</v>
      </c>
      <c r="G12251" s="95">
        <v>8975463.905031886</v>
      </c>
      <c r="H12251" s="102">
        <v>18810.215194018529</v>
      </c>
      <c r="I12251" s="102">
        <v>235.41605566211459</v>
      </c>
      <c r="J12251" s="96"/>
      <c r="K12251" s="96"/>
      <c r="L12251" s="96"/>
      <c r="M12251" s="96"/>
      <c r="N12251" s="96"/>
      <c r="O12251" s="96"/>
      <c r="P12251" s="96"/>
    </row>
    <row r="12252" spans="1:16" x14ac:dyDescent="0.25">
      <c r="A12252" s="46">
        <v>43823</v>
      </c>
      <c r="B12252" s="101">
        <v>0</v>
      </c>
      <c r="C12252" s="92" t="str">
        <f t="shared" si="573"/>
        <v>OIDC endpoints for token IDs</v>
      </c>
      <c r="D12252" s="94" t="s">
        <v>208</v>
      </c>
      <c r="E12252" s="93" t="str">
        <f t="shared" si="574"/>
        <v>OIDC</v>
      </c>
      <c r="F12252" s="93" t="str">
        <f t="shared" si="575"/>
        <v>N</v>
      </c>
      <c r="G12252" s="112">
        <v>737507765.8479048</v>
      </c>
      <c r="H12252" s="68">
        <v>1482307.0091271352</v>
      </c>
      <c r="I12252" s="68">
        <v>521.31559700512969</v>
      </c>
      <c r="J12252" s="96"/>
      <c r="K12252" s="96"/>
      <c r="L12252" s="96"/>
      <c r="M12252" s="96"/>
      <c r="N12252" s="96"/>
      <c r="O12252" s="96"/>
      <c r="P12252" s="96"/>
    </row>
    <row r="12253" spans="1:16" x14ac:dyDescent="0.25">
      <c r="A12253" s="97">
        <v>43823</v>
      </c>
      <c r="B12253" s="101">
        <v>1</v>
      </c>
      <c r="C12253" s="92" t="str">
        <f t="shared" si="573"/>
        <v>POST /account-access-consents</v>
      </c>
      <c r="D12253" s="94" t="s">
        <v>208</v>
      </c>
      <c r="E12253" s="93" t="str">
        <f t="shared" si="574"/>
        <v>AISP</v>
      </c>
      <c r="F12253" s="93" t="str">
        <f t="shared" si="575"/>
        <v>N</v>
      </c>
      <c r="G12253" s="95">
        <v>606681.96439209383</v>
      </c>
      <c r="H12253" s="99">
        <v>28488.629344293477</v>
      </c>
      <c r="I12253" s="99">
        <v>91.692945917801765</v>
      </c>
      <c r="J12253" s="96"/>
      <c r="K12253" s="96"/>
      <c r="L12253" s="96"/>
      <c r="M12253" s="96"/>
      <c r="N12253" s="96"/>
      <c r="O12253" s="96"/>
      <c r="P12253" s="96"/>
    </row>
    <row r="12254" spans="1:16" x14ac:dyDescent="0.25">
      <c r="A12254" s="97">
        <v>43823</v>
      </c>
      <c r="B12254" s="101">
        <v>2</v>
      </c>
      <c r="C12254" s="92" t="str">
        <f t="shared" si="573"/>
        <v>GET /account-access-consents/{ConsentId}</v>
      </c>
      <c r="D12254" s="94" t="s">
        <v>208</v>
      </c>
      <c r="E12254" s="93" t="str">
        <f t="shared" si="574"/>
        <v>AISP</v>
      </c>
      <c r="F12254" s="93" t="str">
        <f t="shared" si="575"/>
        <v>N</v>
      </c>
      <c r="G12254" s="95">
        <v>1427241.0171844892</v>
      </c>
      <c r="H12254" s="99">
        <v>27522.497070403628</v>
      </c>
      <c r="I12254" s="99">
        <v>35.137535638270172</v>
      </c>
      <c r="J12254" s="96"/>
      <c r="K12254" s="96"/>
      <c r="L12254" s="96"/>
      <c r="M12254" s="96"/>
      <c r="N12254" s="96"/>
      <c r="O12254" s="96"/>
      <c r="P12254" s="96"/>
    </row>
    <row r="12255" spans="1:16" x14ac:dyDescent="0.25">
      <c r="A12255" s="97">
        <v>43823</v>
      </c>
      <c r="B12255" s="101">
        <v>3</v>
      </c>
      <c r="C12255" s="92" t="str">
        <f t="shared" si="573"/>
        <v>DELETE /account-access-consents/{ConsentId}</v>
      </c>
      <c r="D12255" s="94" t="s">
        <v>208</v>
      </c>
      <c r="E12255" s="93" t="str">
        <f t="shared" si="574"/>
        <v>AISP</v>
      </c>
      <c r="F12255" s="93" t="str">
        <f t="shared" si="575"/>
        <v>N</v>
      </c>
      <c r="G12255" s="95">
        <v>563722.17977954471</v>
      </c>
      <c r="H12255" s="99">
        <v>26397.521647685717</v>
      </c>
      <c r="I12255" s="99">
        <v>292.13768731007588</v>
      </c>
      <c r="J12255" s="96"/>
      <c r="K12255" s="96"/>
      <c r="L12255" s="96"/>
      <c r="M12255" s="96"/>
      <c r="N12255" s="96"/>
      <c r="O12255" s="96"/>
      <c r="P12255" s="96"/>
    </row>
    <row r="12256" spans="1:16" x14ac:dyDescent="0.25">
      <c r="A12256" s="97">
        <v>43823</v>
      </c>
      <c r="B12256" s="101">
        <v>4</v>
      </c>
      <c r="C12256" s="92" t="str">
        <f t="shared" si="573"/>
        <v>GET /accounts</v>
      </c>
      <c r="D12256" s="94" t="s">
        <v>208</v>
      </c>
      <c r="E12256" s="93" t="str">
        <f t="shared" si="574"/>
        <v>AISP</v>
      </c>
      <c r="F12256" s="93" t="str">
        <f t="shared" si="575"/>
        <v>Y</v>
      </c>
      <c r="G12256" s="95">
        <v>1676038.5916584632</v>
      </c>
      <c r="H12256" s="99">
        <v>33347.299423843884</v>
      </c>
      <c r="I12256" s="99">
        <v>67.473326233819307</v>
      </c>
      <c r="J12256" s="96"/>
      <c r="K12256" s="96"/>
      <c r="L12256" s="96"/>
      <c r="M12256" s="96"/>
      <c r="N12256" s="96"/>
      <c r="O12256" s="96"/>
      <c r="P12256" s="96"/>
    </row>
    <row r="12257" spans="1:16" x14ac:dyDescent="0.25">
      <c r="A12257" s="97">
        <v>43823</v>
      </c>
      <c r="B12257" s="101">
        <v>5</v>
      </c>
      <c r="C12257" s="92" t="str">
        <f t="shared" si="573"/>
        <v>GET /accounts/{AccountId}</v>
      </c>
      <c r="D12257" s="94" t="s">
        <v>208</v>
      </c>
      <c r="E12257" s="93" t="str">
        <f t="shared" si="574"/>
        <v>AISP</v>
      </c>
      <c r="F12257" s="93" t="str">
        <f t="shared" si="575"/>
        <v>Y</v>
      </c>
      <c r="G12257" s="95">
        <v>2630639.0989575312</v>
      </c>
      <c r="H12257" s="99">
        <v>41248.956344366983</v>
      </c>
      <c r="I12257" s="99">
        <v>86.179580478580547</v>
      </c>
      <c r="J12257" s="96"/>
      <c r="K12257" s="96"/>
      <c r="L12257" s="96"/>
      <c r="M12257" s="96"/>
      <c r="N12257" s="96"/>
      <c r="O12257" s="96"/>
      <c r="P12257" s="96"/>
    </row>
    <row r="12258" spans="1:16" x14ac:dyDescent="0.25">
      <c r="A12258" s="97">
        <v>43823</v>
      </c>
      <c r="B12258" s="101">
        <v>6</v>
      </c>
      <c r="C12258" s="92" t="str">
        <f t="shared" si="573"/>
        <v>GET /accounts/{AccountId}/balances</v>
      </c>
      <c r="D12258" s="94" t="s">
        <v>208</v>
      </c>
      <c r="E12258" s="93" t="str">
        <f t="shared" si="574"/>
        <v>AISP</v>
      </c>
      <c r="F12258" s="93" t="str">
        <f t="shared" si="575"/>
        <v>Y</v>
      </c>
      <c r="G12258" s="95">
        <v>1875179.5323525884</v>
      </c>
      <c r="H12258" s="99">
        <v>25146.158083054397</v>
      </c>
      <c r="I12258" s="99">
        <v>139.4150287358259</v>
      </c>
      <c r="J12258" s="96"/>
      <c r="K12258" s="96"/>
      <c r="L12258" s="96"/>
      <c r="M12258" s="96"/>
      <c r="N12258" s="96"/>
      <c r="O12258" s="96"/>
      <c r="P12258" s="96"/>
    </row>
    <row r="12259" spans="1:16" x14ac:dyDescent="0.25">
      <c r="A12259" s="97">
        <v>43823</v>
      </c>
      <c r="B12259" s="101">
        <v>7</v>
      </c>
      <c r="C12259" s="92" t="str">
        <f t="shared" si="573"/>
        <v>GET /balances</v>
      </c>
      <c r="D12259" s="94" t="s">
        <v>208</v>
      </c>
      <c r="E12259" s="93" t="str">
        <f t="shared" si="574"/>
        <v>AISP</v>
      </c>
      <c r="F12259" s="93" t="str">
        <f t="shared" si="575"/>
        <v>Y</v>
      </c>
      <c r="G12259" s="95">
        <v>1162307.7325870523</v>
      </c>
      <c r="H12259" s="103">
        <v>23789.654872062587</v>
      </c>
      <c r="I12259" s="103">
        <v>151.14935174620777</v>
      </c>
      <c r="J12259" s="96"/>
      <c r="K12259" s="96"/>
      <c r="L12259" s="96"/>
      <c r="M12259" s="96"/>
      <c r="N12259" s="96"/>
      <c r="O12259" s="96"/>
      <c r="P12259" s="96"/>
    </row>
    <row r="12260" spans="1:16" x14ac:dyDescent="0.25">
      <c r="A12260" s="97">
        <v>43823</v>
      </c>
      <c r="B12260" s="101">
        <v>8</v>
      </c>
      <c r="C12260" s="92" t="str">
        <f t="shared" si="573"/>
        <v>GET /accounts/{AccountId}/transactions</v>
      </c>
      <c r="D12260" s="94" t="s">
        <v>208</v>
      </c>
      <c r="E12260" s="93" t="str">
        <f t="shared" si="574"/>
        <v>AISP</v>
      </c>
      <c r="F12260" s="93" t="str">
        <f t="shared" si="575"/>
        <v>Y</v>
      </c>
      <c r="G12260" s="95">
        <v>32781178.699333411</v>
      </c>
      <c r="H12260" s="103">
        <v>19135.967905589285</v>
      </c>
      <c r="I12260" s="103">
        <v>181.31686211020158</v>
      </c>
      <c r="J12260" s="96"/>
      <c r="K12260" s="96"/>
      <c r="L12260" s="96"/>
      <c r="M12260" s="96"/>
      <c r="N12260" s="96"/>
      <c r="O12260" s="96"/>
      <c r="P12260" s="96"/>
    </row>
    <row r="12261" spans="1:16" x14ac:dyDescent="0.25">
      <c r="A12261" s="97">
        <v>43823</v>
      </c>
      <c r="B12261" s="101">
        <v>9</v>
      </c>
      <c r="C12261" s="92" t="str">
        <f t="shared" si="573"/>
        <v>GET /transactions</v>
      </c>
      <c r="D12261" s="94" t="s">
        <v>208</v>
      </c>
      <c r="E12261" s="93" t="str">
        <f t="shared" si="574"/>
        <v>AISP</v>
      </c>
      <c r="F12261" s="93" t="str">
        <f t="shared" si="575"/>
        <v>Y</v>
      </c>
      <c r="G12261" s="95">
        <v>313986342.81634235</v>
      </c>
      <c r="H12261" s="103">
        <v>46868.480945996205</v>
      </c>
      <c r="I12261" s="103">
        <v>33.268967847939102</v>
      </c>
      <c r="J12261" s="96"/>
      <c r="K12261" s="96"/>
      <c r="L12261" s="96"/>
      <c r="M12261" s="96"/>
      <c r="N12261" s="96"/>
      <c r="O12261" s="96"/>
      <c r="P12261" s="96"/>
    </row>
    <row r="12262" spans="1:16" x14ac:dyDescent="0.25">
      <c r="A12262" s="97">
        <v>43823</v>
      </c>
      <c r="B12262" s="101">
        <v>10</v>
      </c>
      <c r="C12262" s="92" t="str">
        <f t="shared" si="573"/>
        <v>GET /accounts/{AccountId}/beneficiaries</v>
      </c>
      <c r="D12262" s="94" t="s">
        <v>208</v>
      </c>
      <c r="E12262" s="93" t="str">
        <f t="shared" si="574"/>
        <v>AISP</v>
      </c>
      <c r="F12262" s="93" t="str">
        <f t="shared" si="575"/>
        <v>Y</v>
      </c>
      <c r="G12262" s="95">
        <v>1924026.963641206</v>
      </c>
      <c r="H12262" s="103">
        <v>26416.920450199141</v>
      </c>
      <c r="I12262" s="103">
        <v>114.34759452806081</v>
      </c>
      <c r="J12262" s="96"/>
      <c r="K12262" s="96"/>
      <c r="L12262" s="96"/>
      <c r="M12262" s="96"/>
      <c r="N12262" s="96"/>
      <c r="O12262" s="96"/>
      <c r="P12262" s="96"/>
    </row>
    <row r="12263" spans="1:16" x14ac:dyDescent="0.25">
      <c r="A12263" s="97">
        <v>43823</v>
      </c>
      <c r="B12263" s="101">
        <v>11</v>
      </c>
      <c r="C12263" s="92" t="str">
        <f t="shared" si="573"/>
        <v>GET /beneficiaries</v>
      </c>
      <c r="D12263" s="94" t="s">
        <v>208</v>
      </c>
      <c r="E12263" s="93" t="str">
        <f t="shared" si="574"/>
        <v>AISP</v>
      </c>
      <c r="F12263" s="93" t="str">
        <f t="shared" si="575"/>
        <v>Y</v>
      </c>
      <c r="G12263" s="95">
        <v>2869061.005671856</v>
      </c>
      <c r="H12263" s="103">
        <v>38852.0164334008</v>
      </c>
      <c r="I12263" s="103">
        <v>30.092800680620314</v>
      </c>
      <c r="J12263" s="96"/>
      <c r="K12263" s="96"/>
      <c r="L12263" s="96"/>
      <c r="M12263" s="96"/>
      <c r="N12263" s="96"/>
      <c r="O12263" s="96"/>
      <c r="P12263" s="96"/>
    </row>
    <row r="12264" spans="1:16" x14ac:dyDescent="0.25">
      <c r="A12264" s="97">
        <v>43823</v>
      </c>
      <c r="B12264" s="101">
        <v>12</v>
      </c>
      <c r="C12264" s="92" t="str">
        <f t="shared" si="573"/>
        <v>GET /accounts/{AccountId}/direct-debits</v>
      </c>
      <c r="D12264" s="94" t="s">
        <v>208</v>
      </c>
      <c r="E12264" s="93" t="str">
        <f t="shared" si="574"/>
        <v>AISP</v>
      </c>
      <c r="F12264" s="93" t="str">
        <f t="shared" si="575"/>
        <v>Y</v>
      </c>
      <c r="G12264" s="95">
        <v>1845275.6364927755</v>
      </c>
      <c r="H12264" s="103">
        <v>34043.439818031969</v>
      </c>
      <c r="I12264" s="103">
        <v>190.80810014148776</v>
      </c>
      <c r="J12264" s="96"/>
      <c r="K12264" s="96"/>
      <c r="L12264" s="96"/>
      <c r="M12264" s="96"/>
      <c r="N12264" s="96"/>
      <c r="O12264" s="96"/>
      <c r="P12264" s="96"/>
    </row>
    <row r="12265" spans="1:16" x14ac:dyDescent="0.25">
      <c r="A12265" s="97">
        <v>43823</v>
      </c>
      <c r="B12265" s="101">
        <v>13</v>
      </c>
      <c r="C12265" s="92" t="str">
        <f t="shared" si="573"/>
        <v>GET /direct-debits</v>
      </c>
      <c r="D12265" s="94" t="s">
        <v>208</v>
      </c>
      <c r="E12265" s="93" t="str">
        <f t="shared" si="574"/>
        <v>AISP</v>
      </c>
      <c r="F12265" s="93" t="str">
        <f t="shared" si="575"/>
        <v>Y</v>
      </c>
      <c r="G12265" s="95">
        <v>1823718.7364090972</v>
      </c>
      <c r="H12265" s="103">
        <v>20601.995461545357</v>
      </c>
      <c r="I12265" s="103">
        <v>213.72082297642669</v>
      </c>
      <c r="J12265" s="96"/>
      <c r="K12265" s="96"/>
      <c r="L12265" s="96"/>
      <c r="M12265" s="96"/>
      <c r="N12265" s="96"/>
      <c r="O12265" s="96"/>
      <c r="P12265" s="96"/>
    </row>
    <row r="12266" spans="1:16" x14ac:dyDescent="0.25">
      <c r="A12266" s="97">
        <v>43823</v>
      </c>
      <c r="B12266" s="101">
        <v>14</v>
      </c>
      <c r="C12266" s="92" t="str">
        <f t="shared" si="573"/>
        <v>GET /accounts/{AccountId}/standing-orders</v>
      </c>
      <c r="D12266" s="94" t="s">
        <v>208</v>
      </c>
      <c r="E12266" s="93" t="str">
        <f t="shared" si="574"/>
        <v>AISP</v>
      </c>
      <c r="F12266" s="93" t="str">
        <f t="shared" si="575"/>
        <v>Y</v>
      </c>
      <c r="G12266" s="95">
        <v>899254.67651204753</v>
      </c>
      <c r="H12266" s="103">
        <v>17487.009749708232</v>
      </c>
      <c r="I12266" s="103">
        <v>130.14976738612631</v>
      </c>
      <c r="J12266" s="96"/>
      <c r="K12266" s="96"/>
      <c r="L12266" s="96"/>
      <c r="M12266" s="96"/>
      <c r="N12266" s="96"/>
      <c r="O12266" s="96"/>
      <c r="P12266" s="96"/>
    </row>
    <row r="12267" spans="1:16" x14ac:dyDescent="0.25">
      <c r="A12267" s="97">
        <v>43823</v>
      </c>
      <c r="B12267" s="101">
        <v>15</v>
      </c>
      <c r="C12267" s="92" t="str">
        <f t="shared" si="573"/>
        <v>GET /standing-orders</v>
      </c>
      <c r="D12267" s="94" t="s">
        <v>208</v>
      </c>
      <c r="E12267" s="93" t="str">
        <f t="shared" si="574"/>
        <v>AISP</v>
      </c>
      <c r="F12267" s="93" t="str">
        <f t="shared" si="575"/>
        <v>Y</v>
      </c>
      <c r="G12267" s="95">
        <v>1415772.4155304562</v>
      </c>
      <c r="H12267" s="103">
        <v>42203.847024381212</v>
      </c>
      <c r="I12267" s="103">
        <v>137.44918620965433</v>
      </c>
      <c r="J12267" s="96"/>
      <c r="K12267" s="96"/>
      <c r="L12267" s="96"/>
      <c r="M12267" s="96"/>
      <c r="N12267" s="96"/>
      <c r="O12267" s="96"/>
      <c r="P12267" s="96"/>
    </row>
    <row r="12268" spans="1:16" x14ac:dyDescent="0.25">
      <c r="A12268" s="97">
        <v>43823</v>
      </c>
      <c r="B12268" s="101">
        <v>16</v>
      </c>
      <c r="C12268" s="92" t="str">
        <f t="shared" si="573"/>
        <v>GET /accounts/{AccountId}/product</v>
      </c>
      <c r="D12268" s="94" t="s">
        <v>208</v>
      </c>
      <c r="E12268" s="93" t="str">
        <f t="shared" si="574"/>
        <v>AISP</v>
      </c>
      <c r="F12268" s="93" t="str">
        <f t="shared" si="575"/>
        <v>Y</v>
      </c>
      <c r="G12268" s="95">
        <v>382230.2524620773</v>
      </c>
      <c r="H12268" s="103">
        <v>4897.2858530031253</v>
      </c>
      <c r="I12268" s="103">
        <v>162.84576766107497</v>
      </c>
      <c r="J12268" s="96"/>
      <c r="K12268" s="96"/>
      <c r="L12268" s="96"/>
      <c r="M12268" s="96"/>
      <c r="N12268" s="96"/>
      <c r="O12268" s="96"/>
      <c r="P12268" s="96"/>
    </row>
    <row r="12269" spans="1:16" x14ac:dyDescent="0.25">
      <c r="A12269" s="97">
        <v>43823</v>
      </c>
      <c r="B12269" s="101">
        <v>17</v>
      </c>
      <c r="C12269" s="92" t="str">
        <f t="shared" si="573"/>
        <v>GET /products</v>
      </c>
      <c r="D12269" s="94" t="s">
        <v>208</v>
      </c>
      <c r="E12269" s="93" t="str">
        <f t="shared" si="574"/>
        <v>AISP</v>
      </c>
      <c r="F12269" s="93" t="str">
        <f t="shared" si="575"/>
        <v>Y</v>
      </c>
      <c r="G12269" s="95">
        <v>743091.60475238296</v>
      </c>
      <c r="H12269" s="103">
        <v>35736.130904811216</v>
      </c>
      <c r="I12269" s="103">
        <v>232.5485060339592</v>
      </c>
      <c r="J12269" s="96"/>
      <c r="K12269" s="96"/>
      <c r="L12269" s="96"/>
      <c r="M12269" s="96"/>
      <c r="N12269" s="96"/>
      <c r="O12269" s="96"/>
      <c r="P12269" s="96"/>
    </row>
    <row r="12270" spans="1:16" x14ac:dyDescent="0.25">
      <c r="A12270" s="97">
        <v>43823</v>
      </c>
      <c r="B12270" s="101">
        <v>18</v>
      </c>
      <c r="C12270" s="92" t="str">
        <f t="shared" si="573"/>
        <v>GET /accounts/{AccountId}/offers</v>
      </c>
      <c r="D12270" s="94" t="s">
        <v>208</v>
      </c>
      <c r="E12270" s="93" t="str">
        <f t="shared" si="574"/>
        <v>AISP</v>
      </c>
      <c r="F12270" s="93" t="str">
        <f t="shared" si="575"/>
        <v>Y</v>
      </c>
      <c r="G12270" s="95">
        <v>827232.18567925366</v>
      </c>
      <c r="H12270" s="103">
        <v>36638.940579357222</v>
      </c>
      <c r="I12270" s="103">
        <v>252.39315974207528</v>
      </c>
      <c r="J12270" s="96"/>
      <c r="K12270" s="96"/>
      <c r="L12270" s="96"/>
      <c r="M12270" s="96"/>
      <c r="N12270" s="96"/>
      <c r="O12270" s="96"/>
      <c r="P12270" s="96"/>
    </row>
    <row r="12271" spans="1:16" x14ac:dyDescent="0.25">
      <c r="A12271" s="97">
        <v>43823</v>
      </c>
      <c r="B12271" s="101">
        <v>19</v>
      </c>
      <c r="C12271" s="92" t="str">
        <f t="shared" si="573"/>
        <v>GET /offers</v>
      </c>
      <c r="D12271" s="94" t="s">
        <v>208</v>
      </c>
      <c r="E12271" s="93" t="str">
        <f t="shared" si="574"/>
        <v>AISP</v>
      </c>
      <c r="F12271" s="93" t="str">
        <f t="shared" si="575"/>
        <v>Y</v>
      </c>
      <c r="G12271" s="95">
        <v>3235288.1954165399</v>
      </c>
      <c r="H12271" s="103">
        <v>38479.20933769636</v>
      </c>
      <c r="I12271" s="103">
        <v>169.60836942369383</v>
      </c>
      <c r="J12271" s="96"/>
      <c r="K12271" s="96"/>
      <c r="L12271" s="96"/>
      <c r="M12271" s="96"/>
      <c r="N12271" s="96"/>
      <c r="O12271" s="96"/>
      <c r="P12271" s="96"/>
    </row>
    <row r="12272" spans="1:16" x14ac:dyDescent="0.25">
      <c r="A12272" s="97">
        <v>43823</v>
      </c>
      <c r="B12272" s="101">
        <v>20</v>
      </c>
      <c r="C12272" s="92" t="str">
        <f t="shared" si="573"/>
        <v>GET /accounts/{AccountId}/party</v>
      </c>
      <c r="D12272" s="94" t="s">
        <v>208</v>
      </c>
      <c r="E12272" s="93" t="str">
        <f t="shared" si="574"/>
        <v>AISP</v>
      </c>
      <c r="F12272" s="93" t="str">
        <f t="shared" si="575"/>
        <v>Y</v>
      </c>
      <c r="G12272" s="95">
        <v>1121332.4941109295</v>
      </c>
      <c r="H12272" s="103">
        <v>48542.688333439604</v>
      </c>
      <c r="I12272" s="103">
        <v>0</v>
      </c>
      <c r="J12272" s="96"/>
      <c r="K12272" s="96"/>
      <c r="L12272" s="96"/>
      <c r="M12272" s="96"/>
      <c r="N12272" s="96"/>
      <c r="O12272" s="96"/>
      <c r="P12272" s="96"/>
    </row>
    <row r="12273" spans="1:16" x14ac:dyDescent="0.25">
      <c r="A12273" s="97">
        <v>43823</v>
      </c>
      <c r="B12273" s="101">
        <v>21</v>
      </c>
      <c r="C12273" s="92" t="str">
        <f t="shared" si="573"/>
        <v>GET /party</v>
      </c>
      <c r="D12273" s="94" t="s">
        <v>208</v>
      </c>
      <c r="E12273" s="93" t="str">
        <f t="shared" si="574"/>
        <v>AISP</v>
      </c>
      <c r="F12273" s="93" t="str">
        <f t="shared" si="575"/>
        <v>Y</v>
      </c>
      <c r="G12273" s="95">
        <v>841024.74260272889</v>
      </c>
      <c r="H12273" s="99">
        <v>10493.429100508203</v>
      </c>
      <c r="I12273" s="99">
        <v>392.7606017446044</v>
      </c>
      <c r="J12273" s="96"/>
      <c r="K12273" s="96"/>
      <c r="L12273" s="96"/>
      <c r="M12273" s="96"/>
      <c r="N12273" s="96"/>
      <c r="O12273" s="96"/>
      <c r="P12273" s="96"/>
    </row>
    <row r="12274" spans="1:16" x14ac:dyDescent="0.25">
      <c r="A12274" s="97">
        <v>43823</v>
      </c>
      <c r="B12274" s="101">
        <v>22</v>
      </c>
      <c r="C12274" s="92" t="str">
        <f t="shared" si="573"/>
        <v>GET /accounts/{AccountId}/scheduled-payments</v>
      </c>
      <c r="D12274" s="94" t="s">
        <v>208</v>
      </c>
      <c r="E12274" s="93" t="str">
        <f t="shared" si="574"/>
        <v>AISP</v>
      </c>
      <c r="F12274" s="93" t="str">
        <f t="shared" si="575"/>
        <v>Y</v>
      </c>
      <c r="G12274" s="95">
        <v>985770.8137120395</v>
      </c>
      <c r="H12274" s="99">
        <v>35762.129416302567</v>
      </c>
      <c r="I12274" s="99">
        <v>3.2416866391503967</v>
      </c>
      <c r="J12274" s="96"/>
      <c r="K12274" s="96"/>
      <c r="L12274" s="96"/>
      <c r="M12274" s="96"/>
      <c r="N12274" s="96"/>
      <c r="O12274" s="96"/>
      <c r="P12274" s="96"/>
    </row>
    <row r="12275" spans="1:16" x14ac:dyDescent="0.25">
      <c r="A12275" s="97">
        <v>43823</v>
      </c>
      <c r="B12275" s="101">
        <v>23</v>
      </c>
      <c r="C12275" s="92" t="str">
        <f t="shared" si="573"/>
        <v>GET /scheduled-payments</v>
      </c>
      <c r="D12275" s="94" t="s">
        <v>208</v>
      </c>
      <c r="E12275" s="93" t="str">
        <f t="shared" si="574"/>
        <v>AISP</v>
      </c>
      <c r="F12275" s="93" t="str">
        <f t="shared" si="575"/>
        <v>Y</v>
      </c>
      <c r="G12275" s="95">
        <v>1646864.550476653</v>
      </c>
      <c r="H12275" s="99">
        <v>34351.124073204257</v>
      </c>
      <c r="I12275" s="99">
        <v>84.463204756313914</v>
      </c>
      <c r="J12275" s="96"/>
      <c r="K12275" s="96"/>
      <c r="L12275" s="96"/>
      <c r="M12275" s="96"/>
      <c r="N12275" s="96"/>
      <c r="O12275" s="96"/>
      <c r="P12275" s="96"/>
    </row>
    <row r="12276" spans="1:16" x14ac:dyDescent="0.25">
      <c r="A12276" s="97">
        <v>43823</v>
      </c>
      <c r="B12276" s="101">
        <v>24</v>
      </c>
      <c r="C12276" s="92" t="str">
        <f t="shared" si="573"/>
        <v>GET /accounts/{AccountId}/statements</v>
      </c>
      <c r="D12276" s="94" t="s">
        <v>208</v>
      </c>
      <c r="E12276" s="93" t="str">
        <f t="shared" si="574"/>
        <v>AISP</v>
      </c>
      <c r="F12276" s="93" t="str">
        <f t="shared" si="575"/>
        <v>Y</v>
      </c>
      <c r="G12276" s="95">
        <v>936695.06112550036</v>
      </c>
      <c r="H12276" s="99">
        <v>13604.485841472653</v>
      </c>
      <c r="I12276" s="99">
        <v>134.34859896484829</v>
      </c>
      <c r="J12276" s="96"/>
      <c r="K12276" s="96"/>
      <c r="L12276" s="96"/>
      <c r="M12276" s="96"/>
      <c r="N12276" s="96"/>
      <c r="O12276" s="96"/>
      <c r="P12276" s="96"/>
    </row>
    <row r="12277" spans="1:16" x14ac:dyDescent="0.25">
      <c r="A12277" s="97">
        <v>43823</v>
      </c>
      <c r="B12277" s="101">
        <v>25</v>
      </c>
      <c r="C12277" s="92" t="str">
        <f t="shared" si="573"/>
        <v>GET /accounts/{AccountId}/statements/{StatementId}</v>
      </c>
      <c r="D12277" s="94" t="s">
        <v>208</v>
      </c>
      <c r="E12277" s="93" t="str">
        <f t="shared" si="574"/>
        <v>AISP</v>
      </c>
      <c r="F12277" s="93" t="str">
        <f t="shared" si="575"/>
        <v>Y</v>
      </c>
      <c r="G12277" s="95">
        <v>1089935.6573621077</v>
      </c>
      <c r="H12277" s="99">
        <v>22999.723834646516</v>
      </c>
      <c r="I12277" s="99">
        <v>119.34323989249299</v>
      </c>
      <c r="J12277" s="96"/>
      <c r="K12277" s="96"/>
      <c r="L12277" s="96"/>
      <c r="M12277" s="96"/>
      <c r="N12277" s="96"/>
      <c r="O12277" s="96"/>
      <c r="P12277" s="96"/>
    </row>
    <row r="12278" spans="1:16" x14ac:dyDescent="0.25">
      <c r="A12278" s="97">
        <v>43823</v>
      </c>
      <c r="B12278" s="101">
        <v>26</v>
      </c>
      <c r="C12278" s="92" t="str">
        <f t="shared" si="573"/>
        <v>GET /accounts/{AccountId}/statements/{StatementId}/file</v>
      </c>
      <c r="D12278" s="94" t="s">
        <v>208</v>
      </c>
      <c r="E12278" s="93" t="str">
        <f t="shared" si="574"/>
        <v>AISP</v>
      </c>
      <c r="F12278" s="93" t="str">
        <f t="shared" si="575"/>
        <v>Y</v>
      </c>
      <c r="G12278" s="95">
        <v>2280632.3692805809</v>
      </c>
      <c r="H12278" s="99">
        <v>24489.769859255419</v>
      </c>
      <c r="I12278" s="99">
        <v>87.127421864885392</v>
      </c>
      <c r="J12278" s="96"/>
      <c r="K12278" s="96"/>
      <c r="L12278" s="96"/>
      <c r="M12278" s="96"/>
      <c r="N12278" s="96"/>
      <c r="O12278" s="96"/>
      <c r="P12278" s="96"/>
    </row>
    <row r="12279" spans="1:16" x14ac:dyDescent="0.25">
      <c r="A12279" s="97">
        <v>43823</v>
      </c>
      <c r="B12279" s="101">
        <v>27</v>
      </c>
      <c r="C12279" s="92" t="str">
        <f t="shared" si="573"/>
        <v>GET /accounts/{AccountId}/statements/{StatementId}/transactions</v>
      </c>
      <c r="D12279" s="94" t="s">
        <v>208</v>
      </c>
      <c r="E12279" s="93" t="str">
        <f t="shared" si="574"/>
        <v>AISP</v>
      </c>
      <c r="F12279" s="93" t="str">
        <f t="shared" si="575"/>
        <v>Y</v>
      </c>
      <c r="G12279" s="95">
        <v>28058104.844828177</v>
      </c>
      <c r="H12279" s="99">
        <v>7830.8305837860353</v>
      </c>
      <c r="I12279" s="99">
        <v>247.07027878263031</v>
      </c>
      <c r="J12279" s="96"/>
      <c r="K12279" s="96"/>
      <c r="L12279" s="96"/>
      <c r="M12279" s="96"/>
      <c r="N12279" s="96"/>
      <c r="O12279" s="96"/>
      <c r="P12279" s="96"/>
    </row>
    <row r="12280" spans="1:16" x14ac:dyDescent="0.25">
      <c r="A12280" s="97">
        <v>43823</v>
      </c>
      <c r="B12280" s="101">
        <v>28</v>
      </c>
      <c r="C12280" s="92" t="str">
        <f t="shared" si="573"/>
        <v>GET /statements</v>
      </c>
      <c r="D12280" s="94" t="s">
        <v>208</v>
      </c>
      <c r="E12280" s="93" t="str">
        <f t="shared" si="574"/>
        <v>AISP</v>
      </c>
      <c r="F12280" s="93" t="str">
        <f t="shared" si="575"/>
        <v>Y</v>
      </c>
      <c r="G12280" s="95">
        <v>3342212.082071173</v>
      </c>
      <c r="H12280" s="99">
        <v>39789.742864204876</v>
      </c>
      <c r="I12280" s="99">
        <v>72.597561561153128</v>
      </c>
      <c r="J12280" s="96"/>
      <c r="K12280" s="96"/>
      <c r="L12280" s="96"/>
      <c r="M12280" s="96"/>
      <c r="N12280" s="96"/>
      <c r="O12280" s="96"/>
      <c r="P12280" s="96"/>
    </row>
    <row r="12281" spans="1:16" x14ac:dyDescent="0.25">
      <c r="A12281" s="97">
        <v>43823</v>
      </c>
      <c r="B12281" s="101">
        <v>29</v>
      </c>
      <c r="C12281" s="92" t="str">
        <f t="shared" si="573"/>
        <v>POST /domestic-payment-consents</v>
      </c>
      <c r="D12281" s="94" t="s">
        <v>208</v>
      </c>
      <c r="E12281" s="93" t="str">
        <f t="shared" si="574"/>
        <v>PISP</v>
      </c>
      <c r="F12281" s="93" t="str">
        <f t="shared" si="575"/>
        <v>N</v>
      </c>
      <c r="G12281" s="95">
        <v>3335165.7699611522</v>
      </c>
      <c r="H12281" s="99">
        <v>8766.8665998667711</v>
      </c>
      <c r="I12281" s="99">
        <v>96.768440208496273</v>
      </c>
      <c r="J12281" s="96"/>
      <c r="K12281" s="96"/>
      <c r="L12281" s="96"/>
      <c r="M12281" s="96"/>
      <c r="N12281" s="96"/>
      <c r="O12281" s="96"/>
      <c r="P12281" s="96"/>
    </row>
    <row r="12282" spans="1:16" x14ac:dyDescent="0.25">
      <c r="A12282" s="97">
        <v>43823</v>
      </c>
      <c r="B12282" s="101">
        <v>30</v>
      </c>
      <c r="C12282" s="92" t="str">
        <f t="shared" si="573"/>
        <v>GET /domestic-payment-consents/{ConsentId}</v>
      </c>
      <c r="D12282" s="94" t="s">
        <v>208</v>
      </c>
      <c r="E12282" s="93" t="str">
        <f t="shared" si="574"/>
        <v>PISP</v>
      </c>
      <c r="F12282" s="93" t="str">
        <f t="shared" si="575"/>
        <v>N</v>
      </c>
      <c r="G12282" s="95">
        <v>12708080.142766332</v>
      </c>
      <c r="H12282" s="99">
        <v>16981.098914469341</v>
      </c>
      <c r="I12282" s="99">
        <v>147.7796554895192</v>
      </c>
      <c r="J12282" s="96"/>
      <c r="K12282" s="96"/>
      <c r="L12282" s="96"/>
      <c r="M12282" s="96"/>
      <c r="N12282" s="96"/>
      <c r="O12282" s="96"/>
      <c r="P12282" s="96"/>
    </row>
    <row r="12283" spans="1:16" x14ac:dyDescent="0.25">
      <c r="A12283" s="97">
        <v>43823</v>
      </c>
      <c r="B12283" s="101">
        <v>31</v>
      </c>
      <c r="C12283" s="92" t="str">
        <f t="shared" si="573"/>
        <v>POST /domestic-payments</v>
      </c>
      <c r="D12283" s="94" t="s">
        <v>208</v>
      </c>
      <c r="E12283" s="93" t="str">
        <f t="shared" si="574"/>
        <v>PISP</v>
      </c>
      <c r="F12283" s="93" t="str">
        <f t="shared" si="575"/>
        <v>Y</v>
      </c>
      <c r="G12283" s="95">
        <v>4400774.994330476</v>
      </c>
      <c r="H12283" s="99">
        <v>14591.964366109876</v>
      </c>
      <c r="I12283" s="99">
        <v>6.4801406640464005</v>
      </c>
      <c r="J12283" s="96"/>
      <c r="K12283" s="96"/>
      <c r="L12283" s="96"/>
      <c r="M12283" s="96"/>
      <c r="N12283" s="96"/>
      <c r="O12283" s="96"/>
      <c r="P12283" s="96"/>
    </row>
    <row r="12284" spans="1:16" x14ac:dyDescent="0.25">
      <c r="A12284" s="97">
        <v>43823</v>
      </c>
      <c r="B12284" s="101">
        <v>32</v>
      </c>
      <c r="C12284" s="92" t="str">
        <f t="shared" si="573"/>
        <v>GET /domestic-payments/{DomesticPaymentId}</v>
      </c>
      <c r="D12284" s="94" t="s">
        <v>208</v>
      </c>
      <c r="E12284" s="93" t="str">
        <f t="shared" si="574"/>
        <v>PISP</v>
      </c>
      <c r="F12284" s="93" t="str">
        <f t="shared" si="575"/>
        <v>Y</v>
      </c>
      <c r="G12284" s="95">
        <v>31338991.80555049</v>
      </c>
      <c r="H12284" s="99">
        <v>36639.039648653343</v>
      </c>
      <c r="I12284" s="99">
        <v>63.397680435859129</v>
      </c>
      <c r="J12284" s="96"/>
      <c r="K12284" s="96"/>
      <c r="L12284" s="96"/>
      <c r="M12284" s="96"/>
      <c r="N12284" s="96"/>
      <c r="O12284" s="96"/>
      <c r="P12284" s="96"/>
    </row>
    <row r="12285" spans="1:16" x14ac:dyDescent="0.25">
      <c r="A12285" s="97">
        <v>43823</v>
      </c>
      <c r="B12285" s="101">
        <v>33</v>
      </c>
      <c r="C12285" s="92" t="str">
        <f t="shared" si="573"/>
        <v>POST /domestic-scheduled-payment-consents</v>
      </c>
      <c r="D12285" s="94" t="s">
        <v>208</v>
      </c>
      <c r="E12285" s="93" t="str">
        <f t="shared" si="574"/>
        <v>PISP</v>
      </c>
      <c r="F12285" s="93" t="str">
        <f t="shared" si="575"/>
        <v>N</v>
      </c>
      <c r="G12285" s="95">
        <v>18582590.668983538</v>
      </c>
      <c r="H12285" s="99">
        <v>17333.09051996957</v>
      </c>
      <c r="I12285" s="99">
        <v>106.32188509536881</v>
      </c>
      <c r="J12285" s="96"/>
      <c r="K12285" s="96"/>
      <c r="L12285" s="96"/>
      <c r="M12285" s="96"/>
      <c r="N12285" s="96"/>
      <c r="O12285" s="96"/>
      <c r="P12285" s="96"/>
    </row>
    <row r="12286" spans="1:16" x14ac:dyDescent="0.25">
      <c r="A12286" s="97">
        <v>43823</v>
      </c>
      <c r="B12286" s="101">
        <v>34</v>
      </c>
      <c r="C12286" s="92" t="str">
        <f t="shared" si="573"/>
        <v>GET /domestic-scheduled-payment-consents/{ConsentId}</v>
      </c>
      <c r="D12286" s="94" t="s">
        <v>208</v>
      </c>
      <c r="E12286" s="93" t="str">
        <f t="shared" si="574"/>
        <v>PISP</v>
      </c>
      <c r="F12286" s="93" t="str">
        <f t="shared" si="575"/>
        <v>N</v>
      </c>
      <c r="G12286" s="95">
        <v>10526847.353142858</v>
      </c>
      <c r="H12286" s="99">
        <v>14248.088015128416</v>
      </c>
      <c r="I12286" s="99">
        <v>71.385634482124985</v>
      </c>
      <c r="J12286" s="96"/>
      <c r="K12286" s="96"/>
      <c r="L12286" s="96"/>
      <c r="M12286" s="96"/>
      <c r="N12286" s="96"/>
      <c r="O12286" s="96"/>
      <c r="P12286" s="96"/>
    </row>
    <row r="12287" spans="1:16" x14ac:dyDescent="0.25">
      <c r="A12287" s="97">
        <v>43823</v>
      </c>
      <c r="B12287" s="101">
        <v>35</v>
      </c>
      <c r="C12287" s="92" t="str">
        <f t="shared" si="573"/>
        <v>POST /domestic-scheduled-payments</v>
      </c>
      <c r="D12287" s="94" t="s">
        <v>208</v>
      </c>
      <c r="E12287" s="93" t="str">
        <f t="shared" si="574"/>
        <v>PISP</v>
      </c>
      <c r="F12287" s="93" t="str">
        <f t="shared" si="575"/>
        <v>Y</v>
      </c>
      <c r="G12287" s="95">
        <v>30701862.479445007</v>
      </c>
      <c r="H12287" s="99">
        <v>43445.292857962304</v>
      </c>
      <c r="I12287" s="99">
        <v>164.37748499293349</v>
      </c>
      <c r="J12287" s="96"/>
      <c r="K12287" s="96"/>
      <c r="L12287" s="96"/>
      <c r="M12287" s="96"/>
      <c r="N12287" s="96"/>
      <c r="O12287" s="96"/>
      <c r="P12287" s="96"/>
    </row>
    <row r="12288" spans="1:16" x14ac:dyDescent="0.25">
      <c r="A12288" s="97">
        <v>43823</v>
      </c>
      <c r="B12288" s="101">
        <v>36</v>
      </c>
      <c r="C12288" s="92" t="str">
        <f t="shared" si="573"/>
        <v>GET /domestic-scheduled-payments/{DomesticScheduledPaymentId}</v>
      </c>
      <c r="D12288" s="94" t="s">
        <v>208</v>
      </c>
      <c r="E12288" s="93" t="str">
        <f t="shared" si="574"/>
        <v>PISP</v>
      </c>
      <c r="F12288" s="93" t="str">
        <f t="shared" si="575"/>
        <v>Y</v>
      </c>
      <c r="G12288" s="95">
        <v>13642830.723492736</v>
      </c>
      <c r="H12288" s="99">
        <v>31164.605903667176</v>
      </c>
      <c r="I12288" s="99">
        <v>88.402853614817829</v>
      </c>
      <c r="J12288" s="96"/>
      <c r="K12288" s="96"/>
      <c r="L12288" s="96"/>
      <c r="M12288" s="96"/>
      <c r="N12288" s="96"/>
      <c r="O12288" s="96"/>
      <c r="P12288" s="96"/>
    </row>
    <row r="12289" spans="1:16" x14ac:dyDescent="0.25">
      <c r="A12289" s="97">
        <v>43823</v>
      </c>
      <c r="B12289" s="101">
        <v>37</v>
      </c>
      <c r="C12289" s="92" t="str">
        <f t="shared" si="573"/>
        <v>POST /domestic-standing-order-consents</v>
      </c>
      <c r="D12289" s="94" t="s">
        <v>208</v>
      </c>
      <c r="E12289" s="93" t="str">
        <f t="shared" si="574"/>
        <v>PISP</v>
      </c>
      <c r="F12289" s="93" t="str">
        <f t="shared" si="575"/>
        <v>N</v>
      </c>
      <c r="G12289" s="95">
        <v>25539881.126580905</v>
      </c>
      <c r="H12289" s="99">
        <v>25633.399016349238</v>
      </c>
      <c r="I12289" s="99">
        <v>223.45604470975604</v>
      </c>
      <c r="J12289" s="96"/>
      <c r="K12289" s="96"/>
      <c r="L12289" s="96"/>
      <c r="M12289" s="96"/>
      <c r="N12289" s="96"/>
      <c r="O12289" s="96"/>
      <c r="P12289" s="96"/>
    </row>
    <row r="12290" spans="1:16" x14ac:dyDescent="0.25">
      <c r="A12290" s="97">
        <v>43823</v>
      </c>
      <c r="B12290" s="101">
        <v>38</v>
      </c>
      <c r="C12290" s="92" t="str">
        <f t="shared" si="573"/>
        <v>GET /domestic-standing-order-consents/{ConsentId}</v>
      </c>
      <c r="D12290" s="94" t="s">
        <v>208</v>
      </c>
      <c r="E12290" s="93" t="str">
        <f t="shared" si="574"/>
        <v>PISP</v>
      </c>
      <c r="F12290" s="93" t="str">
        <f t="shared" si="575"/>
        <v>N</v>
      </c>
      <c r="G12290" s="95">
        <v>25291913.911547069</v>
      </c>
      <c r="H12290" s="99">
        <v>29040.339338216192</v>
      </c>
      <c r="I12290" s="99">
        <v>203.51398362615663</v>
      </c>
      <c r="J12290" s="96"/>
      <c r="K12290" s="96"/>
      <c r="L12290" s="96"/>
      <c r="M12290" s="96"/>
      <c r="N12290" s="96"/>
      <c r="O12290" s="96"/>
      <c r="P12290" s="96"/>
    </row>
    <row r="12291" spans="1:16" x14ac:dyDescent="0.25">
      <c r="A12291" s="97">
        <v>43823</v>
      </c>
      <c r="B12291" s="101">
        <v>39</v>
      </c>
      <c r="C12291" s="92" t="str">
        <f t="shared" si="573"/>
        <v>POST /domestic-standing-orders</v>
      </c>
      <c r="D12291" s="94" t="s">
        <v>208</v>
      </c>
      <c r="E12291" s="93" t="str">
        <f t="shared" si="574"/>
        <v>PISP</v>
      </c>
      <c r="F12291" s="93" t="str">
        <f t="shared" si="575"/>
        <v>Y</v>
      </c>
      <c r="G12291" s="95">
        <v>7385325.7192089967</v>
      </c>
      <c r="H12291" s="99">
        <v>21006.77721458083</v>
      </c>
      <c r="I12291" s="99">
        <v>1.808167663092852</v>
      </c>
      <c r="J12291" s="96"/>
      <c r="K12291" s="96"/>
      <c r="L12291" s="96"/>
      <c r="M12291" s="96"/>
      <c r="N12291" s="96"/>
      <c r="O12291" s="96"/>
      <c r="P12291" s="96"/>
    </row>
    <row r="12292" spans="1:16" x14ac:dyDescent="0.25">
      <c r="A12292" s="97">
        <v>43823</v>
      </c>
      <c r="B12292" s="101">
        <v>40</v>
      </c>
      <c r="C12292" s="92" t="str">
        <f t="shared" si="573"/>
        <v>GET /domestic-standing-orders/{DomesticStandingOrderId}</v>
      </c>
      <c r="D12292" s="94" t="s">
        <v>208</v>
      </c>
      <c r="E12292" s="93" t="str">
        <f t="shared" si="574"/>
        <v>PISP</v>
      </c>
      <c r="F12292" s="93" t="str">
        <f t="shared" si="575"/>
        <v>Y</v>
      </c>
      <c r="G12292" s="95">
        <v>5325856.1871789154</v>
      </c>
      <c r="H12292" s="99">
        <v>8639.1719753119542</v>
      </c>
      <c r="I12292" s="99">
        <v>220.08167496677163</v>
      </c>
      <c r="J12292" s="96"/>
      <c r="K12292" s="96"/>
      <c r="L12292" s="96"/>
      <c r="M12292" s="96"/>
      <c r="N12292" s="96"/>
      <c r="O12292" s="96"/>
      <c r="P12292" s="96"/>
    </row>
    <row r="12293" spans="1:16" x14ac:dyDescent="0.25">
      <c r="A12293" s="97">
        <v>43823</v>
      </c>
      <c r="B12293" s="101">
        <v>41</v>
      </c>
      <c r="C12293" s="92" t="str">
        <f t="shared" si="573"/>
        <v>POST /international-payment-consents</v>
      </c>
      <c r="D12293" s="94" t="s">
        <v>208</v>
      </c>
      <c r="E12293" s="93" t="str">
        <f t="shared" si="574"/>
        <v>PISP</v>
      </c>
      <c r="F12293" s="93" t="str">
        <f t="shared" si="575"/>
        <v>N</v>
      </c>
      <c r="G12293" s="95">
        <v>31521403.516873226</v>
      </c>
      <c r="H12293" s="99">
        <v>44556.814001309052</v>
      </c>
      <c r="I12293" s="99">
        <v>60.935833322583328</v>
      </c>
      <c r="J12293" s="96"/>
      <c r="K12293" s="96"/>
      <c r="L12293" s="96"/>
      <c r="M12293" s="96"/>
      <c r="N12293" s="96"/>
      <c r="O12293" s="96"/>
      <c r="P12293" s="96"/>
    </row>
    <row r="12294" spans="1:16" x14ac:dyDescent="0.25">
      <c r="A12294" s="97">
        <v>43823</v>
      </c>
      <c r="B12294" s="101">
        <v>42</v>
      </c>
      <c r="C12294" s="92" t="str">
        <f t="shared" si="573"/>
        <v>GET /international-payment-consents/{ConsentId}</v>
      </c>
      <c r="D12294" s="94" t="s">
        <v>208</v>
      </c>
      <c r="E12294" s="93" t="str">
        <f t="shared" si="574"/>
        <v>PISP</v>
      </c>
      <c r="F12294" s="93" t="str">
        <f t="shared" si="575"/>
        <v>N</v>
      </c>
      <c r="G12294" s="95">
        <v>29783186.983417735</v>
      </c>
      <c r="H12294" s="99">
        <v>29209.631930013202</v>
      </c>
      <c r="I12294" s="99">
        <v>252.98789057794468</v>
      </c>
      <c r="J12294" s="96"/>
      <c r="K12294" s="96"/>
      <c r="L12294" s="96"/>
      <c r="M12294" s="96"/>
      <c r="N12294" s="96"/>
      <c r="O12294" s="96"/>
      <c r="P12294" s="96"/>
    </row>
    <row r="12295" spans="1:16" x14ac:dyDescent="0.25">
      <c r="A12295" s="97">
        <v>43823</v>
      </c>
      <c r="B12295" s="101">
        <v>43</v>
      </c>
      <c r="C12295" s="92" t="str">
        <f t="shared" si="573"/>
        <v>POST /international-payments</v>
      </c>
      <c r="D12295" s="94" t="s">
        <v>208</v>
      </c>
      <c r="E12295" s="93" t="str">
        <f t="shared" si="574"/>
        <v>PISP</v>
      </c>
      <c r="F12295" s="93" t="str">
        <f t="shared" si="575"/>
        <v>Y</v>
      </c>
      <c r="G12295" s="95">
        <v>36697866.257649444</v>
      </c>
      <c r="H12295" s="99">
        <v>41422.234714097765</v>
      </c>
      <c r="I12295" s="99">
        <v>42.31531914581555</v>
      </c>
      <c r="J12295" s="96"/>
      <c r="K12295" s="96"/>
      <c r="L12295" s="96"/>
      <c r="M12295" s="96"/>
      <c r="N12295" s="96"/>
      <c r="O12295" s="96"/>
      <c r="P12295" s="96"/>
    </row>
    <row r="12296" spans="1:16" x14ac:dyDescent="0.25">
      <c r="A12296" s="97">
        <v>43823</v>
      </c>
      <c r="B12296" s="101">
        <v>44</v>
      </c>
      <c r="C12296" s="92" t="str">
        <f t="shared" ref="C12296:C12359" si="576">VLOOKUP($B12296,endpoints,3)</f>
        <v>GET /international-payments/{InternationalPaymentId}</v>
      </c>
      <c r="D12296" s="94" t="s">
        <v>208</v>
      </c>
      <c r="E12296" s="93" t="str">
        <f t="shared" ref="E12296:E12359" si="577">VLOOKUP($B12296,endpoints,4)</f>
        <v>PISP</v>
      </c>
      <c r="F12296" s="93" t="str">
        <f t="shared" ref="F12296:F12359" si="578">VLOOKUP($B12296,endpoints,5)</f>
        <v>Y</v>
      </c>
      <c r="G12296" s="95">
        <v>12139697.258837804</v>
      </c>
      <c r="H12296" s="99">
        <v>18554.004979284146</v>
      </c>
      <c r="I12296" s="99">
        <v>61.2853550812656</v>
      </c>
      <c r="J12296" s="96"/>
      <c r="K12296" s="96"/>
      <c r="L12296" s="96"/>
      <c r="M12296" s="96"/>
      <c r="N12296" s="96"/>
      <c r="O12296" s="96"/>
      <c r="P12296" s="96"/>
    </row>
    <row r="12297" spans="1:16" x14ac:dyDescent="0.25">
      <c r="A12297" s="97">
        <v>43823</v>
      </c>
      <c r="B12297" s="101">
        <v>45</v>
      </c>
      <c r="C12297" s="92" t="str">
        <f t="shared" si="576"/>
        <v>POST /international-scheduled-payment-consents</v>
      </c>
      <c r="D12297" s="94" t="s">
        <v>208</v>
      </c>
      <c r="E12297" s="93" t="str">
        <f t="shared" si="577"/>
        <v>PISP</v>
      </c>
      <c r="F12297" s="93" t="str">
        <f t="shared" si="578"/>
        <v>N</v>
      </c>
      <c r="G12297" s="95">
        <v>27500559.757643364</v>
      </c>
      <c r="H12297" s="99">
        <v>33267.26689446524</v>
      </c>
      <c r="I12297" s="99">
        <v>14.789302562889064</v>
      </c>
      <c r="J12297" s="96"/>
      <c r="K12297" s="96"/>
      <c r="L12297" s="96"/>
      <c r="M12297" s="96"/>
      <c r="N12297" s="96"/>
      <c r="O12297" s="96"/>
      <c r="P12297" s="96"/>
    </row>
    <row r="12298" spans="1:16" x14ac:dyDescent="0.25">
      <c r="A12298" s="97">
        <v>43823</v>
      </c>
      <c r="B12298" s="101">
        <v>46</v>
      </c>
      <c r="C12298" s="92" t="str">
        <f t="shared" si="576"/>
        <v>GET /international-scheduled-payment-consents/{ConsentId}</v>
      </c>
      <c r="D12298" s="94" t="s">
        <v>208</v>
      </c>
      <c r="E12298" s="93" t="str">
        <f t="shared" si="577"/>
        <v>PISP</v>
      </c>
      <c r="F12298" s="93" t="str">
        <f t="shared" si="578"/>
        <v>N</v>
      </c>
      <c r="G12298" s="95">
        <v>8865717.9637785256</v>
      </c>
      <c r="H12298" s="99">
        <v>30382.588040186569</v>
      </c>
      <c r="I12298" s="99">
        <v>26.285183734019633</v>
      </c>
      <c r="J12298" s="96"/>
      <c r="K12298" s="96"/>
      <c r="L12298" s="96"/>
      <c r="M12298" s="96"/>
      <c r="N12298" s="96"/>
      <c r="O12298" s="96"/>
      <c r="P12298" s="96"/>
    </row>
    <row r="12299" spans="1:16" x14ac:dyDescent="0.25">
      <c r="A12299" s="97">
        <v>43823</v>
      </c>
      <c r="B12299" s="101">
        <v>47</v>
      </c>
      <c r="C12299" s="92" t="str">
        <f t="shared" si="576"/>
        <v>POST /international-scheduled-payments</v>
      </c>
      <c r="D12299" s="94" t="s">
        <v>208</v>
      </c>
      <c r="E12299" s="93" t="str">
        <f t="shared" si="577"/>
        <v>PISP</v>
      </c>
      <c r="F12299" s="93" t="str">
        <f t="shared" si="578"/>
        <v>Y</v>
      </c>
      <c r="G12299" s="95">
        <v>13149895.678226866</v>
      </c>
      <c r="H12299" s="99">
        <v>22906.537438374071</v>
      </c>
      <c r="I12299" s="99">
        <v>69.789435006191809</v>
      </c>
      <c r="J12299" s="96"/>
      <c r="K12299" s="96"/>
      <c r="L12299" s="96"/>
      <c r="M12299" s="96"/>
      <c r="N12299" s="96"/>
      <c r="O12299" s="96"/>
      <c r="P12299" s="96"/>
    </row>
    <row r="12300" spans="1:16" x14ac:dyDescent="0.25">
      <c r="A12300" s="97">
        <v>43823</v>
      </c>
      <c r="B12300" s="101">
        <v>48</v>
      </c>
      <c r="C12300" s="92" t="str">
        <f t="shared" si="576"/>
        <v>GET /international-scheduled-payments/{InternationalScheduledPaymentId}</v>
      </c>
      <c r="D12300" s="94" t="s">
        <v>208</v>
      </c>
      <c r="E12300" s="93" t="str">
        <f t="shared" si="577"/>
        <v>PISP</v>
      </c>
      <c r="F12300" s="93" t="str">
        <f t="shared" si="578"/>
        <v>Y</v>
      </c>
      <c r="G12300" s="95">
        <v>20610662.022669878</v>
      </c>
      <c r="H12300" s="99">
        <v>35358.186138527897</v>
      </c>
      <c r="I12300" s="99">
        <v>57.760884371588489</v>
      </c>
      <c r="J12300" s="96"/>
      <c r="K12300" s="96"/>
      <c r="L12300" s="96"/>
      <c r="M12300" s="96"/>
      <c r="N12300" s="96"/>
      <c r="O12300" s="96"/>
      <c r="P12300" s="96"/>
    </row>
    <row r="12301" spans="1:16" x14ac:dyDescent="0.25">
      <c r="A12301" s="97">
        <v>43823</v>
      </c>
      <c r="B12301" s="101">
        <v>49</v>
      </c>
      <c r="C12301" s="92" t="str">
        <f t="shared" si="576"/>
        <v>POST /international-standing-order-consents</v>
      </c>
      <c r="D12301" s="94" t="s">
        <v>208</v>
      </c>
      <c r="E12301" s="93" t="str">
        <f t="shared" si="577"/>
        <v>PISP</v>
      </c>
      <c r="F12301" s="93" t="str">
        <f t="shared" si="578"/>
        <v>N</v>
      </c>
      <c r="G12301" s="95">
        <v>3948131.5284270765</v>
      </c>
      <c r="H12301" s="99">
        <v>11159.649381853947</v>
      </c>
      <c r="I12301" s="99">
        <v>6.5014568740621419</v>
      </c>
      <c r="J12301" s="96"/>
      <c r="K12301" s="96"/>
      <c r="L12301" s="96"/>
      <c r="M12301" s="96"/>
      <c r="N12301" s="96"/>
      <c r="O12301" s="96"/>
      <c r="P12301" s="96"/>
    </row>
    <row r="12302" spans="1:16" x14ac:dyDescent="0.25">
      <c r="A12302" s="97">
        <v>43823</v>
      </c>
      <c r="B12302" s="101">
        <v>50</v>
      </c>
      <c r="C12302" s="92" t="str">
        <f t="shared" si="576"/>
        <v>GET /international-standing-order-consents/{ConsentId}</v>
      </c>
      <c r="D12302" s="94" t="s">
        <v>208</v>
      </c>
      <c r="E12302" s="93" t="str">
        <f t="shared" si="577"/>
        <v>PISP</v>
      </c>
      <c r="F12302" s="93" t="str">
        <f t="shared" si="578"/>
        <v>N</v>
      </c>
      <c r="G12302" s="95">
        <v>16693297.805268928</v>
      </c>
      <c r="H12302" s="99">
        <v>31348.031386489813</v>
      </c>
      <c r="I12302" s="99">
        <v>277.92955488978498</v>
      </c>
      <c r="J12302" s="96"/>
      <c r="K12302" s="96"/>
      <c r="L12302" s="96"/>
      <c r="M12302" s="96"/>
      <c r="N12302" s="96"/>
      <c r="O12302" s="96"/>
      <c r="P12302" s="96"/>
    </row>
    <row r="12303" spans="1:16" x14ac:dyDescent="0.25">
      <c r="A12303" s="97">
        <v>43823</v>
      </c>
      <c r="B12303" s="101">
        <v>51</v>
      </c>
      <c r="C12303" s="92" t="str">
        <f t="shared" si="576"/>
        <v>POST /international-standing-orders</v>
      </c>
      <c r="D12303" s="94" t="s">
        <v>208</v>
      </c>
      <c r="E12303" s="93" t="str">
        <f t="shared" si="577"/>
        <v>PISP</v>
      </c>
      <c r="F12303" s="93" t="str">
        <f t="shared" si="578"/>
        <v>Y</v>
      </c>
      <c r="G12303" s="95">
        <v>15022078.208587097</v>
      </c>
      <c r="H12303" s="99">
        <v>25116.192430054252</v>
      </c>
      <c r="I12303" s="99">
        <v>248.10265911491717</v>
      </c>
      <c r="J12303" s="96"/>
      <c r="K12303" s="96"/>
      <c r="L12303" s="96"/>
      <c r="M12303" s="96"/>
      <c r="N12303" s="96"/>
      <c r="O12303" s="96"/>
      <c r="P12303" s="96"/>
    </row>
    <row r="12304" spans="1:16" x14ac:dyDescent="0.25">
      <c r="A12304" s="97">
        <v>43823</v>
      </c>
      <c r="B12304" s="101">
        <v>52</v>
      </c>
      <c r="C12304" s="92" t="str">
        <f t="shared" si="576"/>
        <v>GET /international-standing-orders/{InternationalStandingOrderPaymentId}</v>
      </c>
      <c r="D12304" s="94" t="s">
        <v>208</v>
      </c>
      <c r="E12304" s="93" t="str">
        <f t="shared" si="577"/>
        <v>PISP</v>
      </c>
      <c r="F12304" s="93" t="str">
        <f t="shared" si="578"/>
        <v>Y</v>
      </c>
      <c r="G12304" s="95">
        <v>6641682.3430648707</v>
      </c>
      <c r="H12304" s="99">
        <v>15784.29088825034</v>
      </c>
      <c r="I12304" s="99">
        <v>67.097218653913728</v>
      </c>
      <c r="J12304" s="96"/>
      <c r="K12304" s="96"/>
      <c r="L12304" s="96"/>
      <c r="M12304" s="96"/>
      <c r="N12304" s="96"/>
      <c r="O12304" s="96"/>
      <c r="P12304" s="96"/>
    </row>
    <row r="12305" spans="1:16" x14ac:dyDescent="0.25">
      <c r="A12305" s="97">
        <v>43823</v>
      </c>
      <c r="B12305" s="101">
        <v>53</v>
      </c>
      <c r="C12305" s="92" t="str">
        <f t="shared" si="576"/>
        <v>POST /file-payment-consents</v>
      </c>
      <c r="D12305" s="94" t="s">
        <v>208</v>
      </c>
      <c r="E12305" s="93" t="str">
        <f t="shared" si="577"/>
        <v>PISP</v>
      </c>
      <c r="F12305" s="93" t="str">
        <f t="shared" si="578"/>
        <v>N</v>
      </c>
      <c r="G12305" s="95">
        <v>12898140.886513965</v>
      </c>
      <c r="H12305" s="99">
        <v>15396.436287114699</v>
      </c>
      <c r="I12305" s="99">
        <v>20.016593412350474</v>
      </c>
      <c r="J12305" s="96"/>
      <c r="K12305" s="96"/>
      <c r="L12305" s="96"/>
      <c r="M12305" s="96"/>
      <c r="N12305" s="96"/>
      <c r="O12305" s="96"/>
      <c r="P12305" s="96"/>
    </row>
    <row r="12306" spans="1:16" x14ac:dyDescent="0.25">
      <c r="A12306" s="97">
        <v>43823</v>
      </c>
      <c r="B12306" s="101">
        <v>54</v>
      </c>
      <c r="C12306" s="92" t="str">
        <f t="shared" si="576"/>
        <v>GET /file-payment-consents/{ConsentId}</v>
      </c>
      <c r="D12306" s="94" t="s">
        <v>208</v>
      </c>
      <c r="E12306" s="93" t="str">
        <f t="shared" si="577"/>
        <v>PISP</v>
      </c>
      <c r="F12306" s="93" t="str">
        <f t="shared" si="578"/>
        <v>N</v>
      </c>
      <c r="G12306" s="95">
        <v>18691343.175282292</v>
      </c>
      <c r="H12306" s="99">
        <v>24166.95145515657</v>
      </c>
      <c r="I12306" s="99">
        <v>203.67362187175672</v>
      </c>
      <c r="J12306" s="96"/>
      <c r="K12306" s="96"/>
      <c r="L12306" s="96"/>
      <c r="M12306" s="96"/>
      <c r="N12306" s="96"/>
      <c r="O12306" s="96"/>
      <c r="P12306" s="96"/>
    </row>
    <row r="12307" spans="1:16" x14ac:dyDescent="0.25">
      <c r="A12307" s="97">
        <v>43823</v>
      </c>
      <c r="B12307" s="101">
        <v>55</v>
      </c>
      <c r="C12307" s="92" t="str">
        <f t="shared" si="576"/>
        <v>POST /file-payment-consents/{ConsentId}/file</v>
      </c>
      <c r="D12307" s="94" t="s">
        <v>208</v>
      </c>
      <c r="E12307" s="93" t="str">
        <f t="shared" si="577"/>
        <v>PISP</v>
      </c>
      <c r="F12307" s="93" t="str">
        <f t="shared" si="578"/>
        <v>N</v>
      </c>
      <c r="G12307" s="95">
        <v>19528997.455552753</v>
      </c>
      <c r="H12307" s="99">
        <v>30856.861230804021</v>
      </c>
      <c r="I12307" s="99">
        <v>61.777368631780355</v>
      </c>
      <c r="J12307" s="96"/>
      <c r="K12307" s="96"/>
      <c r="L12307" s="96"/>
      <c r="M12307" s="96"/>
      <c r="N12307" s="96"/>
      <c r="O12307" s="96"/>
      <c r="P12307" s="96"/>
    </row>
    <row r="12308" spans="1:16" x14ac:dyDescent="0.25">
      <c r="A12308" s="97">
        <v>43823</v>
      </c>
      <c r="B12308" s="101">
        <v>56</v>
      </c>
      <c r="C12308" s="92" t="str">
        <f t="shared" si="576"/>
        <v>GET /file-payment-consents/{ConsentId}/file</v>
      </c>
      <c r="D12308" s="94" t="s">
        <v>208</v>
      </c>
      <c r="E12308" s="93" t="str">
        <f t="shared" si="577"/>
        <v>PISP</v>
      </c>
      <c r="F12308" s="93" t="str">
        <f t="shared" si="578"/>
        <v>N</v>
      </c>
      <c r="G12308" s="95">
        <v>25064756.736773547</v>
      </c>
      <c r="H12308" s="99">
        <v>30644.137800972381</v>
      </c>
      <c r="I12308" s="99">
        <v>38.700873443730444</v>
      </c>
      <c r="J12308" s="96"/>
      <c r="K12308" s="96"/>
      <c r="L12308" s="96"/>
      <c r="M12308" s="96"/>
      <c r="N12308" s="96"/>
      <c r="O12308" s="96"/>
      <c r="P12308" s="96"/>
    </row>
    <row r="12309" spans="1:16" x14ac:dyDescent="0.25">
      <c r="A12309" s="97">
        <v>43823</v>
      </c>
      <c r="B12309" s="101">
        <v>57</v>
      </c>
      <c r="C12309" s="92" t="str">
        <f t="shared" si="576"/>
        <v>POST /file-payments</v>
      </c>
      <c r="D12309" s="94" t="s">
        <v>208</v>
      </c>
      <c r="E12309" s="93" t="str">
        <f t="shared" si="577"/>
        <v>PISP</v>
      </c>
      <c r="F12309" s="93" t="str">
        <f t="shared" si="578"/>
        <v>Y</v>
      </c>
      <c r="G12309" s="95">
        <v>335539642.34233791</v>
      </c>
      <c r="H12309" s="99">
        <v>3659.14593729633</v>
      </c>
      <c r="I12309" s="99">
        <v>67.377790778812582</v>
      </c>
      <c r="J12309" s="96"/>
      <c r="K12309" s="96"/>
      <c r="L12309" s="96"/>
      <c r="M12309" s="96"/>
      <c r="N12309" s="96"/>
      <c r="O12309" s="96"/>
      <c r="P12309" s="96"/>
    </row>
    <row r="12310" spans="1:16" x14ac:dyDescent="0.25">
      <c r="A12310" s="97">
        <v>43823</v>
      </c>
      <c r="B12310" s="101">
        <v>58</v>
      </c>
      <c r="C12310" s="92" t="str">
        <f t="shared" si="576"/>
        <v>GET /file-payments/{FilePaymentId}</v>
      </c>
      <c r="D12310" s="94" t="s">
        <v>208</v>
      </c>
      <c r="E12310" s="93" t="str">
        <f t="shared" si="577"/>
        <v>PISP</v>
      </c>
      <c r="F12310" s="93" t="str">
        <f t="shared" si="578"/>
        <v>Y</v>
      </c>
      <c r="G12310" s="95">
        <v>75072631.146206722</v>
      </c>
      <c r="H12310" s="99">
        <v>868.15971687604997</v>
      </c>
      <c r="I12310" s="99">
        <v>137.74635583468384</v>
      </c>
      <c r="J12310" s="96"/>
      <c r="K12310" s="96"/>
      <c r="L12310" s="96"/>
      <c r="M12310" s="96"/>
      <c r="N12310" s="96"/>
      <c r="O12310" s="96"/>
      <c r="P12310" s="96"/>
    </row>
    <row r="12311" spans="1:16" x14ac:dyDescent="0.25">
      <c r="A12311" s="97">
        <v>43823</v>
      </c>
      <c r="B12311" s="101">
        <v>59</v>
      </c>
      <c r="C12311" s="92" t="str">
        <f t="shared" si="576"/>
        <v>GET /file-payments/{FilePaymentId}/report-file</v>
      </c>
      <c r="D12311" s="94" t="s">
        <v>208</v>
      </c>
      <c r="E12311" s="93" t="str">
        <f t="shared" si="577"/>
        <v>PISP</v>
      </c>
      <c r="F12311" s="93" t="str">
        <f t="shared" si="578"/>
        <v>Y</v>
      </c>
      <c r="G12311" s="95">
        <v>55974420.192208543</v>
      </c>
      <c r="H12311" s="99">
        <v>2610.9986471455459</v>
      </c>
      <c r="I12311" s="99">
        <v>84.296532114825453</v>
      </c>
      <c r="J12311" s="96"/>
      <c r="K12311" s="96"/>
      <c r="L12311" s="96"/>
      <c r="M12311" s="96"/>
      <c r="N12311" s="96"/>
      <c r="O12311" s="96"/>
      <c r="P12311" s="96"/>
    </row>
    <row r="12312" spans="1:16" x14ac:dyDescent="0.25">
      <c r="A12312" s="97">
        <v>43823</v>
      </c>
      <c r="B12312" s="101">
        <v>60</v>
      </c>
      <c r="C12312" s="92" t="str">
        <f t="shared" si="576"/>
        <v>POST /funds-confirmation-consents</v>
      </c>
      <c r="D12312" s="94" t="s">
        <v>208</v>
      </c>
      <c r="E12312" s="93" t="str">
        <f t="shared" si="577"/>
        <v>CoF</v>
      </c>
      <c r="F12312" s="93" t="str">
        <f t="shared" si="578"/>
        <v>N</v>
      </c>
      <c r="G12312" s="95">
        <v>13643565.493570954</v>
      </c>
      <c r="H12312" s="99">
        <v>13483.879553364388</v>
      </c>
      <c r="I12312" s="99">
        <v>13.180486848283163</v>
      </c>
      <c r="J12312" s="96"/>
      <c r="K12312" s="96"/>
      <c r="L12312" s="96"/>
      <c r="M12312" s="96"/>
      <c r="N12312" s="96"/>
      <c r="O12312" s="96"/>
      <c r="P12312" s="96"/>
    </row>
    <row r="12313" spans="1:16" x14ac:dyDescent="0.25">
      <c r="A12313" s="97">
        <v>43823</v>
      </c>
      <c r="B12313" s="101">
        <v>61</v>
      </c>
      <c r="C12313" s="92" t="str">
        <f t="shared" si="576"/>
        <v>GET /funds-confirmation-consents/{ConsentId}</v>
      </c>
      <c r="D12313" s="94" t="s">
        <v>208</v>
      </c>
      <c r="E12313" s="93" t="str">
        <f t="shared" si="577"/>
        <v>CoF</v>
      </c>
      <c r="F12313" s="93" t="str">
        <f t="shared" si="578"/>
        <v>N</v>
      </c>
      <c r="G12313" s="95">
        <v>20568373.871902235</v>
      </c>
      <c r="H12313" s="99">
        <v>39744.925031551116</v>
      </c>
      <c r="I12313" s="99">
        <v>192.5460824906379</v>
      </c>
      <c r="J12313" s="96"/>
      <c r="K12313" s="96"/>
      <c r="L12313" s="96"/>
      <c r="M12313" s="96"/>
      <c r="N12313" s="96"/>
      <c r="O12313" s="96"/>
      <c r="P12313" s="96"/>
    </row>
    <row r="12314" spans="1:16" x14ac:dyDescent="0.25">
      <c r="A12314" s="97">
        <v>43823</v>
      </c>
      <c r="B12314" s="101">
        <v>62</v>
      </c>
      <c r="C12314" s="92" t="str">
        <f t="shared" si="576"/>
        <v>DELETE /funds-confirmation-consents/{ConsentId}</v>
      </c>
      <c r="D12314" s="94" t="s">
        <v>208</v>
      </c>
      <c r="E12314" s="93" t="str">
        <f t="shared" si="577"/>
        <v>CoF</v>
      </c>
      <c r="F12314" s="93" t="str">
        <f t="shared" si="578"/>
        <v>N</v>
      </c>
      <c r="G12314" s="95">
        <v>6422115.4982594745</v>
      </c>
      <c r="H12314" s="99">
        <v>13288.956047812393</v>
      </c>
      <c r="I12314" s="99">
        <v>119.9071449773901</v>
      </c>
      <c r="J12314" s="96"/>
      <c r="K12314" s="96"/>
      <c r="L12314" s="96"/>
      <c r="M12314" s="96"/>
      <c r="N12314" s="96"/>
      <c r="O12314" s="96"/>
      <c r="P12314" s="96"/>
    </row>
    <row r="12315" spans="1:16" x14ac:dyDescent="0.25">
      <c r="A12315" s="97">
        <v>43823</v>
      </c>
      <c r="B12315" s="101">
        <v>63</v>
      </c>
      <c r="C12315" s="92" t="str">
        <f t="shared" si="576"/>
        <v>POST /funds-confirmations</v>
      </c>
      <c r="D12315" s="94" t="s">
        <v>208</v>
      </c>
      <c r="E12315" s="93" t="str">
        <f t="shared" si="577"/>
        <v>CoF</v>
      </c>
      <c r="F12315" s="93" t="str">
        <f t="shared" si="578"/>
        <v>Y</v>
      </c>
      <c r="G12315" s="95">
        <v>8159512.6409380771</v>
      </c>
      <c r="H12315" s="99">
        <v>18441.387445116205</v>
      </c>
      <c r="I12315" s="99">
        <v>214.01459605646778</v>
      </c>
      <c r="J12315" s="96"/>
      <c r="K12315" s="96"/>
      <c r="L12315" s="96"/>
      <c r="M12315" s="96"/>
      <c r="N12315" s="96"/>
      <c r="O12315" s="96"/>
      <c r="P12315" s="96"/>
    </row>
    <row r="12316" spans="1:16" x14ac:dyDescent="0.25">
      <c r="A12316" s="97">
        <v>43823</v>
      </c>
      <c r="B12316" s="101">
        <v>75</v>
      </c>
      <c r="C12316" s="92" t="str">
        <f t="shared" si="576"/>
        <v>GET /domestic-payment-consents/{ConsentId}/funds-confirmation</v>
      </c>
      <c r="D12316" s="94" t="s">
        <v>208</v>
      </c>
      <c r="E12316" s="93" t="str">
        <f t="shared" si="577"/>
        <v>CoF</v>
      </c>
      <c r="F12316" s="93" t="str">
        <f t="shared" si="578"/>
        <v>Y</v>
      </c>
      <c r="G12316" s="95">
        <v>4564414.7339397464</v>
      </c>
      <c r="H12316" s="99">
        <v>6546.499603635114</v>
      </c>
      <c r="I12316" s="99">
        <v>190.78367684030772</v>
      </c>
      <c r="J12316" s="96"/>
      <c r="K12316" s="96"/>
      <c r="L12316" s="96"/>
      <c r="M12316" s="96"/>
      <c r="N12316" s="96"/>
      <c r="O12316" s="96"/>
      <c r="P12316" s="96"/>
    </row>
    <row r="12317" spans="1:16" x14ac:dyDescent="0.25">
      <c r="A12317" s="97">
        <v>43823</v>
      </c>
      <c r="B12317" s="101">
        <v>76</v>
      </c>
      <c r="C12317" s="92" t="str">
        <f t="shared" si="576"/>
        <v>GET /international-payment-consents/{ConsentId}/funds-confirmation</v>
      </c>
      <c r="D12317" s="94" t="s">
        <v>208</v>
      </c>
      <c r="E12317" s="93" t="str">
        <f t="shared" si="577"/>
        <v>CoF</v>
      </c>
      <c r="F12317" s="93" t="str">
        <f t="shared" si="578"/>
        <v>Y</v>
      </c>
      <c r="G12317" s="95">
        <v>17488895.861777838</v>
      </c>
      <c r="H12317" s="99">
        <v>40757.687507442344</v>
      </c>
      <c r="I12317" s="99">
        <v>101.45650769635917</v>
      </c>
      <c r="J12317" s="96"/>
      <c r="K12317" s="96"/>
      <c r="L12317" s="96"/>
      <c r="M12317" s="96"/>
      <c r="N12317" s="96"/>
      <c r="O12317" s="96"/>
      <c r="P12317" s="96"/>
    </row>
    <row r="12318" spans="1:16" x14ac:dyDescent="0.25">
      <c r="A12318" s="97">
        <v>43823</v>
      </c>
      <c r="B12318" s="101">
        <v>77</v>
      </c>
      <c r="C12318" s="92" t="str">
        <f t="shared" si="576"/>
        <v>GET /international-scheduled-payment-consents/{ConsentId}/funds-confirmation</v>
      </c>
      <c r="D12318" s="94" t="s">
        <v>208</v>
      </c>
      <c r="E12318" s="93" t="str">
        <f t="shared" si="577"/>
        <v>CoF</v>
      </c>
      <c r="F12318" s="93" t="str">
        <f t="shared" si="578"/>
        <v>Y</v>
      </c>
      <c r="G12318" s="95">
        <v>29976513.49981774</v>
      </c>
      <c r="H12318" s="99">
        <v>52599.806481674204</v>
      </c>
      <c r="I12318" s="99">
        <v>9.8784339152020486</v>
      </c>
      <c r="J12318" s="96"/>
      <c r="K12318" s="96"/>
      <c r="L12318" s="96"/>
      <c r="M12318" s="96"/>
      <c r="N12318" s="96"/>
      <c r="O12318" s="96"/>
      <c r="P12318" s="96"/>
    </row>
    <row r="12319" spans="1:16" x14ac:dyDescent="0.25">
      <c r="A12319" s="97">
        <v>43823</v>
      </c>
      <c r="B12319" s="101">
        <v>78</v>
      </c>
      <c r="C12319" s="92" t="str">
        <f t="shared" si="576"/>
        <v>GET /accounts/{AccountId}/parties</v>
      </c>
      <c r="D12319" s="94" t="s">
        <v>208</v>
      </c>
      <c r="E12319" s="93" t="str">
        <f t="shared" si="577"/>
        <v>AISP</v>
      </c>
      <c r="F12319" s="93" t="str">
        <f t="shared" si="578"/>
        <v>Y</v>
      </c>
      <c r="G12319" s="104">
        <v>1177399.1188164761</v>
      </c>
      <c r="H12319" s="99">
        <v>50969.822750111583</v>
      </c>
      <c r="I12319" s="99">
        <v>0</v>
      </c>
      <c r="J12319" s="96"/>
      <c r="K12319" s="96"/>
      <c r="L12319" s="96"/>
      <c r="M12319" s="96"/>
      <c r="N12319" s="96"/>
      <c r="O12319" s="96"/>
      <c r="P12319" s="96"/>
    </row>
    <row r="12320" spans="1:16" x14ac:dyDescent="0.25">
      <c r="A12320" s="97">
        <v>43823</v>
      </c>
      <c r="B12320" s="101">
        <v>79</v>
      </c>
      <c r="C12320" s="92" t="str">
        <f t="shared" si="576"/>
        <v>GET /domestic-payments/{DomesticPaymentId}/payment-details</v>
      </c>
      <c r="D12320" s="94" t="s">
        <v>208</v>
      </c>
      <c r="E12320" s="93" t="str">
        <f t="shared" si="577"/>
        <v>PISP</v>
      </c>
      <c r="F12320" s="93" t="str">
        <f t="shared" si="578"/>
        <v>Y</v>
      </c>
      <c r="G12320" s="104">
        <v>34472890.986105539</v>
      </c>
      <c r="H12320" s="99">
        <v>40302.943613518677</v>
      </c>
      <c r="I12320" s="99">
        <v>69.73744847944505</v>
      </c>
      <c r="J12320" s="96"/>
      <c r="K12320" s="96"/>
      <c r="L12320" s="96"/>
      <c r="M12320" s="96"/>
      <c r="N12320" s="96"/>
      <c r="O12320" s="96"/>
      <c r="P12320" s="96"/>
    </row>
    <row r="12321" spans="1:16" x14ac:dyDescent="0.25">
      <c r="A12321" s="97">
        <v>43823</v>
      </c>
      <c r="B12321" s="101">
        <v>80</v>
      </c>
      <c r="C12321" s="92" t="str">
        <f t="shared" si="576"/>
        <v>GET /domestic-scheduled-payments/{DomesticScheduledPaymentId}/payment-details</v>
      </c>
      <c r="D12321" s="94" t="s">
        <v>208</v>
      </c>
      <c r="E12321" s="93" t="str">
        <f t="shared" si="577"/>
        <v>PISP</v>
      </c>
      <c r="F12321" s="93" t="str">
        <f t="shared" si="578"/>
        <v>Y</v>
      </c>
      <c r="G12321" s="104">
        <v>15007113.795842011</v>
      </c>
      <c r="H12321" s="99">
        <v>34281.066494033897</v>
      </c>
      <c r="I12321" s="99">
        <v>97.243138976299619</v>
      </c>
      <c r="J12321" s="96"/>
      <c r="K12321" s="96"/>
      <c r="L12321" s="96"/>
      <c r="M12321" s="96"/>
      <c r="N12321" s="96"/>
      <c r="O12321" s="96"/>
      <c r="P12321" s="96"/>
    </row>
    <row r="12322" spans="1:16" x14ac:dyDescent="0.25">
      <c r="A12322" s="97">
        <v>43823</v>
      </c>
      <c r="B12322" s="101">
        <v>81</v>
      </c>
      <c r="C12322" s="92" t="str">
        <f t="shared" si="576"/>
        <v>GET /domestic-standing-orders/{DomesticStandingOrderId}/payment-details</v>
      </c>
      <c r="D12322" s="94" t="s">
        <v>208</v>
      </c>
      <c r="E12322" s="93" t="str">
        <f t="shared" si="577"/>
        <v>PISP</v>
      </c>
      <c r="F12322" s="93" t="str">
        <f t="shared" si="578"/>
        <v>Y</v>
      </c>
      <c r="G12322" s="104">
        <v>5858441.8058968075</v>
      </c>
      <c r="H12322" s="99">
        <v>9503.0891728431507</v>
      </c>
      <c r="I12322" s="99">
        <v>242.0898424634488</v>
      </c>
      <c r="J12322" s="96"/>
      <c r="K12322" s="96"/>
      <c r="L12322" s="96"/>
      <c r="M12322" s="96"/>
      <c r="N12322" s="96"/>
      <c r="O12322" s="96"/>
      <c r="P12322" s="96"/>
    </row>
    <row r="12323" spans="1:16" x14ac:dyDescent="0.25">
      <c r="A12323" s="97">
        <v>43823</v>
      </c>
      <c r="B12323" s="101">
        <v>82</v>
      </c>
      <c r="C12323" s="92" t="str">
        <f t="shared" si="576"/>
        <v>GET /international-payments/{InternationalPaymentId}/payment-details</v>
      </c>
      <c r="D12323" s="94" t="s">
        <v>208</v>
      </c>
      <c r="E12323" s="93" t="str">
        <f t="shared" si="577"/>
        <v>PISP</v>
      </c>
      <c r="F12323" s="93" t="str">
        <f t="shared" si="578"/>
        <v>Y</v>
      </c>
      <c r="G12323" s="104">
        <v>13353666.984721586</v>
      </c>
      <c r="H12323" s="99">
        <v>20409.40547721256</v>
      </c>
      <c r="I12323" s="99">
        <v>67.413890589392167</v>
      </c>
      <c r="J12323" s="96"/>
      <c r="K12323" s="96"/>
      <c r="L12323" s="96"/>
      <c r="M12323" s="96"/>
      <c r="N12323" s="96"/>
      <c r="O12323" s="96"/>
      <c r="P12323" s="96"/>
    </row>
    <row r="12324" spans="1:16" x14ac:dyDescent="0.25">
      <c r="A12324" s="97">
        <v>43823</v>
      </c>
      <c r="B12324" s="101">
        <v>83</v>
      </c>
      <c r="C12324" s="92" t="str">
        <f t="shared" si="576"/>
        <v>GET /international-scheduled-payments/{InternationalScheduledPaymentId}/payment-details</v>
      </c>
      <c r="D12324" s="94" t="s">
        <v>208</v>
      </c>
      <c r="E12324" s="93" t="str">
        <f t="shared" si="577"/>
        <v>PISP</v>
      </c>
      <c r="F12324" s="93" t="str">
        <f t="shared" si="578"/>
        <v>Y</v>
      </c>
      <c r="G12324" s="104">
        <v>22671728.224936869</v>
      </c>
      <c r="H12324" s="99">
        <v>38894.004752380693</v>
      </c>
      <c r="I12324" s="99">
        <v>63.536972808747343</v>
      </c>
      <c r="J12324" s="96"/>
      <c r="K12324" s="96"/>
      <c r="L12324" s="96"/>
      <c r="M12324" s="96"/>
      <c r="N12324" s="96"/>
      <c r="O12324" s="96"/>
      <c r="P12324" s="96"/>
    </row>
    <row r="12325" spans="1:16" x14ac:dyDescent="0.25">
      <c r="A12325" s="97">
        <v>43823</v>
      </c>
      <c r="B12325" s="101">
        <v>84</v>
      </c>
      <c r="C12325" s="92" t="str">
        <f t="shared" si="576"/>
        <v>GET /international-standing-orders/{InternationalStandingOrderPaymentId}/payment-details</v>
      </c>
      <c r="D12325" s="94" t="s">
        <v>208</v>
      </c>
      <c r="E12325" s="93" t="str">
        <f t="shared" si="577"/>
        <v>PISP</v>
      </c>
      <c r="F12325" s="93" t="str">
        <f t="shared" si="578"/>
        <v>Y</v>
      </c>
      <c r="G12325" s="104">
        <v>7305850.5773713579</v>
      </c>
      <c r="H12325" s="99">
        <v>17362.719977075376</v>
      </c>
      <c r="I12325" s="99">
        <v>73.806940519305101</v>
      </c>
      <c r="J12325" s="96"/>
      <c r="K12325" s="96"/>
      <c r="L12325" s="96"/>
      <c r="M12325" s="96"/>
      <c r="N12325" s="96"/>
      <c r="O12325" s="96"/>
      <c r="P12325" s="96"/>
    </row>
    <row r="12326" spans="1:16" x14ac:dyDescent="0.25">
      <c r="A12326" s="97">
        <v>43823</v>
      </c>
      <c r="B12326" s="101">
        <v>85</v>
      </c>
      <c r="C12326" s="92" t="str">
        <f t="shared" si="576"/>
        <v>GET /file-payments/{FilePaymentId}/payment-details</v>
      </c>
      <c r="D12326" s="94" t="s">
        <v>208</v>
      </c>
      <c r="E12326" s="93" t="str">
        <f t="shared" si="577"/>
        <v>PISP</v>
      </c>
      <c r="F12326" s="93" t="str">
        <f t="shared" si="578"/>
        <v>Y</v>
      </c>
      <c r="G12326" s="104">
        <v>61571862.211429402</v>
      </c>
      <c r="H12326" s="99">
        <v>2872.0985118601011</v>
      </c>
      <c r="I12326" s="99">
        <v>92.726185326308013</v>
      </c>
      <c r="J12326" s="96"/>
      <c r="K12326" s="96"/>
      <c r="L12326" s="96"/>
      <c r="M12326" s="96"/>
      <c r="N12326" s="96"/>
      <c r="O12326" s="96"/>
      <c r="P12326" s="96"/>
    </row>
    <row r="12327" spans="1:16" x14ac:dyDescent="0.25">
      <c r="A12327" s="97">
        <v>43823</v>
      </c>
      <c r="B12327" s="101">
        <v>86</v>
      </c>
      <c r="C12327" s="92" t="str">
        <f t="shared" si="576"/>
        <v>POST /event-subscriptions</v>
      </c>
      <c r="D12327" s="94" t="s">
        <v>208</v>
      </c>
      <c r="E12327" s="93" t="str">
        <f t="shared" si="577"/>
        <v>Notifications</v>
      </c>
      <c r="F12327" s="93" t="str">
        <f t="shared" si="578"/>
        <v>N</v>
      </c>
      <c r="G12327" s="104">
        <v>12279208.944213858</v>
      </c>
      <c r="H12327" s="99">
        <v>12135.491598027949</v>
      </c>
      <c r="I12327" s="99">
        <v>11.862438163454847</v>
      </c>
      <c r="J12327" s="96"/>
      <c r="K12327" s="96"/>
      <c r="L12327" s="96"/>
      <c r="M12327" s="96"/>
      <c r="N12327" s="96"/>
      <c r="O12327" s="96"/>
      <c r="P12327" s="96"/>
    </row>
    <row r="12328" spans="1:16" x14ac:dyDescent="0.25">
      <c r="A12328" s="97">
        <v>43823</v>
      </c>
      <c r="B12328" s="101">
        <v>87</v>
      </c>
      <c r="C12328" s="92" t="str">
        <f t="shared" si="576"/>
        <v>GET /event-subscriptions</v>
      </c>
      <c r="D12328" s="94" t="s">
        <v>208</v>
      </c>
      <c r="E12328" s="93" t="str">
        <f t="shared" si="577"/>
        <v>Notifications</v>
      </c>
      <c r="F12328" s="93" t="str">
        <f t="shared" si="578"/>
        <v>N</v>
      </c>
      <c r="G12328" s="104">
        <v>18511536.484712012</v>
      </c>
      <c r="H12328" s="99">
        <v>35770.432528396006</v>
      </c>
      <c r="I12328" s="99">
        <v>173.29147424157412</v>
      </c>
      <c r="J12328" s="96"/>
      <c r="K12328" s="96"/>
      <c r="L12328" s="96"/>
      <c r="M12328" s="96"/>
      <c r="N12328" s="96"/>
      <c r="O12328" s="96"/>
      <c r="P12328" s="96"/>
    </row>
    <row r="12329" spans="1:16" x14ac:dyDescent="0.25">
      <c r="A12329" s="97">
        <v>43823</v>
      </c>
      <c r="B12329" s="101">
        <v>88</v>
      </c>
      <c r="C12329" s="92" t="str">
        <f t="shared" si="576"/>
        <v>PUT /event-subscriptions/{EventSubscriptionId}</v>
      </c>
      <c r="D12329" s="94" t="s">
        <v>208</v>
      </c>
      <c r="E12329" s="93" t="str">
        <f t="shared" si="577"/>
        <v>Notifications</v>
      </c>
      <c r="F12329" s="93" t="str">
        <f t="shared" si="578"/>
        <v>N</v>
      </c>
      <c r="G12329" s="104">
        <v>12893169.391424552</v>
      </c>
      <c r="H12329" s="99">
        <v>12742.266177929347</v>
      </c>
      <c r="I12329" s="99">
        <v>12.455560071627589</v>
      </c>
      <c r="J12329" s="96"/>
      <c r="K12329" s="96"/>
      <c r="L12329" s="96"/>
      <c r="M12329" s="96"/>
      <c r="N12329" s="96"/>
      <c r="O12329" s="96"/>
      <c r="P12329" s="96"/>
    </row>
    <row r="12330" spans="1:16" x14ac:dyDescent="0.25">
      <c r="A12330" s="97">
        <v>43823</v>
      </c>
      <c r="B12330" s="101">
        <v>89</v>
      </c>
      <c r="C12330" s="92" t="str">
        <f t="shared" si="576"/>
        <v>DELETE /event-subscriptions/{EventSubscriptionId}</v>
      </c>
      <c r="D12330" s="94" t="s">
        <v>208</v>
      </c>
      <c r="E12330" s="93" t="str">
        <f t="shared" si="577"/>
        <v>Notifications</v>
      </c>
      <c r="F12330" s="93" t="str">
        <f t="shared" si="578"/>
        <v>N</v>
      </c>
      <c r="G12330" s="104">
        <v>7064327.0480854223</v>
      </c>
      <c r="H12330" s="99">
        <v>14617.851652593634</v>
      </c>
      <c r="I12330" s="99">
        <v>131.89785947512914</v>
      </c>
      <c r="J12330" s="96"/>
      <c r="K12330" s="96"/>
      <c r="L12330" s="96"/>
      <c r="M12330" s="96"/>
      <c r="N12330" s="96"/>
      <c r="O12330" s="96"/>
      <c r="P12330" s="96"/>
    </row>
    <row r="12331" spans="1:16" x14ac:dyDescent="0.25">
      <c r="A12331" s="97">
        <v>43823</v>
      </c>
      <c r="B12331" s="101">
        <v>90</v>
      </c>
      <c r="C12331" s="92" t="str">
        <f t="shared" si="576"/>
        <v>POST /event-notifications</v>
      </c>
      <c r="D12331" s="94" t="s">
        <v>208</v>
      </c>
      <c r="E12331" s="93" t="str">
        <f t="shared" si="577"/>
        <v>Notifications</v>
      </c>
      <c r="F12331" s="93" t="str">
        <f t="shared" si="578"/>
        <v>N</v>
      </c>
      <c r="G12331" s="104">
        <v>7751537.0088911727</v>
      </c>
      <c r="H12331" s="99">
        <v>17519.318072860395</v>
      </c>
      <c r="I12331" s="99">
        <v>203.31386625364439</v>
      </c>
      <c r="J12331" s="96"/>
      <c r="K12331" s="96"/>
      <c r="L12331" s="96"/>
      <c r="M12331" s="96"/>
      <c r="N12331" s="96"/>
      <c r="O12331" s="96"/>
      <c r="P12331" s="96"/>
    </row>
    <row r="12332" spans="1:16" x14ac:dyDescent="0.25">
      <c r="A12332" s="97">
        <v>43823</v>
      </c>
      <c r="B12332" s="101">
        <v>91</v>
      </c>
      <c r="C12332" s="92" t="str">
        <f t="shared" si="576"/>
        <v>POST /events</v>
      </c>
      <c r="D12332" s="94" t="s">
        <v>208</v>
      </c>
      <c r="E12332" s="93" t="str">
        <f t="shared" si="577"/>
        <v>Notifications</v>
      </c>
      <c r="F12332" s="93" t="str">
        <f t="shared" si="578"/>
        <v>N</v>
      </c>
      <c r="G12332" s="104">
        <v>5779903.9484335268</v>
      </c>
      <c r="H12332" s="99">
        <v>11960.060443031154</v>
      </c>
      <c r="I12332" s="99">
        <v>107.9164304796511</v>
      </c>
      <c r="J12332" s="96"/>
      <c r="K12332" s="96"/>
      <c r="L12332" s="96"/>
      <c r="M12332" s="96"/>
      <c r="N12332" s="96"/>
      <c r="O12332" s="96"/>
      <c r="P12332" s="96"/>
    </row>
    <row r="12333" spans="1:16" x14ac:dyDescent="0.25">
      <c r="A12333" s="97">
        <v>43824</v>
      </c>
      <c r="B12333" s="101">
        <v>0</v>
      </c>
      <c r="C12333" s="92" t="str">
        <f t="shared" si="576"/>
        <v>OIDC endpoints for token IDs</v>
      </c>
      <c r="D12333" s="94" t="s">
        <v>207</v>
      </c>
      <c r="E12333" s="93" t="str">
        <f t="shared" si="577"/>
        <v>OIDC</v>
      </c>
      <c r="F12333" s="93" t="str">
        <f t="shared" si="578"/>
        <v>N</v>
      </c>
      <c r="G12333" s="111">
        <v>746973227.94694519</v>
      </c>
      <c r="H12333" s="99">
        <v>1917904.4505291434</v>
      </c>
      <c r="I12333" s="99">
        <v>540.28130753847563</v>
      </c>
      <c r="J12333" s="96"/>
      <c r="K12333" s="96"/>
      <c r="L12333" s="96"/>
      <c r="M12333" s="96"/>
      <c r="N12333" s="96"/>
      <c r="O12333" s="96"/>
      <c r="P12333" s="96"/>
    </row>
    <row r="12334" spans="1:16" x14ac:dyDescent="0.25">
      <c r="A12334" s="100">
        <v>43824</v>
      </c>
      <c r="B12334" s="101">
        <v>1</v>
      </c>
      <c r="C12334" s="92" t="str">
        <f t="shared" si="576"/>
        <v>POST /account-access-consents</v>
      </c>
      <c r="D12334" s="94" t="s">
        <v>207</v>
      </c>
      <c r="E12334" s="93" t="str">
        <f t="shared" si="577"/>
        <v>AISP</v>
      </c>
      <c r="F12334" s="93" t="str">
        <f t="shared" si="578"/>
        <v>N</v>
      </c>
      <c r="G12334" s="95">
        <v>738986.41361267481</v>
      </c>
      <c r="H12334" s="102">
        <v>31121.184577811815</v>
      </c>
      <c r="I12334" s="102">
        <v>96.068228999376842</v>
      </c>
      <c r="J12334" s="96"/>
      <c r="K12334" s="96"/>
      <c r="L12334" s="96"/>
      <c r="M12334" s="96"/>
      <c r="N12334" s="96"/>
      <c r="O12334" s="96"/>
      <c r="P12334" s="96"/>
    </row>
    <row r="12335" spans="1:16" x14ac:dyDescent="0.25">
      <c r="A12335" s="100">
        <v>43824</v>
      </c>
      <c r="B12335" s="101">
        <v>2</v>
      </c>
      <c r="C12335" s="92" t="str">
        <f t="shared" si="576"/>
        <v>GET /account-access-consents/{ConsentId}</v>
      </c>
      <c r="D12335" s="94" t="s">
        <v>207</v>
      </c>
      <c r="E12335" s="93" t="str">
        <f t="shared" si="577"/>
        <v>AISP</v>
      </c>
      <c r="F12335" s="93" t="str">
        <f t="shared" si="578"/>
        <v>N</v>
      </c>
      <c r="G12335" s="95">
        <v>1744877.179099944</v>
      </c>
      <c r="H12335" s="102">
        <v>30296.236028681455</v>
      </c>
      <c r="I12335" s="102">
        <v>38.588483377510279</v>
      </c>
      <c r="J12335" s="96"/>
      <c r="K12335" s="96"/>
      <c r="L12335" s="96"/>
      <c r="M12335" s="96"/>
      <c r="N12335" s="96"/>
      <c r="O12335" s="96"/>
      <c r="P12335" s="96"/>
    </row>
    <row r="12336" spans="1:16" x14ac:dyDescent="0.25">
      <c r="A12336" s="100">
        <v>43824</v>
      </c>
      <c r="B12336" s="101">
        <v>3</v>
      </c>
      <c r="C12336" s="92" t="str">
        <f t="shared" si="576"/>
        <v>DELETE /account-access-consents/{ConsentId}</v>
      </c>
      <c r="D12336" s="94" t="s">
        <v>207</v>
      </c>
      <c r="E12336" s="93" t="str">
        <f t="shared" si="577"/>
        <v>AISP</v>
      </c>
      <c r="F12336" s="93" t="str">
        <f t="shared" si="578"/>
        <v>N</v>
      </c>
      <c r="G12336" s="95">
        <v>763664.83090985869</v>
      </c>
      <c r="H12336" s="102">
        <v>25789.829092569355</v>
      </c>
      <c r="I12336" s="102">
        <v>295.5361310879893</v>
      </c>
      <c r="J12336" s="96"/>
      <c r="K12336" s="96"/>
      <c r="L12336" s="96"/>
      <c r="M12336" s="96"/>
      <c r="N12336" s="96"/>
      <c r="O12336" s="96"/>
      <c r="P12336" s="96"/>
    </row>
    <row r="12337" spans="1:16" x14ac:dyDescent="0.25">
      <c r="A12337" s="100">
        <v>43824</v>
      </c>
      <c r="B12337" s="101">
        <v>4</v>
      </c>
      <c r="C12337" s="92" t="str">
        <f t="shared" si="576"/>
        <v>GET /accounts</v>
      </c>
      <c r="D12337" s="94" t="s">
        <v>207</v>
      </c>
      <c r="E12337" s="93" t="str">
        <f t="shared" si="577"/>
        <v>AISP</v>
      </c>
      <c r="F12337" s="93" t="str">
        <f t="shared" si="578"/>
        <v>Y</v>
      </c>
      <c r="G12337" s="95">
        <v>2099257.7894464443</v>
      </c>
      <c r="H12337" s="102">
        <v>32653.781854118504</v>
      </c>
      <c r="I12337" s="102">
        <v>74.381038492673113</v>
      </c>
      <c r="J12337" s="96"/>
      <c r="K12337" s="96"/>
      <c r="L12337" s="96"/>
      <c r="M12337" s="96"/>
      <c r="N12337" s="96"/>
      <c r="O12337" s="96"/>
      <c r="P12337" s="96"/>
    </row>
    <row r="12338" spans="1:16" x14ac:dyDescent="0.25">
      <c r="A12338" s="100">
        <v>43824</v>
      </c>
      <c r="B12338" s="101">
        <v>5</v>
      </c>
      <c r="C12338" s="92" t="str">
        <f t="shared" si="576"/>
        <v>GET /accounts/{AccountId}</v>
      </c>
      <c r="D12338" s="94" t="s">
        <v>207</v>
      </c>
      <c r="E12338" s="93" t="str">
        <f t="shared" si="577"/>
        <v>AISP</v>
      </c>
      <c r="F12338" s="93" t="str">
        <f t="shared" si="578"/>
        <v>Y</v>
      </c>
      <c r="G12338" s="95">
        <v>3158756.7165851486</v>
      </c>
      <c r="H12338" s="102">
        <v>41263.74811831578</v>
      </c>
      <c r="I12338" s="102">
        <v>96.09070643841585</v>
      </c>
      <c r="J12338" s="96"/>
      <c r="K12338" s="96"/>
      <c r="L12338" s="96"/>
      <c r="M12338" s="96"/>
      <c r="N12338" s="96"/>
      <c r="O12338" s="96"/>
      <c r="P12338" s="96"/>
    </row>
    <row r="12339" spans="1:16" x14ac:dyDescent="0.25">
      <c r="A12339" s="100">
        <v>43824</v>
      </c>
      <c r="B12339" s="101">
        <v>6</v>
      </c>
      <c r="C12339" s="92" t="str">
        <f t="shared" si="576"/>
        <v>GET /accounts/{AccountId}/balances</v>
      </c>
      <c r="D12339" s="94" t="s">
        <v>207</v>
      </c>
      <c r="E12339" s="93" t="str">
        <f t="shared" si="577"/>
        <v>AISP</v>
      </c>
      <c r="F12339" s="93" t="str">
        <f t="shared" si="578"/>
        <v>Y</v>
      </c>
      <c r="G12339" s="95">
        <v>2106032.7532053641</v>
      </c>
      <c r="H12339" s="102">
        <v>27544.086982598514</v>
      </c>
      <c r="I12339" s="102">
        <v>161.41817955443753</v>
      </c>
      <c r="J12339" s="96"/>
      <c r="K12339" s="96"/>
      <c r="L12339" s="96"/>
      <c r="M12339" s="96"/>
      <c r="N12339" s="96"/>
      <c r="O12339" s="96"/>
      <c r="P12339" s="96"/>
    </row>
    <row r="12340" spans="1:16" x14ac:dyDescent="0.25">
      <c r="A12340" s="100">
        <v>43824</v>
      </c>
      <c r="B12340" s="101">
        <v>7</v>
      </c>
      <c r="C12340" s="92" t="str">
        <f t="shared" si="576"/>
        <v>GET /balances</v>
      </c>
      <c r="D12340" s="94" t="s">
        <v>207</v>
      </c>
      <c r="E12340" s="93" t="str">
        <f t="shared" si="577"/>
        <v>AISP</v>
      </c>
      <c r="F12340" s="93" t="str">
        <f t="shared" si="578"/>
        <v>Y</v>
      </c>
      <c r="G12340" s="95">
        <v>1428246.2034179179</v>
      </c>
      <c r="H12340" s="102">
        <v>23778.625801237918</v>
      </c>
      <c r="I12340" s="102">
        <v>182.34220740363017</v>
      </c>
      <c r="J12340" s="96"/>
      <c r="K12340" s="96"/>
      <c r="L12340" s="96"/>
      <c r="M12340" s="96"/>
      <c r="N12340" s="96"/>
      <c r="O12340" s="96"/>
      <c r="P12340" s="96"/>
    </row>
    <row r="12341" spans="1:16" x14ac:dyDescent="0.25">
      <c r="A12341" s="100">
        <v>43824</v>
      </c>
      <c r="B12341" s="101">
        <v>8</v>
      </c>
      <c r="C12341" s="92" t="str">
        <f t="shared" si="576"/>
        <v>GET /accounts/{AccountId}/transactions</v>
      </c>
      <c r="D12341" s="94" t="s">
        <v>207</v>
      </c>
      <c r="E12341" s="93" t="str">
        <f t="shared" si="577"/>
        <v>AISP</v>
      </c>
      <c r="F12341" s="93" t="str">
        <f t="shared" si="578"/>
        <v>Y</v>
      </c>
      <c r="G12341" s="95">
        <v>37675627.730839804</v>
      </c>
      <c r="H12341" s="102">
        <v>18782.260512904311</v>
      </c>
      <c r="I12341" s="102">
        <v>200.31109075926045</v>
      </c>
      <c r="J12341" s="96"/>
      <c r="K12341" s="96"/>
      <c r="L12341" s="96"/>
      <c r="M12341" s="96"/>
      <c r="N12341" s="96"/>
      <c r="O12341" s="96"/>
      <c r="P12341" s="96"/>
    </row>
    <row r="12342" spans="1:16" x14ac:dyDescent="0.25">
      <c r="A12342" s="100">
        <v>43824</v>
      </c>
      <c r="B12342" s="101">
        <v>9</v>
      </c>
      <c r="C12342" s="92" t="str">
        <f t="shared" si="576"/>
        <v>GET /transactions</v>
      </c>
      <c r="D12342" s="94" t="s">
        <v>207</v>
      </c>
      <c r="E12342" s="93" t="str">
        <f t="shared" si="577"/>
        <v>AISP</v>
      </c>
      <c r="F12342" s="93" t="str">
        <f t="shared" si="578"/>
        <v>Y</v>
      </c>
      <c r="G12342" s="95">
        <v>369937206.63263875</v>
      </c>
      <c r="H12342" s="102">
        <v>47956.788067663234</v>
      </c>
      <c r="I12342" s="102">
        <v>33.394319802289267</v>
      </c>
      <c r="J12342" s="96"/>
      <c r="K12342" s="96"/>
      <c r="L12342" s="96"/>
      <c r="M12342" s="96"/>
      <c r="N12342" s="96"/>
      <c r="O12342" s="96"/>
      <c r="P12342" s="96"/>
    </row>
    <row r="12343" spans="1:16" x14ac:dyDescent="0.25">
      <c r="A12343" s="100">
        <v>43824</v>
      </c>
      <c r="B12343" s="101">
        <v>10</v>
      </c>
      <c r="C12343" s="92" t="str">
        <f t="shared" si="576"/>
        <v>GET /accounts/{AccountId}/beneficiaries</v>
      </c>
      <c r="D12343" s="94" t="s">
        <v>207</v>
      </c>
      <c r="E12343" s="93" t="str">
        <f t="shared" si="577"/>
        <v>AISP</v>
      </c>
      <c r="F12343" s="93" t="str">
        <f t="shared" si="578"/>
        <v>Y</v>
      </c>
      <c r="G12343" s="95">
        <v>2551543.4219777836</v>
      </c>
      <c r="H12343" s="102">
        <v>27245.476645261133</v>
      </c>
      <c r="I12343" s="102">
        <v>125.80707147808978</v>
      </c>
      <c r="J12343" s="96"/>
      <c r="K12343" s="96"/>
      <c r="L12343" s="96"/>
      <c r="M12343" s="96"/>
      <c r="N12343" s="96"/>
      <c r="O12343" s="96"/>
      <c r="P12343" s="96"/>
    </row>
    <row r="12344" spans="1:16" x14ac:dyDescent="0.25">
      <c r="A12344" s="100">
        <v>43824</v>
      </c>
      <c r="B12344" s="101">
        <v>11</v>
      </c>
      <c r="C12344" s="92" t="str">
        <f t="shared" si="576"/>
        <v>GET /beneficiaries</v>
      </c>
      <c r="D12344" s="94" t="s">
        <v>207</v>
      </c>
      <c r="E12344" s="93" t="str">
        <f t="shared" si="577"/>
        <v>AISP</v>
      </c>
      <c r="F12344" s="93" t="str">
        <f t="shared" si="578"/>
        <v>Y</v>
      </c>
      <c r="G12344" s="95">
        <v>3298992.1496056761</v>
      </c>
      <c r="H12344" s="102">
        <v>39854.72498816692</v>
      </c>
      <c r="I12344" s="102">
        <v>35.823144847037938</v>
      </c>
      <c r="J12344" s="96"/>
      <c r="K12344" s="96"/>
      <c r="L12344" s="96"/>
      <c r="M12344" s="96"/>
      <c r="N12344" s="96"/>
      <c r="O12344" s="96"/>
      <c r="P12344" s="96"/>
    </row>
    <row r="12345" spans="1:16" x14ac:dyDescent="0.25">
      <c r="A12345" s="100">
        <v>43824</v>
      </c>
      <c r="B12345" s="101">
        <v>12</v>
      </c>
      <c r="C12345" s="92" t="str">
        <f t="shared" si="576"/>
        <v>GET /accounts/{AccountId}/direct-debits</v>
      </c>
      <c r="D12345" s="94" t="s">
        <v>207</v>
      </c>
      <c r="E12345" s="93" t="str">
        <f t="shared" si="577"/>
        <v>AISP</v>
      </c>
      <c r="F12345" s="93" t="str">
        <f t="shared" si="578"/>
        <v>Y</v>
      </c>
      <c r="G12345" s="95">
        <v>2095712.6413872722</v>
      </c>
      <c r="H12345" s="102">
        <v>37295.710546755552</v>
      </c>
      <c r="I12345" s="102">
        <v>205.95949341468634</v>
      </c>
      <c r="J12345" s="96"/>
      <c r="K12345" s="96"/>
      <c r="L12345" s="96"/>
      <c r="M12345" s="96"/>
      <c r="N12345" s="96"/>
      <c r="O12345" s="96"/>
      <c r="P12345" s="96"/>
    </row>
    <row r="12346" spans="1:16" x14ac:dyDescent="0.25">
      <c r="A12346" s="100">
        <v>43824</v>
      </c>
      <c r="B12346" s="101">
        <v>13</v>
      </c>
      <c r="C12346" s="92" t="str">
        <f t="shared" si="576"/>
        <v>GET /direct-debits</v>
      </c>
      <c r="D12346" s="94" t="s">
        <v>207</v>
      </c>
      <c r="E12346" s="93" t="str">
        <f t="shared" si="577"/>
        <v>AISP</v>
      </c>
      <c r="F12346" s="93" t="str">
        <f t="shared" si="578"/>
        <v>Y</v>
      </c>
      <c r="G12346" s="95">
        <v>1924978.9905398381</v>
      </c>
      <c r="H12346" s="102">
        <v>22461.961701314613</v>
      </c>
      <c r="I12346" s="102">
        <v>240.8667781211972</v>
      </c>
      <c r="J12346" s="96"/>
      <c r="K12346" s="96"/>
      <c r="L12346" s="96"/>
      <c r="M12346" s="96"/>
      <c r="N12346" s="96"/>
      <c r="O12346" s="96"/>
      <c r="P12346" s="96"/>
    </row>
    <row r="12347" spans="1:16" x14ac:dyDescent="0.25">
      <c r="A12347" s="100">
        <v>43824</v>
      </c>
      <c r="B12347" s="101">
        <v>14</v>
      </c>
      <c r="C12347" s="92" t="str">
        <f t="shared" si="576"/>
        <v>GET /accounts/{AccountId}/standing-orders</v>
      </c>
      <c r="D12347" s="94" t="s">
        <v>207</v>
      </c>
      <c r="E12347" s="93" t="str">
        <f t="shared" si="577"/>
        <v>AISP</v>
      </c>
      <c r="F12347" s="93" t="str">
        <f t="shared" si="578"/>
        <v>Y</v>
      </c>
      <c r="G12347" s="95">
        <v>1008352.4907821749</v>
      </c>
      <c r="H12347" s="102">
        <v>18182.067203701488</v>
      </c>
      <c r="I12347" s="102">
        <v>133.45184443583486</v>
      </c>
      <c r="J12347" s="96"/>
      <c r="K12347" s="96"/>
      <c r="L12347" s="96"/>
      <c r="M12347" s="96"/>
      <c r="N12347" s="96"/>
      <c r="O12347" s="96"/>
      <c r="P12347" s="96"/>
    </row>
    <row r="12348" spans="1:16" x14ac:dyDescent="0.25">
      <c r="A12348" s="100">
        <v>43824</v>
      </c>
      <c r="B12348" s="101">
        <v>15</v>
      </c>
      <c r="C12348" s="92" t="str">
        <f t="shared" si="576"/>
        <v>GET /standing-orders</v>
      </c>
      <c r="D12348" s="94" t="s">
        <v>207</v>
      </c>
      <c r="E12348" s="93" t="str">
        <f t="shared" si="577"/>
        <v>AISP</v>
      </c>
      <c r="F12348" s="93" t="str">
        <f t="shared" si="578"/>
        <v>Y</v>
      </c>
      <c r="G12348" s="95">
        <v>1732588.1114364541</v>
      </c>
      <c r="H12348" s="102">
        <v>43784.16856338572</v>
      </c>
      <c r="I12348" s="102">
        <v>144.70183228240344</v>
      </c>
      <c r="J12348" s="96"/>
      <c r="K12348" s="96"/>
      <c r="L12348" s="96"/>
      <c r="M12348" s="96"/>
      <c r="N12348" s="96"/>
      <c r="O12348" s="96"/>
      <c r="P12348" s="96"/>
    </row>
    <row r="12349" spans="1:16" x14ac:dyDescent="0.25">
      <c r="A12349" s="100">
        <v>43824</v>
      </c>
      <c r="B12349" s="101">
        <v>16</v>
      </c>
      <c r="C12349" s="92" t="str">
        <f t="shared" si="576"/>
        <v>GET /accounts/{AccountId}/product</v>
      </c>
      <c r="D12349" s="94" t="s">
        <v>207</v>
      </c>
      <c r="E12349" s="93" t="str">
        <f t="shared" si="577"/>
        <v>AISP</v>
      </c>
      <c r="F12349" s="93" t="str">
        <f t="shared" si="578"/>
        <v>Y</v>
      </c>
      <c r="G12349" s="95">
        <v>429104.36099133769</v>
      </c>
      <c r="H12349" s="102">
        <v>5074.4152110872838</v>
      </c>
      <c r="I12349" s="102">
        <v>193.98717211132168</v>
      </c>
      <c r="J12349" s="96"/>
      <c r="K12349" s="96"/>
      <c r="L12349" s="96"/>
      <c r="M12349" s="96"/>
      <c r="N12349" s="96"/>
      <c r="O12349" s="96"/>
      <c r="P12349" s="96"/>
    </row>
    <row r="12350" spans="1:16" x14ac:dyDescent="0.25">
      <c r="A12350" s="100">
        <v>43824</v>
      </c>
      <c r="B12350" s="101">
        <v>17</v>
      </c>
      <c r="C12350" s="92" t="str">
        <f t="shared" si="576"/>
        <v>GET /products</v>
      </c>
      <c r="D12350" s="94" t="s">
        <v>207</v>
      </c>
      <c r="E12350" s="93" t="str">
        <f t="shared" si="577"/>
        <v>AISP</v>
      </c>
      <c r="F12350" s="93" t="str">
        <f t="shared" si="578"/>
        <v>Y</v>
      </c>
      <c r="G12350" s="95">
        <v>904272.91341097059</v>
      </c>
      <c r="H12350" s="102">
        <v>31512.181052474909</v>
      </c>
      <c r="I12350" s="102">
        <v>263.55571325145286</v>
      </c>
      <c r="J12350" s="96"/>
      <c r="K12350" s="96"/>
      <c r="L12350" s="96"/>
      <c r="M12350" s="96"/>
      <c r="N12350" s="96"/>
      <c r="O12350" s="96"/>
      <c r="P12350" s="96"/>
    </row>
    <row r="12351" spans="1:16" x14ac:dyDescent="0.25">
      <c r="A12351" s="100">
        <v>43824</v>
      </c>
      <c r="B12351" s="101">
        <v>18</v>
      </c>
      <c r="C12351" s="92" t="str">
        <f t="shared" si="576"/>
        <v>GET /accounts/{AccountId}/offers</v>
      </c>
      <c r="D12351" s="94" t="s">
        <v>207</v>
      </c>
      <c r="E12351" s="93" t="str">
        <f t="shared" si="577"/>
        <v>AISP</v>
      </c>
      <c r="F12351" s="93" t="str">
        <f t="shared" si="578"/>
        <v>Y</v>
      </c>
      <c r="G12351" s="95">
        <v>905569.82211008423</v>
      </c>
      <c r="H12351" s="102">
        <v>38401.419152239258</v>
      </c>
      <c r="I12351" s="102">
        <v>300.71187580704128</v>
      </c>
      <c r="J12351" s="96"/>
      <c r="K12351" s="96"/>
      <c r="L12351" s="96"/>
      <c r="M12351" s="96"/>
      <c r="N12351" s="96"/>
      <c r="O12351" s="96"/>
      <c r="P12351" s="96"/>
    </row>
    <row r="12352" spans="1:16" x14ac:dyDescent="0.25">
      <c r="A12352" s="100">
        <v>43824</v>
      </c>
      <c r="B12352" s="101">
        <v>19</v>
      </c>
      <c r="C12352" s="92" t="str">
        <f t="shared" si="576"/>
        <v>GET /offers</v>
      </c>
      <c r="D12352" s="94" t="s">
        <v>207</v>
      </c>
      <c r="E12352" s="93" t="str">
        <f t="shared" si="577"/>
        <v>AISP</v>
      </c>
      <c r="F12352" s="93" t="str">
        <f t="shared" si="578"/>
        <v>Y</v>
      </c>
      <c r="G12352" s="95">
        <v>4024970.9240611037</v>
      </c>
      <c r="H12352" s="102">
        <v>38792.990880803336</v>
      </c>
      <c r="I12352" s="102">
        <v>160.71098806848553</v>
      </c>
      <c r="J12352" s="96"/>
      <c r="K12352" s="96"/>
      <c r="L12352" s="96"/>
      <c r="M12352" s="96"/>
      <c r="N12352" s="96"/>
      <c r="O12352" s="96"/>
      <c r="P12352" s="96"/>
    </row>
    <row r="12353" spans="1:16" x14ac:dyDescent="0.25">
      <c r="A12353" s="100">
        <v>43824</v>
      </c>
      <c r="B12353" s="101">
        <v>20</v>
      </c>
      <c r="C12353" s="92" t="str">
        <f t="shared" si="576"/>
        <v>GET /accounts/{AccountId}/party</v>
      </c>
      <c r="D12353" s="94" t="s">
        <v>207</v>
      </c>
      <c r="E12353" s="93" t="str">
        <f t="shared" si="577"/>
        <v>AISP</v>
      </c>
      <c r="F12353" s="93" t="str">
        <f t="shared" si="578"/>
        <v>Y</v>
      </c>
      <c r="G12353" s="95">
        <v>1383435.7333437882</v>
      </c>
      <c r="H12353" s="102">
        <v>52501.358873556455</v>
      </c>
      <c r="I12353" s="102">
        <v>0</v>
      </c>
      <c r="J12353" s="96"/>
      <c r="K12353" s="96"/>
      <c r="L12353" s="96"/>
      <c r="M12353" s="96"/>
      <c r="N12353" s="96"/>
      <c r="O12353" s="96"/>
      <c r="P12353" s="96"/>
    </row>
    <row r="12354" spans="1:16" x14ac:dyDescent="0.25">
      <c r="A12354" s="100">
        <v>43824</v>
      </c>
      <c r="B12354" s="101">
        <v>21</v>
      </c>
      <c r="C12354" s="92" t="str">
        <f t="shared" si="576"/>
        <v>GET /party</v>
      </c>
      <c r="D12354" s="94" t="s">
        <v>207</v>
      </c>
      <c r="E12354" s="93" t="str">
        <f t="shared" si="577"/>
        <v>AISP</v>
      </c>
      <c r="F12354" s="93" t="str">
        <f t="shared" si="578"/>
        <v>Y</v>
      </c>
      <c r="G12354" s="95">
        <v>1038325.2473636732</v>
      </c>
      <c r="H12354" s="101">
        <v>11430.342870383221</v>
      </c>
      <c r="I12354" s="101">
        <v>380.17677468059111</v>
      </c>
      <c r="J12354" s="96"/>
      <c r="K12354" s="96"/>
      <c r="L12354" s="96"/>
      <c r="M12354" s="96"/>
      <c r="N12354" s="96"/>
      <c r="O12354" s="96"/>
      <c r="P12354" s="96"/>
    </row>
    <row r="12355" spans="1:16" x14ac:dyDescent="0.25">
      <c r="A12355" s="100">
        <v>43824</v>
      </c>
      <c r="B12355" s="101">
        <v>22</v>
      </c>
      <c r="C12355" s="92" t="str">
        <f t="shared" si="576"/>
        <v>GET /accounts/{AccountId}/scheduled-payments</v>
      </c>
      <c r="D12355" s="94" t="s">
        <v>207</v>
      </c>
      <c r="E12355" s="93" t="str">
        <f t="shared" si="577"/>
        <v>AISP</v>
      </c>
      <c r="F12355" s="93" t="str">
        <f t="shared" si="578"/>
        <v>Y</v>
      </c>
      <c r="G12355" s="95">
        <v>1197573.7625088587</v>
      </c>
      <c r="H12355" s="101">
        <v>36691.669635734819</v>
      </c>
      <c r="I12355" s="101">
        <v>3.352786913228083</v>
      </c>
      <c r="J12355" s="96"/>
      <c r="K12355" s="96"/>
      <c r="L12355" s="96"/>
      <c r="M12355" s="96"/>
      <c r="N12355" s="96"/>
      <c r="O12355" s="96"/>
      <c r="P12355" s="96"/>
    </row>
    <row r="12356" spans="1:16" x14ac:dyDescent="0.25">
      <c r="A12356" s="100">
        <v>43824</v>
      </c>
      <c r="B12356" s="101">
        <v>23</v>
      </c>
      <c r="C12356" s="92" t="str">
        <f t="shared" si="576"/>
        <v>GET /scheduled-payments</v>
      </c>
      <c r="D12356" s="94" t="s">
        <v>207</v>
      </c>
      <c r="E12356" s="93" t="str">
        <f t="shared" si="577"/>
        <v>AISP</v>
      </c>
      <c r="F12356" s="93" t="str">
        <f t="shared" si="578"/>
        <v>Y</v>
      </c>
      <c r="G12356" s="95">
        <v>2424534.7030652361</v>
      </c>
      <c r="H12356" s="101">
        <v>32321.495731904208</v>
      </c>
      <c r="I12356" s="101">
        <v>84.081360251727617</v>
      </c>
      <c r="J12356" s="96"/>
      <c r="K12356" s="96"/>
      <c r="L12356" s="96"/>
      <c r="M12356" s="96"/>
      <c r="N12356" s="96"/>
      <c r="O12356" s="96"/>
      <c r="P12356" s="96"/>
    </row>
    <row r="12357" spans="1:16" x14ac:dyDescent="0.25">
      <c r="A12357" s="100">
        <v>43824</v>
      </c>
      <c r="B12357" s="101">
        <v>24</v>
      </c>
      <c r="C12357" s="92" t="str">
        <f t="shared" si="576"/>
        <v>GET /accounts/{AccountId}/statements</v>
      </c>
      <c r="D12357" s="94" t="s">
        <v>207</v>
      </c>
      <c r="E12357" s="93" t="str">
        <f t="shared" si="577"/>
        <v>AISP</v>
      </c>
      <c r="F12357" s="93" t="str">
        <f t="shared" si="578"/>
        <v>Y</v>
      </c>
      <c r="G12357" s="95">
        <v>1149211.3840858899</v>
      </c>
      <c r="H12357" s="101">
        <v>13017.127649848146</v>
      </c>
      <c r="I12357" s="101">
        <v>147.70676010165008</v>
      </c>
      <c r="J12357" s="96"/>
      <c r="K12357" s="96"/>
      <c r="L12357" s="96"/>
      <c r="M12357" s="96"/>
      <c r="N12357" s="96"/>
      <c r="O12357" s="96"/>
      <c r="P12357" s="96"/>
    </row>
    <row r="12358" spans="1:16" x14ac:dyDescent="0.25">
      <c r="A12358" s="100">
        <v>43824</v>
      </c>
      <c r="B12358" s="101">
        <v>25</v>
      </c>
      <c r="C12358" s="92" t="str">
        <f t="shared" si="576"/>
        <v>GET /accounts/{AccountId}/statements/{StatementId}</v>
      </c>
      <c r="D12358" s="94" t="s">
        <v>207</v>
      </c>
      <c r="E12358" s="93" t="str">
        <f t="shared" si="577"/>
        <v>AISP</v>
      </c>
      <c r="F12358" s="93" t="str">
        <f t="shared" si="578"/>
        <v>Y</v>
      </c>
      <c r="G12358" s="95">
        <v>1332641.4093287047</v>
      </c>
      <c r="H12358" s="101">
        <v>26332.06123953417</v>
      </c>
      <c r="I12358" s="101">
        <v>114.79654355541658</v>
      </c>
      <c r="J12358" s="96"/>
      <c r="K12358" s="96"/>
      <c r="L12358" s="96"/>
      <c r="M12358" s="96"/>
      <c r="N12358" s="96"/>
      <c r="O12358" s="96"/>
      <c r="P12358" s="96"/>
    </row>
    <row r="12359" spans="1:16" x14ac:dyDescent="0.25">
      <c r="A12359" s="100">
        <v>43824</v>
      </c>
      <c r="B12359" s="101">
        <v>26</v>
      </c>
      <c r="C12359" s="92" t="str">
        <f t="shared" si="576"/>
        <v>GET /accounts/{AccountId}/statements/{StatementId}/file</v>
      </c>
      <c r="D12359" s="94" t="s">
        <v>207</v>
      </c>
      <c r="E12359" s="93" t="str">
        <f t="shared" si="577"/>
        <v>AISP</v>
      </c>
      <c r="F12359" s="93" t="str">
        <f t="shared" si="578"/>
        <v>Y</v>
      </c>
      <c r="G12359" s="95">
        <v>2773393.2319577755</v>
      </c>
      <c r="H12359" s="101">
        <v>26689.326090586121</v>
      </c>
      <c r="I12359" s="101">
        <v>103.17204195034184</v>
      </c>
      <c r="J12359" s="96"/>
      <c r="K12359" s="96"/>
      <c r="L12359" s="96"/>
      <c r="M12359" s="96"/>
      <c r="N12359" s="96"/>
      <c r="O12359" s="96"/>
      <c r="P12359" s="96"/>
    </row>
    <row r="12360" spans="1:16" x14ac:dyDescent="0.25">
      <c r="A12360" s="100">
        <v>43824</v>
      </c>
      <c r="B12360" s="101">
        <v>27</v>
      </c>
      <c r="C12360" s="92" t="str">
        <f t="shared" ref="C12360:C12423" si="579">VLOOKUP($B12360,endpoints,3)</f>
        <v>GET /accounts/{AccountId}/statements/{StatementId}/transactions</v>
      </c>
      <c r="D12360" s="94" t="s">
        <v>207</v>
      </c>
      <c r="E12360" s="93" t="str">
        <f t="shared" ref="E12360:E12423" si="580">VLOOKUP($B12360,endpoints,4)</f>
        <v>AISP</v>
      </c>
      <c r="F12360" s="93" t="str">
        <f t="shared" ref="F12360:F12423" si="581">VLOOKUP($B12360,endpoints,5)</f>
        <v>Y</v>
      </c>
      <c r="G12360" s="95">
        <v>33008759.865688466</v>
      </c>
      <c r="H12360" s="101">
        <v>7267.4608299481188</v>
      </c>
      <c r="I12360" s="101">
        <v>289.73647462384662</v>
      </c>
      <c r="J12360" s="96"/>
      <c r="K12360" s="96"/>
      <c r="L12360" s="96"/>
      <c r="M12360" s="96"/>
      <c r="N12360" s="96"/>
      <c r="O12360" s="96"/>
      <c r="P12360" s="96"/>
    </row>
    <row r="12361" spans="1:16" x14ac:dyDescent="0.25">
      <c r="A12361" s="100">
        <v>43824</v>
      </c>
      <c r="B12361" s="101">
        <v>28</v>
      </c>
      <c r="C12361" s="92" t="str">
        <f t="shared" si="579"/>
        <v>GET /statements</v>
      </c>
      <c r="D12361" s="94" t="s">
        <v>207</v>
      </c>
      <c r="E12361" s="93" t="str">
        <f t="shared" si="580"/>
        <v>AISP</v>
      </c>
      <c r="F12361" s="93" t="str">
        <f t="shared" si="581"/>
        <v>Y</v>
      </c>
      <c r="G12361" s="95">
        <v>3603045.0462358855</v>
      </c>
      <c r="H12361" s="101">
        <v>38237.722877607572</v>
      </c>
      <c r="I12361" s="101">
        <v>78.584301507400269</v>
      </c>
      <c r="J12361" s="96"/>
      <c r="K12361" s="96"/>
      <c r="L12361" s="96"/>
      <c r="M12361" s="96"/>
      <c r="N12361" s="96"/>
      <c r="O12361" s="96"/>
      <c r="P12361" s="96"/>
    </row>
    <row r="12362" spans="1:16" x14ac:dyDescent="0.25">
      <c r="A12362" s="100">
        <v>43824</v>
      </c>
      <c r="B12362" s="101">
        <v>29</v>
      </c>
      <c r="C12362" s="92" t="str">
        <f t="shared" si="579"/>
        <v>POST /domestic-payment-consents</v>
      </c>
      <c r="D12362" s="94" t="s">
        <v>207</v>
      </c>
      <c r="E12362" s="93" t="str">
        <f t="shared" si="580"/>
        <v>PISP</v>
      </c>
      <c r="F12362" s="93" t="str">
        <f t="shared" si="581"/>
        <v>N</v>
      </c>
      <c r="G12362" s="95">
        <v>4262328.228899423</v>
      </c>
      <c r="H12362" s="102">
        <v>8639.6412974356736</v>
      </c>
      <c r="I12362" s="102">
        <v>98.437579815097109</v>
      </c>
      <c r="J12362" s="96"/>
      <c r="K12362" s="96"/>
      <c r="L12362" s="96"/>
      <c r="M12362" s="96"/>
      <c r="N12362" s="96"/>
      <c r="O12362" s="96"/>
      <c r="P12362" s="96"/>
    </row>
    <row r="12363" spans="1:16" x14ac:dyDescent="0.25">
      <c r="A12363" s="100">
        <v>43824</v>
      </c>
      <c r="B12363" s="101">
        <v>30</v>
      </c>
      <c r="C12363" s="92" t="str">
        <f t="shared" si="579"/>
        <v>GET /domestic-payment-consents/{ConsentId}</v>
      </c>
      <c r="D12363" s="94" t="s">
        <v>207</v>
      </c>
      <c r="E12363" s="93" t="str">
        <f t="shared" si="580"/>
        <v>PISP</v>
      </c>
      <c r="F12363" s="93" t="str">
        <f t="shared" si="581"/>
        <v>N</v>
      </c>
      <c r="G12363" s="95">
        <v>13914483.94609542</v>
      </c>
      <c r="H12363" s="102">
        <v>18635.684432143531</v>
      </c>
      <c r="I12363" s="102">
        <v>170.24780599467169</v>
      </c>
      <c r="J12363" s="96"/>
      <c r="K12363" s="96"/>
      <c r="L12363" s="96"/>
      <c r="M12363" s="96"/>
      <c r="N12363" s="96"/>
      <c r="O12363" s="96"/>
      <c r="P12363" s="96"/>
    </row>
    <row r="12364" spans="1:16" x14ac:dyDescent="0.25">
      <c r="A12364" s="100">
        <v>43824</v>
      </c>
      <c r="B12364" s="101">
        <v>31</v>
      </c>
      <c r="C12364" s="92" t="str">
        <f t="shared" si="579"/>
        <v>POST /domestic-payments</v>
      </c>
      <c r="D12364" s="94" t="s">
        <v>207</v>
      </c>
      <c r="E12364" s="93" t="str">
        <f t="shared" si="580"/>
        <v>PISP</v>
      </c>
      <c r="F12364" s="93" t="str">
        <f t="shared" si="581"/>
        <v>Y</v>
      </c>
      <c r="G12364" s="95">
        <v>4937869.469063241</v>
      </c>
      <c r="H12364" s="102">
        <v>16792.91293205673</v>
      </c>
      <c r="I12364" s="102">
        <v>6.4706180090797387</v>
      </c>
      <c r="J12364" s="96"/>
      <c r="K12364" s="96"/>
      <c r="L12364" s="96"/>
      <c r="M12364" s="96"/>
      <c r="N12364" s="96"/>
      <c r="O12364" s="96"/>
      <c r="P12364" s="96"/>
    </row>
    <row r="12365" spans="1:16" x14ac:dyDescent="0.25">
      <c r="A12365" s="100">
        <v>43824</v>
      </c>
      <c r="B12365" s="101">
        <v>32</v>
      </c>
      <c r="C12365" s="92" t="str">
        <f t="shared" si="579"/>
        <v>GET /domestic-payments/{DomesticPaymentId}</v>
      </c>
      <c r="D12365" s="94" t="s">
        <v>207</v>
      </c>
      <c r="E12365" s="93" t="str">
        <f t="shared" si="580"/>
        <v>PISP</v>
      </c>
      <c r="F12365" s="93" t="str">
        <f t="shared" si="581"/>
        <v>Y</v>
      </c>
      <c r="G12365" s="95">
        <v>34097822.869195126</v>
      </c>
      <c r="H12365" s="102">
        <v>40628.909971149093</v>
      </c>
      <c r="I12365" s="102">
        <v>77.232500772135253</v>
      </c>
      <c r="J12365" s="96"/>
      <c r="K12365" s="96"/>
      <c r="L12365" s="96"/>
      <c r="M12365" s="96"/>
      <c r="N12365" s="96"/>
      <c r="O12365" s="96"/>
      <c r="P12365" s="96"/>
    </row>
    <row r="12366" spans="1:16" x14ac:dyDescent="0.25">
      <c r="A12366" s="100">
        <v>43824</v>
      </c>
      <c r="B12366" s="101">
        <v>33</v>
      </c>
      <c r="C12366" s="92" t="str">
        <f t="shared" si="579"/>
        <v>POST /domestic-scheduled-payment-consents</v>
      </c>
      <c r="D12366" s="94" t="s">
        <v>207</v>
      </c>
      <c r="E12366" s="93" t="str">
        <f t="shared" si="580"/>
        <v>PISP</v>
      </c>
      <c r="F12366" s="93" t="str">
        <f t="shared" si="581"/>
        <v>N</v>
      </c>
      <c r="G12366" s="95">
        <v>21002461.778151974</v>
      </c>
      <c r="H12366" s="102">
        <v>19850.673047109234</v>
      </c>
      <c r="I12366" s="102">
        <v>111.90385109295791</v>
      </c>
      <c r="J12366" s="96"/>
      <c r="K12366" s="96"/>
      <c r="L12366" s="96"/>
      <c r="M12366" s="96"/>
      <c r="N12366" s="96"/>
      <c r="O12366" s="96"/>
      <c r="P12366" s="96"/>
    </row>
    <row r="12367" spans="1:16" x14ac:dyDescent="0.25">
      <c r="A12367" s="100">
        <v>43824</v>
      </c>
      <c r="B12367" s="101">
        <v>34</v>
      </c>
      <c r="C12367" s="92" t="str">
        <f t="shared" si="579"/>
        <v>GET /domestic-scheduled-payment-consents/{ConsentId}</v>
      </c>
      <c r="D12367" s="94" t="s">
        <v>207</v>
      </c>
      <c r="E12367" s="93" t="str">
        <f t="shared" si="580"/>
        <v>PISP</v>
      </c>
      <c r="F12367" s="93" t="str">
        <f t="shared" si="581"/>
        <v>N</v>
      </c>
      <c r="G12367" s="95">
        <v>12168491.918639645</v>
      </c>
      <c r="H12367" s="102">
        <v>14489.637482402202</v>
      </c>
      <c r="I12367" s="102">
        <v>79.302450972037136</v>
      </c>
      <c r="J12367" s="96"/>
      <c r="K12367" s="96"/>
      <c r="L12367" s="96"/>
      <c r="M12367" s="96"/>
      <c r="N12367" s="96"/>
      <c r="O12367" s="96"/>
      <c r="P12367" s="96"/>
    </row>
    <row r="12368" spans="1:16" x14ac:dyDescent="0.25">
      <c r="A12368" s="100">
        <v>43824</v>
      </c>
      <c r="B12368" s="101">
        <v>35</v>
      </c>
      <c r="C12368" s="92" t="str">
        <f t="shared" si="579"/>
        <v>POST /domestic-scheduled-payments</v>
      </c>
      <c r="D12368" s="94" t="s">
        <v>207</v>
      </c>
      <c r="E12368" s="93" t="str">
        <f t="shared" si="580"/>
        <v>PISP</v>
      </c>
      <c r="F12368" s="93" t="str">
        <f t="shared" si="581"/>
        <v>Y</v>
      </c>
      <c r="G12368" s="95">
        <v>32294364.65446385</v>
      </c>
      <c r="H12368" s="102">
        <v>44674.433032699693</v>
      </c>
      <c r="I12368" s="102">
        <v>163.43106576469162</v>
      </c>
      <c r="J12368" s="96"/>
      <c r="K12368" s="96"/>
      <c r="L12368" s="96"/>
      <c r="M12368" s="96"/>
      <c r="N12368" s="96"/>
      <c r="O12368" s="96"/>
      <c r="P12368" s="96"/>
    </row>
    <row r="12369" spans="1:16" x14ac:dyDescent="0.25">
      <c r="A12369" s="100">
        <v>43824</v>
      </c>
      <c r="B12369" s="101">
        <v>36</v>
      </c>
      <c r="C12369" s="92" t="str">
        <f t="shared" si="579"/>
        <v>GET /domestic-scheduled-payments/{DomesticScheduledPaymentId}</v>
      </c>
      <c r="D12369" s="94" t="s">
        <v>207</v>
      </c>
      <c r="E12369" s="93" t="str">
        <f t="shared" si="580"/>
        <v>PISP</v>
      </c>
      <c r="F12369" s="93" t="str">
        <f t="shared" si="581"/>
        <v>Y</v>
      </c>
      <c r="G12369" s="95">
        <v>16320286.638637381</v>
      </c>
      <c r="H12369" s="102">
        <v>35544.585966310471</v>
      </c>
      <c r="I12369" s="102">
        <v>97.230252383446995</v>
      </c>
      <c r="J12369" s="96"/>
      <c r="K12369" s="96"/>
      <c r="L12369" s="96"/>
      <c r="M12369" s="96"/>
      <c r="N12369" s="96"/>
      <c r="O12369" s="96"/>
      <c r="P12369" s="96"/>
    </row>
    <row r="12370" spans="1:16" x14ac:dyDescent="0.25">
      <c r="A12370" s="100">
        <v>43824</v>
      </c>
      <c r="B12370" s="101">
        <v>37</v>
      </c>
      <c r="C12370" s="92" t="str">
        <f t="shared" si="579"/>
        <v>POST /domestic-standing-order-consents</v>
      </c>
      <c r="D12370" s="94" t="s">
        <v>207</v>
      </c>
      <c r="E12370" s="93" t="str">
        <f t="shared" si="580"/>
        <v>PISP</v>
      </c>
      <c r="F12370" s="93" t="str">
        <f t="shared" si="581"/>
        <v>N</v>
      </c>
      <c r="G12370" s="95">
        <v>27050190.815492712</v>
      </c>
      <c r="H12370" s="102">
        <v>26229.114944062654</v>
      </c>
      <c r="I12370" s="102">
        <v>215.14155329582948</v>
      </c>
      <c r="J12370" s="96"/>
      <c r="K12370" s="96"/>
      <c r="L12370" s="96"/>
      <c r="M12370" s="96"/>
      <c r="N12370" s="96"/>
      <c r="O12370" s="96"/>
      <c r="P12370" s="96"/>
    </row>
    <row r="12371" spans="1:16" x14ac:dyDescent="0.25">
      <c r="A12371" s="100">
        <v>43824</v>
      </c>
      <c r="B12371" s="101">
        <v>38</v>
      </c>
      <c r="C12371" s="92" t="str">
        <f t="shared" si="579"/>
        <v>GET /domestic-standing-order-consents/{ConsentId}</v>
      </c>
      <c r="D12371" s="94" t="s">
        <v>207</v>
      </c>
      <c r="E12371" s="93" t="str">
        <f t="shared" si="580"/>
        <v>PISP</v>
      </c>
      <c r="F12371" s="93" t="str">
        <f t="shared" si="581"/>
        <v>N</v>
      </c>
      <c r="G12371" s="95">
        <v>25083360.374876168</v>
      </c>
      <c r="H12371" s="102">
        <v>29067.331823055523</v>
      </c>
      <c r="I12371" s="102">
        <v>219.99900100442943</v>
      </c>
      <c r="J12371" s="96"/>
      <c r="K12371" s="96"/>
      <c r="L12371" s="96"/>
      <c r="M12371" s="96"/>
      <c r="N12371" s="96"/>
      <c r="O12371" s="96"/>
      <c r="P12371" s="96"/>
    </row>
    <row r="12372" spans="1:16" x14ac:dyDescent="0.25">
      <c r="A12372" s="100">
        <v>43824</v>
      </c>
      <c r="B12372" s="101">
        <v>39</v>
      </c>
      <c r="C12372" s="92" t="str">
        <f t="shared" si="579"/>
        <v>POST /domestic-standing-orders</v>
      </c>
      <c r="D12372" s="94" t="s">
        <v>207</v>
      </c>
      <c r="E12372" s="93" t="str">
        <f t="shared" si="580"/>
        <v>PISP</v>
      </c>
      <c r="F12372" s="93" t="str">
        <f t="shared" si="581"/>
        <v>Y</v>
      </c>
      <c r="G12372" s="95">
        <v>8814709.3876780178</v>
      </c>
      <c r="H12372" s="102">
        <v>20307.275508351762</v>
      </c>
      <c r="I12372" s="102">
        <v>2.2876017317026163</v>
      </c>
      <c r="J12372" s="96"/>
      <c r="K12372" s="96"/>
      <c r="L12372" s="96"/>
      <c r="M12372" s="96"/>
      <c r="N12372" s="96"/>
      <c r="O12372" s="96"/>
      <c r="P12372" s="96"/>
    </row>
    <row r="12373" spans="1:16" x14ac:dyDescent="0.25">
      <c r="A12373" s="100">
        <v>43824</v>
      </c>
      <c r="B12373" s="101">
        <v>40</v>
      </c>
      <c r="C12373" s="92" t="str">
        <f t="shared" si="579"/>
        <v>GET /domestic-standing-orders/{DomesticStandingOrderId}</v>
      </c>
      <c r="D12373" s="94" t="s">
        <v>207</v>
      </c>
      <c r="E12373" s="93" t="str">
        <f t="shared" si="580"/>
        <v>PISP</v>
      </c>
      <c r="F12373" s="93" t="str">
        <f t="shared" si="581"/>
        <v>Y</v>
      </c>
      <c r="G12373" s="95">
        <v>6500668.1635326762</v>
      </c>
      <c r="H12373" s="102">
        <v>8640.5565480089099</v>
      </c>
      <c r="I12373" s="102">
        <v>255.8435251857361</v>
      </c>
      <c r="J12373" s="96"/>
      <c r="K12373" s="96"/>
      <c r="L12373" s="96"/>
      <c r="M12373" s="96"/>
      <c r="N12373" s="96"/>
      <c r="O12373" s="96"/>
      <c r="P12373" s="96"/>
    </row>
    <row r="12374" spans="1:16" x14ac:dyDescent="0.25">
      <c r="A12374" s="100">
        <v>43824</v>
      </c>
      <c r="B12374" s="101">
        <v>41</v>
      </c>
      <c r="C12374" s="92" t="str">
        <f t="shared" si="579"/>
        <v>POST /international-payment-consents</v>
      </c>
      <c r="D12374" s="94" t="s">
        <v>207</v>
      </c>
      <c r="E12374" s="93" t="str">
        <f t="shared" si="580"/>
        <v>PISP</v>
      </c>
      <c r="F12374" s="93" t="str">
        <f t="shared" si="581"/>
        <v>N</v>
      </c>
      <c r="G12374" s="95">
        <v>35872702.887040094</v>
      </c>
      <c r="H12374" s="102">
        <v>47689.264837686715</v>
      </c>
      <c r="I12374" s="102">
        <v>75.535133030985563</v>
      </c>
      <c r="J12374" s="96"/>
      <c r="K12374" s="96"/>
      <c r="L12374" s="96"/>
      <c r="M12374" s="96"/>
      <c r="N12374" s="96"/>
      <c r="O12374" s="96"/>
      <c r="P12374" s="96"/>
    </row>
    <row r="12375" spans="1:16" x14ac:dyDescent="0.25">
      <c r="A12375" s="100">
        <v>43824</v>
      </c>
      <c r="B12375" s="101">
        <v>42</v>
      </c>
      <c r="C12375" s="92" t="str">
        <f t="shared" si="579"/>
        <v>GET /international-payment-consents/{ConsentId}</v>
      </c>
      <c r="D12375" s="94" t="s">
        <v>207</v>
      </c>
      <c r="E12375" s="93" t="str">
        <f t="shared" si="580"/>
        <v>PISP</v>
      </c>
      <c r="F12375" s="93" t="str">
        <f t="shared" si="581"/>
        <v>N</v>
      </c>
      <c r="G12375" s="95">
        <v>34090002.624300018</v>
      </c>
      <c r="H12375" s="102">
        <v>32793.627018126346</v>
      </c>
      <c r="I12375" s="102">
        <v>264.25238162206733</v>
      </c>
      <c r="J12375" s="96"/>
      <c r="K12375" s="96"/>
      <c r="L12375" s="96"/>
      <c r="M12375" s="96"/>
      <c r="N12375" s="96"/>
      <c r="O12375" s="96"/>
      <c r="P12375" s="96"/>
    </row>
    <row r="12376" spans="1:16" x14ac:dyDescent="0.25">
      <c r="A12376" s="100">
        <v>43824</v>
      </c>
      <c r="B12376" s="101">
        <v>43</v>
      </c>
      <c r="C12376" s="92" t="str">
        <f t="shared" si="579"/>
        <v>POST /international-payments</v>
      </c>
      <c r="D12376" s="94" t="s">
        <v>207</v>
      </c>
      <c r="E12376" s="93" t="str">
        <f t="shared" si="580"/>
        <v>PISP</v>
      </c>
      <c r="F12376" s="93" t="str">
        <f t="shared" si="581"/>
        <v>Y</v>
      </c>
      <c r="G12376" s="95">
        <v>36899537.575766422</v>
      </c>
      <c r="H12376" s="102">
        <v>39572.145156668812</v>
      </c>
      <c r="I12376" s="102">
        <v>45.288732139360079</v>
      </c>
      <c r="J12376" s="96"/>
      <c r="K12376" s="96"/>
      <c r="L12376" s="96"/>
      <c r="M12376" s="96"/>
      <c r="N12376" s="96"/>
      <c r="O12376" s="96"/>
      <c r="P12376" s="96"/>
    </row>
    <row r="12377" spans="1:16" x14ac:dyDescent="0.25">
      <c r="A12377" s="100">
        <v>43824</v>
      </c>
      <c r="B12377" s="101">
        <v>44</v>
      </c>
      <c r="C12377" s="92" t="str">
        <f t="shared" si="579"/>
        <v>GET /international-payments/{InternationalPaymentId}</v>
      </c>
      <c r="D12377" s="94" t="s">
        <v>207</v>
      </c>
      <c r="E12377" s="93" t="str">
        <f t="shared" si="580"/>
        <v>PISP</v>
      </c>
      <c r="F12377" s="93" t="str">
        <f t="shared" si="581"/>
        <v>Y</v>
      </c>
      <c r="G12377" s="95">
        <v>13528218.516076311</v>
      </c>
      <c r="H12377" s="102">
        <v>18727.26838023134</v>
      </c>
      <c r="I12377" s="102">
        <v>60.747017672677565</v>
      </c>
      <c r="J12377" s="96"/>
      <c r="K12377" s="96"/>
      <c r="L12377" s="96"/>
      <c r="M12377" s="96"/>
      <c r="N12377" s="96"/>
      <c r="O12377" s="96"/>
      <c r="P12377" s="96"/>
    </row>
    <row r="12378" spans="1:16" x14ac:dyDescent="0.25">
      <c r="A12378" s="100">
        <v>43824</v>
      </c>
      <c r="B12378" s="101">
        <v>45</v>
      </c>
      <c r="C12378" s="92" t="str">
        <f t="shared" si="579"/>
        <v>POST /international-scheduled-payment-consents</v>
      </c>
      <c r="D12378" s="94" t="s">
        <v>207</v>
      </c>
      <c r="E12378" s="93" t="str">
        <f t="shared" si="580"/>
        <v>PISP</v>
      </c>
      <c r="F12378" s="93" t="str">
        <f t="shared" si="581"/>
        <v>N</v>
      </c>
      <c r="G12378" s="95">
        <v>30605865.219036955</v>
      </c>
      <c r="H12378" s="102">
        <v>33603.606201999886</v>
      </c>
      <c r="I12378" s="102">
        <v>15.572794150819698</v>
      </c>
      <c r="J12378" s="96"/>
      <c r="K12378" s="96"/>
      <c r="L12378" s="96"/>
      <c r="M12378" s="96"/>
      <c r="N12378" s="96"/>
      <c r="O12378" s="96"/>
      <c r="P12378" s="96"/>
    </row>
    <row r="12379" spans="1:16" x14ac:dyDescent="0.25">
      <c r="A12379" s="100">
        <v>43824</v>
      </c>
      <c r="B12379" s="101">
        <v>46</v>
      </c>
      <c r="C12379" s="92" t="str">
        <f t="shared" si="579"/>
        <v>GET /international-scheduled-payment-consents/{ConsentId}</v>
      </c>
      <c r="D12379" s="94" t="s">
        <v>207</v>
      </c>
      <c r="E12379" s="93" t="str">
        <f t="shared" si="580"/>
        <v>PISP</v>
      </c>
      <c r="F12379" s="93" t="str">
        <f t="shared" si="581"/>
        <v>N</v>
      </c>
      <c r="G12379" s="95">
        <v>9362439.9294875674</v>
      </c>
      <c r="H12379" s="102">
        <v>28408.307727057494</v>
      </c>
      <c r="I12379" s="102">
        <v>30.791726303327888</v>
      </c>
      <c r="J12379" s="96"/>
      <c r="K12379" s="96"/>
      <c r="L12379" s="96"/>
      <c r="M12379" s="96"/>
      <c r="N12379" s="96"/>
      <c r="O12379" s="96"/>
      <c r="P12379" s="96"/>
    </row>
    <row r="12380" spans="1:16" x14ac:dyDescent="0.25">
      <c r="A12380" s="100">
        <v>43824</v>
      </c>
      <c r="B12380" s="101">
        <v>47</v>
      </c>
      <c r="C12380" s="92" t="str">
        <f t="shared" si="579"/>
        <v>POST /international-scheduled-payments</v>
      </c>
      <c r="D12380" s="94" t="s">
        <v>207</v>
      </c>
      <c r="E12380" s="93" t="str">
        <f t="shared" si="580"/>
        <v>PISP</v>
      </c>
      <c r="F12380" s="93" t="str">
        <f t="shared" si="581"/>
        <v>Y</v>
      </c>
      <c r="G12380" s="95">
        <v>14419465.485739551</v>
      </c>
      <c r="H12380" s="102">
        <v>21863.675380862776</v>
      </c>
      <c r="I12380" s="102">
        <v>73.864251223429861</v>
      </c>
      <c r="J12380" s="96"/>
      <c r="K12380" s="96"/>
      <c r="L12380" s="96"/>
      <c r="M12380" s="96"/>
      <c r="N12380" s="96"/>
      <c r="O12380" s="96"/>
      <c r="P12380" s="96"/>
    </row>
    <row r="12381" spans="1:16" x14ac:dyDescent="0.25">
      <c r="A12381" s="100">
        <v>43824</v>
      </c>
      <c r="B12381" s="101">
        <v>48</v>
      </c>
      <c r="C12381" s="92" t="str">
        <f t="shared" si="579"/>
        <v>GET /international-scheduled-payments/{InternationalScheduledPaymentId}</v>
      </c>
      <c r="D12381" s="94" t="s">
        <v>207</v>
      </c>
      <c r="E12381" s="93" t="str">
        <f t="shared" si="580"/>
        <v>PISP</v>
      </c>
      <c r="F12381" s="93" t="str">
        <f t="shared" si="581"/>
        <v>Y</v>
      </c>
      <c r="G12381" s="95">
        <v>24146784.445429925</v>
      </c>
      <c r="H12381" s="102">
        <v>36684.338538928801</v>
      </c>
      <c r="I12381" s="102">
        <v>63.513732800656456</v>
      </c>
      <c r="J12381" s="96"/>
      <c r="K12381" s="96"/>
      <c r="L12381" s="96"/>
      <c r="M12381" s="96"/>
      <c r="N12381" s="96"/>
      <c r="O12381" s="96"/>
      <c r="P12381" s="96"/>
    </row>
    <row r="12382" spans="1:16" x14ac:dyDescent="0.25">
      <c r="A12382" s="100">
        <v>43824</v>
      </c>
      <c r="B12382" s="101">
        <v>49</v>
      </c>
      <c r="C12382" s="92" t="str">
        <f t="shared" si="579"/>
        <v>POST /international-standing-order-consents</v>
      </c>
      <c r="D12382" s="94" t="s">
        <v>207</v>
      </c>
      <c r="E12382" s="93" t="str">
        <f t="shared" si="580"/>
        <v>PISP</v>
      </c>
      <c r="F12382" s="93" t="str">
        <f t="shared" si="581"/>
        <v>N</v>
      </c>
      <c r="G12382" s="95">
        <v>4273121.5594341122</v>
      </c>
      <c r="H12382" s="102">
        <v>12552.696287627827</v>
      </c>
      <c r="I12382" s="102">
        <v>6.4823365035540919</v>
      </c>
      <c r="J12382" s="96"/>
      <c r="K12382" s="96"/>
      <c r="L12382" s="96"/>
      <c r="M12382" s="96"/>
      <c r="N12382" s="96"/>
      <c r="O12382" s="96"/>
      <c r="P12382" s="96"/>
    </row>
    <row r="12383" spans="1:16" x14ac:dyDescent="0.25">
      <c r="A12383" s="100">
        <v>43824</v>
      </c>
      <c r="B12383" s="101">
        <v>50</v>
      </c>
      <c r="C12383" s="92" t="str">
        <f t="shared" si="579"/>
        <v>GET /international-standing-order-consents/{ConsentId}</v>
      </c>
      <c r="D12383" s="94" t="s">
        <v>207</v>
      </c>
      <c r="E12383" s="93" t="str">
        <f t="shared" si="580"/>
        <v>PISP</v>
      </c>
      <c r="F12383" s="93" t="str">
        <f t="shared" si="581"/>
        <v>N</v>
      </c>
      <c r="G12383" s="95">
        <v>20724060.285509951</v>
      </c>
      <c r="H12383" s="102">
        <v>33584.334404969421</v>
      </c>
      <c r="I12383" s="102">
        <v>268.10697767570821</v>
      </c>
      <c r="J12383" s="96"/>
      <c r="K12383" s="96"/>
      <c r="L12383" s="96"/>
      <c r="M12383" s="96"/>
      <c r="N12383" s="96"/>
      <c r="O12383" s="96"/>
      <c r="P12383" s="96"/>
    </row>
    <row r="12384" spans="1:16" x14ac:dyDescent="0.25">
      <c r="A12384" s="100">
        <v>43824</v>
      </c>
      <c r="B12384" s="101">
        <v>51</v>
      </c>
      <c r="C12384" s="92" t="str">
        <f t="shared" si="579"/>
        <v>POST /international-standing-orders</v>
      </c>
      <c r="D12384" s="94" t="s">
        <v>207</v>
      </c>
      <c r="E12384" s="93" t="str">
        <f t="shared" si="580"/>
        <v>PISP</v>
      </c>
      <c r="F12384" s="93" t="str">
        <f t="shared" si="581"/>
        <v>Y</v>
      </c>
      <c r="G12384" s="95">
        <v>15265491.716928948</v>
      </c>
      <c r="H12384" s="102">
        <v>26035.278731030401</v>
      </c>
      <c r="I12384" s="102">
        <v>225.58602672924272</v>
      </c>
      <c r="J12384" s="96"/>
      <c r="K12384" s="96"/>
      <c r="L12384" s="96"/>
      <c r="M12384" s="96"/>
      <c r="N12384" s="96"/>
      <c r="O12384" s="96"/>
      <c r="P12384" s="96"/>
    </row>
    <row r="12385" spans="1:16" x14ac:dyDescent="0.25">
      <c r="A12385" s="100">
        <v>43824</v>
      </c>
      <c r="B12385" s="101">
        <v>52</v>
      </c>
      <c r="C12385" s="92" t="str">
        <f t="shared" si="579"/>
        <v>GET /international-standing-orders/{InternationalStandingOrderPaymentId}</v>
      </c>
      <c r="D12385" s="94" t="s">
        <v>207</v>
      </c>
      <c r="E12385" s="93" t="str">
        <f t="shared" si="580"/>
        <v>PISP</v>
      </c>
      <c r="F12385" s="93" t="str">
        <f t="shared" si="581"/>
        <v>Y</v>
      </c>
      <c r="G12385" s="95">
        <v>6728768.081228748</v>
      </c>
      <c r="H12385" s="102">
        <v>16477.887871592884</v>
      </c>
      <c r="I12385" s="102">
        <v>82.49576975723653</v>
      </c>
      <c r="J12385" s="96"/>
      <c r="K12385" s="96"/>
      <c r="L12385" s="96"/>
      <c r="M12385" s="96"/>
      <c r="N12385" s="96"/>
      <c r="O12385" s="96"/>
      <c r="P12385" s="96"/>
    </row>
    <row r="12386" spans="1:16" x14ac:dyDescent="0.25">
      <c r="A12386" s="100">
        <v>43824</v>
      </c>
      <c r="B12386" s="101">
        <v>53</v>
      </c>
      <c r="C12386" s="92" t="str">
        <f t="shared" si="579"/>
        <v>POST /file-payment-consents</v>
      </c>
      <c r="D12386" s="94" t="s">
        <v>207</v>
      </c>
      <c r="E12386" s="93" t="str">
        <f t="shared" si="580"/>
        <v>PISP</v>
      </c>
      <c r="F12386" s="93" t="str">
        <f t="shared" si="581"/>
        <v>N</v>
      </c>
      <c r="G12386" s="95">
        <v>13751054.24069663</v>
      </c>
      <c r="H12386" s="102">
        <v>14858.576098694366</v>
      </c>
      <c r="I12386" s="102">
        <v>23.851364280825681</v>
      </c>
      <c r="J12386" s="96"/>
      <c r="K12386" s="96"/>
      <c r="L12386" s="96"/>
      <c r="M12386" s="96"/>
      <c r="N12386" s="96"/>
      <c r="O12386" s="96"/>
      <c r="P12386" s="96"/>
    </row>
    <row r="12387" spans="1:16" x14ac:dyDescent="0.25">
      <c r="A12387" s="100">
        <v>43824</v>
      </c>
      <c r="B12387" s="101">
        <v>54</v>
      </c>
      <c r="C12387" s="92" t="str">
        <f t="shared" si="579"/>
        <v>GET /file-payment-consents/{ConsentId}</v>
      </c>
      <c r="D12387" s="94" t="s">
        <v>207</v>
      </c>
      <c r="E12387" s="93" t="str">
        <f t="shared" si="580"/>
        <v>PISP</v>
      </c>
      <c r="F12387" s="93" t="str">
        <f t="shared" si="581"/>
        <v>N</v>
      </c>
      <c r="G12387" s="95">
        <v>22390935.224643648</v>
      </c>
      <c r="H12387" s="102">
        <v>27020.341516867316</v>
      </c>
      <c r="I12387" s="102">
        <v>200.49146386183764</v>
      </c>
      <c r="J12387" s="96"/>
      <c r="K12387" s="96"/>
      <c r="L12387" s="96"/>
      <c r="M12387" s="96"/>
      <c r="N12387" s="96"/>
      <c r="O12387" s="96"/>
      <c r="P12387" s="96"/>
    </row>
    <row r="12388" spans="1:16" x14ac:dyDescent="0.25">
      <c r="A12388" s="100">
        <v>43824</v>
      </c>
      <c r="B12388" s="101">
        <v>55</v>
      </c>
      <c r="C12388" s="92" t="str">
        <f t="shared" si="579"/>
        <v>POST /file-payment-consents/{ConsentId}/file</v>
      </c>
      <c r="D12388" s="94" t="s">
        <v>207</v>
      </c>
      <c r="E12388" s="93" t="str">
        <f t="shared" si="580"/>
        <v>PISP</v>
      </c>
      <c r="F12388" s="93" t="str">
        <f t="shared" si="581"/>
        <v>N</v>
      </c>
      <c r="G12388" s="95">
        <v>21263585.100906748</v>
      </c>
      <c r="H12388" s="102">
        <v>31297.988541587343</v>
      </c>
      <c r="I12388" s="102">
        <v>80.012115040588554</v>
      </c>
      <c r="J12388" s="96"/>
      <c r="K12388" s="96"/>
      <c r="L12388" s="96"/>
      <c r="M12388" s="96"/>
      <c r="N12388" s="96"/>
      <c r="O12388" s="96"/>
      <c r="P12388" s="96"/>
    </row>
    <row r="12389" spans="1:16" x14ac:dyDescent="0.25">
      <c r="A12389" s="100">
        <v>43824</v>
      </c>
      <c r="B12389" s="101">
        <v>56</v>
      </c>
      <c r="C12389" s="92" t="str">
        <f t="shared" si="579"/>
        <v>GET /file-payment-consents/{ConsentId}/file</v>
      </c>
      <c r="D12389" s="94" t="s">
        <v>207</v>
      </c>
      <c r="E12389" s="93" t="str">
        <f t="shared" si="580"/>
        <v>PISP</v>
      </c>
      <c r="F12389" s="93" t="str">
        <f t="shared" si="581"/>
        <v>N</v>
      </c>
      <c r="G12389" s="95">
        <v>27606918.907238487</v>
      </c>
      <c r="H12389" s="102">
        <v>35228.811671814306</v>
      </c>
      <c r="I12389" s="102">
        <v>42.877022083167645</v>
      </c>
      <c r="J12389" s="96"/>
      <c r="K12389" s="96"/>
      <c r="L12389" s="96"/>
      <c r="M12389" s="96"/>
      <c r="N12389" s="96"/>
      <c r="O12389" s="96"/>
      <c r="P12389" s="96"/>
    </row>
    <row r="12390" spans="1:16" x14ac:dyDescent="0.25">
      <c r="A12390" s="100">
        <v>43824</v>
      </c>
      <c r="B12390" s="101">
        <v>57</v>
      </c>
      <c r="C12390" s="92" t="str">
        <f t="shared" si="579"/>
        <v>POST /file-payments</v>
      </c>
      <c r="D12390" s="94" t="s">
        <v>207</v>
      </c>
      <c r="E12390" s="93" t="str">
        <f t="shared" si="580"/>
        <v>PISP</v>
      </c>
      <c r="F12390" s="93" t="str">
        <f t="shared" si="581"/>
        <v>Y</v>
      </c>
      <c r="G12390" s="95">
        <v>393566672.85849971</v>
      </c>
      <c r="H12390" s="102">
        <v>3734.181237763948</v>
      </c>
      <c r="I12390" s="102">
        <v>70.755469128336088</v>
      </c>
      <c r="J12390" s="96"/>
      <c r="K12390" s="96"/>
      <c r="L12390" s="96"/>
      <c r="M12390" s="96"/>
      <c r="N12390" s="96"/>
      <c r="O12390" s="96"/>
      <c r="P12390" s="96"/>
    </row>
    <row r="12391" spans="1:16" x14ac:dyDescent="0.25">
      <c r="A12391" s="100">
        <v>43824</v>
      </c>
      <c r="B12391" s="101">
        <v>58</v>
      </c>
      <c r="C12391" s="92" t="str">
        <f t="shared" si="579"/>
        <v>GET /file-payments/{FilePaymentId}</v>
      </c>
      <c r="D12391" s="94" t="s">
        <v>207</v>
      </c>
      <c r="E12391" s="93" t="str">
        <f t="shared" si="580"/>
        <v>PISP</v>
      </c>
      <c r="F12391" s="93" t="str">
        <f t="shared" si="581"/>
        <v>Y</v>
      </c>
      <c r="G12391" s="95">
        <v>70343149.615839526</v>
      </c>
      <c r="H12391" s="102">
        <v>779.7353968519742</v>
      </c>
      <c r="I12391" s="102">
        <v>135.15426257174897</v>
      </c>
      <c r="J12391" s="96"/>
      <c r="K12391" s="96"/>
      <c r="L12391" s="96"/>
      <c r="M12391" s="96"/>
      <c r="N12391" s="96"/>
      <c r="O12391" s="96"/>
      <c r="P12391" s="96"/>
    </row>
    <row r="12392" spans="1:16" x14ac:dyDescent="0.25">
      <c r="A12392" s="100">
        <v>43824</v>
      </c>
      <c r="B12392" s="101">
        <v>59</v>
      </c>
      <c r="C12392" s="92" t="str">
        <f t="shared" si="579"/>
        <v>GET /file-payments/{FilePaymentId}/report-file</v>
      </c>
      <c r="D12392" s="94" t="s">
        <v>207</v>
      </c>
      <c r="E12392" s="93" t="str">
        <f t="shared" si="580"/>
        <v>PISP</v>
      </c>
      <c r="F12392" s="93" t="str">
        <f t="shared" si="581"/>
        <v>Y</v>
      </c>
      <c r="G12392" s="95">
        <v>64272079.305791892</v>
      </c>
      <c r="H12392" s="102">
        <v>2532.89176056007</v>
      </c>
      <c r="I12392" s="102">
        <v>97.4819921284912</v>
      </c>
      <c r="J12392" s="96"/>
      <c r="K12392" s="96"/>
      <c r="L12392" s="96"/>
      <c r="M12392" s="96"/>
      <c r="N12392" s="96"/>
      <c r="O12392" s="96"/>
      <c r="P12392" s="96"/>
    </row>
    <row r="12393" spans="1:16" x14ac:dyDescent="0.25">
      <c r="A12393" s="100">
        <v>43824</v>
      </c>
      <c r="B12393" s="101">
        <v>60</v>
      </c>
      <c r="C12393" s="92" t="str">
        <f t="shared" si="579"/>
        <v>POST /funds-confirmation-consents</v>
      </c>
      <c r="D12393" s="94" t="s">
        <v>207</v>
      </c>
      <c r="E12393" s="93" t="str">
        <f t="shared" si="580"/>
        <v>CoF</v>
      </c>
      <c r="F12393" s="93" t="str">
        <f t="shared" si="581"/>
        <v>N</v>
      </c>
      <c r="G12393" s="95">
        <v>14194724.531868126</v>
      </c>
      <c r="H12393" s="101">
        <v>15295.379700320938</v>
      </c>
      <c r="I12393" s="101">
        <v>14.719832575972088</v>
      </c>
      <c r="J12393" s="96"/>
      <c r="K12393" s="96"/>
      <c r="L12393" s="96"/>
      <c r="M12393" s="96"/>
      <c r="N12393" s="96"/>
      <c r="O12393" s="96"/>
      <c r="P12393" s="96"/>
    </row>
    <row r="12394" spans="1:16" x14ac:dyDescent="0.25">
      <c r="A12394" s="100">
        <v>43824</v>
      </c>
      <c r="B12394" s="101">
        <v>61</v>
      </c>
      <c r="C12394" s="92" t="str">
        <f t="shared" si="579"/>
        <v>GET /funds-confirmation-consents/{ConsentId}</v>
      </c>
      <c r="D12394" s="94" t="s">
        <v>207</v>
      </c>
      <c r="E12394" s="93" t="str">
        <f t="shared" si="580"/>
        <v>CoF</v>
      </c>
      <c r="F12394" s="93" t="str">
        <f t="shared" si="581"/>
        <v>N</v>
      </c>
      <c r="G12394" s="95">
        <v>21435761.788514387</v>
      </c>
      <c r="H12394" s="101">
        <v>38118.813090294287</v>
      </c>
      <c r="I12394" s="101">
        <v>198.0385825444647</v>
      </c>
      <c r="J12394" s="96"/>
      <c r="K12394" s="96"/>
      <c r="L12394" s="96"/>
      <c r="M12394" s="96"/>
      <c r="N12394" s="96"/>
      <c r="O12394" s="96"/>
      <c r="P12394" s="96"/>
    </row>
    <row r="12395" spans="1:16" x14ac:dyDescent="0.25">
      <c r="A12395" s="100">
        <v>43824</v>
      </c>
      <c r="B12395" s="101">
        <v>62</v>
      </c>
      <c r="C12395" s="92" t="str">
        <f t="shared" si="579"/>
        <v>DELETE /funds-confirmation-consents/{ConsentId}</v>
      </c>
      <c r="D12395" s="94" t="s">
        <v>207</v>
      </c>
      <c r="E12395" s="93" t="str">
        <f t="shared" si="580"/>
        <v>CoF</v>
      </c>
      <c r="F12395" s="93" t="str">
        <f t="shared" si="581"/>
        <v>N</v>
      </c>
      <c r="G12395" s="95">
        <v>6483738.6988447625</v>
      </c>
      <c r="H12395" s="101">
        <v>12893.001858074082</v>
      </c>
      <c r="I12395" s="101">
        <v>132.73897045725951</v>
      </c>
      <c r="J12395" s="96"/>
      <c r="K12395" s="96"/>
      <c r="L12395" s="96"/>
      <c r="M12395" s="96"/>
      <c r="N12395" s="96"/>
      <c r="O12395" s="96"/>
      <c r="P12395" s="96"/>
    </row>
    <row r="12396" spans="1:16" x14ac:dyDescent="0.25">
      <c r="A12396" s="100">
        <v>43824</v>
      </c>
      <c r="B12396" s="101">
        <v>63</v>
      </c>
      <c r="C12396" s="92" t="str">
        <f t="shared" si="579"/>
        <v>POST /funds-confirmations</v>
      </c>
      <c r="D12396" s="94" t="s">
        <v>207</v>
      </c>
      <c r="E12396" s="93" t="str">
        <f t="shared" si="580"/>
        <v>CoF</v>
      </c>
      <c r="F12396" s="93" t="str">
        <f t="shared" si="581"/>
        <v>Y</v>
      </c>
      <c r="G12396" s="95">
        <v>9351593.5752857924</v>
      </c>
      <c r="H12396" s="101">
        <v>17768.163999343244</v>
      </c>
      <c r="I12396" s="101">
        <v>222.13300946987249</v>
      </c>
      <c r="J12396" s="96"/>
      <c r="K12396" s="96"/>
      <c r="L12396" s="96"/>
      <c r="M12396" s="96"/>
      <c r="N12396" s="96"/>
      <c r="O12396" s="96"/>
      <c r="P12396" s="96"/>
    </row>
    <row r="12397" spans="1:16" x14ac:dyDescent="0.25">
      <c r="A12397" s="46">
        <v>43824</v>
      </c>
      <c r="B12397" s="101">
        <v>0</v>
      </c>
      <c r="C12397" s="92" t="str">
        <f t="shared" si="579"/>
        <v>OIDC endpoints for token IDs</v>
      </c>
      <c r="D12397" s="94" t="s">
        <v>208</v>
      </c>
      <c r="E12397" s="93" t="str">
        <f t="shared" si="580"/>
        <v>OIDC</v>
      </c>
      <c r="F12397" s="93" t="str">
        <f t="shared" si="581"/>
        <v>N</v>
      </c>
      <c r="G12397" s="112">
        <v>672275905.15225065</v>
      </c>
      <c r="H12397" s="68">
        <v>1726114.0054762291</v>
      </c>
      <c r="I12397" s="68">
        <v>486.25317678462807</v>
      </c>
      <c r="J12397" s="96"/>
      <c r="K12397" s="96"/>
      <c r="L12397" s="96"/>
      <c r="M12397" s="96"/>
      <c r="N12397" s="96"/>
      <c r="O12397" s="96"/>
      <c r="P12397" s="96"/>
    </row>
    <row r="12398" spans="1:16" x14ac:dyDescent="0.25">
      <c r="A12398" s="97">
        <v>43824</v>
      </c>
      <c r="B12398" s="101">
        <v>1</v>
      </c>
      <c r="C12398" s="92" t="str">
        <f t="shared" si="579"/>
        <v>POST /account-access-consents</v>
      </c>
      <c r="D12398" s="94" t="s">
        <v>208</v>
      </c>
      <c r="E12398" s="93" t="str">
        <f t="shared" si="580"/>
        <v>AISP</v>
      </c>
      <c r="F12398" s="93" t="str">
        <f t="shared" si="581"/>
        <v>N</v>
      </c>
      <c r="G12398" s="95">
        <v>604625.24750127934</v>
      </c>
      <c r="H12398" s="99">
        <v>30510.965272364523</v>
      </c>
      <c r="I12398" s="99">
        <v>87.334753635797128</v>
      </c>
      <c r="J12398" s="96"/>
      <c r="K12398" s="96"/>
      <c r="L12398" s="96"/>
      <c r="M12398" s="96"/>
      <c r="N12398" s="96"/>
      <c r="O12398" s="96"/>
      <c r="P12398" s="96"/>
    </row>
    <row r="12399" spans="1:16" x14ac:dyDescent="0.25">
      <c r="A12399" s="97">
        <v>43824</v>
      </c>
      <c r="B12399" s="101">
        <v>2</v>
      </c>
      <c r="C12399" s="92" t="str">
        <f t="shared" si="579"/>
        <v>GET /account-access-consents/{ConsentId}</v>
      </c>
      <c r="D12399" s="94" t="s">
        <v>208</v>
      </c>
      <c r="E12399" s="93" t="str">
        <f t="shared" si="580"/>
        <v>AISP</v>
      </c>
      <c r="F12399" s="93" t="str">
        <f t="shared" si="581"/>
        <v>N</v>
      </c>
      <c r="G12399" s="95">
        <v>1427626.7828999541</v>
      </c>
      <c r="H12399" s="99">
        <v>29702.192184981817</v>
      </c>
      <c r="I12399" s="99">
        <v>35.080439434100249</v>
      </c>
      <c r="J12399" s="96"/>
      <c r="K12399" s="96"/>
      <c r="L12399" s="96"/>
      <c r="M12399" s="96"/>
      <c r="N12399" s="96"/>
      <c r="O12399" s="96"/>
      <c r="P12399" s="96"/>
    </row>
    <row r="12400" spans="1:16" x14ac:dyDescent="0.25">
      <c r="A12400" s="97">
        <v>43824</v>
      </c>
      <c r="B12400" s="101">
        <v>3</v>
      </c>
      <c r="C12400" s="92" t="str">
        <f t="shared" si="579"/>
        <v>DELETE /account-access-consents/{ConsentId}</v>
      </c>
      <c r="D12400" s="94" t="s">
        <v>208</v>
      </c>
      <c r="E12400" s="93" t="str">
        <f t="shared" si="580"/>
        <v>AISP</v>
      </c>
      <c r="F12400" s="93" t="str">
        <f t="shared" si="581"/>
        <v>N</v>
      </c>
      <c r="G12400" s="95">
        <v>624816.67983533884</v>
      </c>
      <c r="H12400" s="99">
        <v>25284.146169185642</v>
      </c>
      <c r="I12400" s="99">
        <v>268.66921007999025</v>
      </c>
      <c r="J12400" s="96"/>
      <c r="K12400" s="96"/>
      <c r="L12400" s="96"/>
      <c r="M12400" s="96"/>
      <c r="N12400" s="96"/>
      <c r="O12400" s="96"/>
      <c r="P12400" s="96"/>
    </row>
    <row r="12401" spans="1:16" x14ac:dyDescent="0.25">
      <c r="A12401" s="97">
        <v>43824</v>
      </c>
      <c r="B12401" s="101">
        <v>4</v>
      </c>
      <c r="C12401" s="92" t="str">
        <f t="shared" si="579"/>
        <v>GET /accounts</v>
      </c>
      <c r="D12401" s="94" t="s">
        <v>208</v>
      </c>
      <c r="E12401" s="93" t="str">
        <f t="shared" si="580"/>
        <v>AISP</v>
      </c>
      <c r="F12401" s="93" t="str">
        <f t="shared" si="581"/>
        <v>Y</v>
      </c>
      <c r="G12401" s="95">
        <v>1717574.5550016363</v>
      </c>
      <c r="H12401" s="99">
        <v>32013.511621684807</v>
      </c>
      <c r="I12401" s="99">
        <v>67.619125902430099</v>
      </c>
      <c r="J12401" s="96"/>
      <c r="K12401" s="96"/>
      <c r="L12401" s="96"/>
      <c r="M12401" s="96"/>
      <c r="N12401" s="96"/>
      <c r="O12401" s="96"/>
      <c r="P12401" s="96"/>
    </row>
    <row r="12402" spans="1:16" x14ac:dyDescent="0.25">
      <c r="A12402" s="97">
        <v>43824</v>
      </c>
      <c r="B12402" s="101">
        <v>5</v>
      </c>
      <c r="C12402" s="92" t="str">
        <f t="shared" si="579"/>
        <v>GET /accounts/{AccountId}</v>
      </c>
      <c r="D12402" s="94" t="s">
        <v>208</v>
      </c>
      <c r="E12402" s="93" t="str">
        <f t="shared" si="580"/>
        <v>AISP</v>
      </c>
      <c r="F12402" s="93" t="str">
        <f t="shared" si="581"/>
        <v>Y</v>
      </c>
      <c r="G12402" s="95">
        <v>2584437.3135696668</v>
      </c>
      <c r="H12402" s="99">
        <v>40454.655017956647</v>
      </c>
      <c r="I12402" s="99">
        <v>87.355187671287126</v>
      </c>
      <c r="J12402" s="96"/>
      <c r="K12402" s="96"/>
      <c r="L12402" s="96"/>
      <c r="M12402" s="96"/>
      <c r="N12402" s="96"/>
      <c r="O12402" s="96"/>
      <c r="P12402" s="96"/>
    </row>
    <row r="12403" spans="1:16" x14ac:dyDescent="0.25">
      <c r="A12403" s="97">
        <v>43824</v>
      </c>
      <c r="B12403" s="101">
        <v>6</v>
      </c>
      <c r="C12403" s="92" t="str">
        <f t="shared" si="579"/>
        <v>GET /accounts/{AccountId}/balances</v>
      </c>
      <c r="D12403" s="94" t="s">
        <v>208</v>
      </c>
      <c r="E12403" s="93" t="str">
        <f t="shared" si="580"/>
        <v>AISP</v>
      </c>
      <c r="F12403" s="93" t="str">
        <f t="shared" si="581"/>
        <v>Y</v>
      </c>
      <c r="G12403" s="95">
        <v>1723117.7071680252</v>
      </c>
      <c r="H12403" s="99">
        <v>27004.006845684817</v>
      </c>
      <c r="I12403" s="99">
        <v>146.7437995949432</v>
      </c>
      <c r="J12403" s="96"/>
      <c r="K12403" s="96"/>
      <c r="L12403" s="96"/>
      <c r="M12403" s="96"/>
      <c r="N12403" s="96"/>
      <c r="O12403" s="96"/>
      <c r="P12403" s="96"/>
    </row>
    <row r="12404" spans="1:16" x14ac:dyDescent="0.25">
      <c r="A12404" s="97">
        <v>43824</v>
      </c>
      <c r="B12404" s="101">
        <v>7</v>
      </c>
      <c r="C12404" s="92" t="str">
        <f t="shared" si="579"/>
        <v>GET /balances</v>
      </c>
      <c r="D12404" s="94" t="s">
        <v>208</v>
      </c>
      <c r="E12404" s="93" t="str">
        <f t="shared" si="580"/>
        <v>AISP</v>
      </c>
      <c r="F12404" s="93" t="str">
        <f t="shared" si="581"/>
        <v>Y</v>
      </c>
      <c r="G12404" s="95">
        <v>1168565.0755237509</v>
      </c>
      <c r="H12404" s="99">
        <v>23312.378236507764</v>
      </c>
      <c r="I12404" s="99">
        <v>165.76564309420922</v>
      </c>
      <c r="J12404" s="96"/>
      <c r="K12404" s="96"/>
      <c r="L12404" s="96"/>
      <c r="M12404" s="96"/>
      <c r="N12404" s="96"/>
      <c r="O12404" s="96"/>
      <c r="P12404" s="96"/>
    </row>
    <row r="12405" spans="1:16" x14ac:dyDescent="0.25">
      <c r="A12405" s="97">
        <v>43824</v>
      </c>
      <c r="B12405" s="101">
        <v>8</v>
      </c>
      <c r="C12405" s="92" t="str">
        <f t="shared" si="579"/>
        <v>GET /accounts/{AccountId}/transactions</v>
      </c>
      <c r="D12405" s="94" t="s">
        <v>208</v>
      </c>
      <c r="E12405" s="93" t="str">
        <f t="shared" si="580"/>
        <v>AISP</v>
      </c>
      <c r="F12405" s="93" t="str">
        <f t="shared" si="581"/>
        <v>Y</v>
      </c>
      <c r="G12405" s="95">
        <v>30825513.597959835</v>
      </c>
      <c r="H12405" s="99">
        <v>18413.980895004228</v>
      </c>
      <c r="I12405" s="99">
        <v>182.10099159932767</v>
      </c>
      <c r="J12405" s="96"/>
      <c r="K12405" s="96"/>
      <c r="L12405" s="96"/>
      <c r="M12405" s="96"/>
      <c r="N12405" s="96"/>
      <c r="O12405" s="96"/>
      <c r="P12405" s="96"/>
    </row>
    <row r="12406" spans="1:16" x14ac:dyDescent="0.25">
      <c r="A12406" s="97">
        <v>43824</v>
      </c>
      <c r="B12406" s="101">
        <v>9</v>
      </c>
      <c r="C12406" s="92" t="str">
        <f t="shared" si="579"/>
        <v>GET /transactions</v>
      </c>
      <c r="D12406" s="94" t="s">
        <v>208</v>
      </c>
      <c r="E12406" s="93" t="str">
        <f t="shared" si="580"/>
        <v>AISP</v>
      </c>
      <c r="F12406" s="93" t="str">
        <f t="shared" si="581"/>
        <v>Y</v>
      </c>
      <c r="G12406" s="95">
        <v>302675896.33579534</v>
      </c>
      <c r="H12406" s="99">
        <v>47016.458889865913</v>
      </c>
      <c r="I12406" s="99">
        <v>30.358472547535694</v>
      </c>
      <c r="J12406" s="96"/>
      <c r="K12406" s="96"/>
      <c r="L12406" s="96"/>
      <c r="M12406" s="96"/>
      <c r="N12406" s="96"/>
      <c r="O12406" s="96"/>
      <c r="P12406" s="96"/>
    </row>
    <row r="12407" spans="1:16" x14ac:dyDescent="0.25">
      <c r="A12407" s="97">
        <v>43824</v>
      </c>
      <c r="B12407" s="101">
        <v>10</v>
      </c>
      <c r="C12407" s="92" t="str">
        <f t="shared" si="579"/>
        <v>GET /accounts/{AccountId}/beneficiaries</v>
      </c>
      <c r="D12407" s="94" t="s">
        <v>208</v>
      </c>
      <c r="E12407" s="93" t="str">
        <f t="shared" si="580"/>
        <v>AISP</v>
      </c>
      <c r="F12407" s="93" t="str">
        <f t="shared" si="581"/>
        <v>Y</v>
      </c>
      <c r="G12407" s="95">
        <v>2087626.4361636408</v>
      </c>
      <c r="H12407" s="99">
        <v>26711.25161300111</v>
      </c>
      <c r="I12407" s="99">
        <v>114.37006498008161</v>
      </c>
      <c r="J12407" s="96"/>
      <c r="K12407" s="96"/>
      <c r="L12407" s="96"/>
      <c r="M12407" s="96"/>
      <c r="N12407" s="96"/>
      <c r="O12407" s="96"/>
      <c r="P12407" s="96"/>
    </row>
    <row r="12408" spans="1:16" x14ac:dyDescent="0.25">
      <c r="A12408" s="97">
        <v>43824</v>
      </c>
      <c r="B12408" s="101">
        <v>11</v>
      </c>
      <c r="C12408" s="92" t="str">
        <f t="shared" si="579"/>
        <v>GET /beneficiaries</v>
      </c>
      <c r="D12408" s="94" t="s">
        <v>208</v>
      </c>
      <c r="E12408" s="93" t="str">
        <f t="shared" si="580"/>
        <v>AISP</v>
      </c>
      <c r="F12408" s="93" t="str">
        <f t="shared" si="581"/>
        <v>Y</v>
      </c>
      <c r="G12408" s="95">
        <v>2699175.3951319167</v>
      </c>
      <c r="H12408" s="99">
        <v>39073.25979232051</v>
      </c>
      <c r="I12408" s="99">
        <v>32.566495315489028</v>
      </c>
      <c r="J12408" s="96"/>
      <c r="K12408" s="96"/>
      <c r="L12408" s="96"/>
      <c r="M12408" s="96"/>
      <c r="N12408" s="96"/>
      <c r="O12408" s="96"/>
      <c r="P12408" s="96"/>
    </row>
    <row r="12409" spans="1:16" x14ac:dyDescent="0.25">
      <c r="A12409" s="97">
        <v>43824</v>
      </c>
      <c r="B12409" s="101">
        <v>12</v>
      </c>
      <c r="C12409" s="92" t="str">
        <f t="shared" si="579"/>
        <v>GET /accounts/{AccountId}/direct-debits</v>
      </c>
      <c r="D12409" s="94" t="s">
        <v>208</v>
      </c>
      <c r="E12409" s="93" t="str">
        <f t="shared" si="580"/>
        <v>AISP</v>
      </c>
      <c r="F12409" s="93" t="str">
        <f t="shared" si="581"/>
        <v>Y</v>
      </c>
      <c r="G12409" s="95">
        <v>1714673.9793168588</v>
      </c>
      <c r="H12409" s="99">
        <v>36564.422104662306</v>
      </c>
      <c r="I12409" s="99">
        <v>187.2359031042603</v>
      </c>
      <c r="J12409" s="96"/>
      <c r="K12409" s="96"/>
      <c r="L12409" s="96"/>
      <c r="M12409" s="96"/>
      <c r="N12409" s="96"/>
      <c r="O12409" s="96"/>
      <c r="P12409" s="96"/>
    </row>
    <row r="12410" spans="1:16" x14ac:dyDescent="0.25">
      <c r="A12410" s="97">
        <v>43824</v>
      </c>
      <c r="B12410" s="101">
        <v>13</v>
      </c>
      <c r="C12410" s="92" t="str">
        <f t="shared" si="579"/>
        <v>GET /direct-debits</v>
      </c>
      <c r="D12410" s="94" t="s">
        <v>208</v>
      </c>
      <c r="E12410" s="93" t="str">
        <f t="shared" si="580"/>
        <v>AISP</v>
      </c>
      <c r="F12410" s="93" t="str">
        <f t="shared" si="581"/>
        <v>Y</v>
      </c>
      <c r="G12410" s="95">
        <v>1574982.8104416854</v>
      </c>
      <c r="H12410" s="99">
        <v>22021.531079720207</v>
      </c>
      <c r="I12410" s="99">
        <v>218.96979829199745</v>
      </c>
      <c r="J12410" s="96"/>
      <c r="K12410" s="96"/>
      <c r="L12410" s="96"/>
      <c r="M12410" s="96"/>
      <c r="N12410" s="96"/>
      <c r="O12410" s="96"/>
      <c r="P12410" s="96"/>
    </row>
    <row r="12411" spans="1:16" x14ac:dyDescent="0.25">
      <c r="A12411" s="97">
        <v>43824</v>
      </c>
      <c r="B12411" s="101">
        <v>14</v>
      </c>
      <c r="C12411" s="92" t="str">
        <f t="shared" si="579"/>
        <v>GET /accounts/{AccountId}/standing-orders</v>
      </c>
      <c r="D12411" s="94" t="s">
        <v>208</v>
      </c>
      <c r="E12411" s="93" t="str">
        <f t="shared" si="580"/>
        <v>AISP</v>
      </c>
      <c r="F12411" s="93" t="str">
        <f t="shared" si="581"/>
        <v>Y</v>
      </c>
      <c r="G12411" s="95">
        <v>825015.67427632492</v>
      </c>
      <c r="H12411" s="99">
        <v>17825.556082060284</v>
      </c>
      <c r="I12411" s="99">
        <v>121.31985857803167</v>
      </c>
      <c r="J12411" s="96"/>
      <c r="K12411" s="96"/>
      <c r="L12411" s="96"/>
      <c r="M12411" s="96"/>
      <c r="N12411" s="96"/>
      <c r="O12411" s="96"/>
      <c r="P12411" s="96"/>
    </row>
    <row r="12412" spans="1:16" x14ac:dyDescent="0.25">
      <c r="A12412" s="97">
        <v>43824</v>
      </c>
      <c r="B12412" s="101">
        <v>15</v>
      </c>
      <c r="C12412" s="92" t="str">
        <f t="shared" si="579"/>
        <v>GET /standing-orders</v>
      </c>
      <c r="D12412" s="94" t="s">
        <v>208</v>
      </c>
      <c r="E12412" s="93" t="str">
        <f t="shared" si="580"/>
        <v>AISP</v>
      </c>
      <c r="F12412" s="93" t="str">
        <f t="shared" si="581"/>
        <v>Y</v>
      </c>
      <c r="G12412" s="95">
        <v>1417572.0911752805</v>
      </c>
      <c r="H12412" s="99">
        <v>42925.655454299726</v>
      </c>
      <c r="I12412" s="99">
        <v>131.54712025673038</v>
      </c>
      <c r="J12412" s="96"/>
      <c r="K12412" s="96"/>
      <c r="L12412" s="96"/>
      <c r="M12412" s="96"/>
      <c r="N12412" s="96"/>
      <c r="O12412" s="96"/>
      <c r="P12412" s="96"/>
    </row>
    <row r="12413" spans="1:16" x14ac:dyDescent="0.25">
      <c r="A12413" s="97">
        <v>43824</v>
      </c>
      <c r="B12413" s="101">
        <v>16</v>
      </c>
      <c r="C12413" s="92" t="str">
        <f t="shared" si="579"/>
        <v>GET /accounts/{AccountId}/product</v>
      </c>
      <c r="D12413" s="94" t="s">
        <v>208</v>
      </c>
      <c r="E12413" s="93" t="str">
        <f t="shared" si="580"/>
        <v>AISP</v>
      </c>
      <c r="F12413" s="93" t="str">
        <f t="shared" si="581"/>
        <v>Y</v>
      </c>
      <c r="G12413" s="95">
        <v>351085.38626563997</v>
      </c>
      <c r="H12413" s="99">
        <v>4974.9168736149841</v>
      </c>
      <c r="I12413" s="99">
        <v>176.35197464665606</v>
      </c>
      <c r="J12413" s="96"/>
      <c r="K12413" s="96"/>
      <c r="L12413" s="96"/>
      <c r="M12413" s="96"/>
      <c r="N12413" s="96"/>
      <c r="O12413" s="96"/>
      <c r="P12413" s="96"/>
    </row>
    <row r="12414" spans="1:16" x14ac:dyDescent="0.25">
      <c r="A12414" s="97">
        <v>43824</v>
      </c>
      <c r="B12414" s="101">
        <v>17</v>
      </c>
      <c r="C12414" s="92" t="str">
        <f t="shared" si="579"/>
        <v>GET /products</v>
      </c>
      <c r="D12414" s="94" t="s">
        <v>208</v>
      </c>
      <c r="E12414" s="93" t="str">
        <f t="shared" si="580"/>
        <v>AISP</v>
      </c>
      <c r="F12414" s="93" t="str">
        <f t="shared" si="581"/>
        <v>Y</v>
      </c>
      <c r="G12414" s="95">
        <v>739859.65642715769</v>
      </c>
      <c r="H12414" s="99">
        <v>30894.295149485206</v>
      </c>
      <c r="I12414" s="99">
        <v>239.59610295586623</v>
      </c>
      <c r="J12414" s="96"/>
      <c r="K12414" s="96"/>
      <c r="L12414" s="96"/>
      <c r="M12414" s="96"/>
      <c r="N12414" s="96"/>
      <c r="O12414" s="96"/>
      <c r="P12414" s="96"/>
    </row>
    <row r="12415" spans="1:16" x14ac:dyDescent="0.25">
      <c r="A12415" s="97">
        <v>43824</v>
      </c>
      <c r="B12415" s="101">
        <v>18</v>
      </c>
      <c r="C12415" s="92" t="str">
        <f t="shared" si="579"/>
        <v>GET /accounts/{AccountId}/offers</v>
      </c>
      <c r="D12415" s="94" t="s">
        <v>208</v>
      </c>
      <c r="E12415" s="93" t="str">
        <f t="shared" si="580"/>
        <v>AISP</v>
      </c>
      <c r="F12415" s="93" t="str">
        <f t="shared" si="581"/>
        <v>Y</v>
      </c>
      <c r="G12415" s="95">
        <v>740920.76354461431</v>
      </c>
      <c r="H12415" s="99">
        <v>37648.450149254175</v>
      </c>
      <c r="I12415" s="99">
        <v>273.3744325518557</v>
      </c>
      <c r="J12415" s="96"/>
      <c r="K12415" s="96"/>
      <c r="L12415" s="96"/>
      <c r="M12415" s="96"/>
      <c r="N12415" s="96"/>
      <c r="O12415" s="96"/>
      <c r="P12415" s="96"/>
    </row>
    <row r="12416" spans="1:16" x14ac:dyDescent="0.25">
      <c r="A12416" s="97">
        <v>43824</v>
      </c>
      <c r="B12416" s="101">
        <v>19</v>
      </c>
      <c r="C12416" s="92" t="str">
        <f t="shared" si="579"/>
        <v>GET /offers</v>
      </c>
      <c r="D12416" s="94" t="s">
        <v>208</v>
      </c>
      <c r="E12416" s="93" t="str">
        <f t="shared" si="580"/>
        <v>AISP</v>
      </c>
      <c r="F12416" s="93" t="str">
        <f t="shared" si="581"/>
        <v>Y</v>
      </c>
      <c r="G12416" s="95">
        <v>3293158.0287772669</v>
      </c>
      <c r="H12416" s="99">
        <v>38032.344000787583</v>
      </c>
      <c r="I12416" s="99">
        <v>146.10089824407774</v>
      </c>
      <c r="J12416" s="96"/>
      <c r="K12416" s="96"/>
      <c r="L12416" s="96"/>
      <c r="M12416" s="96"/>
      <c r="N12416" s="96"/>
      <c r="O12416" s="96"/>
      <c r="P12416" s="96"/>
    </row>
    <row r="12417" spans="1:16" x14ac:dyDescent="0.25">
      <c r="A12417" s="97">
        <v>43824</v>
      </c>
      <c r="B12417" s="101">
        <v>20</v>
      </c>
      <c r="C12417" s="92" t="str">
        <f t="shared" si="579"/>
        <v>GET /accounts/{AccountId}/party</v>
      </c>
      <c r="D12417" s="94" t="s">
        <v>208</v>
      </c>
      <c r="E12417" s="93" t="str">
        <f t="shared" si="580"/>
        <v>AISP</v>
      </c>
      <c r="F12417" s="93" t="str">
        <f t="shared" si="581"/>
        <v>Y</v>
      </c>
      <c r="G12417" s="95">
        <v>1131901.9636449176</v>
      </c>
      <c r="H12417" s="99">
        <v>51471.920464271032</v>
      </c>
      <c r="I12417" s="99">
        <v>0</v>
      </c>
      <c r="J12417" s="96"/>
      <c r="K12417" s="96"/>
      <c r="L12417" s="96"/>
      <c r="M12417" s="96"/>
      <c r="N12417" s="96"/>
      <c r="O12417" s="96"/>
      <c r="P12417" s="96"/>
    </row>
    <row r="12418" spans="1:16" x14ac:dyDescent="0.25">
      <c r="A12418" s="97">
        <v>43824</v>
      </c>
      <c r="B12418" s="101">
        <v>21</v>
      </c>
      <c r="C12418" s="92" t="str">
        <f t="shared" si="579"/>
        <v>GET /party</v>
      </c>
      <c r="D12418" s="94" t="s">
        <v>208</v>
      </c>
      <c r="E12418" s="93" t="str">
        <f t="shared" si="580"/>
        <v>AISP</v>
      </c>
      <c r="F12418" s="93" t="str">
        <f t="shared" si="581"/>
        <v>Y</v>
      </c>
      <c r="G12418" s="95">
        <v>849538.83875209617</v>
      </c>
      <c r="H12418" s="103">
        <v>11206.218500375708</v>
      </c>
      <c r="I12418" s="103">
        <v>345.61524970962824</v>
      </c>
      <c r="J12418" s="96"/>
      <c r="K12418" s="96"/>
      <c r="L12418" s="96"/>
      <c r="M12418" s="96"/>
      <c r="N12418" s="96"/>
      <c r="O12418" s="96"/>
      <c r="P12418" s="96"/>
    </row>
    <row r="12419" spans="1:16" x14ac:dyDescent="0.25">
      <c r="A12419" s="97">
        <v>43824</v>
      </c>
      <c r="B12419" s="101">
        <v>22</v>
      </c>
      <c r="C12419" s="92" t="str">
        <f t="shared" si="579"/>
        <v>GET /accounts/{AccountId}/scheduled-payments</v>
      </c>
      <c r="D12419" s="94" t="s">
        <v>208</v>
      </c>
      <c r="E12419" s="93" t="str">
        <f t="shared" si="580"/>
        <v>AISP</v>
      </c>
      <c r="F12419" s="93" t="str">
        <f t="shared" si="581"/>
        <v>Y</v>
      </c>
      <c r="G12419" s="95">
        <v>979833.07841633889</v>
      </c>
      <c r="H12419" s="103">
        <v>35972.225133073349</v>
      </c>
      <c r="I12419" s="103">
        <v>3.0479881029346205</v>
      </c>
      <c r="J12419" s="96"/>
      <c r="K12419" s="96"/>
      <c r="L12419" s="96"/>
      <c r="M12419" s="96"/>
      <c r="N12419" s="96"/>
      <c r="O12419" s="96"/>
      <c r="P12419" s="96"/>
    </row>
    <row r="12420" spans="1:16" x14ac:dyDescent="0.25">
      <c r="A12420" s="97">
        <v>43824</v>
      </c>
      <c r="B12420" s="101">
        <v>23</v>
      </c>
      <c r="C12420" s="92" t="str">
        <f t="shared" si="579"/>
        <v>GET /scheduled-payments</v>
      </c>
      <c r="D12420" s="94" t="s">
        <v>208</v>
      </c>
      <c r="E12420" s="93" t="str">
        <f t="shared" si="580"/>
        <v>AISP</v>
      </c>
      <c r="F12420" s="93" t="str">
        <f t="shared" si="581"/>
        <v>Y</v>
      </c>
      <c r="G12420" s="95">
        <v>1983710.2115988296</v>
      </c>
      <c r="H12420" s="103">
        <v>31687.740913631576</v>
      </c>
      <c r="I12420" s="103">
        <v>76.43760022884328</v>
      </c>
      <c r="J12420" s="96"/>
      <c r="K12420" s="96"/>
      <c r="L12420" s="96"/>
      <c r="M12420" s="96"/>
      <c r="N12420" s="96"/>
      <c r="O12420" s="96"/>
      <c r="P12420" s="96"/>
    </row>
    <row r="12421" spans="1:16" x14ac:dyDescent="0.25">
      <c r="A12421" s="97">
        <v>43824</v>
      </c>
      <c r="B12421" s="101">
        <v>24</v>
      </c>
      <c r="C12421" s="92" t="str">
        <f t="shared" si="579"/>
        <v>GET /accounts/{AccountId}/statements</v>
      </c>
      <c r="D12421" s="94" t="s">
        <v>208</v>
      </c>
      <c r="E12421" s="93" t="str">
        <f t="shared" si="580"/>
        <v>AISP</v>
      </c>
      <c r="F12421" s="93" t="str">
        <f t="shared" si="581"/>
        <v>Y</v>
      </c>
      <c r="G12421" s="95">
        <v>940263.8597066371</v>
      </c>
      <c r="H12421" s="103">
        <v>12761.889852792299</v>
      </c>
      <c r="I12421" s="103">
        <v>134.27887281968188</v>
      </c>
      <c r="J12421" s="96"/>
      <c r="K12421" s="96"/>
      <c r="L12421" s="96"/>
      <c r="M12421" s="96"/>
      <c r="N12421" s="96"/>
      <c r="O12421" s="96"/>
      <c r="P12421" s="96"/>
    </row>
    <row r="12422" spans="1:16" x14ac:dyDescent="0.25">
      <c r="A12422" s="97">
        <v>43824</v>
      </c>
      <c r="B12422" s="101">
        <v>25</v>
      </c>
      <c r="C12422" s="92" t="str">
        <f t="shared" si="579"/>
        <v>GET /accounts/{AccountId}/statements/{StatementId}</v>
      </c>
      <c r="D12422" s="94" t="s">
        <v>208</v>
      </c>
      <c r="E12422" s="93" t="str">
        <f t="shared" si="580"/>
        <v>AISP</v>
      </c>
      <c r="F12422" s="93" t="str">
        <f t="shared" si="581"/>
        <v>Y</v>
      </c>
      <c r="G12422" s="95">
        <v>1090342.97126894</v>
      </c>
      <c r="H12422" s="103">
        <v>25815.746313268795</v>
      </c>
      <c r="I12422" s="103">
        <v>104.36049414128779</v>
      </c>
      <c r="J12422" s="96"/>
      <c r="K12422" s="96"/>
      <c r="L12422" s="96"/>
      <c r="M12422" s="96"/>
      <c r="N12422" s="96"/>
      <c r="O12422" s="96"/>
      <c r="P12422" s="96"/>
    </row>
    <row r="12423" spans="1:16" x14ac:dyDescent="0.25">
      <c r="A12423" s="97">
        <v>43824</v>
      </c>
      <c r="B12423" s="101">
        <v>26</v>
      </c>
      <c r="C12423" s="92" t="str">
        <f t="shared" si="579"/>
        <v>GET /accounts/{AccountId}/statements/{StatementId}/file</v>
      </c>
      <c r="D12423" s="94" t="s">
        <v>208</v>
      </c>
      <c r="E12423" s="93" t="str">
        <f t="shared" si="580"/>
        <v>AISP</v>
      </c>
      <c r="F12423" s="93" t="str">
        <f t="shared" si="581"/>
        <v>Y</v>
      </c>
      <c r="G12423" s="95">
        <v>2269139.9170563617</v>
      </c>
      <c r="H12423" s="103">
        <v>26166.005971162864</v>
      </c>
      <c r="I12423" s="103">
        <v>93.792765409401667</v>
      </c>
      <c r="J12423" s="96"/>
      <c r="K12423" s="96"/>
      <c r="L12423" s="96"/>
      <c r="M12423" s="96"/>
      <c r="N12423" s="96"/>
      <c r="O12423" s="96"/>
      <c r="P12423" s="96"/>
    </row>
    <row r="12424" spans="1:16" x14ac:dyDescent="0.25">
      <c r="A12424" s="97">
        <v>43824</v>
      </c>
      <c r="B12424" s="101">
        <v>27</v>
      </c>
      <c r="C12424" s="92" t="str">
        <f t="shared" ref="C12424:C12487" si="582">VLOOKUP($B12424,endpoints,3)</f>
        <v>GET /accounts/{AccountId}/statements/{StatementId}/transactions</v>
      </c>
      <c r="D12424" s="94" t="s">
        <v>208</v>
      </c>
      <c r="E12424" s="93" t="str">
        <f t="shared" ref="E12424:E12487" si="583">VLOOKUP($B12424,endpoints,4)</f>
        <v>AISP</v>
      </c>
      <c r="F12424" s="93" t="str">
        <f t="shared" ref="F12424:F12487" si="584">VLOOKUP($B12424,endpoints,5)</f>
        <v>Y</v>
      </c>
      <c r="G12424" s="95">
        <v>27007167.162836015</v>
      </c>
      <c r="H12424" s="103">
        <v>7124.961597988352</v>
      </c>
      <c r="I12424" s="103">
        <v>263.39679511258782</v>
      </c>
      <c r="J12424" s="96"/>
      <c r="K12424" s="96"/>
      <c r="L12424" s="96"/>
      <c r="M12424" s="96"/>
      <c r="N12424" s="96"/>
      <c r="O12424" s="96"/>
      <c r="P12424" s="96"/>
    </row>
    <row r="12425" spans="1:16" x14ac:dyDescent="0.25">
      <c r="A12425" s="97">
        <v>43824</v>
      </c>
      <c r="B12425" s="101">
        <v>28</v>
      </c>
      <c r="C12425" s="92" t="str">
        <f t="shared" si="582"/>
        <v>GET /statements</v>
      </c>
      <c r="D12425" s="94" t="s">
        <v>208</v>
      </c>
      <c r="E12425" s="93" t="str">
        <f t="shared" si="583"/>
        <v>AISP</v>
      </c>
      <c r="F12425" s="93" t="str">
        <f t="shared" si="584"/>
        <v>Y</v>
      </c>
      <c r="G12425" s="95">
        <v>2947945.9469202696</v>
      </c>
      <c r="H12425" s="103">
        <v>37487.963605497622</v>
      </c>
      <c r="I12425" s="103">
        <v>71.440274097636603</v>
      </c>
      <c r="J12425" s="96"/>
      <c r="K12425" s="96"/>
      <c r="L12425" s="96"/>
      <c r="M12425" s="96"/>
      <c r="N12425" s="96"/>
      <c r="O12425" s="96"/>
      <c r="P12425" s="96"/>
    </row>
    <row r="12426" spans="1:16" x14ac:dyDescent="0.25">
      <c r="A12426" s="97">
        <v>43824</v>
      </c>
      <c r="B12426" s="101">
        <v>29</v>
      </c>
      <c r="C12426" s="92" t="str">
        <f t="shared" si="582"/>
        <v>POST /domestic-payment-consents</v>
      </c>
      <c r="D12426" s="94" t="s">
        <v>208</v>
      </c>
      <c r="E12426" s="93" t="str">
        <f t="shared" si="583"/>
        <v>PISP</v>
      </c>
      <c r="F12426" s="93" t="str">
        <f t="shared" si="584"/>
        <v>N</v>
      </c>
      <c r="G12426" s="95">
        <v>3874843.8444540203</v>
      </c>
      <c r="H12426" s="99">
        <v>8470.2365661134045</v>
      </c>
      <c r="I12426" s="99">
        <v>89.488708922815547</v>
      </c>
      <c r="J12426" s="96"/>
      <c r="K12426" s="96"/>
      <c r="L12426" s="96"/>
      <c r="M12426" s="96"/>
      <c r="N12426" s="96"/>
      <c r="O12426" s="96"/>
      <c r="P12426" s="96"/>
    </row>
    <row r="12427" spans="1:16" x14ac:dyDescent="0.25">
      <c r="A12427" s="97">
        <v>43824</v>
      </c>
      <c r="B12427" s="101">
        <v>30</v>
      </c>
      <c r="C12427" s="92" t="str">
        <f t="shared" si="582"/>
        <v>GET /domestic-payment-consents/{ConsentId}</v>
      </c>
      <c r="D12427" s="94" t="s">
        <v>208</v>
      </c>
      <c r="E12427" s="93" t="str">
        <f t="shared" si="583"/>
        <v>PISP</v>
      </c>
      <c r="F12427" s="93" t="str">
        <f t="shared" si="584"/>
        <v>N</v>
      </c>
      <c r="G12427" s="95">
        <v>12649530.860086745</v>
      </c>
      <c r="H12427" s="99">
        <v>18270.278855042678</v>
      </c>
      <c r="I12427" s="99">
        <v>154.77073272242879</v>
      </c>
      <c r="J12427" s="96"/>
      <c r="K12427" s="96"/>
      <c r="L12427" s="96"/>
      <c r="M12427" s="96"/>
      <c r="N12427" s="96"/>
      <c r="O12427" s="96"/>
      <c r="P12427" s="96"/>
    </row>
    <row r="12428" spans="1:16" x14ac:dyDescent="0.25">
      <c r="A12428" s="97">
        <v>43824</v>
      </c>
      <c r="B12428" s="101">
        <v>31</v>
      </c>
      <c r="C12428" s="92" t="str">
        <f t="shared" si="582"/>
        <v>POST /domestic-payments</v>
      </c>
      <c r="D12428" s="94" t="s">
        <v>208</v>
      </c>
      <c r="E12428" s="93" t="str">
        <f t="shared" si="583"/>
        <v>PISP</v>
      </c>
      <c r="F12428" s="93" t="str">
        <f t="shared" si="584"/>
        <v>Y</v>
      </c>
      <c r="G12428" s="95">
        <v>4488972.2446029456</v>
      </c>
      <c r="H12428" s="99">
        <v>16463.640129467381</v>
      </c>
      <c r="I12428" s="99">
        <v>5.8823800082543078</v>
      </c>
      <c r="J12428" s="96"/>
      <c r="K12428" s="96"/>
      <c r="L12428" s="96"/>
      <c r="M12428" s="96"/>
      <c r="N12428" s="96"/>
      <c r="O12428" s="96"/>
      <c r="P12428" s="96"/>
    </row>
    <row r="12429" spans="1:16" x14ac:dyDescent="0.25">
      <c r="A12429" s="97">
        <v>43824</v>
      </c>
      <c r="B12429" s="101">
        <v>32</v>
      </c>
      <c r="C12429" s="92" t="str">
        <f t="shared" si="582"/>
        <v>GET /domestic-payments/{DomesticPaymentId}</v>
      </c>
      <c r="D12429" s="94" t="s">
        <v>208</v>
      </c>
      <c r="E12429" s="93" t="str">
        <f t="shared" si="583"/>
        <v>PISP</v>
      </c>
      <c r="F12429" s="93" t="str">
        <f t="shared" si="584"/>
        <v>Y</v>
      </c>
      <c r="G12429" s="95">
        <v>30998020.790177386</v>
      </c>
      <c r="H12429" s="99">
        <v>39832.264677597152</v>
      </c>
      <c r="I12429" s="99">
        <v>70.211364338304776</v>
      </c>
      <c r="J12429" s="96"/>
      <c r="K12429" s="96"/>
      <c r="L12429" s="96"/>
      <c r="M12429" s="96"/>
      <c r="N12429" s="96"/>
      <c r="O12429" s="96"/>
      <c r="P12429" s="96"/>
    </row>
    <row r="12430" spans="1:16" x14ac:dyDescent="0.25">
      <c r="A12430" s="97">
        <v>43824</v>
      </c>
      <c r="B12430" s="101">
        <v>33</v>
      </c>
      <c r="C12430" s="92" t="str">
        <f t="shared" si="582"/>
        <v>POST /domestic-scheduled-payment-consents</v>
      </c>
      <c r="D12430" s="94" t="s">
        <v>208</v>
      </c>
      <c r="E12430" s="93" t="str">
        <f t="shared" si="583"/>
        <v>PISP</v>
      </c>
      <c r="F12430" s="93" t="str">
        <f t="shared" si="584"/>
        <v>N</v>
      </c>
      <c r="G12430" s="95">
        <v>19093147.071047246</v>
      </c>
      <c r="H12430" s="99">
        <v>19461.444163832581</v>
      </c>
      <c r="I12430" s="99">
        <v>101.73077372087081</v>
      </c>
      <c r="J12430" s="96"/>
      <c r="K12430" s="96"/>
      <c r="L12430" s="96"/>
      <c r="M12430" s="96"/>
      <c r="N12430" s="96"/>
      <c r="O12430" s="96"/>
      <c r="P12430" s="96"/>
    </row>
    <row r="12431" spans="1:16" x14ac:dyDescent="0.25">
      <c r="A12431" s="97">
        <v>43824</v>
      </c>
      <c r="B12431" s="101">
        <v>34</v>
      </c>
      <c r="C12431" s="92" t="str">
        <f t="shared" si="582"/>
        <v>GET /domestic-scheduled-payment-consents/{ConsentId}</v>
      </c>
      <c r="D12431" s="94" t="s">
        <v>208</v>
      </c>
      <c r="E12431" s="93" t="str">
        <f t="shared" si="583"/>
        <v>PISP</v>
      </c>
      <c r="F12431" s="93" t="str">
        <f t="shared" si="584"/>
        <v>N</v>
      </c>
      <c r="G12431" s="95">
        <v>11062265.380581494</v>
      </c>
      <c r="H12431" s="99">
        <v>14205.526943531571</v>
      </c>
      <c r="I12431" s="99">
        <v>72.093137247306487</v>
      </c>
      <c r="J12431" s="96"/>
      <c r="K12431" s="96"/>
      <c r="L12431" s="96"/>
      <c r="M12431" s="96"/>
      <c r="N12431" s="96"/>
      <c r="O12431" s="96"/>
      <c r="P12431" s="96"/>
    </row>
    <row r="12432" spans="1:16" x14ac:dyDescent="0.25">
      <c r="A12432" s="97">
        <v>43824</v>
      </c>
      <c r="B12432" s="101">
        <v>35</v>
      </c>
      <c r="C12432" s="92" t="str">
        <f t="shared" si="582"/>
        <v>POST /domestic-scheduled-payments</v>
      </c>
      <c r="D12432" s="94" t="s">
        <v>208</v>
      </c>
      <c r="E12432" s="93" t="str">
        <f t="shared" si="583"/>
        <v>PISP</v>
      </c>
      <c r="F12432" s="93" t="str">
        <f t="shared" si="584"/>
        <v>Y</v>
      </c>
      <c r="G12432" s="95">
        <v>29358513.322239861</v>
      </c>
      <c r="H12432" s="99">
        <v>43798.463757548721</v>
      </c>
      <c r="I12432" s="99">
        <v>148.57369614971964</v>
      </c>
      <c r="J12432" s="96"/>
      <c r="K12432" s="96"/>
      <c r="L12432" s="96"/>
      <c r="M12432" s="96"/>
      <c r="N12432" s="96"/>
      <c r="O12432" s="96"/>
      <c r="P12432" s="96"/>
    </row>
    <row r="12433" spans="1:16" x14ac:dyDescent="0.25">
      <c r="A12433" s="97">
        <v>43824</v>
      </c>
      <c r="B12433" s="101">
        <v>36</v>
      </c>
      <c r="C12433" s="92" t="str">
        <f t="shared" si="582"/>
        <v>GET /domestic-scheduled-payments/{DomesticScheduledPaymentId}</v>
      </c>
      <c r="D12433" s="94" t="s">
        <v>208</v>
      </c>
      <c r="E12433" s="93" t="str">
        <f t="shared" si="583"/>
        <v>PISP</v>
      </c>
      <c r="F12433" s="93" t="str">
        <f t="shared" si="584"/>
        <v>Y</v>
      </c>
      <c r="G12433" s="95">
        <v>14836624.216943072</v>
      </c>
      <c r="H12433" s="99">
        <v>34847.633300304384</v>
      </c>
      <c r="I12433" s="99">
        <v>88.391138530406351</v>
      </c>
      <c r="J12433" s="96"/>
      <c r="K12433" s="96"/>
      <c r="L12433" s="96"/>
      <c r="M12433" s="96"/>
      <c r="N12433" s="96"/>
      <c r="O12433" s="96"/>
      <c r="P12433" s="96"/>
    </row>
    <row r="12434" spans="1:16" x14ac:dyDescent="0.25">
      <c r="A12434" s="97">
        <v>43824</v>
      </c>
      <c r="B12434" s="101">
        <v>37</v>
      </c>
      <c r="C12434" s="92" t="str">
        <f t="shared" si="582"/>
        <v>POST /domestic-standing-order-consents</v>
      </c>
      <c r="D12434" s="94" t="s">
        <v>208</v>
      </c>
      <c r="E12434" s="93" t="str">
        <f t="shared" si="583"/>
        <v>PISP</v>
      </c>
      <c r="F12434" s="93" t="str">
        <f t="shared" si="584"/>
        <v>N</v>
      </c>
      <c r="G12434" s="95">
        <v>24591082.559538826</v>
      </c>
      <c r="H12434" s="99">
        <v>25714.818572610446</v>
      </c>
      <c r="I12434" s="99">
        <v>195.58323026893586</v>
      </c>
      <c r="J12434" s="96"/>
      <c r="K12434" s="96"/>
      <c r="L12434" s="96"/>
      <c r="M12434" s="96"/>
      <c r="N12434" s="96"/>
      <c r="O12434" s="96"/>
      <c r="P12434" s="96"/>
    </row>
    <row r="12435" spans="1:16" x14ac:dyDescent="0.25">
      <c r="A12435" s="97">
        <v>43824</v>
      </c>
      <c r="B12435" s="101">
        <v>38</v>
      </c>
      <c r="C12435" s="92" t="str">
        <f t="shared" si="582"/>
        <v>GET /domestic-standing-order-consents/{ConsentId}</v>
      </c>
      <c r="D12435" s="94" t="s">
        <v>208</v>
      </c>
      <c r="E12435" s="93" t="str">
        <f t="shared" si="583"/>
        <v>PISP</v>
      </c>
      <c r="F12435" s="93" t="str">
        <f t="shared" si="584"/>
        <v>N</v>
      </c>
      <c r="G12435" s="95">
        <v>22803054.886251058</v>
      </c>
      <c r="H12435" s="99">
        <v>28497.384140250513</v>
      </c>
      <c r="I12435" s="99">
        <v>199.99909182220856</v>
      </c>
      <c r="J12435" s="96"/>
      <c r="K12435" s="96"/>
      <c r="L12435" s="96"/>
      <c r="M12435" s="96"/>
      <c r="N12435" s="96"/>
      <c r="O12435" s="96"/>
      <c r="P12435" s="96"/>
    </row>
    <row r="12436" spans="1:16" x14ac:dyDescent="0.25">
      <c r="A12436" s="97">
        <v>43824</v>
      </c>
      <c r="B12436" s="101">
        <v>39</v>
      </c>
      <c r="C12436" s="92" t="str">
        <f t="shared" si="582"/>
        <v>POST /domestic-standing-orders</v>
      </c>
      <c r="D12436" s="94" t="s">
        <v>208</v>
      </c>
      <c r="E12436" s="93" t="str">
        <f t="shared" si="583"/>
        <v>PISP</v>
      </c>
      <c r="F12436" s="93" t="str">
        <f t="shared" si="584"/>
        <v>Y</v>
      </c>
      <c r="G12436" s="95">
        <v>8013372.170616379</v>
      </c>
      <c r="H12436" s="99">
        <v>19909.093635638983</v>
      </c>
      <c r="I12436" s="99">
        <v>2.0796379379114693</v>
      </c>
      <c r="J12436" s="96"/>
      <c r="K12436" s="96"/>
      <c r="L12436" s="96"/>
      <c r="M12436" s="96"/>
      <c r="N12436" s="96"/>
      <c r="O12436" s="96"/>
      <c r="P12436" s="96"/>
    </row>
    <row r="12437" spans="1:16" x14ac:dyDescent="0.25">
      <c r="A12437" s="97">
        <v>43824</v>
      </c>
      <c r="B12437" s="101">
        <v>40</v>
      </c>
      <c r="C12437" s="92" t="str">
        <f t="shared" si="582"/>
        <v>GET /domestic-standing-orders/{DomesticStandingOrderId}</v>
      </c>
      <c r="D12437" s="94" t="s">
        <v>208</v>
      </c>
      <c r="E12437" s="93" t="str">
        <f t="shared" si="583"/>
        <v>PISP</v>
      </c>
      <c r="F12437" s="93" t="str">
        <f t="shared" si="584"/>
        <v>Y</v>
      </c>
      <c r="G12437" s="95">
        <v>5909698.3304842506</v>
      </c>
      <c r="H12437" s="99">
        <v>8471.1338705969702</v>
      </c>
      <c r="I12437" s="99">
        <v>232.58502289612372</v>
      </c>
      <c r="J12437" s="96"/>
      <c r="K12437" s="96"/>
      <c r="L12437" s="96"/>
      <c r="M12437" s="96"/>
      <c r="N12437" s="96"/>
      <c r="O12437" s="96"/>
      <c r="P12437" s="96"/>
    </row>
    <row r="12438" spans="1:16" x14ac:dyDescent="0.25">
      <c r="A12438" s="97">
        <v>43824</v>
      </c>
      <c r="B12438" s="101">
        <v>41</v>
      </c>
      <c r="C12438" s="92" t="str">
        <f t="shared" si="582"/>
        <v>POST /international-payment-consents</v>
      </c>
      <c r="D12438" s="94" t="s">
        <v>208</v>
      </c>
      <c r="E12438" s="93" t="str">
        <f t="shared" si="583"/>
        <v>PISP</v>
      </c>
      <c r="F12438" s="93" t="str">
        <f t="shared" si="584"/>
        <v>N</v>
      </c>
      <c r="G12438" s="95">
        <v>32611548.079127353</v>
      </c>
      <c r="H12438" s="99">
        <v>46754.181213418349</v>
      </c>
      <c r="I12438" s="99">
        <v>68.668302755441417</v>
      </c>
      <c r="J12438" s="96"/>
      <c r="K12438" s="96"/>
      <c r="L12438" s="96"/>
      <c r="M12438" s="96"/>
      <c r="N12438" s="96"/>
      <c r="O12438" s="96"/>
      <c r="P12438" s="96"/>
    </row>
    <row r="12439" spans="1:16" x14ac:dyDescent="0.25">
      <c r="A12439" s="97">
        <v>43824</v>
      </c>
      <c r="B12439" s="101">
        <v>42</v>
      </c>
      <c r="C12439" s="92" t="str">
        <f t="shared" si="582"/>
        <v>GET /international-payment-consents/{ConsentId}</v>
      </c>
      <c r="D12439" s="94" t="s">
        <v>208</v>
      </c>
      <c r="E12439" s="93" t="str">
        <f t="shared" si="583"/>
        <v>PISP</v>
      </c>
      <c r="F12439" s="93" t="str">
        <f t="shared" si="584"/>
        <v>N</v>
      </c>
      <c r="G12439" s="95">
        <v>30990911.476636376</v>
      </c>
      <c r="H12439" s="99">
        <v>32150.614723653278</v>
      </c>
      <c r="I12439" s="99">
        <v>240.22943783824303</v>
      </c>
      <c r="J12439" s="96"/>
      <c r="K12439" s="96"/>
      <c r="L12439" s="96"/>
      <c r="M12439" s="96"/>
      <c r="N12439" s="96"/>
      <c r="O12439" s="96"/>
      <c r="P12439" s="96"/>
    </row>
    <row r="12440" spans="1:16" x14ac:dyDescent="0.25">
      <c r="A12440" s="97">
        <v>43824</v>
      </c>
      <c r="B12440" s="101">
        <v>43</v>
      </c>
      <c r="C12440" s="92" t="str">
        <f t="shared" si="582"/>
        <v>POST /international-payments</v>
      </c>
      <c r="D12440" s="94" t="s">
        <v>208</v>
      </c>
      <c r="E12440" s="93" t="str">
        <f t="shared" si="583"/>
        <v>PISP</v>
      </c>
      <c r="F12440" s="93" t="str">
        <f t="shared" si="584"/>
        <v>Y</v>
      </c>
      <c r="G12440" s="95">
        <v>33545034.159787651</v>
      </c>
      <c r="H12440" s="99">
        <v>38796.22074183217</v>
      </c>
      <c r="I12440" s="99">
        <v>41.171574672145525</v>
      </c>
      <c r="J12440" s="96"/>
      <c r="K12440" s="96"/>
      <c r="L12440" s="96"/>
      <c r="M12440" s="96"/>
      <c r="N12440" s="96"/>
      <c r="O12440" s="96"/>
      <c r="P12440" s="96"/>
    </row>
    <row r="12441" spans="1:16" x14ac:dyDescent="0.25">
      <c r="A12441" s="97">
        <v>43824</v>
      </c>
      <c r="B12441" s="101">
        <v>44</v>
      </c>
      <c r="C12441" s="92" t="str">
        <f t="shared" si="582"/>
        <v>GET /international-payments/{InternationalPaymentId}</v>
      </c>
      <c r="D12441" s="94" t="s">
        <v>208</v>
      </c>
      <c r="E12441" s="93" t="str">
        <f t="shared" si="583"/>
        <v>PISP</v>
      </c>
      <c r="F12441" s="93" t="str">
        <f t="shared" si="584"/>
        <v>Y</v>
      </c>
      <c r="G12441" s="95">
        <v>12298380.469160283</v>
      </c>
      <c r="H12441" s="99">
        <v>18360.067039442489</v>
      </c>
      <c r="I12441" s="99">
        <v>55.224561520615964</v>
      </c>
      <c r="J12441" s="96"/>
      <c r="K12441" s="96"/>
      <c r="L12441" s="96"/>
      <c r="M12441" s="96"/>
      <c r="N12441" s="96"/>
      <c r="O12441" s="96"/>
      <c r="P12441" s="96"/>
    </row>
    <row r="12442" spans="1:16" x14ac:dyDescent="0.25">
      <c r="A12442" s="97">
        <v>43824</v>
      </c>
      <c r="B12442" s="101">
        <v>45</v>
      </c>
      <c r="C12442" s="92" t="str">
        <f t="shared" si="582"/>
        <v>POST /international-scheduled-payment-consents</v>
      </c>
      <c r="D12442" s="94" t="s">
        <v>208</v>
      </c>
      <c r="E12442" s="93" t="str">
        <f t="shared" si="583"/>
        <v>PISP</v>
      </c>
      <c r="F12442" s="93" t="str">
        <f t="shared" si="584"/>
        <v>N</v>
      </c>
      <c r="G12442" s="95">
        <v>27823513.835488141</v>
      </c>
      <c r="H12442" s="99">
        <v>32944.711962744987</v>
      </c>
      <c r="I12442" s="99">
        <v>14.157085591654269</v>
      </c>
      <c r="J12442" s="96"/>
      <c r="K12442" s="96"/>
      <c r="L12442" s="96"/>
      <c r="M12442" s="96"/>
      <c r="N12442" s="96"/>
      <c r="O12442" s="96"/>
      <c r="P12442" s="96"/>
    </row>
    <row r="12443" spans="1:16" x14ac:dyDescent="0.25">
      <c r="A12443" s="97">
        <v>43824</v>
      </c>
      <c r="B12443" s="101">
        <v>46</v>
      </c>
      <c r="C12443" s="92" t="str">
        <f t="shared" si="582"/>
        <v>GET /international-scheduled-payment-consents/{ConsentId}</v>
      </c>
      <c r="D12443" s="94" t="s">
        <v>208</v>
      </c>
      <c r="E12443" s="93" t="str">
        <f t="shared" si="583"/>
        <v>PISP</v>
      </c>
      <c r="F12443" s="93" t="str">
        <f t="shared" si="584"/>
        <v>N</v>
      </c>
      <c r="G12443" s="95">
        <v>8511309.0268068779</v>
      </c>
      <c r="H12443" s="99">
        <v>27851.282085350485</v>
      </c>
      <c r="I12443" s="99">
        <v>27.992478457570805</v>
      </c>
      <c r="J12443" s="96"/>
      <c r="K12443" s="96"/>
      <c r="L12443" s="96"/>
      <c r="M12443" s="96"/>
      <c r="N12443" s="96"/>
      <c r="O12443" s="96"/>
      <c r="P12443" s="96"/>
    </row>
    <row r="12444" spans="1:16" x14ac:dyDescent="0.25">
      <c r="A12444" s="97">
        <v>43824</v>
      </c>
      <c r="B12444" s="101">
        <v>47</v>
      </c>
      <c r="C12444" s="92" t="str">
        <f t="shared" si="582"/>
        <v>POST /international-scheduled-payments</v>
      </c>
      <c r="D12444" s="94" t="s">
        <v>208</v>
      </c>
      <c r="E12444" s="93" t="str">
        <f t="shared" si="583"/>
        <v>PISP</v>
      </c>
      <c r="F12444" s="93" t="str">
        <f t="shared" si="584"/>
        <v>Y</v>
      </c>
      <c r="G12444" s="95">
        <v>13108604.987035954</v>
      </c>
      <c r="H12444" s="99">
        <v>21434.975863590957</v>
      </c>
      <c r="I12444" s="99">
        <v>67.149319294027137</v>
      </c>
      <c r="J12444" s="96"/>
      <c r="K12444" s="96"/>
      <c r="L12444" s="96"/>
      <c r="M12444" s="96"/>
      <c r="N12444" s="96"/>
      <c r="O12444" s="96"/>
      <c r="P12444" s="96"/>
    </row>
    <row r="12445" spans="1:16" x14ac:dyDescent="0.25">
      <c r="A12445" s="97">
        <v>43824</v>
      </c>
      <c r="B12445" s="101">
        <v>48</v>
      </c>
      <c r="C12445" s="92" t="str">
        <f t="shared" si="582"/>
        <v>GET /international-scheduled-payments/{InternationalScheduledPaymentId}</v>
      </c>
      <c r="D12445" s="94" t="s">
        <v>208</v>
      </c>
      <c r="E12445" s="93" t="str">
        <f t="shared" si="583"/>
        <v>PISP</v>
      </c>
      <c r="F12445" s="93" t="str">
        <f t="shared" si="584"/>
        <v>Y</v>
      </c>
      <c r="G12445" s="95">
        <v>21951622.223118111</v>
      </c>
      <c r="H12445" s="99">
        <v>35965.037783263528</v>
      </c>
      <c r="I12445" s="99">
        <v>57.739757091505865</v>
      </c>
      <c r="J12445" s="96"/>
      <c r="K12445" s="96"/>
      <c r="L12445" s="96"/>
      <c r="M12445" s="96"/>
      <c r="N12445" s="96"/>
      <c r="O12445" s="96"/>
      <c r="P12445" s="96"/>
    </row>
    <row r="12446" spans="1:16" x14ac:dyDescent="0.25">
      <c r="A12446" s="97">
        <v>43824</v>
      </c>
      <c r="B12446" s="101">
        <v>49</v>
      </c>
      <c r="C12446" s="92" t="str">
        <f t="shared" si="582"/>
        <v>POST /international-standing-order-consents</v>
      </c>
      <c r="D12446" s="94" t="s">
        <v>208</v>
      </c>
      <c r="E12446" s="93" t="str">
        <f t="shared" si="583"/>
        <v>PISP</v>
      </c>
      <c r="F12446" s="93" t="str">
        <f t="shared" si="584"/>
        <v>N</v>
      </c>
      <c r="G12446" s="95">
        <v>3884655.9631219199</v>
      </c>
      <c r="H12446" s="99">
        <v>12306.564987870419</v>
      </c>
      <c r="I12446" s="99">
        <v>5.8930331850491742</v>
      </c>
      <c r="J12446" s="96"/>
      <c r="K12446" s="96"/>
      <c r="L12446" s="96"/>
      <c r="M12446" s="96"/>
      <c r="N12446" s="96"/>
      <c r="O12446" s="96"/>
      <c r="P12446" s="96"/>
    </row>
    <row r="12447" spans="1:16" x14ac:dyDescent="0.25">
      <c r="A12447" s="97">
        <v>43824</v>
      </c>
      <c r="B12447" s="101">
        <v>50</v>
      </c>
      <c r="C12447" s="92" t="str">
        <f t="shared" si="582"/>
        <v>GET /international-standing-order-consents/{ConsentId}</v>
      </c>
      <c r="D12447" s="94" t="s">
        <v>208</v>
      </c>
      <c r="E12447" s="93" t="str">
        <f t="shared" si="583"/>
        <v>PISP</v>
      </c>
      <c r="F12447" s="93" t="str">
        <f t="shared" si="584"/>
        <v>N</v>
      </c>
      <c r="G12447" s="95">
        <v>18840054.805009045</v>
      </c>
      <c r="H12447" s="99">
        <v>32925.818044087668</v>
      </c>
      <c r="I12447" s="99">
        <v>243.73361606882563</v>
      </c>
      <c r="J12447" s="96"/>
      <c r="K12447" s="96"/>
      <c r="L12447" s="96"/>
      <c r="M12447" s="96"/>
      <c r="N12447" s="96"/>
      <c r="O12447" s="96"/>
      <c r="P12447" s="96"/>
    </row>
    <row r="12448" spans="1:16" x14ac:dyDescent="0.25">
      <c r="A12448" s="97">
        <v>43824</v>
      </c>
      <c r="B12448" s="101">
        <v>51</v>
      </c>
      <c r="C12448" s="92" t="str">
        <f t="shared" si="582"/>
        <v>POST /international-standing-orders</v>
      </c>
      <c r="D12448" s="94" t="s">
        <v>208</v>
      </c>
      <c r="E12448" s="93" t="str">
        <f t="shared" si="583"/>
        <v>PISP</v>
      </c>
      <c r="F12448" s="93" t="str">
        <f t="shared" si="584"/>
        <v>Y</v>
      </c>
      <c r="G12448" s="95">
        <v>13877719.742662679</v>
      </c>
      <c r="H12448" s="99">
        <v>25524.783069637648</v>
      </c>
      <c r="I12448" s="99">
        <v>205.07820611749335</v>
      </c>
      <c r="J12448" s="96"/>
      <c r="K12448" s="96"/>
      <c r="L12448" s="96"/>
      <c r="M12448" s="96"/>
      <c r="N12448" s="96"/>
      <c r="O12448" s="96"/>
      <c r="P12448" s="96"/>
    </row>
    <row r="12449" spans="1:16" x14ac:dyDescent="0.25">
      <c r="A12449" s="97">
        <v>43824</v>
      </c>
      <c r="B12449" s="101">
        <v>52</v>
      </c>
      <c r="C12449" s="92" t="str">
        <f t="shared" si="582"/>
        <v>GET /international-standing-orders/{InternationalStandingOrderPaymentId}</v>
      </c>
      <c r="D12449" s="94" t="s">
        <v>208</v>
      </c>
      <c r="E12449" s="93" t="str">
        <f t="shared" si="583"/>
        <v>PISP</v>
      </c>
      <c r="F12449" s="93" t="str">
        <f t="shared" si="584"/>
        <v>Y</v>
      </c>
      <c r="G12449" s="95">
        <v>6117061.8920261338</v>
      </c>
      <c r="H12449" s="99">
        <v>16154.792030973415</v>
      </c>
      <c r="I12449" s="99">
        <v>74.996154324760482</v>
      </c>
      <c r="J12449" s="96"/>
      <c r="K12449" s="96"/>
      <c r="L12449" s="96"/>
      <c r="M12449" s="96"/>
      <c r="N12449" s="96"/>
      <c r="O12449" s="96"/>
      <c r="P12449" s="96"/>
    </row>
    <row r="12450" spans="1:16" x14ac:dyDescent="0.25">
      <c r="A12450" s="97">
        <v>43824</v>
      </c>
      <c r="B12450" s="101">
        <v>53</v>
      </c>
      <c r="C12450" s="92" t="str">
        <f t="shared" si="582"/>
        <v>POST /file-payment-consents</v>
      </c>
      <c r="D12450" s="94" t="s">
        <v>208</v>
      </c>
      <c r="E12450" s="93" t="str">
        <f t="shared" si="583"/>
        <v>PISP</v>
      </c>
      <c r="F12450" s="93" t="str">
        <f t="shared" si="584"/>
        <v>N</v>
      </c>
      <c r="G12450" s="95">
        <v>12500958.400633298</v>
      </c>
      <c r="H12450" s="99">
        <v>14567.231469308203</v>
      </c>
      <c r="I12450" s="99">
        <v>21.683058437114255</v>
      </c>
      <c r="J12450" s="96"/>
      <c r="K12450" s="96"/>
      <c r="L12450" s="96"/>
      <c r="M12450" s="96"/>
      <c r="N12450" s="96"/>
      <c r="O12450" s="96"/>
      <c r="P12450" s="96"/>
    </row>
    <row r="12451" spans="1:16" x14ac:dyDescent="0.25">
      <c r="A12451" s="97">
        <v>43824</v>
      </c>
      <c r="B12451" s="101">
        <v>54</v>
      </c>
      <c r="C12451" s="92" t="str">
        <f t="shared" si="582"/>
        <v>GET /file-payment-consents/{ConsentId}</v>
      </c>
      <c r="D12451" s="94" t="s">
        <v>208</v>
      </c>
      <c r="E12451" s="93" t="str">
        <f t="shared" si="583"/>
        <v>PISP</v>
      </c>
      <c r="F12451" s="93" t="str">
        <f t="shared" si="584"/>
        <v>N</v>
      </c>
      <c r="G12451" s="95">
        <v>20355395.658766951</v>
      </c>
      <c r="H12451" s="99">
        <v>26490.530898889527</v>
      </c>
      <c r="I12451" s="99">
        <v>182.26496714712511</v>
      </c>
      <c r="J12451" s="96"/>
      <c r="K12451" s="96"/>
      <c r="L12451" s="96"/>
      <c r="M12451" s="96"/>
      <c r="N12451" s="96"/>
      <c r="O12451" s="96"/>
      <c r="P12451" s="96"/>
    </row>
    <row r="12452" spans="1:16" x14ac:dyDescent="0.25">
      <c r="A12452" s="97">
        <v>43824</v>
      </c>
      <c r="B12452" s="101">
        <v>55</v>
      </c>
      <c r="C12452" s="92" t="str">
        <f t="shared" si="582"/>
        <v>POST /file-payment-consents/{ConsentId}/file</v>
      </c>
      <c r="D12452" s="94" t="s">
        <v>208</v>
      </c>
      <c r="E12452" s="93" t="str">
        <f t="shared" si="583"/>
        <v>PISP</v>
      </c>
      <c r="F12452" s="93" t="str">
        <f t="shared" si="584"/>
        <v>N</v>
      </c>
      <c r="G12452" s="95">
        <v>19330531.909915224</v>
      </c>
      <c r="H12452" s="99">
        <v>30684.302491752296</v>
      </c>
      <c r="I12452" s="99">
        <v>72.738286400535046</v>
      </c>
      <c r="J12452" s="96"/>
      <c r="K12452" s="96"/>
      <c r="L12452" s="96"/>
      <c r="M12452" s="96"/>
      <c r="N12452" s="96"/>
      <c r="O12452" s="96"/>
      <c r="P12452" s="96"/>
    </row>
    <row r="12453" spans="1:16" x14ac:dyDescent="0.25">
      <c r="A12453" s="97">
        <v>43824</v>
      </c>
      <c r="B12453" s="101">
        <v>56</v>
      </c>
      <c r="C12453" s="92" t="str">
        <f t="shared" si="582"/>
        <v>GET /file-payment-consents/{ConsentId}/file</v>
      </c>
      <c r="D12453" s="94" t="s">
        <v>208</v>
      </c>
      <c r="E12453" s="93" t="str">
        <f t="shared" si="583"/>
        <v>PISP</v>
      </c>
      <c r="F12453" s="93" t="str">
        <f t="shared" si="584"/>
        <v>N</v>
      </c>
      <c r="G12453" s="95">
        <v>25097199.006580442</v>
      </c>
      <c r="H12453" s="99">
        <v>34538.050658641478</v>
      </c>
      <c r="I12453" s="99">
        <v>38.979110984697854</v>
      </c>
      <c r="J12453" s="96"/>
      <c r="K12453" s="96"/>
      <c r="L12453" s="96"/>
      <c r="M12453" s="96"/>
      <c r="N12453" s="96"/>
      <c r="O12453" s="96"/>
      <c r="P12453" s="96"/>
    </row>
    <row r="12454" spans="1:16" x14ac:dyDescent="0.25">
      <c r="A12454" s="97">
        <v>43824</v>
      </c>
      <c r="B12454" s="101">
        <v>57</v>
      </c>
      <c r="C12454" s="92" t="str">
        <f t="shared" si="582"/>
        <v>POST /file-payments</v>
      </c>
      <c r="D12454" s="94" t="s">
        <v>208</v>
      </c>
      <c r="E12454" s="93" t="str">
        <f t="shared" si="583"/>
        <v>PISP</v>
      </c>
      <c r="F12454" s="93" t="str">
        <f t="shared" si="584"/>
        <v>Y</v>
      </c>
      <c r="G12454" s="95">
        <v>357787884.4168179</v>
      </c>
      <c r="H12454" s="99">
        <v>3660.9619978077922</v>
      </c>
      <c r="I12454" s="99">
        <v>64.323153753032798</v>
      </c>
      <c r="J12454" s="96"/>
      <c r="K12454" s="96"/>
      <c r="L12454" s="96"/>
      <c r="M12454" s="96"/>
      <c r="N12454" s="96"/>
      <c r="O12454" s="96"/>
      <c r="P12454" s="96"/>
    </row>
    <row r="12455" spans="1:16" x14ac:dyDescent="0.25">
      <c r="A12455" s="97">
        <v>43824</v>
      </c>
      <c r="B12455" s="101">
        <v>58</v>
      </c>
      <c r="C12455" s="92" t="str">
        <f t="shared" si="582"/>
        <v>GET /file-payments/{FilePaymentId}</v>
      </c>
      <c r="D12455" s="94" t="s">
        <v>208</v>
      </c>
      <c r="E12455" s="93" t="str">
        <f t="shared" si="583"/>
        <v>PISP</v>
      </c>
      <c r="F12455" s="93" t="str">
        <f t="shared" si="584"/>
        <v>Y</v>
      </c>
      <c r="G12455" s="95">
        <v>63948317.832581386</v>
      </c>
      <c r="H12455" s="99">
        <v>764.44646750193556</v>
      </c>
      <c r="I12455" s="99">
        <v>122.8675114288627</v>
      </c>
      <c r="J12455" s="96"/>
      <c r="K12455" s="96"/>
      <c r="L12455" s="96"/>
      <c r="M12455" s="96"/>
      <c r="N12455" s="96"/>
      <c r="O12455" s="96"/>
      <c r="P12455" s="96"/>
    </row>
    <row r="12456" spans="1:16" x14ac:dyDescent="0.25">
      <c r="A12456" s="97">
        <v>43824</v>
      </c>
      <c r="B12456" s="101">
        <v>59</v>
      </c>
      <c r="C12456" s="92" t="str">
        <f t="shared" si="582"/>
        <v>GET /file-payments/{FilePaymentId}/report-file</v>
      </c>
      <c r="D12456" s="94" t="s">
        <v>208</v>
      </c>
      <c r="E12456" s="93" t="str">
        <f t="shared" si="583"/>
        <v>PISP</v>
      </c>
      <c r="F12456" s="93" t="str">
        <f t="shared" si="584"/>
        <v>Y</v>
      </c>
      <c r="G12456" s="95">
        <v>58429163.005265355</v>
      </c>
      <c r="H12456" s="99">
        <v>2483.2272162353629</v>
      </c>
      <c r="I12456" s="99">
        <v>88.619992844082901</v>
      </c>
      <c r="J12456" s="96"/>
      <c r="K12456" s="96"/>
      <c r="L12456" s="96"/>
      <c r="M12456" s="96"/>
      <c r="N12456" s="96"/>
      <c r="O12456" s="96"/>
      <c r="P12456" s="96"/>
    </row>
    <row r="12457" spans="1:16" x14ac:dyDescent="0.25">
      <c r="A12457" s="97">
        <v>43824</v>
      </c>
      <c r="B12457" s="101">
        <v>60</v>
      </c>
      <c r="C12457" s="92" t="str">
        <f t="shared" si="582"/>
        <v>POST /funds-confirmation-consents</v>
      </c>
      <c r="D12457" s="94" t="s">
        <v>208</v>
      </c>
      <c r="E12457" s="93" t="str">
        <f t="shared" si="583"/>
        <v>CoF</v>
      </c>
      <c r="F12457" s="93" t="str">
        <f t="shared" si="584"/>
        <v>N</v>
      </c>
      <c r="G12457" s="95">
        <v>12904295.028971022</v>
      </c>
      <c r="H12457" s="103">
        <v>14995.470294432293</v>
      </c>
      <c r="I12457" s="103">
        <v>13.381665978156443</v>
      </c>
      <c r="J12457" s="96"/>
      <c r="K12457" s="96"/>
      <c r="L12457" s="96"/>
      <c r="M12457" s="96"/>
      <c r="N12457" s="96"/>
      <c r="O12457" s="96"/>
      <c r="P12457" s="96"/>
    </row>
    <row r="12458" spans="1:16" x14ac:dyDescent="0.25">
      <c r="A12458" s="97">
        <v>43824</v>
      </c>
      <c r="B12458" s="101">
        <v>61</v>
      </c>
      <c r="C12458" s="92" t="str">
        <f t="shared" si="582"/>
        <v>GET /funds-confirmation-consents/{ConsentId}</v>
      </c>
      <c r="D12458" s="94" t="s">
        <v>208</v>
      </c>
      <c r="E12458" s="93" t="str">
        <f t="shared" si="583"/>
        <v>CoF</v>
      </c>
      <c r="F12458" s="93" t="str">
        <f t="shared" si="584"/>
        <v>N</v>
      </c>
      <c r="G12458" s="95">
        <v>19487056.171376713</v>
      </c>
      <c r="H12458" s="103">
        <v>37371.385382641456</v>
      </c>
      <c r="I12458" s="103">
        <v>180.03507504042244</v>
      </c>
      <c r="J12458" s="96"/>
      <c r="K12458" s="96"/>
      <c r="L12458" s="96"/>
      <c r="M12458" s="96"/>
      <c r="N12458" s="96"/>
      <c r="O12458" s="96"/>
      <c r="P12458" s="96"/>
    </row>
    <row r="12459" spans="1:16" x14ac:dyDescent="0.25">
      <c r="A12459" s="97">
        <v>43824</v>
      </c>
      <c r="B12459" s="101">
        <v>62</v>
      </c>
      <c r="C12459" s="92" t="str">
        <f t="shared" si="582"/>
        <v>DELETE /funds-confirmation-consents/{ConsentId}</v>
      </c>
      <c r="D12459" s="94" t="s">
        <v>208</v>
      </c>
      <c r="E12459" s="93" t="str">
        <f t="shared" si="583"/>
        <v>CoF</v>
      </c>
      <c r="F12459" s="93" t="str">
        <f t="shared" si="584"/>
        <v>N</v>
      </c>
      <c r="G12459" s="95">
        <v>5894307.908040693</v>
      </c>
      <c r="H12459" s="103">
        <v>12640.19790007263</v>
      </c>
      <c r="I12459" s="103">
        <v>120.67179132478137</v>
      </c>
      <c r="J12459" s="96"/>
      <c r="K12459" s="96"/>
      <c r="L12459" s="96"/>
      <c r="M12459" s="96"/>
      <c r="N12459" s="96"/>
      <c r="O12459" s="96"/>
      <c r="P12459" s="96"/>
    </row>
    <row r="12460" spans="1:16" x14ac:dyDescent="0.25">
      <c r="A12460" s="97">
        <v>43824</v>
      </c>
      <c r="B12460" s="101">
        <v>63</v>
      </c>
      <c r="C12460" s="92" t="str">
        <f t="shared" si="582"/>
        <v>POST /funds-confirmations</v>
      </c>
      <c r="D12460" s="94" t="s">
        <v>208</v>
      </c>
      <c r="E12460" s="93" t="str">
        <f t="shared" si="583"/>
        <v>CoF</v>
      </c>
      <c r="F12460" s="93" t="str">
        <f t="shared" si="584"/>
        <v>Y</v>
      </c>
      <c r="G12460" s="95">
        <v>8501448.7048052642</v>
      </c>
      <c r="H12460" s="103">
        <v>17419.768626807101</v>
      </c>
      <c r="I12460" s="103">
        <v>201.93909951806589</v>
      </c>
      <c r="J12460" s="96"/>
      <c r="K12460" s="96"/>
      <c r="L12460" s="96"/>
      <c r="M12460" s="96"/>
      <c r="N12460" s="96"/>
      <c r="O12460" s="96"/>
      <c r="P12460" s="96"/>
    </row>
    <row r="12461" spans="1:16" x14ac:dyDescent="0.25">
      <c r="A12461" s="97">
        <v>43824</v>
      </c>
      <c r="B12461" s="101">
        <v>75</v>
      </c>
      <c r="C12461" s="92" t="str">
        <f t="shared" si="582"/>
        <v>GET /domestic-payment-consents/{ConsentId}/funds-confirmation</v>
      </c>
      <c r="D12461" s="94" t="s">
        <v>208</v>
      </c>
      <c r="E12461" s="93" t="str">
        <f t="shared" si="583"/>
        <v>CoF</v>
      </c>
      <c r="F12461" s="93" t="str">
        <f t="shared" si="584"/>
        <v>Y</v>
      </c>
      <c r="G12461" s="95">
        <v>4036015.1539643384</v>
      </c>
      <c r="H12461" s="99">
        <v>7256.3305354359218</v>
      </c>
      <c r="I12461" s="99">
        <v>207.30549148777868</v>
      </c>
      <c r="J12461" s="96"/>
      <c r="K12461" s="96"/>
      <c r="L12461" s="96"/>
      <c r="M12461" s="96"/>
      <c r="N12461" s="96"/>
      <c r="O12461" s="96"/>
      <c r="P12461" s="96"/>
    </row>
    <row r="12462" spans="1:16" x14ac:dyDescent="0.25">
      <c r="A12462" s="97">
        <v>43824</v>
      </c>
      <c r="B12462" s="101">
        <v>76</v>
      </c>
      <c r="C12462" s="92" t="str">
        <f t="shared" si="582"/>
        <v>GET /international-payment-consents/{ConsentId}/funds-confirmation</v>
      </c>
      <c r="D12462" s="94" t="s">
        <v>208</v>
      </c>
      <c r="E12462" s="93" t="str">
        <f t="shared" si="583"/>
        <v>CoF</v>
      </c>
      <c r="F12462" s="93" t="str">
        <f t="shared" si="584"/>
        <v>Y</v>
      </c>
      <c r="G12462" s="95">
        <v>17599119.736835312</v>
      </c>
      <c r="H12462" s="99">
        <v>43096.551777884772</v>
      </c>
      <c r="I12462" s="99">
        <v>87.656530134624717</v>
      </c>
      <c r="J12462" s="96"/>
      <c r="K12462" s="96"/>
      <c r="L12462" s="96"/>
      <c r="M12462" s="96"/>
      <c r="N12462" s="96"/>
      <c r="O12462" s="96"/>
      <c r="P12462" s="96"/>
    </row>
    <row r="12463" spans="1:16" x14ac:dyDescent="0.25">
      <c r="A12463" s="97">
        <v>43824</v>
      </c>
      <c r="B12463" s="101">
        <v>77</v>
      </c>
      <c r="C12463" s="92" t="str">
        <f t="shared" si="582"/>
        <v>GET /international-scheduled-payment-consents/{ConsentId}/funds-confirmation</v>
      </c>
      <c r="D12463" s="94" t="s">
        <v>208</v>
      </c>
      <c r="E12463" s="93" t="str">
        <f t="shared" si="583"/>
        <v>CoF</v>
      </c>
      <c r="F12463" s="93" t="str">
        <f t="shared" si="584"/>
        <v>Y</v>
      </c>
      <c r="G12463" s="95">
        <v>34399192.495123073</v>
      </c>
      <c r="H12463" s="99">
        <v>45766.28851860507</v>
      </c>
      <c r="I12463" s="99">
        <v>9.5784140264780682</v>
      </c>
      <c r="J12463" s="96"/>
      <c r="K12463" s="96"/>
      <c r="L12463" s="96"/>
      <c r="M12463" s="96"/>
      <c r="N12463" s="96"/>
      <c r="O12463" s="96"/>
      <c r="P12463" s="96"/>
    </row>
    <row r="12464" spans="1:16" x14ac:dyDescent="0.25">
      <c r="A12464" s="97">
        <v>43824</v>
      </c>
      <c r="B12464" s="101">
        <v>78</v>
      </c>
      <c r="C12464" s="92" t="str">
        <f t="shared" si="582"/>
        <v>GET /accounts/{AccountId}/parties</v>
      </c>
      <c r="D12464" s="94" t="s">
        <v>208</v>
      </c>
      <c r="E12464" s="93" t="str">
        <f t="shared" si="583"/>
        <v>AISP</v>
      </c>
      <c r="F12464" s="93" t="str">
        <f t="shared" si="584"/>
        <v>Y</v>
      </c>
      <c r="G12464" s="104">
        <v>1188497.0618271637</v>
      </c>
      <c r="H12464" s="99">
        <v>54045.516487484587</v>
      </c>
      <c r="I12464" s="99">
        <v>0</v>
      </c>
      <c r="J12464" s="96"/>
      <c r="K12464" s="96"/>
      <c r="L12464" s="96"/>
      <c r="M12464" s="96"/>
      <c r="N12464" s="96"/>
      <c r="O12464" s="96"/>
      <c r="P12464" s="96"/>
    </row>
    <row r="12465" spans="1:16" x14ac:dyDescent="0.25">
      <c r="A12465" s="97">
        <v>43824</v>
      </c>
      <c r="B12465" s="101">
        <v>79</v>
      </c>
      <c r="C12465" s="92" t="str">
        <f t="shared" si="582"/>
        <v>GET /domestic-payments/{DomesticPaymentId}/payment-details</v>
      </c>
      <c r="D12465" s="94" t="s">
        <v>208</v>
      </c>
      <c r="E12465" s="93" t="str">
        <f t="shared" si="583"/>
        <v>PISP</v>
      </c>
      <c r="F12465" s="93" t="str">
        <f t="shared" si="584"/>
        <v>Y</v>
      </c>
      <c r="G12465" s="104">
        <v>34097822.869195126</v>
      </c>
      <c r="H12465" s="99">
        <v>43815.491145356871</v>
      </c>
      <c r="I12465" s="99">
        <v>77.232500772135253</v>
      </c>
      <c r="J12465" s="96"/>
      <c r="K12465" s="96"/>
      <c r="L12465" s="96"/>
      <c r="M12465" s="96"/>
      <c r="N12465" s="96"/>
      <c r="O12465" s="96"/>
      <c r="P12465" s="96"/>
    </row>
    <row r="12466" spans="1:16" x14ac:dyDescent="0.25">
      <c r="A12466" s="97">
        <v>43824</v>
      </c>
      <c r="B12466" s="101">
        <v>80</v>
      </c>
      <c r="C12466" s="92" t="str">
        <f t="shared" si="582"/>
        <v>GET /domestic-scheduled-payments/{DomesticScheduledPaymentId}/payment-details</v>
      </c>
      <c r="D12466" s="94" t="s">
        <v>208</v>
      </c>
      <c r="E12466" s="93" t="str">
        <f t="shared" si="583"/>
        <v>PISP</v>
      </c>
      <c r="F12466" s="93" t="str">
        <f t="shared" si="584"/>
        <v>Y</v>
      </c>
      <c r="G12466" s="104">
        <v>16320286.638637381</v>
      </c>
      <c r="H12466" s="99">
        <v>38332.396630334828</v>
      </c>
      <c r="I12466" s="99">
        <v>97.230252383446995</v>
      </c>
      <c r="J12466" s="96"/>
      <c r="K12466" s="96"/>
      <c r="L12466" s="96"/>
      <c r="M12466" s="96"/>
      <c r="N12466" s="96"/>
      <c r="O12466" s="96"/>
      <c r="P12466" s="96"/>
    </row>
    <row r="12467" spans="1:16" x14ac:dyDescent="0.25">
      <c r="A12467" s="97">
        <v>43824</v>
      </c>
      <c r="B12467" s="101">
        <v>81</v>
      </c>
      <c r="C12467" s="92" t="str">
        <f t="shared" si="582"/>
        <v>GET /domestic-standing-orders/{DomesticStandingOrderId}/payment-details</v>
      </c>
      <c r="D12467" s="94" t="s">
        <v>208</v>
      </c>
      <c r="E12467" s="93" t="str">
        <f t="shared" si="583"/>
        <v>PISP</v>
      </c>
      <c r="F12467" s="93" t="str">
        <f t="shared" si="584"/>
        <v>Y</v>
      </c>
      <c r="G12467" s="104">
        <v>6500668.1635326762</v>
      </c>
      <c r="H12467" s="99">
        <v>9318.2472576566688</v>
      </c>
      <c r="I12467" s="99">
        <v>255.8435251857361</v>
      </c>
      <c r="J12467" s="96"/>
      <c r="K12467" s="96"/>
      <c r="L12467" s="96"/>
      <c r="M12467" s="96"/>
      <c r="N12467" s="96"/>
      <c r="O12467" s="96"/>
      <c r="P12467" s="96"/>
    </row>
    <row r="12468" spans="1:16" x14ac:dyDescent="0.25">
      <c r="A12468" s="97">
        <v>43824</v>
      </c>
      <c r="B12468" s="101">
        <v>82</v>
      </c>
      <c r="C12468" s="92" t="str">
        <f t="shared" si="582"/>
        <v>GET /international-payments/{InternationalPaymentId}/payment-details</v>
      </c>
      <c r="D12468" s="94" t="s">
        <v>208</v>
      </c>
      <c r="E12468" s="93" t="str">
        <f t="shared" si="583"/>
        <v>PISP</v>
      </c>
      <c r="F12468" s="93" t="str">
        <f t="shared" si="584"/>
        <v>Y</v>
      </c>
      <c r="G12468" s="104">
        <v>13528218.516076311</v>
      </c>
      <c r="H12468" s="99">
        <v>20196.07374338674</v>
      </c>
      <c r="I12468" s="99">
        <v>60.747017672677565</v>
      </c>
      <c r="J12468" s="96"/>
      <c r="K12468" s="96"/>
      <c r="L12468" s="96"/>
      <c r="M12468" s="96"/>
      <c r="N12468" s="96"/>
      <c r="O12468" s="96"/>
      <c r="P12468" s="96"/>
    </row>
    <row r="12469" spans="1:16" x14ac:dyDescent="0.25">
      <c r="A12469" s="97">
        <v>43824</v>
      </c>
      <c r="B12469" s="101">
        <v>83</v>
      </c>
      <c r="C12469" s="92" t="str">
        <f t="shared" si="582"/>
        <v>GET /international-scheduled-payments/{InternationalScheduledPaymentId}/payment-details</v>
      </c>
      <c r="D12469" s="94" t="s">
        <v>208</v>
      </c>
      <c r="E12469" s="93" t="str">
        <f t="shared" si="583"/>
        <v>PISP</v>
      </c>
      <c r="F12469" s="93" t="str">
        <f t="shared" si="584"/>
        <v>Y</v>
      </c>
      <c r="G12469" s="104">
        <v>24146784.445429925</v>
      </c>
      <c r="H12469" s="99">
        <v>39561.541561589882</v>
      </c>
      <c r="I12469" s="99">
        <v>63.513732800656456</v>
      </c>
      <c r="J12469" s="96"/>
      <c r="K12469" s="96"/>
      <c r="L12469" s="96"/>
      <c r="M12469" s="96"/>
      <c r="N12469" s="96"/>
      <c r="O12469" s="96"/>
      <c r="P12469" s="96"/>
    </row>
    <row r="12470" spans="1:16" x14ac:dyDescent="0.25">
      <c r="A12470" s="97">
        <v>43824</v>
      </c>
      <c r="B12470" s="101">
        <v>84</v>
      </c>
      <c r="C12470" s="92" t="str">
        <f t="shared" si="582"/>
        <v>GET /international-standing-orders/{InternationalStandingOrderPaymentId}/payment-details</v>
      </c>
      <c r="D12470" s="94" t="s">
        <v>208</v>
      </c>
      <c r="E12470" s="93" t="str">
        <f t="shared" si="583"/>
        <v>PISP</v>
      </c>
      <c r="F12470" s="93" t="str">
        <f t="shared" si="584"/>
        <v>Y</v>
      </c>
      <c r="G12470" s="104">
        <v>6728768.081228748</v>
      </c>
      <c r="H12470" s="99">
        <v>17770.271234070759</v>
      </c>
      <c r="I12470" s="99">
        <v>82.49576975723653</v>
      </c>
      <c r="J12470" s="96"/>
      <c r="K12470" s="96"/>
      <c r="L12470" s="96"/>
      <c r="M12470" s="96"/>
      <c r="N12470" s="96"/>
      <c r="O12470" s="96"/>
      <c r="P12470" s="96"/>
    </row>
    <row r="12471" spans="1:16" x14ac:dyDescent="0.25">
      <c r="A12471" s="97">
        <v>43824</v>
      </c>
      <c r="B12471" s="101">
        <v>85</v>
      </c>
      <c r="C12471" s="92" t="str">
        <f t="shared" si="582"/>
        <v>GET /file-payments/{FilePaymentId}/payment-details</v>
      </c>
      <c r="D12471" s="94" t="s">
        <v>208</v>
      </c>
      <c r="E12471" s="93" t="str">
        <f t="shared" si="583"/>
        <v>PISP</v>
      </c>
      <c r="F12471" s="93" t="str">
        <f t="shared" si="584"/>
        <v>Y</v>
      </c>
      <c r="G12471" s="104">
        <v>64272079.305791892</v>
      </c>
      <c r="H12471" s="99">
        <v>2731.5499378588993</v>
      </c>
      <c r="I12471" s="99">
        <v>97.4819921284912</v>
      </c>
      <c r="J12471" s="96"/>
      <c r="K12471" s="96"/>
      <c r="L12471" s="96"/>
      <c r="M12471" s="96"/>
      <c r="N12471" s="96"/>
      <c r="O12471" s="96"/>
      <c r="P12471" s="96"/>
    </row>
    <row r="12472" spans="1:16" x14ac:dyDescent="0.25">
      <c r="A12472" s="97">
        <v>43824</v>
      </c>
      <c r="B12472" s="101">
        <v>86</v>
      </c>
      <c r="C12472" s="92" t="str">
        <f t="shared" si="582"/>
        <v>POST /event-subscriptions</v>
      </c>
      <c r="D12472" s="94" t="s">
        <v>208</v>
      </c>
      <c r="E12472" s="93" t="str">
        <f t="shared" si="583"/>
        <v>Notifications</v>
      </c>
      <c r="F12472" s="93" t="str">
        <f t="shared" si="584"/>
        <v>N</v>
      </c>
      <c r="G12472" s="104">
        <v>11613865.52607392</v>
      </c>
      <c r="H12472" s="99">
        <v>13495.923264989064</v>
      </c>
      <c r="I12472" s="99">
        <v>12.043499380340799</v>
      </c>
      <c r="J12472" s="96"/>
      <c r="K12472" s="96"/>
      <c r="L12472" s="96"/>
      <c r="M12472" s="96"/>
      <c r="N12472" s="96"/>
      <c r="O12472" s="96"/>
      <c r="P12472" s="96"/>
    </row>
    <row r="12473" spans="1:16" x14ac:dyDescent="0.25">
      <c r="A12473" s="97">
        <v>43824</v>
      </c>
      <c r="B12473" s="101">
        <v>87</v>
      </c>
      <c r="C12473" s="92" t="str">
        <f t="shared" si="582"/>
        <v>GET /event-subscriptions</v>
      </c>
      <c r="D12473" s="94" t="s">
        <v>208</v>
      </c>
      <c r="E12473" s="93" t="str">
        <f t="shared" si="583"/>
        <v>Notifications</v>
      </c>
      <c r="F12473" s="93" t="str">
        <f t="shared" si="584"/>
        <v>N</v>
      </c>
      <c r="G12473" s="104">
        <v>17538350.554239042</v>
      </c>
      <c r="H12473" s="99">
        <v>33634.24684437731</v>
      </c>
      <c r="I12473" s="99">
        <v>162.03156753638021</v>
      </c>
      <c r="J12473" s="96"/>
      <c r="K12473" s="96"/>
      <c r="L12473" s="96"/>
      <c r="M12473" s="96"/>
      <c r="N12473" s="96"/>
      <c r="O12473" s="96"/>
      <c r="P12473" s="96"/>
    </row>
    <row r="12474" spans="1:16" x14ac:dyDescent="0.25">
      <c r="A12474" s="97">
        <v>43824</v>
      </c>
      <c r="B12474" s="101">
        <v>88</v>
      </c>
      <c r="C12474" s="92" t="str">
        <f t="shared" si="582"/>
        <v>PUT /event-subscriptions/{EventSubscriptionId}</v>
      </c>
      <c r="D12474" s="94" t="s">
        <v>208</v>
      </c>
      <c r="E12474" s="93" t="str">
        <f t="shared" si="583"/>
        <v>Notifications</v>
      </c>
      <c r="F12474" s="93" t="str">
        <f t="shared" si="584"/>
        <v>N</v>
      </c>
      <c r="G12474" s="104">
        <v>12194558.802377617</v>
      </c>
      <c r="H12474" s="99">
        <v>14170.719428238517</v>
      </c>
      <c r="I12474" s="99">
        <v>12.64567434935784</v>
      </c>
      <c r="J12474" s="96"/>
      <c r="K12474" s="96"/>
      <c r="L12474" s="96"/>
      <c r="M12474" s="96"/>
      <c r="N12474" s="96"/>
      <c r="O12474" s="96"/>
      <c r="P12474" s="96"/>
    </row>
    <row r="12475" spans="1:16" x14ac:dyDescent="0.25">
      <c r="A12475" s="97">
        <v>43824</v>
      </c>
      <c r="B12475" s="101">
        <v>89</v>
      </c>
      <c r="C12475" s="92" t="str">
        <f t="shared" si="582"/>
        <v>DELETE /event-subscriptions/{EventSubscriptionId}</v>
      </c>
      <c r="D12475" s="94" t="s">
        <v>208</v>
      </c>
      <c r="E12475" s="93" t="str">
        <f t="shared" si="583"/>
        <v>Notifications</v>
      </c>
      <c r="F12475" s="93" t="str">
        <f t="shared" si="584"/>
        <v>N</v>
      </c>
      <c r="G12475" s="104">
        <v>6483738.6988447625</v>
      </c>
      <c r="H12475" s="99">
        <v>13904.217690079893</v>
      </c>
      <c r="I12475" s="99">
        <v>132.73897045725951</v>
      </c>
      <c r="J12475" s="96"/>
      <c r="K12475" s="96"/>
      <c r="L12475" s="96"/>
      <c r="M12475" s="96"/>
      <c r="N12475" s="96"/>
      <c r="O12475" s="96"/>
      <c r="P12475" s="96"/>
    </row>
    <row r="12476" spans="1:16" x14ac:dyDescent="0.25">
      <c r="A12476" s="97">
        <v>43824</v>
      </c>
      <c r="B12476" s="101">
        <v>90</v>
      </c>
      <c r="C12476" s="92" t="str">
        <f t="shared" si="582"/>
        <v>POST /event-notifications</v>
      </c>
      <c r="D12476" s="94" t="s">
        <v>208</v>
      </c>
      <c r="E12476" s="93" t="str">
        <f t="shared" si="583"/>
        <v>Notifications</v>
      </c>
      <c r="F12476" s="93" t="str">
        <f t="shared" si="584"/>
        <v>N</v>
      </c>
      <c r="G12476" s="104">
        <v>8076376.2695650002</v>
      </c>
      <c r="H12476" s="99">
        <v>16548.780195466745</v>
      </c>
      <c r="I12476" s="99">
        <v>191.84214454216257</v>
      </c>
      <c r="J12476" s="96"/>
      <c r="K12476" s="96"/>
      <c r="L12476" s="96"/>
      <c r="M12476" s="96"/>
      <c r="N12476" s="96"/>
      <c r="O12476" s="96"/>
      <c r="P12476" s="96"/>
    </row>
    <row r="12477" spans="1:16" x14ac:dyDescent="0.25">
      <c r="A12477" s="97">
        <v>43824</v>
      </c>
      <c r="B12477" s="101">
        <v>91</v>
      </c>
      <c r="C12477" s="92" t="str">
        <f t="shared" si="582"/>
        <v>POST /events</v>
      </c>
      <c r="D12477" s="94" t="s">
        <v>208</v>
      </c>
      <c r="E12477" s="93" t="str">
        <f t="shared" si="583"/>
        <v>Notifications</v>
      </c>
      <c r="F12477" s="93" t="str">
        <f t="shared" si="584"/>
        <v>N</v>
      </c>
      <c r="G12477" s="104">
        <v>5304877.1172366235</v>
      </c>
      <c r="H12477" s="99">
        <v>11376.178110065366</v>
      </c>
      <c r="I12477" s="99">
        <v>108.60461219230324</v>
      </c>
      <c r="J12477" s="96"/>
      <c r="K12477" s="96"/>
      <c r="L12477" s="96"/>
      <c r="M12477" s="96"/>
      <c r="N12477" s="96"/>
      <c r="O12477" s="96"/>
      <c r="P12477" s="96"/>
    </row>
    <row r="12478" spans="1:16" x14ac:dyDescent="0.25">
      <c r="A12478" s="97">
        <v>43825</v>
      </c>
      <c r="B12478" s="101">
        <v>0</v>
      </c>
      <c r="C12478" s="92" t="str">
        <f t="shared" si="582"/>
        <v>OIDC endpoints for token IDs</v>
      </c>
      <c r="D12478" s="94" t="s">
        <v>207</v>
      </c>
      <c r="E12478" s="93" t="str">
        <f t="shared" si="583"/>
        <v>OIDC</v>
      </c>
      <c r="F12478" s="93" t="str">
        <f t="shared" si="584"/>
        <v>N</v>
      </c>
      <c r="G12478" s="111">
        <v>867421805.50713217</v>
      </c>
      <c r="H12478" s="103">
        <v>1784600.9639162768</v>
      </c>
      <c r="I12478" s="103">
        <v>611.5969125856376</v>
      </c>
      <c r="J12478" s="96"/>
      <c r="K12478" s="96"/>
      <c r="L12478" s="96"/>
      <c r="M12478" s="96"/>
      <c r="N12478" s="96"/>
      <c r="O12478" s="96"/>
      <c r="P12478" s="96"/>
    </row>
    <row r="12479" spans="1:16" x14ac:dyDescent="0.25">
      <c r="A12479" s="100">
        <v>43825</v>
      </c>
      <c r="B12479" s="101">
        <v>1</v>
      </c>
      <c r="C12479" s="92" t="str">
        <f t="shared" si="582"/>
        <v>POST /account-access-consents</v>
      </c>
      <c r="D12479" s="94" t="s">
        <v>207</v>
      </c>
      <c r="E12479" s="93" t="str">
        <f t="shared" si="583"/>
        <v>AISP</v>
      </c>
      <c r="F12479" s="93" t="str">
        <f t="shared" si="584"/>
        <v>N</v>
      </c>
      <c r="G12479" s="95">
        <v>800183.02700987551</v>
      </c>
      <c r="H12479" s="102">
        <v>31775.872104585018</v>
      </c>
      <c r="I12479" s="102">
        <v>90.402811273872913</v>
      </c>
      <c r="J12479" s="96"/>
      <c r="K12479" s="96"/>
      <c r="L12479" s="96"/>
      <c r="M12479" s="96"/>
      <c r="N12479" s="96"/>
      <c r="O12479" s="96"/>
      <c r="P12479" s="96"/>
    </row>
    <row r="12480" spans="1:16" x14ac:dyDescent="0.25">
      <c r="A12480" s="100">
        <v>43825</v>
      </c>
      <c r="B12480" s="101">
        <v>2</v>
      </c>
      <c r="C12480" s="92" t="str">
        <f t="shared" si="582"/>
        <v>GET /account-access-consents/{ConsentId}</v>
      </c>
      <c r="D12480" s="94" t="s">
        <v>207</v>
      </c>
      <c r="E12480" s="93" t="str">
        <f t="shared" si="583"/>
        <v>AISP</v>
      </c>
      <c r="F12480" s="93" t="str">
        <f t="shared" si="584"/>
        <v>N</v>
      </c>
      <c r="G12480" s="95">
        <v>1503341.2545057754</v>
      </c>
      <c r="H12480" s="102">
        <v>31645.059555753545</v>
      </c>
      <c r="I12480" s="102">
        <v>35.218625638594801</v>
      </c>
      <c r="J12480" s="96"/>
      <c r="K12480" s="96"/>
      <c r="L12480" s="96"/>
      <c r="M12480" s="96"/>
      <c r="N12480" s="96"/>
      <c r="O12480" s="96"/>
      <c r="P12480" s="96"/>
    </row>
    <row r="12481" spans="1:16" x14ac:dyDescent="0.25">
      <c r="A12481" s="100">
        <v>43825</v>
      </c>
      <c r="B12481" s="101">
        <v>3</v>
      </c>
      <c r="C12481" s="92" t="str">
        <f t="shared" si="582"/>
        <v>DELETE /account-access-consents/{ConsentId}</v>
      </c>
      <c r="D12481" s="94" t="s">
        <v>207</v>
      </c>
      <c r="E12481" s="93" t="str">
        <f t="shared" si="583"/>
        <v>AISP</v>
      </c>
      <c r="F12481" s="93" t="str">
        <f t="shared" si="584"/>
        <v>N</v>
      </c>
      <c r="G12481" s="95">
        <v>731916.99498195527</v>
      </c>
      <c r="H12481" s="102">
        <v>24706.051709683165</v>
      </c>
      <c r="I12481" s="102">
        <v>291.57231965791539</v>
      </c>
      <c r="J12481" s="96"/>
      <c r="K12481" s="96"/>
      <c r="L12481" s="96"/>
      <c r="M12481" s="96"/>
      <c r="N12481" s="96"/>
      <c r="O12481" s="96"/>
      <c r="P12481" s="96"/>
    </row>
    <row r="12482" spans="1:16" x14ac:dyDescent="0.25">
      <c r="A12482" s="100">
        <v>43825</v>
      </c>
      <c r="B12482" s="101">
        <v>4</v>
      </c>
      <c r="C12482" s="92" t="str">
        <f t="shared" si="582"/>
        <v>GET /accounts</v>
      </c>
      <c r="D12482" s="94" t="s">
        <v>207</v>
      </c>
      <c r="E12482" s="93" t="str">
        <f t="shared" si="583"/>
        <v>AISP</v>
      </c>
      <c r="F12482" s="93" t="str">
        <f t="shared" si="584"/>
        <v>Y</v>
      </c>
      <c r="G12482" s="95">
        <v>2073162.5625441012</v>
      </c>
      <c r="H12482" s="102">
        <v>32058.522750053955</v>
      </c>
      <c r="I12482" s="102">
        <v>84.58187641829295</v>
      </c>
      <c r="J12482" s="96"/>
      <c r="K12482" s="96"/>
      <c r="L12482" s="96"/>
      <c r="M12482" s="96"/>
      <c r="N12482" s="96"/>
      <c r="O12482" s="96"/>
      <c r="P12482" s="96"/>
    </row>
    <row r="12483" spans="1:16" x14ac:dyDescent="0.25">
      <c r="A12483" s="100">
        <v>43825</v>
      </c>
      <c r="B12483" s="101">
        <v>5</v>
      </c>
      <c r="C12483" s="92" t="str">
        <f t="shared" si="582"/>
        <v>GET /accounts/{AccountId}</v>
      </c>
      <c r="D12483" s="94" t="s">
        <v>207</v>
      </c>
      <c r="E12483" s="93" t="str">
        <f t="shared" si="583"/>
        <v>AISP</v>
      </c>
      <c r="F12483" s="93" t="str">
        <f t="shared" si="584"/>
        <v>Y</v>
      </c>
      <c r="G12483" s="95">
        <v>3058376.6131720608</v>
      </c>
      <c r="H12483" s="102">
        <v>43004.335826809132</v>
      </c>
      <c r="I12483" s="102">
        <v>105.03663104135286</v>
      </c>
      <c r="J12483" s="96"/>
      <c r="K12483" s="96"/>
      <c r="L12483" s="96"/>
      <c r="M12483" s="96"/>
      <c r="N12483" s="96"/>
      <c r="O12483" s="96"/>
      <c r="P12483" s="96"/>
    </row>
    <row r="12484" spans="1:16" x14ac:dyDescent="0.25">
      <c r="A12484" s="100">
        <v>43825</v>
      </c>
      <c r="B12484" s="101">
        <v>6</v>
      </c>
      <c r="C12484" s="92" t="str">
        <f t="shared" si="582"/>
        <v>GET /accounts/{AccountId}/balances</v>
      </c>
      <c r="D12484" s="94" t="s">
        <v>207</v>
      </c>
      <c r="E12484" s="93" t="str">
        <f t="shared" si="583"/>
        <v>AISP</v>
      </c>
      <c r="F12484" s="93" t="str">
        <f t="shared" si="584"/>
        <v>Y</v>
      </c>
      <c r="G12484" s="95">
        <v>2345680.3628097731</v>
      </c>
      <c r="H12484" s="102">
        <v>30293.140774802181</v>
      </c>
      <c r="I12484" s="102">
        <v>163.11451190683016</v>
      </c>
      <c r="J12484" s="96"/>
      <c r="K12484" s="96"/>
      <c r="L12484" s="96"/>
      <c r="M12484" s="96"/>
      <c r="N12484" s="96"/>
      <c r="O12484" s="96"/>
      <c r="P12484" s="96"/>
    </row>
    <row r="12485" spans="1:16" x14ac:dyDescent="0.25">
      <c r="A12485" s="100">
        <v>43825</v>
      </c>
      <c r="B12485" s="101">
        <v>7</v>
      </c>
      <c r="C12485" s="92" t="str">
        <f t="shared" si="582"/>
        <v>GET /balances</v>
      </c>
      <c r="D12485" s="94" t="s">
        <v>207</v>
      </c>
      <c r="E12485" s="93" t="str">
        <f t="shared" si="583"/>
        <v>AISP</v>
      </c>
      <c r="F12485" s="93" t="str">
        <f t="shared" si="584"/>
        <v>Y</v>
      </c>
      <c r="G12485" s="95">
        <v>1365700.7809351352</v>
      </c>
      <c r="H12485" s="102">
        <v>22344.248685382088</v>
      </c>
      <c r="I12485" s="102">
        <v>168.7789951921884</v>
      </c>
      <c r="J12485" s="96"/>
      <c r="K12485" s="96"/>
      <c r="L12485" s="96"/>
      <c r="M12485" s="96"/>
      <c r="N12485" s="96"/>
      <c r="O12485" s="96"/>
      <c r="P12485" s="96"/>
    </row>
    <row r="12486" spans="1:16" x14ac:dyDescent="0.25">
      <c r="A12486" s="100">
        <v>43825</v>
      </c>
      <c r="B12486" s="101">
        <v>8</v>
      </c>
      <c r="C12486" s="92" t="str">
        <f t="shared" si="582"/>
        <v>GET /accounts/{AccountId}/transactions</v>
      </c>
      <c r="D12486" s="94" t="s">
        <v>207</v>
      </c>
      <c r="E12486" s="93" t="str">
        <f t="shared" si="583"/>
        <v>AISP</v>
      </c>
      <c r="F12486" s="93" t="str">
        <f t="shared" si="584"/>
        <v>Y</v>
      </c>
      <c r="G12486" s="95">
        <v>37421818.208322093</v>
      </c>
      <c r="H12486" s="102">
        <v>19245.15918270719</v>
      </c>
      <c r="I12486" s="102">
        <v>202.98138365501637</v>
      </c>
      <c r="J12486" s="96"/>
      <c r="K12486" s="96"/>
      <c r="L12486" s="96"/>
      <c r="M12486" s="96"/>
      <c r="N12486" s="96"/>
      <c r="O12486" s="96"/>
      <c r="P12486" s="96"/>
    </row>
    <row r="12487" spans="1:16" x14ac:dyDescent="0.25">
      <c r="A12487" s="100">
        <v>43825</v>
      </c>
      <c r="B12487" s="101">
        <v>9</v>
      </c>
      <c r="C12487" s="92" t="str">
        <f t="shared" si="582"/>
        <v>GET /transactions</v>
      </c>
      <c r="D12487" s="94" t="s">
        <v>207</v>
      </c>
      <c r="E12487" s="93" t="str">
        <f t="shared" si="583"/>
        <v>AISP</v>
      </c>
      <c r="F12487" s="93" t="str">
        <f t="shared" si="584"/>
        <v>Y</v>
      </c>
      <c r="G12487" s="95">
        <v>404552403.93599427</v>
      </c>
      <c r="H12487" s="102">
        <v>47292.787905681762</v>
      </c>
      <c r="I12487" s="102">
        <v>35.529614052463266</v>
      </c>
      <c r="J12487" s="96"/>
      <c r="K12487" s="96"/>
      <c r="L12487" s="96"/>
      <c r="M12487" s="96"/>
      <c r="N12487" s="96"/>
      <c r="O12487" s="96"/>
      <c r="P12487" s="96"/>
    </row>
    <row r="12488" spans="1:16" x14ac:dyDescent="0.25">
      <c r="A12488" s="100">
        <v>43825</v>
      </c>
      <c r="B12488" s="101">
        <v>10</v>
      </c>
      <c r="C12488" s="92" t="str">
        <f t="shared" ref="C12488:C12551" si="585">VLOOKUP($B12488,endpoints,3)</f>
        <v>GET /accounts/{AccountId}/beneficiaries</v>
      </c>
      <c r="D12488" s="94" t="s">
        <v>207</v>
      </c>
      <c r="E12488" s="93" t="str">
        <f t="shared" ref="E12488:E12551" si="586">VLOOKUP($B12488,endpoints,4)</f>
        <v>AISP</v>
      </c>
      <c r="F12488" s="93" t="str">
        <f t="shared" ref="F12488:F12551" si="587">VLOOKUP($B12488,endpoints,5)</f>
        <v>Y</v>
      </c>
      <c r="G12488" s="95">
        <v>2207941.1162376083</v>
      </c>
      <c r="H12488" s="102">
        <v>29091.463883833745</v>
      </c>
      <c r="I12488" s="102">
        <v>134.81762360513471</v>
      </c>
      <c r="J12488" s="96"/>
      <c r="K12488" s="96"/>
      <c r="L12488" s="96"/>
      <c r="M12488" s="96"/>
      <c r="N12488" s="96"/>
      <c r="O12488" s="96"/>
      <c r="P12488" s="96"/>
    </row>
    <row r="12489" spans="1:16" x14ac:dyDescent="0.25">
      <c r="A12489" s="100">
        <v>43825</v>
      </c>
      <c r="B12489" s="101">
        <v>11</v>
      </c>
      <c r="C12489" s="92" t="str">
        <f t="shared" si="585"/>
        <v>GET /beneficiaries</v>
      </c>
      <c r="D12489" s="94" t="s">
        <v>207</v>
      </c>
      <c r="E12489" s="93" t="str">
        <f t="shared" si="586"/>
        <v>AISP</v>
      </c>
      <c r="F12489" s="93" t="str">
        <f t="shared" si="587"/>
        <v>Y</v>
      </c>
      <c r="G12489" s="95">
        <v>3212603.8955628802</v>
      </c>
      <c r="H12489" s="102">
        <v>35392.544948828188</v>
      </c>
      <c r="I12489" s="102">
        <v>32.521578348635337</v>
      </c>
      <c r="J12489" s="96"/>
      <c r="K12489" s="96"/>
      <c r="L12489" s="96"/>
      <c r="M12489" s="96"/>
      <c r="N12489" s="96"/>
      <c r="O12489" s="96"/>
      <c r="P12489" s="96"/>
    </row>
    <row r="12490" spans="1:16" x14ac:dyDescent="0.25">
      <c r="A12490" s="100">
        <v>43825</v>
      </c>
      <c r="B12490" s="101">
        <v>12</v>
      </c>
      <c r="C12490" s="92" t="str">
        <f t="shared" si="585"/>
        <v>GET /accounts/{AccountId}/direct-debits</v>
      </c>
      <c r="D12490" s="94" t="s">
        <v>207</v>
      </c>
      <c r="E12490" s="93" t="str">
        <f t="shared" si="586"/>
        <v>AISP</v>
      </c>
      <c r="F12490" s="93" t="str">
        <f t="shared" si="587"/>
        <v>Y</v>
      </c>
      <c r="G12490" s="95">
        <v>2348485.4376689843</v>
      </c>
      <c r="H12490" s="102">
        <v>35027.582112099029</v>
      </c>
      <c r="I12490" s="102">
        <v>202.88148997570599</v>
      </c>
      <c r="J12490" s="96"/>
      <c r="K12490" s="96"/>
      <c r="L12490" s="96"/>
      <c r="M12490" s="96"/>
      <c r="N12490" s="96"/>
      <c r="O12490" s="96"/>
      <c r="P12490" s="96"/>
    </row>
    <row r="12491" spans="1:16" x14ac:dyDescent="0.25">
      <c r="A12491" s="100">
        <v>43825</v>
      </c>
      <c r="B12491" s="101">
        <v>13</v>
      </c>
      <c r="C12491" s="92" t="str">
        <f t="shared" si="585"/>
        <v>GET /direct-debits</v>
      </c>
      <c r="D12491" s="94" t="s">
        <v>207</v>
      </c>
      <c r="E12491" s="93" t="str">
        <f t="shared" si="586"/>
        <v>AISP</v>
      </c>
      <c r="F12491" s="93" t="str">
        <f t="shared" si="587"/>
        <v>Y</v>
      </c>
      <c r="G12491" s="95">
        <v>2081421.1020731744</v>
      </c>
      <c r="H12491" s="102">
        <v>23628.176706353319</v>
      </c>
      <c r="I12491" s="102">
        <v>244.70674576141639</v>
      </c>
      <c r="J12491" s="96"/>
      <c r="K12491" s="96"/>
      <c r="L12491" s="96"/>
      <c r="M12491" s="96"/>
      <c r="N12491" s="96"/>
      <c r="O12491" s="96"/>
      <c r="P12491" s="96"/>
    </row>
    <row r="12492" spans="1:16" x14ac:dyDescent="0.25">
      <c r="A12492" s="100">
        <v>43825</v>
      </c>
      <c r="B12492" s="101">
        <v>14</v>
      </c>
      <c r="C12492" s="92" t="str">
        <f t="shared" si="585"/>
        <v>GET /accounts/{AccountId}/standing-orders</v>
      </c>
      <c r="D12492" s="94" t="s">
        <v>207</v>
      </c>
      <c r="E12492" s="93" t="str">
        <f t="shared" si="586"/>
        <v>AISP</v>
      </c>
      <c r="F12492" s="93" t="str">
        <f t="shared" si="587"/>
        <v>Y</v>
      </c>
      <c r="G12492" s="95">
        <v>1125481.5913093614</v>
      </c>
      <c r="H12492" s="102">
        <v>18931.282862846194</v>
      </c>
      <c r="I12492" s="102">
        <v>145.52017996074724</v>
      </c>
      <c r="J12492" s="96"/>
      <c r="K12492" s="96"/>
      <c r="L12492" s="96"/>
      <c r="M12492" s="96"/>
      <c r="N12492" s="96"/>
      <c r="O12492" s="96"/>
      <c r="P12492" s="96"/>
    </row>
    <row r="12493" spans="1:16" x14ac:dyDescent="0.25">
      <c r="A12493" s="100">
        <v>43825</v>
      </c>
      <c r="B12493" s="101">
        <v>15</v>
      </c>
      <c r="C12493" s="92" t="str">
        <f t="shared" si="585"/>
        <v>GET /standing-orders</v>
      </c>
      <c r="D12493" s="94" t="s">
        <v>207</v>
      </c>
      <c r="E12493" s="93" t="str">
        <f t="shared" si="586"/>
        <v>AISP</v>
      </c>
      <c r="F12493" s="93" t="str">
        <f t="shared" si="587"/>
        <v>Y</v>
      </c>
      <c r="G12493" s="95">
        <v>1554902.6585930779</v>
      </c>
      <c r="H12493" s="102">
        <v>41522.81003101528</v>
      </c>
      <c r="I12493" s="102">
        <v>146.12196122740707</v>
      </c>
      <c r="J12493" s="96"/>
      <c r="K12493" s="96"/>
      <c r="L12493" s="96"/>
      <c r="M12493" s="96"/>
      <c r="N12493" s="96"/>
      <c r="O12493" s="96"/>
      <c r="P12493" s="96"/>
    </row>
    <row r="12494" spans="1:16" x14ac:dyDescent="0.25">
      <c r="A12494" s="100">
        <v>43825</v>
      </c>
      <c r="B12494" s="101">
        <v>16</v>
      </c>
      <c r="C12494" s="92" t="str">
        <f t="shared" si="585"/>
        <v>GET /accounts/{AccountId}/product</v>
      </c>
      <c r="D12494" s="94" t="s">
        <v>207</v>
      </c>
      <c r="E12494" s="93" t="str">
        <f t="shared" si="586"/>
        <v>AISP</v>
      </c>
      <c r="F12494" s="93" t="str">
        <f t="shared" si="587"/>
        <v>Y</v>
      </c>
      <c r="G12494" s="95">
        <v>433243.3327005945</v>
      </c>
      <c r="H12494" s="102">
        <v>5250.2659236417439</v>
      </c>
      <c r="I12494" s="102">
        <v>191.53431263065761</v>
      </c>
      <c r="J12494" s="96"/>
      <c r="K12494" s="96"/>
      <c r="L12494" s="96"/>
      <c r="M12494" s="96"/>
      <c r="N12494" s="96"/>
      <c r="O12494" s="96"/>
      <c r="P12494" s="96"/>
    </row>
    <row r="12495" spans="1:16" x14ac:dyDescent="0.25">
      <c r="A12495" s="100">
        <v>43825</v>
      </c>
      <c r="B12495" s="101">
        <v>17</v>
      </c>
      <c r="C12495" s="92" t="str">
        <f t="shared" si="585"/>
        <v>GET /products</v>
      </c>
      <c r="D12495" s="94" t="s">
        <v>207</v>
      </c>
      <c r="E12495" s="93" t="str">
        <f t="shared" si="586"/>
        <v>AISP</v>
      </c>
      <c r="F12495" s="93" t="str">
        <f t="shared" si="587"/>
        <v>Y</v>
      </c>
      <c r="G12495" s="95">
        <v>1019873.7700163892</v>
      </c>
      <c r="H12495" s="102">
        <v>30746.894490981173</v>
      </c>
      <c r="I12495" s="102">
        <v>265.73013970871153</v>
      </c>
      <c r="J12495" s="96"/>
      <c r="K12495" s="96"/>
      <c r="L12495" s="96"/>
      <c r="M12495" s="96"/>
      <c r="N12495" s="96"/>
      <c r="O12495" s="96"/>
      <c r="P12495" s="96"/>
    </row>
    <row r="12496" spans="1:16" x14ac:dyDescent="0.25">
      <c r="A12496" s="100">
        <v>43825</v>
      </c>
      <c r="B12496" s="101">
        <v>18</v>
      </c>
      <c r="C12496" s="92" t="str">
        <f t="shared" si="585"/>
        <v>GET /accounts/{AccountId}/offers</v>
      </c>
      <c r="D12496" s="94" t="s">
        <v>207</v>
      </c>
      <c r="E12496" s="93" t="str">
        <f t="shared" si="586"/>
        <v>AISP</v>
      </c>
      <c r="F12496" s="93" t="str">
        <f t="shared" si="587"/>
        <v>Y</v>
      </c>
      <c r="G12496" s="95">
        <v>1016466.9587233914</v>
      </c>
      <c r="H12496" s="102">
        <v>42078.271480572505</v>
      </c>
      <c r="I12496" s="102">
        <v>307.90767736652111</v>
      </c>
      <c r="J12496" s="96"/>
      <c r="K12496" s="96"/>
      <c r="L12496" s="96"/>
      <c r="M12496" s="96"/>
      <c r="N12496" s="96"/>
      <c r="O12496" s="96"/>
      <c r="P12496" s="96"/>
    </row>
    <row r="12497" spans="1:16" x14ac:dyDescent="0.25">
      <c r="A12497" s="100">
        <v>43825</v>
      </c>
      <c r="B12497" s="101">
        <v>19</v>
      </c>
      <c r="C12497" s="92" t="str">
        <f t="shared" si="585"/>
        <v>GET /offers</v>
      </c>
      <c r="D12497" s="94" t="s">
        <v>207</v>
      </c>
      <c r="E12497" s="93" t="str">
        <f t="shared" si="586"/>
        <v>AISP</v>
      </c>
      <c r="F12497" s="93" t="str">
        <f t="shared" si="587"/>
        <v>Y</v>
      </c>
      <c r="G12497" s="95">
        <v>3690197.4572743014</v>
      </c>
      <c r="H12497" s="102">
        <v>41588.750747995218</v>
      </c>
      <c r="I12497" s="102">
        <v>178.85116804780264</v>
      </c>
      <c r="J12497" s="96"/>
      <c r="K12497" s="96"/>
      <c r="L12497" s="96"/>
      <c r="M12497" s="96"/>
      <c r="N12497" s="96"/>
      <c r="O12497" s="96"/>
      <c r="P12497" s="96"/>
    </row>
    <row r="12498" spans="1:16" x14ac:dyDescent="0.25">
      <c r="A12498" s="100">
        <v>43825</v>
      </c>
      <c r="B12498" s="101">
        <v>20</v>
      </c>
      <c r="C12498" s="92" t="str">
        <f t="shared" si="585"/>
        <v>GET /accounts/{AccountId}/party</v>
      </c>
      <c r="D12498" s="94" t="s">
        <v>207</v>
      </c>
      <c r="E12498" s="93" t="str">
        <f t="shared" si="586"/>
        <v>AISP</v>
      </c>
      <c r="F12498" s="93" t="str">
        <f t="shared" si="587"/>
        <v>Y</v>
      </c>
      <c r="G12498" s="95">
        <v>1310748.5593937845</v>
      </c>
      <c r="H12498" s="102">
        <v>45664.661970948167</v>
      </c>
      <c r="I12498" s="102">
        <v>0</v>
      </c>
      <c r="J12498" s="96"/>
      <c r="K12498" s="96"/>
      <c r="L12498" s="96"/>
      <c r="M12498" s="96"/>
      <c r="N12498" s="96"/>
      <c r="O12498" s="96"/>
      <c r="P12498" s="96"/>
    </row>
    <row r="12499" spans="1:16" x14ac:dyDescent="0.25">
      <c r="A12499" s="100">
        <v>43825</v>
      </c>
      <c r="B12499" s="101">
        <v>21</v>
      </c>
      <c r="C12499" s="92" t="str">
        <f t="shared" si="585"/>
        <v>GET /party</v>
      </c>
      <c r="D12499" s="94" t="s">
        <v>207</v>
      </c>
      <c r="E12499" s="93" t="str">
        <f t="shared" si="586"/>
        <v>AISP</v>
      </c>
      <c r="F12499" s="93" t="str">
        <f t="shared" si="587"/>
        <v>Y</v>
      </c>
      <c r="G12499" s="95">
        <v>1012783.1546376871</v>
      </c>
      <c r="H12499" s="102">
        <v>11494.421827049457</v>
      </c>
      <c r="I12499" s="102">
        <v>428.52087143797604</v>
      </c>
      <c r="J12499" s="96"/>
      <c r="K12499" s="96"/>
      <c r="L12499" s="96"/>
      <c r="M12499" s="96"/>
      <c r="N12499" s="96"/>
      <c r="O12499" s="96"/>
      <c r="P12499" s="96"/>
    </row>
    <row r="12500" spans="1:16" x14ac:dyDescent="0.25">
      <c r="A12500" s="100">
        <v>43825</v>
      </c>
      <c r="B12500" s="101">
        <v>22</v>
      </c>
      <c r="C12500" s="92" t="str">
        <f t="shared" si="585"/>
        <v>GET /accounts/{AccountId}/scheduled-payments</v>
      </c>
      <c r="D12500" s="94" t="s">
        <v>207</v>
      </c>
      <c r="E12500" s="93" t="str">
        <f t="shared" si="586"/>
        <v>AISP</v>
      </c>
      <c r="F12500" s="93" t="str">
        <f t="shared" si="587"/>
        <v>Y</v>
      </c>
      <c r="G12500" s="95">
        <v>1175056.6170991319</v>
      </c>
      <c r="H12500" s="102">
        <v>32674.679771350846</v>
      </c>
      <c r="I12500" s="102">
        <v>3.1543387119040518</v>
      </c>
      <c r="J12500" s="96"/>
      <c r="K12500" s="96"/>
      <c r="L12500" s="96"/>
      <c r="M12500" s="96"/>
      <c r="N12500" s="96"/>
      <c r="O12500" s="96"/>
      <c r="P12500" s="96"/>
    </row>
    <row r="12501" spans="1:16" x14ac:dyDescent="0.25">
      <c r="A12501" s="100">
        <v>43825</v>
      </c>
      <c r="B12501" s="101">
        <v>23</v>
      </c>
      <c r="C12501" s="92" t="str">
        <f t="shared" si="585"/>
        <v>GET /scheduled-payments</v>
      </c>
      <c r="D12501" s="94" t="s">
        <v>207</v>
      </c>
      <c r="E12501" s="93" t="str">
        <f t="shared" si="586"/>
        <v>AISP</v>
      </c>
      <c r="F12501" s="93" t="str">
        <f t="shared" si="587"/>
        <v>Y</v>
      </c>
      <c r="G12501" s="95">
        <v>2017109.5279349901</v>
      </c>
      <c r="H12501" s="102">
        <v>35132.107470218318</v>
      </c>
      <c r="I12501" s="102">
        <v>89.376079563634889</v>
      </c>
      <c r="J12501" s="96"/>
      <c r="K12501" s="96"/>
      <c r="L12501" s="96"/>
      <c r="M12501" s="96"/>
      <c r="N12501" s="96"/>
      <c r="O12501" s="96"/>
      <c r="P12501" s="96"/>
    </row>
    <row r="12502" spans="1:16" x14ac:dyDescent="0.25">
      <c r="A12502" s="100">
        <v>43825</v>
      </c>
      <c r="B12502" s="101">
        <v>24</v>
      </c>
      <c r="C12502" s="92" t="str">
        <f t="shared" si="585"/>
        <v>GET /accounts/{AccountId}/statements</v>
      </c>
      <c r="D12502" s="94" t="s">
        <v>207</v>
      </c>
      <c r="E12502" s="93" t="str">
        <f t="shared" si="586"/>
        <v>AISP</v>
      </c>
      <c r="F12502" s="93" t="str">
        <f t="shared" si="587"/>
        <v>Y</v>
      </c>
      <c r="G12502" s="95">
        <v>1113105.2587955992</v>
      </c>
      <c r="H12502" s="102">
        <v>15477.411902852815</v>
      </c>
      <c r="I12502" s="102">
        <v>137.61748598521751</v>
      </c>
      <c r="J12502" s="96"/>
      <c r="K12502" s="96"/>
      <c r="L12502" s="96"/>
      <c r="M12502" s="96"/>
      <c r="N12502" s="96"/>
      <c r="O12502" s="96"/>
      <c r="P12502" s="96"/>
    </row>
    <row r="12503" spans="1:16" x14ac:dyDescent="0.25">
      <c r="A12503" s="100">
        <v>43825</v>
      </c>
      <c r="B12503" s="101">
        <v>25</v>
      </c>
      <c r="C12503" s="92" t="str">
        <f t="shared" si="585"/>
        <v>GET /accounts/{AccountId}/statements/{StatementId}</v>
      </c>
      <c r="D12503" s="94" t="s">
        <v>207</v>
      </c>
      <c r="E12503" s="93" t="str">
        <f t="shared" si="586"/>
        <v>AISP</v>
      </c>
      <c r="F12503" s="93" t="str">
        <f t="shared" si="587"/>
        <v>Y</v>
      </c>
      <c r="G12503" s="95">
        <v>1259427.1301658757</v>
      </c>
      <c r="H12503" s="102">
        <v>25138.342441947992</v>
      </c>
      <c r="I12503" s="102">
        <v>122.46746066081585</v>
      </c>
      <c r="J12503" s="96"/>
      <c r="K12503" s="96"/>
      <c r="L12503" s="96"/>
      <c r="M12503" s="96"/>
      <c r="N12503" s="96"/>
      <c r="O12503" s="96"/>
      <c r="P12503" s="96"/>
    </row>
    <row r="12504" spans="1:16" x14ac:dyDescent="0.25">
      <c r="A12504" s="100">
        <v>43825</v>
      </c>
      <c r="B12504" s="101">
        <v>26</v>
      </c>
      <c r="C12504" s="92" t="str">
        <f t="shared" si="585"/>
        <v>GET /accounts/{AccountId}/statements/{StatementId}/file</v>
      </c>
      <c r="D12504" s="94" t="s">
        <v>207</v>
      </c>
      <c r="E12504" s="93" t="str">
        <f t="shared" si="586"/>
        <v>AISP</v>
      </c>
      <c r="F12504" s="93" t="str">
        <f t="shared" si="587"/>
        <v>Y</v>
      </c>
      <c r="G12504" s="95">
        <v>2595309.2874716804</v>
      </c>
      <c r="H12504" s="102">
        <v>26019.177834194194</v>
      </c>
      <c r="I12504" s="102">
        <v>101.99494742518372</v>
      </c>
      <c r="J12504" s="96"/>
      <c r="K12504" s="96"/>
      <c r="L12504" s="96"/>
      <c r="M12504" s="96"/>
      <c r="N12504" s="96"/>
      <c r="O12504" s="96"/>
      <c r="P12504" s="96"/>
    </row>
    <row r="12505" spans="1:16" x14ac:dyDescent="0.25">
      <c r="A12505" s="100">
        <v>43825</v>
      </c>
      <c r="B12505" s="101">
        <v>27</v>
      </c>
      <c r="C12505" s="92" t="str">
        <f t="shared" si="585"/>
        <v>GET /accounts/{AccountId}/statements/{StatementId}/transactions</v>
      </c>
      <c r="D12505" s="94" t="s">
        <v>207</v>
      </c>
      <c r="E12505" s="93" t="str">
        <f t="shared" si="586"/>
        <v>AISP</v>
      </c>
      <c r="F12505" s="93" t="str">
        <f t="shared" si="587"/>
        <v>Y</v>
      </c>
      <c r="G12505" s="95">
        <v>32795160.272409685</v>
      </c>
      <c r="H12505" s="102">
        <v>7302.869969430858</v>
      </c>
      <c r="I12505" s="102">
        <v>305.06692804182825</v>
      </c>
      <c r="J12505" s="96"/>
      <c r="K12505" s="96"/>
      <c r="L12505" s="96"/>
      <c r="M12505" s="96"/>
      <c r="N12505" s="96"/>
      <c r="O12505" s="96"/>
      <c r="P12505" s="96"/>
    </row>
    <row r="12506" spans="1:16" x14ac:dyDescent="0.25">
      <c r="A12506" s="100">
        <v>43825</v>
      </c>
      <c r="B12506" s="101">
        <v>28</v>
      </c>
      <c r="C12506" s="92" t="str">
        <f t="shared" si="585"/>
        <v>GET /statements</v>
      </c>
      <c r="D12506" s="94" t="s">
        <v>207</v>
      </c>
      <c r="E12506" s="93" t="str">
        <f t="shared" si="586"/>
        <v>AISP</v>
      </c>
      <c r="F12506" s="93" t="str">
        <f t="shared" si="587"/>
        <v>Y</v>
      </c>
      <c r="G12506" s="95">
        <v>3959995.7384585319</v>
      </c>
      <c r="H12506" s="102">
        <v>39861.756093961216</v>
      </c>
      <c r="I12506" s="102">
        <v>67.320000385524722</v>
      </c>
      <c r="J12506" s="96"/>
      <c r="K12506" s="96"/>
      <c r="L12506" s="96"/>
      <c r="M12506" s="96"/>
      <c r="N12506" s="96"/>
      <c r="O12506" s="96"/>
      <c r="P12506" s="96"/>
    </row>
    <row r="12507" spans="1:16" x14ac:dyDescent="0.25">
      <c r="A12507" s="100">
        <v>43825</v>
      </c>
      <c r="B12507" s="101">
        <v>29</v>
      </c>
      <c r="C12507" s="92" t="str">
        <f t="shared" si="585"/>
        <v>POST /domestic-payment-consents</v>
      </c>
      <c r="D12507" s="94" t="s">
        <v>207</v>
      </c>
      <c r="E12507" s="93" t="str">
        <f t="shared" si="586"/>
        <v>PISP</v>
      </c>
      <c r="F12507" s="93" t="str">
        <f t="shared" si="587"/>
        <v>N</v>
      </c>
      <c r="G12507" s="95">
        <v>4294211.7927533798</v>
      </c>
      <c r="H12507" s="101">
        <v>8009.5030512112498</v>
      </c>
      <c r="I12507" s="101">
        <v>98.896476058542703</v>
      </c>
      <c r="J12507" s="96"/>
      <c r="K12507" s="96"/>
      <c r="L12507" s="96"/>
      <c r="M12507" s="96"/>
      <c r="N12507" s="96"/>
      <c r="O12507" s="96"/>
      <c r="P12507" s="96"/>
    </row>
    <row r="12508" spans="1:16" x14ac:dyDescent="0.25">
      <c r="A12508" s="100">
        <v>43825</v>
      </c>
      <c r="B12508" s="101">
        <v>30</v>
      </c>
      <c r="C12508" s="92" t="str">
        <f t="shared" si="585"/>
        <v>GET /domestic-payment-consents/{ConsentId}</v>
      </c>
      <c r="D12508" s="94" t="s">
        <v>207</v>
      </c>
      <c r="E12508" s="93" t="str">
        <f t="shared" si="586"/>
        <v>PISP</v>
      </c>
      <c r="F12508" s="93" t="str">
        <f t="shared" si="587"/>
        <v>N</v>
      </c>
      <c r="G12508" s="95">
        <v>14798927.382017223</v>
      </c>
      <c r="H12508" s="102">
        <v>16660.629766491384</v>
      </c>
      <c r="I12508" s="102">
        <v>145.32630831567488</v>
      </c>
      <c r="J12508" s="96"/>
      <c r="K12508" s="96"/>
      <c r="L12508" s="96"/>
      <c r="M12508" s="96"/>
      <c r="N12508" s="96"/>
      <c r="O12508" s="96"/>
      <c r="P12508" s="96"/>
    </row>
    <row r="12509" spans="1:16" x14ac:dyDescent="0.25">
      <c r="A12509" s="100">
        <v>43825</v>
      </c>
      <c r="B12509" s="101">
        <v>31</v>
      </c>
      <c r="C12509" s="92" t="str">
        <f t="shared" si="585"/>
        <v>POST /domestic-payments</v>
      </c>
      <c r="D12509" s="94" t="s">
        <v>207</v>
      </c>
      <c r="E12509" s="93" t="str">
        <f t="shared" si="586"/>
        <v>PISP</v>
      </c>
      <c r="F12509" s="93" t="str">
        <f t="shared" si="587"/>
        <v>Y</v>
      </c>
      <c r="G12509" s="95">
        <v>5600864.6947112745</v>
      </c>
      <c r="H12509" s="102">
        <v>17326.78831993409</v>
      </c>
      <c r="I12509" s="102">
        <v>7.0145090484385539</v>
      </c>
      <c r="J12509" s="96"/>
      <c r="K12509" s="96"/>
      <c r="L12509" s="96"/>
      <c r="M12509" s="96"/>
      <c r="N12509" s="96"/>
      <c r="O12509" s="96"/>
      <c r="P12509" s="96"/>
    </row>
    <row r="12510" spans="1:16" x14ac:dyDescent="0.25">
      <c r="A12510" s="100">
        <v>43825</v>
      </c>
      <c r="B12510" s="101">
        <v>32</v>
      </c>
      <c r="C12510" s="92" t="str">
        <f t="shared" si="585"/>
        <v>GET /domestic-payments/{DomesticPaymentId}</v>
      </c>
      <c r="D12510" s="94" t="s">
        <v>207</v>
      </c>
      <c r="E12510" s="93" t="str">
        <f t="shared" si="586"/>
        <v>PISP</v>
      </c>
      <c r="F12510" s="93" t="str">
        <f t="shared" si="587"/>
        <v>Y</v>
      </c>
      <c r="G12510" s="95">
        <v>38103555.307080381</v>
      </c>
      <c r="H12510" s="102">
        <v>43763.67005098868</v>
      </c>
      <c r="I12510" s="102">
        <v>76.773252239909482</v>
      </c>
      <c r="J12510" s="96"/>
      <c r="K12510" s="96"/>
      <c r="L12510" s="96"/>
      <c r="M12510" s="96"/>
      <c r="N12510" s="96"/>
      <c r="O12510" s="96"/>
      <c r="P12510" s="96"/>
    </row>
    <row r="12511" spans="1:16" x14ac:dyDescent="0.25">
      <c r="A12511" s="100">
        <v>43825</v>
      </c>
      <c r="B12511" s="101">
        <v>33</v>
      </c>
      <c r="C12511" s="92" t="str">
        <f t="shared" si="585"/>
        <v>POST /domestic-scheduled-payment-consents</v>
      </c>
      <c r="D12511" s="94" t="s">
        <v>207</v>
      </c>
      <c r="E12511" s="93" t="str">
        <f t="shared" si="586"/>
        <v>PISP</v>
      </c>
      <c r="F12511" s="93" t="str">
        <f t="shared" si="587"/>
        <v>N</v>
      </c>
      <c r="G12511" s="95">
        <v>19371740.4065612</v>
      </c>
      <c r="H12511" s="102">
        <v>17341.471706652283</v>
      </c>
      <c r="I12511" s="102">
        <v>105.00403361285775</v>
      </c>
      <c r="J12511" s="96"/>
      <c r="K12511" s="96"/>
      <c r="L12511" s="96"/>
      <c r="M12511" s="96"/>
      <c r="N12511" s="96"/>
      <c r="O12511" s="96"/>
      <c r="P12511" s="96"/>
    </row>
    <row r="12512" spans="1:16" x14ac:dyDescent="0.25">
      <c r="A12512" s="100">
        <v>43825</v>
      </c>
      <c r="B12512" s="101">
        <v>34</v>
      </c>
      <c r="C12512" s="92" t="str">
        <f t="shared" si="585"/>
        <v>GET /domestic-scheduled-payment-consents/{ConsentId}</v>
      </c>
      <c r="D12512" s="94" t="s">
        <v>207</v>
      </c>
      <c r="E12512" s="93" t="str">
        <f t="shared" si="586"/>
        <v>PISP</v>
      </c>
      <c r="F12512" s="93" t="str">
        <f t="shared" si="587"/>
        <v>N</v>
      </c>
      <c r="G12512" s="95">
        <v>11942130.156451192</v>
      </c>
      <c r="H12512" s="102">
        <v>12668.072700580587</v>
      </c>
      <c r="I12512" s="102">
        <v>90.277858468911674</v>
      </c>
      <c r="J12512" s="96"/>
      <c r="K12512" s="96"/>
      <c r="L12512" s="96"/>
      <c r="M12512" s="96"/>
      <c r="N12512" s="96"/>
      <c r="O12512" s="96"/>
      <c r="P12512" s="96"/>
    </row>
    <row r="12513" spans="1:16" x14ac:dyDescent="0.25">
      <c r="A12513" s="100">
        <v>43825</v>
      </c>
      <c r="B12513" s="101">
        <v>35</v>
      </c>
      <c r="C12513" s="92" t="str">
        <f t="shared" si="585"/>
        <v>POST /domestic-scheduled-payments</v>
      </c>
      <c r="D12513" s="94" t="s">
        <v>207</v>
      </c>
      <c r="E12513" s="93" t="str">
        <f t="shared" si="586"/>
        <v>PISP</v>
      </c>
      <c r="F12513" s="93" t="str">
        <f t="shared" si="587"/>
        <v>Y</v>
      </c>
      <c r="G12513" s="95">
        <v>28984909.251253426</v>
      </c>
      <c r="H12513" s="102">
        <v>41448.419862016221</v>
      </c>
      <c r="I12513" s="102">
        <v>173.32793628347449</v>
      </c>
      <c r="J12513" s="96"/>
      <c r="K12513" s="96"/>
      <c r="L12513" s="96"/>
      <c r="M12513" s="96"/>
      <c r="N12513" s="96"/>
      <c r="O12513" s="96"/>
      <c r="P12513" s="96"/>
    </row>
    <row r="12514" spans="1:16" x14ac:dyDescent="0.25">
      <c r="A12514" s="100">
        <v>43825</v>
      </c>
      <c r="B12514" s="101">
        <v>36</v>
      </c>
      <c r="C12514" s="92" t="str">
        <f t="shared" si="585"/>
        <v>GET /domestic-scheduled-payments/{DomesticScheduledPaymentId}</v>
      </c>
      <c r="D12514" s="94" t="s">
        <v>207</v>
      </c>
      <c r="E12514" s="93" t="str">
        <f t="shared" si="586"/>
        <v>PISP</v>
      </c>
      <c r="F12514" s="93" t="str">
        <f t="shared" si="587"/>
        <v>Y</v>
      </c>
      <c r="G12514" s="95">
        <v>14151287.169978036</v>
      </c>
      <c r="H12514" s="102">
        <v>35714.537041787276</v>
      </c>
      <c r="I12514" s="102">
        <v>92.853985477553834</v>
      </c>
      <c r="J12514" s="96"/>
      <c r="K12514" s="96"/>
      <c r="L12514" s="96"/>
      <c r="M12514" s="96"/>
      <c r="N12514" s="96"/>
      <c r="O12514" s="96"/>
      <c r="P12514" s="96"/>
    </row>
    <row r="12515" spans="1:16" x14ac:dyDescent="0.25">
      <c r="A12515" s="100">
        <v>43825</v>
      </c>
      <c r="B12515" s="101">
        <v>37</v>
      </c>
      <c r="C12515" s="92" t="str">
        <f t="shared" si="585"/>
        <v>POST /domestic-standing-order-consents</v>
      </c>
      <c r="D12515" s="94" t="s">
        <v>207</v>
      </c>
      <c r="E12515" s="93" t="str">
        <f t="shared" si="586"/>
        <v>PISP</v>
      </c>
      <c r="F12515" s="93" t="str">
        <f t="shared" si="587"/>
        <v>N</v>
      </c>
      <c r="G12515" s="95">
        <v>25914805.509303458</v>
      </c>
      <c r="H12515" s="102">
        <v>26387.96693580956</v>
      </c>
      <c r="I12515" s="102">
        <v>215.48406826554134</v>
      </c>
      <c r="J12515" s="96"/>
      <c r="K12515" s="96"/>
      <c r="L12515" s="96"/>
      <c r="M12515" s="96"/>
      <c r="N12515" s="96"/>
      <c r="O12515" s="96"/>
      <c r="P12515" s="96"/>
    </row>
    <row r="12516" spans="1:16" x14ac:dyDescent="0.25">
      <c r="A12516" s="100">
        <v>43825</v>
      </c>
      <c r="B12516" s="101">
        <v>38</v>
      </c>
      <c r="C12516" s="92" t="str">
        <f t="shared" si="585"/>
        <v>GET /domestic-standing-order-consents/{ConsentId}</v>
      </c>
      <c r="D12516" s="94" t="s">
        <v>207</v>
      </c>
      <c r="E12516" s="93" t="str">
        <f t="shared" si="586"/>
        <v>PISP</v>
      </c>
      <c r="F12516" s="93" t="str">
        <f t="shared" si="587"/>
        <v>N</v>
      </c>
      <c r="G12516" s="95">
        <v>28567562.472311582</v>
      </c>
      <c r="H12516" s="102">
        <v>31368.169213410791</v>
      </c>
      <c r="I12516" s="102">
        <v>226.72865106900736</v>
      </c>
      <c r="J12516" s="96"/>
      <c r="K12516" s="96"/>
      <c r="L12516" s="96"/>
      <c r="M12516" s="96"/>
      <c r="N12516" s="96"/>
      <c r="O12516" s="96"/>
      <c r="P12516" s="96"/>
    </row>
    <row r="12517" spans="1:16" x14ac:dyDescent="0.25">
      <c r="A12517" s="100">
        <v>43825</v>
      </c>
      <c r="B12517" s="101">
        <v>39</v>
      </c>
      <c r="C12517" s="92" t="str">
        <f t="shared" si="585"/>
        <v>POST /domestic-standing-orders</v>
      </c>
      <c r="D12517" s="94" t="s">
        <v>207</v>
      </c>
      <c r="E12517" s="93" t="str">
        <f t="shared" si="586"/>
        <v>PISP</v>
      </c>
      <c r="F12517" s="93" t="str">
        <f t="shared" si="587"/>
        <v>Y</v>
      </c>
      <c r="G12517" s="95">
        <v>9008925.1219867803</v>
      </c>
      <c r="H12517" s="102">
        <v>20346.959567089285</v>
      </c>
      <c r="I12517" s="102">
        <v>2.3550432753120756</v>
      </c>
      <c r="J12517" s="96"/>
      <c r="K12517" s="96"/>
      <c r="L12517" s="96"/>
      <c r="M12517" s="96"/>
      <c r="N12517" s="96"/>
      <c r="O12517" s="96"/>
      <c r="P12517" s="96"/>
    </row>
    <row r="12518" spans="1:16" x14ac:dyDescent="0.25">
      <c r="A12518" s="100">
        <v>43825</v>
      </c>
      <c r="B12518" s="101">
        <v>40</v>
      </c>
      <c r="C12518" s="92" t="str">
        <f t="shared" si="585"/>
        <v>GET /domestic-standing-orders/{DomesticStandingOrderId}</v>
      </c>
      <c r="D12518" s="94" t="s">
        <v>207</v>
      </c>
      <c r="E12518" s="93" t="str">
        <f t="shared" si="586"/>
        <v>PISP</v>
      </c>
      <c r="F12518" s="93" t="str">
        <f t="shared" si="587"/>
        <v>Y</v>
      </c>
      <c r="G12518" s="95">
        <v>6800480.4367748126</v>
      </c>
      <c r="H12518" s="102">
        <v>8608.9861549074303</v>
      </c>
      <c r="I12518" s="102">
        <v>270.62305391474035</v>
      </c>
      <c r="J12518" s="96"/>
      <c r="K12518" s="96"/>
      <c r="L12518" s="96"/>
      <c r="M12518" s="96"/>
      <c r="N12518" s="96"/>
      <c r="O12518" s="96"/>
      <c r="P12518" s="96"/>
    </row>
    <row r="12519" spans="1:16" x14ac:dyDescent="0.25">
      <c r="A12519" s="100">
        <v>43825</v>
      </c>
      <c r="B12519" s="101">
        <v>41</v>
      </c>
      <c r="C12519" s="92" t="str">
        <f t="shared" si="585"/>
        <v>POST /international-payment-consents</v>
      </c>
      <c r="D12519" s="94" t="s">
        <v>207</v>
      </c>
      <c r="E12519" s="93" t="str">
        <f t="shared" si="586"/>
        <v>PISP</v>
      </c>
      <c r="F12519" s="93" t="str">
        <f t="shared" si="587"/>
        <v>N</v>
      </c>
      <c r="G12519" s="95">
        <v>35718472.506724916</v>
      </c>
      <c r="H12519" s="102">
        <v>45656.583107474078</v>
      </c>
      <c r="I12519" s="102">
        <v>70.137554786028204</v>
      </c>
      <c r="J12519" s="96"/>
      <c r="K12519" s="96"/>
      <c r="L12519" s="96"/>
      <c r="M12519" s="96"/>
      <c r="N12519" s="96"/>
      <c r="O12519" s="96"/>
      <c r="P12519" s="96"/>
    </row>
    <row r="12520" spans="1:16" x14ac:dyDescent="0.25">
      <c r="A12520" s="100">
        <v>43825</v>
      </c>
      <c r="B12520" s="101">
        <v>42</v>
      </c>
      <c r="C12520" s="92" t="str">
        <f t="shared" si="585"/>
        <v>GET /international-payment-consents/{ConsentId}</v>
      </c>
      <c r="D12520" s="94" t="s">
        <v>207</v>
      </c>
      <c r="E12520" s="93" t="str">
        <f t="shared" si="586"/>
        <v>PISP</v>
      </c>
      <c r="F12520" s="93" t="str">
        <f t="shared" si="587"/>
        <v>N</v>
      </c>
      <c r="G12520" s="95">
        <v>29623160.950443693</v>
      </c>
      <c r="H12520" s="102">
        <v>31770.349130049683</v>
      </c>
      <c r="I12520" s="102">
        <v>271.72249359920556</v>
      </c>
      <c r="J12520" s="96"/>
      <c r="K12520" s="96"/>
      <c r="L12520" s="96"/>
      <c r="M12520" s="96"/>
      <c r="N12520" s="96"/>
      <c r="O12520" s="96"/>
      <c r="P12520" s="96"/>
    </row>
    <row r="12521" spans="1:16" x14ac:dyDescent="0.25">
      <c r="A12521" s="100">
        <v>43825</v>
      </c>
      <c r="B12521" s="101">
        <v>43</v>
      </c>
      <c r="C12521" s="92" t="str">
        <f t="shared" si="585"/>
        <v>POST /international-payments</v>
      </c>
      <c r="D12521" s="94" t="s">
        <v>207</v>
      </c>
      <c r="E12521" s="93" t="str">
        <f t="shared" si="586"/>
        <v>PISP</v>
      </c>
      <c r="F12521" s="93" t="str">
        <f t="shared" si="587"/>
        <v>Y</v>
      </c>
      <c r="G12521" s="95">
        <v>41642972.276102699</v>
      </c>
      <c r="H12521" s="102">
        <v>43851.620417560931</v>
      </c>
      <c r="I12521" s="102">
        <v>50.699090280728839</v>
      </c>
      <c r="J12521" s="96"/>
      <c r="K12521" s="96"/>
      <c r="L12521" s="96"/>
      <c r="M12521" s="96"/>
      <c r="N12521" s="96"/>
      <c r="O12521" s="96"/>
      <c r="P12521" s="96"/>
    </row>
    <row r="12522" spans="1:16" x14ac:dyDescent="0.25">
      <c r="A12522" s="100">
        <v>43825</v>
      </c>
      <c r="B12522" s="101">
        <v>44</v>
      </c>
      <c r="C12522" s="92" t="str">
        <f t="shared" si="585"/>
        <v>GET /international-payments/{InternationalPaymentId}</v>
      </c>
      <c r="D12522" s="94" t="s">
        <v>207</v>
      </c>
      <c r="E12522" s="93" t="str">
        <f t="shared" si="586"/>
        <v>PISP</v>
      </c>
      <c r="F12522" s="93" t="str">
        <f t="shared" si="587"/>
        <v>Y</v>
      </c>
      <c r="G12522" s="95">
        <v>14562370.490127489</v>
      </c>
      <c r="H12522" s="102">
        <v>19791.29005273899</v>
      </c>
      <c r="I12522" s="102">
        <v>72.17798488989618</v>
      </c>
      <c r="J12522" s="96"/>
      <c r="K12522" s="96"/>
      <c r="L12522" s="96"/>
      <c r="M12522" s="96"/>
      <c r="N12522" s="96"/>
      <c r="O12522" s="96"/>
      <c r="P12522" s="96"/>
    </row>
    <row r="12523" spans="1:16" x14ac:dyDescent="0.25">
      <c r="A12523" s="100">
        <v>43825</v>
      </c>
      <c r="B12523" s="101">
        <v>45</v>
      </c>
      <c r="C12523" s="92" t="str">
        <f t="shared" si="585"/>
        <v>POST /international-scheduled-payment-consents</v>
      </c>
      <c r="D12523" s="94" t="s">
        <v>207</v>
      </c>
      <c r="E12523" s="93" t="str">
        <f t="shared" si="586"/>
        <v>PISP</v>
      </c>
      <c r="F12523" s="93" t="str">
        <f t="shared" si="587"/>
        <v>N</v>
      </c>
      <c r="G12523" s="95">
        <v>26970806.513338014</v>
      </c>
      <c r="H12523" s="102">
        <v>33654.389246635663</v>
      </c>
      <c r="I12523" s="102">
        <v>17.804357684737713</v>
      </c>
      <c r="J12523" s="96"/>
      <c r="K12523" s="96"/>
      <c r="L12523" s="96"/>
      <c r="M12523" s="96"/>
      <c r="N12523" s="96"/>
      <c r="O12523" s="96"/>
      <c r="P12523" s="96"/>
    </row>
    <row r="12524" spans="1:16" x14ac:dyDescent="0.25">
      <c r="A12524" s="100">
        <v>43825</v>
      </c>
      <c r="B12524" s="101">
        <v>46</v>
      </c>
      <c r="C12524" s="92" t="str">
        <f t="shared" si="585"/>
        <v>GET /international-scheduled-payment-consents/{ConsentId}</v>
      </c>
      <c r="D12524" s="94" t="s">
        <v>207</v>
      </c>
      <c r="E12524" s="93" t="str">
        <f t="shared" si="586"/>
        <v>PISP</v>
      </c>
      <c r="F12524" s="93" t="str">
        <f t="shared" si="587"/>
        <v>N</v>
      </c>
      <c r="G12524" s="95">
        <v>10229303.180448629</v>
      </c>
      <c r="H12524" s="102">
        <v>28437.7928492233</v>
      </c>
      <c r="I12524" s="102">
        <v>27.115886843745646</v>
      </c>
      <c r="J12524" s="96"/>
      <c r="K12524" s="96"/>
      <c r="L12524" s="96"/>
      <c r="M12524" s="96"/>
      <c r="N12524" s="96"/>
      <c r="O12524" s="96"/>
      <c r="P12524" s="96"/>
    </row>
    <row r="12525" spans="1:16" x14ac:dyDescent="0.25">
      <c r="A12525" s="100">
        <v>43825</v>
      </c>
      <c r="B12525" s="101">
        <v>47</v>
      </c>
      <c r="C12525" s="92" t="str">
        <f t="shared" si="585"/>
        <v>POST /international-scheduled-payments</v>
      </c>
      <c r="D12525" s="94" t="s">
        <v>207</v>
      </c>
      <c r="E12525" s="93" t="str">
        <f t="shared" si="586"/>
        <v>PISP</v>
      </c>
      <c r="F12525" s="93" t="str">
        <f t="shared" si="587"/>
        <v>Y</v>
      </c>
      <c r="G12525" s="95">
        <v>16230194.350873044</v>
      </c>
      <c r="H12525" s="102">
        <v>24537.421247610189</v>
      </c>
      <c r="I12525" s="102">
        <v>83.989625613930116</v>
      </c>
      <c r="J12525" s="96"/>
      <c r="K12525" s="96"/>
      <c r="L12525" s="96"/>
      <c r="M12525" s="96"/>
      <c r="N12525" s="96"/>
      <c r="O12525" s="96"/>
      <c r="P12525" s="96"/>
    </row>
    <row r="12526" spans="1:16" x14ac:dyDescent="0.25">
      <c r="A12526" s="100">
        <v>43825</v>
      </c>
      <c r="B12526" s="101">
        <v>48</v>
      </c>
      <c r="C12526" s="92" t="str">
        <f t="shared" si="585"/>
        <v>GET /international-scheduled-payments/{InternationalScheduledPaymentId}</v>
      </c>
      <c r="D12526" s="94" t="s">
        <v>207</v>
      </c>
      <c r="E12526" s="93" t="str">
        <f t="shared" si="586"/>
        <v>PISP</v>
      </c>
      <c r="F12526" s="93" t="str">
        <f t="shared" si="587"/>
        <v>Y</v>
      </c>
      <c r="G12526" s="95">
        <v>22677986.339473195</v>
      </c>
      <c r="H12526" s="102">
        <v>35389.373093558526</v>
      </c>
      <c r="I12526" s="102">
        <v>54.822469111987715</v>
      </c>
      <c r="J12526" s="96"/>
      <c r="K12526" s="96"/>
      <c r="L12526" s="96"/>
      <c r="M12526" s="96"/>
      <c r="N12526" s="96"/>
      <c r="O12526" s="96"/>
      <c r="P12526" s="96"/>
    </row>
    <row r="12527" spans="1:16" x14ac:dyDescent="0.25">
      <c r="A12527" s="100">
        <v>43825</v>
      </c>
      <c r="B12527" s="101">
        <v>49</v>
      </c>
      <c r="C12527" s="92" t="str">
        <f t="shared" si="585"/>
        <v>POST /international-standing-order-consents</v>
      </c>
      <c r="D12527" s="94" t="s">
        <v>207</v>
      </c>
      <c r="E12527" s="93" t="str">
        <f t="shared" si="586"/>
        <v>PISP</v>
      </c>
      <c r="F12527" s="93" t="str">
        <f t="shared" si="587"/>
        <v>N</v>
      </c>
      <c r="G12527" s="95">
        <v>3844038.2963416306</v>
      </c>
      <c r="H12527" s="102">
        <v>11487.112891889801</v>
      </c>
      <c r="I12527" s="102">
        <v>6.7033948432463966</v>
      </c>
      <c r="J12527" s="96"/>
      <c r="K12527" s="96"/>
      <c r="L12527" s="96"/>
      <c r="M12527" s="96"/>
      <c r="N12527" s="96"/>
      <c r="O12527" s="96"/>
      <c r="P12527" s="96"/>
    </row>
    <row r="12528" spans="1:16" x14ac:dyDescent="0.25">
      <c r="A12528" s="100">
        <v>43825</v>
      </c>
      <c r="B12528" s="101">
        <v>50</v>
      </c>
      <c r="C12528" s="92" t="str">
        <f t="shared" si="585"/>
        <v>GET /international-standing-order-consents/{ConsentId}</v>
      </c>
      <c r="D12528" s="94" t="s">
        <v>207</v>
      </c>
      <c r="E12528" s="93" t="str">
        <f t="shared" si="586"/>
        <v>PISP</v>
      </c>
      <c r="F12528" s="93" t="str">
        <f t="shared" si="587"/>
        <v>N</v>
      </c>
      <c r="G12528" s="95">
        <v>19464491.857212797</v>
      </c>
      <c r="H12528" s="102">
        <v>30090.828114208212</v>
      </c>
      <c r="I12528" s="102">
        <v>270.07933443336924</v>
      </c>
      <c r="J12528" s="96"/>
      <c r="K12528" s="96"/>
      <c r="L12528" s="96"/>
      <c r="M12528" s="96"/>
      <c r="N12528" s="96"/>
      <c r="O12528" s="96"/>
      <c r="P12528" s="96"/>
    </row>
    <row r="12529" spans="1:16" x14ac:dyDescent="0.25">
      <c r="A12529" s="100">
        <v>43825</v>
      </c>
      <c r="B12529" s="101">
        <v>51</v>
      </c>
      <c r="C12529" s="92" t="str">
        <f t="shared" si="585"/>
        <v>POST /international-standing-orders</v>
      </c>
      <c r="D12529" s="94" t="s">
        <v>207</v>
      </c>
      <c r="E12529" s="93" t="str">
        <f t="shared" si="586"/>
        <v>PISP</v>
      </c>
      <c r="F12529" s="93" t="str">
        <f t="shared" si="587"/>
        <v>Y</v>
      </c>
      <c r="G12529" s="95">
        <v>17054605.954663381</v>
      </c>
      <c r="H12529" s="102">
        <v>25234.803707597111</v>
      </c>
      <c r="I12529" s="102">
        <v>246.18932282594733</v>
      </c>
      <c r="J12529" s="96"/>
      <c r="K12529" s="96"/>
      <c r="L12529" s="96"/>
      <c r="M12529" s="96"/>
      <c r="N12529" s="96"/>
      <c r="O12529" s="96"/>
      <c r="P12529" s="96"/>
    </row>
    <row r="12530" spans="1:16" x14ac:dyDescent="0.25">
      <c r="A12530" s="100">
        <v>43825</v>
      </c>
      <c r="B12530" s="101">
        <v>52</v>
      </c>
      <c r="C12530" s="92" t="str">
        <f t="shared" si="585"/>
        <v>GET /international-standing-orders/{InternationalStandingOrderPaymentId}</v>
      </c>
      <c r="D12530" s="94" t="s">
        <v>207</v>
      </c>
      <c r="E12530" s="93" t="str">
        <f t="shared" si="586"/>
        <v>PISP</v>
      </c>
      <c r="F12530" s="93" t="str">
        <f t="shared" si="587"/>
        <v>Y</v>
      </c>
      <c r="G12530" s="95">
        <v>6362541.3278789297</v>
      </c>
      <c r="H12530" s="102">
        <v>18660.452314210987</v>
      </c>
      <c r="I12530" s="102">
        <v>81.884525140895704</v>
      </c>
      <c r="J12530" s="96"/>
      <c r="K12530" s="96"/>
      <c r="L12530" s="96"/>
      <c r="M12530" s="96"/>
      <c r="N12530" s="96"/>
      <c r="O12530" s="96"/>
      <c r="P12530" s="96"/>
    </row>
    <row r="12531" spans="1:16" x14ac:dyDescent="0.25">
      <c r="A12531" s="100">
        <v>43825</v>
      </c>
      <c r="B12531" s="101">
        <v>53</v>
      </c>
      <c r="C12531" s="92" t="str">
        <f t="shared" si="585"/>
        <v>POST /file-payment-consents</v>
      </c>
      <c r="D12531" s="94" t="s">
        <v>207</v>
      </c>
      <c r="E12531" s="93" t="str">
        <f t="shared" si="586"/>
        <v>PISP</v>
      </c>
      <c r="F12531" s="93" t="str">
        <f t="shared" si="587"/>
        <v>N</v>
      </c>
      <c r="G12531" s="95">
        <v>13987334.3006039</v>
      </c>
      <c r="H12531" s="102">
        <v>15661.013478423243</v>
      </c>
      <c r="I12531" s="102">
        <v>22.078383427533879</v>
      </c>
      <c r="J12531" s="96"/>
      <c r="K12531" s="96"/>
      <c r="L12531" s="96"/>
      <c r="M12531" s="96"/>
      <c r="N12531" s="96"/>
      <c r="O12531" s="96"/>
      <c r="P12531" s="96"/>
    </row>
    <row r="12532" spans="1:16" x14ac:dyDescent="0.25">
      <c r="A12532" s="100">
        <v>43825</v>
      </c>
      <c r="B12532" s="101">
        <v>54</v>
      </c>
      <c r="C12532" s="92" t="str">
        <f t="shared" si="585"/>
        <v>GET /file-payment-consents/{ConsentId}</v>
      </c>
      <c r="D12532" s="94" t="s">
        <v>207</v>
      </c>
      <c r="E12532" s="93" t="str">
        <f t="shared" si="586"/>
        <v>PISP</v>
      </c>
      <c r="F12532" s="93" t="str">
        <f t="shared" si="587"/>
        <v>N</v>
      </c>
      <c r="G12532" s="95">
        <v>23474764.689836886</v>
      </c>
      <c r="H12532" s="102">
        <v>25975.560552559458</v>
      </c>
      <c r="I12532" s="102">
        <v>228.97759764029325</v>
      </c>
      <c r="J12532" s="96"/>
      <c r="K12532" s="96"/>
      <c r="L12532" s="96"/>
      <c r="M12532" s="96"/>
      <c r="N12532" s="96"/>
      <c r="O12532" s="96"/>
      <c r="P12532" s="96"/>
    </row>
    <row r="12533" spans="1:16" x14ac:dyDescent="0.25">
      <c r="A12533" s="100">
        <v>43825</v>
      </c>
      <c r="B12533" s="101">
        <v>55</v>
      </c>
      <c r="C12533" s="92" t="str">
        <f t="shared" si="585"/>
        <v>POST /file-payment-consents/{ConsentId}/file</v>
      </c>
      <c r="D12533" s="94" t="s">
        <v>207</v>
      </c>
      <c r="E12533" s="93" t="str">
        <f t="shared" si="586"/>
        <v>PISP</v>
      </c>
      <c r="F12533" s="93" t="str">
        <f t="shared" si="587"/>
        <v>N</v>
      </c>
      <c r="G12533" s="95">
        <v>24649688.894806143</v>
      </c>
      <c r="H12533" s="102">
        <v>33133.800876235255</v>
      </c>
      <c r="I12533" s="102">
        <v>77.767464091132865</v>
      </c>
      <c r="J12533" s="96"/>
      <c r="K12533" s="96"/>
      <c r="L12533" s="96"/>
      <c r="M12533" s="96"/>
      <c r="N12533" s="96"/>
      <c r="O12533" s="96"/>
      <c r="P12533" s="96"/>
    </row>
    <row r="12534" spans="1:16" x14ac:dyDescent="0.25">
      <c r="A12534" s="100">
        <v>43825</v>
      </c>
      <c r="B12534" s="101">
        <v>56</v>
      </c>
      <c r="C12534" s="92" t="str">
        <f t="shared" si="585"/>
        <v>GET /file-payment-consents/{ConsentId}/file</v>
      </c>
      <c r="D12534" s="94" t="s">
        <v>207</v>
      </c>
      <c r="E12534" s="93" t="str">
        <f t="shared" si="586"/>
        <v>PISP</v>
      </c>
      <c r="F12534" s="93" t="str">
        <f t="shared" si="587"/>
        <v>N</v>
      </c>
      <c r="G12534" s="95">
        <v>24548985.428906206</v>
      </c>
      <c r="H12534" s="102">
        <v>31360.043831792784</v>
      </c>
      <c r="I12534" s="102">
        <v>48.941772059697968</v>
      </c>
      <c r="J12534" s="96"/>
      <c r="K12534" s="96"/>
      <c r="L12534" s="96"/>
      <c r="M12534" s="96"/>
      <c r="N12534" s="96"/>
      <c r="O12534" s="96"/>
      <c r="P12534" s="96"/>
    </row>
    <row r="12535" spans="1:16" x14ac:dyDescent="0.25">
      <c r="A12535" s="100">
        <v>43825</v>
      </c>
      <c r="B12535" s="101">
        <v>57</v>
      </c>
      <c r="C12535" s="92" t="str">
        <f t="shared" si="585"/>
        <v>POST /file-payments</v>
      </c>
      <c r="D12535" s="94" t="s">
        <v>207</v>
      </c>
      <c r="E12535" s="93" t="str">
        <f t="shared" si="586"/>
        <v>PISP</v>
      </c>
      <c r="F12535" s="93" t="str">
        <f t="shared" si="587"/>
        <v>Y</v>
      </c>
      <c r="G12535" s="95">
        <v>389931938.63689494</v>
      </c>
      <c r="H12535" s="102">
        <v>3868.8843118270315</v>
      </c>
      <c r="I12535" s="102">
        <v>68.14444607850406</v>
      </c>
      <c r="J12535" s="96"/>
      <c r="K12535" s="96"/>
      <c r="L12535" s="96"/>
      <c r="M12535" s="96"/>
      <c r="N12535" s="96"/>
      <c r="O12535" s="96"/>
      <c r="P12535" s="96"/>
    </row>
    <row r="12536" spans="1:16" x14ac:dyDescent="0.25">
      <c r="A12536" s="100">
        <v>43825</v>
      </c>
      <c r="B12536" s="101">
        <v>58</v>
      </c>
      <c r="C12536" s="92" t="str">
        <f t="shared" si="585"/>
        <v>GET /file-payments/{FilePaymentId}</v>
      </c>
      <c r="D12536" s="94" t="s">
        <v>207</v>
      </c>
      <c r="E12536" s="93" t="str">
        <f t="shared" si="586"/>
        <v>PISP</v>
      </c>
      <c r="F12536" s="93" t="str">
        <f t="shared" si="587"/>
        <v>Y</v>
      </c>
      <c r="G12536" s="95">
        <v>73052281.409678355</v>
      </c>
      <c r="H12536" s="102">
        <v>790.26680504797571</v>
      </c>
      <c r="I12536" s="102">
        <v>130.07054058398361</v>
      </c>
      <c r="J12536" s="96"/>
      <c r="K12536" s="96"/>
      <c r="L12536" s="96"/>
      <c r="M12536" s="96"/>
      <c r="N12536" s="96"/>
      <c r="O12536" s="96"/>
      <c r="P12536" s="96"/>
    </row>
    <row r="12537" spans="1:16" x14ac:dyDescent="0.25">
      <c r="A12537" s="100">
        <v>43825</v>
      </c>
      <c r="B12537" s="101">
        <v>59</v>
      </c>
      <c r="C12537" s="92" t="str">
        <f t="shared" si="585"/>
        <v>GET /file-payments/{FilePaymentId}/report-file</v>
      </c>
      <c r="D12537" s="94" t="s">
        <v>207</v>
      </c>
      <c r="E12537" s="93" t="str">
        <f t="shared" si="586"/>
        <v>PISP</v>
      </c>
      <c r="F12537" s="93" t="str">
        <f t="shared" si="587"/>
        <v>Y</v>
      </c>
      <c r="G12537" s="95">
        <v>59600264.502836034</v>
      </c>
      <c r="H12537" s="102">
        <v>2436.0475900976026</v>
      </c>
      <c r="I12537" s="102">
        <v>84.402495078861307</v>
      </c>
      <c r="J12537" s="96"/>
      <c r="K12537" s="96"/>
      <c r="L12537" s="96"/>
      <c r="M12537" s="96"/>
      <c r="N12537" s="96"/>
      <c r="O12537" s="96"/>
      <c r="P12537" s="96"/>
    </row>
    <row r="12538" spans="1:16" x14ac:dyDescent="0.25">
      <c r="A12538" s="100">
        <v>43825</v>
      </c>
      <c r="B12538" s="101">
        <v>60</v>
      </c>
      <c r="C12538" s="92" t="str">
        <f t="shared" si="585"/>
        <v>POST /funds-confirmation-consents</v>
      </c>
      <c r="D12538" s="94" t="s">
        <v>207</v>
      </c>
      <c r="E12538" s="93" t="str">
        <f t="shared" si="586"/>
        <v>CoF</v>
      </c>
      <c r="F12538" s="93" t="str">
        <f t="shared" si="587"/>
        <v>N</v>
      </c>
      <c r="G12538" s="95">
        <v>14967406.821617339</v>
      </c>
      <c r="H12538" s="102">
        <v>16186.103091763804</v>
      </c>
      <c r="I12538" s="102">
        <v>13.056572550158482</v>
      </c>
      <c r="J12538" s="96"/>
      <c r="K12538" s="96"/>
      <c r="L12538" s="96"/>
      <c r="M12538" s="96"/>
      <c r="N12538" s="96"/>
      <c r="O12538" s="96"/>
      <c r="P12538" s="96"/>
    </row>
    <row r="12539" spans="1:16" x14ac:dyDescent="0.25">
      <c r="A12539" s="100">
        <v>43825</v>
      </c>
      <c r="B12539" s="101">
        <v>61</v>
      </c>
      <c r="C12539" s="92" t="str">
        <f t="shared" si="585"/>
        <v>GET /funds-confirmation-consents/{ConsentId}</v>
      </c>
      <c r="D12539" s="94" t="s">
        <v>207</v>
      </c>
      <c r="E12539" s="93" t="str">
        <f t="shared" si="586"/>
        <v>CoF</v>
      </c>
      <c r="F12539" s="93" t="str">
        <f t="shared" si="587"/>
        <v>N</v>
      </c>
      <c r="G12539" s="95">
        <v>23450195.979095992</v>
      </c>
      <c r="H12539" s="102">
        <v>43999.2014596265</v>
      </c>
      <c r="I12539" s="102">
        <v>215.11341136138796</v>
      </c>
      <c r="J12539" s="96"/>
      <c r="K12539" s="96"/>
      <c r="L12539" s="96"/>
      <c r="M12539" s="96"/>
      <c r="N12539" s="96"/>
      <c r="O12539" s="96"/>
      <c r="P12539" s="96"/>
    </row>
    <row r="12540" spans="1:16" x14ac:dyDescent="0.25">
      <c r="A12540" s="100">
        <v>43825</v>
      </c>
      <c r="B12540" s="101">
        <v>62</v>
      </c>
      <c r="C12540" s="92" t="str">
        <f t="shared" si="585"/>
        <v>DELETE /funds-confirmation-consents/{ConsentId}</v>
      </c>
      <c r="D12540" s="94" t="s">
        <v>207</v>
      </c>
      <c r="E12540" s="93" t="str">
        <f t="shared" si="586"/>
        <v>CoF</v>
      </c>
      <c r="F12540" s="93" t="str">
        <f t="shared" si="587"/>
        <v>N</v>
      </c>
      <c r="G12540" s="95">
        <v>6832825.6551777506</v>
      </c>
      <c r="H12540" s="102">
        <v>14250.567044612782</v>
      </c>
      <c r="I12540" s="102">
        <v>122.40741897012704</v>
      </c>
      <c r="J12540" s="96"/>
      <c r="K12540" s="96"/>
      <c r="L12540" s="96"/>
      <c r="M12540" s="96"/>
      <c r="N12540" s="96"/>
      <c r="O12540" s="96"/>
      <c r="P12540" s="96"/>
    </row>
    <row r="12541" spans="1:16" x14ac:dyDescent="0.25">
      <c r="A12541" s="100">
        <v>43825</v>
      </c>
      <c r="B12541" s="101">
        <v>63</v>
      </c>
      <c r="C12541" s="92" t="str">
        <f t="shared" si="585"/>
        <v>POST /funds-confirmations</v>
      </c>
      <c r="D12541" s="94" t="s">
        <v>207</v>
      </c>
      <c r="E12541" s="93" t="str">
        <f t="shared" si="586"/>
        <v>CoF</v>
      </c>
      <c r="F12541" s="93" t="str">
        <f t="shared" si="587"/>
        <v>Y</v>
      </c>
      <c r="G12541" s="95">
        <v>9707173.3444720618</v>
      </c>
      <c r="H12541" s="102">
        <v>17619.869335960193</v>
      </c>
      <c r="I12541" s="102">
        <v>237.9605907949603</v>
      </c>
      <c r="J12541" s="96"/>
      <c r="K12541" s="96"/>
      <c r="L12541" s="96"/>
      <c r="M12541" s="96"/>
      <c r="N12541" s="96"/>
      <c r="O12541" s="96"/>
      <c r="P12541" s="96"/>
    </row>
    <row r="12542" spans="1:16" x14ac:dyDescent="0.25">
      <c r="A12542" s="46">
        <v>43825</v>
      </c>
      <c r="B12542" s="101">
        <v>0</v>
      </c>
      <c r="C12542" s="92" t="str">
        <f t="shared" si="585"/>
        <v>OIDC endpoints for token IDs</v>
      </c>
      <c r="D12542" s="94" t="s">
        <v>208</v>
      </c>
      <c r="E12542" s="93" t="str">
        <f t="shared" si="586"/>
        <v>OIDC</v>
      </c>
      <c r="F12542" s="93" t="str">
        <f t="shared" si="587"/>
        <v>N</v>
      </c>
      <c r="G12542" s="112">
        <v>780679624.95641899</v>
      </c>
      <c r="H12542" s="68">
        <v>1606140.8675246492</v>
      </c>
      <c r="I12542" s="68">
        <v>550.43722132707387</v>
      </c>
      <c r="J12542" s="96"/>
      <c r="K12542" s="96"/>
      <c r="L12542" s="96"/>
      <c r="M12542" s="96"/>
      <c r="N12542" s="96"/>
      <c r="O12542" s="96"/>
      <c r="P12542" s="96"/>
    </row>
    <row r="12543" spans="1:16" x14ac:dyDescent="0.25">
      <c r="A12543" s="97">
        <v>43825</v>
      </c>
      <c r="B12543" s="101">
        <v>1</v>
      </c>
      <c r="C12543" s="92" t="str">
        <f t="shared" si="585"/>
        <v>POST /account-access-consents</v>
      </c>
      <c r="D12543" s="94" t="s">
        <v>208</v>
      </c>
      <c r="E12543" s="93" t="str">
        <f t="shared" si="586"/>
        <v>AISP</v>
      </c>
      <c r="F12543" s="93" t="str">
        <f t="shared" si="587"/>
        <v>N</v>
      </c>
      <c r="G12543" s="95">
        <v>654695.20391717076</v>
      </c>
      <c r="H12543" s="99">
        <v>31152.815788808839</v>
      </c>
      <c r="I12543" s="99">
        <v>82.184373885338999</v>
      </c>
      <c r="J12543" s="96"/>
      <c r="K12543" s="96"/>
      <c r="L12543" s="96"/>
      <c r="M12543" s="96"/>
      <c r="N12543" s="96"/>
      <c r="O12543" s="96"/>
      <c r="P12543" s="96"/>
    </row>
    <row r="12544" spans="1:16" x14ac:dyDescent="0.25">
      <c r="A12544" s="97">
        <v>43825</v>
      </c>
      <c r="B12544" s="101">
        <v>2</v>
      </c>
      <c r="C12544" s="92" t="str">
        <f t="shared" si="585"/>
        <v>GET /account-access-consents/{ConsentId}</v>
      </c>
      <c r="D12544" s="94" t="s">
        <v>208</v>
      </c>
      <c r="E12544" s="93" t="str">
        <f t="shared" si="586"/>
        <v>AISP</v>
      </c>
      <c r="F12544" s="93" t="str">
        <f t="shared" si="587"/>
        <v>N</v>
      </c>
      <c r="G12544" s="95">
        <v>1230006.4809592706</v>
      </c>
      <c r="H12544" s="99">
        <v>31024.568191915241</v>
      </c>
      <c r="I12544" s="99">
        <v>32.016932398722545</v>
      </c>
      <c r="J12544" s="96"/>
      <c r="K12544" s="96"/>
      <c r="L12544" s="96"/>
      <c r="M12544" s="96"/>
      <c r="N12544" s="96"/>
      <c r="O12544" s="96"/>
      <c r="P12544" s="96"/>
    </row>
    <row r="12545" spans="1:16" x14ac:dyDescent="0.25">
      <c r="A12545" s="97">
        <v>43825</v>
      </c>
      <c r="B12545" s="101">
        <v>3</v>
      </c>
      <c r="C12545" s="92" t="str">
        <f t="shared" si="585"/>
        <v>DELETE /account-access-consents/{ConsentId}</v>
      </c>
      <c r="D12545" s="94" t="s">
        <v>208</v>
      </c>
      <c r="E12545" s="93" t="str">
        <f t="shared" si="586"/>
        <v>AISP</v>
      </c>
      <c r="F12545" s="93" t="str">
        <f t="shared" si="587"/>
        <v>N</v>
      </c>
      <c r="G12545" s="95">
        <v>598841.17771250883</v>
      </c>
      <c r="H12545" s="99">
        <v>24221.619323218787</v>
      </c>
      <c r="I12545" s="99">
        <v>265.06574514355941</v>
      </c>
      <c r="J12545" s="96"/>
      <c r="K12545" s="96"/>
      <c r="L12545" s="96"/>
      <c r="M12545" s="96"/>
      <c r="N12545" s="96"/>
      <c r="O12545" s="96"/>
      <c r="P12545" s="96"/>
    </row>
    <row r="12546" spans="1:16" x14ac:dyDescent="0.25">
      <c r="A12546" s="97">
        <v>43825</v>
      </c>
      <c r="B12546" s="101">
        <v>4</v>
      </c>
      <c r="C12546" s="92" t="str">
        <f t="shared" si="585"/>
        <v>GET /accounts</v>
      </c>
      <c r="D12546" s="94" t="s">
        <v>208</v>
      </c>
      <c r="E12546" s="93" t="str">
        <f t="shared" si="586"/>
        <v>AISP</v>
      </c>
      <c r="F12546" s="93" t="str">
        <f t="shared" si="587"/>
        <v>Y</v>
      </c>
      <c r="G12546" s="95">
        <v>1696223.9148088098</v>
      </c>
      <c r="H12546" s="99">
        <v>31429.924264758778</v>
      </c>
      <c r="I12546" s="99">
        <v>76.892614925720864</v>
      </c>
      <c r="J12546" s="96"/>
      <c r="K12546" s="96"/>
      <c r="L12546" s="96"/>
      <c r="M12546" s="96"/>
      <c r="N12546" s="96"/>
      <c r="O12546" s="96"/>
      <c r="P12546" s="96"/>
    </row>
    <row r="12547" spans="1:16" x14ac:dyDescent="0.25">
      <c r="A12547" s="97">
        <v>43825</v>
      </c>
      <c r="B12547" s="101">
        <v>5</v>
      </c>
      <c r="C12547" s="92" t="str">
        <f t="shared" si="585"/>
        <v>GET /accounts/{AccountId}</v>
      </c>
      <c r="D12547" s="94" t="s">
        <v>208</v>
      </c>
      <c r="E12547" s="93" t="str">
        <f t="shared" si="586"/>
        <v>AISP</v>
      </c>
      <c r="F12547" s="93" t="str">
        <f t="shared" si="587"/>
        <v>Y</v>
      </c>
      <c r="G12547" s="95">
        <v>2502308.1380498679</v>
      </c>
      <c r="H12547" s="99">
        <v>42161.113555695229</v>
      </c>
      <c r="I12547" s="99">
        <v>95.487846401229874</v>
      </c>
      <c r="J12547" s="96"/>
      <c r="K12547" s="96"/>
      <c r="L12547" s="96"/>
      <c r="M12547" s="96"/>
      <c r="N12547" s="96"/>
      <c r="O12547" s="96"/>
      <c r="P12547" s="96"/>
    </row>
    <row r="12548" spans="1:16" x14ac:dyDescent="0.25">
      <c r="A12548" s="97">
        <v>43825</v>
      </c>
      <c r="B12548" s="101">
        <v>6</v>
      </c>
      <c r="C12548" s="92" t="str">
        <f t="shared" si="585"/>
        <v>GET /accounts/{AccountId}/balances</v>
      </c>
      <c r="D12548" s="94" t="s">
        <v>208</v>
      </c>
      <c r="E12548" s="93" t="str">
        <f t="shared" si="586"/>
        <v>AISP</v>
      </c>
      <c r="F12548" s="93" t="str">
        <f t="shared" si="587"/>
        <v>Y</v>
      </c>
      <c r="G12548" s="95">
        <v>1919193.0241170868</v>
      </c>
      <c r="H12548" s="99">
        <v>29699.15762235508</v>
      </c>
      <c r="I12548" s="99">
        <v>148.28591991530013</v>
      </c>
      <c r="J12548" s="96"/>
      <c r="K12548" s="96"/>
      <c r="L12548" s="96"/>
      <c r="M12548" s="96"/>
      <c r="N12548" s="96"/>
      <c r="O12548" s="96"/>
      <c r="P12548" s="96"/>
    </row>
    <row r="12549" spans="1:16" x14ac:dyDescent="0.25">
      <c r="A12549" s="97">
        <v>43825</v>
      </c>
      <c r="B12549" s="101">
        <v>7</v>
      </c>
      <c r="C12549" s="92" t="str">
        <f t="shared" si="585"/>
        <v>GET /balances</v>
      </c>
      <c r="D12549" s="94" t="s">
        <v>208</v>
      </c>
      <c r="E12549" s="93" t="str">
        <f t="shared" si="586"/>
        <v>AISP</v>
      </c>
      <c r="F12549" s="93" t="str">
        <f t="shared" si="587"/>
        <v>Y</v>
      </c>
      <c r="G12549" s="95">
        <v>1117391.548037838</v>
      </c>
      <c r="H12549" s="99">
        <v>21906.126162139302</v>
      </c>
      <c r="I12549" s="99">
        <v>153.43545017471672</v>
      </c>
      <c r="J12549" s="96"/>
      <c r="K12549" s="96"/>
      <c r="L12549" s="96"/>
      <c r="M12549" s="96"/>
      <c r="N12549" s="96"/>
      <c r="O12549" s="96"/>
      <c r="P12549" s="96"/>
    </row>
    <row r="12550" spans="1:16" x14ac:dyDescent="0.25">
      <c r="A12550" s="97">
        <v>43825</v>
      </c>
      <c r="B12550" s="101">
        <v>8</v>
      </c>
      <c r="C12550" s="92" t="str">
        <f t="shared" si="585"/>
        <v>GET /accounts/{AccountId}/transactions</v>
      </c>
      <c r="D12550" s="94" t="s">
        <v>208</v>
      </c>
      <c r="E12550" s="93" t="str">
        <f t="shared" si="586"/>
        <v>AISP</v>
      </c>
      <c r="F12550" s="93" t="str">
        <f t="shared" si="587"/>
        <v>Y</v>
      </c>
      <c r="G12550" s="95">
        <v>30617851.261354435</v>
      </c>
      <c r="H12550" s="99">
        <v>18867.803120301167</v>
      </c>
      <c r="I12550" s="99">
        <v>184.52853059546942</v>
      </c>
      <c r="J12550" s="96"/>
      <c r="K12550" s="96"/>
      <c r="L12550" s="96"/>
      <c r="M12550" s="96"/>
      <c r="N12550" s="96"/>
      <c r="O12550" s="96"/>
      <c r="P12550" s="96"/>
    </row>
    <row r="12551" spans="1:16" x14ac:dyDescent="0.25">
      <c r="A12551" s="97">
        <v>43825</v>
      </c>
      <c r="B12551" s="101">
        <v>9</v>
      </c>
      <c r="C12551" s="92" t="str">
        <f t="shared" si="585"/>
        <v>GET /transactions</v>
      </c>
      <c r="D12551" s="94" t="s">
        <v>208</v>
      </c>
      <c r="E12551" s="93" t="str">
        <f t="shared" si="586"/>
        <v>AISP</v>
      </c>
      <c r="F12551" s="93" t="str">
        <f t="shared" si="587"/>
        <v>Y</v>
      </c>
      <c r="G12551" s="95">
        <v>330997421.4021771</v>
      </c>
      <c r="H12551" s="99">
        <v>46365.478338903689</v>
      </c>
      <c r="I12551" s="99">
        <v>32.299649138602966</v>
      </c>
      <c r="J12551" s="96"/>
      <c r="K12551" s="96"/>
      <c r="L12551" s="96"/>
      <c r="M12551" s="96"/>
      <c r="N12551" s="96"/>
      <c r="O12551" s="96"/>
      <c r="P12551" s="96"/>
    </row>
    <row r="12552" spans="1:16" x14ac:dyDescent="0.25">
      <c r="A12552" s="97">
        <v>43825</v>
      </c>
      <c r="B12552" s="101">
        <v>10</v>
      </c>
      <c r="C12552" s="92" t="str">
        <f t="shared" ref="C12552:C12615" si="588">VLOOKUP($B12552,endpoints,3)</f>
        <v>GET /accounts/{AccountId}/beneficiaries</v>
      </c>
      <c r="D12552" s="94" t="s">
        <v>208</v>
      </c>
      <c r="E12552" s="93" t="str">
        <f t="shared" ref="E12552:E12615" si="589">VLOOKUP($B12552,endpoints,4)</f>
        <v>AISP</v>
      </c>
      <c r="F12552" s="93" t="str">
        <f t="shared" ref="F12552:F12615" si="590">VLOOKUP($B12552,endpoints,5)</f>
        <v>Y</v>
      </c>
      <c r="G12552" s="95">
        <v>1806497.2769216795</v>
      </c>
      <c r="H12552" s="99">
        <v>28521.043023366416</v>
      </c>
      <c r="I12552" s="99">
        <v>122.56147600466792</v>
      </c>
      <c r="J12552" s="96"/>
      <c r="K12552" s="96"/>
      <c r="L12552" s="96"/>
      <c r="M12552" s="96"/>
      <c r="N12552" s="96"/>
      <c r="O12552" s="96"/>
      <c r="P12552" s="96"/>
    </row>
    <row r="12553" spans="1:16" x14ac:dyDescent="0.25">
      <c r="A12553" s="97">
        <v>43825</v>
      </c>
      <c r="B12553" s="101">
        <v>11</v>
      </c>
      <c r="C12553" s="92" t="str">
        <f t="shared" si="588"/>
        <v>GET /beneficiaries</v>
      </c>
      <c r="D12553" s="94" t="s">
        <v>208</v>
      </c>
      <c r="E12553" s="93" t="str">
        <f t="shared" si="589"/>
        <v>AISP</v>
      </c>
      <c r="F12553" s="93" t="str">
        <f t="shared" si="590"/>
        <v>Y</v>
      </c>
      <c r="G12553" s="95">
        <v>2628494.0963696293</v>
      </c>
      <c r="H12553" s="99">
        <v>34698.573479243321</v>
      </c>
      <c r="I12553" s="99">
        <v>29.565071226032124</v>
      </c>
      <c r="J12553" s="96"/>
      <c r="K12553" s="96"/>
      <c r="L12553" s="96"/>
      <c r="M12553" s="96"/>
      <c r="N12553" s="96"/>
      <c r="O12553" s="96"/>
      <c r="P12553" s="96"/>
    </row>
    <row r="12554" spans="1:16" x14ac:dyDescent="0.25">
      <c r="A12554" s="97">
        <v>43825</v>
      </c>
      <c r="B12554" s="101">
        <v>12</v>
      </c>
      <c r="C12554" s="92" t="str">
        <f t="shared" si="588"/>
        <v>GET /accounts/{AccountId}/direct-debits</v>
      </c>
      <c r="D12554" s="94" t="s">
        <v>208</v>
      </c>
      <c r="E12554" s="93" t="str">
        <f t="shared" si="589"/>
        <v>AISP</v>
      </c>
      <c r="F12554" s="93" t="str">
        <f t="shared" si="590"/>
        <v>Y</v>
      </c>
      <c r="G12554" s="95">
        <v>1921488.0853655327</v>
      </c>
      <c r="H12554" s="99">
        <v>34340.766776567674</v>
      </c>
      <c r="I12554" s="99">
        <v>184.4377181597327</v>
      </c>
      <c r="J12554" s="96"/>
      <c r="K12554" s="96"/>
      <c r="L12554" s="96"/>
      <c r="M12554" s="96"/>
      <c r="N12554" s="96"/>
      <c r="O12554" s="96"/>
      <c r="P12554" s="96"/>
    </row>
    <row r="12555" spans="1:16" x14ac:dyDescent="0.25">
      <c r="A12555" s="97">
        <v>43825</v>
      </c>
      <c r="B12555" s="101">
        <v>13</v>
      </c>
      <c r="C12555" s="92" t="str">
        <f t="shared" si="588"/>
        <v>GET /direct-debits</v>
      </c>
      <c r="D12555" s="94" t="s">
        <v>208</v>
      </c>
      <c r="E12555" s="93" t="str">
        <f t="shared" si="589"/>
        <v>AISP</v>
      </c>
      <c r="F12555" s="93" t="str">
        <f t="shared" si="590"/>
        <v>Y</v>
      </c>
      <c r="G12555" s="95">
        <v>1702980.9016962333</v>
      </c>
      <c r="H12555" s="99">
        <v>23164.879123875802</v>
      </c>
      <c r="I12555" s="99">
        <v>222.46067796492397</v>
      </c>
      <c r="J12555" s="96"/>
      <c r="K12555" s="96"/>
      <c r="L12555" s="96"/>
      <c r="M12555" s="96"/>
      <c r="N12555" s="96"/>
      <c r="O12555" s="96"/>
      <c r="P12555" s="96"/>
    </row>
    <row r="12556" spans="1:16" x14ac:dyDescent="0.25">
      <c r="A12556" s="97">
        <v>43825</v>
      </c>
      <c r="B12556" s="101">
        <v>14</v>
      </c>
      <c r="C12556" s="92" t="str">
        <f t="shared" si="588"/>
        <v>GET /accounts/{AccountId}/standing-orders</v>
      </c>
      <c r="D12556" s="94" t="s">
        <v>208</v>
      </c>
      <c r="E12556" s="93" t="str">
        <f t="shared" si="589"/>
        <v>AISP</v>
      </c>
      <c r="F12556" s="93" t="str">
        <f t="shared" si="590"/>
        <v>Y</v>
      </c>
      <c r="G12556" s="95">
        <v>920848.57470765931</v>
      </c>
      <c r="H12556" s="99">
        <v>18560.081238084502</v>
      </c>
      <c r="I12556" s="99">
        <v>132.2910726915884</v>
      </c>
      <c r="J12556" s="96"/>
      <c r="K12556" s="96"/>
      <c r="L12556" s="96"/>
      <c r="M12556" s="96"/>
      <c r="N12556" s="96"/>
      <c r="O12556" s="96"/>
      <c r="P12556" s="96"/>
    </row>
    <row r="12557" spans="1:16" x14ac:dyDescent="0.25">
      <c r="A12557" s="97">
        <v>43825</v>
      </c>
      <c r="B12557" s="101">
        <v>15</v>
      </c>
      <c r="C12557" s="92" t="str">
        <f t="shared" si="588"/>
        <v>GET /standing-orders</v>
      </c>
      <c r="D12557" s="94" t="s">
        <v>208</v>
      </c>
      <c r="E12557" s="93" t="str">
        <f t="shared" si="589"/>
        <v>AISP</v>
      </c>
      <c r="F12557" s="93" t="str">
        <f t="shared" si="590"/>
        <v>Y</v>
      </c>
      <c r="G12557" s="95">
        <v>1272193.0843034273</v>
      </c>
      <c r="H12557" s="99">
        <v>40708.637285309094</v>
      </c>
      <c r="I12557" s="99">
        <v>132.83814657037004</v>
      </c>
      <c r="J12557" s="96"/>
      <c r="K12557" s="96"/>
      <c r="L12557" s="96"/>
      <c r="M12557" s="96"/>
      <c r="N12557" s="96"/>
      <c r="O12557" s="96"/>
      <c r="P12557" s="96"/>
    </row>
    <row r="12558" spans="1:16" x14ac:dyDescent="0.25">
      <c r="A12558" s="97">
        <v>43825</v>
      </c>
      <c r="B12558" s="101">
        <v>16</v>
      </c>
      <c r="C12558" s="92" t="str">
        <f t="shared" si="588"/>
        <v>GET /accounts/{AccountId}/product</v>
      </c>
      <c r="D12558" s="94" t="s">
        <v>208</v>
      </c>
      <c r="E12558" s="93" t="str">
        <f t="shared" si="589"/>
        <v>AISP</v>
      </c>
      <c r="F12558" s="93" t="str">
        <f t="shared" si="590"/>
        <v>Y</v>
      </c>
      <c r="G12558" s="95">
        <v>354471.81766412279</v>
      </c>
      <c r="H12558" s="99">
        <v>5147.3195329821019</v>
      </c>
      <c r="I12558" s="99">
        <v>174.1221023915069</v>
      </c>
      <c r="J12558" s="96"/>
      <c r="K12558" s="96"/>
      <c r="L12558" s="96"/>
      <c r="M12558" s="96"/>
      <c r="N12558" s="96"/>
      <c r="O12558" s="96"/>
      <c r="P12558" s="96"/>
    </row>
    <row r="12559" spans="1:16" x14ac:dyDescent="0.25">
      <c r="A12559" s="97">
        <v>43825</v>
      </c>
      <c r="B12559" s="101">
        <v>17</v>
      </c>
      <c r="C12559" s="92" t="str">
        <f t="shared" si="588"/>
        <v>GET /products</v>
      </c>
      <c r="D12559" s="94" t="s">
        <v>208</v>
      </c>
      <c r="E12559" s="93" t="str">
        <f t="shared" si="589"/>
        <v>AISP</v>
      </c>
      <c r="F12559" s="93" t="str">
        <f t="shared" si="590"/>
        <v>Y</v>
      </c>
      <c r="G12559" s="95">
        <v>834442.17546795483</v>
      </c>
      <c r="H12559" s="99">
        <v>30144.014206844287</v>
      </c>
      <c r="I12559" s="99">
        <v>241.57285428064685</v>
      </c>
      <c r="J12559" s="96"/>
      <c r="K12559" s="96"/>
      <c r="L12559" s="96"/>
      <c r="M12559" s="96"/>
      <c r="N12559" s="96"/>
      <c r="O12559" s="96"/>
      <c r="P12559" s="96"/>
    </row>
    <row r="12560" spans="1:16" x14ac:dyDescent="0.25">
      <c r="A12560" s="97">
        <v>43825</v>
      </c>
      <c r="B12560" s="101">
        <v>18</v>
      </c>
      <c r="C12560" s="92" t="str">
        <f t="shared" si="588"/>
        <v>GET /accounts/{AccountId}/offers</v>
      </c>
      <c r="D12560" s="94" t="s">
        <v>208</v>
      </c>
      <c r="E12560" s="93" t="str">
        <f t="shared" si="589"/>
        <v>AISP</v>
      </c>
      <c r="F12560" s="93" t="str">
        <f t="shared" si="590"/>
        <v>Y</v>
      </c>
      <c r="G12560" s="95">
        <v>831654.78441004746</v>
      </c>
      <c r="H12560" s="99">
        <v>41253.207333894614</v>
      </c>
      <c r="I12560" s="99">
        <v>279.91607033320099</v>
      </c>
      <c r="J12560" s="96"/>
      <c r="K12560" s="96"/>
      <c r="L12560" s="96"/>
      <c r="M12560" s="96"/>
      <c r="N12560" s="96"/>
      <c r="O12560" s="96"/>
      <c r="P12560" s="96"/>
    </row>
    <row r="12561" spans="1:16" x14ac:dyDescent="0.25">
      <c r="A12561" s="97">
        <v>43825</v>
      </c>
      <c r="B12561" s="101">
        <v>19</v>
      </c>
      <c r="C12561" s="92" t="str">
        <f t="shared" si="588"/>
        <v>GET /offers</v>
      </c>
      <c r="D12561" s="94" t="s">
        <v>208</v>
      </c>
      <c r="E12561" s="93" t="str">
        <f t="shared" si="589"/>
        <v>AISP</v>
      </c>
      <c r="F12561" s="93" t="str">
        <f t="shared" si="590"/>
        <v>Y</v>
      </c>
      <c r="G12561" s="95">
        <v>3019252.4650426097</v>
      </c>
      <c r="H12561" s="99">
        <v>40773.285047054138</v>
      </c>
      <c r="I12561" s="99">
        <v>162.59197095254785</v>
      </c>
      <c r="J12561" s="96"/>
      <c r="K12561" s="96"/>
      <c r="L12561" s="96"/>
      <c r="M12561" s="96"/>
      <c r="N12561" s="96"/>
      <c r="O12561" s="96"/>
      <c r="P12561" s="96"/>
    </row>
    <row r="12562" spans="1:16" x14ac:dyDescent="0.25">
      <c r="A12562" s="97">
        <v>43825</v>
      </c>
      <c r="B12562" s="101">
        <v>20</v>
      </c>
      <c r="C12562" s="92" t="str">
        <f t="shared" si="588"/>
        <v>GET /accounts/{AccountId}/party</v>
      </c>
      <c r="D12562" s="94" t="s">
        <v>208</v>
      </c>
      <c r="E12562" s="93" t="str">
        <f t="shared" si="589"/>
        <v>AISP</v>
      </c>
      <c r="F12562" s="93" t="str">
        <f t="shared" si="590"/>
        <v>Y</v>
      </c>
      <c r="G12562" s="95">
        <v>1072430.6395040054</v>
      </c>
      <c r="H12562" s="99">
        <v>44769.276442106049</v>
      </c>
      <c r="I12562" s="99">
        <v>0</v>
      </c>
      <c r="J12562" s="96"/>
      <c r="K12562" s="96"/>
      <c r="L12562" s="96"/>
      <c r="M12562" s="96"/>
      <c r="N12562" s="96"/>
      <c r="O12562" s="96"/>
      <c r="P12562" s="96"/>
    </row>
    <row r="12563" spans="1:16" x14ac:dyDescent="0.25">
      <c r="A12563" s="97">
        <v>43825</v>
      </c>
      <c r="B12563" s="101">
        <v>21</v>
      </c>
      <c r="C12563" s="92" t="str">
        <f t="shared" si="588"/>
        <v>GET /party</v>
      </c>
      <c r="D12563" s="94" t="s">
        <v>208</v>
      </c>
      <c r="E12563" s="93" t="str">
        <f t="shared" si="589"/>
        <v>AISP</v>
      </c>
      <c r="F12563" s="93" t="str">
        <f t="shared" si="590"/>
        <v>Y</v>
      </c>
      <c r="G12563" s="95">
        <v>828640.76288538042</v>
      </c>
      <c r="H12563" s="99">
        <v>11269.041006911231</v>
      </c>
      <c r="I12563" s="99">
        <v>389.5644285799782</v>
      </c>
      <c r="J12563" s="96"/>
      <c r="K12563" s="96"/>
      <c r="L12563" s="96"/>
      <c r="M12563" s="96"/>
      <c r="N12563" s="96"/>
      <c r="O12563" s="96"/>
      <c r="P12563" s="96"/>
    </row>
    <row r="12564" spans="1:16" x14ac:dyDescent="0.25">
      <c r="A12564" s="97">
        <v>43825</v>
      </c>
      <c r="B12564" s="101">
        <v>22</v>
      </c>
      <c r="C12564" s="92" t="str">
        <f t="shared" si="588"/>
        <v>GET /accounts/{AccountId}/scheduled-payments</v>
      </c>
      <c r="D12564" s="94" t="s">
        <v>208</v>
      </c>
      <c r="E12564" s="93" t="str">
        <f t="shared" si="589"/>
        <v>AISP</v>
      </c>
      <c r="F12564" s="93" t="str">
        <f t="shared" si="590"/>
        <v>Y</v>
      </c>
      <c r="G12564" s="95">
        <v>961409.95944474416</v>
      </c>
      <c r="H12564" s="99">
        <v>32033.999775834163</v>
      </c>
      <c r="I12564" s="99">
        <v>2.8675806471855014</v>
      </c>
      <c r="J12564" s="96"/>
      <c r="K12564" s="96"/>
      <c r="L12564" s="96"/>
      <c r="M12564" s="96"/>
      <c r="N12564" s="96"/>
      <c r="O12564" s="96"/>
      <c r="P12564" s="96"/>
    </row>
    <row r="12565" spans="1:16" x14ac:dyDescent="0.25">
      <c r="A12565" s="97">
        <v>43825</v>
      </c>
      <c r="B12565" s="101">
        <v>23</v>
      </c>
      <c r="C12565" s="92" t="str">
        <f t="shared" si="588"/>
        <v>GET /scheduled-payments</v>
      </c>
      <c r="D12565" s="94" t="s">
        <v>208</v>
      </c>
      <c r="E12565" s="93" t="str">
        <f t="shared" si="589"/>
        <v>AISP</v>
      </c>
      <c r="F12565" s="93" t="str">
        <f t="shared" si="590"/>
        <v>Y</v>
      </c>
      <c r="G12565" s="95">
        <v>1650362.341037719</v>
      </c>
      <c r="H12565" s="99">
        <v>34443.242617861099</v>
      </c>
      <c r="I12565" s="99">
        <v>81.250981421486259</v>
      </c>
      <c r="J12565" s="96"/>
      <c r="K12565" s="96"/>
      <c r="L12565" s="96"/>
      <c r="M12565" s="96"/>
      <c r="N12565" s="96"/>
      <c r="O12565" s="96"/>
      <c r="P12565" s="96"/>
    </row>
    <row r="12566" spans="1:16" x14ac:dyDescent="0.25">
      <c r="A12566" s="97">
        <v>43825</v>
      </c>
      <c r="B12566" s="101">
        <v>24</v>
      </c>
      <c r="C12566" s="92" t="str">
        <f t="shared" si="588"/>
        <v>GET /accounts/{AccountId}/statements</v>
      </c>
      <c r="D12566" s="94" t="s">
        <v>208</v>
      </c>
      <c r="E12566" s="93" t="str">
        <f t="shared" si="589"/>
        <v>AISP</v>
      </c>
      <c r="F12566" s="93" t="str">
        <f t="shared" si="590"/>
        <v>Y</v>
      </c>
      <c r="G12566" s="95">
        <v>910722.48446912668</v>
      </c>
      <c r="H12566" s="99">
        <v>15173.933238090995</v>
      </c>
      <c r="I12566" s="99">
        <v>125.10680544110683</v>
      </c>
      <c r="J12566" s="96"/>
      <c r="K12566" s="96"/>
      <c r="L12566" s="96"/>
      <c r="M12566" s="96"/>
      <c r="N12566" s="96"/>
      <c r="O12566" s="96"/>
      <c r="P12566" s="96"/>
    </row>
    <row r="12567" spans="1:16" x14ac:dyDescent="0.25">
      <c r="A12567" s="97">
        <v>43825</v>
      </c>
      <c r="B12567" s="101">
        <v>25</v>
      </c>
      <c r="C12567" s="92" t="str">
        <f t="shared" si="588"/>
        <v>GET /accounts/{AccountId}/statements/{StatementId}</v>
      </c>
      <c r="D12567" s="94" t="s">
        <v>208</v>
      </c>
      <c r="E12567" s="93" t="str">
        <f t="shared" si="589"/>
        <v>AISP</v>
      </c>
      <c r="F12567" s="93" t="str">
        <f t="shared" si="590"/>
        <v>Y</v>
      </c>
      <c r="G12567" s="95">
        <v>1030440.3792266254</v>
      </c>
      <c r="H12567" s="99">
        <v>24645.433766615679</v>
      </c>
      <c r="I12567" s="99">
        <v>111.33405514619622</v>
      </c>
      <c r="J12567" s="96"/>
      <c r="K12567" s="96"/>
      <c r="L12567" s="96"/>
      <c r="M12567" s="96"/>
      <c r="N12567" s="96"/>
      <c r="O12567" s="96"/>
      <c r="P12567" s="96"/>
    </row>
    <row r="12568" spans="1:16" x14ac:dyDescent="0.25">
      <c r="A12568" s="97">
        <v>43825</v>
      </c>
      <c r="B12568" s="101">
        <v>26</v>
      </c>
      <c r="C12568" s="92" t="str">
        <f t="shared" si="588"/>
        <v>GET /accounts/{AccountId}/statements/{StatementId}/file</v>
      </c>
      <c r="D12568" s="94" t="s">
        <v>208</v>
      </c>
      <c r="E12568" s="93" t="str">
        <f t="shared" si="589"/>
        <v>AISP</v>
      </c>
      <c r="F12568" s="93" t="str">
        <f t="shared" si="590"/>
        <v>Y</v>
      </c>
      <c r="G12568" s="95">
        <v>2123434.8715677382</v>
      </c>
      <c r="H12568" s="99">
        <v>25508.997876660975</v>
      </c>
      <c r="I12568" s="99">
        <v>92.72267947743974</v>
      </c>
      <c r="J12568" s="96"/>
      <c r="K12568" s="96"/>
      <c r="L12568" s="96"/>
      <c r="M12568" s="96"/>
      <c r="N12568" s="96"/>
      <c r="O12568" s="96"/>
      <c r="P12568" s="96"/>
    </row>
    <row r="12569" spans="1:16" x14ac:dyDescent="0.25">
      <c r="A12569" s="97">
        <v>43825</v>
      </c>
      <c r="B12569" s="101">
        <v>27</v>
      </c>
      <c r="C12569" s="92" t="str">
        <f t="shared" si="588"/>
        <v>GET /accounts/{AccountId}/statements/{StatementId}/transactions</v>
      </c>
      <c r="D12569" s="94" t="s">
        <v>208</v>
      </c>
      <c r="E12569" s="93" t="str">
        <f t="shared" si="589"/>
        <v>AISP</v>
      </c>
      <c r="F12569" s="93" t="str">
        <f t="shared" si="590"/>
        <v>Y</v>
      </c>
      <c r="G12569" s="95">
        <v>26832403.859244283</v>
      </c>
      <c r="H12569" s="99">
        <v>7159.6764406184884</v>
      </c>
      <c r="I12569" s="99">
        <v>277.33357094711658</v>
      </c>
      <c r="J12569" s="96"/>
      <c r="K12569" s="96"/>
      <c r="L12569" s="96"/>
      <c r="M12569" s="96"/>
      <c r="N12569" s="96"/>
      <c r="O12569" s="96"/>
      <c r="P12569" s="96"/>
    </row>
    <row r="12570" spans="1:16" x14ac:dyDescent="0.25">
      <c r="A12570" s="97">
        <v>43825</v>
      </c>
      <c r="B12570" s="101">
        <v>28</v>
      </c>
      <c r="C12570" s="92" t="str">
        <f t="shared" si="588"/>
        <v>GET /statements</v>
      </c>
      <c r="D12570" s="94" t="s">
        <v>208</v>
      </c>
      <c r="E12570" s="93" t="str">
        <f t="shared" si="589"/>
        <v>AISP</v>
      </c>
      <c r="F12570" s="93" t="str">
        <f t="shared" si="590"/>
        <v>Y</v>
      </c>
      <c r="G12570" s="95">
        <v>3239996.5132842534</v>
      </c>
      <c r="H12570" s="99">
        <v>39080.153033295312</v>
      </c>
      <c r="I12570" s="99">
        <v>61.200000350477019</v>
      </c>
      <c r="J12570" s="96"/>
      <c r="K12570" s="96"/>
      <c r="L12570" s="96"/>
      <c r="M12570" s="96"/>
      <c r="N12570" s="96"/>
      <c r="O12570" s="96"/>
      <c r="P12570" s="96"/>
    </row>
    <row r="12571" spans="1:16" x14ac:dyDescent="0.25">
      <c r="A12571" s="97">
        <v>43825</v>
      </c>
      <c r="B12571" s="101">
        <v>29</v>
      </c>
      <c r="C12571" s="92" t="str">
        <f t="shared" si="588"/>
        <v>POST /domestic-payment-consents</v>
      </c>
      <c r="D12571" s="94" t="s">
        <v>208</v>
      </c>
      <c r="E12571" s="93" t="str">
        <f t="shared" si="589"/>
        <v>PISP</v>
      </c>
      <c r="F12571" s="93" t="str">
        <f t="shared" si="590"/>
        <v>N</v>
      </c>
      <c r="G12571" s="95">
        <v>3903828.9025030723</v>
      </c>
      <c r="H12571" s="103">
        <v>7852.4539717757352</v>
      </c>
      <c r="I12571" s="103">
        <v>89.905887325947901</v>
      </c>
      <c r="J12571" s="96"/>
      <c r="K12571" s="96"/>
      <c r="L12571" s="96"/>
      <c r="M12571" s="96"/>
      <c r="N12571" s="96"/>
      <c r="O12571" s="96"/>
      <c r="P12571" s="96"/>
    </row>
    <row r="12572" spans="1:16" x14ac:dyDescent="0.25">
      <c r="A12572" s="97">
        <v>43825</v>
      </c>
      <c r="B12572" s="101">
        <v>30</v>
      </c>
      <c r="C12572" s="92" t="str">
        <f t="shared" si="588"/>
        <v>GET /domestic-payment-consents/{ConsentId}</v>
      </c>
      <c r="D12572" s="94" t="s">
        <v>208</v>
      </c>
      <c r="E12572" s="93" t="str">
        <f t="shared" si="589"/>
        <v>PISP</v>
      </c>
      <c r="F12572" s="93" t="str">
        <f t="shared" si="590"/>
        <v>N</v>
      </c>
      <c r="G12572" s="95">
        <v>13453570.347288383</v>
      </c>
      <c r="H12572" s="99">
        <v>16333.95075146214</v>
      </c>
      <c r="I12572" s="99">
        <v>132.11482574152259</v>
      </c>
      <c r="J12572" s="96"/>
      <c r="K12572" s="96"/>
      <c r="L12572" s="96"/>
      <c r="M12572" s="96"/>
      <c r="N12572" s="96"/>
      <c r="O12572" s="96"/>
      <c r="P12572" s="96"/>
    </row>
    <row r="12573" spans="1:16" x14ac:dyDescent="0.25">
      <c r="A12573" s="97">
        <v>43825</v>
      </c>
      <c r="B12573" s="101">
        <v>31</v>
      </c>
      <c r="C12573" s="92" t="str">
        <f t="shared" si="588"/>
        <v>POST /domestic-payments</v>
      </c>
      <c r="D12573" s="94" t="s">
        <v>208</v>
      </c>
      <c r="E12573" s="93" t="str">
        <f t="shared" si="589"/>
        <v>PISP</v>
      </c>
      <c r="F12573" s="93" t="str">
        <f t="shared" si="590"/>
        <v>Y</v>
      </c>
      <c r="G12573" s="95">
        <v>5091695.1770102493</v>
      </c>
      <c r="H12573" s="99">
        <v>16987.047372484401</v>
      </c>
      <c r="I12573" s="99">
        <v>6.3768264076714125</v>
      </c>
      <c r="J12573" s="96"/>
      <c r="K12573" s="96"/>
      <c r="L12573" s="96"/>
      <c r="M12573" s="96"/>
      <c r="N12573" s="96"/>
      <c r="O12573" s="96"/>
      <c r="P12573" s="96"/>
    </row>
    <row r="12574" spans="1:16" x14ac:dyDescent="0.25">
      <c r="A12574" s="97">
        <v>43825</v>
      </c>
      <c r="B12574" s="101">
        <v>32</v>
      </c>
      <c r="C12574" s="92" t="str">
        <f t="shared" si="588"/>
        <v>GET /domestic-payments/{DomesticPaymentId}</v>
      </c>
      <c r="D12574" s="94" t="s">
        <v>208</v>
      </c>
      <c r="E12574" s="93" t="str">
        <f t="shared" si="589"/>
        <v>PISP</v>
      </c>
      <c r="F12574" s="93" t="str">
        <f t="shared" si="590"/>
        <v>Y</v>
      </c>
      <c r="G12574" s="95">
        <v>34639595.733709432</v>
      </c>
      <c r="H12574" s="99">
        <v>42905.558873518312</v>
      </c>
      <c r="I12574" s="99">
        <v>69.793865672644984</v>
      </c>
      <c r="J12574" s="96"/>
      <c r="K12574" s="96"/>
      <c r="L12574" s="96"/>
      <c r="M12574" s="96"/>
      <c r="N12574" s="96"/>
      <c r="O12574" s="96"/>
      <c r="P12574" s="96"/>
    </row>
    <row r="12575" spans="1:16" x14ac:dyDescent="0.25">
      <c r="A12575" s="97">
        <v>43825</v>
      </c>
      <c r="B12575" s="101">
        <v>33</v>
      </c>
      <c r="C12575" s="92" t="str">
        <f t="shared" si="588"/>
        <v>POST /domestic-scheduled-payment-consents</v>
      </c>
      <c r="D12575" s="94" t="s">
        <v>208</v>
      </c>
      <c r="E12575" s="93" t="str">
        <f t="shared" si="589"/>
        <v>PISP</v>
      </c>
      <c r="F12575" s="93" t="str">
        <f t="shared" si="590"/>
        <v>N</v>
      </c>
      <c r="G12575" s="95">
        <v>17610673.096873816</v>
      </c>
      <c r="H12575" s="99">
        <v>17001.442849659099</v>
      </c>
      <c r="I12575" s="99">
        <v>95.458212375325218</v>
      </c>
      <c r="J12575" s="96"/>
      <c r="K12575" s="96"/>
      <c r="L12575" s="96"/>
      <c r="M12575" s="96"/>
      <c r="N12575" s="96"/>
      <c r="O12575" s="96"/>
      <c r="P12575" s="96"/>
    </row>
    <row r="12576" spans="1:16" x14ac:dyDescent="0.25">
      <c r="A12576" s="97">
        <v>43825</v>
      </c>
      <c r="B12576" s="101">
        <v>34</v>
      </c>
      <c r="C12576" s="92" t="str">
        <f t="shared" si="588"/>
        <v>GET /domestic-scheduled-payment-consents/{ConsentId}</v>
      </c>
      <c r="D12576" s="94" t="s">
        <v>208</v>
      </c>
      <c r="E12576" s="93" t="str">
        <f t="shared" si="589"/>
        <v>PISP</v>
      </c>
      <c r="F12576" s="93" t="str">
        <f t="shared" si="590"/>
        <v>N</v>
      </c>
      <c r="G12576" s="95">
        <v>10856481.960410174</v>
      </c>
      <c r="H12576" s="99">
        <v>12419.679118216261</v>
      </c>
      <c r="I12576" s="99">
        <v>82.070780426283335</v>
      </c>
      <c r="J12576" s="96"/>
      <c r="K12576" s="96"/>
      <c r="L12576" s="96"/>
      <c r="M12576" s="96"/>
      <c r="N12576" s="96"/>
      <c r="O12576" s="96"/>
      <c r="P12576" s="96"/>
    </row>
    <row r="12577" spans="1:16" x14ac:dyDescent="0.25">
      <c r="A12577" s="97">
        <v>43825</v>
      </c>
      <c r="B12577" s="101">
        <v>35</v>
      </c>
      <c r="C12577" s="92" t="str">
        <f t="shared" si="588"/>
        <v>POST /domestic-scheduled-payments</v>
      </c>
      <c r="D12577" s="94" t="s">
        <v>208</v>
      </c>
      <c r="E12577" s="93" t="str">
        <f t="shared" si="589"/>
        <v>PISP</v>
      </c>
      <c r="F12577" s="93" t="str">
        <f t="shared" si="590"/>
        <v>Y</v>
      </c>
      <c r="G12577" s="95">
        <v>26349917.501139477</v>
      </c>
      <c r="H12577" s="99">
        <v>40635.705747074724</v>
      </c>
      <c r="I12577" s="99">
        <v>157.57085116679497</v>
      </c>
      <c r="J12577" s="96"/>
      <c r="K12577" s="96"/>
      <c r="L12577" s="96"/>
      <c r="M12577" s="96"/>
      <c r="N12577" s="96"/>
      <c r="O12577" s="96"/>
      <c r="P12577" s="96"/>
    </row>
    <row r="12578" spans="1:16" x14ac:dyDescent="0.25">
      <c r="A12578" s="97">
        <v>43825</v>
      </c>
      <c r="B12578" s="101">
        <v>36</v>
      </c>
      <c r="C12578" s="92" t="str">
        <f t="shared" si="588"/>
        <v>GET /domestic-scheduled-payments/{DomesticScheduledPaymentId}</v>
      </c>
      <c r="D12578" s="94" t="s">
        <v>208</v>
      </c>
      <c r="E12578" s="93" t="str">
        <f t="shared" si="589"/>
        <v>PISP</v>
      </c>
      <c r="F12578" s="93" t="str">
        <f t="shared" si="590"/>
        <v>Y</v>
      </c>
      <c r="G12578" s="95">
        <v>12864806.51816185</v>
      </c>
      <c r="H12578" s="99">
        <v>35014.252001752233</v>
      </c>
      <c r="I12578" s="99">
        <v>84.412714070503483</v>
      </c>
      <c r="J12578" s="96"/>
      <c r="K12578" s="96"/>
      <c r="L12578" s="96"/>
      <c r="M12578" s="96"/>
      <c r="N12578" s="96"/>
      <c r="O12578" s="96"/>
      <c r="P12578" s="96"/>
    </row>
    <row r="12579" spans="1:16" x14ac:dyDescent="0.25">
      <c r="A12579" s="97">
        <v>43825</v>
      </c>
      <c r="B12579" s="101">
        <v>37</v>
      </c>
      <c r="C12579" s="92" t="str">
        <f t="shared" si="588"/>
        <v>POST /domestic-standing-order-consents</v>
      </c>
      <c r="D12579" s="94" t="s">
        <v>208</v>
      </c>
      <c r="E12579" s="93" t="str">
        <f t="shared" si="589"/>
        <v>PISP</v>
      </c>
      <c r="F12579" s="93" t="str">
        <f t="shared" si="590"/>
        <v>N</v>
      </c>
      <c r="G12579" s="95">
        <v>23558914.099366777</v>
      </c>
      <c r="H12579" s="99">
        <v>25870.555819421137</v>
      </c>
      <c r="I12579" s="99">
        <v>195.89460751412847</v>
      </c>
      <c r="J12579" s="96"/>
      <c r="K12579" s="96"/>
      <c r="L12579" s="96"/>
      <c r="M12579" s="96"/>
      <c r="N12579" s="96"/>
      <c r="O12579" s="96"/>
      <c r="P12579" s="96"/>
    </row>
    <row r="12580" spans="1:16" x14ac:dyDescent="0.25">
      <c r="A12580" s="97">
        <v>43825</v>
      </c>
      <c r="B12580" s="101">
        <v>38</v>
      </c>
      <c r="C12580" s="92" t="str">
        <f t="shared" si="588"/>
        <v>GET /domestic-standing-order-consents/{ConsentId}</v>
      </c>
      <c r="D12580" s="94" t="s">
        <v>208</v>
      </c>
      <c r="E12580" s="93" t="str">
        <f t="shared" si="589"/>
        <v>PISP</v>
      </c>
      <c r="F12580" s="93" t="str">
        <f t="shared" si="590"/>
        <v>N</v>
      </c>
      <c r="G12580" s="95">
        <v>25970511.338465072</v>
      </c>
      <c r="H12580" s="99">
        <v>30753.107071971364</v>
      </c>
      <c r="I12580" s="99">
        <v>206.11695551727939</v>
      </c>
      <c r="J12580" s="96"/>
      <c r="K12580" s="96"/>
      <c r="L12580" s="96"/>
      <c r="M12580" s="96"/>
      <c r="N12580" s="96"/>
      <c r="O12580" s="96"/>
      <c r="P12580" s="96"/>
    </row>
    <row r="12581" spans="1:16" x14ac:dyDescent="0.25">
      <c r="A12581" s="97">
        <v>43825</v>
      </c>
      <c r="B12581" s="101">
        <v>39</v>
      </c>
      <c r="C12581" s="92" t="str">
        <f t="shared" si="588"/>
        <v>POST /domestic-standing-orders</v>
      </c>
      <c r="D12581" s="94" t="s">
        <v>208</v>
      </c>
      <c r="E12581" s="93" t="str">
        <f t="shared" si="589"/>
        <v>PISP</v>
      </c>
      <c r="F12581" s="93" t="str">
        <f t="shared" si="590"/>
        <v>Y</v>
      </c>
      <c r="G12581" s="95">
        <v>8189931.9290788909</v>
      </c>
      <c r="H12581" s="99">
        <v>19947.999575577731</v>
      </c>
      <c r="I12581" s="99">
        <v>2.1409484321018866</v>
      </c>
      <c r="J12581" s="96"/>
      <c r="K12581" s="96"/>
      <c r="L12581" s="96"/>
      <c r="M12581" s="96"/>
      <c r="N12581" s="96"/>
      <c r="O12581" s="96"/>
      <c r="P12581" s="96"/>
    </row>
    <row r="12582" spans="1:16" x14ac:dyDescent="0.25">
      <c r="A12582" s="97">
        <v>43825</v>
      </c>
      <c r="B12582" s="101">
        <v>40</v>
      </c>
      <c r="C12582" s="92" t="str">
        <f t="shared" si="588"/>
        <v>GET /domestic-standing-orders/{DomesticStandingOrderId}</v>
      </c>
      <c r="D12582" s="94" t="s">
        <v>208</v>
      </c>
      <c r="E12582" s="93" t="str">
        <f t="shared" si="589"/>
        <v>PISP</v>
      </c>
      <c r="F12582" s="93" t="str">
        <f t="shared" si="590"/>
        <v>Y</v>
      </c>
      <c r="G12582" s="95">
        <v>6182254.9425225565</v>
      </c>
      <c r="H12582" s="99">
        <v>8440.1825048112059</v>
      </c>
      <c r="I12582" s="99">
        <v>246.02095810430939</v>
      </c>
      <c r="J12582" s="96"/>
      <c r="K12582" s="96"/>
      <c r="L12582" s="96"/>
      <c r="M12582" s="96"/>
      <c r="N12582" s="96"/>
      <c r="O12582" s="96"/>
      <c r="P12582" s="96"/>
    </row>
    <row r="12583" spans="1:16" x14ac:dyDescent="0.25">
      <c r="A12583" s="97">
        <v>43825</v>
      </c>
      <c r="B12583" s="101">
        <v>41</v>
      </c>
      <c r="C12583" s="92" t="str">
        <f t="shared" si="588"/>
        <v>POST /international-payment-consents</v>
      </c>
      <c r="D12583" s="94" t="s">
        <v>208</v>
      </c>
      <c r="E12583" s="93" t="str">
        <f t="shared" si="589"/>
        <v>PISP</v>
      </c>
      <c r="F12583" s="93" t="str">
        <f t="shared" si="590"/>
        <v>N</v>
      </c>
      <c r="G12583" s="95">
        <v>32471338.642477192</v>
      </c>
      <c r="H12583" s="99">
        <v>44761.355987719682</v>
      </c>
      <c r="I12583" s="99">
        <v>63.761413441843821</v>
      </c>
      <c r="J12583" s="96"/>
      <c r="K12583" s="96"/>
      <c r="L12583" s="96"/>
      <c r="M12583" s="96"/>
      <c r="N12583" s="96"/>
      <c r="O12583" s="96"/>
      <c r="P12583" s="96"/>
    </row>
    <row r="12584" spans="1:16" x14ac:dyDescent="0.25">
      <c r="A12584" s="97">
        <v>43825</v>
      </c>
      <c r="B12584" s="101">
        <v>42</v>
      </c>
      <c r="C12584" s="92" t="str">
        <f t="shared" si="588"/>
        <v>GET /international-payment-consents/{ConsentId}</v>
      </c>
      <c r="D12584" s="94" t="s">
        <v>208</v>
      </c>
      <c r="E12584" s="93" t="str">
        <f t="shared" si="589"/>
        <v>PISP</v>
      </c>
      <c r="F12584" s="93" t="str">
        <f t="shared" si="590"/>
        <v>N</v>
      </c>
      <c r="G12584" s="95">
        <v>26930146.318585172</v>
      </c>
      <c r="H12584" s="99">
        <v>31147.401107891845</v>
      </c>
      <c r="I12584" s="99">
        <v>247.02044872655048</v>
      </c>
      <c r="J12584" s="96"/>
      <c r="K12584" s="96"/>
      <c r="L12584" s="96"/>
      <c r="M12584" s="96"/>
      <c r="N12584" s="96"/>
      <c r="O12584" s="96"/>
      <c r="P12584" s="96"/>
    </row>
    <row r="12585" spans="1:16" x14ac:dyDescent="0.25">
      <c r="A12585" s="97">
        <v>43825</v>
      </c>
      <c r="B12585" s="101">
        <v>43</v>
      </c>
      <c r="C12585" s="92" t="str">
        <f t="shared" si="588"/>
        <v>POST /international-payments</v>
      </c>
      <c r="D12585" s="94" t="s">
        <v>208</v>
      </c>
      <c r="E12585" s="93" t="str">
        <f t="shared" si="589"/>
        <v>PISP</v>
      </c>
      <c r="F12585" s="93" t="str">
        <f t="shared" si="590"/>
        <v>Y</v>
      </c>
      <c r="G12585" s="95">
        <v>37857247.523729727</v>
      </c>
      <c r="H12585" s="99">
        <v>42991.78472309895</v>
      </c>
      <c r="I12585" s="99">
        <v>46.090082073389851</v>
      </c>
      <c r="J12585" s="96"/>
      <c r="K12585" s="96"/>
      <c r="L12585" s="96"/>
      <c r="M12585" s="96"/>
      <c r="N12585" s="96"/>
      <c r="O12585" s="96"/>
      <c r="P12585" s="96"/>
    </row>
    <row r="12586" spans="1:16" x14ac:dyDescent="0.25">
      <c r="A12586" s="97">
        <v>43825</v>
      </c>
      <c r="B12586" s="101">
        <v>44</v>
      </c>
      <c r="C12586" s="92" t="str">
        <f t="shared" si="588"/>
        <v>GET /international-payments/{InternationalPaymentId}</v>
      </c>
      <c r="D12586" s="94" t="s">
        <v>208</v>
      </c>
      <c r="E12586" s="93" t="str">
        <f t="shared" si="589"/>
        <v>PISP</v>
      </c>
      <c r="F12586" s="93" t="str">
        <f t="shared" si="590"/>
        <v>Y</v>
      </c>
      <c r="G12586" s="95">
        <v>13238518.627388624</v>
      </c>
      <c r="H12586" s="99">
        <v>19403.225541900971</v>
      </c>
      <c r="I12586" s="99">
        <v>65.616349899905615</v>
      </c>
      <c r="J12586" s="96"/>
      <c r="K12586" s="96"/>
      <c r="L12586" s="96"/>
      <c r="M12586" s="96"/>
      <c r="N12586" s="96"/>
      <c r="O12586" s="96"/>
      <c r="P12586" s="96"/>
    </row>
    <row r="12587" spans="1:16" x14ac:dyDescent="0.25">
      <c r="A12587" s="97">
        <v>43825</v>
      </c>
      <c r="B12587" s="101">
        <v>45</v>
      </c>
      <c r="C12587" s="92" t="str">
        <f t="shared" si="588"/>
        <v>POST /international-scheduled-payment-consents</v>
      </c>
      <c r="D12587" s="94" t="s">
        <v>208</v>
      </c>
      <c r="E12587" s="93" t="str">
        <f t="shared" si="589"/>
        <v>PISP</v>
      </c>
      <c r="F12587" s="93" t="str">
        <f t="shared" si="590"/>
        <v>N</v>
      </c>
      <c r="G12587" s="95">
        <v>24518915.012125466</v>
      </c>
      <c r="H12587" s="99">
        <v>32994.499261407509</v>
      </c>
      <c r="I12587" s="99">
        <v>16.18577971339792</v>
      </c>
      <c r="J12587" s="96"/>
      <c r="K12587" s="96"/>
      <c r="L12587" s="96"/>
      <c r="M12587" s="96"/>
      <c r="N12587" s="96"/>
      <c r="O12587" s="96"/>
      <c r="P12587" s="96"/>
    </row>
    <row r="12588" spans="1:16" x14ac:dyDescent="0.25">
      <c r="A12588" s="97">
        <v>43825</v>
      </c>
      <c r="B12588" s="101">
        <v>46</v>
      </c>
      <c r="C12588" s="92" t="str">
        <f t="shared" si="588"/>
        <v>GET /international-scheduled-payment-consents/{ConsentId}</v>
      </c>
      <c r="D12588" s="94" t="s">
        <v>208</v>
      </c>
      <c r="E12588" s="93" t="str">
        <f t="shared" si="589"/>
        <v>PISP</v>
      </c>
      <c r="F12588" s="93" t="str">
        <f t="shared" si="590"/>
        <v>N</v>
      </c>
      <c r="G12588" s="95">
        <v>9299366.5276805703</v>
      </c>
      <c r="H12588" s="99">
        <v>27880.18906786598</v>
      </c>
      <c r="I12588" s="99">
        <v>24.650806221586947</v>
      </c>
      <c r="J12588" s="96"/>
      <c r="K12588" s="96"/>
      <c r="L12588" s="96"/>
      <c r="M12588" s="96"/>
      <c r="N12588" s="96"/>
      <c r="O12588" s="96"/>
      <c r="P12588" s="96"/>
    </row>
    <row r="12589" spans="1:16" x14ac:dyDescent="0.25">
      <c r="A12589" s="97">
        <v>43825</v>
      </c>
      <c r="B12589" s="101">
        <v>47</v>
      </c>
      <c r="C12589" s="92" t="str">
        <f t="shared" si="588"/>
        <v>POST /international-scheduled-payments</v>
      </c>
      <c r="D12589" s="94" t="s">
        <v>208</v>
      </c>
      <c r="E12589" s="93" t="str">
        <f t="shared" si="589"/>
        <v>PISP</v>
      </c>
      <c r="F12589" s="93" t="str">
        <f t="shared" si="590"/>
        <v>Y</v>
      </c>
      <c r="G12589" s="95">
        <v>14754722.137157312</v>
      </c>
      <c r="H12589" s="99">
        <v>24056.295340794302</v>
      </c>
      <c r="I12589" s="99">
        <v>76.354205103572824</v>
      </c>
      <c r="J12589" s="96"/>
      <c r="K12589" s="96"/>
      <c r="L12589" s="96"/>
      <c r="M12589" s="96"/>
      <c r="N12589" s="96"/>
      <c r="O12589" s="96"/>
      <c r="P12589" s="96"/>
    </row>
    <row r="12590" spans="1:16" x14ac:dyDescent="0.25">
      <c r="A12590" s="97">
        <v>43825</v>
      </c>
      <c r="B12590" s="101">
        <v>48</v>
      </c>
      <c r="C12590" s="92" t="str">
        <f t="shared" si="588"/>
        <v>GET /international-scheduled-payments/{InternationalScheduledPaymentId}</v>
      </c>
      <c r="D12590" s="94" t="s">
        <v>208</v>
      </c>
      <c r="E12590" s="93" t="str">
        <f t="shared" si="589"/>
        <v>PISP</v>
      </c>
      <c r="F12590" s="93" t="str">
        <f t="shared" si="590"/>
        <v>Y</v>
      </c>
      <c r="G12590" s="95">
        <v>20616351.217702903</v>
      </c>
      <c r="H12590" s="99">
        <v>34695.463817214244</v>
      </c>
      <c r="I12590" s="99">
        <v>49.838608283625192</v>
      </c>
      <c r="J12590" s="96"/>
      <c r="K12590" s="96"/>
      <c r="L12590" s="96"/>
      <c r="M12590" s="96"/>
      <c r="N12590" s="96"/>
      <c r="O12590" s="96"/>
      <c r="P12590" s="96"/>
    </row>
    <row r="12591" spans="1:16" x14ac:dyDescent="0.25">
      <c r="A12591" s="97">
        <v>43825</v>
      </c>
      <c r="B12591" s="101">
        <v>49</v>
      </c>
      <c r="C12591" s="92" t="str">
        <f t="shared" si="588"/>
        <v>POST /international-standing-order-consents</v>
      </c>
      <c r="D12591" s="94" t="s">
        <v>208</v>
      </c>
      <c r="E12591" s="93" t="str">
        <f t="shared" si="589"/>
        <v>PISP</v>
      </c>
      <c r="F12591" s="93" t="str">
        <f t="shared" si="590"/>
        <v>N</v>
      </c>
      <c r="G12591" s="95">
        <v>3494580.2694014823</v>
      </c>
      <c r="H12591" s="99">
        <v>11261.875384205687</v>
      </c>
      <c r="I12591" s="99">
        <v>6.0939953120421784</v>
      </c>
      <c r="J12591" s="96"/>
      <c r="K12591" s="96"/>
      <c r="L12591" s="96"/>
      <c r="M12591" s="96"/>
      <c r="N12591" s="96"/>
      <c r="O12591" s="96"/>
      <c r="P12591" s="96"/>
    </row>
    <row r="12592" spans="1:16" x14ac:dyDescent="0.25">
      <c r="A12592" s="97">
        <v>43825</v>
      </c>
      <c r="B12592" s="101">
        <v>50</v>
      </c>
      <c r="C12592" s="92" t="str">
        <f t="shared" si="588"/>
        <v>GET /international-standing-order-consents/{ConsentId}</v>
      </c>
      <c r="D12592" s="94" t="s">
        <v>208</v>
      </c>
      <c r="E12592" s="93" t="str">
        <f t="shared" si="589"/>
        <v>PISP</v>
      </c>
      <c r="F12592" s="93" t="str">
        <f t="shared" si="590"/>
        <v>N</v>
      </c>
      <c r="G12592" s="95">
        <v>17694992.597466178</v>
      </c>
      <c r="H12592" s="99">
        <v>29500.811876674717</v>
      </c>
      <c r="I12592" s="99">
        <v>245.5266676666993</v>
      </c>
      <c r="J12592" s="96"/>
      <c r="K12592" s="96"/>
      <c r="L12592" s="96"/>
      <c r="M12592" s="96"/>
      <c r="N12592" s="96"/>
      <c r="O12592" s="96"/>
      <c r="P12592" s="96"/>
    </row>
    <row r="12593" spans="1:16" x14ac:dyDescent="0.25">
      <c r="A12593" s="97">
        <v>43825</v>
      </c>
      <c r="B12593" s="101">
        <v>51</v>
      </c>
      <c r="C12593" s="92" t="str">
        <f t="shared" si="588"/>
        <v>POST /international-standing-orders</v>
      </c>
      <c r="D12593" s="94" t="s">
        <v>208</v>
      </c>
      <c r="E12593" s="93" t="str">
        <f t="shared" si="589"/>
        <v>PISP</v>
      </c>
      <c r="F12593" s="93" t="str">
        <f t="shared" si="590"/>
        <v>Y</v>
      </c>
      <c r="G12593" s="95">
        <v>15504187.231512163</v>
      </c>
      <c r="H12593" s="99">
        <v>24740.003634899127</v>
      </c>
      <c r="I12593" s="99">
        <v>223.80847529631575</v>
      </c>
      <c r="J12593" s="96"/>
      <c r="K12593" s="96"/>
      <c r="L12593" s="96"/>
      <c r="M12593" s="96"/>
      <c r="N12593" s="96"/>
      <c r="O12593" s="96"/>
      <c r="P12593" s="96"/>
    </row>
    <row r="12594" spans="1:16" x14ac:dyDescent="0.25">
      <c r="A12594" s="97">
        <v>43825</v>
      </c>
      <c r="B12594" s="101">
        <v>52</v>
      </c>
      <c r="C12594" s="92" t="str">
        <f t="shared" si="588"/>
        <v>GET /international-standing-orders/{InternationalStandingOrderPaymentId}</v>
      </c>
      <c r="D12594" s="94" t="s">
        <v>208</v>
      </c>
      <c r="E12594" s="93" t="str">
        <f t="shared" si="589"/>
        <v>PISP</v>
      </c>
      <c r="F12594" s="93" t="str">
        <f t="shared" si="590"/>
        <v>Y</v>
      </c>
      <c r="G12594" s="95">
        <v>5784128.4798899358</v>
      </c>
      <c r="H12594" s="99">
        <v>18294.56109236371</v>
      </c>
      <c r="I12594" s="99">
        <v>74.440477400814274</v>
      </c>
      <c r="J12594" s="96"/>
      <c r="K12594" s="96"/>
      <c r="L12594" s="96"/>
      <c r="M12594" s="96"/>
      <c r="N12594" s="96"/>
      <c r="O12594" s="96"/>
      <c r="P12594" s="96"/>
    </row>
    <row r="12595" spans="1:16" x14ac:dyDescent="0.25">
      <c r="A12595" s="97">
        <v>43825</v>
      </c>
      <c r="B12595" s="101">
        <v>53</v>
      </c>
      <c r="C12595" s="92" t="str">
        <f t="shared" si="588"/>
        <v>POST /file-payment-consents</v>
      </c>
      <c r="D12595" s="94" t="s">
        <v>208</v>
      </c>
      <c r="E12595" s="93" t="str">
        <f t="shared" si="589"/>
        <v>PISP</v>
      </c>
      <c r="F12595" s="93" t="str">
        <f t="shared" si="590"/>
        <v>N</v>
      </c>
      <c r="G12595" s="95">
        <v>12715758.455094453</v>
      </c>
      <c r="H12595" s="99">
        <v>15353.934782767885</v>
      </c>
      <c r="I12595" s="99">
        <v>20.071257661394434</v>
      </c>
      <c r="J12595" s="96"/>
      <c r="K12595" s="96"/>
      <c r="L12595" s="96"/>
      <c r="M12595" s="96"/>
      <c r="N12595" s="96"/>
      <c r="O12595" s="96"/>
      <c r="P12595" s="96"/>
    </row>
    <row r="12596" spans="1:16" x14ac:dyDescent="0.25">
      <c r="A12596" s="97">
        <v>43825</v>
      </c>
      <c r="B12596" s="101">
        <v>54</v>
      </c>
      <c r="C12596" s="92" t="str">
        <f t="shared" si="588"/>
        <v>GET /file-payment-consents/{ConsentId}</v>
      </c>
      <c r="D12596" s="94" t="s">
        <v>208</v>
      </c>
      <c r="E12596" s="93" t="str">
        <f t="shared" si="589"/>
        <v>PISP</v>
      </c>
      <c r="F12596" s="93" t="str">
        <f t="shared" si="590"/>
        <v>N</v>
      </c>
      <c r="G12596" s="95">
        <v>21340695.172578987</v>
      </c>
      <c r="H12596" s="99">
        <v>25466.235835842606</v>
      </c>
      <c r="I12596" s="99">
        <v>208.16145240026657</v>
      </c>
      <c r="J12596" s="96"/>
      <c r="K12596" s="96"/>
      <c r="L12596" s="96"/>
      <c r="M12596" s="96"/>
      <c r="N12596" s="96"/>
      <c r="O12596" s="96"/>
      <c r="P12596" s="96"/>
    </row>
    <row r="12597" spans="1:16" x14ac:dyDescent="0.25">
      <c r="A12597" s="97">
        <v>43825</v>
      </c>
      <c r="B12597" s="101">
        <v>55</v>
      </c>
      <c r="C12597" s="92" t="str">
        <f t="shared" si="588"/>
        <v>POST /file-payment-consents/{ConsentId}/file</v>
      </c>
      <c r="D12597" s="94" t="s">
        <v>208</v>
      </c>
      <c r="E12597" s="93" t="str">
        <f t="shared" si="589"/>
        <v>PISP</v>
      </c>
      <c r="F12597" s="93" t="str">
        <f t="shared" si="590"/>
        <v>N</v>
      </c>
      <c r="G12597" s="95">
        <v>22408808.0861874</v>
      </c>
      <c r="H12597" s="99">
        <v>32484.118506112995</v>
      </c>
      <c r="I12597" s="99">
        <v>70.6976946283026</v>
      </c>
      <c r="J12597" s="96"/>
      <c r="K12597" s="96"/>
      <c r="L12597" s="96"/>
      <c r="M12597" s="96"/>
      <c r="N12597" s="96"/>
      <c r="O12597" s="96"/>
      <c r="P12597" s="96"/>
    </row>
    <row r="12598" spans="1:16" x14ac:dyDescent="0.25">
      <c r="A12598" s="97">
        <v>43825</v>
      </c>
      <c r="B12598" s="101">
        <v>56</v>
      </c>
      <c r="C12598" s="92" t="str">
        <f t="shared" si="588"/>
        <v>GET /file-payment-consents/{ConsentId}/file</v>
      </c>
      <c r="D12598" s="94" t="s">
        <v>208</v>
      </c>
      <c r="E12598" s="93" t="str">
        <f t="shared" si="589"/>
        <v>PISP</v>
      </c>
      <c r="F12598" s="93" t="str">
        <f t="shared" si="590"/>
        <v>N</v>
      </c>
      <c r="G12598" s="95">
        <v>22317259.480823822</v>
      </c>
      <c r="H12598" s="99">
        <v>30745.141011561551</v>
      </c>
      <c r="I12598" s="99">
        <v>44.492520054270877</v>
      </c>
      <c r="J12598" s="96"/>
      <c r="K12598" s="96"/>
      <c r="L12598" s="96"/>
      <c r="M12598" s="96"/>
      <c r="N12598" s="96"/>
      <c r="O12598" s="96"/>
      <c r="P12598" s="96"/>
    </row>
    <row r="12599" spans="1:16" x14ac:dyDescent="0.25">
      <c r="A12599" s="97">
        <v>43825</v>
      </c>
      <c r="B12599" s="101">
        <v>57</v>
      </c>
      <c r="C12599" s="92" t="str">
        <f t="shared" si="588"/>
        <v>POST /file-payments</v>
      </c>
      <c r="D12599" s="94" t="s">
        <v>208</v>
      </c>
      <c r="E12599" s="93" t="str">
        <f t="shared" si="589"/>
        <v>PISP</v>
      </c>
      <c r="F12599" s="93" t="str">
        <f t="shared" si="590"/>
        <v>Y</v>
      </c>
      <c r="G12599" s="95">
        <v>354483580.57899535</v>
      </c>
      <c r="H12599" s="99">
        <v>3793.0238351245403</v>
      </c>
      <c r="I12599" s="99">
        <v>61.949496435003688</v>
      </c>
      <c r="J12599" s="96"/>
      <c r="K12599" s="96"/>
      <c r="L12599" s="96"/>
      <c r="M12599" s="96"/>
      <c r="N12599" s="96"/>
      <c r="O12599" s="96"/>
      <c r="P12599" s="96"/>
    </row>
    <row r="12600" spans="1:16" x14ac:dyDescent="0.25">
      <c r="A12600" s="97">
        <v>43825</v>
      </c>
      <c r="B12600" s="101">
        <v>58</v>
      </c>
      <c r="C12600" s="92" t="str">
        <f t="shared" si="588"/>
        <v>GET /file-payments/{FilePaymentId}</v>
      </c>
      <c r="D12600" s="94" t="s">
        <v>208</v>
      </c>
      <c r="E12600" s="93" t="str">
        <f t="shared" si="589"/>
        <v>PISP</v>
      </c>
      <c r="F12600" s="93" t="str">
        <f t="shared" si="590"/>
        <v>Y</v>
      </c>
      <c r="G12600" s="95">
        <v>66411164.917889401</v>
      </c>
      <c r="H12600" s="99">
        <v>774.77137749801545</v>
      </c>
      <c r="I12600" s="99">
        <v>118.24594598543965</v>
      </c>
      <c r="J12600" s="96"/>
      <c r="K12600" s="96"/>
      <c r="L12600" s="96"/>
      <c r="M12600" s="96"/>
      <c r="N12600" s="96"/>
      <c r="O12600" s="96"/>
      <c r="P12600" s="96"/>
    </row>
    <row r="12601" spans="1:16" x14ac:dyDescent="0.25">
      <c r="A12601" s="97">
        <v>43825</v>
      </c>
      <c r="B12601" s="101">
        <v>59</v>
      </c>
      <c r="C12601" s="92" t="str">
        <f t="shared" si="588"/>
        <v>GET /file-payments/{FilePaymentId}/report-file</v>
      </c>
      <c r="D12601" s="94" t="s">
        <v>208</v>
      </c>
      <c r="E12601" s="93" t="str">
        <f t="shared" si="589"/>
        <v>PISP</v>
      </c>
      <c r="F12601" s="93" t="str">
        <f t="shared" si="590"/>
        <v>Y</v>
      </c>
      <c r="G12601" s="95">
        <v>54182058.638941847</v>
      </c>
      <c r="H12601" s="99">
        <v>2388.281951076081</v>
      </c>
      <c r="I12601" s="99">
        <v>76.729540980783</v>
      </c>
      <c r="J12601" s="96"/>
      <c r="K12601" s="96"/>
      <c r="L12601" s="96"/>
      <c r="M12601" s="96"/>
      <c r="N12601" s="96"/>
      <c r="O12601" s="96"/>
      <c r="P12601" s="96"/>
    </row>
    <row r="12602" spans="1:16" x14ac:dyDescent="0.25">
      <c r="A12602" s="97">
        <v>43825</v>
      </c>
      <c r="B12602" s="101">
        <v>60</v>
      </c>
      <c r="C12602" s="92" t="str">
        <f t="shared" si="588"/>
        <v>POST /funds-confirmation-consents</v>
      </c>
      <c r="D12602" s="94" t="s">
        <v>208</v>
      </c>
      <c r="E12602" s="93" t="str">
        <f t="shared" si="589"/>
        <v>CoF</v>
      </c>
      <c r="F12602" s="93" t="str">
        <f t="shared" si="590"/>
        <v>N</v>
      </c>
      <c r="G12602" s="95">
        <v>13606733.47419758</v>
      </c>
      <c r="H12602" s="99">
        <v>15868.728521337061</v>
      </c>
      <c r="I12602" s="99">
        <v>11.869611409234983</v>
      </c>
      <c r="J12602" s="96"/>
      <c r="K12602" s="96"/>
      <c r="L12602" s="96"/>
      <c r="M12602" s="96"/>
      <c r="N12602" s="96"/>
      <c r="O12602" s="96"/>
      <c r="P12602" s="96"/>
    </row>
    <row r="12603" spans="1:16" x14ac:dyDescent="0.25">
      <c r="A12603" s="97">
        <v>43825</v>
      </c>
      <c r="B12603" s="101">
        <v>61</v>
      </c>
      <c r="C12603" s="92" t="str">
        <f t="shared" si="588"/>
        <v>GET /funds-confirmation-consents/{ConsentId}</v>
      </c>
      <c r="D12603" s="94" t="s">
        <v>208</v>
      </c>
      <c r="E12603" s="93" t="str">
        <f t="shared" si="589"/>
        <v>CoF</v>
      </c>
      <c r="F12603" s="93" t="str">
        <f t="shared" si="590"/>
        <v>N</v>
      </c>
      <c r="G12603" s="95">
        <v>21318359.980996355</v>
      </c>
      <c r="H12603" s="99">
        <v>43136.472019241664</v>
      </c>
      <c r="I12603" s="99">
        <v>195.55764669217086</v>
      </c>
      <c r="J12603" s="96"/>
      <c r="K12603" s="96"/>
      <c r="L12603" s="96"/>
      <c r="M12603" s="96"/>
      <c r="N12603" s="96"/>
      <c r="O12603" s="96"/>
      <c r="P12603" s="96"/>
    </row>
    <row r="12604" spans="1:16" x14ac:dyDescent="0.25">
      <c r="A12604" s="97">
        <v>43825</v>
      </c>
      <c r="B12604" s="101">
        <v>62</v>
      </c>
      <c r="C12604" s="92" t="str">
        <f t="shared" si="588"/>
        <v>DELETE /funds-confirmation-consents/{ConsentId}</v>
      </c>
      <c r="D12604" s="94" t="s">
        <v>208</v>
      </c>
      <c r="E12604" s="93" t="str">
        <f t="shared" si="589"/>
        <v>CoF</v>
      </c>
      <c r="F12604" s="93" t="str">
        <f t="shared" si="590"/>
        <v>N</v>
      </c>
      <c r="G12604" s="95">
        <v>6211659.6865252275</v>
      </c>
      <c r="H12604" s="99">
        <v>13971.14416138508</v>
      </c>
      <c r="I12604" s="99">
        <v>111.27947179102458</v>
      </c>
      <c r="J12604" s="96"/>
      <c r="K12604" s="96"/>
      <c r="L12604" s="96"/>
      <c r="M12604" s="96"/>
      <c r="N12604" s="96"/>
      <c r="O12604" s="96"/>
      <c r="P12604" s="96"/>
    </row>
    <row r="12605" spans="1:16" x14ac:dyDescent="0.25">
      <c r="A12605" s="97">
        <v>43825</v>
      </c>
      <c r="B12605" s="101">
        <v>63</v>
      </c>
      <c r="C12605" s="92" t="str">
        <f t="shared" si="588"/>
        <v>POST /funds-confirmations</v>
      </c>
      <c r="D12605" s="94" t="s">
        <v>208</v>
      </c>
      <c r="E12605" s="93" t="str">
        <f t="shared" si="589"/>
        <v>CoF</v>
      </c>
      <c r="F12605" s="93" t="str">
        <f t="shared" si="590"/>
        <v>Y</v>
      </c>
      <c r="G12605" s="95">
        <v>8824703.040429147</v>
      </c>
      <c r="H12605" s="99">
        <v>17274.381701921757</v>
      </c>
      <c r="I12605" s="99">
        <v>216.32780981360025</v>
      </c>
      <c r="J12605" s="96"/>
      <c r="K12605" s="96"/>
      <c r="L12605" s="96"/>
      <c r="M12605" s="96"/>
      <c r="N12605" s="96"/>
      <c r="O12605" s="96"/>
      <c r="P12605" s="96"/>
    </row>
    <row r="12606" spans="1:16" x14ac:dyDescent="0.25">
      <c r="A12606" s="97">
        <v>43825</v>
      </c>
      <c r="B12606" s="101">
        <v>75</v>
      </c>
      <c r="C12606" s="92" t="str">
        <f t="shared" si="588"/>
        <v>GET /domestic-payment-consents/{ConsentId}/funds-confirmation</v>
      </c>
      <c r="D12606" s="94" t="s">
        <v>208</v>
      </c>
      <c r="E12606" s="93" t="str">
        <f t="shared" si="589"/>
        <v>CoF</v>
      </c>
      <c r="F12606" s="93" t="str">
        <f t="shared" si="590"/>
        <v>Y</v>
      </c>
      <c r="G12606" s="95">
        <v>4384318.4718692834</v>
      </c>
      <c r="H12606" s="99">
        <v>6282.2199737758865</v>
      </c>
      <c r="I12606" s="99">
        <v>223.89361177418758</v>
      </c>
      <c r="J12606" s="96"/>
      <c r="K12606" s="96"/>
      <c r="L12606" s="96"/>
      <c r="M12606" s="96"/>
      <c r="N12606" s="96"/>
      <c r="O12606" s="96"/>
      <c r="P12606" s="96"/>
    </row>
    <row r="12607" spans="1:16" x14ac:dyDescent="0.25">
      <c r="A12607" s="97">
        <v>43825</v>
      </c>
      <c r="B12607" s="101">
        <v>76</v>
      </c>
      <c r="C12607" s="92" t="str">
        <f t="shared" si="588"/>
        <v>GET /international-payment-consents/{ConsentId}/funds-confirmation</v>
      </c>
      <c r="D12607" s="94" t="s">
        <v>208</v>
      </c>
      <c r="E12607" s="93" t="str">
        <f t="shared" si="589"/>
        <v>CoF</v>
      </c>
      <c r="F12607" s="93" t="str">
        <f t="shared" si="590"/>
        <v>Y</v>
      </c>
      <c r="G12607" s="95">
        <v>17084074.297677346</v>
      </c>
      <c r="H12607" s="99">
        <v>41597.159670592948</v>
      </c>
      <c r="I12607" s="99">
        <v>91.096364639729288</v>
      </c>
      <c r="J12607" s="96"/>
      <c r="K12607" s="96"/>
      <c r="L12607" s="96"/>
      <c r="M12607" s="96"/>
      <c r="N12607" s="96"/>
      <c r="O12607" s="96"/>
      <c r="P12607" s="96"/>
    </row>
    <row r="12608" spans="1:16" x14ac:dyDescent="0.25">
      <c r="A12608" s="97">
        <v>43825</v>
      </c>
      <c r="B12608" s="101">
        <v>77</v>
      </c>
      <c r="C12608" s="92" t="str">
        <f t="shared" si="588"/>
        <v>GET /international-scheduled-payment-consents/{ConsentId}/funds-confirmation</v>
      </c>
      <c r="D12608" s="94" t="s">
        <v>208</v>
      </c>
      <c r="E12608" s="93" t="str">
        <f t="shared" si="589"/>
        <v>CoF</v>
      </c>
      <c r="F12608" s="93" t="str">
        <f t="shared" si="590"/>
        <v>Y</v>
      </c>
      <c r="G12608" s="95">
        <v>34404220.169685282</v>
      </c>
      <c r="H12608" s="99">
        <v>47655.178088011242</v>
      </c>
      <c r="I12608" s="99">
        <v>8.5485366864338612</v>
      </c>
      <c r="J12608" s="96"/>
      <c r="K12608" s="96"/>
      <c r="L12608" s="96"/>
      <c r="M12608" s="96"/>
      <c r="N12608" s="96"/>
      <c r="O12608" s="96"/>
      <c r="P12608" s="96"/>
    </row>
    <row r="12609" spans="1:16" x14ac:dyDescent="0.25">
      <c r="A12609" s="97">
        <v>43825</v>
      </c>
      <c r="B12609" s="101">
        <v>78</v>
      </c>
      <c r="C12609" s="92" t="str">
        <f t="shared" si="588"/>
        <v>GET /accounts/{AccountId}/parties</v>
      </c>
      <c r="D12609" s="94" t="s">
        <v>208</v>
      </c>
      <c r="E12609" s="93" t="str">
        <f t="shared" si="589"/>
        <v>AISP</v>
      </c>
      <c r="F12609" s="93" t="str">
        <f t="shared" si="590"/>
        <v>Y</v>
      </c>
      <c r="G12609" s="104">
        <v>1126052.1714792058</v>
      </c>
      <c r="H12609" s="99">
        <v>47007.740264211352</v>
      </c>
      <c r="I12609" s="99">
        <v>0</v>
      </c>
      <c r="J12609" s="96"/>
      <c r="K12609" s="96"/>
      <c r="L12609" s="96"/>
      <c r="M12609" s="96"/>
      <c r="N12609" s="96"/>
      <c r="O12609" s="96"/>
      <c r="P12609" s="96"/>
    </row>
    <row r="12610" spans="1:16" x14ac:dyDescent="0.25">
      <c r="A12610" s="97">
        <v>43825</v>
      </c>
      <c r="B12610" s="101">
        <v>79</v>
      </c>
      <c r="C12610" s="92" t="str">
        <f t="shared" si="588"/>
        <v>GET /domestic-payments/{DomesticPaymentId}/payment-details</v>
      </c>
      <c r="D12610" s="94" t="s">
        <v>208</v>
      </c>
      <c r="E12610" s="93" t="str">
        <f t="shared" si="589"/>
        <v>PISP</v>
      </c>
      <c r="F12610" s="93" t="str">
        <f t="shared" si="590"/>
        <v>Y</v>
      </c>
      <c r="G12610" s="104">
        <v>38103555.307080381</v>
      </c>
      <c r="H12610" s="99">
        <v>47196.11476087015</v>
      </c>
      <c r="I12610" s="99">
        <v>76.773252239909482</v>
      </c>
      <c r="J12610" s="96"/>
      <c r="K12610" s="96"/>
      <c r="L12610" s="96"/>
      <c r="M12610" s="96"/>
      <c r="N12610" s="96"/>
      <c r="O12610" s="96"/>
      <c r="P12610" s="96"/>
    </row>
    <row r="12611" spans="1:16" x14ac:dyDescent="0.25">
      <c r="A12611" s="97">
        <v>43825</v>
      </c>
      <c r="B12611" s="101">
        <v>80</v>
      </c>
      <c r="C12611" s="92" t="str">
        <f t="shared" si="588"/>
        <v>GET /domestic-scheduled-payments/{DomesticScheduledPaymentId}/payment-details</v>
      </c>
      <c r="D12611" s="94" t="s">
        <v>208</v>
      </c>
      <c r="E12611" s="93" t="str">
        <f t="shared" si="589"/>
        <v>PISP</v>
      </c>
      <c r="F12611" s="93" t="str">
        <f t="shared" si="590"/>
        <v>Y</v>
      </c>
      <c r="G12611" s="104">
        <v>14151287.169978036</v>
      </c>
      <c r="H12611" s="99">
        <v>38515.677201927458</v>
      </c>
      <c r="I12611" s="99">
        <v>92.853985477553834</v>
      </c>
      <c r="J12611" s="96"/>
      <c r="K12611" s="96"/>
      <c r="L12611" s="96"/>
      <c r="M12611" s="96"/>
      <c r="N12611" s="96"/>
      <c r="O12611" s="96"/>
      <c r="P12611" s="96"/>
    </row>
    <row r="12612" spans="1:16" x14ac:dyDescent="0.25">
      <c r="A12612" s="97">
        <v>43825</v>
      </c>
      <c r="B12612" s="101">
        <v>81</v>
      </c>
      <c r="C12612" s="92" t="str">
        <f t="shared" si="588"/>
        <v>GET /domestic-standing-orders/{DomesticStandingOrderId}/payment-details</v>
      </c>
      <c r="D12612" s="94" t="s">
        <v>208</v>
      </c>
      <c r="E12612" s="93" t="str">
        <f t="shared" si="589"/>
        <v>PISP</v>
      </c>
      <c r="F12612" s="93" t="str">
        <f t="shared" si="590"/>
        <v>Y</v>
      </c>
      <c r="G12612" s="104">
        <v>6800480.4367748126</v>
      </c>
      <c r="H12612" s="99">
        <v>9284.2007552923278</v>
      </c>
      <c r="I12612" s="99">
        <v>270.62305391474035</v>
      </c>
      <c r="J12612" s="96"/>
      <c r="K12612" s="96"/>
      <c r="L12612" s="96"/>
      <c r="M12612" s="96"/>
      <c r="N12612" s="96"/>
      <c r="O12612" s="96"/>
      <c r="P12612" s="96"/>
    </row>
    <row r="12613" spans="1:16" x14ac:dyDescent="0.25">
      <c r="A12613" s="97">
        <v>43825</v>
      </c>
      <c r="B12613" s="101">
        <v>82</v>
      </c>
      <c r="C12613" s="92" t="str">
        <f t="shared" si="588"/>
        <v>GET /international-payments/{InternationalPaymentId}/payment-details</v>
      </c>
      <c r="D12613" s="94" t="s">
        <v>208</v>
      </c>
      <c r="E12613" s="93" t="str">
        <f t="shared" si="589"/>
        <v>PISP</v>
      </c>
      <c r="F12613" s="93" t="str">
        <f t="shared" si="590"/>
        <v>Y</v>
      </c>
      <c r="G12613" s="104">
        <v>14562370.490127489</v>
      </c>
      <c r="H12613" s="99">
        <v>21343.548096091068</v>
      </c>
      <c r="I12613" s="99">
        <v>72.17798488989618</v>
      </c>
      <c r="J12613" s="96"/>
      <c r="K12613" s="96"/>
      <c r="L12613" s="96"/>
      <c r="M12613" s="96"/>
      <c r="N12613" s="96"/>
      <c r="O12613" s="96"/>
      <c r="P12613" s="96"/>
    </row>
    <row r="12614" spans="1:16" x14ac:dyDescent="0.25">
      <c r="A12614" s="97">
        <v>43825</v>
      </c>
      <c r="B12614" s="101">
        <v>83</v>
      </c>
      <c r="C12614" s="92" t="str">
        <f t="shared" si="588"/>
        <v>GET /international-scheduled-payments/{InternationalScheduledPaymentId}/payment-details</v>
      </c>
      <c r="D12614" s="94" t="s">
        <v>208</v>
      </c>
      <c r="E12614" s="93" t="str">
        <f t="shared" si="589"/>
        <v>PISP</v>
      </c>
      <c r="F12614" s="93" t="str">
        <f t="shared" si="590"/>
        <v>Y</v>
      </c>
      <c r="G12614" s="104">
        <v>22677986.339473195</v>
      </c>
      <c r="H12614" s="99">
        <v>38165.01019893567</v>
      </c>
      <c r="I12614" s="99">
        <v>54.822469111987715</v>
      </c>
      <c r="J12614" s="96"/>
      <c r="K12614" s="96"/>
      <c r="L12614" s="96"/>
      <c r="M12614" s="96"/>
      <c r="N12614" s="96"/>
      <c r="O12614" s="96"/>
      <c r="P12614" s="96"/>
    </row>
    <row r="12615" spans="1:16" x14ac:dyDescent="0.25">
      <c r="A12615" s="97">
        <v>43825</v>
      </c>
      <c r="B12615" s="101">
        <v>84</v>
      </c>
      <c r="C12615" s="92" t="str">
        <f t="shared" si="588"/>
        <v>GET /international-standing-orders/{InternationalStandingOrderPaymentId}/payment-details</v>
      </c>
      <c r="D12615" s="94" t="s">
        <v>208</v>
      </c>
      <c r="E12615" s="93" t="str">
        <f t="shared" si="589"/>
        <v>PISP</v>
      </c>
      <c r="F12615" s="93" t="str">
        <f t="shared" si="590"/>
        <v>Y</v>
      </c>
      <c r="G12615" s="104">
        <v>6362541.3278789297</v>
      </c>
      <c r="H12615" s="99">
        <v>20124.017201600083</v>
      </c>
      <c r="I12615" s="99">
        <v>81.884525140895704</v>
      </c>
      <c r="J12615" s="96"/>
      <c r="K12615" s="96"/>
      <c r="L12615" s="96"/>
      <c r="M12615" s="96"/>
      <c r="N12615" s="96"/>
      <c r="O12615" s="96"/>
      <c r="P12615" s="96"/>
    </row>
    <row r="12616" spans="1:16" x14ac:dyDescent="0.25">
      <c r="A12616" s="97">
        <v>43825</v>
      </c>
      <c r="B12616" s="101">
        <v>85</v>
      </c>
      <c r="C12616" s="92" t="str">
        <f t="shared" ref="C12616:C12679" si="591">VLOOKUP($B12616,endpoints,3)</f>
        <v>GET /file-payments/{FilePaymentId}/payment-details</v>
      </c>
      <c r="D12616" s="94" t="s">
        <v>208</v>
      </c>
      <c r="E12616" s="93" t="str">
        <f t="shared" ref="E12616:E12679" si="592">VLOOKUP($B12616,endpoints,4)</f>
        <v>PISP</v>
      </c>
      <c r="F12616" s="93" t="str">
        <f t="shared" ref="F12616:F12679" si="593">VLOOKUP($B12616,endpoints,5)</f>
        <v>Y</v>
      </c>
      <c r="G12616" s="104">
        <v>59600264.502836034</v>
      </c>
      <c r="H12616" s="99">
        <v>2627.1101461836888</v>
      </c>
      <c r="I12616" s="99">
        <v>84.402495078861307</v>
      </c>
      <c r="J12616" s="96"/>
      <c r="K12616" s="96"/>
      <c r="L12616" s="96"/>
      <c r="M12616" s="96"/>
      <c r="N12616" s="96"/>
      <c r="O12616" s="96"/>
      <c r="P12616" s="96"/>
    </row>
    <row r="12617" spans="1:16" x14ac:dyDescent="0.25">
      <c r="A12617" s="97">
        <v>43825</v>
      </c>
      <c r="B12617" s="101">
        <v>86</v>
      </c>
      <c r="C12617" s="92" t="str">
        <f t="shared" si="591"/>
        <v>POST /event-subscriptions</v>
      </c>
      <c r="D12617" s="94" t="s">
        <v>208</v>
      </c>
      <c r="E12617" s="93" t="str">
        <f t="shared" si="592"/>
        <v>Notifications</v>
      </c>
      <c r="F12617" s="93" t="str">
        <f t="shared" si="593"/>
        <v>N</v>
      </c>
      <c r="G12617" s="104">
        <v>12246060.126777822</v>
      </c>
      <c r="H12617" s="99">
        <v>14281.855669203356</v>
      </c>
      <c r="I12617" s="99">
        <v>10.682650268311484</v>
      </c>
      <c r="J12617" s="96"/>
      <c r="K12617" s="96"/>
      <c r="L12617" s="96"/>
      <c r="M12617" s="96"/>
      <c r="N12617" s="96"/>
      <c r="O12617" s="96"/>
      <c r="P12617" s="96"/>
    </row>
    <row r="12618" spans="1:16" x14ac:dyDescent="0.25">
      <c r="A12618" s="97">
        <v>43825</v>
      </c>
      <c r="B12618" s="101">
        <v>87</v>
      </c>
      <c r="C12618" s="92" t="str">
        <f t="shared" si="591"/>
        <v>GET /event-subscriptions</v>
      </c>
      <c r="D12618" s="94" t="s">
        <v>208</v>
      </c>
      <c r="E12618" s="93" t="str">
        <f t="shared" si="592"/>
        <v>Notifications</v>
      </c>
      <c r="F12618" s="93" t="str">
        <f t="shared" si="593"/>
        <v>N</v>
      </c>
      <c r="G12618" s="104">
        <v>19186523.982896719</v>
      </c>
      <c r="H12618" s="99">
        <v>38822.824817317502</v>
      </c>
      <c r="I12618" s="99">
        <v>176.00188202295379</v>
      </c>
      <c r="J12618" s="96"/>
      <c r="K12618" s="96"/>
      <c r="L12618" s="96"/>
      <c r="M12618" s="96"/>
      <c r="N12618" s="96"/>
      <c r="O12618" s="96"/>
      <c r="P12618" s="96"/>
    </row>
    <row r="12619" spans="1:16" x14ac:dyDescent="0.25">
      <c r="A12619" s="97">
        <v>43825</v>
      </c>
      <c r="B12619" s="101">
        <v>88</v>
      </c>
      <c r="C12619" s="92" t="str">
        <f t="shared" si="591"/>
        <v>PUT /event-subscriptions/{EventSubscriptionId}</v>
      </c>
      <c r="D12619" s="94" t="s">
        <v>208</v>
      </c>
      <c r="E12619" s="93" t="str">
        <f t="shared" si="592"/>
        <v>Notifications</v>
      </c>
      <c r="F12619" s="93" t="str">
        <f t="shared" si="593"/>
        <v>N</v>
      </c>
      <c r="G12619" s="104">
        <v>12858363.133116715</v>
      </c>
      <c r="H12619" s="99">
        <v>14995.948452663524</v>
      </c>
      <c r="I12619" s="99">
        <v>11.216782781727058</v>
      </c>
      <c r="J12619" s="96"/>
      <c r="K12619" s="96"/>
      <c r="L12619" s="96"/>
      <c r="M12619" s="96"/>
      <c r="N12619" s="96"/>
      <c r="O12619" s="96"/>
      <c r="P12619" s="96"/>
    </row>
    <row r="12620" spans="1:16" x14ac:dyDescent="0.25">
      <c r="A12620" s="97">
        <v>43825</v>
      </c>
      <c r="B12620" s="101">
        <v>89</v>
      </c>
      <c r="C12620" s="92" t="str">
        <f t="shared" si="591"/>
        <v>DELETE /event-subscriptions/{EventSubscriptionId}</v>
      </c>
      <c r="D12620" s="94" t="s">
        <v>208</v>
      </c>
      <c r="E12620" s="93" t="str">
        <f t="shared" si="592"/>
        <v>Notifications</v>
      </c>
      <c r="F12620" s="93" t="str">
        <f t="shared" si="593"/>
        <v>N</v>
      </c>
      <c r="G12620" s="104">
        <v>6832825.6551777506</v>
      </c>
      <c r="H12620" s="99">
        <v>15368.258577523589</v>
      </c>
      <c r="I12620" s="99">
        <v>122.40741897012704</v>
      </c>
      <c r="J12620" s="96"/>
      <c r="K12620" s="96"/>
      <c r="L12620" s="96"/>
      <c r="M12620" s="96"/>
      <c r="N12620" s="96"/>
      <c r="O12620" s="96"/>
      <c r="P12620" s="96"/>
    </row>
    <row r="12621" spans="1:16" x14ac:dyDescent="0.25">
      <c r="A12621" s="97">
        <v>43825</v>
      </c>
      <c r="B12621" s="101">
        <v>90</v>
      </c>
      <c r="C12621" s="92" t="str">
        <f t="shared" si="591"/>
        <v>POST /event-notifications</v>
      </c>
      <c r="D12621" s="94" t="s">
        <v>208</v>
      </c>
      <c r="E12621" s="93" t="str">
        <f t="shared" si="592"/>
        <v>Notifications</v>
      </c>
      <c r="F12621" s="93" t="str">
        <f t="shared" si="593"/>
        <v>N</v>
      </c>
      <c r="G12621" s="104">
        <v>8383467.8884076895</v>
      </c>
      <c r="H12621" s="99">
        <v>16410.66261682567</v>
      </c>
      <c r="I12621" s="99">
        <v>205.51141932292023</v>
      </c>
      <c r="J12621" s="96"/>
      <c r="K12621" s="96"/>
      <c r="L12621" s="96"/>
      <c r="M12621" s="96"/>
      <c r="N12621" s="96"/>
      <c r="O12621" s="96"/>
      <c r="P12621" s="96"/>
    </row>
    <row r="12622" spans="1:16" x14ac:dyDescent="0.25">
      <c r="A12622" s="97">
        <v>43825</v>
      </c>
      <c r="B12622" s="101">
        <v>91</v>
      </c>
      <c r="C12622" s="92" t="str">
        <f t="shared" si="591"/>
        <v>POST /events</v>
      </c>
      <c r="D12622" s="94" t="s">
        <v>208</v>
      </c>
      <c r="E12622" s="93" t="str">
        <f t="shared" si="592"/>
        <v>Notifications</v>
      </c>
      <c r="F12622" s="93" t="str">
        <f t="shared" si="593"/>
        <v>N</v>
      </c>
      <c r="G12622" s="104">
        <v>5590493.7178727053</v>
      </c>
      <c r="H12622" s="99">
        <v>12574.029745246573</v>
      </c>
      <c r="I12622" s="99">
        <v>100.15152461192213</v>
      </c>
      <c r="J12622" s="96"/>
      <c r="K12622" s="96"/>
      <c r="L12622" s="96"/>
      <c r="M12622" s="96"/>
      <c r="N12622" s="96"/>
      <c r="O12622" s="96"/>
      <c r="P12622" s="96"/>
    </row>
    <row r="12623" spans="1:16" x14ac:dyDescent="0.25">
      <c r="A12623" s="97">
        <v>43826</v>
      </c>
      <c r="B12623" s="101">
        <v>0</v>
      </c>
      <c r="C12623" s="92" t="str">
        <f t="shared" si="591"/>
        <v>OIDC endpoints for token IDs</v>
      </c>
      <c r="D12623" s="94" t="s">
        <v>207</v>
      </c>
      <c r="E12623" s="93" t="str">
        <f t="shared" si="592"/>
        <v>OIDC</v>
      </c>
      <c r="F12623" s="93" t="str">
        <f t="shared" si="593"/>
        <v>N</v>
      </c>
      <c r="G12623" s="111">
        <v>884987846.87849379</v>
      </c>
      <c r="H12623" s="99">
        <v>1877782.4419286347</v>
      </c>
      <c r="I12623" s="99">
        <v>645.47151037882372</v>
      </c>
      <c r="J12623" s="96"/>
      <c r="K12623" s="96"/>
      <c r="L12623" s="96"/>
      <c r="M12623" s="96"/>
      <c r="N12623" s="96"/>
      <c r="O12623" s="96"/>
      <c r="P12623" s="96"/>
    </row>
    <row r="12624" spans="1:16" x14ac:dyDescent="0.25">
      <c r="A12624" s="100">
        <v>43826</v>
      </c>
      <c r="B12624" s="101">
        <v>1</v>
      </c>
      <c r="C12624" s="92" t="str">
        <f t="shared" si="591"/>
        <v>POST /account-access-consents</v>
      </c>
      <c r="D12624" s="94" t="s">
        <v>207</v>
      </c>
      <c r="E12624" s="93" t="str">
        <f t="shared" si="592"/>
        <v>AISP</v>
      </c>
      <c r="F12624" s="93" t="str">
        <f t="shared" si="593"/>
        <v>N</v>
      </c>
      <c r="G12624" s="95">
        <v>732735.86413166148</v>
      </c>
      <c r="H12624" s="102">
        <v>29889.639190488488</v>
      </c>
      <c r="I12624" s="102">
        <v>100.01726140458938</v>
      </c>
      <c r="J12624" s="96"/>
      <c r="K12624" s="96"/>
      <c r="L12624" s="96"/>
      <c r="M12624" s="96"/>
      <c r="N12624" s="96"/>
      <c r="O12624" s="96"/>
      <c r="P12624" s="96"/>
    </row>
    <row r="12625" spans="1:16" x14ac:dyDescent="0.25">
      <c r="A12625" s="100">
        <v>43826</v>
      </c>
      <c r="B12625" s="101">
        <v>2</v>
      </c>
      <c r="C12625" s="92" t="str">
        <f t="shared" si="591"/>
        <v>GET /account-access-consents/{ConsentId}</v>
      </c>
      <c r="D12625" s="94" t="s">
        <v>207</v>
      </c>
      <c r="E12625" s="93" t="str">
        <f t="shared" si="592"/>
        <v>AISP</v>
      </c>
      <c r="F12625" s="93" t="str">
        <f t="shared" si="593"/>
        <v>N</v>
      </c>
      <c r="G12625" s="95">
        <v>1730641.2293905723</v>
      </c>
      <c r="H12625" s="102">
        <v>32286.259373734112</v>
      </c>
      <c r="I12625" s="102">
        <v>39.15363851023131</v>
      </c>
      <c r="J12625" s="96"/>
      <c r="K12625" s="96"/>
      <c r="L12625" s="96"/>
      <c r="M12625" s="96"/>
      <c r="N12625" s="96"/>
      <c r="O12625" s="96"/>
      <c r="P12625" s="96"/>
    </row>
    <row r="12626" spans="1:16" x14ac:dyDescent="0.25">
      <c r="A12626" s="100">
        <v>43826</v>
      </c>
      <c r="B12626" s="101">
        <v>3</v>
      </c>
      <c r="C12626" s="92" t="str">
        <f t="shared" si="591"/>
        <v>DELETE /account-access-consents/{ConsentId}</v>
      </c>
      <c r="D12626" s="94" t="s">
        <v>207</v>
      </c>
      <c r="E12626" s="93" t="str">
        <f t="shared" si="592"/>
        <v>AISP</v>
      </c>
      <c r="F12626" s="93" t="str">
        <f t="shared" si="593"/>
        <v>N</v>
      </c>
      <c r="G12626" s="95">
        <v>714718.77604071109</v>
      </c>
      <c r="H12626" s="102">
        <v>28068.957019986592</v>
      </c>
      <c r="I12626" s="102">
        <v>291.22786049560619</v>
      </c>
      <c r="J12626" s="96"/>
      <c r="K12626" s="96"/>
      <c r="L12626" s="96"/>
      <c r="M12626" s="96"/>
      <c r="N12626" s="96"/>
      <c r="O12626" s="96"/>
      <c r="P12626" s="96"/>
    </row>
    <row r="12627" spans="1:16" x14ac:dyDescent="0.25">
      <c r="A12627" s="100">
        <v>43826</v>
      </c>
      <c r="B12627" s="101">
        <v>4</v>
      </c>
      <c r="C12627" s="92" t="str">
        <f t="shared" si="591"/>
        <v>GET /accounts</v>
      </c>
      <c r="D12627" s="94" t="s">
        <v>207</v>
      </c>
      <c r="E12627" s="93" t="str">
        <f t="shared" si="592"/>
        <v>AISP</v>
      </c>
      <c r="F12627" s="93" t="str">
        <f t="shared" si="593"/>
        <v>Y</v>
      </c>
      <c r="G12627" s="95">
        <v>1968361.9951672354</v>
      </c>
      <c r="H12627" s="102">
        <v>30025.550518963704</v>
      </c>
      <c r="I12627" s="102">
        <v>74.92729863576902</v>
      </c>
      <c r="J12627" s="96"/>
      <c r="K12627" s="96"/>
      <c r="L12627" s="96"/>
      <c r="M12627" s="96"/>
      <c r="N12627" s="96"/>
      <c r="O12627" s="96"/>
      <c r="P12627" s="96"/>
    </row>
    <row r="12628" spans="1:16" x14ac:dyDescent="0.25">
      <c r="A12628" s="100">
        <v>43826</v>
      </c>
      <c r="B12628" s="101">
        <v>5</v>
      </c>
      <c r="C12628" s="92" t="str">
        <f t="shared" si="591"/>
        <v>GET /accounts/{AccountId}</v>
      </c>
      <c r="D12628" s="94" t="s">
        <v>207</v>
      </c>
      <c r="E12628" s="93" t="str">
        <f t="shared" si="592"/>
        <v>AISP</v>
      </c>
      <c r="F12628" s="93" t="str">
        <f t="shared" si="593"/>
        <v>Y</v>
      </c>
      <c r="G12628" s="95">
        <v>2912357.6584897526</v>
      </c>
      <c r="H12628" s="102">
        <v>39489.408764235006</v>
      </c>
      <c r="I12628" s="102">
        <v>95.782570006961535</v>
      </c>
      <c r="J12628" s="96"/>
      <c r="K12628" s="96"/>
      <c r="L12628" s="96"/>
      <c r="M12628" s="96"/>
      <c r="N12628" s="96"/>
      <c r="O12628" s="96"/>
      <c r="P12628" s="96"/>
    </row>
    <row r="12629" spans="1:16" x14ac:dyDescent="0.25">
      <c r="A12629" s="100">
        <v>43826</v>
      </c>
      <c r="B12629" s="101">
        <v>6</v>
      </c>
      <c r="C12629" s="92" t="str">
        <f t="shared" si="591"/>
        <v>GET /accounts/{AccountId}/balances</v>
      </c>
      <c r="D12629" s="94" t="s">
        <v>207</v>
      </c>
      <c r="E12629" s="93" t="str">
        <f t="shared" si="592"/>
        <v>AISP</v>
      </c>
      <c r="F12629" s="93" t="str">
        <f t="shared" si="593"/>
        <v>Y</v>
      </c>
      <c r="G12629" s="95">
        <v>2140902.9540992635</v>
      </c>
      <c r="H12629" s="102">
        <v>29904.083463920644</v>
      </c>
      <c r="I12629" s="102">
        <v>152.99685433388709</v>
      </c>
      <c r="J12629" s="96"/>
      <c r="K12629" s="96"/>
      <c r="L12629" s="96"/>
      <c r="M12629" s="96"/>
      <c r="N12629" s="96"/>
      <c r="O12629" s="96"/>
      <c r="P12629" s="96"/>
    </row>
    <row r="12630" spans="1:16" x14ac:dyDescent="0.25">
      <c r="A12630" s="100">
        <v>43826</v>
      </c>
      <c r="B12630" s="101">
        <v>7</v>
      </c>
      <c r="C12630" s="92" t="str">
        <f t="shared" si="591"/>
        <v>GET /balances</v>
      </c>
      <c r="D12630" s="94" t="s">
        <v>207</v>
      </c>
      <c r="E12630" s="93" t="str">
        <f t="shared" si="592"/>
        <v>AISP</v>
      </c>
      <c r="F12630" s="93" t="str">
        <f t="shared" si="593"/>
        <v>Y</v>
      </c>
      <c r="G12630" s="95">
        <v>1259724.7626108653</v>
      </c>
      <c r="H12630" s="102">
        <v>24091.36482417463</v>
      </c>
      <c r="I12630" s="102">
        <v>178.73666508412339</v>
      </c>
      <c r="J12630" s="96"/>
      <c r="K12630" s="96"/>
      <c r="L12630" s="96"/>
      <c r="M12630" s="96"/>
      <c r="N12630" s="96"/>
      <c r="O12630" s="96"/>
      <c r="P12630" s="96"/>
    </row>
    <row r="12631" spans="1:16" x14ac:dyDescent="0.25">
      <c r="A12631" s="100">
        <v>43826</v>
      </c>
      <c r="B12631" s="101">
        <v>8</v>
      </c>
      <c r="C12631" s="92" t="str">
        <f t="shared" si="591"/>
        <v>GET /accounts/{AccountId}/transactions</v>
      </c>
      <c r="D12631" s="94" t="s">
        <v>207</v>
      </c>
      <c r="E12631" s="93" t="str">
        <f t="shared" si="592"/>
        <v>AISP</v>
      </c>
      <c r="F12631" s="93" t="str">
        <f t="shared" si="593"/>
        <v>Y</v>
      </c>
      <c r="G12631" s="95">
        <v>39139085.912957117</v>
      </c>
      <c r="H12631" s="102">
        <v>20437.995921956826</v>
      </c>
      <c r="I12631" s="102">
        <v>197.94360146578217</v>
      </c>
      <c r="J12631" s="96"/>
      <c r="K12631" s="96"/>
      <c r="L12631" s="96"/>
      <c r="M12631" s="96"/>
      <c r="N12631" s="96"/>
      <c r="O12631" s="96"/>
      <c r="P12631" s="96"/>
    </row>
    <row r="12632" spans="1:16" x14ac:dyDescent="0.25">
      <c r="A12632" s="100">
        <v>43826</v>
      </c>
      <c r="B12632" s="101">
        <v>9</v>
      </c>
      <c r="C12632" s="92" t="str">
        <f t="shared" si="591"/>
        <v>GET /transactions</v>
      </c>
      <c r="D12632" s="94" t="s">
        <v>207</v>
      </c>
      <c r="E12632" s="93" t="str">
        <f t="shared" si="592"/>
        <v>AISP</v>
      </c>
      <c r="F12632" s="93" t="str">
        <f t="shared" si="593"/>
        <v>Y</v>
      </c>
      <c r="G12632" s="95">
        <v>391900674.11460519</v>
      </c>
      <c r="H12632" s="102">
        <v>45546.155684215948</v>
      </c>
      <c r="I12632" s="102">
        <v>39.289870891384659</v>
      </c>
      <c r="J12632" s="96"/>
      <c r="K12632" s="96"/>
      <c r="L12632" s="96"/>
      <c r="M12632" s="96"/>
      <c r="N12632" s="96"/>
      <c r="O12632" s="96"/>
      <c r="P12632" s="96"/>
    </row>
    <row r="12633" spans="1:16" x14ac:dyDescent="0.25">
      <c r="A12633" s="100">
        <v>43826</v>
      </c>
      <c r="B12633" s="101">
        <v>10</v>
      </c>
      <c r="C12633" s="92" t="str">
        <f t="shared" si="591"/>
        <v>GET /accounts/{AccountId}/beneficiaries</v>
      </c>
      <c r="D12633" s="94" t="s">
        <v>207</v>
      </c>
      <c r="E12633" s="93" t="str">
        <f t="shared" si="592"/>
        <v>AISP</v>
      </c>
      <c r="F12633" s="93" t="str">
        <f t="shared" si="593"/>
        <v>Y</v>
      </c>
      <c r="G12633" s="95">
        <v>2501705.4058174058</v>
      </c>
      <c r="H12633" s="102">
        <v>29454.901122462536</v>
      </c>
      <c r="I12633" s="102">
        <v>129.7064558596156</v>
      </c>
      <c r="J12633" s="96"/>
      <c r="K12633" s="96"/>
      <c r="L12633" s="96"/>
      <c r="M12633" s="96"/>
      <c r="N12633" s="96"/>
      <c r="O12633" s="96"/>
      <c r="P12633" s="96"/>
    </row>
    <row r="12634" spans="1:16" x14ac:dyDescent="0.25">
      <c r="A12634" s="100">
        <v>43826</v>
      </c>
      <c r="B12634" s="101">
        <v>11</v>
      </c>
      <c r="C12634" s="92" t="str">
        <f t="shared" si="591"/>
        <v>GET /beneficiaries</v>
      </c>
      <c r="D12634" s="94" t="s">
        <v>207</v>
      </c>
      <c r="E12634" s="93" t="str">
        <f t="shared" si="592"/>
        <v>AISP</v>
      </c>
      <c r="F12634" s="93" t="str">
        <f t="shared" si="593"/>
        <v>Y</v>
      </c>
      <c r="G12634" s="95">
        <v>3203653.5094077149</v>
      </c>
      <c r="H12634" s="102">
        <v>39252.91057717333</v>
      </c>
      <c r="I12634" s="102">
        <v>36.257855405383182</v>
      </c>
      <c r="J12634" s="96"/>
      <c r="K12634" s="96"/>
      <c r="L12634" s="96"/>
      <c r="M12634" s="96"/>
      <c r="N12634" s="96"/>
      <c r="O12634" s="96"/>
      <c r="P12634" s="96"/>
    </row>
    <row r="12635" spans="1:16" x14ac:dyDescent="0.25">
      <c r="A12635" s="100">
        <v>43826</v>
      </c>
      <c r="B12635" s="101">
        <v>12</v>
      </c>
      <c r="C12635" s="92" t="str">
        <f t="shared" si="591"/>
        <v>GET /accounts/{AccountId}/direct-debits</v>
      </c>
      <c r="D12635" s="94" t="s">
        <v>207</v>
      </c>
      <c r="E12635" s="93" t="str">
        <f t="shared" si="592"/>
        <v>AISP</v>
      </c>
      <c r="F12635" s="93" t="str">
        <f t="shared" si="593"/>
        <v>Y</v>
      </c>
      <c r="G12635" s="95">
        <v>2138101.7892217017</v>
      </c>
      <c r="H12635" s="102">
        <v>37808.032440693889</v>
      </c>
      <c r="I12635" s="102">
        <v>185.52995015825078</v>
      </c>
      <c r="J12635" s="96"/>
      <c r="K12635" s="96"/>
      <c r="L12635" s="96"/>
      <c r="M12635" s="96"/>
      <c r="N12635" s="96"/>
      <c r="O12635" s="96"/>
      <c r="P12635" s="96"/>
    </row>
    <row r="12636" spans="1:16" x14ac:dyDescent="0.25">
      <c r="A12636" s="100">
        <v>43826</v>
      </c>
      <c r="B12636" s="101">
        <v>13</v>
      </c>
      <c r="C12636" s="92" t="str">
        <f t="shared" si="591"/>
        <v>GET /direct-debits</v>
      </c>
      <c r="D12636" s="94" t="s">
        <v>207</v>
      </c>
      <c r="E12636" s="93" t="str">
        <f t="shared" si="592"/>
        <v>AISP</v>
      </c>
      <c r="F12636" s="93" t="str">
        <f t="shared" si="593"/>
        <v>Y</v>
      </c>
      <c r="G12636" s="95">
        <v>1934930.0333471012</v>
      </c>
      <c r="H12636" s="102">
        <v>21266.348980221243</v>
      </c>
      <c r="I12636" s="102">
        <v>250.31297453802131</v>
      </c>
      <c r="J12636" s="96"/>
      <c r="K12636" s="96"/>
      <c r="L12636" s="96"/>
      <c r="M12636" s="96"/>
      <c r="N12636" s="96"/>
      <c r="O12636" s="96"/>
      <c r="P12636" s="96"/>
    </row>
    <row r="12637" spans="1:16" x14ac:dyDescent="0.25">
      <c r="A12637" s="100">
        <v>43826</v>
      </c>
      <c r="B12637" s="101">
        <v>14</v>
      </c>
      <c r="C12637" s="92" t="str">
        <f t="shared" si="591"/>
        <v>GET /accounts/{AccountId}/standing-orders</v>
      </c>
      <c r="D12637" s="94" t="s">
        <v>207</v>
      </c>
      <c r="E12637" s="93" t="str">
        <f t="shared" si="592"/>
        <v>AISP</v>
      </c>
      <c r="F12637" s="93" t="str">
        <f t="shared" si="593"/>
        <v>Y</v>
      </c>
      <c r="G12637" s="95">
        <v>1189525.9693467359</v>
      </c>
      <c r="H12637" s="102">
        <v>16727.463802186376</v>
      </c>
      <c r="I12637" s="102">
        <v>158.08337409416734</v>
      </c>
      <c r="J12637" s="96"/>
      <c r="K12637" s="96"/>
      <c r="L12637" s="96"/>
      <c r="M12637" s="96"/>
      <c r="N12637" s="96"/>
      <c r="O12637" s="96"/>
      <c r="P12637" s="96"/>
    </row>
    <row r="12638" spans="1:16" x14ac:dyDescent="0.25">
      <c r="A12638" s="100">
        <v>43826</v>
      </c>
      <c r="B12638" s="101">
        <v>15</v>
      </c>
      <c r="C12638" s="92" t="str">
        <f t="shared" si="591"/>
        <v>GET /standing-orders</v>
      </c>
      <c r="D12638" s="94" t="s">
        <v>207</v>
      </c>
      <c r="E12638" s="93" t="str">
        <f t="shared" si="592"/>
        <v>AISP</v>
      </c>
      <c r="F12638" s="93" t="str">
        <f t="shared" si="593"/>
        <v>Y</v>
      </c>
      <c r="G12638" s="95">
        <v>1775498.0905835754</v>
      </c>
      <c r="H12638" s="102">
        <v>46402.212163098658</v>
      </c>
      <c r="I12638" s="102">
        <v>162.24979959252627</v>
      </c>
      <c r="J12638" s="96"/>
      <c r="K12638" s="96"/>
      <c r="L12638" s="96"/>
      <c r="M12638" s="96"/>
      <c r="N12638" s="96"/>
      <c r="O12638" s="96"/>
      <c r="P12638" s="96"/>
    </row>
    <row r="12639" spans="1:16" x14ac:dyDescent="0.25">
      <c r="A12639" s="100">
        <v>43826</v>
      </c>
      <c r="B12639" s="101">
        <v>16</v>
      </c>
      <c r="C12639" s="92" t="str">
        <f t="shared" si="591"/>
        <v>GET /accounts/{AccountId}/product</v>
      </c>
      <c r="D12639" s="94" t="s">
        <v>207</v>
      </c>
      <c r="E12639" s="93" t="str">
        <f t="shared" si="592"/>
        <v>AISP</v>
      </c>
      <c r="F12639" s="93" t="str">
        <f t="shared" si="593"/>
        <v>Y</v>
      </c>
      <c r="G12639" s="95">
        <v>407097.63449829724</v>
      </c>
      <c r="H12639" s="102">
        <v>5194.9385562851858</v>
      </c>
      <c r="I12639" s="102">
        <v>189.66742477333614</v>
      </c>
      <c r="J12639" s="96"/>
      <c r="K12639" s="96"/>
      <c r="L12639" s="96"/>
      <c r="M12639" s="96"/>
      <c r="N12639" s="96"/>
      <c r="O12639" s="96"/>
      <c r="P12639" s="96"/>
    </row>
    <row r="12640" spans="1:16" x14ac:dyDescent="0.25">
      <c r="A12640" s="100">
        <v>43826</v>
      </c>
      <c r="B12640" s="101">
        <v>17</v>
      </c>
      <c r="C12640" s="92" t="str">
        <f t="shared" si="591"/>
        <v>GET /products</v>
      </c>
      <c r="D12640" s="94" t="s">
        <v>207</v>
      </c>
      <c r="E12640" s="93" t="str">
        <f t="shared" si="592"/>
        <v>AISP</v>
      </c>
      <c r="F12640" s="93" t="str">
        <f t="shared" si="593"/>
        <v>Y</v>
      </c>
      <c r="G12640" s="95">
        <v>1011467.2049946159</v>
      </c>
      <c r="H12640" s="102">
        <v>31138.963301492571</v>
      </c>
      <c r="I12640" s="102">
        <v>252.95538796964411</v>
      </c>
      <c r="J12640" s="96"/>
      <c r="K12640" s="96"/>
      <c r="L12640" s="96"/>
      <c r="M12640" s="96"/>
      <c r="N12640" s="96"/>
      <c r="O12640" s="96"/>
      <c r="P12640" s="96"/>
    </row>
    <row r="12641" spans="1:16" x14ac:dyDescent="0.25">
      <c r="A12641" s="100">
        <v>43826</v>
      </c>
      <c r="B12641" s="101">
        <v>18</v>
      </c>
      <c r="C12641" s="92" t="str">
        <f t="shared" si="591"/>
        <v>GET /accounts/{AccountId}/offers</v>
      </c>
      <c r="D12641" s="94" t="s">
        <v>207</v>
      </c>
      <c r="E12641" s="93" t="str">
        <f t="shared" si="592"/>
        <v>AISP</v>
      </c>
      <c r="F12641" s="93" t="str">
        <f t="shared" si="593"/>
        <v>Y</v>
      </c>
      <c r="G12641" s="95">
        <v>1000960.7414041443</v>
      </c>
      <c r="H12641" s="102">
        <v>41210.382272227929</v>
      </c>
      <c r="I12641" s="102">
        <v>309.94135986765923</v>
      </c>
      <c r="J12641" s="96"/>
      <c r="K12641" s="96"/>
      <c r="L12641" s="96"/>
      <c r="M12641" s="96"/>
      <c r="N12641" s="96"/>
      <c r="O12641" s="96"/>
      <c r="P12641" s="96"/>
    </row>
    <row r="12642" spans="1:16" x14ac:dyDescent="0.25">
      <c r="A12642" s="100">
        <v>43826</v>
      </c>
      <c r="B12642" s="101">
        <v>19</v>
      </c>
      <c r="C12642" s="92" t="str">
        <f t="shared" si="591"/>
        <v>GET /offers</v>
      </c>
      <c r="D12642" s="94" t="s">
        <v>207</v>
      </c>
      <c r="E12642" s="93" t="str">
        <f t="shared" si="592"/>
        <v>AISP</v>
      </c>
      <c r="F12642" s="93" t="str">
        <f t="shared" si="593"/>
        <v>Y</v>
      </c>
      <c r="G12642" s="95">
        <v>3939221.2295635059</v>
      </c>
      <c r="H12642" s="102">
        <v>42187.529145785193</v>
      </c>
      <c r="I12642" s="102">
        <v>171.92197689640696</v>
      </c>
      <c r="J12642" s="96"/>
      <c r="K12642" s="96"/>
      <c r="L12642" s="96"/>
      <c r="M12642" s="96"/>
      <c r="N12642" s="96"/>
      <c r="O12642" s="96"/>
      <c r="P12642" s="96"/>
    </row>
    <row r="12643" spans="1:16" x14ac:dyDescent="0.25">
      <c r="A12643" s="100">
        <v>43826</v>
      </c>
      <c r="B12643" s="101">
        <v>20</v>
      </c>
      <c r="C12643" s="92" t="str">
        <f t="shared" si="591"/>
        <v>GET /accounts/{AccountId}/party</v>
      </c>
      <c r="D12643" s="94" t="s">
        <v>207</v>
      </c>
      <c r="E12643" s="93" t="str">
        <f t="shared" si="592"/>
        <v>AISP</v>
      </c>
      <c r="F12643" s="93" t="str">
        <f t="shared" si="593"/>
        <v>Y</v>
      </c>
      <c r="G12643" s="95">
        <v>1292025.1026068123</v>
      </c>
      <c r="H12643" s="102">
        <v>45337.569354912594</v>
      </c>
      <c r="I12643" s="102">
        <v>0</v>
      </c>
      <c r="J12643" s="96"/>
      <c r="K12643" s="96"/>
      <c r="L12643" s="96"/>
      <c r="M12643" s="96"/>
      <c r="N12643" s="96"/>
      <c r="O12643" s="96"/>
      <c r="P12643" s="96"/>
    </row>
    <row r="12644" spans="1:16" x14ac:dyDescent="0.25">
      <c r="A12644" s="100">
        <v>43826</v>
      </c>
      <c r="B12644" s="101">
        <v>21</v>
      </c>
      <c r="C12644" s="92" t="str">
        <f t="shared" si="591"/>
        <v>GET /party</v>
      </c>
      <c r="D12644" s="94" t="s">
        <v>207</v>
      </c>
      <c r="E12644" s="93" t="str">
        <f t="shared" si="592"/>
        <v>AISP</v>
      </c>
      <c r="F12644" s="93" t="str">
        <f t="shared" si="593"/>
        <v>Y</v>
      </c>
      <c r="G12644" s="95">
        <v>902012.8089834766</v>
      </c>
      <c r="H12644" s="102">
        <v>9676.1686484882193</v>
      </c>
      <c r="I12644" s="102">
        <v>412.94064927668046</v>
      </c>
      <c r="J12644" s="96"/>
      <c r="K12644" s="96"/>
      <c r="L12644" s="96"/>
      <c r="M12644" s="96"/>
      <c r="N12644" s="96"/>
      <c r="O12644" s="96"/>
      <c r="P12644" s="96"/>
    </row>
    <row r="12645" spans="1:16" x14ac:dyDescent="0.25">
      <c r="A12645" s="100">
        <v>43826</v>
      </c>
      <c r="B12645" s="101">
        <v>22</v>
      </c>
      <c r="C12645" s="92" t="str">
        <f t="shared" si="591"/>
        <v>GET /accounts/{AccountId}/scheduled-payments</v>
      </c>
      <c r="D12645" s="94" t="s">
        <v>207</v>
      </c>
      <c r="E12645" s="93" t="str">
        <f t="shared" si="592"/>
        <v>AISP</v>
      </c>
      <c r="F12645" s="93" t="str">
        <f t="shared" si="593"/>
        <v>Y</v>
      </c>
      <c r="G12645" s="95">
        <v>1064509.2523578589</v>
      </c>
      <c r="H12645" s="102">
        <v>37160.668600508063</v>
      </c>
      <c r="I12645" s="102">
        <v>3.5437556976333093</v>
      </c>
      <c r="J12645" s="96"/>
      <c r="K12645" s="96"/>
      <c r="L12645" s="96"/>
      <c r="M12645" s="96"/>
      <c r="N12645" s="96"/>
      <c r="O12645" s="96"/>
      <c r="P12645" s="96"/>
    </row>
    <row r="12646" spans="1:16" x14ac:dyDescent="0.25">
      <c r="A12646" s="100">
        <v>43826</v>
      </c>
      <c r="B12646" s="101">
        <v>23</v>
      </c>
      <c r="C12646" s="92" t="str">
        <f t="shared" si="591"/>
        <v>GET /scheduled-payments</v>
      </c>
      <c r="D12646" s="94" t="s">
        <v>207</v>
      </c>
      <c r="E12646" s="93" t="str">
        <f t="shared" si="592"/>
        <v>AISP</v>
      </c>
      <c r="F12646" s="93" t="str">
        <f t="shared" si="593"/>
        <v>Y</v>
      </c>
      <c r="G12646" s="95">
        <v>2246436.8294227123</v>
      </c>
      <c r="H12646" s="102">
        <v>32927.010562486881</v>
      </c>
      <c r="I12646" s="102">
        <v>91.022899680808393</v>
      </c>
      <c r="J12646" s="96"/>
      <c r="K12646" s="96"/>
      <c r="L12646" s="96"/>
      <c r="M12646" s="96"/>
      <c r="N12646" s="96"/>
      <c r="O12646" s="96"/>
      <c r="P12646" s="96"/>
    </row>
    <row r="12647" spans="1:16" x14ac:dyDescent="0.25">
      <c r="A12647" s="100">
        <v>43826</v>
      </c>
      <c r="B12647" s="101">
        <v>24</v>
      </c>
      <c r="C12647" s="92" t="str">
        <f t="shared" si="591"/>
        <v>GET /accounts/{AccountId}/statements</v>
      </c>
      <c r="D12647" s="94" t="s">
        <v>207</v>
      </c>
      <c r="E12647" s="93" t="str">
        <f t="shared" si="592"/>
        <v>AISP</v>
      </c>
      <c r="F12647" s="93" t="str">
        <f t="shared" si="593"/>
        <v>Y</v>
      </c>
      <c r="G12647" s="95">
        <v>1119003.5659842747</v>
      </c>
      <c r="H12647" s="102">
        <v>15321.832992166503</v>
      </c>
      <c r="I12647" s="102">
        <v>161.2596371554701</v>
      </c>
      <c r="J12647" s="96"/>
      <c r="K12647" s="96"/>
      <c r="L12647" s="96"/>
      <c r="M12647" s="96"/>
      <c r="N12647" s="96"/>
      <c r="O12647" s="96"/>
      <c r="P12647" s="96"/>
    </row>
    <row r="12648" spans="1:16" x14ac:dyDescent="0.25">
      <c r="A12648" s="100">
        <v>43826</v>
      </c>
      <c r="B12648" s="101">
        <v>25</v>
      </c>
      <c r="C12648" s="92" t="str">
        <f t="shared" si="591"/>
        <v>GET /accounts/{AccountId}/statements/{StatementId}</v>
      </c>
      <c r="D12648" s="94" t="s">
        <v>207</v>
      </c>
      <c r="E12648" s="93" t="str">
        <f t="shared" si="592"/>
        <v>AISP</v>
      </c>
      <c r="F12648" s="93" t="str">
        <f t="shared" si="593"/>
        <v>Y</v>
      </c>
      <c r="G12648" s="95">
        <v>1225669.6177491755</v>
      </c>
      <c r="H12648" s="102">
        <v>23500.141158645616</v>
      </c>
      <c r="I12648" s="102">
        <v>128.13434341452455</v>
      </c>
      <c r="J12648" s="96"/>
      <c r="K12648" s="96"/>
      <c r="L12648" s="96"/>
      <c r="M12648" s="96"/>
      <c r="N12648" s="96"/>
      <c r="O12648" s="96"/>
      <c r="P12648" s="96"/>
    </row>
    <row r="12649" spans="1:16" x14ac:dyDescent="0.25">
      <c r="A12649" s="100">
        <v>43826</v>
      </c>
      <c r="B12649" s="101">
        <v>26</v>
      </c>
      <c r="C12649" s="92" t="str">
        <f t="shared" si="591"/>
        <v>GET /accounts/{AccountId}/statements/{StatementId}/file</v>
      </c>
      <c r="D12649" s="94" t="s">
        <v>207</v>
      </c>
      <c r="E12649" s="93" t="str">
        <f t="shared" si="592"/>
        <v>AISP</v>
      </c>
      <c r="F12649" s="93" t="str">
        <f t="shared" si="593"/>
        <v>Y</v>
      </c>
      <c r="G12649" s="95">
        <v>2618210.6722477353</v>
      </c>
      <c r="H12649" s="102">
        <v>23892.266506414573</v>
      </c>
      <c r="I12649" s="102">
        <v>107.41686808034696</v>
      </c>
      <c r="J12649" s="96"/>
      <c r="K12649" s="96"/>
      <c r="L12649" s="96"/>
      <c r="M12649" s="96"/>
      <c r="N12649" s="96"/>
      <c r="O12649" s="96"/>
      <c r="P12649" s="96"/>
    </row>
    <row r="12650" spans="1:16" x14ac:dyDescent="0.25">
      <c r="A12650" s="100">
        <v>43826</v>
      </c>
      <c r="B12650" s="101">
        <v>27</v>
      </c>
      <c r="C12650" s="92" t="str">
        <f t="shared" si="591"/>
        <v>GET /accounts/{AccountId}/statements/{StatementId}/transactions</v>
      </c>
      <c r="D12650" s="94" t="s">
        <v>207</v>
      </c>
      <c r="E12650" s="93" t="str">
        <f t="shared" si="592"/>
        <v>AISP</v>
      </c>
      <c r="F12650" s="93" t="str">
        <f t="shared" si="593"/>
        <v>Y</v>
      </c>
      <c r="G12650" s="95">
        <v>33568201.046477444</v>
      </c>
      <c r="H12650" s="102">
        <v>7230.5696999475422</v>
      </c>
      <c r="I12650" s="102">
        <v>270.34753267263625</v>
      </c>
      <c r="J12650" s="96"/>
      <c r="K12650" s="96"/>
      <c r="L12650" s="96"/>
      <c r="M12650" s="96"/>
      <c r="N12650" s="96"/>
      <c r="O12650" s="96"/>
      <c r="P12650" s="96"/>
    </row>
    <row r="12651" spans="1:16" x14ac:dyDescent="0.25">
      <c r="A12651" s="100">
        <v>43826</v>
      </c>
      <c r="B12651" s="101">
        <v>28</v>
      </c>
      <c r="C12651" s="92" t="str">
        <f t="shared" si="591"/>
        <v>GET /statements</v>
      </c>
      <c r="D12651" s="94" t="s">
        <v>207</v>
      </c>
      <c r="E12651" s="93" t="str">
        <f t="shared" si="592"/>
        <v>AISP</v>
      </c>
      <c r="F12651" s="93" t="str">
        <f t="shared" si="593"/>
        <v>Y</v>
      </c>
      <c r="G12651" s="95">
        <v>3613408.2162447646</v>
      </c>
      <c r="H12651" s="102">
        <v>39767.112304395007</v>
      </c>
      <c r="I12651" s="102">
        <v>73.410839126321179</v>
      </c>
      <c r="J12651" s="96"/>
      <c r="K12651" s="96"/>
      <c r="L12651" s="96"/>
      <c r="M12651" s="96"/>
      <c r="N12651" s="96"/>
      <c r="O12651" s="96"/>
      <c r="P12651" s="96"/>
    </row>
    <row r="12652" spans="1:16" x14ac:dyDescent="0.25">
      <c r="A12652" s="100">
        <v>43826</v>
      </c>
      <c r="B12652" s="101">
        <v>29</v>
      </c>
      <c r="C12652" s="92" t="str">
        <f t="shared" si="591"/>
        <v>POST /domestic-payment-consents</v>
      </c>
      <c r="D12652" s="94" t="s">
        <v>207</v>
      </c>
      <c r="E12652" s="93" t="str">
        <f t="shared" si="592"/>
        <v>PISP</v>
      </c>
      <c r="F12652" s="93" t="str">
        <f t="shared" si="593"/>
        <v>N</v>
      </c>
      <c r="G12652" s="95">
        <v>3717575.6996602882</v>
      </c>
      <c r="H12652" s="102">
        <v>9238.2469085962475</v>
      </c>
      <c r="I12652" s="102">
        <v>98.620015150409628</v>
      </c>
      <c r="J12652" s="96"/>
      <c r="K12652" s="96"/>
      <c r="L12652" s="96"/>
      <c r="M12652" s="96"/>
      <c r="N12652" s="96"/>
      <c r="O12652" s="96"/>
      <c r="P12652" s="96"/>
    </row>
    <row r="12653" spans="1:16" x14ac:dyDescent="0.25">
      <c r="A12653" s="100">
        <v>43826</v>
      </c>
      <c r="B12653" s="101">
        <v>30</v>
      </c>
      <c r="C12653" s="92" t="str">
        <f t="shared" si="591"/>
        <v>GET /domestic-payment-consents/{ConsentId}</v>
      </c>
      <c r="D12653" s="94" t="s">
        <v>207</v>
      </c>
      <c r="E12653" s="93" t="str">
        <f t="shared" si="592"/>
        <v>PISP</v>
      </c>
      <c r="F12653" s="93" t="str">
        <f t="shared" si="593"/>
        <v>N</v>
      </c>
      <c r="G12653" s="95">
        <v>14941141.310208594</v>
      </c>
      <c r="H12653" s="101">
        <v>16776.788626063226</v>
      </c>
      <c r="I12653" s="101">
        <v>156.32013331665462</v>
      </c>
      <c r="J12653" s="96"/>
      <c r="K12653" s="96"/>
      <c r="L12653" s="96"/>
      <c r="M12653" s="96"/>
      <c r="N12653" s="96"/>
      <c r="O12653" s="96"/>
      <c r="P12653" s="96"/>
    </row>
    <row r="12654" spans="1:16" x14ac:dyDescent="0.25">
      <c r="A12654" s="100">
        <v>43826</v>
      </c>
      <c r="B12654" s="101">
        <v>31</v>
      </c>
      <c r="C12654" s="92" t="str">
        <f t="shared" si="591"/>
        <v>POST /domestic-payments</v>
      </c>
      <c r="D12654" s="94" t="s">
        <v>207</v>
      </c>
      <c r="E12654" s="93" t="str">
        <f t="shared" si="592"/>
        <v>PISP</v>
      </c>
      <c r="F12654" s="93" t="str">
        <f t="shared" si="593"/>
        <v>Y</v>
      </c>
      <c r="G12654" s="95">
        <v>4899454.0337768784</v>
      </c>
      <c r="H12654" s="101">
        <v>17755.711917202487</v>
      </c>
      <c r="I12654" s="101">
        <v>6.7291471074331257</v>
      </c>
      <c r="J12654" s="96"/>
      <c r="K12654" s="96"/>
      <c r="L12654" s="96"/>
      <c r="M12654" s="96"/>
      <c r="N12654" s="96"/>
      <c r="O12654" s="96"/>
      <c r="P12654" s="96"/>
    </row>
    <row r="12655" spans="1:16" x14ac:dyDescent="0.25">
      <c r="A12655" s="100">
        <v>43826</v>
      </c>
      <c r="B12655" s="101">
        <v>32</v>
      </c>
      <c r="C12655" s="92" t="str">
        <f t="shared" si="591"/>
        <v>GET /domestic-payments/{DomesticPaymentId}</v>
      </c>
      <c r="D12655" s="94" t="s">
        <v>207</v>
      </c>
      <c r="E12655" s="93" t="str">
        <f t="shared" si="592"/>
        <v>PISP</v>
      </c>
      <c r="F12655" s="93" t="str">
        <f t="shared" si="593"/>
        <v>Y</v>
      </c>
      <c r="G12655" s="95">
        <v>36208600.671252429</v>
      </c>
      <c r="H12655" s="101">
        <v>37959.70321955008</v>
      </c>
      <c r="I12655" s="101">
        <v>82.922020879576607</v>
      </c>
      <c r="J12655" s="96"/>
      <c r="K12655" s="96"/>
      <c r="L12655" s="96"/>
      <c r="M12655" s="96"/>
      <c r="N12655" s="96"/>
      <c r="O12655" s="96"/>
      <c r="P12655" s="96"/>
    </row>
    <row r="12656" spans="1:16" x14ac:dyDescent="0.25">
      <c r="A12656" s="100">
        <v>43826</v>
      </c>
      <c r="B12656" s="101">
        <v>33</v>
      </c>
      <c r="C12656" s="92" t="str">
        <f t="shared" si="591"/>
        <v>POST /domestic-scheduled-payment-consents</v>
      </c>
      <c r="D12656" s="94" t="s">
        <v>207</v>
      </c>
      <c r="E12656" s="93" t="str">
        <f t="shared" si="592"/>
        <v>PISP</v>
      </c>
      <c r="F12656" s="93" t="str">
        <f t="shared" si="593"/>
        <v>N</v>
      </c>
      <c r="G12656" s="95">
        <v>19520140.16792126</v>
      </c>
      <c r="H12656" s="101">
        <v>18690.773820897099</v>
      </c>
      <c r="I12656" s="101">
        <v>111.99552584448249</v>
      </c>
      <c r="J12656" s="96"/>
      <c r="K12656" s="96"/>
      <c r="L12656" s="96"/>
      <c r="M12656" s="96"/>
      <c r="N12656" s="96"/>
      <c r="O12656" s="96"/>
      <c r="P12656" s="96"/>
    </row>
    <row r="12657" spans="1:16" x14ac:dyDescent="0.25">
      <c r="A12657" s="100">
        <v>43826</v>
      </c>
      <c r="B12657" s="101">
        <v>34</v>
      </c>
      <c r="C12657" s="92" t="str">
        <f t="shared" si="591"/>
        <v>GET /domestic-scheduled-payment-consents/{ConsentId}</v>
      </c>
      <c r="D12657" s="94" t="s">
        <v>207</v>
      </c>
      <c r="E12657" s="93" t="str">
        <f t="shared" si="592"/>
        <v>PISP</v>
      </c>
      <c r="F12657" s="93" t="str">
        <f t="shared" si="593"/>
        <v>N</v>
      </c>
      <c r="G12657" s="95">
        <v>13437109.237865673</v>
      </c>
      <c r="H12657" s="101">
        <v>12318.337527363541</v>
      </c>
      <c r="I12657" s="101">
        <v>77.352652313995009</v>
      </c>
      <c r="J12657" s="96"/>
      <c r="K12657" s="96"/>
      <c r="L12657" s="96"/>
      <c r="M12657" s="96"/>
      <c r="N12657" s="96"/>
      <c r="O12657" s="96"/>
      <c r="P12657" s="96"/>
    </row>
    <row r="12658" spans="1:16" x14ac:dyDescent="0.25">
      <c r="A12658" s="100">
        <v>43826</v>
      </c>
      <c r="B12658" s="101">
        <v>35</v>
      </c>
      <c r="C12658" s="92" t="str">
        <f t="shared" si="591"/>
        <v>POST /domestic-scheduled-payments</v>
      </c>
      <c r="D12658" s="94" t="s">
        <v>207</v>
      </c>
      <c r="E12658" s="93" t="str">
        <f t="shared" si="592"/>
        <v>PISP</v>
      </c>
      <c r="F12658" s="93" t="str">
        <f t="shared" si="593"/>
        <v>Y</v>
      </c>
      <c r="G12658" s="95">
        <v>32215689.012135573</v>
      </c>
      <c r="H12658" s="101">
        <v>47224.201450867775</v>
      </c>
      <c r="I12658" s="101">
        <v>184.73642123586185</v>
      </c>
      <c r="J12658" s="96"/>
      <c r="K12658" s="96"/>
      <c r="L12658" s="96"/>
      <c r="M12658" s="96"/>
      <c r="N12658" s="96"/>
      <c r="O12658" s="96"/>
      <c r="P12658" s="96"/>
    </row>
    <row r="12659" spans="1:16" x14ac:dyDescent="0.25">
      <c r="A12659" s="100">
        <v>43826</v>
      </c>
      <c r="B12659" s="101">
        <v>36</v>
      </c>
      <c r="C12659" s="92" t="str">
        <f t="shared" si="591"/>
        <v>GET /domestic-scheduled-payments/{DomesticScheduledPaymentId}</v>
      </c>
      <c r="D12659" s="94" t="s">
        <v>207</v>
      </c>
      <c r="E12659" s="93" t="str">
        <f t="shared" si="592"/>
        <v>PISP</v>
      </c>
      <c r="F12659" s="93" t="str">
        <f t="shared" si="593"/>
        <v>Y</v>
      </c>
      <c r="G12659" s="95">
        <v>15058782.140387587</v>
      </c>
      <c r="H12659" s="101">
        <v>36453.610365416527</v>
      </c>
      <c r="I12659" s="101">
        <v>85.228513461985045</v>
      </c>
      <c r="J12659" s="96"/>
      <c r="K12659" s="96"/>
      <c r="L12659" s="96"/>
      <c r="M12659" s="96"/>
      <c r="N12659" s="96"/>
      <c r="O12659" s="96"/>
      <c r="P12659" s="96"/>
    </row>
    <row r="12660" spans="1:16" x14ac:dyDescent="0.25">
      <c r="A12660" s="100">
        <v>43826</v>
      </c>
      <c r="B12660" s="101">
        <v>37</v>
      </c>
      <c r="C12660" s="92" t="str">
        <f t="shared" si="591"/>
        <v>POST /domestic-standing-order-consents</v>
      </c>
      <c r="D12660" s="94" t="s">
        <v>207</v>
      </c>
      <c r="E12660" s="93" t="str">
        <f t="shared" si="592"/>
        <v>PISP</v>
      </c>
      <c r="F12660" s="93" t="str">
        <f t="shared" si="593"/>
        <v>N</v>
      </c>
      <c r="G12660" s="95">
        <v>27988057.705131203</v>
      </c>
      <c r="H12660" s="101">
        <v>24100.410043364394</v>
      </c>
      <c r="I12660" s="101">
        <v>210.45137427844682</v>
      </c>
      <c r="J12660" s="96"/>
      <c r="K12660" s="96"/>
      <c r="L12660" s="96"/>
      <c r="M12660" s="96"/>
      <c r="N12660" s="96"/>
      <c r="O12660" s="96"/>
      <c r="P12660" s="96"/>
    </row>
    <row r="12661" spans="1:16" x14ac:dyDescent="0.25">
      <c r="A12661" s="100">
        <v>43826</v>
      </c>
      <c r="B12661" s="101">
        <v>38</v>
      </c>
      <c r="C12661" s="92" t="str">
        <f t="shared" si="591"/>
        <v>GET /domestic-standing-order-consents/{ConsentId}</v>
      </c>
      <c r="D12661" s="94" t="s">
        <v>207</v>
      </c>
      <c r="E12661" s="93" t="str">
        <f t="shared" si="592"/>
        <v>PISP</v>
      </c>
      <c r="F12661" s="93" t="str">
        <f t="shared" si="593"/>
        <v>N</v>
      </c>
      <c r="G12661" s="95">
        <v>25141089.228643071</v>
      </c>
      <c r="H12661" s="101">
        <v>33984.203961270337</v>
      </c>
      <c r="I12661" s="101">
        <v>220.72012703115254</v>
      </c>
      <c r="J12661" s="96"/>
      <c r="K12661" s="96"/>
      <c r="L12661" s="96"/>
      <c r="M12661" s="96"/>
      <c r="N12661" s="96"/>
      <c r="O12661" s="96"/>
      <c r="P12661" s="96"/>
    </row>
    <row r="12662" spans="1:16" x14ac:dyDescent="0.25">
      <c r="A12662" s="100">
        <v>43826</v>
      </c>
      <c r="B12662" s="101">
        <v>39</v>
      </c>
      <c r="C12662" s="92" t="str">
        <f t="shared" si="591"/>
        <v>POST /domestic-standing-orders</v>
      </c>
      <c r="D12662" s="94" t="s">
        <v>207</v>
      </c>
      <c r="E12662" s="93" t="str">
        <f t="shared" si="592"/>
        <v>PISP</v>
      </c>
      <c r="F12662" s="93" t="str">
        <f t="shared" si="593"/>
        <v>Y</v>
      </c>
      <c r="G12662" s="95">
        <v>9166394.8139010649</v>
      </c>
      <c r="H12662" s="101">
        <v>21100.393436263043</v>
      </c>
      <c r="I12662" s="101">
        <v>2.1452069520148869</v>
      </c>
      <c r="J12662" s="96"/>
      <c r="K12662" s="96"/>
      <c r="L12662" s="96"/>
      <c r="M12662" s="96"/>
      <c r="N12662" s="96"/>
      <c r="O12662" s="96"/>
      <c r="P12662" s="96"/>
    </row>
    <row r="12663" spans="1:16" x14ac:dyDescent="0.25">
      <c r="A12663" s="100">
        <v>43826</v>
      </c>
      <c r="B12663" s="101">
        <v>40</v>
      </c>
      <c r="C12663" s="92" t="str">
        <f t="shared" si="591"/>
        <v>GET /domestic-standing-orders/{DomesticStandingOrderId}</v>
      </c>
      <c r="D12663" s="94" t="s">
        <v>207</v>
      </c>
      <c r="E12663" s="93" t="str">
        <f t="shared" si="592"/>
        <v>PISP</v>
      </c>
      <c r="F12663" s="93" t="str">
        <f t="shared" si="593"/>
        <v>Y</v>
      </c>
      <c r="G12663" s="95">
        <v>6551422.3708791444</v>
      </c>
      <c r="H12663" s="101">
        <v>8770.5433529283109</v>
      </c>
      <c r="I12663" s="101">
        <v>257.76874426157724</v>
      </c>
      <c r="J12663" s="96"/>
      <c r="K12663" s="96"/>
      <c r="L12663" s="96"/>
      <c r="M12663" s="96"/>
      <c r="N12663" s="96"/>
      <c r="O12663" s="96"/>
      <c r="P12663" s="96"/>
    </row>
    <row r="12664" spans="1:16" x14ac:dyDescent="0.25">
      <c r="A12664" s="100">
        <v>43826</v>
      </c>
      <c r="B12664" s="101">
        <v>41</v>
      </c>
      <c r="C12664" s="92" t="str">
        <f t="shared" si="591"/>
        <v>POST /international-payment-consents</v>
      </c>
      <c r="D12664" s="94" t="s">
        <v>207</v>
      </c>
      <c r="E12664" s="93" t="str">
        <f t="shared" si="592"/>
        <v>PISP</v>
      </c>
      <c r="F12664" s="93" t="str">
        <f t="shared" si="593"/>
        <v>N</v>
      </c>
      <c r="G12664" s="95">
        <v>33353290.676614754</v>
      </c>
      <c r="H12664" s="101">
        <v>44185.534398738528</v>
      </c>
      <c r="I12664" s="101">
        <v>66.914770504127588</v>
      </c>
      <c r="J12664" s="96"/>
      <c r="K12664" s="96"/>
      <c r="L12664" s="96"/>
      <c r="M12664" s="96"/>
      <c r="N12664" s="96"/>
      <c r="O12664" s="96"/>
      <c r="P12664" s="96"/>
    </row>
    <row r="12665" spans="1:16" x14ac:dyDescent="0.25">
      <c r="A12665" s="100">
        <v>43826</v>
      </c>
      <c r="B12665" s="101">
        <v>42</v>
      </c>
      <c r="C12665" s="92" t="str">
        <f t="shared" si="591"/>
        <v>GET /international-payment-consents/{ConsentId}</v>
      </c>
      <c r="D12665" s="94" t="s">
        <v>207</v>
      </c>
      <c r="E12665" s="93" t="str">
        <f t="shared" si="592"/>
        <v>PISP</v>
      </c>
      <c r="F12665" s="93" t="str">
        <f t="shared" si="593"/>
        <v>N</v>
      </c>
      <c r="G12665" s="95">
        <v>32985335.69344363</v>
      </c>
      <c r="H12665" s="101">
        <v>28972.199868675929</v>
      </c>
      <c r="I12665" s="101">
        <v>307.53672932473881</v>
      </c>
      <c r="J12665" s="96"/>
      <c r="K12665" s="96"/>
      <c r="L12665" s="96"/>
      <c r="M12665" s="96"/>
      <c r="N12665" s="96"/>
      <c r="O12665" s="96"/>
      <c r="P12665" s="96"/>
    </row>
    <row r="12666" spans="1:16" x14ac:dyDescent="0.25">
      <c r="A12666" s="100">
        <v>43826</v>
      </c>
      <c r="B12666" s="101">
        <v>43</v>
      </c>
      <c r="C12666" s="92" t="str">
        <f t="shared" si="591"/>
        <v>POST /international-payments</v>
      </c>
      <c r="D12666" s="94" t="s">
        <v>207</v>
      </c>
      <c r="E12666" s="93" t="str">
        <f t="shared" si="592"/>
        <v>PISP</v>
      </c>
      <c r="F12666" s="93" t="str">
        <f t="shared" si="593"/>
        <v>Y</v>
      </c>
      <c r="G12666" s="95">
        <v>36717286.613378778</v>
      </c>
      <c r="H12666" s="102">
        <v>41771.983260499874</v>
      </c>
      <c r="I12666" s="102">
        <v>48.249433292107724</v>
      </c>
      <c r="J12666" s="96"/>
      <c r="K12666" s="96"/>
      <c r="L12666" s="96"/>
      <c r="M12666" s="96"/>
      <c r="N12666" s="96"/>
      <c r="O12666" s="96"/>
      <c r="P12666" s="96"/>
    </row>
    <row r="12667" spans="1:16" x14ac:dyDescent="0.25">
      <c r="A12667" s="100">
        <v>43826</v>
      </c>
      <c r="B12667" s="101">
        <v>44</v>
      </c>
      <c r="C12667" s="92" t="str">
        <f t="shared" si="591"/>
        <v>GET /international-payments/{InternationalPaymentId}</v>
      </c>
      <c r="D12667" s="94" t="s">
        <v>207</v>
      </c>
      <c r="E12667" s="93" t="str">
        <f t="shared" si="592"/>
        <v>PISP</v>
      </c>
      <c r="F12667" s="93" t="str">
        <f t="shared" si="593"/>
        <v>Y</v>
      </c>
      <c r="G12667" s="95">
        <v>14608685.293287005</v>
      </c>
      <c r="H12667" s="102">
        <v>19203.504060965075</v>
      </c>
      <c r="I12667" s="102">
        <v>67.89063571069687</v>
      </c>
      <c r="J12667" s="96"/>
      <c r="K12667" s="96"/>
      <c r="L12667" s="96"/>
      <c r="M12667" s="96"/>
      <c r="N12667" s="96"/>
      <c r="O12667" s="96"/>
      <c r="P12667" s="96"/>
    </row>
    <row r="12668" spans="1:16" x14ac:dyDescent="0.25">
      <c r="A12668" s="100">
        <v>43826</v>
      </c>
      <c r="B12668" s="101">
        <v>45</v>
      </c>
      <c r="C12668" s="92" t="str">
        <f t="shared" si="591"/>
        <v>POST /international-scheduled-payment-consents</v>
      </c>
      <c r="D12668" s="94" t="s">
        <v>207</v>
      </c>
      <c r="E12668" s="93" t="str">
        <f t="shared" si="592"/>
        <v>PISP</v>
      </c>
      <c r="F12668" s="93" t="str">
        <f t="shared" si="593"/>
        <v>N</v>
      </c>
      <c r="G12668" s="95">
        <v>25685090.010231011</v>
      </c>
      <c r="H12668" s="102">
        <v>36641.967606723323</v>
      </c>
      <c r="I12668" s="102">
        <v>18.087391358508615</v>
      </c>
      <c r="J12668" s="96"/>
      <c r="K12668" s="96"/>
      <c r="L12668" s="96"/>
      <c r="M12668" s="96"/>
      <c r="N12668" s="96"/>
      <c r="O12668" s="96"/>
      <c r="P12668" s="96"/>
    </row>
    <row r="12669" spans="1:16" x14ac:dyDescent="0.25">
      <c r="A12669" s="100">
        <v>43826</v>
      </c>
      <c r="B12669" s="101">
        <v>46</v>
      </c>
      <c r="C12669" s="92" t="str">
        <f t="shared" si="591"/>
        <v>GET /international-scheduled-payment-consents/{ConsentId}</v>
      </c>
      <c r="D12669" s="94" t="s">
        <v>207</v>
      </c>
      <c r="E12669" s="93" t="str">
        <f t="shared" si="592"/>
        <v>PISP</v>
      </c>
      <c r="F12669" s="93" t="str">
        <f t="shared" si="593"/>
        <v>N</v>
      </c>
      <c r="G12669" s="95">
        <v>10458001.935609145</v>
      </c>
      <c r="H12669" s="102">
        <v>26820.953879794761</v>
      </c>
      <c r="I12669" s="102">
        <v>31.099544979795002</v>
      </c>
      <c r="J12669" s="96"/>
      <c r="K12669" s="96"/>
      <c r="L12669" s="96"/>
      <c r="M12669" s="96"/>
      <c r="N12669" s="96"/>
      <c r="O12669" s="96"/>
      <c r="P12669" s="96"/>
    </row>
    <row r="12670" spans="1:16" x14ac:dyDescent="0.25">
      <c r="A12670" s="100">
        <v>43826</v>
      </c>
      <c r="B12670" s="101">
        <v>47</v>
      </c>
      <c r="C12670" s="92" t="str">
        <f t="shared" si="591"/>
        <v>POST /international-scheduled-payments</v>
      </c>
      <c r="D12670" s="94" t="s">
        <v>207</v>
      </c>
      <c r="E12670" s="93" t="str">
        <f t="shared" si="592"/>
        <v>PISP</v>
      </c>
      <c r="F12670" s="93" t="str">
        <f t="shared" si="593"/>
        <v>Y</v>
      </c>
      <c r="G12670" s="95">
        <v>14856316.668965725</v>
      </c>
      <c r="H12670" s="102">
        <v>24104.686596735552</v>
      </c>
      <c r="I12670" s="102">
        <v>79.606439850933427</v>
      </c>
      <c r="J12670" s="96"/>
      <c r="K12670" s="96"/>
      <c r="L12670" s="96"/>
      <c r="M12670" s="96"/>
      <c r="N12670" s="96"/>
      <c r="O12670" s="96"/>
      <c r="P12670" s="96"/>
    </row>
    <row r="12671" spans="1:16" x14ac:dyDescent="0.25">
      <c r="A12671" s="100">
        <v>43826</v>
      </c>
      <c r="B12671" s="101">
        <v>48</v>
      </c>
      <c r="C12671" s="92" t="str">
        <f t="shared" si="591"/>
        <v>GET /international-scheduled-payments/{InternationalScheduledPaymentId}</v>
      </c>
      <c r="D12671" s="94" t="s">
        <v>207</v>
      </c>
      <c r="E12671" s="93" t="str">
        <f t="shared" si="592"/>
        <v>PISP</v>
      </c>
      <c r="F12671" s="93" t="str">
        <f t="shared" si="593"/>
        <v>Y</v>
      </c>
      <c r="G12671" s="95">
        <v>21779814.213702273</v>
      </c>
      <c r="H12671" s="102">
        <v>38733.562167564764</v>
      </c>
      <c r="I12671" s="102">
        <v>55.560282104373584</v>
      </c>
      <c r="J12671" s="96"/>
      <c r="K12671" s="96"/>
      <c r="L12671" s="96"/>
      <c r="M12671" s="96"/>
      <c r="N12671" s="96"/>
      <c r="O12671" s="96"/>
      <c r="P12671" s="96"/>
    </row>
    <row r="12672" spans="1:16" x14ac:dyDescent="0.25">
      <c r="A12672" s="100">
        <v>43826</v>
      </c>
      <c r="B12672" s="101">
        <v>49</v>
      </c>
      <c r="C12672" s="92" t="str">
        <f t="shared" si="591"/>
        <v>POST /international-standing-order-consents</v>
      </c>
      <c r="D12672" s="94" t="s">
        <v>207</v>
      </c>
      <c r="E12672" s="93" t="str">
        <f t="shared" si="592"/>
        <v>PISP</v>
      </c>
      <c r="F12672" s="93" t="str">
        <f t="shared" si="593"/>
        <v>N</v>
      </c>
      <c r="G12672" s="95">
        <v>4278050.9400811456</v>
      </c>
      <c r="H12672" s="102">
        <v>12338.06201933609</v>
      </c>
      <c r="I12672" s="102">
        <v>7.0772142476234423</v>
      </c>
      <c r="J12672" s="96"/>
      <c r="K12672" s="96"/>
      <c r="L12672" s="96"/>
      <c r="M12672" s="96"/>
      <c r="N12672" s="96"/>
      <c r="O12672" s="96"/>
      <c r="P12672" s="96"/>
    </row>
    <row r="12673" spans="1:16" x14ac:dyDescent="0.25">
      <c r="A12673" s="100">
        <v>43826</v>
      </c>
      <c r="B12673" s="101">
        <v>50</v>
      </c>
      <c r="C12673" s="92" t="str">
        <f t="shared" si="591"/>
        <v>GET /international-standing-order-consents/{ConsentId}</v>
      </c>
      <c r="D12673" s="94" t="s">
        <v>207</v>
      </c>
      <c r="E12673" s="93" t="str">
        <f t="shared" si="592"/>
        <v>PISP</v>
      </c>
      <c r="F12673" s="93" t="str">
        <f t="shared" si="593"/>
        <v>N</v>
      </c>
      <c r="G12673" s="95">
        <v>19216310.412958939</v>
      </c>
      <c r="H12673" s="102">
        <v>33657.913915287354</v>
      </c>
      <c r="I12673" s="102">
        <v>295.95706347846198</v>
      </c>
      <c r="J12673" s="96"/>
      <c r="K12673" s="96"/>
      <c r="L12673" s="96"/>
      <c r="M12673" s="96"/>
      <c r="N12673" s="96"/>
      <c r="O12673" s="96"/>
      <c r="P12673" s="96"/>
    </row>
    <row r="12674" spans="1:16" x14ac:dyDescent="0.25">
      <c r="A12674" s="100">
        <v>43826</v>
      </c>
      <c r="B12674" s="101">
        <v>51</v>
      </c>
      <c r="C12674" s="92" t="str">
        <f t="shared" si="591"/>
        <v>POST /international-standing-orders</v>
      </c>
      <c r="D12674" s="94" t="s">
        <v>207</v>
      </c>
      <c r="E12674" s="93" t="str">
        <f t="shared" si="592"/>
        <v>PISP</v>
      </c>
      <c r="F12674" s="93" t="str">
        <f t="shared" si="593"/>
        <v>Y</v>
      </c>
      <c r="G12674" s="95">
        <v>16051229.697514566</v>
      </c>
      <c r="H12674" s="102">
        <v>24019.265915404205</v>
      </c>
      <c r="I12674" s="102">
        <v>241.48308933458532</v>
      </c>
      <c r="J12674" s="96"/>
      <c r="K12674" s="96"/>
      <c r="L12674" s="96"/>
      <c r="M12674" s="96"/>
      <c r="N12674" s="96"/>
      <c r="O12674" s="96"/>
      <c r="P12674" s="96"/>
    </row>
    <row r="12675" spans="1:16" x14ac:dyDescent="0.25">
      <c r="A12675" s="100">
        <v>43826</v>
      </c>
      <c r="B12675" s="101">
        <v>52</v>
      </c>
      <c r="C12675" s="92" t="str">
        <f t="shared" si="591"/>
        <v>GET /international-standing-orders/{InternationalStandingOrderPaymentId}</v>
      </c>
      <c r="D12675" s="94" t="s">
        <v>207</v>
      </c>
      <c r="E12675" s="93" t="str">
        <f t="shared" si="592"/>
        <v>PISP</v>
      </c>
      <c r="F12675" s="93" t="str">
        <f t="shared" si="593"/>
        <v>Y</v>
      </c>
      <c r="G12675" s="95">
        <v>7200877.3603812298</v>
      </c>
      <c r="H12675" s="102">
        <v>15918.144080493026</v>
      </c>
      <c r="I12675" s="102">
        <v>81.851388057868974</v>
      </c>
      <c r="J12675" s="96"/>
      <c r="K12675" s="96"/>
      <c r="L12675" s="96"/>
      <c r="M12675" s="96"/>
      <c r="N12675" s="96"/>
      <c r="O12675" s="96"/>
      <c r="P12675" s="96"/>
    </row>
    <row r="12676" spans="1:16" x14ac:dyDescent="0.25">
      <c r="A12676" s="100">
        <v>43826</v>
      </c>
      <c r="B12676" s="101">
        <v>53</v>
      </c>
      <c r="C12676" s="92" t="str">
        <f t="shared" si="591"/>
        <v>POST /file-payment-consents</v>
      </c>
      <c r="D12676" s="94" t="s">
        <v>207</v>
      </c>
      <c r="E12676" s="93" t="str">
        <f t="shared" si="592"/>
        <v>PISP</v>
      </c>
      <c r="F12676" s="93" t="str">
        <f t="shared" si="593"/>
        <v>N</v>
      </c>
      <c r="G12676" s="95">
        <v>14038730.008481409</v>
      </c>
      <c r="H12676" s="102">
        <v>14044.597859044363</v>
      </c>
      <c r="I12676" s="102">
        <v>23.446092280485981</v>
      </c>
      <c r="J12676" s="96"/>
      <c r="K12676" s="96"/>
      <c r="L12676" s="96"/>
      <c r="M12676" s="96"/>
      <c r="N12676" s="96"/>
      <c r="O12676" s="96"/>
      <c r="P12676" s="96"/>
    </row>
    <row r="12677" spans="1:16" x14ac:dyDescent="0.25">
      <c r="A12677" s="100">
        <v>43826</v>
      </c>
      <c r="B12677" s="101">
        <v>54</v>
      </c>
      <c r="C12677" s="92" t="str">
        <f t="shared" si="591"/>
        <v>GET /file-payment-consents/{ConsentId}</v>
      </c>
      <c r="D12677" s="94" t="s">
        <v>207</v>
      </c>
      <c r="E12677" s="93" t="str">
        <f t="shared" si="592"/>
        <v>PISP</v>
      </c>
      <c r="F12677" s="93" t="str">
        <f t="shared" si="593"/>
        <v>N</v>
      </c>
      <c r="G12677" s="95">
        <v>23657258.395074029</v>
      </c>
      <c r="H12677" s="102">
        <v>27023.74201728628</v>
      </c>
      <c r="I12677" s="102">
        <v>191.22503847497669</v>
      </c>
      <c r="J12677" s="96"/>
      <c r="K12677" s="96"/>
      <c r="L12677" s="96"/>
      <c r="M12677" s="96"/>
      <c r="N12677" s="96"/>
      <c r="O12677" s="96"/>
      <c r="P12677" s="96"/>
    </row>
    <row r="12678" spans="1:16" x14ac:dyDescent="0.25">
      <c r="A12678" s="100">
        <v>43826</v>
      </c>
      <c r="B12678" s="101">
        <v>55</v>
      </c>
      <c r="C12678" s="92" t="str">
        <f t="shared" si="591"/>
        <v>POST /file-payment-consents/{ConsentId}/file</v>
      </c>
      <c r="D12678" s="94" t="s">
        <v>207</v>
      </c>
      <c r="E12678" s="93" t="str">
        <f t="shared" si="592"/>
        <v>PISP</v>
      </c>
      <c r="F12678" s="93" t="str">
        <f t="shared" si="593"/>
        <v>N</v>
      </c>
      <c r="G12678" s="95">
        <v>22660125.732472446</v>
      </c>
      <c r="H12678" s="102">
        <v>36423.045018091252</v>
      </c>
      <c r="I12678" s="102">
        <v>73.811790772298451</v>
      </c>
      <c r="J12678" s="96"/>
      <c r="K12678" s="96"/>
      <c r="L12678" s="96"/>
      <c r="M12678" s="96"/>
      <c r="N12678" s="96"/>
      <c r="O12678" s="96"/>
      <c r="P12678" s="96"/>
    </row>
    <row r="12679" spans="1:16" x14ac:dyDescent="0.25">
      <c r="A12679" s="100">
        <v>43826</v>
      </c>
      <c r="B12679" s="101">
        <v>56</v>
      </c>
      <c r="C12679" s="92" t="str">
        <f t="shared" si="591"/>
        <v>GET /file-payment-consents/{ConsentId}/file</v>
      </c>
      <c r="D12679" s="94" t="s">
        <v>207</v>
      </c>
      <c r="E12679" s="93" t="str">
        <f t="shared" si="592"/>
        <v>PISP</v>
      </c>
      <c r="F12679" s="93" t="str">
        <f t="shared" si="593"/>
        <v>N</v>
      </c>
      <c r="G12679" s="95">
        <v>23959272.860935647</v>
      </c>
      <c r="H12679" s="102">
        <v>34164.953414672149</v>
      </c>
      <c r="I12679" s="102">
        <v>50.499458178462433</v>
      </c>
      <c r="J12679" s="96"/>
      <c r="K12679" s="96"/>
      <c r="L12679" s="96"/>
      <c r="M12679" s="96"/>
      <c r="N12679" s="96"/>
      <c r="O12679" s="96"/>
      <c r="P12679" s="96"/>
    </row>
    <row r="12680" spans="1:16" x14ac:dyDescent="0.25">
      <c r="A12680" s="100">
        <v>43826</v>
      </c>
      <c r="B12680" s="101">
        <v>57</v>
      </c>
      <c r="C12680" s="92" t="str">
        <f t="shared" ref="C12680:C12743" si="594">VLOOKUP($B12680,endpoints,3)</f>
        <v>POST /file-payments</v>
      </c>
      <c r="D12680" s="94" t="s">
        <v>207</v>
      </c>
      <c r="E12680" s="93" t="str">
        <f t="shared" ref="E12680:E12743" si="595">VLOOKUP($B12680,endpoints,4)</f>
        <v>PISP</v>
      </c>
      <c r="F12680" s="93" t="str">
        <f t="shared" ref="F12680:F12743" si="596">VLOOKUP($B12680,endpoints,5)</f>
        <v>Y</v>
      </c>
      <c r="G12680" s="95">
        <v>406867411.9080283</v>
      </c>
      <c r="H12680" s="102">
        <v>4379.2970970423685</v>
      </c>
      <c r="I12680" s="102">
        <v>73.952260052996323</v>
      </c>
      <c r="J12680" s="96"/>
      <c r="K12680" s="96"/>
      <c r="L12680" s="96"/>
      <c r="M12680" s="96"/>
      <c r="N12680" s="96"/>
      <c r="O12680" s="96"/>
      <c r="P12680" s="96"/>
    </row>
    <row r="12681" spans="1:16" x14ac:dyDescent="0.25">
      <c r="A12681" s="100">
        <v>43826</v>
      </c>
      <c r="B12681" s="101">
        <v>58</v>
      </c>
      <c r="C12681" s="92" t="str">
        <f t="shared" si="594"/>
        <v>GET /file-payments/{FilePaymentId}</v>
      </c>
      <c r="D12681" s="94" t="s">
        <v>207</v>
      </c>
      <c r="E12681" s="93" t="str">
        <f t="shared" si="595"/>
        <v>PISP</v>
      </c>
      <c r="F12681" s="93" t="str">
        <f t="shared" si="596"/>
        <v>Y</v>
      </c>
      <c r="G12681" s="95">
        <v>83269918.06553492</v>
      </c>
      <c r="H12681" s="102">
        <v>886.67666448100158</v>
      </c>
      <c r="I12681" s="102">
        <v>146.69553382238243</v>
      </c>
      <c r="J12681" s="96"/>
      <c r="K12681" s="96"/>
      <c r="L12681" s="96"/>
      <c r="M12681" s="96"/>
      <c r="N12681" s="96"/>
      <c r="O12681" s="96"/>
      <c r="P12681" s="96"/>
    </row>
    <row r="12682" spans="1:16" x14ac:dyDescent="0.25">
      <c r="A12682" s="100">
        <v>43826</v>
      </c>
      <c r="B12682" s="101">
        <v>59</v>
      </c>
      <c r="C12682" s="92" t="str">
        <f t="shared" si="594"/>
        <v>GET /file-payments/{FilePaymentId}/report-file</v>
      </c>
      <c r="D12682" s="94" t="s">
        <v>207</v>
      </c>
      <c r="E12682" s="93" t="str">
        <f t="shared" si="595"/>
        <v>PISP</v>
      </c>
      <c r="F12682" s="93" t="str">
        <f t="shared" si="596"/>
        <v>Y</v>
      </c>
      <c r="G12682" s="95">
        <v>68539229.427560017</v>
      </c>
      <c r="H12682" s="102">
        <v>2755.3827175791675</v>
      </c>
      <c r="I12682" s="102">
        <v>98.598213762583043</v>
      </c>
      <c r="J12682" s="96"/>
      <c r="K12682" s="96"/>
      <c r="L12682" s="96"/>
      <c r="M12682" s="96"/>
      <c r="N12682" s="96"/>
      <c r="O12682" s="96"/>
      <c r="P12682" s="96"/>
    </row>
    <row r="12683" spans="1:16" x14ac:dyDescent="0.25">
      <c r="A12683" s="100">
        <v>43826</v>
      </c>
      <c r="B12683" s="101">
        <v>60</v>
      </c>
      <c r="C12683" s="92" t="str">
        <f t="shared" si="594"/>
        <v>POST /funds-confirmation-consents</v>
      </c>
      <c r="D12683" s="94" t="s">
        <v>207</v>
      </c>
      <c r="E12683" s="93" t="str">
        <f t="shared" si="595"/>
        <v>CoF</v>
      </c>
      <c r="F12683" s="93" t="str">
        <f t="shared" si="596"/>
        <v>N</v>
      </c>
      <c r="G12683" s="95">
        <v>13290802.012722075</v>
      </c>
      <c r="H12683" s="102">
        <v>15957.172667159066</v>
      </c>
      <c r="I12683" s="102">
        <v>13.921602316561122</v>
      </c>
      <c r="J12683" s="96"/>
      <c r="K12683" s="96"/>
      <c r="L12683" s="96"/>
      <c r="M12683" s="96"/>
      <c r="N12683" s="96"/>
      <c r="O12683" s="96"/>
      <c r="P12683" s="96"/>
    </row>
    <row r="12684" spans="1:16" x14ac:dyDescent="0.25">
      <c r="A12684" s="100">
        <v>43826</v>
      </c>
      <c r="B12684" s="101">
        <v>61</v>
      </c>
      <c r="C12684" s="92" t="str">
        <f t="shared" si="594"/>
        <v>GET /funds-confirmation-consents/{ConsentId}</v>
      </c>
      <c r="D12684" s="94" t="s">
        <v>207</v>
      </c>
      <c r="E12684" s="93" t="str">
        <f t="shared" si="595"/>
        <v>CoF</v>
      </c>
      <c r="F12684" s="93" t="str">
        <f t="shared" si="596"/>
        <v>N</v>
      </c>
      <c r="G12684" s="95">
        <v>24376809.98310088</v>
      </c>
      <c r="H12684" s="102">
        <v>42267.503284941507</v>
      </c>
      <c r="I12684" s="102">
        <v>193.43296315889293</v>
      </c>
      <c r="J12684" s="96"/>
      <c r="K12684" s="96"/>
      <c r="L12684" s="96"/>
      <c r="M12684" s="96"/>
      <c r="N12684" s="96"/>
      <c r="O12684" s="96"/>
      <c r="P12684" s="96"/>
    </row>
    <row r="12685" spans="1:16" x14ac:dyDescent="0.25">
      <c r="A12685" s="100">
        <v>43826</v>
      </c>
      <c r="B12685" s="101">
        <v>62</v>
      </c>
      <c r="C12685" s="92" t="str">
        <f t="shared" si="594"/>
        <v>DELETE /funds-confirmation-consents/{ConsentId}</v>
      </c>
      <c r="D12685" s="94" t="s">
        <v>207</v>
      </c>
      <c r="E12685" s="93" t="str">
        <f t="shared" si="595"/>
        <v>CoF</v>
      </c>
      <c r="F12685" s="93" t="str">
        <f t="shared" si="596"/>
        <v>N</v>
      </c>
      <c r="G12685" s="95">
        <v>7638096.723245196</v>
      </c>
      <c r="H12685" s="102">
        <v>13768.852640307061</v>
      </c>
      <c r="I12685" s="102">
        <v>124.03864453392904</v>
      </c>
      <c r="J12685" s="96"/>
      <c r="K12685" s="96"/>
      <c r="L12685" s="96"/>
      <c r="M12685" s="96"/>
      <c r="N12685" s="96"/>
      <c r="O12685" s="96"/>
      <c r="P12685" s="96"/>
    </row>
    <row r="12686" spans="1:16" x14ac:dyDescent="0.25">
      <c r="A12686" s="100">
        <v>43826</v>
      </c>
      <c r="B12686" s="101">
        <v>63</v>
      </c>
      <c r="C12686" s="92" t="str">
        <f t="shared" si="594"/>
        <v>POST /funds-confirmations</v>
      </c>
      <c r="D12686" s="94" t="s">
        <v>207</v>
      </c>
      <c r="E12686" s="93" t="str">
        <f t="shared" si="595"/>
        <v>CoF</v>
      </c>
      <c r="F12686" s="93" t="str">
        <f t="shared" si="596"/>
        <v>Y</v>
      </c>
      <c r="G12686" s="95">
        <v>8800890.8380951695</v>
      </c>
      <c r="H12686" s="102">
        <v>17133.259629285956</v>
      </c>
      <c r="I12686" s="102">
        <v>248.00568796520557</v>
      </c>
      <c r="J12686" s="96"/>
      <c r="K12686" s="96"/>
      <c r="L12686" s="96"/>
      <c r="M12686" s="96"/>
      <c r="N12686" s="96"/>
      <c r="O12686" s="96"/>
      <c r="P12686" s="96"/>
    </row>
    <row r="12687" spans="1:16" x14ac:dyDescent="0.25">
      <c r="A12687" s="46">
        <v>43826</v>
      </c>
      <c r="B12687" s="101">
        <v>0</v>
      </c>
      <c r="C12687" s="92" t="str">
        <f t="shared" si="594"/>
        <v>OIDC endpoints for token IDs</v>
      </c>
      <c r="D12687" s="94" t="s">
        <v>208</v>
      </c>
      <c r="E12687" s="93" t="str">
        <f t="shared" si="595"/>
        <v>OIDC</v>
      </c>
      <c r="F12687" s="93" t="str">
        <f t="shared" si="596"/>
        <v>N</v>
      </c>
      <c r="G12687" s="112">
        <v>796489062.19064438</v>
      </c>
      <c r="H12687" s="68">
        <v>1690004.1977357713</v>
      </c>
      <c r="I12687" s="68">
        <v>580.92435934094135</v>
      </c>
      <c r="J12687" s="96"/>
      <c r="K12687" s="96"/>
      <c r="L12687" s="96"/>
      <c r="M12687" s="96"/>
      <c r="N12687" s="96"/>
      <c r="O12687" s="96"/>
      <c r="P12687" s="96"/>
    </row>
    <row r="12688" spans="1:16" x14ac:dyDescent="0.25">
      <c r="A12688" s="97">
        <v>43826</v>
      </c>
      <c r="B12688" s="101">
        <v>1</v>
      </c>
      <c r="C12688" s="92" t="str">
        <f t="shared" si="594"/>
        <v>POST /account-access-consents</v>
      </c>
      <c r="D12688" s="94" t="s">
        <v>208</v>
      </c>
      <c r="E12688" s="93" t="str">
        <f t="shared" si="595"/>
        <v>AISP</v>
      </c>
      <c r="F12688" s="93" t="str">
        <f t="shared" si="596"/>
        <v>N</v>
      </c>
      <c r="G12688" s="95">
        <v>599511.16156226851</v>
      </c>
      <c r="H12688" s="99">
        <v>29303.567833812242</v>
      </c>
      <c r="I12688" s="99">
        <v>90.924783095081239</v>
      </c>
      <c r="J12688" s="96"/>
      <c r="K12688" s="96"/>
      <c r="L12688" s="96"/>
      <c r="M12688" s="96"/>
      <c r="N12688" s="96"/>
      <c r="O12688" s="96"/>
      <c r="P12688" s="96"/>
    </row>
    <row r="12689" spans="1:16" x14ac:dyDescent="0.25">
      <c r="A12689" s="97">
        <v>43826</v>
      </c>
      <c r="B12689" s="101">
        <v>2</v>
      </c>
      <c r="C12689" s="92" t="str">
        <f t="shared" si="594"/>
        <v>GET /account-access-consents/{ConsentId}</v>
      </c>
      <c r="D12689" s="94" t="s">
        <v>208</v>
      </c>
      <c r="E12689" s="93" t="str">
        <f t="shared" si="595"/>
        <v>AISP</v>
      </c>
      <c r="F12689" s="93" t="str">
        <f t="shared" si="596"/>
        <v>N</v>
      </c>
      <c r="G12689" s="95">
        <v>1415979.1876831956</v>
      </c>
      <c r="H12689" s="99">
        <v>31653.195464445209</v>
      </c>
      <c r="I12689" s="99">
        <v>35.59421682748301</v>
      </c>
      <c r="J12689" s="96"/>
      <c r="K12689" s="96"/>
      <c r="L12689" s="96"/>
      <c r="M12689" s="96"/>
      <c r="N12689" s="96"/>
      <c r="O12689" s="96"/>
      <c r="P12689" s="96"/>
    </row>
    <row r="12690" spans="1:16" x14ac:dyDescent="0.25">
      <c r="A12690" s="97">
        <v>43826</v>
      </c>
      <c r="B12690" s="101">
        <v>3</v>
      </c>
      <c r="C12690" s="92" t="str">
        <f t="shared" si="594"/>
        <v>DELETE /account-access-consents/{ConsentId}</v>
      </c>
      <c r="D12690" s="94" t="s">
        <v>208</v>
      </c>
      <c r="E12690" s="93" t="str">
        <f t="shared" si="595"/>
        <v>AISP</v>
      </c>
      <c r="F12690" s="93" t="str">
        <f t="shared" si="596"/>
        <v>N</v>
      </c>
      <c r="G12690" s="95">
        <v>584769.90766967274</v>
      </c>
      <c r="H12690" s="99">
        <v>27518.585313712345</v>
      </c>
      <c r="I12690" s="99">
        <v>264.75260045055109</v>
      </c>
      <c r="J12690" s="96"/>
      <c r="K12690" s="96"/>
      <c r="L12690" s="96"/>
      <c r="M12690" s="96"/>
      <c r="N12690" s="96"/>
      <c r="O12690" s="96"/>
      <c r="P12690" s="96"/>
    </row>
    <row r="12691" spans="1:16" x14ac:dyDescent="0.25">
      <c r="A12691" s="97">
        <v>43826</v>
      </c>
      <c r="B12691" s="101">
        <v>4</v>
      </c>
      <c r="C12691" s="92" t="str">
        <f t="shared" si="594"/>
        <v>GET /accounts</v>
      </c>
      <c r="D12691" s="94" t="s">
        <v>208</v>
      </c>
      <c r="E12691" s="93" t="str">
        <f t="shared" si="595"/>
        <v>AISP</v>
      </c>
      <c r="F12691" s="93" t="str">
        <f t="shared" si="596"/>
        <v>Y</v>
      </c>
      <c r="G12691" s="95">
        <v>1610477.9960459198</v>
      </c>
      <c r="H12691" s="99">
        <v>29436.814234278139</v>
      </c>
      <c r="I12691" s="99">
        <v>68.115726032517287</v>
      </c>
      <c r="J12691" s="96"/>
      <c r="K12691" s="96"/>
      <c r="L12691" s="96"/>
      <c r="M12691" s="96"/>
      <c r="N12691" s="96"/>
      <c r="O12691" s="96"/>
      <c r="P12691" s="96"/>
    </row>
    <row r="12692" spans="1:16" x14ac:dyDescent="0.25">
      <c r="A12692" s="97">
        <v>43826</v>
      </c>
      <c r="B12692" s="101">
        <v>5</v>
      </c>
      <c r="C12692" s="92" t="str">
        <f t="shared" si="594"/>
        <v>GET /accounts/{AccountId}</v>
      </c>
      <c r="D12692" s="94" t="s">
        <v>208</v>
      </c>
      <c r="E12692" s="93" t="str">
        <f t="shared" si="595"/>
        <v>AISP</v>
      </c>
      <c r="F12692" s="93" t="str">
        <f t="shared" si="596"/>
        <v>Y</v>
      </c>
      <c r="G12692" s="95">
        <v>2382838.0842188881</v>
      </c>
      <c r="H12692" s="99">
        <v>38715.106631602946</v>
      </c>
      <c r="I12692" s="99">
        <v>87.075063642692299</v>
      </c>
      <c r="J12692" s="96"/>
      <c r="K12692" s="96"/>
      <c r="L12692" s="96"/>
      <c r="M12692" s="96"/>
      <c r="N12692" s="96"/>
      <c r="O12692" s="96"/>
      <c r="P12692" s="96"/>
    </row>
    <row r="12693" spans="1:16" x14ac:dyDescent="0.25">
      <c r="A12693" s="97">
        <v>43826</v>
      </c>
      <c r="B12693" s="101">
        <v>6</v>
      </c>
      <c r="C12693" s="92" t="str">
        <f t="shared" si="594"/>
        <v>GET /accounts/{AccountId}/balances</v>
      </c>
      <c r="D12693" s="94" t="s">
        <v>208</v>
      </c>
      <c r="E12693" s="93" t="str">
        <f t="shared" si="595"/>
        <v>AISP</v>
      </c>
      <c r="F12693" s="93" t="str">
        <f t="shared" si="596"/>
        <v>Y</v>
      </c>
      <c r="G12693" s="95">
        <v>1751647.871535761</v>
      </c>
      <c r="H12693" s="99">
        <v>29317.72888619671</v>
      </c>
      <c r="I12693" s="99">
        <v>139.08804939444281</v>
      </c>
      <c r="J12693" s="96"/>
      <c r="K12693" s="96"/>
      <c r="L12693" s="96"/>
      <c r="M12693" s="96"/>
      <c r="N12693" s="96"/>
      <c r="O12693" s="96"/>
      <c r="P12693" s="96"/>
    </row>
    <row r="12694" spans="1:16" x14ac:dyDescent="0.25">
      <c r="A12694" s="97">
        <v>43826</v>
      </c>
      <c r="B12694" s="101">
        <v>7</v>
      </c>
      <c r="C12694" s="92" t="str">
        <f t="shared" si="594"/>
        <v>GET /balances</v>
      </c>
      <c r="D12694" s="94" t="s">
        <v>208</v>
      </c>
      <c r="E12694" s="93" t="str">
        <f t="shared" si="595"/>
        <v>AISP</v>
      </c>
      <c r="F12694" s="93" t="str">
        <f t="shared" si="596"/>
        <v>Y</v>
      </c>
      <c r="G12694" s="95">
        <v>1030683.896681617</v>
      </c>
      <c r="H12694" s="99">
        <v>23618.985121739832</v>
      </c>
      <c r="I12694" s="99">
        <v>162.48787734920307</v>
      </c>
      <c r="J12694" s="96"/>
      <c r="K12694" s="96"/>
      <c r="L12694" s="96"/>
      <c r="M12694" s="96"/>
      <c r="N12694" s="96"/>
      <c r="O12694" s="96"/>
      <c r="P12694" s="96"/>
    </row>
    <row r="12695" spans="1:16" x14ac:dyDescent="0.25">
      <c r="A12695" s="97">
        <v>43826</v>
      </c>
      <c r="B12695" s="101">
        <v>8</v>
      </c>
      <c r="C12695" s="92" t="str">
        <f t="shared" si="594"/>
        <v>GET /accounts/{AccountId}/transactions</v>
      </c>
      <c r="D12695" s="94" t="s">
        <v>208</v>
      </c>
      <c r="E12695" s="93" t="str">
        <f t="shared" si="595"/>
        <v>AISP</v>
      </c>
      <c r="F12695" s="93" t="str">
        <f t="shared" si="596"/>
        <v>Y</v>
      </c>
      <c r="G12695" s="95">
        <v>32022888.474237639</v>
      </c>
      <c r="H12695" s="99">
        <v>20037.250903879241</v>
      </c>
      <c r="I12695" s="99">
        <v>179.94872860525649</v>
      </c>
      <c r="J12695" s="96"/>
      <c r="K12695" s="96"/>
      <c r="L12695" s="96"/>
      <c r="M12695" s="96"/>
      <c r="N12695" s="96"/>
      <c r="O12695" s="96"/>
      <c r="P12695" s="96"/>
    </row>
    <row r="12696" spans="1:16" x14ac:dyDescent="0.25">
      <c r="A12696" s="97">
        <v>43826</v>
      </c>
      <c r="B12696" s="101">
        <v>9</v>
      </c>
      <c r="C12696" s="92" t="str">
        <f t="shared" si="594"/>
        <v>GET /transactions</v>
      </c>
      <c r="D12696" s="94" t="s">
        <v>208</v>
      </c>
      <c r="E12696" s="93" t="str">
        <f t="shared" si="595"/>
        <v>AISP</v>
      </c>
      <c r="F12696" s="93" t="str">
        <f t="shared" si="596"/>
        <v>Y</v>
      </c>
      <c r="G12696" s="95">
        <v>320646006.09376782</v>
      </c>
      <c r="H12696" s="99">
        <v>44653.093808054851</v>
      </c>
      <c r="I12696" s="99">
        <v>35.718064446713321</v>
      </c>
      <c r="J12696" s="96"/>
      <c r="K12696" s="96"/>
      <c r="L12696" s="96"/>
      <c r="M12696" s="96"/>
      <c r="N12696" s="96"/>
      <c r="O12696" s="96"/>
      <c r="P12696" s="96"/>
    </row>
    <row r="12697" spans="1:16" x14ac:dyDescent="0.25">
      <c r="A12697" s="97">
        <v>43826</v>
      </c>
      <c r="B12697" s="101">
        <v>10</v>
      </c>
      <c r="C12697" s="92" t="str">
        <f t="shared" si="594"/>
        <v>GET /accounts/{AccountId}/beneficiaries</v>
      </c>
      <c r="D12697" s="94" t="s">
        <v>208</v>
      </c>
      <c r="E12697" s="93" t="str">
        <f t="shared" si="595"/>
        <v>AISP</v>
      </c>
      <c r="F12697" s="93" t="str">
        <f t="shared" si="596"/>
        <v>Y</v>
      </c>
      <c r="G12697" s="95">
        <v>2046849.8774869682</v>
      </c>
      <c r="H12697" s="99">
        <v>28877.354041629937</v>
      </c>
      <c r="I12697" s="99">
        <v>117.91495987237782</v>
      </c>
      <c r="J12697" s="96"/>
      <c r="K12697" s="96"/>
      <c r="L12697" s="96"/>
      <c r="M12697" s="96"/>
      <c r="N12697" s="96"/>
      <c r="O12697" s="96"/>
      <c r="P12697" s="96"/>
    </row>
    <row r="12698" spans="1:16" x14ac:dyDescent="0.25">
      <c r="A12698" s="97">
        <v>43826</v>
      </c>
      <c r="B12698" s="101">
        <v>11</v>
      </c>
      <c r="C12698" s="92" t="str">
        <f t="shared" si="594"/>
        <v>GET /beneficiaries</v>
      </c>
      <c r="D12698" s="94" t="s">
        <v>208</v>
      </c>
      <c r="E12698" s="93" t="str">
        <f t="shared" si="595"/>
        <v>AISP</v>
      </c>
      <c r="F12698" s="93" t="str">
        <f t="shared" si="596"/>
        <v>Y</v>
      </c>
      <c r="G12698" s="95">
        <v>2621171.0531517663</v>
      </c>
      <c r="H12698" s="99">
        <v>38483.245663895425</v>
      </c>
      <c r="I12698" s="99">
        <v>32.961686732166527</v>
      </c>
      <c r="J12698" s="96"/>
      <c r="K12698" s="96"/>
      <c r="L12698" s="96"/>
      <c r="M12698" s="96"/>
      <c r="N12698" s="96"/>
      <c r="O12698" s="96"/>
      <c r="P12698" s="96"/>
    </row>
    <row r="12699" spans="1:16" x14ac:dyDescent="0.25">
      <c r="A12699" s="97">
        <v>43826</v>
      </c>
      <c r="B12699" s="101">
        <v>12</v>
      </c>
      <c r="C12699" s="92" t="str">
        <f t="shared" si="594"/>
        <v>GET /accounts/{AccountId}/direct-debits</v>
      </c>
      <c r="D12699" s="94" t="s">
        <v>208</v>
      </c>
      <c r="E12699" s="93" t="str">
        <f t="shared" si="595"/>
        <v>AISP</v>
      </c>
      <c r="F12699" s="93" t="str">
        <f t="shared" si="596"/>
        <v>Y</v>
      </c>
      <c r="G12699" s="95">
        <v>1749356.0093632105</v>
      </c>
      <c r="H12699" s="99">
        <v>37066.698471268515</v>
      </c>
      <c r="I12699" s="99">
        <v>168.66359105295524</v>
      </c>
      <c r="J12699" s="96"/>
      <c r="K12699" s="96"/>
      <c r="L12699" s="96"/>
      <c r="M12699" s="96"/>
      <c r="N12699" s="96"/>
      <c r="O12699" s="96"/>
      <c r="P12699" s="96"/>
    </row>
    <row r="12700" spans="1:16" x14ac:dyDescent="0.25">
      <c r="A12700" s="97">
        <v>43826</v>
      </c>
      <c r="B12700" s="101">
        <v>13</v>
      </c>
      <c r="C12700" s="92" t="str">
        <f t="shared" si="594"/>
        <v>GET /direct-debits</v>
      </c>
      <c r="D12700" s="94" t="s">
        <v>208</v>
      </c>
      <c r="E12700" s="93" t="str">
        <f t="shared" si="595"/>
        <v>AISP</v>
      </c>
      <c r="F12700" s="93" t="str">
        <f t="shared" si="596"/>
        <v>Y</v>
      </c>
      <c r="G12700" s="95">
        <v>1583124.5727385371</v>
      </c>
      <c r="H12700" s="99">
        <v>20849.361745314942</v>
      </c>
      <c r="I12700" s="99">
        <v>227.55724958001935</v>
      </c>
      <c r="J12700" s="96"/>
      <c r="K12700" s="96"/>
      <c r="L12700" s="96"/>
      <c r="M12700" s="96"/>
      <c r="N12700" s="96"/>
      <c r="O12700" s="96"/>
      <c r="P12700" s="96"/>
    </row>
    <row r="12701" spans="1:16" x14ac:dyDescent="0.25">
      <c r="A12701" s="97">
        <v>43826</v>
      </c>
      <c r="B12701" s="101">
        <v>14</v>
      </c>
      <c r="C12701" s="92" t="str">
        <f t="shared" si="594"/>
        <v>GET /accounts/{AccountId}/standing-orders</v>
      </c>
      <c r="D12701" s="94" t="s">
        <v>208</v>
      </c>
      <c r="E12701" s="93" t="str">
        <f t="shared" si="595"/>
        <v>AISP</v>
      </c>
      <c r="F12701" s="93" t="str">
        <f t="shared" si="596"/>
        <v>Y</v>
      </c>
      <c r="G12701" s="95">
        <v>973248.52037460206</v>
      </c>
      <c r="H12701" s="99">
        <v>16399.474315868996</v>
      </c>
      <c r="I12701" s="99">
        <v>143.71215826742485</v>
      </c>
      <c r="J12701" s="96"/>
      <c r="K12701" s="96"/>
      <c r="L12701" s="96"/>
      <c r="M12701" s="96"/>
      <c r="N12701" s="96"/>
      <c r="O12701" s="96"/>
      <c r="P12701" s="96"/>
    </row>
    <row r="12702" spans="1:16" x14ac:dyDescent="0.25">
      <c r="A12702" s="97">
        <v>43826</v>
      </c>
      <c r="B12702" s="101">
        <v>15</v>
      </c>
      <c r="C12702" s="92" t="str">
        <f t="shared" si="594"/>
        <v>GET /standing-orders</v>
      </c>
      <c r="D12702" s="94" t="s">
        <v>208</v>
      </c>
      <c r="E12702" s="93" t="str">
        <f t="shared" si="595"/>
        <v>AISP</v>
      </c>
      <c r="F12702" s="93" t="str">
        <f t="shared" si="596"/>
        <v>Y</v>
      </c>
      <c r="G12702" s="95">
        <v>1452680.2559320163</v>
      </c>
      <c r="H12702" s="99">
        <v>45492.364865782998</v>
      </c>
      <c r="I12702" s="99">
        <v>147.49981781138752</v>
      </c>
      <c r="J12702" s="96"/>
      <c r="K12702" s="96"/>
      <c r="L12702" s="96"/>
      <c r="M12702" s="96"/>
      <c r="N12702" s="96"/>
      <c r="O12702" s="96"/>
      <c r="P12702" s="96"/>
    </row>
    <row r="12703" spans="1:16" x14ac:dyDescent="0.25">
      <c r="A12703" s="97">
        <v>43826</v>
      </c>
      <c r="B12703" s="101">
        <v>16</v>
      </c>
      <c r="C12703" s="92" t="str">
        <f t="shared" si="594"/>
        <v>GET /accounts/{AccountId}/product</v>
      </c>
      <c r="D12703" s="94" t="s">
        <v>208</v>
      </c>
      <c r="E12703" s="93" t="str">
        <f t="shared" si="595"/>
        <v>AISP</v>
      </c>
      <c r="F12703" s="93" t="str">
        <f t="shared" si="596"/>
        <v>Y</v>
      </c>
      <c r="G12703" s="95">
        <v>333079.88277133409</v>
      </c>
      <c r="H12703" s="99">
        <v>5093.0770159658687</v>
      </c>
      <c r="I12703" s="99">
        <v>172.42493161212374</v>
      </c>
      <c r="J12703" s="96"/>
      <c r="K12703" s="96"/>
      <c r="L12703" s="96"/>
      <c r="M12703" s="96"/>
      <c r="N12703" s="96"/>
      <c r="O12703" s="96"/>
      <c r="P12703" s="96"/>
    </row>
    <row r="12704" spans="1:16" x14ac:dyDescent="0.25">
      <c r="A12704" s="97">
        <v>43826</v>
      </c>
      <c r="B12704" s="101">
        <v>17</v>
      </c>
      <c r="C12704" s="92" t="str">
        <f t="shared" si="594"/>
        <v>GET /products</v>
      </c>
      <c r="D12704" s="94" t="s">
        <v>208</v>
      </c>
      <c r="E12704" s="93" t="str">
        <f t="shared" si="595"/>
        <v>AISP</v>
      </c>
      <c r="F12704" s="93" t="str">
        <f t="shared" si="596"/>
        <v>Y</v>
      </c>
      <c r="G12704" s="95">
        <v>827564.07681377663</v>
      </c>
      <c r="H12704" s="99">
        <v>30528.395393620169</v>
      </c>
      <c r="I12704" s="99">
        <v>229.95944360876734</v>
      </c>
      <c r="J12704" s="96"/>
      <c r="K12704" s="96"/>
      <c r="L12704" s="96"/>
      <c r="M12704" s="96"/>
      <c r="N12704" s="96"/>
      <c r="O12704" s="96"/>
      <c r="P12704" s="96"/>
    </row>
    <row r="12705" spans="1:16" x14ac:dyDescent="0.25">
      <c r="A12705" s="97">
        <v>43826</v>
      </c>
      <c r="B12705" s="101">
        <v>18</v>
      </c>
      <c r="C12705" s="92" t="str">
        <f t="shared" si="594"/>
        <v>GET /accounts/{AccountId}/offers</v>
      </c>
      <c r="D12705" s="94" t="s">
        <v>208</v>
      </c>
      <c r="E12705" s="93" t="str">
        <f t="shared" si="595"/>
        <v>AISP</v>
      </c>
      <c r="F12705" s="93" t="str">
        <f t="shared" si="596"/>
        <v>Y</v>
      </c>
      <c r="G12705" s="95">
        <v>818967.87933066348</v>
      </c>
      <c r="H12705" s="99">
        <v>40402.335561007771</v>
      </c>
      <c r="I12705" s="99">
        <v>281.76487260696291</v>
      </c>
      <c r="J12705" s="96"/>
      <c r="K12705" s="96"/>
      <c r="L12705" s="96"/>
      <c r="M12705" s="96"/>
      <c r="N12705" s="96"/>
      <c r="O12705" s="96"/>
      <c r="P12705" s="96"/>
    </row>
    <row r="12706" spans="1:16" x14ac:dyDescent="0.25">
      <c r="A12706" s="97">
        <v>43826</v>
      </c>
      <c r="B12706" s="101">
        <v>19</v>
      </c>
      <c r="C12706" s="92" t="str">
        <f t="shared" si="594"/>
        <v>GET /offers</v>
      </c>
      <c r="D12706" s="94" t="s">
        <v>208</v>
      </c>
      <c r="E12706" s="93" t="str">
        <f t="shared" si="595"/>
        <v>AISP</v>
      </c>
      <c r="F12706" s="93" t="str">
        <f t="shared" si="596"/>
        <v>Y</v>
      </c>
      <c r="G12706" s="95">
        <v>3222999.1878246861</v>
      </c>
      <c r="H12706" s="99">
        <v>41360.322691946269</v>
      </c>
      <c r="I12706" s="99">
        <v>156.29270626946087</v>
      </c>
      <c r="J12706" s="96"/>
      <c r="K12706" s="96"/>
      <c r="L12706" s="96"/>
      <c r="M12706" s="96"/>
      <c r="N12706" s="96"/>
      <c r="O12706" s="96"/>
      <c r="P12706" s="96"/>
    </row>
    <row r="12707" spans="1:16" x14ac:dyDescent="0.25">
      <c r="A12707" s="97">
        <v>43826</v>
      </c>
      <c r="B12707" s="101">
        <v>20</v>
      </c>
      <c r="C12707" s="92" t="str">
        <f t="shared" si="594"/>
        <v>GET /accounts/{AccountId}/party</v>
      </c>
      <c r="D12707" s="94" t="s">
        <v>208</v>
      </c>
      <c r="E12707" s="93" t="str">
        <f t="shared" si="595"/>
        <v>AISP</v>
      </c>
      <c r="F12707" s="93" t="str">
        <f t="shared" si="596"/>
        <v>Y</v>
      </c>
      <c r="G12707" s="95">
        <v>1057111.4475873918</v>
      </c>
      <c r="H12707" s="99">
        <v>44448.597406777051</v>
      </c>
      <c r="I12707" s="99">
        <v>0</v>
      </c>
      <c r="J12707" s="96"/>
      <c r="K12707" s="96"/>
      <c r="L12707" s="96"/>
      <c r="M12707" s="96"/>
      <c r="N12707" s="96"/>
      <c r="O12707" s="96"/>
      <c r="P12707" s="96"/>
    </row>
    <row r="12708" spans="1:16" x14ac:dyDescent="0.25">
      <c r="A12708" s="97">
        <v>43826</v>
      </c>
      <c r="B12708" s="101">
        <v>21</v>
      </c>
      <c r="C12708" s="92" t="str">
        <f t="shared" si="594"/>
        <v>GET /party</v>
      </c>
      <c r="D12708" s="94" t="s">
        <v>208</v>
      </c>
      <c r="E12708" s="93" t="str">
        <f t="shared" si="595"/>
        <v>AISP</v>
      </c>
      <c r="F12708" s="93" t="str">
        <f t="shared" si="596"/>
        <v>Y</v>
      </c>
      <c r="G12708" s="95">
        <v>738010.48007738998</v>
      </c>
      <c r="H12708" s="99">
        <v>9486.4398514590375</v>
      </c>
      <c r="I12708" s="99">
        <v>375.40059025152766</v>
      </c>
      <c r="J12708" s="96"/>
      <c r="K12708" s="96"/>
      <c r="L12708" s="96"/>
      <c r="M12708" s="96"/>
      <c r="N12708" s="96"/>
      <c r="O12708" s="96"/>
      <c r="P12708" s="96"/>
    </row>
    <row r="12709" spans="1:16" x14ac:dyDescent="0.25">
      <c r="A12709" s="97">
        <v>43826</v>
      </c>
      <c r="B12709" s="101">
        <v>22</v>
      </c>
      <c r="C12709" s="92" t="str">
        <f t="shared" si="594"/>
        <v>GET /accounts/{AccountId}/scheduled-payments</v>
      </c>
      <c r="D12709" s="94" t="s">
        <v>208</v>
      </c>
      <c r="E12709" s="93" t="str">
        <f t="shared" si="595"/>
        <v>AISP</v>
      </c>
      <c r="F12709" s="93" t="str">
        <f t="shared" si="596"/>
        <v>Y</v>
      </c>
      <c r="G12709" s="95">
        <v>870962.11556552083</v>
      </c>
      <c r="H12709" s="99">
        <v>36432.028039713783</v>
      </c>
      <c r="I12709" s="99">
        <v>3.2215960887575537</v>
      </c>
      <c r="J12709" s="96"/>
      <c r="K12709" s="96"/>
      <c r="L12709" s="96"/>
      <c r="M12709" s="96"/>
      <c r="N12709" s="96"/>
      <c r="O12709" s="96"/>
      <c r="P12709" s="96"/>
    </row>
    <row r="12710" spans="1:16" x14ac:dyDescent="0.25">
      <c r="A12710" s="97">
        <v>43826</v>
      </c>
      <c r="B12710" s="101">
        <v>23</v>
      </c>
      <c r="C12710" s="92" t="str">
        <f t="shared" si="594"/>
        <v>GET /scheduled-payments</v>
      </c>
      <c r="D12710" s="94" t="s">
        <v>208</v>
      </c>
      <c r="E12710" s="93" t="str">
        <f t="shared" si="595"/>
        <v>AISP</v>
      </c>
      <c r="F12710" s="93" t="str">
        <f t="shared" si="596"/>
        <v>Y</v>
      </c>
      <c r="G12710" s="95">
        <v>1837993.7695276737</v>
      </c>
      <c r="H12710" s="99">
        <v>32281.382904398899</v>
      </c>
      <c r="I12710" s="99">
        <v>82.74809061891672</v>
      </c>
      <c r="J12710" s="96"/>
      <c r="K12710" s="96"/>
      <c r="L12710" s="96"/>
      <c r="M12710" s="96"/>
      <c r="N12710" s="96"/>
      <c r="O12710" s="96"/>
      <c r="P12710" s="96"/>
    </row>
    <row r="12711" spans="1:16" x14ac:dyDescent="0.25">
      <c r="A12711" s="97">
        <v>43826</v>
      </c>
      <c r="B12711" s="101">
        <v>24</v>
      </c>
      <c r="C12711" s="92" t="str">
        <f t="shared" si="594"/>
        <v>GET /accounts/{AccountId}/statements</v>
      </c>
      <c r="D12711" s="94" t="s">
        <v>208</v>
      </c>
      <c r="E12711" s="93" t="str">
        <f t="shared" si="595"/>
        <v>AISP</v>
      </c>
      <c r="F12711" s="93" t="str">
        <f t="shared" si="596"/>
        <v>Y</v>
      </c>
      <c r="G12711" s="95">
        <v>915548.3721689519</v>
      </c>
      <c r="H12711" s="99">
        <v>15021.404894280884</v>
      </c>
      <c r="I12711" s="99">
        <v>146.59967014133645</v>
      </c>
      <c r="J12711" s="96"/>
      <c r="K12711" s="96"/>
      <c r="L12711" s="96"/>
      <c r="M12711" s="96"/>
      <c r="N12711" s="96"/>
      <c r="O12711" s="96"/>
      <c r="P12711" s="96"/>
    </row>
    <row r="12712" spans="1:16" x14ac:dyDescent="0.25">
      <c r="A12712" s="97">
        <v>43826</v>
      </c>
      <c r="B12712" s="101">
        <v>25</v>
      </c>
      <c r="C12712" s="92" t="str">
        <f t="shared" si="594"/>
        <v>GET /accounts/{AccountId}/statements/{StatementId}</v>
      </c>
      <c r="D12712" s="94" t="s">
        <v>208</v>
      </c>
      <c r="E12712" s="93" t="str">
        <f t="shared" si="595"/>
        <v>AISP</v>
      </c>
      <c r="F12712" s="93" t="str">
        <f t="shared" si="596"/>
        <v>Y</v>
      </c>
      <c r="G12712" s="95">
        <v>1002820.5963402345</v>
      </c>
      <c r="H12712" s="99">
        <v>23039.354077103544</v>
      </c>
      <c r="I12712" s="99">
        <v>116.48576674047686</v>
      </c>
      <c r="J12712" s="96"/>
      <c r="K12712" s="96"/>
      <c r="L12712" s="96"/>
      <c r="M12712" s="96"/>
      <c r="N12712" s="96"/>
      <c r="O12712" s="96"/>
      <c r="P12712" s="96"/>
    </row>
    <row r="12713" spans="1:16" x14ac:dyDescent="0.25">
      <c r="A12713" s="97">
        <v>43826</v>
      </c>
      <c r="B12713" s="101">
        <v>26</v>
      </c>
      <c r="C12713" s="92" t="str">
        <f t="shared" si="594"/>
        <v>GET /accounts/{AccountId}/statements/{StatementId}/file</v>
      </c>
      <c r="D12713" s="94" t="s">
        <v>208</v>
      </c>
      <c r="E12713" s="93" t="str">
        <f t="shared" si="595"/>
        <v>AISP</v>
      </c>
      <c r="F12713" s="93" t="str">
        <f t="shared" si="596"/>
        <v>Y</v>
      </c>
      <c r="G12713" s="95">
        <v>2142172.3682026924</v>
      </c>
      <c r="H12713" s="99">
        <v>23423.790692563307</v>
      </c>
      <c r="I12713" s="99">
        <v>97.651698254860861</v>
      </c>
      <c r="J12713" s="96"/>
      <c r="K12713" s="96"/>
      <c r="L12713" s="96"/>
      <c r="M12713" s="96"/>
      <c r="N12713" s="96"/>
      <c r="O12713" s="96"/>
      <c r="P12713" s="96"/>
    </row>
    <row r="12714" spans="1:16" x14ac:dyDescent="0.25">
      <c r="A12714" s="97">
        <v>43826</v>
      </c>
      <c r="B12714" s="101">
        <v>27</v>
      </c>
      <c r="C12714" s="92" t="str">
        <f t="shared" si="594"/>
        <v>GET /accounts/{AccountId}/statements/{StatementId}/transactions</v>
      </c>
      <c r="D12714" s="94" t="s">
        <v>208</v>
      </c>
      <c r="E12714" s="93" t="str">
        <f t="shared" si="595"/>
        <v>AISP</v>
      </c>
      <c r="F12714" s="93" t="str">
        <f t="shared" si="596"/>
        <v>Y</v>
      </c>
      <c r="G12714" s="95">
        <v>27464891.765299723</v>
      </c>
      <c r="H12714" s="99">
        <v>7088.7938234779822</v>
      </c>
      <c r="I12714" s="99">
        <v>245.7704842478511</v>
      </c>
      <c r="J12714" s="96"/>
      <c r="K12714" s="96"/>
      <c r="L12714" s="96"/>
      <c r="M12714" s="96"/>
      <c r="N12714" s="96"/>
      <c r="O12714" s="96"/>
      <c r="P12714" s="96"/>
    </row>
    <row r="12715" spans="1:16" x14ac:dyDescent="0.25">
      <c r="A12715" s="97">
        <v>43826</v>
      </c>
      <c r="B12715" s="101">
        <v>28</v>
      </c>
      <c r="C12715" s="92" t="str">
        <f t="shared" si="594"/>
        <v>GET /statements</v>
      </c>
      <c r="D12715" s="94" t="s">
        <v>208</v>
      </c>
      <c r="E12715" s="93" t="str">
        <f t="shared" si="595"/>
        <v>AISP</v>
      </c>
      <c r="F12715" s="93" t="str">
        <f t="shared" si="596"/>
        <v>Y</v>
      </c>
      <c r="G12715" s="95">
        <v>2956424.9042002619</v>
      </c>
      <c r="H12715" s="99">
        <v>38987.365004308827</v>
      </c>
      <c r="I12715" s="99">
        <v>66.737126478473797</v>
      </c>
      <c r="J12715" s="96"/>
      <c r="K12715" s="96"/>
      <c r="L12715" s="96"/>
      <c r="M12715" s="96"/>
      <c r="N12715" s="96"/>
      <c r="O12715" s="96"/>
      <c r="P12715" s="96"/>
    </row>
    <row r="12716" spans="1:16" x14ac:dyDescent="0.25">
      <c r="A12716" s="97">
        <v>43826</v>
      </c>
      <c r="B12716" s="101">
        <v>29</v>
      </c>
      <c r="C12716" s="92" t="str">
        <f t="shared" si="594"/>
        <v>POST /domestic-payment-consents</v>
      </c>
      <c r="D12716" s="94" t="s">
        <v>208</v>
      </c>
      <c r="E12716" s="93" t="str">
        <f t="shared" si="595"/>
        <v>PISP</v>
      </c>
      <c r="F12716" s="93" t="str">
        <f t="shared" si="596"/>
        <v>N</v>
      </c>
      <c r="G12716" s="95">
        <v>3379614.2724184436</v>
      </c>
      <c r="H12716" s="99">
        <v>9057.1048123492619</v>
      </c>
      <c r="I12716" s="99">
        <v>89.654559227645109</v>
      </c>
      <c r="J12716" s="96"/>
      <c r="K12716" s="96"/>
      <c r="L12716" s="96"/>
      <c r="M12716" s="96"/>
      <c r="N12716" s="96"/>
      <c r="O12716" s="96"/>
      <c r="P12716" s="96"/>
    </row>
    <row r="12717" spans="1:16" x14ac:dyDescent="0.25">
      <c r="A12717" s="97">
        <v>43826</v>
      </c>
      <c r="B12717" s="101">
        <v>30</v>
      </c>
      <c r="C12717" s="92" t="str">
        <f t="shared" si="594"/>
        <v>GET /domestic-payment-consents/{ConsentId}</v>
      </c>
      <c r="D12717" s="94" t="s">
        <v>208</v>
      </c>
      <c r="E12717" s="93" t="str">
        <f t="shared" si="595"/>
        <v>PISP</v>
      </c>
      <c r="F12717" s="93" t="str">
        <f t="shared" si="596"/>
        <v>N</v>
      </c>
      <c r="G12717" s="95">
        <v>13582855.736553267</v>
      </c>
      <c r="H12717" s="103">
        <v>16447.831986336496</v>
      </c>
      <c r="I12717" s="103">
        <v>142.10921210604965</v>
      </c>
      <c r="J12717" s="96"/>
      <c r="K12717" s="96"/>
      <c r="L12717" s="96"/>
      <c r="M12717" s="96"/>
      <c r="N12717" s="96"/>
      <c r="O12717" s="96"/>
      <c r="P12717" s="96"/>
    </row>
    <row r="12718" spans="1:16" x14ac:dyDescent="0.25">
      <c r="A12718" s="97">
        <v>43826</v>
      </c>
      <c r="B12718" s="101">
        <v>31</v>
      </c>
      <c r="C12718" s="92" t="str">
        <f t="shared" si="594"/>
        <v>POST /domestic-payments</v>
      </c>
      <c r="D12718" s="94" t="s">
        <v>208</v>
      </c>
      <c r="E12718" s="93" t="str">
        <f t="shared" si="595"/>
        <v>PISP</v>
      </c>
      <c r="F12718" s="93" t="str">
        <f t="shared" si="596"/>
        <v>Y</v>
      </c>
      <c r="G12718" s="95">
        <v>4454049.1216153437</v>
      </c>
      <c r="H12718" s="103">
        <v>17407.560703139694</v>
      </c>
      <c r="I12718" s="103">
        <v>6.1174064613028412</v>
      </c>
      <c r="J12718" s="96"/>
      <c r="K12718" s="96"/>
      <c r="L12718" s="96"/>
      <c r="M12718" s="96"/>
      <c r="N12718" s="96"/>
      <c r="O12718" s="96"/>
      <c r="P12718" s="96"/>
    </row>
    <row r="12719" spans="1:16" x14ac:dyDescent="0.25">
      <c r="A12719" s="97">
        <v>43826</v>
      </c>
      <c r="B12719" s="101">
        <v>32</v>
      </c>
      <c r="C12719" s="92" t="str">
        <f t="shared" si="594"/>
        <v>GET /domestic-payments/{DomesticPaymentId}</v>
      </c>
      <c r="D12719" s="94" t="s">
        <v>208</v>
      </c>
      <c r="E12719" s="93" t="str">
        <f t="shared" si="595"/>
        <v>PISP</v>
      </c>
      <c r="F12719" s="93" t="str">
        <f t="shared" si="596"/>
        <v>Y</v>
      </c>
      <c r="G12719" s="95">
        <v>32916909.701138571</v>
      </c>
      <c r="H12719" s="103">
        <v>37215.395313284389</v>
      </c>
      <c r="I12719" s="103">
        <v>75.383655345069641</v>
      </c>
      <c r="J12719" s="96"/>
      <c r="K12719" s="96"/>
      <c r="L12719" s="96"/>
      <c r="M12719" s="96"/>
      <c r="N12719" s="96"/>
      <c r="O12719" s="96"/>
      <c r="P12719" s="96"/>
    </row>
    <row r="12720" spans="1:16" x14ac:dyDescent="0.25">
      <c r="A12720" s="97">
        <v>43826</v>
      </c>
      <c r="B12720" s="101">
        <v>33</v>
      </c>
      <c r="C12720" s="92" t="str">
        <f t="shared" si="594"/>
        <v>POST /domestic-scheduled-payment-consents</v>
      </c>
      <c r="D12720" s="94" t="s">
        <v>208</v>
      </c>
      <c r="E12720" s="93" t="str">
        <f t="shared" si="595"/>
        <v>PISP</v>
      </c>
      <c r="F12720" s="93" t="str">
        <f t="shared" si="596"/>
        <v>N</v>
      </c>
      <c r="G12720" s="95">
        <v>17745581.970837507</v>
      </c>
      <c r="H12720" s="103">
        <v>18324.288059703038</v>
      </c>
      <c r="I12720" s="103">
        <v>101.81411440407499</v>
      </c>
      <c r="J12720" s="96"/>
      <c r="K12720" s="96"/>
      <c r="L12720" s="96"/>
      <c r="M12720" s="96"/>
      <c r="N12720" s="96"/>
      <c r="O12720" s="96"/>
      <c r="P12720" s="96"/>
    </row>
    <row r="12721" spans="1:16" x14ac:dyDescent="0.25">
      <c r="A12721" s="97">
        <v>43826</v>
      </c>
      <c r="B12721" s="101">
        <v>34</v>
      </c>
      <c r="C12721" s="92" t="str">
        <f t="shared" si="594"/>
        <v>GET /domestic-scheduled-payment-consents/{ConsentId}</v>
      </c>
      <c r="D12721" s="94" t="s">
        <v>208</v>
      </c>
      <c r="E12721" s="93" t="str">
        <f t="shared" si="595"/>
        <v>PISP</v>
      </c>
      <c r="F12721" s="93" t="str">
        <f t="shared" si="596"/>
        <v>N</v>
      </c>
      <c r="G12721" s="95">
        <v>12215553.852605157</v>
      </c>
      <c r="H12721" s="103">
        <v>12076.801497415236</v>
      </c>
      <c r="I12721" s="103">
        <v>70.320593012722725</v>
      </c>
      <c r="J12721" s="96"/>
      <c r="K12721" s="96"/>
      <c r="L12721" s="96"/>
      <c r="M12721" s="96"/>
      <c r="N12721" s="96"/>
      <c r="O12721" s="96"/>
      <c r="P12721" s="96"/>
    </row>
    <row r="12722" spans="1:16" x14ac:dyDescent="0.25">
      <c r="A12722" s="97">
        <v>43826</v>
      </c>
      <c r="B12722" s="101">
        <v>35</v>
      </c>
      <c r="C12722" s="92" t="str">
        <f t="shared" si="594"/>
        <v>POST /domestic-scheduled-payments</v>
      </c>
      <c r="D12722" s="94" t="s">
        <v>208</v>
      </c>
      <c r="E12722" s="93" t="str">
        <f t="shared" si="595"/>
        <v>PISP</v>
      </c>
      <c r="F12722" s="93" t="str">
        <f t="shared" si="596"/>
        <v>Y</v>
      </c>
      <c r="G12722" s="95">
        <v>29286990.011032335</v>
      </c>
      <c r="H12722" s="103">
        <v>46298.236716537031</v>
      </c>
      <c r="I12722" s="103">
        <v>167.94220112351076</v>
      </c>
      <c r="J12722" s="96"/>
      <c r="K12722" s="96"/>
      <c r="L12722" s="96"/>
      <c r="M12722" s="96"/>
      <c r="N12722" s="96"/>
      <c r="O12722" s="96"/>
      <c r="P12722" s="96"/>
    </row>
    <row r="12723" spans="1:16" x14ac:dyDescent="0.25">
      <c r="A12723" s="97">
        <v>43826</v>
      </c>
      <c r="B12723" s="101">
        <v>36</v>
      </c>
      <c r="C12723" s="92" t="str">
        <f t="shared" si="594"/>
        <v>GET /domestic-scheduled-payments/{DomesticScheduledPaymentId}</v>
      </c>
      <c r="D12723" s="94" t="s">
        <v>208</v>
      </c>
      <c r="E12723" s="93" t="str">
        <f t="shared" si="595"/>
        <v>PISP</v>
      </c>
      <c r="F12723" s="93" t="str">
        <f t="shared" si="596"/>
        <v>Y</v>
      </c>
      <c r="G12723" s="95">
        <v>13689801.945806896</v>
      </c>
      <c r="H12723" s="103">
        <v>35738.833691584827</v>
      </c>
      <c r="I12723" s="103">
        <v>77.480466783622759</v>
      </c>
      <c r="J12723" s="96"/>
      <c r="K12723" s="96"/>
      <c r="L12723" s="96"/>
      <c r="M12723" s="96"/>
      <c r="N12723" s="96"/>
      <c r="O12723" s="96"/>
      <c r="P12723" s="96"/>
    </row>
    <row r="12724" spans="1:16" x14ac:dyDescent="0.25">
      <c r="A12724" s="97">
        <v>43826</v>
      </c>
      <c r="B12724" s="101">
        <v>37</v>
      </c>
      <c r="C12724" s="92" t="str">
        <f t="shared" si="594"/>
        <v>POST /domestic-standing-order-consents</v>
      </c>
      <c r="D12724" s="94" t="s">
        <v>208</v>
      </c>
      <c r="E12724" s="93" t="str">
        <f t="shared" si="595"/>
        <v>PISP</v>
      </c>
      <c r="F12724" s="93" t="str">
        <f t="shared" si="596"/>
        <v>N</v>
      </c>
      <c r="G12724" s="95">
        <v>25443688.822846547</v>
      </c>
      <c r="H12724" s="103">
        <v>23627.852983690584</v>
      </c>
      <c r="I12724" s="103">
        <v>191.31943116222436</v>
      </c>
      <c r="J12724" s="96"/>
      <c r="K12724" s="96"/>
      <c r="L12724" s="96"/>
      <c r="M12724" s="96"/>
      <c r="N12724" s="96"/>
      <c r="O12724" s="96"/>
      <c r="P12724" s="96"/>
    </row>
    <row r="12725" spans="1:16" x14ac:dyDescent="0.25">
      <c r="A12725" s="97">
        <v>43826</v>
      </c>
      <c r="B12725" s="101">
        <v>38</v>
      </c>
      <c r="C12725" s="92" t="str">
        <f t="shared" si="594"/>
        <v>GET /domestic-standing-order-consents/{ConsentId}</v>
      </c>
      <c r="D12725" s="94" t="s">
        <v>208</v>
      </c>
      <c r="E12725" s="93" t="str">
        <f t="shared" si="595"/>
        <v>PISP</v>
      </c>
      <c r="F12725" s="93" t="str">
        <f t="shared" si="596"/>
        <v>N</v>
      </c>
      <c r="G12725" s="95">
        <v>22855535.66240279</v>
      </c>
      <c r="H12725" s="103">
        <v>33317.847020853274</v>
      </c>
      <c r="I12725" s="103">
        <v>200.65466093741139</v>
      </c>
      <c r="J12725" s="96"/>
      <c r="K12725" s="96"/>
      <c r="L12725" s="96"/>
      <c r="M12725" s="96"/>
      <c r="N12725" s="96"/>
      <c r="O12725" s="96"/>
      <c r="P12725" s="96"/>
    </row>
    <row r="12726" spans="1:16" x14ac:dyDescent="0.25">
      <c r="A12726" s="97">
        <v>43826</v>
      </c>
      <c r="B12726" s="101">
        <v>39</v>
      </c>
      <c r="C12726" s="92" t="str">
        <f t="shared" si="594"/>
        <v>POST /domestic-standing-orders</v>
      </c>
      <c r="D12726" s="94" t="s">
        <v>208</v>
      </c>
      <c r="E12726" s="93" t="str">
        <f t="shared" si="595"/>
        <v>PISP</v>
      </c>
      <c r="F12726" s="93" t="str">
        <f t="shared" si="596"/>
        <v>Y</v>
      </c>
      <c r="G12726" s="95">
        <v>8333086.1944555137</v>
      </c>
      <c r="H12726" s="103">
        <v>20686.660231630434</v>
      </c>
      <c r="I12726" s="103">
        <v>1.9501881381953516</v>
      </c>
      <c r="J12726" s="96"/>
      <c r="K12726" s="96"/>
      <c r="L12726" s="96"/>
      <c r="M12726" s="96"/>
      <c r="N12726" s="96"/>
      <c r="O12726" s="96"/>
      <c r="P12726" s="96"/>
    </row>
    <row r="12727" spans="1:16" x14ac:dyDescent="0.25">
      <c r="A12727" s="97">
        <v>43826</v>
      </c>
      <c r="B12727" s="101">
        <v>40</v>
      </c>
      <c r="C12727" s="92" t="str">
        <f t="shared" si="594"/>
        <v>GET /domestic-standing-orders/{DomesticStandingOrderId}</v>
      </c>
      <c r="D12727" s="94" t="s">
        <v>208</v>
      </c>
      <c r="E12727" s="93" t="str">
        <f t="shared" si="595"/>
        <v>PISP</v>
      </c>
      <c r="F12727" s="93" t="str">
        <f t="shared" si="596"/>
        <v>Y</v>
      </c>
      <c r="G12727" s="95">
        <v>5955838.5189810395</v>
      </c>
      <c r="H12727" s="103">
        <v>8598.5719146355987</v>
      </c>
      <c r="I12727" s="103">
        <v>234.3352220559793</v>
      </c>
      <c r="J12727" s="96"/>
      <c r="K12727" s="96"/>
      <c r="L12727" s="96"/>
      <c r="M12727" s="96"/>
      <c r="N12727" s="96"/>
      <c r="O12727" s="96"/>
      <c r="P12727" s="96"/>
    </row>
    <row r="12728" spans="1:16" x14ac:dyDescent="0.25">
      <c r="A12728" s="97">
        <v>43826</v>
      </c>
      <c r="B12728" s="101">
        <v>41</v>
      </c>
      <c r="C12728" s="92" t="str">
        <f t="shared" si="594"/>
        <v>POST /international-payment-consents</v>
      </c>
      <c r="D12728" s="94" t="s">
        <v>208</v>
      </c>
      <c r="E12728" s="93" t="str">
        <f t="shared" si="595"/>
        <v>PISP</v>
      </c>
      <c r="F12728" s="93" t="str">
        <f t="shared" si="596"/>
        <v>N</v>
      </c>
      <c r="G12728" s="95">
        <v>30321173.342377048</v>
      </c>
      <c r="H12728" s="103">
        <v>43319.151371312284</v>
      </c>
      <c r="I12728" s="103">
        <v>60.831609549206895</v>
      </c>
      <c r="J12728" s="96"/>
      <c r="K12728" s="96"/>
      <c r="L12728" s="96"/>
      <c r="M12728" s="96"/>
      <c r="N12728" s="96"/>
      <c r="O12728" s="96"/>
      <c r="P12728" s="96"/>
    </row>
    <row r="12729" spans="1:16" x14ac:dyDescent="0.25">
      <c r="A12729" s="97">
        <v>43826</v>
      </c>
      <c r="B12729" s="101">
        <v>42</v>
      </c>
      <c r="C12729" s="92" t="str">
        <f t="shared" si="594"/>
        <v>GET /international-payment-consents/{ConsentId}</v>
      </c>
      <c r="D12729" s="94" t="s">
        <v>208</v>
      </c>
      <c r="E12729" s="93" t="str">
        <f t="shared" si="595"/>
        <v>PISP</v>
      </c>
      <c r="F12729" s="93" t="str">
        <f t="shared" si="596"/>
        <v>N</v>
      </c>
      <c r="G12729" s="95">
        <v>29986668.812221479</v>
      </c>
      <c r="H12729" s="103">
        <v>28404.117518309733</v>
      </c>
      <c r="I12729" s="103">
        <v>279.57884484067165</v>
      </c>
      <c r="J12729" s="96"/>
      <c r="K12729" s="96"/>
      <c r="L12729" s="96"/>
      <c r="M12729" s="96"/>
      <c r="N12729" s="96"/>
      <c r="O12729" s="96"/>
      <c r="P12729" s="96"/>
    </row>
    <row r="12730" spans="1:16" x14ac:dyDescent="0.25">
      <c r="A12730" s="97">
        <v>43826</v>
      </c>
      <c r="B12730" s="101">
        <v>43</v>
      </c>
      <c r="C12730" s="92" t="str">
        <f t="shared" si="594"/>
        <v>POST /international-payments</v>
      </c>
      <c r="D12730" s="94" t="s">
        <v>208</v>
      </c>
      <c r="E12730" s="93" t="str">
        <f t="shared" si="595"/>
        <v>PISP</v>
      </c>
      <c r="F12730" s="93" t="str">
        <f t="shared" si="596"/>
        <v>Y</v>
      </c>
      <c r="G12730" s="95">
        <v>33379351.466707975</v>
      </c>
      <c r="H12730" s="99">
        <v>40952.924765195952</v>
      </c>
      <c r="I12730" s="99">
        <v>43.863121174643382</v>
      </c>
      <c r="J12730" s="96"/>
      <c r="K12730" s="96"/>
      <c r="L12730" s="96"/>
      <c r="M12730" s="96"/>
      <c r="N12730" s="96"/>
      <c r="O12730" s="96"/>
      <c r="P12730" s="96"/>
    </row>
    <row r="12731" spans="1:16" x14ac:dyDescent="0.25">
      <c r="A12731" s="97">
        <v>43826</v>
      </c>
      <c r="B12731" s="101">
        <v>44</v>
      </c>
      <c r="C12731" s="92" t="str">
        <f t="shared" si="594"/>
        <v>GET /international-payments/{InternationalPaymentId}</v>
      </c>
      <c r="D12731" s="94" t="s">
        <v>208</v>
      </c>
      <c r="E12731" s="93" t="str">
        <f t="shared" si="595"/>
        <v>PISP</v>
      </c>
      <c r="F12731" s="93" t="str">
        <f t="shared" si="596"/>
        <v>Y</v>
      </c>
      <c r="G12731" s="95">
        <v>13280622.993897276</v>
      </c>
      <c r="H12731" s="99">
        <v>18826.964765652036</v>
      </c>
      <c r="I12731" s="99">
        <v>61.71875973699715</v>
      </c>
      <c r="J12731" s="96"/>
      <c r="K12731" s="96"/>
      <c r="L12731" s="96"/>
      <c r="M12731" s="96"/>
      <c r="N12731" s="96"/>
      <c r="O12731" s="96"/>
      <c r="P12731" s="96"/>
    </row>
    <row r="12732" spans="1:16" x14ac:dyDescent="0.25">
      <c r="A12732" s="97">
        <v>43826</v>
      </c>
      <c r="B12732" s="101">
        <v>45</v>
      </c>
      <c r="C12732" s="92" t="str">
        <f t="shared" si="594"/>
        <v>POST /international-scheduled-payment-consents</v>
      </c>
      <c r="D12732" s="94" t="s">
        <v>208</v>
      </c>
      <c r="E12732" s="93" t="str">
        <f t="shared" si="595"/>
        <v>PISP</v>
      </c>
      <c r="F12732" s="93" t="str">
        <f t="shared" si="596"/>
        <v>N</v>
      </c>
      <c r="G12732" s="95">
        <v>23350081.827482734</v>
      </c>
      <c r="H12732" s="99">
        <v>35923.497653650316</v>
      </c>
      <c r="I12732" s="99">
        <v>16.44308305318965</v>
      </c>
      <c r="J12732" s="96"/>
      <c r="K12732" s="96"/>
      <c r="L12732" s="96"/>
      <c r="M12732" s="96"/>
      <c r="N12732" s="96"/>
      <c r="O12732" s="96"/>
      <c r="P12732" s="96"/>
    </row>
    <row r="12733" spans="1:16" x14ac:dyDescent="0.25">
      <c r="A12733" s="97">
        <v>43826</v>
      </c>
      <c r="B12733" s="101">
        <v>46</v>
      </c>
      <c r="C12733" s="92" t="str">
        <f t="shared" si="594"/>
        <v>GET /international-scheduled-payment-consents/{ConsentId}</v>
      </c>
      <c r="D12733" s="94" t="s">
        <v>208</v>
      </c>
      <c r="E12733" s="93" t="str">
        <f t="shared" si="595"/>
        <v>PISP</v>
      </c>
      <c r="F12733" s="93" t="str">
        <f t="shared" si="596"/>
        <v>N</v>
      </c>
      <c r="G12733" s="95">
        <v>9507274.4869174045</v>
      </c>
      <c r="H12733" s="99">
        <v>26295.052823328195</v>
      </c>
      <c r="I12733" s="99">
        <v>28.272313617995454</v>
      </c>
      <c r="J12733" s="96"/>
      <c r="K12733" s="96"/>
      <c r="L12733" s="96"/>
      <c r="M12733" s="96"/>
      <c r="N12733" s="96"/>
      <c r="O12733" s="96"/>
      <c r="P12733" s="96"/>
    </row>
    <row r="12734" spans="1:16" x14ac:dyDescent="0.25">
      <c r="A12734" s="97">
        <v>43826</v>
      </c>
      <c r="B12734" s="101">
        <v>47</v>
      </c>
      <c r="C12734" s="92" t="str">
        <f t="shared" si="594"/>
        <v>POST /international-scheduled-payments</v>
      </c>
      <c r="D12734" s="94" t="s">
        <v>208</v>
      </c>
      <c r="E12734" s="93" t="str">
        <f t="shared" si="595"/>
        <v>PISP</v>
      </c>
      <c r="F12734" s="93" t="str">
        <f t="shared" si="596"/>
        <v>Y</v>
      </c>
      <c r="G12734" s="95">
        <v>13505742.426332476</v>
      </c>
      <c r="H12734" s="99">
        <v>23632.04568307407</v>
      </c>
      <c r="I12734" s="99">
        <v>72.369490773575833</v>
      </c>
      <c r="J12734" s="96"/>
      <c r="K12734" s="96"/>
      <c r="L12734" s="96"/>
      <c r="M12734" s="96"/>
      <c r="N12734" s="96"/>
      <c r="O12734" s="96"/>
      <c r="P12734" s="96"/>
    </row>
    <row r="12735" spans="1:16" x14ac:dyDescent="0.25">
      <c r="A12735" s="97">
        <v>43826</v>
      </c>
      <c r="B12735" s="101">
        <v>48</v>
      </c>
      <c r="C12735" s="92" t="str">
        <f t="shared" si="594"/>
        <v>GET /international-scheduled-payments/{InternationalScheduledPaymentId}</v>
      </c>
      <c r="D12735" s="94" t="s">
        <v>208</v>
      </c>
      <c r="E12735" s="93" t="str">
        <f t="shared" si="595"/>
        <v>PISP</v>
      </c>
      <c r="F12735" s="93" t="str">
        <f t="shared" si="596"/>
        <v>Y</v>
      </c>
      <c r="G12735" s="95">
        <v>19799831.103365701</v>
      </c>
      <c r="H12735" s="99">
        <v>37974.080556436042</v>
      </c>
      <c r="I12735" s="99">
        <v>50.509347367612342</v>
      </c>
      <c r="J12735" s="96"/>
      <c r="K12735" s="96"/>
      <c r="L12735" s="96"/>
      <c r="M12735" s="96"/>
      <c r="N12735" s="96"/>
      <c r="O12735" s="96"/>
      <c r="P12735" s="96"/>
    </row>
    <row r="12736" spans="1:16" x14ac:dyDescent="0.25">
      <c r="A12736" s="97">
        <v>43826</v>
      </c>
      <c r="B12736" s="101">
        <v>49</v>
      </c>
      <c r="C12736" s="92" t="str">
        <f t="shared" si="594"/>
        <v>POST /international-standing-order-consents</v>
      </c>
      <c r="D12736" s="94" t="s">
        <v>208</v>
      </c>
      <c r="E12736" s="93" t="str">
        <f t="shared" si="595"/>
        <v>PISP</v>
      </c>
      <c r="F12736" s="93" t="str">
        <f t="shared" si="596"/>
        <v>N</v>
      </c>
      <c r="G12736" s="95">
        <v>3889137.2182555865</v>
      </c>
      <c r="H12736" s="99">
        <v>12096.139234643226</v>
      </c>
      <c r="I12736" s="99">
        <v>6.4338311342031291</v>
      </c>
      <c r="J12736" s="96"/>
      <c r="K12736" s="96"/>
      <c r="L12736" s="96"/>
      <c r="M12736" s="96"/>
      <c r="N12736" s="96"/>
      <c r="O12736" s="96"/>
      <c r="P12736" s="96"/>
    </row>
    <row r="12737" spans="1:16" x14ac:dyDescent="0.25">
      <c r="A12737" s="97">
        <v>43826</v>
      </c>
      <c r="B12737" s="101">
        <v>50</v>
      </c>
      <c r="C12737" s="92" t="str">
        <f t="shared" si="594"/>
        <v>GET /international-standing-order-consents/{ConsentId}</v>
      </c>
      <c r="D12737" s="94" t="s">
        <v>208</v>
      </c>
      <c r="E12737" s="93" t="str">
        <f t="shared" si="595"/>
        <v>PISP</v>
      </c>
      <c r="F12737" s="93" t="str">
        <f t="shared" si="596"/>
        <v>N</v>
      </c>
      <c r="G12737" s="95">
        <v>17469373.102689944</v>
      </c>
      <c r="H12737" s="99">
        <v>32997.954818909173</v>
      </c>
      <c r="I12737" s="99">
        <v>269.05187588951088</v>
      </c>
      <c r="J12737" s="96"/>
      <c r="K12737" s="96"/>
      <c r="L12737" s="96"/>
      <c r="M12737" s="96"/>
      <c r="N12737" s="96"/>
      <c r="O12737" s="96"/>
      <c r="P12737" s="96"/>
    </row>
    <row r="12738" spans="1:16" x14ac:dyDescent="0.25">
      <c r="A12738" s="97">
        <v>43826</v>
      </c>
      <c r="B12738" s="101">
        <v>51</v>
      </c>
      <c r="C12738" s="92" t="str">
        <f t="shared" si="594"/>
        <v>POST /international-standing-orders</v>
      </c>
      <c r="D12738" s="94" t="s">
        <v>208</v>
      </c>
      <c r="E12738" s="93" t="str">
        <f t="shared" si="595"/>
        <v>PISP</v>
      </c>
      <c r="F12738" s="93" t="str">
        <f t="shared" si="596"/>
        <v>Y</v>
      </c>
      <c r="G12738" s="95">
        <v>14592026.997740513</v>
      </c>
      <c r="H12738" s="99">
        <v>23548.299917062945</v>
      </c>
      <c r="I12738" s="99">
        <v>219.53008121325936</v>
      </c>
      <c r="J12738" s="96"/>
      <c r="K12738" s="96"/>
      <c r="L12738" s="96"/>
      <c r="M12738" s="96"/>
      <c r="N12738" s="96"/>
      <c r="O12738" s="96"/>
      <c r="P12738" s="96"/>
    </row>
    <row r="12739" spans="1:16" x14ac:dyDescent="0.25">
      <c r="A12739" s="97">
        <v>43826</v>
      </c>
      <c r="B12739" s="101">
        <v>52</v>
      </c>
      <c r="C12739" s="92" t="str">
        <f t="shared" si="594"/>
        <v>GET /international-standing-orders/{InternationalStandingOrderPaymentId}</v>
      </c>
      <c r="D12739" s="94" t="s">
        <v>208</v>
      </c>
      <c r="E12739" s="93" t="str">
        <f t="shared" si="595"/>
        <v>PISP</v>
      </c>
      <c r="F12739" s="93" t="str">
        <f t="shared" si="596"/>
        <v>Y</v>
      </c>
      <c r="G12739" s="95">
        <v>6546252.1458011176</v>
      </c>
      <c r="H12739" s="99">
        <v>15606.023608326495</v>
      </c>
      <c r="I12739" s="99">
        <v>74.410352779880881</v>
      </c>
      <c r="J12739" s="96"/>
      <c r="K12739" s="96"/>
      <c r="L12739" s="96"/>
      <c r="M12739" s="96"/>
      <c r="N12739" s="96"/>
      <c r="O12739" s="96"/>
      <c r="P12739" s="96"/>
    </row>
    <row r="12740" spans="1:16" x14ac:dyDescent="0.25">
      <c r="A12740" s="97">
        <v>43826</v>
      </c>
      <c r="B12740" s="101">
        <v>53</v>
      </c>
      <c r="C12740" s="92" t="str">
        <f t="shared" si="594"/>
        <v>POST /file-payment-consents</v>
      </c>
      <c r="D12740" s="94" t="s">
        <v>208</v>
      </c>
      <c r="E12740" s="93" t="str">
        <f t="shared" si="595"/>
        <v>PISP</v>
      </c>
      <c r="F12740" s="93" t="str">
        <f t="shared" si="596"/>
        <v>N</v>
      </c>
      <c r="G12740" s="95">
        <v>12762481.82589219</v>
      </c>
      <c r="H12740" s="99">
        <v>13769.213587298394</v>
      </c>
      <c r="I12740" s="99">
        <v>21.314629345896346</v>
      </c>
      <c r="J12740" s="96"/>
      <c r="K12740" s="96"/>
      <c r="L12740" s="96"/>
      <c r="M12740" s="96"/>
      <c r="N12740" s="96"/>
      <c r="O12740" s="96"/>
      <c r="P12740" s="96"/>
    </row>
    <row r="12741" spans="1:16" x14ac:dyDescent="0.25">
      <c r="A12741" s="97">
        <v>43826</v>
      </c>
      <c r="B12741" s="101">
        <v>54</v>
      </c>
      <c r="C12741" s="92" t="str">
        <f t="shared" si="594"/>
        <v>GET /file-payment-consents/{ConsentId}</v>
      </c>
      <c r="D12741" s="94" t="s">
        <v>208</v>
      </c>
      <c r="E12741" s="93" t="str">
        <f t="shared" si="595"/>
        <v>PISP</v>
      </c>
      <c r="F12741" s="93" t="str">
        <f t="shared" si="596"/>
        <v>N</v>
      </c>
      <c r="G12741" s="95">
        <v>21506598.540976387</v>
      </c>
      <c r="H12741" s="99">
        <v>26493.864722829687</v>
      </c>
      <c r="I12741" s="99">
        <v>173.84094406816061</v>
      </c>
      <c r="J12741" s="96"/>
      <c r="K12741" s="96"/>
      <c r="L12741" s="96"/>
      <c r="M12741" s="96"/>
      <c r="N12741" s="96"/>
      <c r="O12741" s="96"/>
      <c r="P12741" s="96"/>
    </row>
    <row r="12742" spans="1:16" x14ac:dyDescent="0.25">
      <c r="A12742" s="97">
        <v>43826</v>
      </c>
      <c r="B12742" s="101">
        <v>55</v>
      </c>
      <c r="C12742" s="92" t="str">
        <f t="shared" si="594"/>
        <v>POST /file-payment-consents/{ConsentId}/file</v>
      </c>
      <c r="D12742" s="94" t="s">
        <v>208</v>
      </c>
      <c r="E12742" s="93" t="str">
        <f t="shared" si="595"/>
        <v>PISP</v>
      </c>
      <c r="F12742" s="93" t="str">
        <f t="shared" si="596"/>
        <v>N</v>
      </c>
      <c r="G12742" s="95">
        <v>20600114.302247677</v>
      </c>
      <c r="H12742" s="99">
        <v>35708.867664795347</v>
      </c>
      <c r="I12742" s="99">
        <v>67.101627974816765</v>
      </c>
      <c r="J12742" s="96"/>
      <c r="K12742" s="96"/>
      <c r="L12742" s="96"/>
      <c r="M12742" s="96"/>
      <c r="N12742" s="96"/>
      <c r="O12742" s="96"/>
      <c r="P12742" s="96"/>
    </row>
    <row r="12743" spans="1:16" x14ac:dyDescent="0.25">
      <c r="A12743" s="97">
        <v>43826</v>
      </c>
      <c r="B12743" s="101">
        <v>56</v>
      </c>
      <c r="C12743" s="92" t="str">
        <f t="shared" si="594"/>
        <v>GET /file-payment-consents/{ConsentId}/file</v>
      </c>
      <c r="D12743" s="94" t="s">
        <v>208</v>
      </c>
      <c r="E12743" s="93" t="str">
        <f t="shared" si="595"/>
        <v>PISP</v>
      </c>
      <c r="F12743" s="93" t="str">
        <f t="shared" si="596"/>
        <v>N</v>
      </c>
      <c r="G12743" s="95">
        <v>21781157.146305133</v>
      </c>
      <c r="H12743" s="99">
        <v>33495.052367325632</v>
      </c>
      <c r="I12743" s="99">
        <v>45.908598344056756</v>
      </c>
      <c r="J12743" s="96"/>
      <c r="K12743" s="96"/>
      <c r="L12743" s="96"/>
      <c r="M12743" s="96"/>
      <c r="N12743" s="96"/>
      <c r="O12743" s="96"/>
      <c r="P12743" s="96"/>
    </row>
    <row r="12744" spans="1:16" x14ac:dyDescent="0.25">
      <c r="A12744" s="97">
        <v>43826</v>
      </c>
      <c r="B12744" s="101">
        <v>57</v>
      </c>
      <c r="C12744" s="92" t="str">
        <f t="shared" ref="C12744:C12807" si="597">VLOOKUP($B12744,endpoints,3)</f>
        <v>POST /file-payments</v>
      </c>
      <c r="D12744" s="94" t="s">
        <v>208</v>
      </c>
      <c r="E12744" s="93" t="str">
        <f t="shared" ref="E12744:E12807" si="598">VLOOKUP($B12744,endpoints,4)</f>
        <v>PISP</v>
      </c>
      <c r="F12744" s="93" t="str">
        <f t="shared" ref="F12744:F12807" si="599">VLOOKUP($B12744,endpoints,5)</f>
        <v>Y</v>
      </c>
      <c r="G12744" s="95">
        <v>369879465.37093484</v>
      </c>
      <c r="H12744" s="99">
        <v>4293.4285265121262</v>
      </c>
      <c r="I12744" s="99">
        <v>67.229327320905739</v>
      </c>
      <c r="J12744" s="96"/>
      <c r="K12744" s="96"/>
      <c r="L12744" s="96"/>
      <c r="M12744" s="96"/>
      <c r="N12744" s="96"/>
      <c r="O12744" s="96"/>
      <c r="P12744" s="96"/>
    </row>
    <row r="12745" spans="1:16" x14ac:dyDescent="0.25">
      <c r="A12745" s="97">
        <v>43826</v>
      </c>
      <c r="B12745" s="101">
        <v>58</v>
      </c>
      <c r="C12745" s="92" t="str">
        <f t="shared" si="597"/>
        <v>GET /file-payments/{FilePaymentId}</v>
      </c>
      <c r="D12745" s="94" t="s">
        <v>208</v>
      </c>
      <c r="E12745" s="93" t="str">
        <f t="shared" si="598"/>
        <v>PISP</v>
      </c>
      <c r="F12745" s="93" t="str">
        <f t="shared" si="599"/>
        <v>Y</v>
      </c>
      <c r="G12745" s="95">
        <v>75699925.51412265</v>
      </c>
      <c r="H12745" s="99">
        <v>869.29084753039365</v>
      </c>
      <c r="I12745" s="99">
        <v>133.35957620216584</v>
      </c>
      <c r="J12745" s="96"/>
      <c r="K12745" s="96"/>
      <c r="L12745" s="96"/>
      <c r="M12745" s="96"/>
      <c r="N12745" s="96"/>
      <c r="O12745" s="96"/>
      <c r="P12745" s="96"/>
    </row>
    <row r="12746" spans="1:16" x14ac:dyDescent="0.25">
      <c r="A12746" s="97">
        <v>43826</v>
      </c>
      <c r="B12746" s="101">
        <v>59</v>
      </c>
      <c r="C12746" s="92" t="str">
        <f t="shared" si="597"/>
        <v>GET /file-payments/{FilePaymentId}/report-file</v>
      </c>
      <c r="D12746" s="94" t="s">
        <v>208</v>
      </c>
      <c r="E12746" s="93" t="str">
        <f t="shared" si="598"/>
        <v>PISP</v>
      </c>
      <c r="F12746" s="93" t="str">
        <f t="shared" si="599"/>
        <v>Y</v>
      </c>
      <c r="G12746" s="95">
        <v>62308390.388690926</v>
      </c>
      <c r="H12746" s="99">
        <v>2701.3556054697719</v>
      </c>
      <c r="I12746" s="99">
        <v>89.634739784166399</v>
      </c>
      <c r="J12746" s="96"/>
      <c r="K12746" s="96"/>
      <c r="L12746" s="96"/>
      <c r="M12746" s="96"/>
      <c r="N12746" s="96"/>
      <c r="O12746" s="96"/>
      <c r="P12746" s="96"/>
    </row>
    <row r="12747" spans="1:16" x14ac:dyDescent="0.25">
      <c r="A12747" s="97">
        <v>43826</v>
      </c>
      <c r="B12747" s="101">
        <v>60</v>
      </c>
      <c r="C12747" s="92" t="str">
        <f t="shared" si="597"/>
        <v>POST /funds-confirmation-consents</v>
      </c>
      <c r="D12747" s="94" t="s">
        <v>208</v>
      </c>
      <c r="E12747" s="93" t="str">
        <f t="shared" si="598"/>
        <v>CoF</v>
      </c>
      <c r="F12747" s="93" t="str">
        <f t="shared" si="599"/>
        <v>N</v>
      </c>
      <c r="G12747" s="95">
        <v>12082547.284292795</v>
      </c>
      <c r="H12747" s="99">
        <v>15644.286928587318</v>
      </c>
      <c r="I12747" s="99">
        <v>12.656002105964655</v>
      </c>
      <c r="J12747" s="96"/>
      <c r="K12747" s="96"/>
      <c r="L12747" s="96"/>
      <c r="M12747" s="96"/>
      <c r="N12747" s="96"/>
      <c r="O12747" s="96"/>
      <c r="P12747" s="96"/>
    </row>
    <row r="12748" spans="1:16" x14ac:dyDescent="0.25">
      <c r="A12748" s="97">
        <v>43826</v>
      </c>
      <c r="B12748" s="101">
        <v>61</v>
      </c>
      <c r="C12748" s="92" t="str">
        <f t="shared" si="597"/>
        <v>GET /funds-confirmation-consents/{ConsentId}</v>
      </c>
      <c r="D12748" s="94" t="s">
        <v>208</v>
      </c>
      <c r="E12748" s="93" t="str">
        <f t="shared" si="598"/>
        <v>CoF</v>
      </c>
      <c r="F12748" s="93" t="str">
        <f t="shared" si="599"/>
        <v>N</v>
      </c>
      <c r="G12748" s="95">
        <v>22160736.348273527</v>
      </c>
      <c r="H12748" s="99">
        <v>41438.728710726966</v>
      </c>
      <c r="I12748" s="99">
        <v>175.84814832626628</v>
      </c>
      <c r="J12748" s="96"/>
      <c r="K12748" s="96"/>
      <c r="L12748" s="96"/>
      <c r="M12748" s="96"/>
      <c r="N12748" s="96"/>
      <c r="O12748" s="96"/>
      <c r="P12748" s="96"/>
    </row>
    <row r="12749" spans="1:16" x14ac:dyDescent="0.25">
      <c r="A12749" s="97">
        <v>43826</v>
      </c>
      <c r="B12749" s="101">
        <v>62</v>
      </c>
      <c r="C12749" s="92" t="str">
        <f t="shared" si="597"/>
        <v>DELETE /funds-confirmation-consents/{ConsentId}</v>
      </c>
      <c r="D12749" s="94" t="s">
        <v>208</v>
      </c>
      <c r="E12749" s="93" t="str">
        <f t="shared" si="598"/>
        <v>CoF</v>
      </c>
      <c r="F12749" s="93" t="str">
        <f t="shared" si="599"/>
        <v>N</v>
      </c>
      <c r="G12749" s="95">
        <v>6943724.2938592685</v>
      </c>
      <c r="H12749" s="99">
        <v>13498.875137555942</v>
      </c>
      <c r="I12749" s="99">
        <v>112.76240412175366</v>
      </c>
      <c r="J12749" s="96"/>
      <c r="K12749" s="96"/>
      <c r="L12749" s="96"/>
      <c r="M12749" s="96"/>
      <c r="N12749" s="96"/>
      <c r="O12749" s="96"/>
      <c r="P12749" s="96"/>
    </row>
    <row r="12750" spans="1:16" x14ac:dyDescent="0.25">
      <c r="A12750" s="97">
        <v>43826</v>
      </c>
      <c r="B12750" s="101">
        <v>63</v>
      </c>
      <c r="C12750" s="92" t="str">
        <f t="shared" si="597"/>
        <v>POST /funds-confirmations</v>
      </c>
      <c r="D12750" s="94" t="s">
        <v>208</v>
      </c>
      <c r="E12750" s="93" t="str">
        <f t="shared" si="598"/>
        <v>CoF</v>
      </c>
      <c r="F12750" s="93" t="str">
        <f t="shared" si="599"/>
        <v>Y</v>
      </c>
      <c r="G12750" s="95">
        <v>8000809.8528137906</v>
      </c>
      <c r="H12750" s="99">
        <v>16797.313362045054</v>
      </c>
      <c r="I12750" s="99">
        <v>225.45971633200503</v>
      </c>
      <c r="J12750" s="96"/>
      <c r="K12750" s="96"/>
      <c r="L12750" s="96"/>
      <c r="M12750" s="96"/>
      <c r="N12750" s="96"/>
      <c r="O12750" s="96"/>
      <c r="P12750" s="96"/>
    </row>
    <row r="12751" spans="1:16" x14ac:dyDescent="0.25">
      <c r="A12751" s="97">
        <v>43826</v>
      </c>
      <c r="B12751" s="101">
        <v>75</v>
      </c>
      <c r="C12751" s="92" t="str">
        <f t="shared" si="597"/>
        <v>GET /domestic-payment-consents/{ConsentId}/funds-confirmation</v>
      </c>
      <c r="D12751" s="94" t="s">
        <v>208</v>
      </c>
      <c r="E12751" s="93" t="str">
        <f t="shared" si="598"/>
        <v>CoF</v>
      </c>
      <c r="F12751" s="93" t="str">
        <f t="shared" si="599"/>
        <v>Y</v>
      </c>
      <c r="G12751" s="95">
        <v>4281470.5339778094</v>
      </c>
      <c r="H12751" s="103">
        <v>6159.5174091506906</v>
      </c>
      <c r="I12751" s="103">
        <v>209.38460420959302</v>
      </c>
      <c r="J12751" s="96"/>
      <c r="K12751" s="96"/>
      <c r="L12751" s="96"/>
      <c r="M12751" s="96"/>
      <c r="N12751" s="96"/>
      <c r="O12751" s="96"/>
      <c r="P12751" s="96"/>
    </row>
    <row r="12752" spans="1:16" x14ac:dyDescent="0.25">
      <c r="A12752" s="97">
        <v>43826</v>
      </c>
      <c r="B12752" s="101">
        <v>76</v>
      </c>
      <c r="C12752" s="92" t="str">
        <f t="shared" si="597"/>
        <v>GET /international-payment-consents/{ConsentId}/funds-confirmation</v>
      </c>
      <c r="D12752" s="94" t="s">
        <v>208</v>
      </c>
      <c r="E12752" s="93" t="str">
        <f t="shared" si="598"/>
        <v>CoF</v>
      </c>
      <c r="F12752" s="93" t="str">
        <f t="shared" si="599"/>
        <v>Y</v>
      </c>
      <c r="G12752" s="95">
        <v>16056898.819624769</v>
      </c>
      <c r="H12752" s="99">
        <v>43333.455367056238</v>
      </c>
      <c r="I12752" s="99">
        <v>90.910907040577499</v>
      </c>
      <c r="J12752" s="96"/>
      <c r="K12752" s="96"/>
      <c r="L12752" s="96"/>
      <c r="M12752" s="96"/>
      <c r="N12752" s="96"/>
      <c r="O12752" s="96"/>
      <c r="P12752" s="96"/>
    </row>
    <row r="12753" spans="1:16" x14ac:dyDescent="0.25">
      <c r="A12753" s="97">
        <v>43826</v>
      </c>
      <c r="B12753" s="101">
        <v>77</v>
      </c>
      <c r="C12753" s="92" t="str">
        <f t="shared" si="597"/>
        <v>GET /international-scheduled-payment-consents/{ConsentId}/funds-confirmation</v>
      </c>
      <c r="D12753" s="94" t="s">
        <v>208</v>
      </c>
      <c r="E12753" s="93" t="str">
        <f t="shared" si="598"/>
        <v>CoF</v>
      </c>
      <c r="F12753" s="93" t="str">
        <f t="shared" si="599"/>
        <v>Y</v>
      </c>
      <c r="G12753" s="95">
        <v>34220779.343458705</v>
      </c>
      <c r="H12753" s="99">
        <v>45471.538103316219</v>
      </c>
      <c r="I12753" s="99">
        <v>8.460900799348698</v>
      </c>
      <c r="J12753" s="96"/>
      <c r="K12753" s="96"/>
      <c r="L12753" s="96"/>
      <c r="M12753" s="96"/>
      <c r="N12753" s="96"/>
      <c r="O12753" s="96"/>
      <c r="P12753" s="96"/>
    </row>
    <row r="12754" spans="1:16" x14ac:dyDescent="0.25">
      <c r="A12754" s="97">
        <v>43826</v>
      </c>
      <c r="B12754" s="101">
        <v>78</v>
      </c>
      <c r="C12754" s="92" t="str">
        <f t="shared" si="597"/>
        <v>GET /accounts/{AccountId}/parties</v>
      </c>
      <c r="D12754" s="94" t="s">
        <v>208</v>
      </c>
      <c r="E12754" s="93" t="str">
        <f t="shared" si="598"/>
        <v>AISP</v>
      </c>
      <c r="F12754" s="93" t="str">
        <f t="shared" si="599"/>
        <v>Y</v>
      </c>
      <c r="G12754" s="104">
        <v>1109967.0199667613</v>
      </c>
      <c r="H12754" s="99">
        <v>46671.027277115907</v>
      </c>
      <c r="I12754" s="99">
        <v>0</v>
      </c>
      <c r="J12754" s="96"/>
      <c r="K12754" s="96"/>
      <c r="L12754" s="96"/>
      <c r="M12754" s="96"/>
      <c r="N12754" s="96"/>
      <c r="O12754" s="96"/>
      <c r="P12754" s="96"/>
    </row>
    <row r="12755" spans="1:16" x14ac:dyDescent="0.25">
      <c r="A12755" s="97">
        <v>43826</v>
      </c>
      <c r="B12755" s="101">
        <v>79</v>
      </c>
      <c r="C12755" s="92" t="str">
        <f t="shared" si="597"/>
        <v>GET /domestic-payments/{DomesticPaymentId}/payment-details</v>
      </c>
      <c r="D12755" s="94" t="s">
        <v>208</v>
      </c>
      <c r="E12755" s="93" t="str">
        <f t="shared" si="598"/>
        <v>PISP</v>
      </c>
      <c r="F12755" s="93" t="str">
        <f t="shared" si="599"/>
        <v>Y</v>
      </c>
      <c r="G12755" s="104">
        <v>36208600.671252429</v>
      </c>
      <c r="H12755" s="99">
        <v>40936.934844612828</v>
      </c>
      <c r="I12755" s="99">
        <v>82.922020879576607</v>
      </c>
      <c r="J12755" s="96"/>
      <c r="K12755" s="96"/>
      <c r="L12755" s="96"/>
      <c r="M12755" s="96"/>
      <c r="N12755" s="96"/>
      <c r="O12755" s="96"/>
      <c r="P12755" s="96"/>
    </row>
    <row r="12756" spans="1:16" x14ac:dyDescent="0.25">
      <c r="A12756" s="97">
        <v>43826</v>
      </c>
      <c r="B12756" s="101">
        <v>80</v>
      </c>
      <c r="C12756" s="92" t="str">
        <f t="shared" si="597"/>
        <v>GET /domestic-scheduled-payments/{DomesticScheduledPaymentId}/payment-details</v>
      </c>
      <c r="D12756" s="94" t="s">
        <v>208</v>
      </c>
      <c r="E12756" s="93" t="str">
        <f t="shared" si="598"/>
        <v>PISP</v>
      </c>
      <c r="F12756" s="93" t="str">
        <f t="shared" si="599"/>
        <v>Y</v>
      </c>
      <c r="G12756" s="104">
        <v>15058782.140387587</v>
      </c>
      <c r="H12756" s="99">
        <v>39312.717060743315</v>
      </c>
      <c r="I12756" s="99">
        <v>85.228513461985045</v>
      </c>
      <c r="J12756" s="96"/>
      <c r="K12756" s="96"/>
      <c r="L12756" s="96"/>
      <c r="M12756" s="96"/>
      <c r="N12756" s="96"/>
      <c r="O12756" s="96"/>
      <c r="P12756" s="96"/>
    </row>
    <row r="12757" spans="1:16" x14ac:dyDescent="0.25">
      <c r="A12757" s="97">
        <v>43826</v>
      </c>
      <c r="B12757" s="101">
        <v>81</v>
      </c>
      <c r="C12757" s="92" t="str">
        <f t="shared" si="597"/>
        <v>GET /domestic-standing-orders/{DomesticStandingOrderId}/payment-details</v>
      </c>
      <c r="D12757" s="94" t="s">
        <v>208</v>
      </c>
      <c r="E12757" s="93" t="str">
        <f t="shared" si="598"/>
        <v>PISP</v>
      </c>
      <c r="F12757" s="93" t="str">
        <f t="shared" si="599"/>
        <v>Y</v>
      </c>
      <c r="G12757" s="104">
        <v>6551422.3708791444</v>
      </c>
      <c r="H12757" s="99">
        <v>9458.42910609916</v>
      </c>
      <c r="I12757" s="99">
        <v>257.76874426157724</v>
      </c>
      <c r="J12757" s="96"/>
      <c r="K12757" s="96"/>
      <c r="L12757" s="96"/>
      <c r="M12757" s="96"/>
      <c r="N12757" s="96"/>
      <c r="O12757" s="96"/>
      <c r="P12757" s="96"/>
    </row>
    <row r="12758" spans="1:16" x14ac:dyDescent="0.25">
      <c r="A12758" s="97">
        <v>43826</v>
      </c>
      <c r="B12758" s="101">
        <v>82</v>
      </c>
      <c r="C12758" s="92" t="str">
        <f t="shared" si="597"/>
        <v>GET /international-payments/{InternationalPaymentId}/payment-details</v>
      </c>
      <c r="D12758" s="94" t="s">
        <v>208</v>
      </c>
      <c r="E12758" s="93" t="str">
        <f t="shared" si="598"/>
        <v>PISP</v>
      </c>
      <c r="F12758" s="93" t="str">
        <f t="shared" si="599"/>
        <v>Y</v>
      </c>
      <c r="G12758" s="104">
        <v>14608685.293287005</v>
      </c>
      <c r="H12758" s="99">
        <v>20709.66124221724</v>
      </c>
      <c r="I12758" s="99">
        <v>67.89063571069687</v>
      </c>
      <c r="J12758" s="96"/>
      <c r="K12758" s="96"/>
      <c r="L12758" s="96"/>
      <c r="M12758" s="96"/>
      <c r="N12758" s="96"/>
      <c r="O12758" s="96"/>
      <c r="P12758" s="96"/>
    </row>
    <row r="12759" spans="1:16" x14ac:dyDescent="0.25">
      <c r="A12759" s="97">
        <v>43826</v>
      </c>
      <c r="B12759" s="101">
        <v>83</v>
      </c>
      <c r="C12759" s="92" t="str">
        <f t="shared" si="597"/>
        <v>GET /international-scheduled-payments/{InternationalScheduledPaymentId}/payment-details</v>
      </c>
      <c r="D12759" s="94" t="s">
        <v>208</v>
      </c>
      <c r="E12759" s="93" t="str">
        <f t="shared" si="598"/>
        <v>PISP</v>
      </c>
      <c r="F12759" s="93" t="str">
        <f t="shared" si="599"/>
        <v>Y</v>
      </c>
      <c r="G12759" s="104">
        <v>21779814.213702273</v>
      </c>
      <c r="H12759" s="99">
        <v>41771.488612079651</v>
      </c>
      <c r="I12759" s="99">
        <v>55.560282104373584</v>
      </c>
      <c r="J12759" s="96"/>
      <c r="K12759" s="96"/>
      <c r="L12759" s="96"/>
      <c r="M12759" s="96"/>
      <c r="N12759" s="96"/>
      <c r="O12759" s="96"/>
      <c r="P12759" s="96"/>
    </row>
    <row r="12760" spans="1:16" x14ac:dyDescent="0.25">
      <c r="A12760" s="97">
        <v>43826</v>
      </c>
      <c r="B12760" s="101">
        <v>84</v>
      </c>
      <c r="C12760" s="92" t="str">
        <f t="shared" si="597"/>
        <v>GET /international-standing-orders/{InternationalStandingOrderPaymentId}/payment-details</v>
      </c>
      <c r="D12760" s="94" t="s">
        <v>208</v>
      </c>
      <c r="E12760" s="93" t="str">
        <f t="shared" si="598"/>
        <v>PISP</v>
      </c>
      <c r="F12760" s="93" t="str">
        <f t="shared" si="599"/>
        <v>Y</v>
      </c>
      <c r="G12760" s="104">
        <v>7200877.3603812298</v>
      </c>
      <c r="H12760" s="99">
        <v>17166.625969159148</v>
      </c>
      <c r="I12760" s="99">
        <v>81.851388057868974</v>
      </c>
      <c r="J12760" s="96"/>
      <c r="K12760" s="96"/>
      <c r="L12760" s="96"/>
      <c r="M12760" s="96"/>
      <c r="N12760" s="96"/>
      <c r="O12760" s="96"/>
      <c r="P12760" s="96"/>
    </row>
    <row r="12761" spans="1:16" x14ac:dyDescent="0.25">
      <c r="A12761" s="97">
        <v>43826</v>
      </c>
      <c r="B12761" s="101">
        <v>85</v>
      </c>
      <c r="C12761" s="92" t="str">
        <f t="shared" si="597"/>
        <v>GET /file-payments/{FilePaymentId}/payment-details</v>
      </c>
      <c r="D12761" s="94" t="s">
        <v>208</v>
      </c>
      <c r="E12761" s="93" t="str">
        <f t="shared" si="598"/>
        <v>PISP</v>
      </c>
      <c r="F12761" s="93" t="str">
        <f t="shared" si="599"/>
        <v>Y</v>
      </c>
      <c r="G12761" s="104">
        <v>68539229.427560017</v>
      </c>
      <c r="H12761" s="99">
        <v>2971.4911660167495</v>
      </c>
      <c r="I12761" s="99">
        <v>98.598213762583043</v>
      </c>
      <c r="J12761" s="96"/>
      <c r="K12761" s="96"/>
      <c r="L12761" s="96"/>
      <c r="M12761" s="96"/>
      <c r="N12761" s="96"/>
      <c r="O12761" s="96"/>
      <c r="P12761" s="96"/>
    </row>
    <row r="12762" spans="1:16" x14ac:dyDescent="0.25">
      <c r="A12762" s="97">
        <v>43826</v>
      </c>
      <c r="B12762" s="101">
        <v>86</v>
      </c>
      <c r="C12762" s="92" t="str">
        <f t="shared" si="597"/>
        <v>POST /event-subscriptions</v>
      </c>
      <c r="D12762" s="94" t="s">
        <v>208</v>
      </c>
      <c r="E12762" s="93" t="str">
        <f t="shared" si="598"/>
        <v>Notifications</v>
      </c>
      <c r="F12762" s="93" t="str">
        <f t="shared" si="599"/>
        <v>N</v>
      </c>
      <c r="G12762" s="104">
        <v>10874292.555863516</v>
      </c>
      <c r="H12762" s="99">
        <v>14079.858235728587</v>
      </c>
      <c r="I12762" s="99">
        <v>11.390401895368189</v>
      </c>
      <c r="J12762" s="96"/>
      <c r="K12762" s="96"/>
      <c r="L12762" s="96"/>
      <c r="M12762" s="96"/>
      <c r="N12762" s="96"/>
      <c r="O12762" s="96"/>
      <c r="P12762" s="96"/>
    </row>
    <row r="12763" spans="1:16" x14ac:dyDescent="0.25">
      <c r="A12763" s="97">
        <v>43826</v>
      </c>
      <c r="B12763" s="101">
        <v>87</v>
      </c>
      <c r="C12763" s="92" t="str">
        <f t="shared" si="597"/>
        <v>GET /event-subscriptions</v>
      </c>
      <c r="D12763" s="94" t="s">
        <v>208</v>
      </c>
      <c r="E12763" s="93" t="str">
        <f t="shared" si="598"/>
        <v>Notifications</v>
      </c>
      <c r="F12763" s="93" t="str">
        <f t="shared" si="599"/>
        <v>N</v>
      </c>
      <c r="G12763" s="104">
        <v>19944662.713446174</v>
      </c>
      <c r="H12763" s="99">
        <v>37294.855839654272</v>
      </c>
      <c r="I12763" s="99">
        <v>158.26333349363966</v>
      </c>
      <c r="J12763" s="96"/>
      <c r="K12763" s="96"/>
      <c r="L12763" s="96"/>
      <c r="M12763" s="96"/>
      <c r="N12763" s="96"/>
      <c r="O12763" s="96"/>
      <c r="P12763" s="96"/>
    </row>
    <row r="12764" spans="1:16" x14ac:dyDescent="0.25">
      <c r="A12764" s="97">
        <v>43826</v>
      </c>
      <c r="B12764" s="101">
        <v>88</v>
      </c>
      <c r="C12764" s="92" t="str">
        <f t="shared" si="597"/>
        <v>PUT /event-subscriptions/{EventSubscriptionId}</v>
      </c>
      <c r="D12764" s="94" t="s">
        <v>208</v>
      </c>
      <c r="E12764" s="93" t="str">
        <f t="shared" si="598"/>
        <v>Notifications</v>
      </c>
      <c r="F12764" s="93" t="str">
        <f t="shared" si="599"/>
        <v>N</v>
      </c>
      <c r="G12764" s="104">
        <v>11418007.183656693</v>
      </c>
      <c r="H12764" s="99">
        <v>14783.851147515017</v>
      </c>
      <c r="I12764" s="99">
        <v>11.9599219901366</v>
      </c>
      <c r="J12764" s="96"/>
      <c r="K12764" s="96"/>
      <c r="L12764" s="96"/>
      <c r="M12764" s="96"/>
      <c r="N12764" s="96"/>
      <c r="O12764" s="96"/>
      <c r="P12764" s="96"/>
    </row>
    <row r="12765" spans="1:16" x14ac:dyDescent="0.25">
      <c r="A12765" s="97">
        <v>43826</v>
      </c>
      <c r="B12765" s="101">
        <v>89</v>
      </c>
      <c r="C12765" s="92" t="str">
        <f t="shared" si="597"/>
        <v>DELETE /event-subscriptions/{EventSubscriptionId}</v>
      </c>
      <c r="D12765" s="94" t="s">
        <v>208</v>
      </c>
      <c r="E12765" s="93" t="str">
        <f t="shared" si="598"/>
        <v>Notifications</v>
      </c>
      <c r="F12765" s="93" t="str">
        <f t="shared" si="599"/>
        <v>N</v>
      </c>
      <c r="G12765" s="104">
        <v>7638096.723245196</v>
      </c>
      <c r="H12765" s="99">
        <v>14848.762651311537</v>
      </c>
      <c r="I12765" s="99">
        <v>124.03864453392904</v>
      </c>
      <c r="J12765" s="96"/>
      <c r="K12765" s="96"/>
      <c r="L12765" s="96"/>
      <c r="M12765" s="96"/>
      <c r="N12765" s="96"/>
      <c r="O12765" s="96"/>
      <c r="P12765" s="96"/>
    </row>
    <row r="12766" spans="1:16" x14ac:dyDescent="0.25">
      <c r="A12766" s="97">
        <v>43826</v>
      </c>
      <c r="B12766" s="101">
        <v>90</v>
      </c>
      <c r="C12766" s="92" t="str">
        <f t="shared" si="597"/>
        <v>POST /event-notifications</v>
      </c>
      <c r="D12766" s="94" t="s">
        <v>208</v>
      </c>
      <c r="E12766" s="93" t="str">
        <f t="shared" si="598"/>
        <v>Notifications</v>
      </c>
      <c r="F12766" s="93" t="str">
        <f t="shared" si="599"/>
        <v>N</v>
      </c>
      <c r="G12766" s="104">
        <v>7600769.3601731006</v>
      </c>
      <c r="H12766" s="99">
        <v>15957.4476939428</v>
      </c>
      <c r="I12766" s="99">
        <v>214.18673051540478</v>
      </c>
      <c r="J12766" s="96"/>
      <c r="K12766" s="96"/>
      <c r="L12766" s="96"/>
      <c r="M12766" s="96"/>
      <c r="N12766" s="96"/>
      <c r="O12766" s="96"/>
      <c r="P12766" s="96"/>
    </row>
    <row r="12767" spans="1:16" x14ac:dyDescent="0.25">
      <c r="A12767" s="97">
        <v>43826</v>
      </c>
      <c r="B12767" s="101">
        <v>91</v>
      </c>
      <c r="C12767" s="92" t="str">
        <f t="shared" si="597"/>
        <v>POST /events</v>
      </c>
      <c r="D12767" s="94" t="s">
        <v>208</v>
      </c>
      <c r="E12767" s="93" t="str">
        <f t="shared" si="598"/>
        <v>Notifications</v>
      </c>
      <c r="F12767" s="93" t="str">
        <f t="shared" si="599"/>
        <v>N</v>
      </c>
      <c r="G12767" s="104">
        <v>6249351.864473342</v>
      </c>
      <c r="H12767" s="99">
        <v>12148.987623800349</v>
      </c>
      <c r="I12767" s="99">
        <v>101.48616370957829</v>
      </c>
      <c r="J12767" s="96"/>
      <c r="K12767" s="96"/>
      <c r="L12767" s="96"/>
      <c r="M12767" s="96"/>
      <c r="N12767" s="96"/>
      <c r="O12767" s="96"/>
      <c r="P12767" s="96"/>
    </row>
    <row r="12768" spans="1:16" x14ac:dyDescent="0.25">
      <c r="A12768" s="97">
        <v>43827</v>
      </c>
      <c r="B12768" s="101">
        <v>0</v>
      </c>
      <c r="C12768" s="92" t="str">
        <f t="shared" si="597"/>
        <v>OIDC endpoints for token IDs</v>
      </c>
      <c r="D12768" s="94" t="s">
        <v>207</v>
      </c>
      <c r="E12768" s="93" t="str">
        <f t="shared" si="598"/>
        <v>OIDC</v>
      </c>
      <c r="F12768" s="93" t="str">
        <f t="shared" si="599"/>
        <v>N</v>
      </c>
      <c r="G12768" s="111">
        <v>810806844.32065642</v>
      </c>
      <c r="H12768" s="99">
        <v>1735723.2124837264</v>
      </c>
      <c r="I12768" s="99">
        <v>573.79093116552167</v>
      </c>
      <c r="J12768" s="96"/>
      <c r="K12768" s="96"/>
      <c r="L12768" s="96"/>
      <c r="M12768" s="96"/>
      <c r="N12768" s="96"/>
      <c r="O12768" s="96"/>
      <c r="P12768" s="96"/>
    </row>
    <row r="12769" spans="1:16" x14ac:dyDescent="0.25">
      <c r="A12769" s="100">
        <v>43827</v>
      </c>
      <c r="B12769" s="101">
        <v>1</v>
      </c>
      <c r="C12769" s="92" t="str">
        <f t="shared" si="597"/>
        <v>POST /account-access-consents</v>
      </c>
      <c r="D12769" s="94" t="s">
        <v>207</v>
      </c>
      <c r="E12769" s="93" t="str">
        <f t="shared" si="598"/>
        <v>AISP</v>
      </c>
      <c r="F12769" s="93" t="str">
        <f t="shared" si="599"/>
        <v>N</v>
      </c>
      <c r="G12769" s="95">
        <v>771014.1968219158</v>
      </c>
      <c r="H12769" s="102">
        <v>29344.969942332573</v>
      </c>
      <c r="I12769" s="102">
        <v>87.614205361368334</v>
      </c>
      <c r="J12769" s="96"/>
      <c r="K12769" s="96"/>
      <c r="L12769" s="96"/>
      <c r="M12769" s="96"/>
      <c r="N12769" s="96"/>
      <c r="O12769" s="96"/>
      <c r="P12769" s="96"/>
    </row>
    <row r="12770" spans="1:16" x14ac:dyDescent="0.25">
      <c r="A12770" s="100">
        <v>43827</v>
      </c>
      <c r="B12770" s="101">
        <v>2</v>
      </c>
      <c r="C12770" s="92" t="str">
        <f t="shared" si="597"/>
        <v>GET /account-access-consents/{ConsentId}</v>
      </c>
      <c r="D12770" s="94" t="s">
        <v>207</v>
      </c>
      <c r="E12770" s="93" t="str">
        <f t="shared" si="598"/>
        <v>AISP</v>
      </c>
      <c r="F12770" s="93" t="str">
        <f t="shared" si="599"/>
        <v>N</v>
      </c>
      <c r="G12770" s="95">
        <v>1659114.9879513583</v>
      </c>
      <c r="H12770" s="102">
        <v>32340.781304461667</v>
      </c>
      <c r="I12770" s="102">
        <v>32.805522809893311</v>
      </c>
      <c r="J12770" s="96"/>
      <c r="K12770" s="96"/>
      <c r="L12770" s="96"/>
      <c r="M12770" s="96"/>
      <c r="N12770" s="96"/>
      <c r="O12770" s="96"/>
      <c r="P12770" s="96"/>
    </row>
    <row r="12771" spans="1:16" x14ac:dyDescent="0.25">
      <c r="A12771" s="100">
        <v>43827</v>
      </c>
      <c r="B12771" s="101">
        <v>3</v>
      </c>
      <c r="C12771" s="92" t="str">
        <f t="shared" si="597"/>
        <v>DELETE /account-access-consents/{ConsentId}</v>
      </c>
      <c r="D12771" s="94" t="s">
        <v>207</v>
      </c>
      <c r="E12771" s="93" t="str">
        <f t="shared" si="598"/>
        <v>AISP</v>
      </c>
      <c r="F12771" s="93" t="str">
        <f t="shared" si="599"/>
        <v>N</v>
      </c>
      <c r="G12771" s="95">
        <v>803712.69622990442</v>
      </c>
      <c r="H12771" s="102">
        <v>27598.208117569819</v>
      </c>
      <c r="I12771" s="102">
        <v>298.34410950308791</v>
      </c>
      <c r="J12771" s="96"/>
      <c r="K12771" s="96"/>
      <c r="L12771" s="96"/>
      <c r="M12771" s="96"/>
      <c r="N12771" s="96"/>
      <c r="O12771" s="96"/>
      <c r="P12771" s="96"/>
    </row>
    <row r="12772" spans="1:16" x14ac:dyDescent="0.25">
      <c r="A12772" s="100">
        <v>43827</v>
      </c>
      <c r="B12772" s="101">
        <v>4</v>
      </c>
      <c r="C12772" s="92" t="str">
        <f t="shared" si="597"/>
        <v>GET /accounts</v>
      </c>
      <c r="D12772" s="94" t="s">
        <v>207</v>
      </c>
      <c r="E12772" s="93" t="str">
        <f t="shared" si="598"/>
        <v>AISP</v>
      </c>
      <c r="F12772" s="93" t="str">
        <f t="shared" si="599"/>
        <v>Y</v>
      </c>
      <c r="G12772" s="95">
        <v>2026016.1586322128</v>
      </c>
      <c r="H12772" s="102">
        <v>33504.169649276315</v>
      </c>
      <c r="I12772" s="102">
        <v>79.141389908977573</v>
      </c>
      <c r="J12772" s="96"/>
      <c r="K12772" s="96"/>
      <c r="L12772" s="96"/>
      <c r="M12772" s="96"/>
      <c r="N12772" s="96"/>
      <c r="O12772" s="96"/>
      <c r="P12772" s="96"/>
    </row>
    <row r="12773" spans="1:16" x14ac:dyDescent="0.25">
      <c r="A12773" s="100">
        <v>43827</v>
      </c>
      <c r="B12773" s="101">
        <v>5</v>
      </c>
      <c r="C12773" s="92" t="str">
        <f t="shared" si="597"/>
        <v>GET /accounts/{AccountId}</v>
      </c>
      <c r="D12773" s="94" t="s">
        <v>207</v>
      </c>
      <c r="E12773" s="93" t="str">
        <f t="shared" si="598"/>
        <v>AISP</v>
      </c>
      <c r="F12773" s="93" t="str">
        <f t="shared" si="599"/>
        <v>Y</v>
      </c>
      <c r="G12773" s="95">
        <v>3174521.0244041961</v>
      </c>
      <c r="H12773" s="102">
        <v>42227.213534331742</v>
      </c>
      <c r="I12773" s="102">
        <v>89.707752617505164</v>
      </c>
      <c r="J12773" s="96"/>
      <c r="K12773" s="96"/>
      <c r="L12773" s="96"/>
      <c r="M12773" s="96"/>
      <c r="N12773" s="96"/>
      <c r="O12773" s="96"/>
      <c r="P12773" s="96"/>
    </row>
    <row r="12774" spans="1:16" x14ac:dyDescent="0.25">
      <c r="A12774" s="100">
        <v>43827</v>
      </c>
      <c r="B12774" s="101">
        <v>6</v>
      </c>
      <c r="C12774" s="92" t="str">
        <f t="shared" si="597"/>
        <v>GET /accounts/{AccountId}/balances</v>
      </c>
      <c r="D12774" s="94" t="s">
        <v>207</v>
      </c>
      <c r="E12774" s="93" t="str">
        <f t="shared" si="598"/>
        <v>AISP</v>
      </c>
      <c r="F12774" s="93" t="str">
        <f t="shared" si="599"/>
        <v>Y</v>
      </c>
      <c r="G12774" s="95">
        <v>1979848.0685262661</v>
      </c>
      <c r="H12774" s="102">
        <v>29255.412528617569</v>
      </c>
      <c r="I12774" s="102">
        <v>154.25309802709296</v>
      </c>
      <c r="J12774" s="96"/>
      <c r="K12774" s="96"/>
      <c r="L12774" s="96"/>
      <c r="M12774" s="96"/>
      <c r="N12774" s="96"/>
      <c r="O12774" s="96"/>
      <c r="P12774" s="96"/>
    </row>
    <row r="12775" spans="1:16" x14ac:dyDescent="0.25">
      <c r="A12775" s="100">
        <v>43827</v>
      </c>
      <c r="B12775" s="101">
        <v>7</v>
      </c>
      <c r="C12775" s="92" t="str">
        <f t="shared" si="597"/>
        <v>GET /balances</v>
      </c>
      <c r="D12775" s="94" t="s">
        <v>207</v>
      </c>
      <c r="E12775" s="93" t="str">
        <f t="shared" si="598"/>
        <v>AISP</v>
      </c>
      <c r="F12775" s="93" t="str">
        <f t="shared" si="599"/>
        <v>Y</v>
      </c>
      <c r="G12775" s="95">
        <v>1322840.6173458716</v>
      </c>
      <c r="H12775" s="102">
        <v>22440.886193482667</v>
      </c>
      <c r="I12775" s="102">
        <v>172.62010544901645</v>
      </c>
      <c r="J12775" s="96"/>
      <c r="K12775" s="96"/>
      <c r="L12775" s="96"/>
      <c r="M12775" s="96"/>
      <c r="N12775" s="96"/>
      <c r="O12775" s="96"/>
      <c r="P12775" s="96"/>
    </row>
    <row r="12776" spans="1:16" x14ac:dyDescent="0.25">
      <c r="A12776" s="100">
        <v>43827</v>
      </c>
      <c r="B12776" s="101">
        <v>8</v>
      </c>
      <c r="C12776" s="92" t="str">
        <f t="shared" si="597"/>
        <v>GET /accounts/{AccountId}/transactions</v>
      </c>
      <c r="D12776" s="94" t="s">
        <v>207</v>
      </c>
      <c r="E12776" s="93" t="str">
        <f t="shared" si="598"/>
        <v>AISP</v>
      </c>
      <c r="F12776" s="93" t="str">
        <f t="shared" si="599"/>
        <v>Y</v>
      </c>
      <c r="G12776" s="95">
        <v>35372675.985883787</v>
      </c>
      <c r="H12776" s="102">
        <v>21028.09484640884</v>
      </c>
      <c r="I12776" s="102">
        <v>203.83846220891476</v>
      </c>
      <c r="J12776" s="96"/>
      <c r="K12776" s="96"/>
      <c r="L12776" s="96"/>
      <c r="M12776" s="96"/>
      <c r="N12776" s="96"/>
      <c r="O12776" s="96"/>
      <c r="P12776" s="96"/>
    </row>
    <row r="12777" spans="1:16" x14ac:dyDescent="0.25">
      <c r="A12777" s="100">
        <v>43827</v>
      </c>
      <c r="B12777" s="101">
        <v>9</v>
      </c>
      <c r="C12777" s="92" t="str">
        <f t="shared" si="597"/>
        <v>GET /transactions</v>
      </c>
      <c r="D12777" s="94" t="s">
        <v>207</v>
      </c>
      <c r="E12777" s="93" t="str">
        <f t="shared" si="598"/>
        <v>AISP</v>
      </c>
      <c r="F12777" s="93" t="str">
        <f t="shared" si="599"/>
        <v>Y</v>
      </c>
      <c r="G12777" s="95">
        <v>358922510.82505494</v>
      </c>
      <c r="H12777" s="102">
        <v>46284.633600036257</v>
      </c>
      <c r="I12777" s="102">
        <v>36.49690796563582</v>
      </c>
      <c r="J12777" s="96"/>
      <c r="K12777" s="96"/>
      <c r="L12777" s="96"/>
      <c r="M12777" s="96"/>
      <c r="N12777" s="96"/>
      <c r="O12777" s="96"/>
      <c r="P12777" s="96"/>
    </row>
    <row r="12778" spans="1:16" x14ac:dyDescent="0.25">
      <c r="A12778" s="100">
        <v>43827</v>
      </c>
      <c r="B12778" s="101">
        <v>10</v>
      </c>
      <c r="C12778" s="92" t="str">
        <f t="shared" si="597"/>
        <v>GET /accounts/{AccountId}/beneficiaries</v>
      </c>
      <c r="D12778" s="94" t="s">
        <v>207</v>
      </c>
      <c r="E12778" s="93" t="str">
        <f t="shared" si="598"/>
        <v>AISP</v>
      </c>
      <c r="F12778" s="93" t="str">
        <f t="shared" si="599"/>
        <v>Y</v>
      </c>
      <c r="G12778" s="95">
        <v>2306542.1992935687</v>
      </c>
      <c r="H12778" s="102">
        <v>31315.18381086487</v>
      </c>
      <c r="I12778" s="102">
        <v>135.08070669105609</v>
      </c>
      <c r="J12778" s="96"/>
      <c r="K12778" s="96"/>
      <c r="L12778" s="96"/>
      <c r="M12778" s="96"/>
      <c r="N12778" s="96"/>
      <c r="O12778" s="96"/>
      <c r="P12778" s="96"/>
    </row>
    <row r="12779" spans="1:16" x14ac:dyDescent="0.25">
      <c r="A12779" s="100">
        <v>43827</v>
      </c>
      <c r="B12779" s="101">
        <v>11</v>
      </c>
      <c r="C12779" s="92" t="str">
        <f t="shared" si="597"/>
        <v>GET /beneficiaries</v>
      </c>
      <c r="D12779" s="94" t="s">
        <v>207</v>
      </c>
      <c r="E12779" s="93" t="str">
        <f t="shared" si="598"/>
        <v>AISP</v>
      </c>
      <c r="F12779" s="93" t="str">
        <f t="shared" si="599"/>
        <v>Y</v>
      </c>
      <c r="G12779" s="95">
        <v>3606781.6387470341</v>
      </c>
      <c r="H12779" s="102">
        <v>39241.150552938161</v>
      </c>
      <c r="I12779" s="102">
        <v>35.413922073354016</v>
      </c>
      <c r="J12779" s="96"/>
      <c r="K12779" s="96"/>
      <c r="L12779" s="96"/>
      <c r="M12779" s="96"/>
      <c r="N12779" s="96"/>
      <c r="O12779" s="96"/>
      <c r="P12779" s="96"/>
    </row>
    <row r="12780" spans="1:16" x14ac:dyDescent="0.25">
      <c r="A12780" s="100">
        <v>43827</v>
      </c>
      <c r="B12780" s="101">
        <v>12</v>
      </c>
      <c r="C12780" s="92" t="str">
        <f t="shared" si="597"/>
        <v>GET /accounts/{AccountId}/direct-debits</v>
      </c>
      <c r="D12780" s="94" t="s">
        <v>207</v>
      </c>
      <c r="E12780" s="93" t="str">
        <f t="shared" si="598"/>
        <v>AISP</v>
      </c>
      <c r="F12780" s="93" t="str">
        <f t="shared" si="599"/>
        <v>Y</v>
      </c>
      <c r="G12780" s="95">
        <v>2180598.1067923931</v>
      </c>
      <c r="H12780" s="102">
        <v>34402.444069294477</v>
      </c>
      <c r="I12780" s="102">
        <v>186.40370857404486</v>
      </c>
      <c r="J12780" s="96"/>
      <c r="K12780" s="96"/>
      <c r="L12780" s="96"/>
      <c r="M12780" s="96"/>
      <c r="N12780" s="96"/>
      <c r="O12780" s="96"/>
      <c r="P12780" s="96"/>
    </row>
    <row r="12781" spans="1:16" x14ac:dyDescent="0.25">
      <c r="A12781" s="100">
        <v>43827</v>
      </c>
      <c r="B12781" s="101">
        <v>13</v>
      </c>
      <c r="C12781" s="92" t="str">
        <f t="shared" si="597"/>
        <v>GET /direct-debits</v>
      </c>
      <c r="D12781" s="94" t="s">
        <v>207</v>
      </c>
      <c r="E12781" s="93" t="str">
        <f t="shared" si="598"/>
        <v>AISP</v>
      </c>
      <c r="F12781" s="93" t="str">
        <f t="shared" si="599"/>
        <v>Y</v>
      </c>
      <c r="G12781" s="95">
        <v>2224328.7396140662</v>
      </c>
      <c r="H12781" s="102">
        <v>22753.049073537582</v>
      </c>
      <c r="I12781" s="102">
        <v>246.80411304068434</v>
      </c>
      <c r="J12781" s="96"/>
      <c r="K12781" s="96"/>
      <c r="L12781" s="96"/>
      <c r="M12781" s="96"/>
      <c r="N12781" s="96"/>
      <c r="O12781" s="96"/>
      <c r="P12781" s="96"/>
    </row>
    <row r="12782" spans="1:16" x14ac:dyDescent="0.25">
      <c r="A12782" s="100">
        <v>43827</v>
      </c>
      <c r="B12782" s="101">
        <v>14</v>
      </c>
      <c r="C12782" s="92" t="str">
        <f t="shared" si="597"/>
        <v>GET /accounts/{AccountId}/standing-orders</v>
      </c>
      <c r="D12782" s="94" t="s">
        <v>207</v>
      </c>
      <c r="E12782" s="93" t="str">
        <f t="shared" si="598"/>
        <v>AISP</v>
      </c>
      <c r="F12782" s="93" t="str">
        <f t="shared" si="599"/>
        <v>Y</v>
      </c>
      <c r="G12782" s="95">
        <v>1067999.6933830264</v>
      </c>
      <c r="H12782" s="102">
        <v>19552.586329059497</v>
      </c>
      <c r="I12782" s="102">
        <v>131.14116125999132</v>
      </c>
      <c r="J12782" s="96"/>
      <c r="K12782" s="96"/>
      <c r="L12782" s="96"/>
      <c r="M12782" s="96"/>
      <c r="N12782" s="96"/>
      <c r="O12782" s="96"/>
      <c r="P12782" s="96"/>
    </row>
    <row r="12783" spans="1:16" x14ac:dyDescent="0.25">
      <c r="A12783" s="100">
        <v>43827</v>
      </c>
      <c r="B12783" s="101">
        <v>15</v>
      </c>
      <c r="C12783" s="92" t="str">
        <f t="shared" si="597"/>
        <v>GET /standing-orders</v>
      </c>
      <c r="D12783" s="94" t="s">
        <v>207</v>
      </c>
      <c r="E12783" s="93" t="str">
        <f t="shared" si="598"/>
        <v>AISP</v>
      </c>
      <c r="F12783" s="93" t="str">
        <f t="shared" si="599"/>
        <v>Y</v>
      </c>
      <c r="G12783" s="95">
        <v>1714441.3543986764</v>
      </c>
      <c r="H12783" s="102">
        <v>47970.015644276653</v>
      </c>
      <c r="I12783" s="102">
        <v>144.68159536118824</v>
      </c>
      <c r="J12783" s="96"/>
      <c r="K12783" s="96"/>
      <c r="L12783" s="96"/>
      <c r="M12783" s="96"/>
      <c r="N12783" s="96"/>
      <c r="O12783" s="96"/>
      <c r="P12783" s="96"/>
    </row>
    <row r="12784" spans="1:16" x14ac:dyDescent="0.25">
      <c r="A12784" s="100">
        <v>43827</v>
      </c>
      <c r="B12784" s="101">
        <v>16</v>
      </c>
      <c r="C12784" s="92" t="str">
        <f t="shared" si="597"/>
        <v>GET /accounts/{AccountId}/product</v>
      </c>
      <c r="D12784" s="94" t="s">
        <v>207</v>
      </c>
      <c r="E12784" s="93" t="str">
        <f t="shared" si="598"/>
        <v>AISP</v>
      </c>
      <c r="F12784" s="93" t="str">
        <f t="shared" si="599"/>
        <v>Y</v>
      </c>
      <c r="G12784" s="95">
        <v>406005.94717746758</v>
      </c>
      <c r="H12784" s="102">
        <v>5215.4428617375106</v>
      </c>
      <c r="I12784" s="102">
        <v>192.02762005081459</v>
      </c>
      <c r="J12784" s="96"/>
      <c r="K12784" s="96"/>
      <c r="L12784" s="96"/>
      <c r="M12784" s="96"/>
      <c r="N12784" s="96"/>
      <c r="O12784" s="96"/>
      <c r="P12784" s="96"/>
    </row>
    <row r="12785" spans="1:16" x14ac:dyDescent="0.25">
      <c r="A12785" s="100">
        <v>43827</v>
      </c>
      <c r="B12785" s="101">
        <v>17</v>
      </c>
      <c r="C12785" s="92" t="str">
        <f t="shared" si="597"/>
        <v>GET /products</v>
      </c>
      <c r="D12785" s="94" t="s">
        <v>207</v>
      </c>
      <c r="E12785" s="93" t="str">
        <f t="shared" si="598"/>
        <v>AISP</v>
      </c>
      <c r="F12785" s="93" t="str">
        <f t="shared" si="599"/>
        <v>Y</v>
      </c>
      <c r="G12785" s="95">
        <v>885801.92157333402</v>
      </c>
      <c r="H12785" s="102">
        <v>30633.015292685915</v>
      </c>
      <c r="I12785" s="102">
        <v>261.01880980239798</v>
      </c>
      <c r="J12785" s="96"/>
      <c r="K12785" s="96"/>
      <c r="L12785" s="96"/>
      <c r="M12785" s="96"/>
      <c r="N12785" s="96"/>
      <c r="O12785" s="96"/>
      <c r="P12785" s="96"/>
    </row>
    <row r="12786" spans="1:16" x14ac:dyDescent="0.25">
      <c r="A12786" s="100">
        <v>43827</v>
      </c>
      <c r="B12786" s="101">
        <v>18</v>
      </c>
      <c r="C12786" s="92" t="str">
        <f t="shared" si="597"/>
        <v>GET /accounts/{AccountId}/offers</v>
      </c>
      <c r="D12786" s="94" t="s">
        <v>207</v>
      </c>
      <c r="E12786" s="93" t="str">
        <f t="shared" si="598"/>
        <v>AISP</v>
      </c>
      <c r="F12786" s="93" t="str">
        <f t="shared" si="599"/>
        <v>Y</v>
      </c>
      <c r="G12786" s="95">
        <v>948793.18655636127</v>
      </c>
      <c r="H12786" s="102">
        <v>41941.885073664649</v>
      </c>
      <c r="I12786" s="102">
        <v>301.86229282723014</v>
      </c>
      <c r="J12786" s="96"/>
      <c r="K12786" s="96"/>
      <c r="L12786" s="96"/>
      <c r="M12786" s="96"/>
      <c r="N12786" s="96"/>
      <c r="O12786" s="96"/>
      <c r="P12786" s="96"/>
    </row>
    <row r="12787" spans="1:16" x14ac:dyDescent="0.25">
      <c r="A12787" s="100">
        <v>43827</v>
      </c>
      <c r="B12787" s="101">
        <v>19</v>
      </c>
      <c r="C12787" s="92" t="str">
        <f t="shared" si="597"/>
        <v>GET /offers</v>
      </c>
      <c r="D12787" s="94" t="s">
        <v>207</v>
      </c>
      <c r="E12787" s="93" t="str">
        <f t="shared" si="598"/>
        <v>AISP</v>
      </c>
      <c r="F12787" s="93" t="str">
        <f t="shared" si="599"/>
        <v>Y</v>
      </c>
      <c r="G12787" s="95">
        <v>3849312.4115248756</v>
      </c>
      <c r="H12787" s="102">
        <v>40278.116727713175</v>
      </c>
      <c r="I12787" s="102">
        <v>175.14143382687581</v>
      </c>
      <c r="J12787" s="96"/>
      <c r="K12787" s="96"/>
      <c r="L12787" s="96"/>
      <c r="M12787" s="96"/>
      <c r="N12787" s="96"/>
      <c r="O12787" s="96"/>
      <c r="P12787" s="96"/>
    </row>
    <row r="12788" spans="1:16" x14ac:dyDescent="0.25">
      <c r="A12788" s="100">
        <v>43827</v>
      </c>
      <c r="B12788" s="101">
        <v>20</v>
      </c>
      <c r="C12788" s="92" t="str">
        <f t="shared" si="597"/>
        <v>GET /accounts/{AccountId}/party</v>
      </c>
      <c r="D12788" s="94" t="s">
        <v>207</v>
      </c>
      <c r="E12788" s="93" t="str">
        <f t="shared" si="598"/>
        <v>AISP</v>
      </c>
      <c r="F12788" s="93" t="str">
        <f t="shared" si="599"/>
        <v>Y</v>
      </c>
      <c r="G12788" s="95">
        <v>1450390.5708819109</v>
      </c>
      <c r="H12788" s="102">
        <v>49102.15868849089</v>
      </c>
      <c r="I12788" s="102">
        <v>0</v>
      </c>
      <c r="J12788" s="96"/>
      <c r="K12788" s="96"/>
      <c r="L12788" s="96"/>
      <c r="M12788" s="96"/>
      <c r="N12788" s="96"/>
      <c r="O12788" s="96"/>
      <c r="P12788" s="96"/>
    </row>
    <row r="12789" spans="1:16" x14ac:dyDescent="0.25">
      <c r="A12789" s="100">
        <v>43827</v>
      </c>
      <c r="B12789" s="101">
        <v>21</v>
      </c>
      <c r="C12789" s="92" t="str">
        <f t="shared" si="597"/>
        <v>GET /party</v>
      </c>
      <c r="D12789" s="94" t="s">
        <v>207</v>
      </c>
      <c r="E12789" s="93" t="str">
        <f t="shared" si="598"/>
        <v>AISP</v>
      </c>
      <c r="F12789" s="93" t="str">
        <f t="shared" si="599"/>
        <v>Y</v>
      </c>
      <c r="G12789" s="95">
        <v>1045929.0013401983</v>
      </c>
      <c r="H12789" s="102">
        <v>10146.106307930859</v>
      </c>
      <c r="I12789" s="102">
        <v>370.231768959627</v>
      </c>
      <c r="J12789" s="96"/>
      <c r="K12789" s="96"/>
      <c r="L12789" s="96"/>
      <c r="M12789" s="96"/>
      <c r="N12789" s="96"/>
      <c r="O12789" s="96"/>
      <c r="P12789" s="96"/>
    </row>
    <row r="12790" spans="1:16" x14ac:dyDescent="0.25">
      <c r="A12790" s="100">
        <v>43827</v>
      </c>
      <c r="B12790" s="101">
        <v>22</v>
      </c>
      <c r="C12790" s="92" t="str">
        <f t="shared" si="597"/>
        <v>GET /accounts/{AccountId}/scheduled-payments</v>
      </c>
      <c r="D12790" s="94" t="s">
        <v>207</v>
      </c>
      <c r="E12790" s="93" t="str">
        <f t="shared" si="598"/>
        <v>AISP</v>
      </c>
      <c r="F12790" s="93" t="str">
        <f t="shared" si="599"/>
        <v>Y</v>
      </c>
      <c r="G12790" s="95">
        <v>1157246.8060464102</v>
      </c>
      <c r="H12790" s="102">
        <v>38236.247032238884</v>
      </c>
      <c r="I12790" s="102">
        <v>3.1624686935146009</v>
      </c>
      <c r="J12790" s="96"/>
      <c r="K12790" s="96"/>
      <c r="L12790" s="96"/>
      <c r="M12790" s="96"/>
      <c r="N12790" s="96"/>
      <c r="O12790" s="96"/>
      <c r="P12790" s="96"/>
    </row>
    <row r="12791" spans="1:16" x14ac:dyDescent="0.25">
      <c r="A12791" s="100">
        <v>43827</v>
      </c>
      <c r="B12791" s="101">
        <v>23</v>
      </c>
      <c r="C12791" s="92" t="str">
        <f t="shared" si="597"/>
        <v>GET /scheduled-payments</v>
      </c>
      <c r="D12791" s="94" t="s">
        <v>207</v>
      </c>
      <c r="E12791" s="93" t="str">
        <f t="shared" si="598"/>
        <v>AISP</v>
      </c>
      <c r="F12791" s="93" t="str">
        <f t="shared" si="599"/>
        <v>Y</v>
      </c>
      <c r="G12791" s="95">
        <v>2002650.8239243538</v>
      </c>
      <c r="H12791" s="102">
        <v>32872.567593937296</v>
      </c>
      <c r="I12791" s="102">
        <v>86.668675102435998</v>
      </c>
      <c r="J12791" s="96"/>
      <c r="K12791" s="96"/>
      <c r="L12791" s="96"/>
      <c r="M12791" s="96"/>
      <c r="N12791" s="96"/>
      <c r="O12791" s="96"/>
      <c r="P12791" s="96"/>
    </row>
    <row r="12792" spans="1:16" x14ac:dyDescent="0.25">
      <c r="A12792" s="100">
        <v>43827</v>
      </c>
      <c r="B12792" s="101">
        <v>24</v>
      </c>
      <c r="C12792" s="92" t="str">
        <f t="shared" si="597"/>
        <v>GET /accounts/{AccountId}/statements</v>
      </c>
      <c r="D12792" s="94" t="s">
        <v>207</v>
      </c>
      <c r="E12792" s="93" t="str">
        <f t="shared" si="598"/>
        <v>AISP</v>
      </c>
      <c r="F12792" s="93" t="str">
        <f t="shared" si="599"/>
        <v>Y</v>
      </c>
      <c r="G12792" s="95">
        <v>1070223.3671463826</v>
      </c>
      <c r="H12792" s="102">
        <v>15484.528321575819</v>
      </c>
      <c r="I12792" s="102">
        <v>152.36365570876731</v>
      </c>
      <c r="J12792" s="96"/>
      <c r="K12792" s="96"/>
      <c r="L12792" s="96"/>
      <c r="M12792" s="96"/>
      <c r="N12792" s="96"/>
      <c r="O12792" s="96"/>
      <c r="P12792" s="96"/>
    </row>
    <row r="12793" spans="1:16" x14ac:dyDescent="0.25">
      <c r="A12793" s="100">
        <v>43827</v>
      </c>
      <c r="B12793" s="101">
        <v>25</v>
      </c>
      <c r="C12793" s="92" t="str">
        <f t="shared" si="597"/>
        <v>GET /accounts/{AccountId}/statements/{StatementId}</v>
      </c>
      <c r="D12793" s="94" t="s">
        <v>207</v>
      </c>
      <c r="E12793" s="93" t="str">
        <f t="shared" si="598"/>
        <v>AISP</v>
      </c>
      <c r="F12793" s="93" t="str">
        <f t="shared" si="599"/>
        <v>Y</v>
      </c>
      <c r="G12793" s="95">
        <v>1283124.8388487322</v>
      </c>
      <c r="H12793" s="102">
        <v>24916.952884642924</v>
      </c>
      <c r="I12793" s="102">
        <v>136.94930982610904</v>
      </c>
      <c r="J12793" s="96"/>
      <c r="K12793" s="96"/>
      <c r="L12793" s="96"/>
      <c r="M12793" s="96"/>
      <c r="N12793" s="96"/>
      <c r="O12793" s="96"/>
      <c r="P12793" s="96"/>
    </row>
    <row r="12794" spans="1:16" x14ac:dyDescent="0.25">
      <c r="A12794" s="100">
        <v>43827</v>
      </c>
      <c r="B12794" s="101">
        <v>26</v>
      </c>
      <c r="C12794" s="92" t="str">
        <f t="shared" si="597"/>
        <v>GET /accounts/{AccountId}/statements/{StatementId}/file</v>
      </c>
      <c r="D12794" s="94" t="s">
        <v>207</v>
      </c>
      <c r="E12794" s="93" t="str">
        <f t="shared" si="598"/>
        <v>AISP</v>
      </c>
      <c r="F12794" s="93" t="str">
        <f t="shared" si="599"/>
        <v>Y</v>
      </c>
      <c r="G12794" s="95">
        <v>2757600.8919467498</v>
      </c>
      <c r="H12794" s="102">
        <v>23116.116156309712</v>
      </c>
      <c r="I12794" s="102">
        <v>102.69698386584099</v>
      </c>
      <c r="J12794" s="96"/>
      <c r="K12794" s="96"/>
      <c r="L12794" s="96"/>
      <c r="M12794" s="96"/>
      <c r="N12794" s="96"/>
      <c r="O12794" s="96"/>
      <c r="P12794" s="96"/>
    </row>
    <row r="12795" spans="1:16" x14ac:dyDescent="0.25">
      <c r="A12795" s="100">
        <v>43827</v>
      </c>
      <c r="B12795" s="101">
        <v>27</v>
      </c>
      <c r="C12795" s="92" t="str">
        <f t="shared" si="597"/>
        <v>GET /accounts/{AccountId}/statements/{StatementId}/transactions</v>
      </c>
      <c r="D12795" s="94" t="s">
        <v>207</v>
      </c>
      <c r="E12795" s="93" t="str">
        <f t="shared" si="598"/>
        <v>AISP</v>
      </c>
      <c r="F12795" s="93" t="str">
        <f t="shared" si="599"/>
        <v>Y</v>
      </c>
      <c r="G12795" s="95">
        <v>31983521.071831811</v>
      </c>
      <c r="H12795" s="102">
        <v>7882.4372647260998</v>
      </c>
      <c r="I12795" s="102">
        <v>323.19720797341643</v>
      </c>
      <c r="J12795" s="96"/>
      <c r="K12795" s="96"/>
      <c r="L12795" s="96"/>
      <c r="M12795" s="96"/>
      <c r="N12795" s="96"/>
      <c r="O12795" s="96"/>
      <c r="P12795" s="96"/>
    </row>
    <row r="12796" spans="1:16" x14ac:dyDescent="0.25">
      <c r="A12796" s="100">
        <v>43827</v>
      </c>
      <c r="B12796" s="101">
        <v>28</v>
      </c>
      <c r="C12796" s="92" t="str">
        <f t="shared" si="597"/>
        <v>GET /statements</v>
      </c>
      <c r="D12796" s="94" t="s">
        <v>207</v>
      </c>
      <c r="E12796" s="93" t="str">
        <f t="shared" si="598"/>
        <v>AISP</v>
      </c>
      <c r="F12796" s="93" t="str">
        <f t="shared" si="599"/>
        <v>Y</v>
      </c>
      <c r="G12796" s="95">
        <v>3813669.235953962</v>
      </c>
      <c r="H12796" s="102">
        <v>44984.948065354831</v>
      </c>
      <c r="I12796" s="102">
        <v>73.938109215360456</v>
      </c>
      <c r="J12796" s="96"/>
      <c r="K12796" s="96"/>
      <c r="L12796" s="96"/>
      <c r="M12796" s="96"/>
      <c r="N12796" s="96"/>
      <c r="O12796" s="96"/>
      <c r="P12796" s="96"/>
    </row>
    <row r="12797" spans="1:16" x14ac:dyDescent="0.25">
      <c r="A12797" s="100">
        <v>43827</v>
      </c>
      <c r="B12797" s="101">
        <v>29</v>
      </c>
      <c r="C12797" s="92" t="str">
        <f t="shared" si="597"/>
        <v>POST /domestic-payment-consents</v>
      </c>
      <c r="D12797" s="94" t="s">
        <v>207</v>
      </c>
      <c r="E12797" s="93" t="str">
        <f t="shared" si="598"/>
        <v>PISP</v>
      </c>
      <c r="F12797" s="93" t="str">
        <f t="shared" si="599"/>
        <v>N</v>
      </c>
      <c r="G12797" s="95">
        <v>4351481.4560385142</v>
      </c>
      <c r="H12797" s="102">
        <v>8311.3867360969853</v>
      </c>
      <c r="I12797" s="102">
        <v>102.97728118686756</v>
      </c>
      <c r="J12797" s="96"/>
      <c r="K12797" s="96"/>
      <c r="L12797" s="96"/>
      <c r="M12797" s="96"/>
      <c r="N12797" s="96"/>
      <c r="O12797" s="96"/>
      <c r="P12797" s="96"/>
    </row>
    <row r="12798" spans="1:16" x14ac:dyDescent="0.25">
      <c r="A12798" s="100">
        <v>43827</v>
      </c>
      <c r="B12798" s="101">
        <v>30</v>
      </c>
      <c r="C12798" s="92" t="str">
        <f t="shared" si="597"/>
        <v>GET /domestic-payment-consents/{ConsentId}</v>
      </c>
      <c r="D12798" s="94" t="s">
        <v>207</v>
      </c>
      <c r="E12798" s="93" t="str">
        <f t="shared" si="598"/>
        <v>PISP</v>
      </c>
      <c r="F12798" s="93" t="str">
        <f t="shared" si="599"/>
        <v>N</v>
      </c>
      <c r="G12798" s="95">
        <v>14031247.587702295</v>
      </c>
      <c r="H12798" s="102">
        <v>19956.864440474645</v>
      </c>
      <c r="I12798" s="102">
        <v>144.31451308984506</v>
      </c>
      <c r="J12798" s="96"/>
      <c r="K12798" s="96"/>
      <c r="L12798" s="96"/>
      <c r="M12798" s="96"/>
      <c r="N12798" s="96"/>
      <c r="O12798" s="96"/>
      <c r="P12798" s="96"/>
    </row>
    <row r="12799" spans="1:16" x14ac:dyDescent="0.25">
      <c r="A12799" s="100">
        <v>43827</v>
      </c>
      <c r="B12799" s="101">
        <v>31</v>
      </c>
      <c r="C12799" s="92" t="str">
        <f t="shared" si="597"/>
        <v>POST /domestic-payments</v>
      </c>
      <c r="D12799" s="94" t="s">
        <v>207</v>
      </c>
      <c r="E12799" s="93" t="str">
        <f t="shared" si="598"/>
        <v>PISP</v>
      </c>
      <c r="F12799" s="93" t="str">
        <f t="shared" si="599"/>
        <v>Y</v>
      </c>
      <c r="G12799" s="95">
        <v>5563456.160931835</v>
      </c>
      <c r="H12799" s="102">
        <v>16048.895451557908</v>
      </c>
      <c r="I12799" s="102">
        <v>7.1453462906365006</v>
      </c>
      <c r="J12799" s="96"/>
      <c r="K12799" s="96"/>
      <c r="L12799" s="96"/>
      <c r="M12799" s="96"/>
      <c r="N12799" s="96"/>
      <c r="O12799" s="96"/>
      <c r="P12799" s="96"/>
    </row>
    <row r="12800" spans="1:16" x14ac:dyDescent="0.25">
      <c r="A12800" s="100">
        <v>43827</v>
      </c>
      <c r="B12800" s="101">
        <v>32</v>
      </c>
      <c r="C12800" s="92" t="str">
        <f t="shared" si="597"/>
        <v>GET /domestic-payments/{DomesticPaymentId}</v>
      </c>
      <c r="D12800" s="94" t="s">
        <v>207</v>
      </c>
      <c r="E12800" s="93" t="str">
        <f t="shared" si="598"/>
        <v>PISP</v>
      </c>
      <c r="F12800" s="93" t="str">
        <f t="shared" si="599"/>
        <v>Y</v>
      </c>
      <c r="G12800" s="95">
        <v>35390161.676743463</v>
      </c>
      <c r="H12800" s="102">
        <v>39315.18309871282</v>
      </c>
      <c r="I12800" s="102">
        <v>74.047520842512213</v>
      </c>
      <c r="J12800" s="96"/>
      <c r="K12800" s="96"/>
      <c r="L12800" s="96"/>
      <c r="M12800" s="96"/>
      <c r="N12800" s="96"/>
      <c r="O12800" s="96"/>
      <c r="P12800" s="96"/>
    </row>
    <row r="12801" spans="1:16" x14ac:dyDescent="0.25">
      <c r="A12801" s="100">
        <v>43827</v>
      </c>
      <c r="B12801" s="101">
        <v>33</v>
      </c>
      <c r="C12801" s="92" t="str">
        <f t="shared" si="597"/>
        <v>POST /domestic-scheduled-payment-consents</v>
      </c>
      <c r="D12801" s="94" t="s">
        <v>207</v>
      </c>
      <c r="E12801" s="93" t="str">
        <f t="shared" si="598"/>
        <v>PISP</v>
      </c>
      <c r="F12801" s="93" t="str">
        <f t="shared" si="599"/>
        <v>N</v>
      </c>
      <c r="G12801" s="95">
        <v>19463081.039445385</v>
      </c>
      <c r="H12801" s="102">
        <v>19760.228887617948</v>
      </c>
      <c r="I12801" s="102">
        <v>106.86012532750536</v>
      </c>
      <c r="J12801" s="96"/>
      <c r="K12801" s="96"/>
      <c r="L12801" s="96"/>
      <c r="M12801" s="96"/>
      <c r="N12801" s="96"/>
      <c r="O12801" s="96"/>
      <c r="P12801" s="96"/>
    </row>
    <row r="12802" spans="1:16" x14ac:dyDescent="0.25">
      <c r="A12802" s="100">
        <v>43827</v>
      </c>
      <c r="B12802" s="101">
        <v>34</v>
      </c>
      <c r="C12802" s="92" t="str">
        <f t="shared" si="597"/>
        <v>GET /domestic-scheduled-payment-consents/{ConsentId}</v>
      </c>
      <c r="D12802" s="94" t="s">
        <v>207</v>
      </c>
      <c r="E12802" s="93" t="str">
        <f t="shared" si="598"/>
        <v>PISP</v>
      </c>
      <c r="F12802" s="93" t="str">
        <f t="shared" si="599"/>
        <v>N</v>
      </c>
      <c r="G12802" s="95">
        <v>13108321.47546587</v>
      </c>
      <c r="H12802" s="102">
        <v>14385.754007513326</v>
      </c>
      <c r="I12802" s="102">
        <v>80.585839679466531</v>
      </c>
      <c r="J12802" s="96"/>
      <c r="K12802" s="96"/>
      <c r="L12802" s="96"/>
      <c r="M12802" s="96"/>
      <c r="N12802" s="96"/>
      <c r="O12802" s="96"/>
      <c r="P12802" s="96"/>
    </row>
    <row r="12803" spans="1:16" x14ac:dyDescent="0.25">
      <c r="A12803" s="100">
        <v>43827</v>
      </c>
      <c r="B12803" s="101">
        <v>35</v>
      </c>
      <c r="C12803" s="92" t="str">
        <f t="shared" si="597"/>
        <v>POST /domestic-scheduled-payments</v>
      </c>
      <c r="D12803" s="94" t="s">
        <v>207</v>
      </c>
      <c r="E12803" s="93" t="str">
        <f t="shared" si="598"/>
        <v>PISP</v>
      </c>
      <c r="F12803" s="93" t="str">
        <f t="shared" si="599"/>
        <v>Y</v>
      </c>
      <c r="G12803" s="95">
        <v>31000327.407189425</v>
      </c>
      <c r="H12803" s="102">
        <v>48267.738080851072</v>
      </c>
      <c r="I12803" s="102">
        <v>159.58289639919937</v>
      </c>
      <c r="J12803" s="96"/>
      <c r="K12803" s="96"/>
      <c r="L12803" s="96"/>
      <c r="M12803" s="96"/>
      <c r="N12803" s="96"/>
      <c r="O12803" s="96"/>
      <c r="P12803" s="96"/>
    </row>
    <row r="12804" spans="1:16" x14ac:dyDescent="0.25">
      <c r="A12804" s="100">
        <v>43827</v>
      </c>
      <c r="B12804" s="101">
        <v>36</v>
      </c>
      <c r="C12804" s="92" t="str">
        <f t="shared" si="597"/>
        <v>GET /domestic-scheduled-payments/{DomesticScheduledPaymentId}</v>
      </c>
      <c r="D12804" s="94" t="s">
        <v>207</v>
      </c>
      <c r="E12804" s="93" t="str">
        <f t="shared" si="598"/>
        <v>PISP</v>
      </c>
      <c r="F12804" s="93" t="str">
        <f t="shared" si="599"/>
        <v>Y</v>
      </c>
      <c r="G12804" s="95">
        <v>16244001.46363749</v>
      </c>
      <c r="H12804" s="102">
        <v>33833.153896369404</v>
      </c>
      <c r="I12804" s="102">
        <v>92.463883603594766</v>
      </c>
      <c r="J12804" s="96"/>
      <c r="K12804" s="96"/>
      <c r="L12804" s="96"/>
      <c r="M12804" s="96"/>
      <c r="N12804" s="96"/>
      <c r="O12804" s="96"/>
      <c r="P12804" s="96"/>
    </row>
    <row r="12805" spans="1:16" x14ac:dyDescent="0.25">
      <c r="A12805" s="100">
        <v>43827</v>
      </c>
      <c r="B12805" s="101">
        <v>37</v>
      </c>
      <c r="C12805" s="92" t="str">
        <f t="shared" si="597"/>
        <v>POST /domestic-standing-order-consents</v>
      </c>
      <c r="D12805" s="94" t="s">
        <v>207</v>
      </c>
      <c r="E12805" s="93" t="str">
        <f t="shared" si="598"/>
        <v>PISP</v>
      </c>
      <c r="F12805" s="93" t="str">
        <f t="shared" si="599"/>
        <v>N</v>
      </c>
      <c r="G12805" s="95">
        <v>29086305.867000464</v>
      </c>
      <c r="H12805" s="102">
        <v>26529.09887186153</v>
      </c>
      <c r="I12805" s="102">
        <v>211.93816738175539</v>
      </c>
      <c r="J12805" s="96"/>
      <c r="K12805" s="96"/>
      <c r="L12805" s="96"/>
      <c r="M12805" s="96"/>
      <c r="N12805" s="96"/>
      <c r="O12805" s="96"/>
      <c r="P12805" s="96"/>
    </row>
    <row r="12806" spans="1:16" x14ac:dyDescent="0.25">
      <c r="A12806" s="100">
        <v>43827</v>
      </c>
      <c r="B12806" s="101">
        <v>38</v>
      </c>
      <c r="C12806" s="92" t="str">
        <f t="shared" si="597"/>
        <v>GET /domestic-standing-order-consents/{ConsentId}</v>
      </c>
      <c r="D12806" s="94" t="s">
        <v>207</v>
      </c>
      <c r="E12806" s="93" t="str">
        <f t="shared" si="598"/>
        <v>PISP</v>
      </c>
      <c r="F12806" s="93" t="str">
        <f t="shared" si="599"/>
        <v>N</v>
      </c>
      <c r="G12806" s="95">
        <v>28721921.900428258</v>
      </c>
      <c r="H12806" s="102">
        <v>30425.831642574365</v>
      </c>
      <c r="I12806" s="102">
        <v>198.81995469847723</v>
      </c>
      <c r="J12806" s="96"/>
      <c r="K12806" s="96"/>
      <c r="L12806" s="96"/>
      <c r="M12806" s="96"/>
      <c r="N12806" s="96"/>
      <c r="O12806" s="96"/>
      <c r="P12806" s="96"/>
    </row>
    <row r="12807" spans="1:16" x14ac:dyDescent="0.25">
      <c r="A12807" s="100">
        <v>43827</v>
      </c>
      <c r="B12807" s="101">
        <v>39</v>
      </c>
      <c r="C12807" s="92" t="str">
        <f t="shared" si="597"/>
        <v>POST /domestic-standing-orders</v>
      </c>
      <c r="D12807" s="94" t="s">
        <v>207</v>
      </c>
      <c r="E12807" s="93" t="str">
        <f t="shared" si="598"/>
        <v>PISP</v>
      </c>
      <c r="F12807" s="93" t="str">
        <f t="shared" si="599"/>
        <v>Y</v>
      </c>
      <c r="G12807" s="95">
        <v>8928522.125559276</v>
      </c>
      <c r="H12807" s="102">
        <v>19872.499735277877</v>
      </c>
      <c r="I12807" s="102">
        <v>2.0115929870234566</v>
      </c>
      <c r="J12807" s="96"/>
      <c r="K12807" s="96"/>
      <c r="L12807" s="96"/>
      <c r="M12807" s="96"/>
      <c r="N12807" s="96"/>
      <c r="O12807" s="96"/>
      <c r="P12807" s="96"/>
    </row>
    <row r="12808" spans="1:16" x14ac:dyDescent="0.25">
      <c r="A12808" s="100">
        <v>43827</v>
      </c>
      <c r="B12808" s="101">
        <v>40</v>
      </c>
      <c r="C12808" s="92" t="str">
        <f t="shared" ref="C12808:C12871" si="600">VLOOKUP($B12808,endpoints,3)</f>
        <v>GET /domestic-standing-orders/{DomesticStandingOrderId}</v>
      </c>
      <c r="D12808" s="94" t="s">
        <v>207</v>
      </c>
      <c r="E12808" s="93" t="str">
        <f t="shared" ref="E12808:E12871" si="601">VLOOKUP($B12808,endpoints,4)</f>
        <v>PISP</v>
      </c>
      <c r="F12808" s="93" t="str">
        <f t="shared" ref="F12808:F12871" si="602">VLOOKUP($B12808,endpoints,5)</f>
        <v>Y</v>
      </c>
      <c r="G12808" s="95">
        <v>6714812.235389499</v>
      </c>
      <c r="H12808" s="102">
        <v>7702.4302532601851</v>
      </c>
      <c r="I12808" s="102">
        <v>262.08309864430908</v>
      </c>
      <c r="J12808" s="96"/>
      <c r="K12808" s="96"/>
      <c r="L12808" s="96"/>
      <c r="M12808" s="96"/>
      <c r="N12808" s="96"/>
      <c r="O12808" s="96"/>
      <c r="P12808" s="96"/>
    </row>
    <row r="12809" spans="1:16" x14ac:dyDescent="0.25">
      <c r="A12809" s="100">
        <v>43827</v>
      </c>
      <c r="B12809" s="101">
        <v>41</v>
      </c>
      <c r="C12809" s="92" t="str">
        <f t="shared" si="600"/>
        <v>POST /international-payment-consents</v>
      </c>
      <c r="D12809" s="94" t="s">
        <v>207</v>
      </c>
      <c r="E12809" s="93" t="str">
        <f t="shared" si="601"/>
        <v>PISP</v>
      </c>
      <c r="F12809" s="93" t="str">
        <f t="shared" si="602"/>
        <v>N</v>
      </c>
      <c r="G12809" s="95">
        <v>37332600.331379622</v>
      </c>
      <c r="H12809" s="102">
        <v>42289.165001969159</v>
      </c>
      <c r="I12809" s="102">
        <v>63.975990874184035</v>
      </c>
      <c r="J12809" s="96"/>
      <c r="K12809" s="96"/>
      <c r="L12809" s="96"/>
      <c r="M12809" s="96"/>
      <c r="N12809" s="96"/>
      <c r="O12809" s="96"/>
      <c r="P12809" s="96"/>
    </row>
    <row r="12810" spans="1:16" x14ac:dyDescent="0.25">
      <c r="A12810" s="100">
        <v>43827</v>
      </c>
      <c r="B12810" s="101">
        <v>42</v>
      </c>
      <c r="C12810" s="92" t="str">
        <f t="shared" si="600"/>
        <v>GET /international-payment-consents/{ConsentId}</v>
      </c>
      <c r="D12810" s="94" t="s">
        <v>207</v>
      </c>
      <c r="E12810" s="93" t="str">
        <f t="shared" si="601"/>
        <v>PISP</v>
      </c>
      <c r="F12810" s="93" t="str">
        <f t="shared" si="602"/>
        <v>N</v>
      </c>
      <c r="G12810" s="95">
        <v>34354682.441917621</v>
      </c>
      <c r="H12810" s="102">
        <v>33300.925099919084</v>
      </c>
      <c r="I12810" s="102">
        <v>311.69936561754901</v>
      </c>
      <c r="J12810" s="96"/>
      <c r="K12810" s="96"/>
      <c r="L12810" s="96"/>
      <c r="M12810" s="96"/>
      <c r="N12810" s="96"/>
      <c r="O12810" s="96"/>
      <c r="P12810" s="96"/>
    </row>
    <row r="12811" spans="1:16" x14ac:dyDescent="0.25">
      <c r="A12811" s="100">
        <v>43827</v>
      </c>
      <c r="B12811" s="101">
        <v>43</v>
      </c>
      <c r="C12811" s="92" t="str">
        <f t="shared" si="600"/>
        <v>POST /international-payments</v>
      </c>
      <c r="D12811" s="94" t="s">
        <v>207</v>
      </c>
      <c r="E12811" s="93" t="str">
        <f t="shared" si="601"/>
        <v>PISP</v>
      </c>
      <c r="F12811" s="93" t="str">
        <f t="shared" si="602"/>
        <v>Y</v>
      </c>
      <c r="G12811" s="95">
        <v>41288152.011968359</v>
      </c>
      <c r="H12811" s="101">
        <v>41459.56978089035</v>
      </c>
      <c r="I12811" s="101">
        <v>49.491148069949027</v>
      </c>
      <c r="J12811" s="96"/>
      <c r="K12811" s="96"/>
      <c r="L12811" s="96"/>
      <c r="M12811" s="96"/>
      <c r="N12811" s="96"/>
      <c r="O12811" s="96"/>
      <c r="P12811" s="96"/>
    </row>
    <row r="12812" spans="1:16" x14ac:dyDescent="0.25">
      <c r="A12812" s="100">
        <v>43827</v>
      </c>
      <c r="B12812" s="101">
        <v>44</v>
      </c>
      <c r="C12812" s="92" t="str">
        <f t="shared" si="600"/>
        <v>GET /international-payments/{InternationalPaymentId}</v>
      </c>
      <c r="D12812" s="94" t="s">
        <v>207</v>
      </c>
      <c r="E12812" s="93" t="str">
        <f t="shared" si="601"/>
        <v>PISP</v>
      </c>
      <c r="F12812" s="93" t="str">
        <f t="shared" si="602"/>
        <v>Y</v>
      </c>
      <c r="G12812" s="95">
        <v>15418498.536480755</v>
      </c>
      <c r="H12812" s="101">
        <v>19003.379218736674</v>
      </c>
      <c r="I12812" s="101">
        <v>67.808900547900535</v>
      </c>
      <c r="J12812" s="96"/>
      <c r="K12812" s="96"/>
      <c r="L12812" s="96"/>
      <c r="M12812" s="96"/>
      <c r="N12812" s="96"/>
      <c r="O12812" s="96"/>
      <c r="P12812" s="96"/>
    </row>
    <row r="12813" spans="1:16" x14ac:dyDescent="0.25">
      <c r="A12813" s="100">
        <v>43827</v>
      </c>
      <c r="B12813" s="101">
        <v>45</v>
      </c>
      <c r="C12813" s="92" t="str">
        <f t="shared" si="600"/>
        <v>POST /international-scheduled-payment-consents</v>
      </c>
      <c r="D12813" s="94" t="s">
        <v>207</v>
      </c>
      <c r="E12813" s="93" t="str">
        <f t="shared" si="601"/>
        <v>PISP</v>
      </c>
      <c r="F12813" s="93" t="str">
        <f t="shared" si="602"/>
        <v>N</v>
      </c>
      <c r="G12813" s="95">
        <v>26176919.801685877</v>
      </c>
      <c r="H12813" s="101">
        <v>32256.539286439875</v>
      </c>
      <c r="I12813" s="101">
        <v>15.370856300625402</v>
      </c>
      <c r="J12813" s="96"/>
      <c r="K12813" s="96"/>
      <c r="L12813" s="96"/>
      <c r="M12813" s="96"/>
      <c r="N12813" s="96"/>
      <c r="O12813" s="96"/>
      <c r="P12813" s="96"/>
    </row>
    <row r="12814" spans="1:16" x14ac:dyDescent="0.25">
      <c r="A12814" s="100">
        <v>43827</v>
      </c>
      <c r="B12814" s="101">
        <v>46</v>
      </c>
      <c r="C12814" s="92" t="str">
        <f t="shared" si="600"/>
        <v>GET /international-scheduled-payment-consents/{ConsentId}</v>
      </c>
      <c r="D12814" s="94" t="s">
        <v>207</v>
      </c>
      <c r="E12814" s="93" t="str">
        <f t="shared" si="601"/>
        <v>PISP</v>
      </c>
      <c r="F12814" s="93" t="str">
        <f t="shared" si="602"/>
        <v>N</v>
      </c>
      <c r="G12814" s="95">
        <v>10001504.613409264</v>
      </c>
      <c r="H12814" s="101">
        <v>27754.254361030813</v>
      </c>
      <c r="I12814" s="101">
        <v>28.563240903730669</v>
      </c>
      <c r="J12814" s="96"/>
      <c r="K12814" s="96"/>
      <c r="L12814" s="96"/>
      <c r="M12814" s="96"/>
      <c r="N12814" s="96"/>
      <c r="O12814" s="96"/>
      <c r="P12814" s="96"/>
    </row>
    <row r="12815" spans="1:16" x14ac:dyDescent="0.25">
      <c r="A12815" s="100">
        <v>43827</v>
      </c>
      <c r="B12815" s="101">
        <v>47</v>
      </c>
      <c r="C12815" s="92" t="str">
        <f t="shared" si="600"/>
        <v>POST /international-scheduled-payments</v>
      </c>
      <c r="D12815" s="94" t="s">
        <v>207</v>
      </c>
      <c r="E12815" s="93" t="str">
        <f t="shared" si="601"/>
        <v>PISP</v>
      </c>
      <c r="F12815" s="93" t="str">
        <f t="shared" si="602"/>
        <v>Y</v>
      </c>
      <c r="G12815" s="95">
        <v>14369398.94517497</v>
      </c>
      <c r="H12815" s="101">
        <v>24350.828231939773</v>
      </c>
      <c r="I12815" s="101">
        <v>82.575377187511066</v>
      </c>
      <c r="J12815" s="96"/>
      <c r="K12815" s="96"/>
      <c r="L12815" s="96"/>
      <c r="M12815" s="96"/>
      <c r="N12815" s="96"/>
      <c r="O12815" s="96"/>
      <c r="P12815" s="96"/>
    </row>
    <row r="12816" spans="1:16" x14ac:dyDescent="0.25">
      <c r="A12816" s="100">
        <v>43827</v>
      </c>
      <c r="B12816" s="101">
        <v>48</v>
      </c>
      <c r="C12816" s="92" t="str">
        <f t="shared" si="600"/>
        <v>GET /international-scheduled-payments/{InternationalScheduledPaymentId}</v>
      </c>
      <c r="D12816" s="94" t="s">
        <v>207</v>
      </c>
      <c r="E12816" s="93" t="str">
        <f t="shared" si="601"/>
        <v>PISP</v>
      </c>
      <c r="F12816" s="93" t="str">
        <f t="shared" si="602"/>
        <v>Y</v>
      </c>
      <c r="G12816" s="95">
        <v>24982969.973387547</v>
      </c>
      <c r="H12816" s="101">
        <v>35807.008636175182</v>
      </c>
      <c r="I12816" s="101">
        <v>59.717894859151528</v>
      </c>
      <c r="J12816" s="96"/>
      <c r="K12816" s="96"/>
      <c r="L12816" s="96"/>
      <c r="M12816" s="96"/>
      <c r="N12816" s="96"/>
      <c r="O12816" s="96"/>
      <c r="P12816" s="96"/>
    </row>
    <row r="12817" spans="1:16" x14ac:dyDescent="0.25">
      <c r="A12817" s="100">
        <v>43827</v>
      </c>
      <c r="B12817" s="101">
        <v>49</v>
      </c>
      <c r="C12817" s="92" t="str">
        <f t="shared" si="600"/>
        <v>POST /international-standing-order-consents</v>
      </c>
      <c r="D12817" s="94" t="s">
        <v>207</v>
      </c>
      <c r="E12817" s="93" t="str">
        <f t="shared" si="601"/>
        <v>PISP</v>
      </c>
      <c r="F12817" s="93" t="str">
        <f t="shared" si="602"/>
        <v>N</v>
      </c>
      <c r="G12817" s="95">
        <v>4313595.0152009996</v>
      </c>
      <c r="H12817" s="101">
        <v>13242.764491269914</v>
      </c>
      <c r="I12817" s="101">
        <v>6.5921364216929117</v>
      </c>
      <c r="J12817" s="96"/>
      <c r="K12817" s="96"/>
      <c r="L12817" s="96"/>
      <c r="M12817" s="96"/>
      <c r="N12817" s="96"/>
      <c r="O12817" s="96"/>
      <c r="P12817" s="96"/>
    </row>
    <row r="12818" spans="1:16" x14ac:dyDescent="0.25">
      <c r="A12818" s="100">
        <v>43827</v>
      </c>
      <c r="B12818" s="101">
        <v>50</v>
      </c>
      <c r="C12818" s="92" t="str">
        <f t="shared" si="600"/>
        <v>GET /international-standing-order-consents/{ConsentId}</v>
      </c>
      <c r="D12818" s="94" t="s">
        <v>207</v>
      </c>
      <c r="E12818" s="93" t="str">
        <f t="shared" si="601"/>
        <v>PISP</v>
      </c>
      <c r="F12818" s="93" t="str">
        <f t="shared" si="602"/>
        <v>N</v>
      </c>
      <c r="G12818" s="95">
        <v>18804066.760419291</v>
      </c>
      <c r="H12818" s="101">
        <v>31026.24562759434</v>
      </c>
      <c r="I12818" s="101">
        <v>286.17800008421136</v>
      </c>
      <c r="J12818" s="96"/>
      <c r="K12818" s="96"/>
      <c r="L12818" s="96"/>
      <c r="M12818" s="96"/>
      <c r="N12818" s="96"/>
      <c r="O12818" s="96"/>
      <c r="P12818" s="96"/>
    </row>
    <row r="12819" spans="1:16" x14ac:dyDescent="0.25">
      <c r="A12819" s="100">
        <v>43827</v>
      </c>
      <c r="B12819" s="101">
        <v>51</v>
      </c>
      <c r="C12819" s="92" t="str">
        <f t="shared" si="600"/>
        <v>POST /international-standing-orders</v>
      </c>
      <c r="D12819" s="94" t="s">
        <v>207</v>
      </c>
      <c r="E12819" s="93" t="str">
        <f t="shared" si="601"/>
        <v>PISP</v>
      </c>
      <c r="F12819" s="93" t="str">
        <f t="shared" si="602"/>
        <v>Y</v>
      </c>
      <c r="G12819" s="95">
        <v>16012817.559262956</v>
      </c>
      <c r="H12819" s="101">
        <v>26952.333172993531</v>
      </c>
      <c r="I12819" s="101">
        <v>244.20705305860281</v>
      </c>
      <c r="J12819" s="96"/>
      <c r="K12819" s="96"/>
      <c r="L12819" s="96"/>
      <c r="M12819" s="96"/>
      <c r="N12819" s="96"/>
      <c r="O12819" s="96"/>
      <c r="P12819" s="96"/>
    </row>
    <row r="12820" spans="1:16" x14ac:dyDescent="0.25">
      <c r="A12820" s="100">
        <v>43827</v>
      </c>
      <c r="B12820" s="101">
        <v>52</v>
      </c>
      <c r="C12820" s="92" t="str">
        <f t="shared" si="600"/>
        <v>GET /international-standing-orders/{InternationalStandingOrderPaymentId}</v>
      </c>
      <c r="D12820" s="94" t="s">
        <v>207</v>
      </c>
      <c r="E12820" s="93" t="str">
        <f t="shared" si="601"/>
        <v>PISP</v>
      </c>
      <c r="F12820" s="93" t="str">
        <f t="shared" si="602"/>
        <v>Y</v>
      </c>
      <c r="G12820" s="95">
        <v>7228896.2091733254</v>
      </c>
      <c r="H12820" s="101">
        <v>15833.668282690054</v>
      </c>
      <c r="I12820" s="101">
        <v>80.158590962780309</v>
      </c>
      <c r="J12820" s="96"/>
      <c r="K12820" s="96"/>
      <c r="L12820" s="96"/>
      <c r="M12820" s="96"/>
      <c r="N12820" s="96"/>
      <c r="O12820" s="96"/>
      <c r="P12820" s="96"/>
    </row>
    <row r="12821" spans="1:16" x14ac:dyDescent="0.25">
      <c r="A12821" s="100">
        <v>43827</v>
      </c>
      <c r="B12821" s="101">
        <v>53</v>
      </c>
      <c r="C12821" s="92" t="str">
        <f t="shared" si="600"/>
        <v>POST /file-payment-consents</v>
      </c>
      <c r="D12821" s="94" t="s">
        <v>207</v>
      </c>
      <c r="E12821" s="93" t="str">
        <f t="shared" si="601"/>
        <v>PISP</v>
      </c>
      <c r="F12821" s="93" t="str">
        <f t="shared" si="602"/>
        <v>N</v>
      </c>
      <c r="G12821" s="95">
        <v>13153607.012945542</v>
      </c>
      <c r="H12821" s="101">
        <v>15840.42872462728</v>
      </c>
      <c r="I12821" s="101">
        <v>23.898200292380171</v>
      </c>
      <c r="J12821" s="96"/>
      <c r="K12821" s="96"/>
      <c r="L12821" s="96"/>
      <c r="M12821" s="96"/>
      <c r="N12821" s="96"/>
      <c r="O12821" s="96"/>
      <c r="P12821" s="96"/>
    </row>
    <row r="12822" spans="1:16" x14ac:dyDescent="0.25">
      <c r="A12822" s="100">
        <v>43827</v>
      </c>
      <c r="B12822" s="101">
        <v>54</v>
      </c>
      <c r="C12822" s="92" t="str">
        <f t="shared" si="600"/>
        <v>GET /file-payment-consents/{ConsentId}</v>
      </c>
      <c r="D12822" s="94" t="s">
        <v>207</v>
      </c>
      <c r="E12822" s="93" t="str">
        <f t="shared" si="601"/>
        <v>PISP</v>
      </c>
      <c r="F12822" s="93" t="str">
        <f t="shared" si="602"/>
        <v>N</v>
      </c>
      <c r="G12822" s="95">
        <v>22366885.046435174</v>
      </c>
      <c r="H12822" s="101">
        <v>26143.469765182366</v>
      </c>
      <c r="I12822" s="101">
        <v>214.77452760133059</v>
      </c>
      <c r="J12822" s="96"/>
      <c r="K12822" s="96"/>
      <c r="L12822" s="96"/>
      <c r="M12822" s="96"/>
      <c r="N12822" s="96"/>
      <c r="O12822" s="96"/>
      <c r="P12822" s="96"/>
    </row>
    <row r="12823" spans="1:16" x14ac:dyDescent="0.25">
      <c r="A12823" s="100">
        <v>43827</v>
      </c>
      <c r="B12823" s="101">
        <v>55</v>
      </c>
      <c r="C12823" s="92" t="str">
        <f t="shared" si="600"/>
        <v>POST /file-payment-consents/{ConsentId}/file</v>
      </c>
      <c r="D12823" s="94" t="s">
        <v>207</v>
      </c>
      <c r="E12823" s="93" t="str">
        <f t="shared" si="601"/>
        <v>PISP</v>
      </c>
      <c r="F12823" s="93" t="str">
        <f t="shared" si="602"/>
        <v>N</v>
      </c>
      <c r="G12823" s="95">
        <v>22094578.728201155</v>
      </c>
      <c r="H12823" s="102">
        <v>34001.895809363465</v>
      </c>
      <c r="I12823" s="102">
        <v>76.776992011004396</v>
      </c>
      <c r="J12823" s="96"/>
      <c r="K12823" s="96"/>
      <c r="L12823" s="96"/>
      <c r="M12823" s="96"/>
      <c r="N12823" s="96"/>
      <c r="O12823" s="96"/>
      <c r="P12823" s="96"/>
    </row>
    <row r="12824" spans="1:16" x14ac:dyDescent="0.25">
      <c r="A12824" s="100">
        <v>43827</v>
      </c>
      <c r="B12824" s="101">
        <v>56</v>
      </c>
      <c r="C12824" s="92" t="str">
        <f t="shared" si="600"/>
        <v>GET /file-payment-consents/{ConsentId}/file</v>
      </c>
      <c r="D12824" s="94" t="s">
        <v>207</v>
      </c>
      <c r="E12824" s="93" t="str">
        <f t="shared" si="601"/>
        <v>PISP</v>
      </c>
      <c r="F12824" s="93" t="str">
        <f t="shared" si="602"/>
        <v>N</v>
      </c>
      <c r="G12824" s="95">
        <v>25996684.542575538</v>
      </c>
      <c r="H12824" s="102">
        <v>35065.115628898864</v>
      </c>
      <c r="I12824" s="102">
        <v>49.526980287776389</v>
      </c>
      <c r="J12824" s="96"/>
      <c r="K12824" s="96"/>
      <c r="L12824" s="96"/>
      <c r="M12824" s="96"/>
      <c r="N12824" s="96"/>
      <c r="O12824" s="96"/>
      <c r="P12824" s="96"/>
    </row>
    <row r="12825" spans="1:16" x14ac:dyDescent="0.25">
      <c r="A12825" s="100">
        <v>43827</v>
      </c>
      <c r="B12825" s="101">
        <v>57</v>
      </c>
      <c r="C12825" s="92" t="str">
        <f t="shared" si="600"/>
        <v>POST /file-payments</v>
      </c>
      <c r="D12825" s="94" t="s">
        <v>207</v>
      </c>
      <c r="E12825" s="93" t="str">
        <f t="shared" si="601"/>
        <v>PISP</v>
      </c>
      <c r="F12825" s="93" t="str">
        <f t="shared" si="602"/>
        <v>Y</v>
      </c>
      <c r="G12825" s="95">
        <v>407045933.13271749</v>
      </c>
      <c r="H12825" s="102">
        <v>4475.8778259333094</v>
      </c>
      <c r="I12825" s="102">
        <v>73.538139496042845</v>
      </c>
      <c r="J12825" s="96"/>
      <c r="K12825" s="96"/>
      <c r="L12825" s="96"/>
      <c r="M12825" s="96"/>
      <c r="N12825" s="96"/>
      <c r="O12825" s="96"/>
      <c r="P12825" s="96"/>
    </row>
    <row r="12826" spans="1:16" x14ac:dyDescent="0.25">
      <c r="A12826" s="100">
        <v>43827</v>
      </c>
      <c r="B12826" s="101">
        <v>58</v>
      </c>
      <c r="C12826" s="92" t="str">
        <f t="shared" si="600"/>
        <v>GET /file-payments/{FilePaymentId}</v>
      </c>
      <c r="D12826" s="94" t="s">
        <v>207</v>
      </c>
      <c r="E12826" s="93" t="str">
        <f t="shared" si="601"/>
        <v>PISP</v>
      </c>
      <c r="F12826" s="93" t="str">
        <f t="shared" si="602"/>
        <v>Y</v>
      </c>
      <c r="G12826" s="95">
        <v>79654136.169074044</v>
      </c>
      <c r="H12826" s="102">
        <v>780.37648181635507</v>
      </c>
      <c r="I12826" s="102">
        <v>142.64006572114457</v>
      </c>
      <c r="J12826" s="96"/>
      <c r="K12826" s="96"/>
      <c r="L12826" s="96"/>
      <c r="M12826" s="96"/>
      <c r="N12826" s="96"/>
      <c r="O12826" s="96"/>
      <c r="P12826" s="96"/>
    </row>
    <row r="12827" spans="1:16" x14ac:dyDescent="0.25">
      <c r="A12827" s="100">
        <v>43827</v>
      </c>
      <c r="B12827" s="101">
        <v>59</v>
      </c>
      <c r="C12827" s="92" t="str">
        <f t="shared" si="600"/>
        <v>GET /file-payments/{FilePaymentId}/report-file</v>
      </c>
      <c r="D12827" s="94" t="s">
        <v>207</v>
      </c>
      <c r="E12827" s="93" t="str">
        <f t="shared" si="601"/>
        <v>PISP</v>
      </c>
      <c r="F12827" s="93" t="str">
        <f t="shared" si="602"/>
        <v>Y</v>
      </c>
      <c r="G12827" s="95">
        <v>61447939.919572011</v>
      </c>
      <c r="H12827" s="102">
        <v>2405.3282087445118</v>
      </c>
      <c r="I12827" s="102">
        <v>99.35555031659419</v>
      </c>
      <c r="J12827" s="96"/>
      <c r="K12827" s="96"/>
      <c r="L12827" s="96"/>
      <c r="M12827" s="96"/>
      <c r="N12827" s="96"/>
      <c r="O12827" s="96"/>
      <c r="P12827" s="96"/>
    </row>
    <row r="12828" spans="1:16" x14ac:dyDescent="0.25">
      <c r="A12828" s="100">
        <v>43827</v>
      </c>
      <c r="B12828" s="101">
        <v>60</v>
      </c>
      <c r="C12828" s="92" t="str">
        <f t="shared" si="600"/>
        <v>POST /funds-confirmation-consents</v>
      </c>
      <c r="D12828" s="94" t="s">
        <v>207</v>
      </c>
      <c r="E12828" s="93" t="str">
        <f t="shared" si="601"/>
        <v>CoF</v>
      </c>
      <c r="F12828" s="93" t="str">
        <f t="shared" si="602"/>
        <v>N</v>
      </c>
      <c r="G12828" s="95">
        <v>13716419.252332278</v>
      </c>
      <c r="H12828" s="102">
        <v>15809.05297493666</v>
      </c>
      <c r="I12828" s="102">
        <v>14.295542942257324</v>
      </c>
      <c r="J12828" s="96"/>
      <c r="K12828" s="96"/>
      <c r="L12828" s="96"/>
      <c r="M12828" s="96"/>
      <c r="N12828" s="96"/>
      <c r="O12828" s="96"/>
      <c r="P12828" s="96"/>
    </row>
    <row r="12829" spans="1:16" x14ac:dyDescent="0.25">
      <c r="A12829" s="100">
        <v>43827</v>
      </c>
      <c r="B12829" s="101">
        <v>61</v>
      </c>
      <c r="C12829" s="92" t="str">
        <f t="shared" si="600"/>
        <v>GET /funds-confirmation-consents/{ConsentId}</v>
      </c>
      <c r="D12829" s="94" t="s">
        <v>207</v>
      </c>
      <c r="E12829" s="93" t="str">
        <f t="shared" si="601"/>
        <v>CoF</v>
      </c>
      <c r="F12829" s="93" t="str">
        <f t="shared" si="602"/>
        <v>N</v>
      </c>
      <c r="G12829" s="95">
        <v>21751835.947980583</v>
      </c>
      <c r="H12829" s="102">
        <v>43854.052756960606</v>
      </c>
      <c r="I12829" s="102">
        <v>225.60774018295174</v>
      </c>
      <c r="J12829" s="96"/>
      <c r="K12829" s="96"/>
      <c r="L12829" s="96"/>
      <c r="M12829" s="96"/>
      <c r="N12829" s="96"/>
      <c r="O12829" s="96"/>
      <c r="P12829" s="96"/>
    </row>
    <row r="12830" spans="1:16" x14ac:dyDescent="0.25">
      <c r="A12830" s="100">
        <v>43827</v>
      </c>
      <c r="B12830" s="101">
        <v>62</v>
      </c>
      <c r="C12830" s="92" t="str">
        <f t="shared" si="600"/>
        <v>DELETE /funds-confirmation-consents/{ConsentId}</v>
      </c>
      <c r="D12830" s="94" t="s">
        <v>207</v>
      </c>
      <c r="E12830" s="93" t="str">
        <f t="shared" si="601"/>
        <v>CoF</v>
      </c>
      <c r="F12830" s="93" t="str">
        <f t="shared" si="602"/>
        <v>N</v>
      </c>
      <c r="G12830" s="95">
        <v>7605855.3100291817</v>
      </c>
      <c r="H12830" s="102">
        <v>12772.609796783365</v>
      </c>
      <c r="I12830" s="102">
        <v>132.90745758238617</v>
      </c>
      <c r="J12830" s="96"/>
      <c r="K12830" s="96"/>
      <c r="L12830" s="96"/>
      <c r="M12830" s="96"/>
      <c r="N12830" s="96"/>
      <c r="O12830" s="96"/>
      <c r="P12830" s="96"/>
    </row>
    <row r="12831" spans="1:16" x14ac:dyDescent="0.25">
      <c r="A12831" s="100">
        <v>43827</v>
      </c>
      <c r="B12831" s="101">
        <v>63</v>
      </c>
      <c r="C12831" s="92" t="str">
        <f t="shared" si="600"/>
        <v>POST /funds-confirmations</v>
      </c>
      <c r="D12831" s="94" t="s">
        <v>207</v>
      </c>
      <c r="E12831" s="93" t="str">
        <f t="shared" si="601"/>
        <v>CoF</v>
      </c>
      <c r="F12831" s="93" t="str">
        <f t="shared" si="602"/>
        <v>Y</v>
      </c>
      <c r="G12831" s="95">
        <v>9955636.0078223832</v>
      </c>
      <c r="H12831" s="102">
        <v>19027.730099257195</v>
      </c>
      <c r="I12831" s="102">
        <v>239.25795332401802</v>
      </c>
      <c r="J12831" s="96"/>
      <c r="K12831" s="96"/>
      <c r="L12831" s="96"/>
      <c r="M12831" s="96"/>
      <c r="N12831" s="96"/>
      <c r="O12831" s="96"/>
      <c r="P12831" s="96"/>
    </row>
    <row r="12832" spans="1:16" x14ac:dyDescent="0.25">
      <c r="A12832" s="46">
        <v>43827</v>
      </c>
      <c r="B12832" s="101">
        <v>0</v>
      </c>
      <c r="C12832" s="92" t="str">
        <f t="shared" si="600"/>
        <v>OIDC endpoints for token IDs</v>
      </c>
      <c r="D12832" s="94" t="s">
        <v>208</v>
      </c>
      <c r="E12832" s="93" t="str">
        <f t="shared" si="601"/>
        <v>OIDC</v>
      </c>
      <c r="F12832" s="93" t="str">
        <f t="shared" si="602"/>
        <v>N</v>
      </c>
      <c r="G12832" s="112">
        <v>729726159.88859081</v>
      </c>
      <c r="H12832" s="68">
        <v>1562150.8912353539</v>
      </c>
      <c r="I12832" s="68">
        <v>516.41183804896957</v>
      </c>
      <c r="J12832" s="96"/>
      <c r="K12832" s="96"/>
      <c r="L12832" s="96"/>
      <c r="M12832" s="96"/>
      <c r="N12832" s="96"/>
      <c r="O12832" s="96"/>
      <c r="P12832" s="96"/>
    </row>
    <row r="12833" spans="1:16" x14ac:dyDescent="0.25">
      <c r="A12833" s="97">
        <v>43827</v>
      </c>
      <c r="B12833" s="101">
        <v>1</v>
      </c>
      <c r="C12833" s="92" t="str">
        <f t="shared" si="600"/>
        <v>POST /account-access-consents</v>
      </c>
      <c r="D12833" s="94" t="s">
        <v>208</v>
      </c>
      <c r="E12833" s="93" t="str">
        <f t="shared" si="601"/>
        <v>AISP</v>
      </c>
      <c r="F12833" s="93" t="str">
        <f t="shared" si="602"/>
        <v>N</v>
      </c>
      <c r="G12833" s="95">
        <v>630829.79739974928</v>
      </c>
      <c r="H12833" s="99">
        <v>28769.578374835855</v>
      </c>
      <c r="I12833" s="99">
        <v>79.649277601243938</v>
      </c>
      <c r="J12833" s="96"/>
      <c r="K12833" s="96"/>
      <c r="L12833" s="96"/>
      <c r="M12833" s="96"/>
      <c r="N12833" s="96"/>
      <c r="O12833" s="96"/>
      <c r="P12833" s="96"/>
    </row>
    <row r="12834" spans="1:16" x14ac:dyDescent="0.25">
      <c r="A12834" s="97">
        <v>43827</v>
      </c>
      <c r="B12834" s="101">
        <v>2</v>
      </c>
      <c r="C12834" s="92" t="str">
        <f t="shared" si="600"/>
        <v>GET /account-access-consents/{ConsentId}</v>
      </c>
      <c r="D12834" s="94" t="s">
        <v>208</v>
      </c>
      <c r="E12834" s="93" t="str">
        <f t="shared" si="601"/>
        <v>AISP</v>
      </c>
      <c r="F12834" s="93" t="str">
        <f t="shared" si="602"/>
        <v>N</v>
      </c>
      <c r="G12834" s="95">
        <v>1357457.7174147477</v>
      </c>
      <c r="H12834" s="99">
        <v>31706.648337707516</v>
      </c>
      <c r="I12834" s="99">
        <v>29.823202554448461</v>
      </c>
      <c r="J12834" s="96"/>
      <c r="K12834" s="96"/>
      <c r="L12834" s="96"/>
      <c r="M12834" s="96"/>
      <c r="N12834" s="96"/>
      <c r="O12834" s="96"/>
      <c r="P12834" s="96"/>
    </row>
    <row r="12835" spans="1:16" x14ac:dyDescent="0.25">
      <c r="A12835" s="97">
        <v>43827</v>
      </c>
      <c r="B12835" s="101">
        <v>3</v>
      </c>
      <c r="C12835" s="92" t="str">
        <f t="shared" si="600"/>
        <v>DELETE /account-access-consents/{ConsentId}</v>
      </c>
      <c r="D12835" s="94" t="s">
        <v>208</v>
      </c>
      <c r="E12835" s="93" t="str">
        <f t="shared" si="601"/>
        <v>AISP</v>
      </c>
      <c r="F12835" s="93" t="str">
        <f t="shared" si="602"/>
        <v>N</v>
      </c>
      <c r="G12835" s="95">
        <v>657583.11509719456</v>
      </c>
      <c r="H12835" s="99">
        <v>27057.066781931193</v>
      </c>
      <c r="I12835" s="99">
        <v>271.22191773007989</v>
      </c>
      <c r="J12835" s="96"/>
      <c r="K12835" s="96"/>
      <c r="L12835" s="96"/>
      <c r="M12835" s="96"/>
      <c r="N12835" s="96"/>
      <c r="O12835" s="96"/>
      <c r="P12835" s="96"/>
    </row>
    <row r="12836" spans="1:16" x14ac:dyDescent="0.25">
      <c r="A12836" s="97">
        <v>43827</v>
      </c>
      <c r="B12836" s="101">
        <v>4</v>
      </c>
      <c r="C12836" s="92" t="str">
        <f t="shared" si="600"/>
        <v>GET /accounts</v>
      </c>
      <c r="D12836" s="94" t="s">
        <v>208</v>
      </c>
      <c r="E12836" s="93" t="str">
        <f t="shared" si="601"/>
        <v>AISP</v>
      </c>
      <c r="F12836" s="93" t="str">
        <f t="shared" si="602"/>
        <v>Y</v>
      </c>
      <c r="G12836" s="95">
        <v>1657649.5843354466</v>
      </c>
      <c r="H12836" s="99">
        <v>32847.22514634933</v>
      </c>
      <c r="I12836" s="99">
        <v>71.946718099070509</v>
      </c>
      <c r="J12836" s="96"/>
      <c r="K12836" s="96"/>
      <c r="L12836" s="96"/>
      <c r="M12836" s="96"/>
      <c r="N12836" s="96"/>
      <c r="O12836" s="96"/>
      <c r="P12836" s="96"/>
    </row>
    <row r="12837" spans="1:16" x14ac:dyDescent="0.25">
      <c r="A12837" s="97">
        <v>43827</v>
      </c>
      <c r="B12837" s="101">
        <v>5</v>
      </c>
      <c r="C12837" s="92" t="str">
        <f t="shared" si="600"/>
        <v>GET /accounts/{AccountId}</v>
      </c>
      <c r="D12837" s="94" t="s">
        <v>208</v>
      </c>
      <c r="E12837" s="93" t="str">
        <f t="shared" si="601"/>
        <v>AISP</v>
      </c>
      <c r="F12837" s="93" t="str">
        <f t="shared" si="602"/>
        <v>Y</v>
      </c>
      <c r="G12837" s="95">
        <v>2597335.3836034327</v>
      </c>
      <c r="H12837" s="99">
        <v>41399.228955227198</v>
      </c>
      <c r="I12837" s="99">
        <v>81.552502379550148</v>
      </c>
      <c r="J12837" s="96"/>
      <c r="K12837" s="96"/>
      <c r="L12837" s="96"/>
      <c r="M12837" s="96"/>
      <c r="N12837" s="96"/>
      <c r="O12837" s="96"/>
      <c r="P12837" s="96"/>
    </row>
    <row r="12838" spans="1:16" x14ac:dyDescent="0.25">
      <c r="A12838" s="97">
        <v>43827</v>
      </c>
      <c r="B12838" s="101">
        <v>6</v>
      </c>
      <c r="C12838" s="92" t="str">
        <f t="shared" si="600"/>
        <v>GET /accounts/{AccountId}/balances</v>
      </c>
      <c r="D12838" s="94" t="s">
        <v>208</v>
      </c>
      <c r="E12838" s="93" t="str">
        <f t="shared" si="601"/>
        <v>AISP</v>
      </c>
      <c r="F12838" s="93" t="str">
        <f t="shared" si="602"/>
        <v>Y</v>
      </c>
      <c r="G12838" s="95">
        <v>1619875.6924305812</v>
      </c>
      <c r="H12838" s="99">
        <v>28681.776988840753</v>
      </c>
      <c r="I12838" s="99">
        <v>140.23008911553904</v>
      </c>
      <c r="J12838" s="96"/>
      <c r="K12838" s="96"/>
      <c r="L12838" s="96"/>
      <c r="M12838" s="96"/>
      <c r="N12838" s="96"/>
      <c r="O12838" s="96"/>
      <c r="P12838" s="96"/>
    </row>
    <row r="12839" spans="1:16" x14ac:dyDescent="0.25">
      <c r="A12839" s="97">
        <v>43827</v>
      </c>
      <c r="B12839" s="101">
        <v>7</v>
      </c>
      <c r="C12839" s="92" t="str">
        <f t="shared" si="600"/>
        <v>GET /balances</v>
      </c>
      <c r="D12839" s="94" t="s">
        <v>208</v>
      </c>
      <c r="E12839" s="93" t="str">
        <f t="shared" si="601"/>
        <v>AISP</v>
      </c>
      <c r="F12839" s="93" t="str">
        <f t="shared" si="602"/>
        <v>Y</v>
      </c>
      <c r="G12839" s="95">
        <v>1082324.1414648041</v>
      </c>
      <c r="H12839" s="99">
        <v>22000.868817139868</v>
      </c>
      <c r="I12839" s="99">
        <v>156.92736859001494</v>
      </c>
      <c r="J12839" s="96"/>
      <c r="K12839" s="96"/>
      <c r="L12839" s="96"/>
      <c r="M12839" s="96"/>
      <c r="N12839" s="96"/>
      <c r="O12839" s="96"/>
      <c r="P12839" s="96"/>
    </row>
    <row r="12840" spans="1:16" x14ac:dyDescent="0.25">
      <c r="A12840" s="97">
        <v>43827</v>
      </c>
      <c r="B12840" s="101">
        <v>8</v>
      </c>
      <c r="C12840" s="92" t="str">
        <f t="shared" si="600"/>
        <v>GET /accounts/{AccountId}/transactions</v>
      </c>
      <c r="D12840" s="94" t="s">
        <v>208</v>
      </c>
      <c r="E12840" s="93" t="str">
        <f t="shared" si="601"/>
        <v>AISP</v>
      </c>
      <c r="F12840" s="93" t="str">
        <f t="shared" si="602"/>
        <v>Y</v>
      </c>
      <c r="G12840" s="95">
        <v>28941280.35208673</v>
      </c>
      <c r="H12840" s="99">
        <v>20615.779261185136</v>
      </c>
      <c r="I12840" s="99">
        <v>185.30769291719523</v>
      </c>
      <c r="J12840" s="96"/>
      <c r="K12840" s="96"/>
      <c r="L12840" s="96"/>
      <c r="M12840" s="96"/>
      <c r="N12840" s="96"/>
      <c r="O12840" s="96"/>
      <c r="P12840" s="96"/>
    </row>
    <row r="12841" spans="1:16" x14ac:dyDescent="0.25">
      <c r="A12841" s="97">
        <v>43827</v>
      </c>
      <c r="B12841" s="101">
        <v>9</v>
      </c>
      <c r="C12841" s="92" t="str">
        <f t="shared" si="600"/>
        <v>GET /transactions</v>
      </c>
      <c r="D12841" s="94" t="s">
        <v>208</v>
      </c>
      <c r="E12841" s="93" t="str">
        <f t="shared" si="601"/>
        <v>AISP</v>
      </c>
      <c r="F12841" s="93" t="str">
        <f t="shared" si="602"/>
        <v>Y</v>
      </c>
      <c r="G12841" s="95">
        <v>293663872.49322677</v>
      </c>
      <c r="H12841" s="99">
        <v>45377.091764741424</v>
      </c>
      <c r="I12841" s="99">
        <v>33.179007241487106</v>
      </c>
      <c r="J12841" s="96"/>
      <c r="K12841" s="96"/>
      <c r="L12841" s="96"/>
      <c r="M12841" s="96"/>
      <c r="N12841" s="96"/>
      <c r="O12841" s="96"/>
      <c r="P12841" s="96"/>
    </row>
    <row r="12842" spans="1:16" x14ac:dyDescent="0.25">
      <c r="A12842" s="97">
        <v>43827</v>
      </c>
      <c r="B12842" s="101">
        <v>10</v>
      </c>
      <c r="C12842" s="92" t="str">
        <f t="shared" si="600"/>
        <v>GET /accounts/{AccountId}/beneficiaries</v>
      </c>
      <c r="D12842" s="94" t="s">
        <v>208</v>
      </c>
      <c r="E12842" s="93" t="str">
        <f t="shared" si="601"/>
        <v>AISP</v>
      </c>
      <c r="F12842" s="93" t="str">
        <f t="shared" si="602"/>
        <v>Y</v>
      </c>
      <c r="G12842" s="95">
        <v>1887170.8903311016</v>
      </c>
      <c r="H12842" s="99">
        <v>30701.160598887127</v>
      </c>
      <c r="I12842" s="99">
        <v>122.80064244641463</v>
      </c>
      <c r="J12842" s="96"/>
      <c r="K12842" s="96"/>
      <c r="L12842" s="96"/>
      <c r="M12842" s="96"/>
      <c r="N12842" s="96"/>
      <c r="O12842" s="96"/>
      <c r="P12842" s="96"/>
    </row>
    <row r="12843" spans="1:16" x14ac:dyDescent="0.25">
      <c r="A12843" s="97">
        <v>43827</v>
      </c>
      <c r="B12843" s="101">
        <v>11</v>
      </c>
      <c r="C12843" s="92" t="str">
        <f t="shared" si="600"/>
        <v>GET /beneficiaries</v>
      </c>
      <c r="D12843" s="94" t="s">
        <v>208</v>
      </c>
      <c r="E12843" s="93" t="str">
        <f t="shared" si="601"/>
        <v>AISP</v>
      </c>
      <c r="F12843" s="93" t="str">
        <f t="shared" si="602"/>
        <v>Y</v>
      </c>
      <c r="G12843" s="95">
        <v>2951003.1589748459</v>
      </c>
      <c r="H12843" s="99">
        <v>38471.716228370744</v>
      </c>
      <c r="I12843" s="99">
        <v>32.194474612140013</v>
      </c>
      <c r="J12843" s="96"/>
      <c r="K12843" s="96"/>
      <c r="L12843" s="96"/>
      <c r="M12843" s="96"/>
      <c r="N12843" s="96"/>
      <c r="O12843" s="96"/>
      <c r="P12843" s="96"/>
    </row>
    <row r="12844" spans="1:16" x14ac:dyDescent="0.25">
      <c r="A12844" s="97">
        <v>43827</v>
      </c>
      <c r="B12844" s="101">
        <v>12</v>
      </c>
      <c r="C12844" s="92" t="str">
        <f t="shared" si="600"/>
        <v>GET /accounts/{AccountId}/direct-debits</v>
      </c>
      <c r="D12844" s="94" t="s">
        <v>208</v>
      </c>
      <c r="E12844" s="93" t="str">
        <f t="shared" si="601"/>
        <v>AISP</v>
      </c>
      <c r="F12844" s="93" t="str">
        <f t="shared" si="602"/>
        <v>Y</v>
      </c>
      <c r="G12844" s="95">
        <v>1784125.7237392305</v>
      </c>
      <c r="H12844" s="99">
        <v>33727.886342445563</v>
      </c>
      <c r="I12844" s="99">
        <v>169.45791688549531</v>
      </c>
      <c r="J12844" s="96"/>
      <c r="K12844" s="96"/>
      <c r="L12844" s="96"/>
      <c r="M12844" s="96"/>
      <c r="N12844" s="96"/>
      <c r="O12844" s="96"/>
      <c r="P12844" s="96"/>
    </row>
    <row r="12845" spans="1:16" x14ac:dyDescent="0.25">
      <c r="A12845" s="97">
        <v>43827</v>
      </c>
      <c r="B12845" s="101">
        <v>13</v>
      </c>
      <c r="C12845" s="92" t="str">
        <f t="shared" si="600"/>
        <v>GET /direct-debits</v>
      </c>
      <c r="D12845" s="94" t="s">
        <v>208</v>
      </c>
      <c r="E12845" s="93" t="str">
        <f t="shared" si="601"/>
        <v>AISP</v>
      </c>
      <c r="F12845" s="93" t="str">
        <f t="shared" si="602"/>
        <v>Y</v>
      </c>
      <c r="G12845" s="95">
        <v>1819905.3324115088</v>
      </c>
      <c r="H12845" s="99">
        <v>22306.910856409395</v>
      </c>
      <c r="I12845" s="99">
        <v>224.36737549153119</v>
      </c>
      <c r="J12845" s="96"/>
      <c r="K12845" s="96"/>
      <c r="L12845" s="96"/>
      <c r="M12845" s="96"/>
      <c r="N12845" s="96"/>
      <c r="O12845" s="96"/>
      <c r="P12845" s="96"/>
    </row>
    <row r="12846" spans="1:16" x14ac:dyDescent="0.25">
      <c r="A12846" s="97">
        <v>43827</v>
      </c>
      <c r="B12846" s="101">
        <v>14</v>
      </c>
      <c r="C12846" s="92" t="str">
        <f t="shared" si="600"/>
        <v>GET /accounts/{AccountId}/standing-orders</v>
      </c>
      <c r="D12846" s="94" t="s">
        <v>208</v>
      </c>
      <c r="E12846" s="93" t="str">
        <f t="shared" si="601"/>
        <v>AISP</v>
      </c>
      <c r="F12846" s="93" t="str">
        <f t="shared" si="602"/>
        <v>Y</v>
      </c>
      <c r="G12846" s="95">
        <v>873817.93094974873</v>
      </c>
      <c r="H12846" s="99">
        <v>19169.202283391664</v>
      </c>
      <c r="I12846" s="99">
        <v>119.21923750908302</v>
      </c>
      <c r="J12846" s="96"/>
      <c r="K12846" s="96"/>
      <c r="L12846" s="96"/>
      <c r="M12846" s="96"/>
      <c r="N12846" s="96"/>
      <c r="O12846" s="96"/>
      <c r="P12846" s="96"/>
    </row>
    <row r="12847" spans="1:16" x14ac:dyDescent="0.25">
      <c r="A12847" s="97">
        <v>43827</v>
      </c>
      <c r="B12847" s="101">
        <v>15</v>
      </c>
      <c r="C12847" s="92" t="str">
        <f t="shared" si="600"/>
        <v>GET /standing-orders</v>
      </c>
      <c r="D12847" s="94" t="s">
        <v>208</v>
      </c>
      <c r="E12847" s="93" t="str">
        <f t="shared" si="601"/>
        <v>AISP</v>
      </c>
      <c r="F12847" s="93" t="str">
        <f t="shared" si="602"/>
        <v>Y</v>
      </c>
      <c r="G12847" s="95">
        <v>1402724.744508008</v>
      </c>
      <c r="H12847" s="99">
        <v>47029.42710223201</v>
      </c>
      <c r="I12847" s="99">
        <v>131.52872305562568</v>
      </c>
      <c r="J12847" s="96"/>
      <c r="K12847" s="96"/>
      <c r="L12847" s="96"/>
      <c r="M12847" s="96"/>
      <c r="N12847" s="96"/>
      <c r="O12847" s="96"/>
      <c r="P12847" s="96"/>
    </row>
    <row r="12848" spans="1:16" x14ac:dyDescent="0.25">
      <c r="A12848" s="97">
        <v>43827</v>
      </c>
      <c r="B12848" s="101">
        <v>16</v>
      </c>
      <c r="C12848" s="92" t="str">
        <f t="shared" si="600"/>
        <v>GET /accounts/{AccountId}/product</v>
      </c>
      <c r="D12848" s="94" t="s">
        <v>208</v>
      </c>
      <c r="E12848" s="93" t="str">
        <f t="shared" si="601"/>
        <v>AISP</v>
      </c>
      <c r="F12848" s="93" t="str">
        <f t="shared" si="602"/>
        <v>Y</v>
      </c>
      <c r="G12848" s="95">
        <v>332186.68405429163</v>
      </c>
      <c r="H12848" s="99">
        <v>5113.1792762132454</v>
      </c>
      <c r="I12848" s="99">
        <v>174.57056368255871</v>
      </c>
      <c r="J12848" s="96"/>
      <c r="K12848" s="96"/>
      <c r="L12848" s="96"/>
      <c r="M12848" s="96"/>
      <c r="N12848" s="96"/>
      <c r="O12848" s="96"/>
      <c r="P12848" s="96"/>
    </row>
    <row r="12849" spans="1:16" x14ac:dyDescent="0.25">
      <c r="A12849" s="97">
        <v>43827</v>
      </c>
      <c r="B12849" s="101">
        <v>17</v>
      </c>
      <c r="C12849" s="92" t="str">
        <f t="shared" si="600"/>
        <v>GET /products</v>
      </c>
      <c r="D12849" s="94" t="s">
        <v>208</v>
      </c>
      <c r="E12849" s="93" t="str">
        <f t="shared" si="601"/>
        <v>AISP</v>
      </c>
      <c r="F12849" s="93" t="str">
        <f t="shared" si="602"/>
        <v>Y</v>
      </c>
      <c r="G12849" s="95">
        <v>724747.02674181876</v>
      </c>
      <c r="H12849" s="99">
        <v>30032.367934005801</v>
      </c>
      <c r="I12849" s="99">
        <v>237.28982709308903</v>
      </c>
      <c r="J12849" s="96"/>
      <c r="K12849" s="96"/>
      <c r="L12849" s="96"/>
      <c r="M12849" s="96"/>
      <c r="N12849" s="96"/>
      <c r="O12849" s="96"/>
      <c r="P12849" s="96"/>
    </row>
    <row r="12850" spans="1:16" x14ac:dyDescent="0.25">
      <c r="A12850" s="97">
        <v>43827</v>
      </c>
      <c r="B12850" s="101">
        <v>18</v>
      </c>
      <c r="C12850" s="92" t="str">
        <f t="shared" si="600"/>
        <v>GET /accounts/{AccountId}/offers</v>
      </c>
      <c r="D12850" s="94" t="s">
        <v>208</v>
      </c>
      <c r="E12850" s="93" t="str">
        <f t="shared" si="601"/>
        <v>AISP</v>
      </c>
      <c r="F12850" s="93" t="str">
        <f t="shared" si="602"/>
        <v>Y</v>
      </c>
      <c r="G12850" s="95">
        <v>776285.33445520455</v>
      </c>
      <c r="H12850" s="99">
        <v>41119.495170259463</v>
      </c>
      <c r="I12850" s="99">
        <v>274.42026620657282</v>
      </c>
      <c r="J12850" s="96"/>
      <c r="K12850" s="96"/>
      <c r="L12850" s="96"/>
      <c r="M12850" s="96"/>
      <c r="N12850" s="96"/>
      <c r="O12850" s="96"/>
      <c r="P12850" s="96"/>
    </row>
    <row r="12851" spans="1:16" x14ac:dyDescent="0.25">
      <c r="A12851" s="97">
        <v>43827</v>
      </c>
      <c r="B12851" s="101">
        <v>19</v>
      </c>
      <c r="C12851" s="92" t="str">
        <f t="shared" si="600"/>
        <v>GET /offers</v>
      </c>
      <c r="D12851" s="94" t="s">
        <v>208</v>
      </c>
      <c r="E12851" s="93" t="str">
        <f t="shared" si="601"/>
        <v>AISP</v>
      </c>
      <c r="F12851" s="93" t="str">
        <f t="shared" si="602"/>
        <v>Y</v>
      </c>
      <c r="G12851" s="95">
        <v>3149437.4276112616</v>
      </c>
      <c r="H12851" s="99">
        <v>39488.349733052135</v>
      </c>
      <c r="I12851" s="99">
        <v>159.21948529715982</v>
      </c>
      <c r="J12851" s="96"/>
      <c r="K12851" s="96"/>
      <c r="L12851" s="96"/>
      <c r="M12851" s="96"/>
      <c r="N12851" s="96"/>
      <c r="O12851" s="96"/>
      <c r="P12851" s="96"/>
    </row>
    <row r="12852" spans="1:16" x14ac:dyDescent="0.25">
      <c r="A12852" s="97">
        <v>43827</v>
      </c>
      <c r="B12852" s="101">
        <v>20</v>
      </c>
      <c r="C12852" s="92" t="str">
        <f t="shared" si="600"/>
        <v>GET /accounts/{AccountId}/party</v>
      </c>
      <c r="D12852" s="94" t="s">
        <v>208</v>
      </c>
      <c r="E12852" s="93" t="str">
        <f t="shared" si="601"/>
        <v>AISP</v>
      </c>
      <c r="F12852" s="93" t="str">
        <f t="shared" si="602"/>
        <v>Y</v>
      </c>
      <c r="G12852" s="95">
        <v>1186683.194357927</v>
      </c>
      <c r="H12852" s="99">
        <v>48139.371263226363</v>
      </c>
      <c r="I12852" s="99">
        <v>0</v>
      </c>
      <c r="J12852" s="96"/>
      <c r="K12852" s="96"/>
      <c r="L12852" s="96"/>
      <c r="M12852" s="96"/>
      <c r="N12852" s="96"/>
      <c r="O12852" s="96"/>
      <c r="P12852" s="96"/>
    </row>
    <row r="12853" spans="1:16" x14ac:dyDescent="0.25">
      <c r="A12853" s="97">
        <v>43827</v>
      </c>
      <c r="B12853" s="101">
        <v>21</v>
      </c>
      <c r="C12853" s="92" t="str">
        <f t="shared" si="600"/>
        <v>GET /party</v>
      </c>
      <c r="D12853" s="94" t="s">
        <v>208</v>
      </c>
      <c r="E12853" s="93" t="str">
        <f t="shared" si="601"/>
        <v>AISP</v>
      </c>
      <c r="F12853" s="93" t="str">
        <f t="shared" si="602"/>
        <v>Y</v>
      </c>
      <c r="G12853" s="95">
        <v>855760.09200561675</v>
      </c>
      <c r="H12853" s="99">
        <v>9947.1630469910378</v>
      </c>
      <c r="I12853" s="99">
        <v>336.57433541784269</v>
      </c>
      <c r="J12853" s="96"/>
      <c r="K12853" s="96"/>
      <c r="L12853" s="96"/>
      <c r="M12853" s="96"/>
      <c r="N12853" s="96"/>
      <c r="O12853" s="96"/>
      <c r="P12853" s="96"/>
    </row>
    <row r="12854" spans="1:16" x14ac:dyDescent="0.25">
      <c r="A12854" s="97">
        <v>43827</v>
      </c>
      <c r="B12854" s="101">
        <v>22</v>
      </c>
      <c r="C12854" s="92" t="str">
        <f t="shared" si="600"/>
        <v>GET /accounts/{AccountId}/scheduled-payments</v>
      </c>
      <c r="D12854" s="94" t="s">
        <v>208</v>
      </c>
      <c r="E12854" s="93" t="str">
        <f t="shared" si="601"/>
        <v>AISP</v>
      </c>
      <c r="F12854" s="93" t="str">
        <f t="shared" si="602"/>
        <v>Y</v>
      </c>
      <c r="G12854" s="95">
        <v>946838.29585615383</v>
      </c>
      <c r="H12854" s="99">
        <v>37486.516698273415</v>
      </c>
      <c r="I12854" s="99">
        <v>2.8749715395587279</v>
      </c>
      <c r="J12854" s="96"/>
      <c r="K12854" s="96"/>
      <c r="L12854" s="96"/>
      <c r="M12854" s="96"/>
      <c r="N12854" s="96"/>
      <c r="O12854" s="96"/>
      <c r="P12854" s="96"/>
    </row>
    <row r="12855" spans="1:16" x14ac:dyDescent="0.25">
      <c r="A12855" s="97">
        <v>43827</v>
      </c>
      <c r="B12855" s="101">
        <v>23</v>
      </c>
      <c r="C12855" s="92" t="str">
        <f t="shared" si="600"/>
        <v>GET /scheduled-payments</v>
      </c>
      <c r="D12855" s="94" t="s">
        <v>208</v>
      </c>
      <c r="E12855" s="93" t="str">
        <f t="shared" si="601"/>
        <v>AISP</v>
      </c>
      <c r="F12855" s="93" t="str">
        <f t="shared" si="602"/>
        <v>Y</v>
      </c>
      <c r="G12855" s="95">
        <v>1638532.4923017437</v>
      </c>
      <c r="H12855" s="99">
        <v>32228.007445036561</v>
      </c>
      <c r="I12855" s="99">
        <v>78.789704638578172</v>
      </c>
      <c r="J12855" s="96"/>
      <c r="K12855" s="96"/>
      <c r="L12855" s="96"/>
      <c r="M12855" s="96"/>
      <c r="N12855" s="96"/>
      <c r="O12855" s="96"/>
      <c r="P12855" s="96"/>
    </row>
    <row r="12856" spans="1:16" x14ac:dyDescent="0.25">
      <c r="A12856" s="97">
        <v>43827</v>
      </c>
      <c r="B12856" s="101">
        <v>24</v>
      </c>
      <c r="C12856" s="92" t="str">
        <f t="shared" si="600"/>
        <v>GET /accounts/{AccountId}/statements</v>
      </c>
      <c r="D12856" s="94" t="s">
        <v>208</v>
      </c>
      <c r="E12856" s="93" t="str">
        <f t="shared" si="601"/>
        <v>AISP</v>
      </c>
      <c r="F12856" s="93" t="str">
        <f t="shared" si="602"/>
        <v>Y</v>
      </c>
      <c r="G12856" s="95">
        <v>875637.30039249489</v>
      </c>
      <c r="H12856" s="99">
        <v>15180.91011919198</v>
      </c>
      <c r="I12856" s="99">
        <v>138.51241428069756</v>
      </c>
      <c r="J12856" s="96"/>
      <c r="K12856" s="96"/>
      <c r="L12856" s="96"/>
      <c r="M12856" s="96"/>
      <c r="N12856" s="96"/>
      <c r="O12856" s="96"/>
      <c r="P12856" s="96"/>
    </row>
    <row r="12857" spans="1:16" x14ac:dyDescent="0.25">
      <c r="A12857" s="97">
        <v>43827</v>
      </c>
      <c r="B12857" s="101">
        <v>25</v>
      </c>
      <c r="C12857" s="92" t="str">
        <f t="shared" si="600"/>
        <v>GET /accounts/{AccountId}/statements/{StatementId}</v>
      </c>
      <c r="D12857" s="94" t="s">
        <v>208</v>
      </c>
      <c r="E12857" s="93" t="str">
        <f t="shared" si="601"/>
        <v>AISP</v>
      </c>
      <c r="F12857" s="93" t="str">
        <f t="shared" si="602"/>
        <v>Y</v>
      </c>
      <c r="G12857" s="95">
        <v>1049829.4136035081</v>
      </c>
      <c r="H12857" s="99">
        <v>24428.385181022473</v>
      </c>
      <c r="I12857" s="99">
        <v>124.49937256919003</v>
      </c>
      <c r="J12857" s="96"/>
      <c r="K12857" s="96"/>
      <c r="L12857" s="96"/>
      <c r="M12857" s="96"/>
      <c r="N12857" s="96"/>
      <c r="O12857" s="96"/>
      <c r="P12857" s="96"/>
    </row>
    <row r="12858" spans="1:16" x14ac:dyDescent="0.25">
      <c r="A12858" s="97">
        <v>43827</v>
      </c>
      <c r="B12858" s="101">
        <v>26</v>
      </c>
      <c r="C12858" s="92" t="str">
        <f t="shared" si="600"/>
        <v>GET /accounts/{AccountId}/statements/{StatementId}/file</v>
      </c>
      <c r="D12858" s="94" t="s">
        <v>208</v>
      </c>
      <c r="E12858" s="93" t="str">
        <f t="shared" si="601"/>
        <v>AISP</v>
      </c>
      <c r="F12858" s="93" t="str">
        <f t="shared" si="602"/>
        <v>Y</v>
      </c>
      <c r="G12858" s="95">
        <v>2256218.911592795</v>
      </c>
      <c r="H12858" s="99">
        <v>22662.858976774227</v>
      </c>
      <c r="I12858" s="99">
        <v>93.3608944234918</v>
      </c>
      <c r="J12858" s="96"/>
      <c r="K12858" s="96"/>
      <c r="L12858" s="96"/>
      <c r="M12858" s="96"/>
      <c r="N12858" s="96"/>
      <c r="O12858" s="96"/>
      <c r="P12858" s="96"/>
    </row>
    <row r="12859" spans="1:16" x14ac:dyDescent="0.25">
      <c r="A12859" s="97">
        <v>43827</v>
      </c>
      <c r="B12859" s="101">
        <v>27</v>
      </c>
      <c r="C12859" s="92" t="str">
        <f t="shared" si="600"/>
        <v>GET /accounts/{AccountId}/statements/{StatementId}/transactions</v>
      </c>
      <c r="D12859" s="94" t="s">
        <v>208</v>
      </c>
      <c r="E12859" s="93" t="str">
        <f t="shared" si="601"/>
        <v>AISP</v>
      </c>
      <c r="F12859" s="93" t="str">
        <f t="shared" si="602"/>
        <v>Y</v>
      </c>
      <c r="G12859" s="95">
        <v>26168335.422407843</v>
      </c>
      <c r="H12859" s="99">
        <v>7727.8796713000975</v>
      </c>
      <c r="I12859" s="99">
        <v>293.81564361219671</v>
      </c>
      <c r="J12859" s="96"/>
      <c r="K12859" s="96"/>
      <c r="L12859" s="96"/>
      <c r="M12859" s="96"/>
      <c r="N12859" s="96"/>
      <c r="O12859" s="96"/>
      <c r="P12859" s="96"/>
    </row>
    <row r="12860" spans="1:16" x14ac:dyDescent="0.25">
      <c r="A12860" s="97">
        <v>43827</v>
      </c>
      <c r="B12860" s="101">
        <v>28</v>
      </c>
      <c r="C12860" s="92" t="str">
        <f t="shared" si="600"/>
        <v>GET /statements</v>
      </c>
      <c r="D12860" s="94" t="s">
        <v>208</v>
      </c>
      <c r="E12860" s="93" t="str">
        <f t="shared" si="601"/>
        <v>AISP</v>
      </c>
      <c r="F12860" s="93" t="str">
        <f t="shared" si="602"/>
        <v>Y</v>
      </c>
      <c r="G12860" s="95">
        <v>3120274.8294168781</v>
      </c>
      <c r="H12860" s="99">
        <v>44102.890260151791</v>
      </c>
      <c r="I12860" s="99">
        <v>67.216462923054948</v>
      </c>
      <c r="J12860" s="96"/>
      <c r="K12860" s="96"/>
      <c r="L12860" s="96"/>
      <c r="M12860" s="96"/>
      <c r="N12860" s="96"/>
      <c r="O12860" s="96"/>
      <c r="P12860" s="96"/>
    </row>
    <row r="12861" spans="1:16" x14ac:dyDescent="0.25">
      <c r="A12861" s="97">
        <v>43827</v>
      </c>
      <c r="B12861" s="101">
        <v>29</v>
      </c>
      <c r="C12861" s="92" t="str">
        <f t="shared" si="600"/>
        <v>POST /domestic-payment-consents</v>
      </c>
      <c r="D12861" s="94" t="s">
        <v>208</v>
      </c>
      <c r="E12861" s="93" t="str">
        <f t="shared" si="601"/>
        <v>PISP</v>
      </c>
      <c r="F12861" s="93" t="str">
        <f t="shared" si="602"/>
        <v>N</v>
      </c>
      <c r="G12861" s="95">
        <v>3955892.232762285</v>
      </c>
      <c r="H12861" s="99">
        <v>8148.4183687225341</v>
      </c>
      <c r="I12861" s="99">
        <v>93.615710169879591</v>
      </c>
      <c r="J12861" s="96"/>
      <c r="K12861" s="96"/>
      <c r="L12861" s="96"/>
      <c r="M12861" s="96"/>
      <c r="N12861" s="96"/>
      <c r="O12861" s="96"/>
      <c r="P12861" s="96"/>
    </row>
    <row r="12862" spans="1:16" x14ac:dyDescent="0.25">
      <c r="A12862" s="97">
        <v>43827</v>
      </c>
      <c r="B12862" s="101">
        <v>30</v>
      </c>
      <c r="C12862" s="92" t="str">
        <f t="shared" si="600"/>
        <v>GET /domestic-payment-consents/{ConsentId}</v>
      </c>
      <c r="D12862" s="94" t="s">
        <v>208</v>
      </c>
      <c r="E12862" s="93" t="str">
        <f t="shared" si="601"/>
        <v>PISP</v>
      </c>
      <c r="F12862" s="93" t="str">
        <f t="shared" si="602"/>
        <v>N</v>
      </c>
      <c r="G12862" s="95">
        <v>12755679.625183903</v>
      </c>
      <c r="H12862" s="99">
        <v>19565.553373014358</v>
      </c>
      <c r="I12862" s="99">
        <v>131.19501189985914</v>
      </c>
      <c r="J12862" s="96"/>
      <c r="K12862" s="96"/>
      <c r="L12862" s="96"/>
      <c r="M12862" s="96"/>
      <c r="N12862" s="96"/>
      <c r="O12862" s="96"/>
      <c r="P12862" s="96"/>
    </row>
    <row r="12863" spans="1:16" x14ac:dyDescent="0.25">
      <c r="A12863" s="97">
        <v>43827</v>
      </c>
      <c r="B12863" s="101">
        <v>31</v>
      </c>
      <c r="C12863" s="92" t="str">
        <f t="shared" si="600"/>
        <v>POST /domestic-payments</v>
      </c>
      <c r="D12863" s="94" t="s">
        <v>208</v>
      </c>
      <c r="E12863" s="93" t="str">
        <f t="shared" si="601"/>
        <v>PISP</v>
      </c>
      <c r="F12863" s="93" t="str">
        <f t="shared" si="602"/>
        <v>Y</v>
      </c>
      <c r="G12863" s="95">
        <v>5057687.4190289406</v>
      </c>
      <c r="H12863" s="99">
        <v>15734.211227017557</v>
      </c>
      <c r="I12863" s="99">
        <v>6.4957693551240911</v>
      </c>
      <c r="J12863" s="96"/>
      <c r="K12863" s="96"/>
      <c r="L12863" s="96"/>
      <c r="M12863" s="96"/>
      <c r="N12863" s="96"/>
      <c r="O12863" s="96"/>
      <c r="P12863" s="96"/>
    </row>
    <row r="12864" spans="1:16" x14ac:dyDescent="0.25">
      <c r="A12864" s="97">
        <v>43827</v>
      </c>
      <c r="B12864" s="101">
        <v>32</v>
      </c>
      <c r="C12864" s="92" t="str">
        <f t="shared" si="600"/>
        <v>GET /domestic-payments/{DomesticPaymentId}</v>
      </c>
      <c r="D12864" s="94" t="s">
        <v>208</v>
      </c>
      <c r="E12864" s="93" t="str">
        <f t="shared" si="601"/>
        <v>PISP</v>
      </c>
      <c r="F12864" s="93" t="str">
        <f t="shared" si="602"/>
        <v>Y</v>
      </c>
      <c r="G12864" s="95">
        <v>32172874.251584962</v>
      </c>
      <c r="H12864" s="99">
        <v>38544.297155600805</v>
      </c>
      <c r="I12864" s="99">
        <v>67.315928038647456</v>
      </c>
      <c r="J12864" s="96"/>
      <c r="K12864" s="96"/>
      <c r="L12864" s="96"/>
      <c r="M12864" s="96"/>
      <c r="N12864" s="96"/>
      <c r="O12864" s="96"/>
      <c r="P12864" s="96"/>
    </row>
    <row r="12865" spans="1:16" x14ac:dyDescent="0.25">
      <c r="A12865" s="97">
        <v>43827</v>
      </c>
      <c r="B12865" s="101">
        <v>33</v>
      </c>
      <c r="C12865" s="92" t="str">
        <f t="shared" si="600"/>
        <v>POST /domestic-scheduled-payment-consents</v>
      </c>
      <c r="D12865" s="94" t="s">
        <v>208</v>
      </c>
      <c r="E12865" s="93" t="str">
        <f t="shared" si="601"/>
        <v>PISP</v>
      </c>
      <c r="F12865" s="93" t="str">
        <f t="shared" si="602"/>
        <v>N</v>
      </c>
      <c r="G12865" s="95">
        <v>17693710.03585944</v>
      </c>
      <c r="H12865" s="99">
        <v>19372.773419233283</v>
      </c>
      <c r="I12865" s="99">
        <v>97.14556847955032</v>
      </c>
      <c r="J12865" s="96"/>
      <c r="K12865" s="96"/>
      <c r="L12865" s="96"/>
      <c r="M12865" s="96"/>
      <c r="N12865" s="96"/>
      <c r="O12865" s="96"/>
      <c r="P12865" s="96"/>
    </row>
    <row r="12866" spans="1:16" x14ac:dyDescent="0.25">
      <c r="A12866" s="97">
        <v>43827</v>
      </c>
      <c r="B12866" s="101">
        <v>34</v>
      </c>
      <c r="C12866" s="92" t="str">
        <f t="shared" si="600"/>
        <v>GET /domestic-scheduled-payment-consents/{ConsentId}</v>
      </c>
      <c r="D12866" s="94" t="s">
        <v>208</v>
      </c>
      <c r="E12866" s="93" t="str">
        <f t="shared" si="601"/>
        <v>PISP</v>
      </c>
      <c r="F12866" s="93" t="str">
        <f t="shared" si="602"/>
        <v>N</v>
      </c>
      <c r="G12866" s="95">
        <v>11916655.886787154</v>
      </c>
      <c r="H12866" s="99">
        <v>14103.680399522867</v>
      </c>
      <c r="I12866" s="99">
        <v>73.259854254060471</v>
      </c>
      <c r="J12866" s="96"/>
      <c r="K12866" s="96"/>
      <c r="L12866" s="96"/>
      <c r="M12866" s="96"/>
      <c r="N12866" s="96"/>
      <c r="O12866" s="96"/>
      <c r="P12866" s="96"/>
    </row>
    <row r="12867" spans="1:16" x14ac:dyDescent="0.25">
      <c r="A12867" s="97">
        <v>43827</v>
      </c>
      <c r="B12867" s="101">
        <v>35</v>
      </c>
      <c r="C12867" s="92" t="str">
        <f t="shared" si="600"/>
        <v>POST /domestic-scheduled-payments</v>
      </c>
      <c r="D12867" s="94" t="s">
        <v>208</v>
      </c>
      <c r="E12867" s="93" t="str">
        <f t="shared" si="601"/>
        <v>PISP</v>
      </c>
      <c r="F12867" s="93" t="str">
        <f t="shared" si="602"/>
        <v>Y</v>
      </c>
      <c r="G12867" s="95">
        <v>28182115.824717656</v>
      </c>
      <c r="H12867" s="99">
        <v>47321.311843971635</v>
      </c>
      <c r="I12867" s="99">
        <v>145.0753603629085</v>
      </c>
      <c r="J12867" s="96"/>
      <c r="K12867" s="96"/>
      <c r="L12867" s="96"/>
      <c r="M12867" s="96"/>
      <c r="N12867" s="96"/>
      <c r="O12867" s="96"/>
      <c r="P12867" s="96"/>
    </row>
    <row r="12868" spans="1:16" x14ac:dyDescent="0.25">
      <c r="A12868" s="97">
        <v>43827</v>
      </c>
      <c r="B12868" s="101">
        <v>36</v>
      </c>
      <c r="C12868" s="92" t="str">
        <f t="shared" si="600"/>
        <v>GET /domestic-scheduled-payments/{DomesticScheduledPaymentId}</v>
      </c>
      <c r="D12868" s="94" t="s">
        <v>208</v>
      </c>
      <c r="E12868" s="93" t="str">
        <f t="shared" si="601"/>
        <v>PISP</v>
      </c>
      <c r="F12868" s="93" t="str">
        <f t="shared" si="602"/>
        <v>Y</v>
      </c>
      <c r="G12868" s="95">
        <v>14767274.057852263</v>
      </c>
      <c r="H12868" s="99">
        <v>33169.75872193079</v>
      </c>
      <c r="I12868" s="99">
        <v>84.058076003267956</v>
      </c>
      <c r="J12868" s="96"/>
      <c r="K12868" s="96"/>
      <c r="L12868" s="96"/>
      <c r="M12868" s="96"/>
      <c r="N12868" s="96"/>
      <c r="O12868" s="96"/>
      <c r="P12868" s="96"/>
    </row>
    <row r="12869" spans="1:16" x14ac:dyDescent="0.25">
      <c r="A12869" s="97">
        <v>43827</v>
      </c>
      <c r="B12869" s="101">
        <v>37</v>
      </c>
      <c r="C12869" s="92" t="str">
        <f t="shared" si="600"/>
        <v>POST /domestic-standing-order-consents</v>
      </c>
      <c r="D12869" s="94" t="s">
        <v>208</v>
      </c>
      <c r="E12869" s="93" t="str">
        <f t="shared" si="601"/>
        <v>PISP</v>
      </c>
      <c r="F12869" s="93" t="str">
        <f t="shared" si="602"/>
        <v>N</v>
      </c>
      <c r="G12869" s="95">
        <v>26442096.242727693</v>
      </c>
      <c r="H12869" s="99">
        <v>26008.920462609341</v>
      </c>
      <c r="I12869" s="99">
        <v>192.67106125614126</v>
      </c>
      <c r="J12869" s="96"/>
      <c r="K12869" s="96"/>
      <c r="L12869" s="96"/>
      <c r="M12869" s="96"/>
      <c r="N12869" s="96"/>
      <c r="O12869" s="96"/>
      <c r="P12869" s="96"/>
    </row>
    <row r="12870" spans="1:16" x14ac:dyDescent="0.25">
      <c r="A12870" s="97">
        <v>43827</v>
      </c>
      <c r="B12870" s="101">
        <v>38</v>
      </c>
      <c r="C12870" s="92" t="str">
        <f t="shared" si="600"/>
        <v>GET /domestic-standing-order-consents/{ConsentId}</v>
      </c>
      <c r="D12870" s="94" t="s">
        <v>208</v>
      </c>
      <c r="E12870" s="93" t="str">
        <f t="shared" si="601"/>
        <v>PISP</v>
      </c>
      <c r="F12870" s="93" t="str">
        <f t="shared" si="602"/>
        <v>N</v>
      </c>
      <c r="G12870" s="95">
        <v>26110838.091298413</v>
      </c>
      <c r="H12870" s="99">
        <v>29829.246708406241</v>
      </c>
      <c r="I12870" s="99">
        <v>180.74541336225201</v>
      </c>
      <c r="J12870" s="96"/>
      <c r="K12870" s="96"/>
      <c r="L12870" s="96"/>
      <c r="M12870" s="96"/>
      <c r="N12870" s="96"/>
      <c r="O12870" s="96"/>
      <c r="P12870" s="96"/>
    </row>
    <row r="12871" spans="1:16" x14ac:dyDescent="0.25">
      <c r="A12871" s="97">
        <v>43827</v>
      </c>
      <c r="B12871" s="101">
        <v>39</v>
      </c>
      <c r="C12871" s="92" t="str">
        <f t="shared" si="600"/>
        <v>POST /domestic-standing-orders</v>
      </c>
      <c r="D12871" s="94" t="s">
        <v>208</v>
      </c>
      <c r="E12871" s="93" t="str">
        <f t="shared" si="601"/>
        <v>PISP</v>
      </c>
      <c r="F12871" s="93" t="str">
        <f t="shared" si="602"/>
        <v>Y</v>
      </c>
      <c r="G12871" s="95">
        <v>8116838.2959629782</v>
      </c>
      <c r="H12871" s="99">
        <v>19482.842877723408</v>
      </c>
      <c r="I12871" s="99">
        <v>1.8287208972940514</v>
      </c>
      <c r="J12871" s="96"/>
      <c r="K12871" s="96"/>
      <c r="L12871" s="96"/>
      <c r="M12871" s="96"/>
      <c r="N12871" s="96"/>
      <c r="O12871" s="96"/>
      <c r="P12871" s="96"/>
    </row>
    <row r="12872" spans="1:16" x14ac:dyDescent="0.25">
      <c r="A12872" s="97">
        <v>43827</v>
      </c>
      <c r="B12872" s="101">
        <v>40</v>
      </c>
      <c r="C12872" s="92" t="str">
        <f t="shared" ref="C12872:C12935" si="603">VLOOKUP($B12872,endpoints,3)</f>
        <v>GET /domestic-standing-orders/{DomesticStandingOrderId}</v>
      </c>
      <c r="D12872" s="94" t="s">
        <v>208</v>
      </c>
      <c r="E12872" s="93" t="str">
        <f t="shared" ref="E12872:E12935" si="604">VLOOKUP($B12872,endpoints,4)</f>
        <v>PISP</v>
      </c>
      <c r="F12872" s="93" t="str">
        <f t="shared" ref="F12872:F12935" si="605">VLOOKUP($B12872,endpoints,5)</f>
        <v>Y</v>
      </c>
      <c r="G12872" s="95">
        <v>6104374.7594449986</v>
      </c>
      <c r="H12872" s="99">
        <v>7551.4022090786129</v>
      </c>
      <c r="I12872" s="99">
        <v>238.25736240391734</v>
      </c>
      <c r="J12872" s="96"/>
      <c r="K12872" s="96"/>
      <c r="L12872" s="96"/>
      <c r="M12872" s="96"/>
      <c r="N12872" s="96"/>
      <c r="O12872" s="96"/>
      <c r="P12872" s="96"/>
    </row>
    <row r="12873" spans="1:16" x14ac:dyDescent="0.25">
      <c r="A12873" s="97">
        <v>43827</v>
      </c>
      <c r="B12873" s="101">
        <v>41</v>
      </c>
      <c r="C12873" s="92" t="str">
        <f t="shared" si="603"/>
        <v>POST /international-payment-consents</v>
      </c>
      <c r="D12873" s="94" t="s">
        <v>208</v>
      </c>
      <c r="E12873" s="93" t="str">
        <f t="shared" si="604"/>
        <v>PISP</v>
      </c>
      <c r="F12873" s="93" t="str">
        <f t="shared" si="605"/>
        <v>N</v>
      </c>
      <c r="G12873" s="95">
        <v>33938727.573981471</v>
      </c>
      <c r="H12873" s="99">
        <v>41459.965688205055</v>
      </c>
      <c r="I12873" s="99">
        <v>58.159991703803662</v>
      </c>
      <c r="J12873" s="96"/>
      <c r="K12873" s="96"/>
      <c r="L12873" s="96"/>
      <c r="M12873" s="96"/>
      <c r="N12873" s="96"/>
      <c r="O12873" s="96"/>
      <c r="P12873" s="96"/>
    </row>
    <row r="12874" spans="1:16" x14ac:dyDescent="0.25">
      <c r="A12874" s="97">
        <v>43827</v>
      </c>
      <c r="B12874" s="101">
        <v>42</v>
      </c>
      <c r="C12874" s="92" t="str">
        <f t="shared" si="603"/>
        <v>GET /international-payment-consents/{ConsentId}</v>
      </c>
      <c r="D12874" s="94" t="s">
        <v>208</v>
      </c>
      <c r="E12874" s="93" t="str">
        <f t="shared" si="604"/>
        <v>PISP</v>
      </c>
      <c r="F12874" s="93" t="str">
        <f t="shared" si="605"/>
        <v>N</v>
      </c>
      <c r="G12874" s="95">
        <v>31231529.492652383</v>
      </c>
      <c r="H12874" s="99">
        <v>32647.965784234399</v>
      </c>
      <c r="I12874" s="99">
        <v>283.36305965231725</v>
      </c>
      <c r="J12874" s="96"/>
      <c r="K12874" s="96"/>
      <c r="L12874" s="96"/>
      <c r="M12874" s="96"/>
      <c r="N12874" s="96"/>
      <c r="O12874" s="96"/>
      <c r="P12874" s="96"/>
    </row>
    <row r="12875" spans="1:16" x14ac:dyDescent="0.25">
      <c r="A12875" s="97">
        <v>43827</v>
      </c>
      <c r="B12875" s="101">
        <v>43</v>
      </c>
      <c r="C12875" s="92" t="str">
        <f t="shared" si="603"/>
        <v>POST /international-payments</v>
      </c>
      <c r="D12875" s="94" t="s">
        <v>208</v>
      </c>
      <c r="E12875" s="93" t="str">
        <f t="shared" si="604"/>
        <v>PISP</v>
      </c>
      <c r="F12875" s="93" t="str">
        <f t="shared" si="605"/>
        <v>Y</v>
      </c>
      <c r="G12875" s="95">
        <v>37534683.647243962</v>
      </c>
      <c r="H12875" s="103">
        <v>40646.637040088579</v>
      </c>
      <c r="I12875" s="103">
        <v>44.991952790862747</v>
      </c>
      <c r="J12875" s="96"/>
      <c r="K12875" s="96"/>
      <c r="L12875" s="96"/>
      <c r="M12875" s="96"/>
      <c r="N12875" s="96"/>
      <c r="O12875" s="96"/>
      <c r="P12875" s="96"/>
    </row>
    <row r="12876" spans="1:16" x14ac:dyDescent="0.25">
      <c r="A12876" s="97">
        <v>43827</v>
      </c>
      <c r="B12876" s="101">
        <v>44</v>
      </c>
      <c r="C12876" s="92" t="str">
        <f t="shared" si="603"/>
        <v>GET /international-payments/{InternationalPaymentId}</v>
      </c>
      <c r="D12876" s="94" t="s">
        <v>208</v>
      </c>
      <c r="E12876" s="93" t="str">
        <f t="shared" si="604"/>
        <v>PISP</v>
      </c>
      <c r="F12876" s="93" t="str">
        <f t="shared" si="605"/>
        <v>Y</v>
      </c>
      <c r="G12876" s="95">
        <v>14016816.851346139</v>
      </c>
      <c r="H12876" s="103">
        <v>18630.763939937915</v>
      </c>
      <c r="I12876" s="103">
        <v>61.644455043545932</v>
      </c>
      <c r="J12876" s="96"/>
      <c r="K12876" s="96"/>
      <c r="L12876" s="96"/>
      <c r="M12876" s="96"/>
      <c r="N12876" s="96"/>
      <c r="O12876" s="96"/>
      <c r="P12876" s="96"/>
    </row>
    <row r="12877" spans="1:16" x14ac:dyDescent="0.25">
      <c r="A12877" s="97">
        <v>43827</v>
      </c>
      <c r="B12877" s="101">
        <v>45</v>
      </c>
      <c r="C12877" s="92" t="str">
        <f t="shared" si="603"/>
        <v>POST /international-scheduled-payment-consents</v>
      </c>
      <c r="D12877" s="94" t="s">
        <v>208</v>
      </c>
      <c r="E12877" s="93" t="str">
        <f t="shared" si="604"/>
        <v>PISP</v>
      </c>
      <c r="F12877" s="93" t="str">
        <f t="shared" si="605"/>
        <v>N</v>
      </c>
      <c r="G12877" s="95">
        <v>23797199.819714431</v>
      </c>
      <c r="H12877" s="103">
        <v>31624.058123960662</v>
      </c>
      <c r="I12877" s="103">
        <v>13.973505727841273</v>
      </c>
      <c r="J12877" s="96"/>
      <c r="K12877" s="96"/>
      <c r="L12877" s="96"/>
      <c r="M12877" s="96"/>
      <c r="N12877" s="96"/>
      <c r="O12877" s="96"/>
      <c r="P12877" s="96"/>
    </row>
    <row r="12878" spans="1:16" x14ac:dyDescent="0.25">
      <c r="A12878" s="97">
        <v>43827</v>
      </c>
      <c r="B12878" s="101">
        <v>46</v>
      </c>
      <c r="C12878" s="92" t="str">
        <f t="shared" si="603"/>
        <v>GET /international-scheduled-payment-consents/{ConsentId}</v>
      </c>
      <c r="D12878" s="94" t="s">
        <v>208</v>
      </c>
      <c r="E12878" s="93" t="str">
        <f t="shared" si="604"/>
        <v>PISP</v>
      </c>
      <c r="F12878" s="93" t="str">
        <f t="shared" si="605"/>
        <v>N</v>
      </c>
      <c r="G12878" s="95">
        <v>9092276.9212811477</v>
      </c>
      <c r="H12878" s="103">
        <v>27210.053295128248</v>
      </c>
      <c r="I12878" s="103">
        <v>25.966582639755153</v>
      </c>
      <c r="J12878" s="96"/>
      <c r="K12878" s="96"/>
      <c r="L12878" s="96"/>
      <c r="M12878" s="96"/>
      <c r="N12878" s="96"/>
      <c r="O12878" s="96"/>
      <c r="P12878" s="96"/>
    </row>
    <row r="12879" spans="1:16" x14ac:dyDescent="0.25">
      <c r="A12879" s="97">
        <v>43827</v>
      </c>
      <c r="B12879" s="101">
        <v>47</v>
      </c>
      <c r="C12879" s="92" t="str">
        <f t="shared" si="603"/>
        <v>POST /international-scheduled-payments</v>
      </c>
      <c r="D12879" s="94" t="s">
        <v>208</v>
      </c>
      <c r="E12879" s="93" t="str">
        <f t="shared" si="604"/>
        <v>PISP</v>
      </c>
      <c r="F12879" s="93" t="str">
        <f t="shared" si="605"/>
        <v>Y</v>
      </c>
      <c r="G12879" s="95">
        <v>13063089.950159062</v>
      </c>
      <c r="H12879" s="103">
        <v>23873.36101170566</v>
      </c>
      <c r="I12879" s="103">
        <v>75.068524715919139</v>
      </c>
      <c r="J12879" s="96"/>
      <c r="K12879" s="96"/>
      <c r="L12879" s="96"/>
      <c r="M12879" s="96"/>
      <c r="N12879" s="96"/>
      <c r="O12879" s="96"/>
      <c r="P12879" s="96"/>
    </row>
    <row r="12880" spans="1:16" x14ac:dyDescent="0.25">
      <c r="A12880" s="97">
        <v>43827</v>
      </c>
      <c r="B12880" s="101">
        <v>48</v>
      </c>
      <c r="C12880" s="92" t="str">
        <f t="shared" si="603"/>
        <v>GET /international-scheduled-payments/{InternationalScheduledPaymentId}</v>
      </c>
      <c r="D12880" s="94" t="s">
        <v>208</v>
      </c>
      <c r="E12880" s="93" t="str">
        <f t="shared" si="604"/>
        <v>PISP</v>
      </c>
      <c r="F12880" s="93" t="str">
        <f t="shared" si="605"/>
        <v>Y</v>
      </c>
      <c r="G12880" s="95">
        <v>22711790.884897768</v>
      </c>
      <c r="H12880" s="103">
        <v>35104.91042762273</v>
      </c>
      <c r="I12880" s="103">
        <v>54.288995326501386</v>
      </c>
      <c r="J12880" s="96"/>
      <c r="K12880" s="96"/>
      <c r="L12880" s="96"/>
      <c r="M12880" s="96"/>
      <c r="N12880" s="96"/>
      <c r="O12880" s="96"/>
      <c r="P12880" s="96"/>
    </row>
    <row r="12881" spans="1:16" x14ac:dyDescent="0.25">
      <c r="A12881" s="97">
        <v>43827</v>
      </c>
      <c r="B12881" s="101">
        <v>49</v>
      </c>
      <c r="C12881" s="92" t="str">
        <f t="shared" si="603"/>
        <v>POST /international-standing-order-consents</v>
      </c>
      <c r="D12881" s="94" t="s">
        <v>208</v>
      </c>
      <c r="E12881" s="93" t="str">
        <f t="shared" si="604"/>
        <v>PISP</v>
      </c>
      <c r="F12881" s="93" t="str">
        <f t="shared" si="605"/>
        <v>N</v>
      </c>
      <c r="G12881" s="95">
        <v>3921450.0138190901</v>
      </c>
      <c r="H12881" s="103">
        <v>12983.102442421485</v>
      </c>
      <c r="I12881" s="103">
        <v>5.9928512924481012</v>
      </c>
      <c r="J12881" s="96"/>
      <c r="K12881" s="96"/>
      <c r="L12881" s="96"/>
      <c r="M12881" s="96"/>
      <c r="N12881" s="96"/>
      <c r="O12881" s="96"/>
      <c r="P12881" s="96"/>
    </row>
    <row r="12882" spans="1:16" x14ac:dyDescent="0.25">
      <c r="A12882" s="97">
        <v>43827</v>
      </c>
      <c r="B12882" s="101">
        <v>50</v>
      </c>
      <c r="C12882" s="92" t="str">
        <f t="shared" si="603"/>
        <v>GET /international-standing-order-consents/{ConsentId}</v>
      </c>
      <c r="D12882" s="94" t="s">
        <v>208</v>
      </c>
      <c r="E12882" s="93" t="str">
        <f t="shared" si="604"/>
        <v>PISP</v>
      </c>
      <c r="F12882" s="93" t="str">
        <f t="shared" si="605"/>
        <v>N</v>
      </c>
      <c r="G12882" s="95">
        <v>17094606.145835716</v>
      </c>
      <c r="H12882" s="103">
        <v>30417.887870190531</v>
      </c>
      <c r="I12882" s="103">
        <v>260.16181825837396</v>
      </c>
      <c r="J12882" s="96"/>
      <c r="K12882" s="96"/>
      <c r="L12882" s="96"/>
      <c r="M12882" s="96"/>
      <c r="N12882" s="96"/>
      <c r="O12882" s="96"/>
      <c r="P12882" s="96"/>
    </row>
    <row r="12883" spans="1:16" x14ac:dyDescent="0.25">
      <c r="A12883" s="97">
        <v>43827</v>
      </c>
      <c r="B12883" s="101">
        <v>51</v>
      </c>
      <c r="C12883" s="92" t="str">
        <f t="shared" si="603"/>
        <v>POST /international-standing-orders</v>
      </c>
      <c r="D12883" s="94" t="s">
        <v>208</v>
      </c>
      <c r="E12883" s="93" t="str">
        <f t="shared" si="604"/>
        <v>PISP</v>
      </c>
      <c r="F12883" s="93" t="str">
        <f t="shared" si="605"/>
        <v>Y</v>
      </c>
      <c r="G12883" s="95">
        <v>14557106.872057231</v>
      </c>
      <c r="H12883" s="103">
        <v>26423.856051954441</v>
      </c>
      <c r="I12883" s="103">
        <v>222.00641187145709</v>
      </c>
      <c r="J12883" s="96"/>
      <c r="K12883" s="96"/>
      <c r="L12883" s="96"/>
      <c r="M12883" s="96"/>
      <c r="N12883" s="96"/>
      <c r="O12883" s="96"/>
      <c r="P12883" s="96"/>
    </row>
    <row r="12884" spans="1:16" x14ac:dyDescent="0.25">
      <c r="A12884" s="97">
        <v>43827</v>
      </c>
      <c r="B12884" s="101">
        <v>52</v>
      </c>
      <c r="C12884" s="92" t="str">
        <f t="shared" si="603"/>
        <v>GET /international-standing-orders/{InternationalStandingOrderPaymentId}</v>
      </c>
      <c r="D12884" s="94" t="s">
        <v>208</v>
      </c>
      <c r="E12884" s="93" t="str">
        <f t="shared" si="604"/>
        <v>PISP</v>
      </c>
      <c r="F12884" s="93" t="str">
        <f t="shared" si="605"/>
        <v>Y</v>
      </c>
      <c r="G12884" s="95">
        <v>6571723.8265212048</v>
      </c>
      <c r="H12884" s="103">
        <v>15523.204198715739</v>
      </c>
      <c r="I12884" s="103">
        <v>72.871446329800278</v>
      </c>
      <c r="J12884" s="96"/>
      <c r="K12884" s="96"/>
      <c r="L12884" s="96"/>
      <c r="M12884" s="96"/>
      <c r="N12884" s="96"/>
      <c r="O12884" s="96"/>
      <c r="P12884" s="96"/>
    </row>
    <row r="12885" spans="1:16" x14ac:dyDescent="0.25">
      <c r="A12885" s="97">
        <v>43827</v>
      </c>
      <c r="B12885" s="101">
        <v>53</v>
      </c>
      <c r="C12885" s="92" t="str">
        <f t="shared" si="603"/>
        <v>POST /file-payment-consents</v>
      </c>
      <c r="D12885" s="94" t="s">
        <v>208</v>
      </c>
      <c r="E12885" s="93" t="str">
        <f t="shared" si="604"/>
        <v>PISP</v>
      </c>
      <c r="F12885" s="93" t="str">
        <f t="shared" si="605"/>
        <v>N</v>
      </c>
      <c r="G12885" s="95">
        <v>11957824.557223219</v>
      </c>
      <c r="H12885" s="103">
        <v>15529.832082967921</v>
      </c>
      <c r="I12885" s="103">
        <v>21.725636629436519</v>
      </c>
      <c r="J12885" s="96"/>
      <c r="K12885" s="96"/>
      <c r="L12885" s="96"/>
      <c r="M12885" s="96"/>
      <c r="N12885" s="96"/>
      <c r="O12885" s="96"/>
      <c r="P12885" s="96"/>
    </row>
    <row r="12886" spans="1:16" x14ac:dyDescent="0.25">
      <c r="A12886" s="97">
        <v>43827</v>
      </c>
      <c r="B12886" s="101">
        <v>54</v>
      </c>
      <c r="C12886" s="92" t="str">
        <f t="shared" si="603"/>
        <v>GET /file-payment-consents/{ConsentId}</v>
      </c>
      <c r="D12886" s="94" t="s">
        <v>208</v>
      </c>
      <c r="E12886" s="93" t="str">
        <f t="shared" si="604"/>
        <v>PISP</v>
      </c>
      <c r="F12886" s="93" t="str">
        <f t="shared" si="605"/>
        <v>N</v>
      </c>
      <c r="G12886" s="95">
        <v>20333531.86039561</v>
      </c>
      <c r="H12886" s="103">
        <v>25630.852710963103</v>
      </c>
      <c r="I12886" s="103">
        <v>195.24957054666416</v>
      </c>
      <c r="J12886" s="96"/>
      <c r="K12886" s="96"/>
      <c r="L12886" s="96"/>
      <c r="M12886" s="96"/>
      <c r="N12886" s="96"/>
      <c r="O12886" s="96"/>
      <c r="P12886" s="96"/>
    </row>
    <row r="12887" spans="1:16" x14ac:dyDescent="0.25">
      <c r="A12887" s="97">
        <v>43827</v>
      </c>
      <c r="B12887" s="101">
        <v>55</v>
      </c>
      <c r="C12887" s="92" t="str">
        <f t="shared" si="603"/>
        <v>POST /file-payment-consents/{ConsentId}/file</v>
      </c>
      <c r="D12887" s="94" t="s">
        <v>208</v>
      </c>
      <c r="E12887" s="93" t="str">
        <f t="shared" si="604"/>
        <v>PISP</v>
      </c>
      <c r="F12887" s="93" t="str">
        <f t="shared" si="605"/>
        <v>N</v>
      </c>
      <c r="G12887" s="95">
        <v>20085980.662001047</v>
      </c>
      <c r="H12887" s="99">
        <v>33335.19196996418</v>
      </c>
      <c r="I12887" s="99">
        <v>69.79726546454944</v>
      </c>
      <c r="J12887" s="96"/>
      <c r="K12887" s="96"/>
      <c r="L12887" s="96"/>
      <c r="M12887" s="96"/>
      <c r="N12887" s="96"/>
      <c r="O12887" s="96"/>
      <c r="P12887" s="96"/>
    </row>
    <row r="12888" spans="1:16" x14ac:dyDescent="0.25">
      <c r="A12888" s="97">
        <v>43827</v>
      </c>
      <c r="B12888" s="101">
        <v>56</v>
      </c>
      <c r="C12888" s="92" t="str">
        <f t="shared" si="603"/>
        <v>GET /file-payment-consents/{ConsentId}/file</v>
      </c>
      <c r="D12888" s="94" t="s">
        <v>208</v>
      </c>
      <c r="E12888" s="93" t="str">
        <f t="shared" si="604"/>
        <v>PISP</v>
      </c>
      <c r="F12888" s="93" t="str">
        <f t="shared" si="605"/>
        <v>N</v>
      </c>
      <c r="G12888" s="95">
        <v>23633349.584159579</v>
      </c>
      <c r="H12888" s="99">
        <v>34377.564342057711</v>
      </c>
      <c r="I12888" s="99">
        <v>45.02452753434217</v>
      </c>
      <c r="J12888" s="96"/>
      <c r="K12888" s="96"/>
      <c r="L12888" s="96"/>
      <c r="M12888" s="96"/>
      <c r="N12888" s="96"/>
      <c r="O12888" s="96"/>
      <c r="P12888" s="96"/>
    </row>
    <row r="12889" spans="1:16" x14ac:dyDescent="0.25">
      <c r="A12889" s="97">
        <v>43827</v>
      </c>
      <c r="B12889" s="101">
        <v>57</v>
      </c>
      <c r="C12889" s="92" t="str">
        <f t="shared" si="603"/>
        <v>POST /file-payments</v>
      </c>
      <c r="D12889" s="94" t="s">
        <v>208</v>
      </c>
      <c r="E12889" s="93" t="str">
        <f t="shared" si="604"/>
        <v>PISP</v>
      </c>
      <c r="F12889" s="93" t="str">
        <f t="shared" si="605"/>
        <v>Y</v>
      </c>
      <c r="G12889" s="95">
        <v>370041757.39337951</v>
      </c>
      <c r="H12889" s="99">
        <v>4388.1155156208915</v>
      </c>
      <c r="I12889" s="99">
        <v>66.85285408731167</v>
      </c>
      <c r="J12889" s="96"/>
      <c r="K12889" s="96"/>
      <c r="L12889" s="96"/>
      <c r="M12889" s="96"/>
      <c r="N12889" s="96"/>
      <c r="O12889" s="96"/>
      <c r="P12889" s="96"/>
    </row>
    <row r="12890" spans="1:16" x14ac:dyDescent="0.25">
      <c r="A12890" s="97">
        <v>43827</v>
      </c>
      <c r="B12890" s="101">
        <v>58</v>
      </c>
      <c r="C12890" s="92" t="str">
        <f t="shared" si="603"/>
        <v>GET /file-payments/{FilePaymentId}</v>
      </c>
      <c r="D12890" s="94" t="s">
        <v>208</v>
      </c>
      <c r="E12890" s="93" t="str">
        <f t="shared" si="604"/>
        <v>PISP</v>
      </c>
      <c r="F12890" s="93" t="str">
        <f t="shared" si="605"/>
        <v>Y</v>
      </c>
      <c r="G12890" s="95">
        <v>72412851.062794581</v>
      </c>
      <c r="H12890" s="99">
        <v>765.07498217289708</v>
      </c>
      <c r="I12890" s="99">
        <v>129.67278701922231</v>
      </c>
      <c r="J12890" s="96"/>
      <c r="K12890" s="96"/>
      <c r="L12890" s="96"/>
      <c r="M12890" s="96"/>
      <c r="N12890" s="96"/>
      <c r="O12890" s="96"/>
      <c r="P12890" s="96"/>
    </row>
    <row r="12891" spans="1:16" x14ac:dyDescent="0.25">
      <c r="A12891" s="97">
        <v>43827</v>
      </c>
      <c r="B12891" s="101">
        <v>59</v>
      </c>
      <c r="C12891" s="92" t="str">
        <f t="shared" si="603"/>
        <v>GET /file-payments/{FilePaymentId}/report-file</v>
      </c>
      <c r="D12891" s="94" t="s">
        <v>208</v>
      </c>
      <c r="E12891" s="93" t="str">
        <f t="shared" si="604"/>
        <v>PISP</v>
      </c>
      <c r="F12891" s="93" t="str">
        <f t="shared" si="605"/>
        <v>Y</v>
      </c>
      <c r="G12891" s="95">
        <v>55861763.563247278</v>
      </c>
      <c r="H12891" s="99">
        <v>2358.1649105338352</v>
      </c>
      <c r="I12891" s="99">
        <v>90.323227560540161</v>
      </c>
      <c r="J12891" s="96"/>
      <c r="K12891" s="96"/>
      <c r="L12891" s="96"/>
      <c r="M12891" s="96"/>
      <c r="N12891" s="96"/>
      <c r="O12891" s="96"/>
      <c r="P12891" s="96"/>
    </row>
    <row r="12892" spans="1:16" x14ac:dyDescent="0.25">
      <c r="A12892" s="97">
        <v>43827</v>
      </c>
      <c r="B12892" s="101">
        <v>60</v>
      </c>
      <c r="C12892" s="92" t="str">
        <f t="shared" si="603"/>
        <v>POST /funds-confirmation-consents</v>
      </c>
      <c r="D12892" s="94" t="s">
        <v>208</v>
      </c>
      <c r="E12892" s="93" t="str">
        <f t="shared" si="604"/>
        <v>CoF</v>
      </c>
      <c r="F12892" s="93" t="str">
        <f t="shared" si="605"/>
        <v>N</v>
      </c>
      <c r="G12892" s="95">
        <v>12469472.047574798</v>
      </c>
      <c r="H12892" s="99">
        <v>15499.071544055549</v>
      </c>
      <c r="I12892" s="99">
        <v>12.995948129324839</v>
      </c>
      <c r="J12892" s="96"/>
      <c r="K12892" s="96"/>
      <c r="L12892" s="96"/>
      <c r="M12892" s="96"/>
      <c r="N12892" s="96"/>
      <c r="O12892" s="96"/>
      <c r="P12892" s="96"/>
    </row>
    <row r="12893" spans="1:16" x14ac:dyDescent="0.25">
      <c r="A12893" s="97">
        <v>43827</v>
      </c>
      <c r="B12893" s="101">
        <v>61</v>
      </c>
      <c r="C12893" s="92" t="str">
        <f t="shared" si="603"/>
        <v>GET /funds-confirmation-consents/{ConsentId}</v>
      </c>
      <c r="D12893" s="94" t="s">
        <v>208</v>
      </c>
      <c r="E12893" s="93" t="str">
        <f t="shared" si="604"/>
        <v>CoF</v>
      </c>
      <c r="F12893" s="93" t="str">
        <f t="shared" si="605"/>
        <v>N</v>
      </c>
      <c r="G12893" s="95">
        <v>19774396.316345982</v>
      </c>
      <c r="H12893" s="99">
        <v>42994.169369569223</v>
      </c>
      <c r="I12893" s="99">
        <v>205.0979456208652</v>
      </c>
      <c r="J12893" s="96"/>
      <c r="K12893" s="96"/>
      <c r="L12893" s="96"/>
      <c r="M12893" s="96"/>
      <c r="N12893" s="96"/>
      <c r="O12893" s="96"/>
      <c r="P12893" s="96"/>
    </row>
    <row r="12894" spans="1:16" x14ac:dyDescent="0.25">
      <c r="A12894" s="97">
        <v>43827</v>
      </c>
      <c r="B12894" s="101">
        <v>62</v>
      </c>
      <c r="C12894" s="92" t="str">
        <f t="shared" si="603"/>
        <v>DELETE /funds-confirmation-consents/{ConsentId}</v>
      </c>
      <c r="D12894" s="94" t="s">
        <v>208</v>
      </c>
      <c r="E12894" s="93" t="str">
        <f t="shared" si="604"/>
        <v>CoF</v>
      </c>
      <c r="F12894" s="93" t="str">
        <f t="shared" si="605"/>
        <v>N</v>
      </c>
      <c r="G12894" s="95">
        <v>6914413.9182083467</v>
      </c>
      <c r="H12894" s="99">
        <v>12522.16646743467</v>
      </c>
      <c r="I12894" s="99">
        <v>120.82496143853287</v>
      </c>
      <c r="J12894" s="96"/>
      <c r="K12894" s="96"/>
      <c r="L12894" s="96"/>
      <c r="M12894" s="96"/>
      <c r="N12894" s="96"/>
      <c r="O12894" s="96"/>
      <c r="P12894" s="96"/>
    </row>
    <row r="12895" spans="1:16" x14ac:dyDescent="0.25">
      <c r="A12895" s="97">
        <v>43827</v>
      </c>
      <c r="B12895" s="101">
        <v>63</v>
      </c>
      <c r="C12895" s="92" t="str">
        <f t="shared" si="603"/>
        <v>POST /funds-confirmations</v>
      </c>
      <c r="D12895" s="94" t="s">
        <v>208</v>
      </c>
      <c r="E12895" s="93" t="str">
        <f t="shared" si="604"/>
        <v>CoF</v>
      </c>
      <c r="F12895" s="93" t="str">
        <f t="shared" si="605"/>
        <v>Y</v>
      </c>
      <c r="G12895" s="95">
        <v>9050578.1889294386</v>
      </c>
      <c r="H12895" s="99">
        <v>18654.637352212936</v>
      </c>
      <c r="I12895" s="99">
        <v>217.50723029456182</v>
      </c>
      <c r="J12895" s="96"/>
      <c r="K12895" s="96"/>
      <c r="L12895" s="96"/>
      <c r="M12895" s="96"/>
      <c r="N12895" s="96"/>
      <c r="O12895" s="96"/>
      <c r="P12895" s="96"/>
    </row>
    <row r="12896" spans="1:16" x14ac:dyDescent="0.25">
      <c r="A12896" s="97">
        <v>43827</v>
      </c>
      <c r="B12896" s="101">
        <v>75</v>
      </c>
      <c r="C12896" s="92" t="str">
        <f t="shared" si="603"/>
        <v>GET /domestic-payment-consents/{ConsentId}/funds-confirmation</v>
      </c>
      <c r="D12896" s="94" t="s">
        <v>208</v>
      </c>
      <c r="E12896" s="93" t="str">
        <f t="shared" si="604"/>
        <v>CoF</v>
      </c>
      <c r="F12896" s="93" t="str">
        <f t="shared" si="605"/>
        <v>Y</v>
      </c>
      <c r="G12896" s="95">
        <v>4218641.0353473807</v>
      </c>
      <c r="H12896" s="99">
        <v>6697.9772200070565</v>
      </c>
      <c r="I12896" s="99">
        <v>189.28657121423191</v>
      </c>
      <c r="J12896" s="96"/>
      <c r="K12896" s="96"/>
      <c r="L12896" s="96"/>
      <c r="M12896" s="96"/>
      <c r="N12896" s="96"/>
      <c r="O12896" s="96"/>
      <c r="P12896" s="96"/>
    </row>
    <row r="12897" spans="1:16" x14ac:dyDescent="0.25">
      <c r="A12897" s="97">
        <v>43827</v>
      </c>
      <c r="B12897" s="101">
        <v>76</v>
      </c>
      <c r="C12897" s="92" t="str">
        <f t="shared" si="603"/>
        <v>GET /international-payment-consents/{ConsentId}/funds-confirmation</v>
      </c>
      <c r="D12897" s="94" t="s">
        <v>208</v>
      </c>
      <c r="E12897" s="93" t="str">
        <f t="shared" si="604"/>
        <v>CoF</v>
      </c>
      <c r="F12897" s="93" t="str">
        <f t="shared" si="605"/>
        <v>Y</v>
      </c>
      <c r="G12897" s="95">
        <v>17086123.571951058</v>
      </c>
      <c r="H12897" s="103">
        <v>41307.070463858065</v>
      </c>
      <c r="I12897" s="103">
        <v>88.845143819631318</v>
      </c>
      <c r="J12897" s="96"/>
      <c r="K12897" s="96"/>
      <c r="L12897" s="96"/>
      <c r="M12897" s="96"/>
      <c r="N12897" s="96"/>
      <c r="O12897" s="96"/>
      <c r="P12897" s="96"/>
    </row>
    <row r="12898" spans="1:16" x14ac:dyDescent="0.25">
      <c r="A12898" s="97">
        <v>43827</v>
      </c>
      <c r="B12898" s="101">
        <v>77</v>
      </c>
      <c r="C12898" s="92" t="str">
        <f t="shared" si="603"/>
        <v>GET /international-scheduled-payment-consents/{ConsentId}/funds-confirmation</v>
      </c>
      <c r="D12898" s="94" t="s">
        <v>208</v>
      </c>
      <c r="E12898" s="93" t="str">
        <f t="shared" si="604"/>
        <v>CoF</v>
      </c>
      <c r="F12898" s="93" t="str">
        <f t="shared" si="605"/>
        <v>Y</v>
      </c>
      <c r="G12898" s="95">
        <v>33679950.532496862</v>
      </c>
      <c r="H12898" s="103">
        <v>50902.788022040746</v>
      </c>
      <c r="I12898" s="103">
        <v>9.3818723468973175</v>
      </c>
      <c r="J12898" s="96"/>
      <c r="K12898" s="96"/>
      <c r="L12898" s="96"/>
      <c r="M12898" s="96"/>
      <c r="N12898" s="96"/>
      <c r="O12898" s="96"/>
      <c r="P12898" s="96"/>
    </row>
    <row r="12899" spans="1:16" x14ac:dyDescent="0.25">
      <c r="A12899" s="97">
        <v>43827</v>
      </c>
      <c r="B12899" s="101">
        <v>78</v>
      </c>
      <c r="C12899" s="92" t="str">
        <f t="shared" si="603"/>
        <v>GET /accounts/{AccountId}/parties</v>
      </c>
      <c r="D12899" s="94" t="s">
        <v>208</v>
      </c>
      <c r="E12899" s="93" t="str">
        <f t="shared" si="604"/>
        <v>AISP</v>
      </c>
      <c r="F12899" s="93" t="str">
        <f t="shared" si="605"/>
        <v>Y</v>
      </c>
      <c r="G12899" s="104">
        <v>1246017.3540758234</v>
      </c>
      <c r="H12899" s="99">
        <v>50546.339826387681</v>
      </c>
      <c r="I12899" s="99">
        <v>0</v>
      </c>
      <c r="J12899" s="96"/>
      <c r="K12899" s="96"/>
      <c r="L12899" s="96"/>
      <c r="M12899" s="96"/>
      <c r="N12899" s="96"/>
      <c r="O12899" s="96"/>
      <c r="P12899" s="96"/>
    </row>
    <row r="12900" spans="1:16" x14ac:dyDescent="0.25">
      <c r="A12900" s="97">
        <v>43827</v>
      </c>
      <c r="B12900" s="101">
        <v>79</v>
      </c>
      <c r="C12900" s="92" t="str">
        <f t="shared" si="603"/>
        <v>GET /domestic-payments/{DomesticPaymentId}/payment-details</v>
      </c>
      <c r="D12900" s="94" t="s">
        <v>208</v>
      </c>
      <c r="E12900" s="93" t="str">
        <f t="shared" si="604"/>
        <v>PISP</v>
      </c>
      <c r="F12900" s="93" t="str">
        <f t="shared" si="605"/>
        <v>Y</v>
      </c>
      <c r="G12900" s="104">
        <v>35390161.676743463</v>
      </c>
      <c r="H12900" s="99">
        <v>42398.726871160892</v>
      </c>
      <c r="I12900" s="99">
        <v>74.047520842512213</v>
      </c>
      <c r="J12900" s="96"/>
      <c r="K12900" s="96"/>
      <c r="L12900" s="96"/>
      <c r="M12900" s="96"/>
      <c r="N12900" s="96"/>
      <c r="O12900" s="96"/>
      <c r="P12900" s="96"/>
    </row>
    <row r="12901" spans="1:16" x14ac:dyDescent="0.25">
      <c r="A12901" s="97">
        <v>43827</v>
      </c>
      <c r="B12901" s="101">
        <v>80</v>
      </c>
      <c r="C12901" s="92" t="str">
        <f t="shared" si="603"/>
        <v>GET /domestic-scheduled-payments/{DomesticScheduledPaymentId}/payment-details</v>
      </c>
      <c r="D12901" s="94" t="s">
        <v>208</v>
      </c>
      <c r="E12901" s="93" t="str">
        <f t="shared" si="604"/>
        <v>PISP</v>
      </c>
      <c r="F12901" s="93" t="str">
        <f t="shared" si="605"/>
        <v>Y</v>
      </c>
      <c r="G12901" s="104">
        <v>16244001.46363749</v>
      </c>
      <c r="H12901" s="99">
        <v>36486.734594123875</v>
      </c>
      <c r="I12901" s="99">
        <v>92.463883603594766</v>
      </c>
      <c r="J12901" s="96"/>
      <c r="K12901" s="96"/>
      <c r="L12901" s="96"/>
      <c r="M12901" s="96"/>
      <c r="N12901" s="96"/>
      <c r="O12901" s="96"/>
      <c r="P12901" s="96"/>
    </row>
    <row r="12902" spans="1:16" x14ac:dyDescent="0.25">
      <c r="A12902" s="97">
        <v>43827</v>
      </c>
      <c r="B12902" s="101">
        <v>81</v>
      </c>
      <c r="C12902" s="92" t="str">
        <f t="shared" si="603"/>
        <v>GET /domestic-standing-orders/{DomesticStandingOrderId}/payment-details</v>
      </c>
      <c r="D12902" s="94" t="s">
        <v>208</v>
      </c>
      <c r="E12902" s="93" t="str">
        <f t="shared" si="604"/>
        <v>PISP</v>
      </c>
      <c r="F12902" s="93" t="str">
        <f t="shared" si="605"/>
        <v>Y</v>
      </c>
      <c r="G12902" s="104">
        <v>6714812.235389499</v>
      </c>
      <c r="H12902" s="99">
        <v>8306.5424299864753</v>
      </c>
      <c r="I12902" s="99">
        <v>262.08309864430908</v>
      </c>
      <c r="J12902" s="96"/>
      <c r="K12902" s="96"/>
      <c r="L12902" s="96"/>
      <c r="M12902" s="96"/>
      <c r="N12902" s="96"/>
      <c r="O12902" s="96"/>
      <c r="P12902" s="96"/>
    </row>
    <row r="12903" spans="1:16" x14ac:dyDescent="0.25">
      <c r="A12903" s="97">
        <v>43827</v>
      </c>
      <c r="B12903" s="101">
        <v>82</v>
      </c>
      <c r="C12903" s="92" t="str">
        <f t="shared" si="603"/>
        <v>GET /international-payments/{InternationalPaymentId}/payment-details</v>
      </c>
      <c r="D12903" s="94" t="s">
        <v>208</v>
      </c>
      <c r="E12903" s="93" t="str">
        <f t="shared" si="604"/>
        <v>PISP</v>
      </c>
      <c r="F12903" s="93" t="str">
        <f t="shared" si="605"/>
        <v>Y</v>
      </c>
      <c r="G12903" s="104">
        <v>15418498.536480755</v>
      </c>
      <c r="H12903" s="99">
        <v>20493.840333931708</v>
      </c>
      <c r="I12903" s="99">
        <v>67.808900547900535</v>
      </c>
      <c r="J12903" s="96"/>
      <c r="K12903" s="96"/>
      <c r="L12903" s="96"/>
      <c r="M12903" s="96"/>
      <c r="N12903" s="96"/>
      <c r="O12903" s="96"/>
      <c r="P12903" s="96"/>
    </row>
    <row r="12904" spans="1:16" x14ac:dyDescent="0.25">
      <c r="A12904" s="97">
        <v>43827</v>
      </c>
      <c r="B12904" s="101">
        <v>83</v>
      </c>
      <c r="C12904" s="92" t="str">
        <f t="shared" si="603"/>
        <v>GET /international-scheduled-payments/{InternationalScheduledPaymentId}/payment-details</v>
      </c>
      <c r="D12904" s="94" t="s">
        <v>208</v>
      </c>
      <c r="E12904" s="93" t="str">
        <f t="shared" si="604"/>
        <v>PISP</v>
      </c>
      <c r="F12904" s="93" t="str">
        <f t="shared" si="605"/>
        <v>Y</v>
      </c>
      <c r="G12904" s="104">
        <v>24982969.973387547</v>
      </c>
      <c r="H12904" s="99">
        <v>38615.401470385004</v>
      </c>
      <c r="I12904" s="99">
        <v>59.717894859151528</v>
      </c>
      <c r="J12904" s="96"/>
      <c r="K12904" s="96"/>
      <c r="L12904" s="96"/>
      <c r="M12904" s="96"/>
      <c r="N12904" s="96"/>
      <c r="O12904" s="96"/>
      <c r="P12904" s="96"/>
    </row>
    <row r="12905" spans="1:16" x14ac:dyDescent="0.25">
      <c r="A12905" s="97">
        <v>43827</v>
      </c>
      <c r="B12905" s="101">
        <v>84</v>
      </c>
      <c r="C12905" s="92" t="str">
        <f t="shared" si="603"/>
        <v>GET /international-standing-orders/{InternationalStandingOrderPaymentId}/payment-details</v>
      </c>
      <c r="D12905" s="94" t="s">
        <v>208</v>
      </c>
      <c r="E12905" s="93" t="str">
        <f t="shared" si="604"/>
        <v>PISP</v>
      </c>
      <c r="F12905" s="93" t="str">
        <f t="shared" si="605"/>
        <v>Y</v>
      </c>
      <c r="G12905" s="104">
        <v>7228896.2091733254</v>
      </c>
      <c r="H12905" s="99">
        <v>17075.524618587315</v>
      </c>
      <c r="I12905" s="99">
        <v>80.158590962780309</v>
      </c>
      <c r="J12905" s="96"/>
      <c r="K12905" s="96"/>
      <c r="L12905" s="96"/>
      <c r="M12905" s="96"/>
      <c r="N12905" s="96"/>
      <c r="O12905" s="96"/>
      <c r="P12905" s="96"/>
    </row>
    <row r="12906" spans="1:16" x14ac:dyDescent="0.25">
      <c r="A12906" s="97">
        <v>43827</v>
      </c>
      <c r="B12906" s="101">
        <v>85</v>
      </c>
      <c r="C12906" s="92" t="str">
        <f t="shared" si="603"/>
        <v>GET /file-payments/{FilePaymentId}/payment-details</v>
      </c>
      <c r="D12906" s="94" t="s">
        <v>208</v>
      </c>
      <c r="E12906" s="93" t="str">
        <f t="shared" si="604"/>
        <v>PISP</v>
      </c>
      <c r="F12906" s="93" t="str">
        <f t="shared" si="605"/>
        <v>Y</v>
      </c>
      <c r="G12906" s="104">
        <v>61447939.919572011</v>
      </c>
      <c r="H12906" s="99">
        <v>2593.9814015872189</v>
      </c>
      <c r="I12906" s="99">
        <v>99.35555031659419</v>
      </c>
      <c r="J12906" s="96"/>
      <c r="K12906" s="96"/>
      <c r="L12906" s="96"/>
      <c r="M12906" s="96"/>
      <c r="N12906" s="96"/>
      <c r="O12906" s="96"/>
      <c r="P12906" s="96"/>
    </row>
    <row r="12907" spans="1:16" x14ac:dyDescent="0.25">
      <c r="A12907" s="97">
        <v>43827</v>
      </c>
      <c r="B12907" s="101">
        <v>86</v>
      </c>
      <c r="C12907" s="92" t="str">
        <f t="shared" si="603"/>
        <v>POST /event-subscriptions</v>
      </c>
      <c r="D12907" s="94" t="s">
        <v>208</v>
      </c>
      <c r="E12907" s="93" t="str">
        <f t="shared" si="604"/>
        <v>Notifications</v>
      </c>
      <c r="F12907" s="93" t="str">
        <f t="shared" si="605"/>
        <v>N</v>
      </c>
      <c r="G12907" s="104">
        <v>11222524.842817318</v>
      </c>
      <c r="H12907" s="99">
        <v>13949.164389649994</v>
      </c>
      <c r="I12907" s="99">
        <v>11.696353316392356</v>
      </c>
      <c r="J12907" s="96"/>
      <c r="K12907" s="96"/>
      <c r="L12907" s="96"/>
      <c r="M12907" s="96"/>
      <c r="N12907" s="96"/>
      <c r="O12907" s="96"/>
      <c r="P12907" s="96"/>
    </row>
    <row r="12908" spans="1:16" x14ac:dyDescent="0.25">
      <c r="A12908" s="97">
        <v>43827</v>
      </c>
      <c r="B12908" s="101">
        <v>87</v>
      </c>
      <c r="C12908" s="92" t="str">
        <f t="shared" si="603"/>
        <v>GET /event-subscriptions</v>
      </c>
      <c r="D12908" s="94" t="s">
        <v>208</v>
      </c>
      <c r="E12908" s="93" t="str">
        <f t="shared" si="604"/>
        <v>Notifications</v>
      </c>
      <c r="F12908" s="93" t="str">
        <f t="shared" si="605"/>
        <v>N</v>
      </c>
      <c r="G12908" s="104">
        <v>17796956.684711386</v>
      </c>
      <c r="H12908" s="99">
        <v>38694.752432612302</v>
      </c>
      <c r="I12908" s="99">
        <v>184.58815105877869</v>
      </c>
      <c r="J12908" s="96"/>
      <c r="K12908" s="96"/>
      <c r="L12908" s="96"/>
      <c r="M12908" s="96"/>
      <c r="N12908" s="96"/>
      <c r="O12908" s="96"/>
      <c r="P12908" s="96"/>
    </row>
    <row r="12909" spans="1:16" x14ac:dyDescent="0.25">
      <c r="A12909" s="97">
        <v>43827</v>
      </c>
      <c r="B12909" s="101">
        <v>88</v>
      </c>
      <c r="C12909" s="92" t="str">
        <f t="shared" si="603"/>
        <v>PUT /event-subscriptions/{EventSubscriptionId}</v>
      </c>
      <c r="D12909" s="94" t="s">
        <v>208</v>
      </c>
      <c r="E12909" s="93" t="str">
        <f t="shared" si="604"/>
        <v>Notifications</v>
      </c>
      <c r="F12909" s="93" t="str">
        <f t="shared" si="605"/>
        <v>N</v>
      </c>
      <c r="G12909" s="104">
        <v>11783651.084958185</v>
      </c>
      <c r="H12909" s="99">
        <v>14646.622609132493</v>
      </c>
      <c r="I12909" s="99">
        <v>12.281170982211975</v>
      </c>
      <c r="J12909" s="96"/>
      <c r="K12909" s="96"/>
      <c r="L12909" s="96"/>
      <c r="M12909" s="96"/>
      <c r="N12909" s="96"/>
      <c r="O12909" s="96"/>
      <c r="P12909" s="96"/>
    </row>
    <row r="12910" spans="1:16" x14ac:dyDescent="0.25">
      <c r="A12910" s="97">
        <v>43827</v>
      </c>
      <c r="B12910" s="101">
        <v>89</v>
      </c>
      <c r="C12910" s="92" t="str">
        <f t="shared" si="603"/>
        <v>DELETE /event-subscriptions/{EventSubscriptionId}</v>
      </c>
      <c r="D12910" s="94" t="s">
        <v>208</v>
      </c>
      <c r="E12910" s="93" t="str">
        <f t="shared" si="604"/>
        <v>Notifications</v>
      </c>
      <c r="F12910" s="93" t="str">
        <f t="shared" si="605"/>
        <v>N</v>
      </c>
      <c r="G12910" s="104">
        <v>7605855.3100291817</v>
      </c>
      <c r="H12910" s="99">
        <v>13774.383114178139</v>
      </c>
      <c r="I12910" s="99">
        <v>132.90745758238617</v>
      </c>
      <c r="J12910" s="96"/>
      <c r="K12910" s="96"/>
      <c r="L12910" s="96"/>
      <c r="M12910" s="96"/>
      <c r="N12910" s="96"/>
      <c r="O12910" s="96"/>
      <c r="P12910" s="96"/>
    </row>
    <row r="12911" spans="1:16" x14ac:dyDescent="0.25">
      <c r="A12911" s="97">
        <v>43827</v>
      </c>
      <c r="B12911" s="101">
        <v>90</v>
      </c>
      <c r="C12911" s="92" t="str">
        <f t="shared" si="603"/>
        <v>POST /event-notifications</v>
      </c>
      <c r="D12911" s="94" t="s">
        <v>208</v>
      </c>
      <c r="E12911" s="93" t="str">
        <f t="shared" si="604"/>
        <v>Notifications</v>
      </c>
      <c r="F12911" s="93" t="str">
        <f t="shared" si="605"/>
        <v>N</v>
      </c>
      <c r="G12911" s="104">
        <v>8598049.2794829663</v>
      </c>
      <c r="H12911" s="99">
        <v>17721.905484602288</v>
      </c>
      <c r="I12911" s="99">
        <v>206.63186877983372</v>
      </c>
      <c r="J12911" s="96"/>
      <c r="K12911" s="96"/>
      <c r="L12911" s="96"/>
      <c r="M12911" s="96"/>
      <c r="N12911" s="96"/>
      <c r="O12911" s="96"/>
      <c r="P12911" s="96"/>
    </row>
    <row r="12912" spans="1:16" x14ac:dyDescent="0.25">
      <c r="A12912" s="97">
        <v>43827</v>
      </c>
      <c r="B12912" s="101">
        <v>91</v>
      </c>
      <c r="C12912" s="92" t="str">
        <f t="shared" si="603"/>
        <v>POST /events</v>
      </c>
      <c r="D12912" s="94" t="s">
        <v>208</v>
      </c>
      <c r="E12912" s="93" t="str">
        <f t="shared" si="604"/>
        <v>Notifications</v>
      </c>
      <c r="F12912" s="93" t="str">
        <f t="shared" si="605"/>
        <v>N</v>
      </c>
      <c r="G12912" s="104">
        <v>6222972.5263875118</v>
      </c>
      <c r="H12912" s="99">
        <v>11269.949820691203</v>
      </c>
      <c r="I12912" s="99">
        <v>108.74246529467958</v>
      </c>
      <c r="J12912" s="96"/>
      <c r="K12912" s="96"/>
      <c r="L12912" s="96"/>
      <c r="M12912" s="96"/>
      <c r="N12912" s="96"/>
      <c r="O12912" s="96"/>
      <c r="P12912" s="96"/>
    </row>
    <row r="12913" spans="1:16" x14ac:dyDescent="0.25">
      <c r="A12913" s="97">
        <v>43828</v>
      </c>
      <c r="B12913" s="101">
        <v>0</v>
      </c>
      <c r="C12913" s="92" t="str">
        <f t="shared" si="603"/>
        <v>OIDC endpoints for token IDs</v>
      </c>
      <c r="D12913" s="94" t="s">
        <v>207</v>
      </c>
      <c r="E12913" s="93" t="str">
        <f t="shared" si="604"/>
        <v>OIDC</v>
      </c>
      <c r="F12913" s="93" t="str">
        <f t="shared" si="605"/>
        <v>N</v>
      </c>
      <c r="G12913" s="111">
        <v>833533157.02356315</v>
      </c>
      <c r="H12913" s="99">
        <v>1820708.3955098689</v>
      </c>
      <c r="I12913" s="99">
        <v>598.15349030027107</v>
      </c>
      <c r="J12913" s="96"/>
      <c r="K12913" s="96"/>
      <c r="L12913" s="96"/>
      <c r="M12913" s="96"/>
      <c r="N12913" s="96"/>
      <c r="O12913" s="96"/>
      <c r="P12913" s="96"/>
    </row>
    <row r="12914" spans="1:16" x14ac:dyDescent="0.25">
      <c r="A12914" s="100">
        <v>43828</v>
      </c>
      <c r="B12914" s="101">
        <v>1</v>
      </c>
      <c r="C12914" s="92" t="str">
        <f t="shared" si="603"/>
        <v>POST /account-access-consents</v>
      </c>
      <c r="D12914" s="94" t="s">
        <v>207</v>
      </c>
      <c r="E12914" s="93" t="str">
        <f t="shared" si="604"/>
        <v>AISP</v>
      </c>
      <c r="F12914" s="93" t="str">
        <f t="shared" si="605"/>
        <v>N</v>
      </c>
      <c r="G12914" s="95">
        <v>691118.42463932931</v>
      </c>
      <c r="H12914" s="101">
        <v>28499.417919587748</v>
      </c>
      <c r="I12914" s="101">
        <v>102.64571983771336</v>
      </c>
      <c r="J12914" s="96"/>
      <c r="K12914" s="96"/>
      <c r="L12914" s="96"/>
      <c r="M12914" s="96"/>
      <c r="N12914" s="96"/>
      <c r="O12914" s="96"/>
      <c r="P12914" s="96"/>
    </row>
    <row r="12915" spans="1:16" x14ac:dyDescent="0.25">
      <c r="A12915" s="100">
        <v>43828</v>
      </c>
      <c r="B12915" s="101">
        <v>2</v>
      </c>
      <c r="C12915" s="92" t="str">
        <f t="shared" si="603"/>
        <v>GET /account-access-consents/{ConsentId}</v>
      </c>
      <c r="D12915" s="94" t="s">
        <v>207</v>
      </c>
      <c r="E12915" s="93" t="str">
        <f t="shared" si="604"/>
        <v>AISP</v>
      </c>
      <c r="F12915" s="93" t="str">
        <f t="shared" si="605"/>
        <v>N</v>
      </c>
      <c r="G12915" s="95">
        <v>1501320.5681407789</v>
      </c>
      <c r="H12915" s="101">
        <v>28865.927831440724</v>
      </c>
      <c r="I12915" s="101">
        <v>39.421472381789719</v>
      </c>
      <c r="J12915" s="96"/>
      <c r="K12915" s="96"/>
      <c r="L12915" s="96"/>
      <c r="M12915" s="96"/>
      <c r="N12915" s="96"/>
      <c r="O12915" s="96"/>
      <c r="P12915" s="96"/>
    </row>
    <row r="12916" spans="1:16" x14ac:dyDescent="0.25">
      <c r="A12916" s="100">
        <v>43828</v>
      </c>
      <c r="B12916" s="101">
        <v>3</v>
      </c>
      <c r="C12916" s="92" t="str">
        <f t="shared" si="603"/>
        <v>DELETE /account-access-consents/{ConsentId}</v>
      </c>
      <c r="D12916" s="94" t="s">
        <v>207</v>
      </c>
      <c r="E12916" s="93" t="str">
        <f t="shared" si="604"/>
        <v>AISP</v>
      </c>
      <c r="F12916" s="93" t="str">
        <f t="shared" si="605"/>
        <v>N</v>
      </c>
      <c r="G12916" s="95">
        <v>728368.82385170483</v>
      </c>
      <c r="H12916" s="101">
        <v>26180.991424123604</v>
      </c>
      <c r="I12916" s="101">
        <v>272.39557153727327</v>
      </c>
      <c r="J12916" s="96"/>
      <c r="K12916" s="96"/>
      <c r="L12916" s="96"/>
      <c r="M12916" s="96"/>
      <c r="N12916" s="96"/>
      <c r="O12916" s="96"/>
      <c r="P12916" s="96"/>
    </row>
    <row r="12917" spans="1:16" x14ac:dyDescent="0.25">
      <c r="A12917" s="100">
        <v>43828</v>
      </c>
      <c r="B12917" s="101">
        <v>4</v>
      </c>
      <c r="C12917" s="92" t="str">
        <f t="shared" si="603"/>
        <v>GET /accounts</v>
      </c>
      <c r="D12917" s="94" t="s">
        <v>207</v>
      </c>
      <c r="E12917" s="93" t="str">
        <f t="shared" si="604"/>
        <v>AISP</v>
      </c>
      <c r="F12917" s="93" t="str">
        <f t="shared" si="605"/>
        <v>Y</v>
      </c>
      <c r="G12917" s="95">
        <v>1809008.6799938525</v>
      </c>
      <c r="H12917" s="101">
        <v>30147.35187888972</v>
      </c>
      <c r="I12917" s="101">
        <v>70.3091871579133</v>
      </c>
      <c r="J12917" s="96"/>
      <c r="K12917" s="96"/>
      <c r="L12917" s="96"/>
      <c r="M12917" s="96"/>
      <c r="N12917" s="96"/>
      <c r="O12917" s="96"/>
      <c r="P12917" s="96"/>
    </row>
    <row r="12918" spans="1:16" x14ac:dyDescent="0.25">
      <c r="A12918" s="100">
        <v>43828</v>
      </c>
      <c r="B12918" s="101">
        <v>5</v>
      </c>
      <c r="C12918" s="92" t="str">
        <f t="shared" si="603"/>
        <v>GET /accounts/{AccountId}</v>
      </c>
      <c r="D12918" s="94" t="s">
        <v>207</v>
      </c>
      <c r="E12918" s="93" t="str">
        <f t="shared" si="604"/>
        <v>AISP</v>
      </c>
      <c r="F12918" s="93" t="str">
        <f t="shared" si="605"/>
        <v>Y</v>
      </c>
      <c r="G12918" s="95">
        <v>3068487.709177115</v>
      </c>
      <c r="H12918" s="101">
        <v>44111.187340545541</v>
      </c>
      <c r="I12918" s="101">
        <v>103.46282067850291</v>
      </c>
      <c r="J12918" s="96"/>
      <c r="K12918" s="96"/>
      <c r="L12918" s="96"/>
      <c r="M12918" s="96"/>
      <c r="N12918" s="96"/>
      <c r="O12918" s="96"/>
      <c r="P12918" s="96"/>
    </row>
    <row r="12919" spans="1:16" x14ac:dyDescent="0.25">
      <c r="A12919" s="100">
        <v>43828</v>
      </c>
      <c r="B12919" s="101">
        <v>6</v>
      </c>
      <c r="C12919" s="92" t="str">
        <f t="shared" si="603"/>
        <v>GET /accounts/{AccountId}/balances</v>
      </c>
      <c r="D12919" s="94" t="s">
        <v>207</v>
      </c>
      <c r="E12919" s="93" t="str">
        <f t="shared" si="604"/>
        <v>AISP</v>
      </c>
      <c r="F12919" s="93" t="str">
        <f t="shared" si="605"/>
        <v>Y</v>
      </c>
      <c r="G12919" s="95">
        <v>1995519.439105846</v>
      </c>
      <c r="H12919" s="101">
        <v>28311.804878977917</v>
      </c>
      <c r="I12919" s="101">
        <v>153.77334745118253</v>
      </c>
      <c r="J12919" s="96"/>
      <c r="K12919" s="96"/>
      <c r="L12919" s="96"/>
      <c r="M12919" s="96"/>
      <c r="N12919" s="96"/>
      <c r="O12919" s="96"/>
      <c r="P12919" s="96"/>
    </row>
    <row r="12920" spans="1:16" x14ac:dyDescent="0.25">
      <c r="A12920" s="100">
        <v>43828</v>
      </c>
      <c r="B12920" s="101">
        <v>7</v>
      </c>
      <c r="C12920" s="92" t="str">
        <f t="shared" si="603"/>
        <v>GET /balances</v>
      </c>
      <c r="D12920" s="94" t="s">
        <v>207</v>
      </c>
      <c r="E12920" s="93" t="str">
        <f t="shared" si="604"/>
        <v>AISP</v>
      </c>
      <c r="F12920" s="93" t="str">
        <f t="shared" si="605"/>
        <v>Y</v>
      </c>
      <c r="G12920" s="95">
        <v>1288709.8564561673</v>
      </c>
      <c r="H12920" s="101">
        <v>22672.093434720595</v>
      </c>
      <c r="I12920" s="101">
        <v>156.10536434247203</v>
      </c>
      <c r="J12920" s="96"/>
      <c r="K12920" s="96"/>
      <c r="L12920" s="96"/>
      <c r="M12920" s="96"/>
      <c r="N12920" s="96"/>
      <c r="O12920" s="96"/>
      <c r="P12920" s="96"/>
    </row>
    <row r="12921" spans="1:16" x14ac:dyDescent="0.25">
      <c r="A12921" s="100">
        <v>43828</v>
      </c>
      <c r="B12921" s="101">
        <v>8</v>
      </c>
      <c r="C12921" s="92" t="str">
        <f t="shared" si="603"/>
        <v>GET /accounts/{AccountId}/transactions</v>
      </c>
      <c r="D12921" s="94" t="s">
        <v>207</v>
      </c>
      <c r="E12921" s="93" t="str">
        <f t="shared" si="604"/>
        <v>AISP</v>
      </c>
      <c r="F12921" s="93" t="str">
        <f t="shared" si="605"/>
        <v>Y</v>
      </c>
      <c r="G12921" s="95">
        <v>41741047.915141374</v>
      </c>
      <c r="H12921" s="101">
        <v>21919.892544497001</v>
      </c>
      <c r="I12921" s="101">
        <v>192.29216922670022</v>
      </c>
      <c r="J12921" s="96"/>
      <c r="K12921" s="96"/>
      <c r="L12921" s="96"/>
      <c r="M12921" s="96"/>
      <c r="N12921" s="96"/>
      <c r="O12921" s="96"/>
      <c r="P12921" s="96"/>
    </row>
    <row r="12922" spans="1:16" x14ac:dyDescent="0.25">
      <c r="A12922" s="100">
        <v>43828</v>
      </c>
      <c r="B12922" s="101">
        <v>9</v>
      </c>
      <c r="C12922" s="92" t="str">
        <f t="shared" si="603"/>
        <v>GET /transactions</v>
      </c>
      <c r="D12922" s="94" t="s">
        <v>207</v>
      </c>
      <c r="E12922" s="93" t="str">
        <f t="shared" si="604"/>
        <v>AISP</v>
      </c>
      <c r="F12922" s="93" t="str">
        <f t="shared" si="605"/>
        <v>Y</v>
      </c>
      <c r="G12922" s="95">
        <v>386371608.14875925</v>
      </c>
      <c r="H12922" s="101">
        <v>40150.804120952118</v>
      </c>
      <c r="I12922" s="101">
        <v>36.363718102190134</v>
      </c>
      <c r="J12922" s="96"/>
      <c r="K12922" s="96"/>
      <c r="L12922" s="96"/>
      <c r="M12922" s="96"/>
      <c r="N12922" s="96"/>
      <c r="O12922" s="96"/>
      <c r="P12922" s="96"/>
    </row>
    <row r="12923" spans="1:16" x14ac:dyDescent="0.25">
      <c r="A12923" s="100">
        <v>43828</v>
      </c>
      <c r="B12923" s="101">
        <v>10</v>
      </c>
      <c r="C12923" s="92" t="str">
        <f t="shared" si="603"/>
        <v>GET /accounts/{AccountId}/beneficiaries</v>
      </c>
      <c r="D12923" s="94" t="s">
        <v>207</v>
      </c>
      <c r="E12923" s="93" t="str">
        <f t="shared" si="604"/>
        <v>AISP</v>
      </c>
      <c r="F12923" s="93" t="str">
        <f t="shared" si="605"/>
        <v>Y</v>
      </c>
      <c r="G12923" s="95">
        <v>2213093.7492923541</v>
      </c>
      <c r="H12923" s="102">
        <v>30172.973527814323</v>
      </c>
      <c r="I12923" s="102">
        <v>151.13302628113496</v>
      </c>
      <c r="J12923" s="96"/>
      <c r="K12923" s="96"/>
      <c r="L12923" s="96"/>
      <c r="M12923" s="96"/>
      <c r="N12923" s="96"/>
      <c r="O12923" s="96"/>
      <c r="P12923" s="96"/>
    </row>
    <row r="12924" spans="1:16" x14ac:dyDescent="0.25">
      <c r="A12924" s="100">
        <v>43828</v>
      </c>
      <c r="B12924" s="101">
        <v>11</v>
      </c>
      <c r="C12924" s="92" t="str">
        <f t="shared" si="603"/>
        <v>GET /beneficiaries</v>
      </c>
      <c r="D12924" s="94" t="s">
        <v>207</v>
      </c>
      <c r="E12924" s="93" t="str">
        <f t="shared" si="604"/>
        <v>AISP</v>
      </c>
      <c r="F12924" s="93" t="str">
        <f t="shared" si="605"/>
        <v>Y</v>
      </c>
      <c r="G12924" s="95">
        <v>3441488.7814628184</v>
      </c>
      <c r="H12924" s="102">
        <v>38380.513363093029</v>
      </c>
      <c r="I12924" s="102">
        <v>35.97681994332946</v>
      </c>
      <c r="J12924" s="96"/>
      <c r="K12924" s="96"/>
      <c r="L12924" s="96"/>
      <c r="M12924" s="96"/>
      <c r="N12924" s="96"/>
      <c r="O12924" s="96"/>
      <c r="P12924" s="96"/>
    </row>
    <row r="12925" spans="1:16" x14ac:dyDescent="0.25">
      <c r="A12925" s="100">
        <v>43828</v>
      </c>
      <c r="B12925" s="101">
        <v>12</v>
      </c>
      <c r="C12925" s="92" t="str">
        <f t="shared" si="603"/>
        <v>GET /accounts/{AccountId}/direct-debits</v>
      </c>
      <c r="D12925" s="94" t="s">
        <v>207</v>
      </c>
      <c r="E12925" s="93" t="str">
        <f t="shared" si="604"/>
        <v>AISP</v>
      </c>
      <c r="F12925" s="93" t="str">
        <f t="shared" si="605"/>
        <v>Y</v>
      </c>
      <c r="G12925" s="95">
        <v>2348070.3191159563</v>
      </c>
      <c r="H12925" s="102">
        <v>32824.230037919013</v>
      </c>
      <c r="I12925" s="102">
        <v>195.64468504350367</v>
      </c>
      <c r="J12925" s="96"/>
      <c r="K12925" s="96"/>
      <c r="L12925" s="96"/>
      <c r="M12925" s="96"/>
      <c r="N12925" s="96"/>
      <c r="O12925" s="96"/>
      <c r="P12925" s="96"/>
    </row>
    <row r="12926" spans="1:16" x14ac:dyDescent="0.25">
      <c r="A12926" s="100">
        <v>43828</v>
      </c>
      <c r="B12926" s="101">
        <v>13</v>
      </c>
      <c r="C12926" s="92" t="str">
        <f t="shared" si="603"/>
        <v>GET /direct-debits</v>
      </c>
      <c r="D12926" s="94" t="s">
        <v>207</v>
      </c>
      <c r="E12926" s="93" t="str">
        <f t="shared" si="604"/>
        <v>AISP</v>
      </c>
      <c r="F12926" s="93" t="str">
        <f t="shared" si="605"/>
        <v>Y</v>
      </c>
      <c r="G12926" s="95">
        <v>2292325.7852353016</v>
      </c>
      <c r="H12926" s="102">
        <v>22398.087034689735</v>
      </c>
      <c r="I12926" s="102">
        <v>210.42431343020394</v>
      </c>
      <c r="J12926" s="96"/>
      <c r="K12926" s="96"/>
      <c r="L12926" s="96"/>
      <c r="M12926" s="96"/>
      <c r="N12926" s="96"/>
      <c r="O12926" s="96"/>
      <c r="P12926" s="96"/>
    </row>
    <row r="12927" spans="1:16" x14ac:dyDescent="0.25">
      <c r="A12927" s="100">
        <v>43828</v>
      </c>
      <c r="B12927" s="101">
        <v>14</v>
      </c>
      <c r="C12927" s="92" t="str">
        <f t="shared" si="603"/>
        <v>GET /accounts/{AccountId}/standing-orders</v>
      </c>
      <c r="D12927" s="94" t="s">
        <v>207</v>
      </c>
      <c r="E12927" s="93" t="str">
        <f t="shared" si="604"/>
        <v>AISP</v>
      </c>
      <c r="F12927" s="93" t="str">
        <f t="shared" si="605"/>
        <v>Y</v>
      </c>
      <c r="G12927" s="95">
        <v>1000669.45698386</v>
      </c>
      <c r="H12927" s="102">
        <v>18671.870243474474</v>
      </c>
      <c r="I12927" s="102">
        <v>142.85430304881876</v>
      </c>
      <c r="J12927" s="96"/>
      <c r="K12927" s="96"/>
      <c r="L12927" s="96"/>
      <c r="M12927" s="96"/>
      <c r="N12927" s="96"/>
      <c r="O12927" s="96"/>
      <c r="P12927" s="96"/>
    </row>
    <row r="12928" spans="1:16" x14ac:dyDescent="0.25">
      <c r="A12928" s="100">
        <v>43828</v>
      </c>
      <c r="B12928" s="101">
        <v>15</v>
      </c>
      <c r="C12928" s="92" t="str">
        <f t="shared" si="603"/>
        <v>GET /standing-orders</v>
      </c>
      <c r="D12928" s="94" t="s">
        <v>207</v>
      </c>
      <c r="E12928" s="93" t="str">
        <f t="shared" si="604"/>
        <v>AISP</v>
      </c>
      <c r="F12928" s="93" t="str">
        <f t="shared" si="605"/>
        <v>Y</v>
      </c>
      <c r="G12928" s="95">
        <v>1765006.7043663606</v>
      </c>
      <c r="H12928" s="102">
        <v>43425.016804694096</v>
      </c>
      <c r="I12928" s="102">
        <v>149.72477713080121</v>
      </c>
      <c r="J12928" s="96"/>
      <c r="K12928" s="96"/>
      <c r="L12928" s="96"/>
      <c r="M12928" s="96"/>
      <c r="N12928" s="96"/>
      <c r="O12928" s="96"/>
      <c r="P12928" s="96"/>
    </row>
    <row r="12929" spans="1:16" x14ac:dyDescent="0.25">
      <c r="A12929" s="100">
        <v>43828</v>
      </c>
      <c r="B12929" s="101">
        <v>16</v>
      </c>
      <c r="C12929" s="92" t="str">
        <f t="shared" si="603"/>
        <v>GET /accounts/{AccountId}/product</v>
      </c>
      <c r="D12929" s="94" t="s">
        <v>207</v>
      </c>
      <c r="E12929" s="93" t="str">
        <f t="shared" si="604"/>
        <v>AISP</v>
      </c>
      <c r="F12929" s="93" t="str">
        <f t="shared" si="605"/>
        <v>Y</v>
      </c>
      <c r="G12929" s="95">
        <v>401354.15592944901</v>
      </c>
      <c r="H12929" s="102">
        <v>5133.2979173926396</v>
      </c>
      <c r="I12929" s="102">
        <v>173.13742335149965</v>
      </c>
      <c r="J12929" s="96"/>
      <c r="K12929" s="96"/>
      <c r="L12929" s="96"/>
      <c r="M12929" s="96"/>
      <c r="N12929" s="96"/>
      <c r="O12929" s="96"/>
      <c r="P12929" s="96"/>
    </row>
    <row r="12930" spans="1:16" x14ac:dyDescent="0.25">
      <c r="A12930" s="100">
        <v>43828</v>
      </c>
      <c r="B12930" s="101">
        <v>17</v>
      </c>
      <c r="C12930" s="92" t="str">
        <f t="shared" si="603"/>
        <v>GET /products</v>
      </c>
      <c r="D12930" s="94" t="s">
        <v>207</v>
      </c>
      <c r="E12930" s="93" t="str">
        <f t="shared" si="604"/>
        <v>AISP</v>
      </c>
      <c r="F12930" s="93" t="str">
        <f t="shared" si="605"/>
        <v>Y</v>
      </c>
      <c r="G12930" s="95">
        <v>964824.35626182554</v>
      </c>
      <c r="H12930" s="102">
        <v>34625.950984309253</v>
      </c>
      <c r="I12930" s="102">
        <v>223.06404011650901</v>
      </c>
      <c r="J12930" s="96"/>
      <c r="K12930" s="96"/>
      <c r="L12930" s="96"/>
      <c r="M12930" s="96"/>
      <c r="N12930" s="96"/>
      <c r="O12930" s="96"/>
      <c r="P12930" s="96"/>
    </row>
    <row r="12931" spans="1:16" x14ac:dyDescent="0.25">
      <c r="A12931" s="100">
        <v>43828</v>
      </c>
      <c r="B12931" s="101">
        <v>18</v>
      </c>
      <c r="C12931" s="92" t="str">
        <f t="shared" si="603"/>
        <v>GET /accounts/{AccountId}/offers</v>
      </c>
      <c r="D12931" s="94" t="s">
        <v>207</v>
      </c>
      <c r="E12931" s="93" t="str">
        <f t="shared" si="604"/>
        <v>AISP</v>
      </c>
      <c r="F12931" s="93" t="str">
        <f t="shared" si="605"/>
        <v>Y</v>
      </c>
      <c r="G12931" s="95">
        <v>921125.97468491155</v>
      </c>
      <c r="H12931" s="102">
        <v>37723.322675182353</v>
      </c>
      <c r="I12931" s="102">
        <v>267.39912866346771</v>
      </c>
      <c r="J12931" s="96"/>
      <c r="K12931" s="96"/>
      <c r="L12931" s="96"/>
      <c r="M12931" s="96"/>
      <c r="N12931" s="96"/>
      <c r="O12931" s="96"/>
      <c r="P12931" s="96"/>
    </row>
    <row r="12932" spans="1:16" x14ac:dyDescent="0.25">
      <c r="A12932" s="100">
        <v>43828</v>
      </c>
      <c r="B12932" s="101">
        <v>19</v>
      </c>
      <c r="C12932" s="92" t="str">
        <f t="shared" si="603"/>
        <v>GET /offers</v>
      </c>
      <c r="D12932" s="94" t="s">
        <v>207</v>
      </c>
      <c r="E12932" s="93" t="str">
        <f t="shared" si="604"/>
        <v>AISP</v>
      </c>
      <c r="F12932" s="93" t="str">
        <f t="shared" si="605"/>
        <v>Y</v>
      </c>
      <c r="G12932" s="95">
        <v>3855020.4802216678</v>
      </c>
      <c r="H12932" s="102">
        <v>40194.105397366351</v>
      </c>
      <c r="I12932" s="102">
        <v>185.74502110284067</v>
      </c>
      <c r="J12932" s="96"/>
      <c r="K12932" s="96"/>
      <c r="L12932" s="96"/>
      <c r="M12932" s="96"/>
      <c r="N12932" s="96"/>
      <c r="O12932" s="96"/>
      <c r="P12932" s="96"/>
    </row>
    <row r="12933" spans="1:16" x14ac:dyDescent="0.25">
      <c r="A12933" s="100">
        <v>43828</v>
      </c>
      <c r="B12933" s="101">
        <v>20</v>
      </c>
      <c r="C12933" s="92" t="str">
        <f t="shared" si="603"/>
        <v>GET /accounts/{AccountId}/party</v>
      </c>
      <c r="D12933" s="94" t="s">
        <v>207</v>
      </c>
      <c r="E12933" s="93" t="str">
        <f t="shared" si="604"/>
        <v>AISP</v>
      </c>
      <c r="F12933" s="93" t="str">
        <f t="shared" si="605"/>
        <v>Y</v>
      </c>
      <c r="G12933" s="95">
        <v>1318353.2331234971</v>
      </c>
      <c r="H12933" s="102">
        <v>50402.129515903252</v>
      </c>
      <c r="I12933" s="102">
        <v>0</v>
      </c>
      <c r="J12933" s="96"/>
      <c r="K12933" s="96"/>
      <c r="L12933" s="96"/>
      <c r="M12933" s="96"/>
      <c r="N12933" s="96"/>
      <c r="O12933" s="96"/>
      <c r="P12933" s="96"/>
    </row>
    <row r="12934" spans="1:16" x14ac:dyDescent="0.25">
      <c r="A12934" s="100">
        <v>43828</v>
      </c>
      <c r="B12934" s="101">
        <v>21</v>
      </c>
      <c r="C12934" s="92" t="str">
        <f t="shared" si="603"/>
        <v>GET /party</v>
      </c>
      <c r="D12934" s="94" t="s">
        <v>207</v>
      </c>
      <c r="E12934" s="93" t="str">
        <f t="shared" si="604"/>
        <v>AISP</v>
      </c>
      <c r="F12934" s="93" t="str">
        <f t="shared" si="605"/>
        <v>Y</v>
      </c>
      <c r="G12934" s="95">
        <v>932109.42452569213</v>
      </c>
      <c r="H12934" s="102">
        <v>10179.085639655421</v>
      </c>
      <c r="I12934" s="102">
        <v>365.83848626576861</v>
      </c>
      <c r="J12934" s="96"/>
      <c r="K12934" s="96"/>
      <c r="L12934" s="96"/>
      <c r="M12934" s="96"/>
      <c r="N12934" s="96"/>
      <c r="O12934" s="96"/>
      <c r="P12934" s="96"/>
    </row>
    <row r="12935" spans="1:16" x14ac:dyDescent="0.25">
      <c r="A12935" s="100">
        <v>43828</v>
      </c>
      <c r="B12935" s="101">
        <v>22</v>
      </c>
      <c r="C12935" s="92" t="str">
        <f t="shared" si="603"/>
        <v>GET /accounts/{AccountId}/scheduled-payments</v>
      </c>
      <c r="D12935" s="94" t="s">
        <v>207</v>
      </c>
      <c r="E12935" s="93" t="str">
        <f t="shared" si="604"/>
        <v>AISP</v>
      </c>
      <c r="F12935" s="93" t="str">
        <f t="shared" si="605"/>
        <v>Y</v>
      </c>
      <c r="G12935" s="95">
        <v>1205773.0082343291</v>
      </c>
      <c r="H12935" s="102">
        <v>34515.528894301009</v>
      </c>
      <c r="I12935" s="102">
        <v>3.055461896448024</v>
      </c>
      <c r="J12935" s="96"/>
      <c r="K12935" s="96"/>
      <c r="L12935" s="96"/>
      <c r="M12935" s="96"/>
      <c r="N12935" s="96"/>
      <c r="O12935" s="96"/>
      <c r="P12935" s="96"/>
    </row>
    <row r="12936" spans="1:16" x14ac:dyDescent="0.25">
      <c r="A12936" s="100">
        <v>43828</v>
      </c>
      <c r="B12936" s="101">
        <v>23</v>
      </c>
      <c r="C12936" s="92" t="str">
        <f t="shared" ref="C12936:C12999" si="606">VLOOKUP($B12936,endpoints,3)</f>
        <v>GET /scheduled-payments</v>
      </c>
      <c r="D12936" s="94" t="s">
        <v>207</v>
      </c>
      <c r="E12936" s="93" t="str">
        <f t="shared" ref="E12936:E12999" si="607">VLOOKUP($B12936,endpoints,4)</f>
        <v>AISP</v>
      </c>
      <c r="F12936" s="93" t="str">
        <f t="shared" ref="F12936:F12999" si="608">VLOOKUP($B12936,endpoints,5)</f>
        <v>Y</v>
      </c>
      <c r="G12936" s="95">
        <v>2215487.6505866703</v>
      </c>
      <c r="H12936" s="102">
        <v>31395.98581407305</v>
      </c>
      <c r="I12936" s="102">
        <v>98.005926083353671</v>
      </c>
      <c r="J12936" s="96"/>
      <c r="K12936" s="96"/>
      <c r="L12936" s="96"/>
      <c r="M12936" s="96"/>
      <c r="N12936" s="96"/>
      <c r="O12936" s="96"/>
      <c r="P12936" s="96"/>
    </row>
    <row r="12937" spans="1:16" x14ac:dyDescent="0.25">
      <c r="A12937" s="100">
        <v>43828</v>
      </c>
      <c r="B12937" s="101">
        <v>24</v>
      </c>
      <c r="C12937" s="92" t="str">
        <f t="shared" si="606"/>
        <v>GET /accounts/{AccountId}/statements</v>
      </c>
      <c r="D12937" s="94" t="s">
        <v>207</v>
      </c>
      <c r="E12937" s="93" t="str">
        <f t="shared" si="607"/>
        <v>AISP</v>
      </c>
      <c r="F12937" s="93" t="str">
        <f t="shared" si="608"/>
        <v>Y</v>
      </c>
      <c r="G12937" s="95">
        <v>1020600.3437859941</v>
      </c>
      <c r="H12937" s="102">
        <v>14857.6677964223</v>
      </c>
      <c r="I12937" s="102">
        <v>153.66535556569843</v>
      </c>
      <c r="J12937" s="96"/>
      <c r="K12937" s="96"/>
      <c r="L12937" s="96"/>
      <c r="M12937" s="96"/>
      <c r="N12937" s="96"/>
      <c r="O12937" s="96"/>
      <c r="P12937" s="96"/>
    </row>
    <row r="12938" spans="1:16" x14ac:dyDescent="0.25">
      <c r="A12938" s="100">
        <v>43828</v>
      </c>
      <c r="B12938" s="101">
        <v>25</v>
      </c>
      <c r="C12938" s="92" t="str">
        <f t="shared" si="606"/>
        <v>GET /accounts/{AccountId}/statements/{StatementId}</v>
      </c>
      <c r="D12938" s="94" t="s">
        <v>207</v>
      </c>
      <c r="E12938" s="93" t="str">
        <f t="shared" si="607"/>
        <v>AISP</v>
      </c>
      <c r="F12938" s="93" t="str">
        <f t="shared" si="608"/>
        <v>Y</v>
      </c>
      <c r="G12938" s="95">
        <v>1318241.8677531078</v>
      </c>
      <c r="H12938" s="102">
        <v>22406.402441018545</v>
      </c>
      <c r="I12938" s="102">
        <v>123.71014081384423</v>
      </c>
      <c r="J12938" s="96"/>
      <c r="K12938" s="96"/>
      <c r="L12938" s="96"/>
      <c r="M12938" s="96"/>
      <c r="N12938" s="96"/>
      <c r="O12938" s="96"/>
      <c r="P12938" s="96"/>
    </row>
    <row r="12939" spans="1:16" x14ac:dyDescent="0.25">
      <c r="A12939" s="100">
        <v>43828</v>
      </c>
      <c r="B12939" s="101">
        <v>26</v>
      </c>
      <c r="C12939" s="92" t="str">
        <f t="shared" si="606"/>
        <v>GET /accounts/{AccountId}/statements/{StatementId}/file</v>
      </c>
      <c r="D12939" s="94" t="s">
        <v>207</v>
      </c>
      <c r="E12939" s="93" t="str">
        <f t="shared" si="607"/>
        <v>AISP</v>
      </c>
      <c r="F12939" s="93" t="str">
        <f t="shared" si="608"/>
        <v>Y</v>
      </c>
      <c r="G12939" s="95">
        <v>2617127.8171990947</v>
      </c>
      <c r="H12939" s="102">
        <v>25711.337259631899</v>
      </c>
      <c r="I12939" s="102">
        <v>96.302585855934083</v>
      </c>
      <c r="J12939" s="96"/>
      <c r="K12939" s="96"/>
      <c r="L12939" s="96"/>
      <c r="M12939" s="96"/>
      <c r="N12939" s="96"/>
      <c r="O12939" s="96"/>
      <c r="P12939" s="96"/>
    </row>
    <row r="12940" spans="1:16" x14ac:dyDescent="0.25">
      <c r="A12940" s="100">
        <v>43828</v>
      </c>
      <c r="B12940" s="101">
        <v>27</v>
      </c>
      <c r="C12940" s="92" t="str">
        <f t="shared" si="606"/>
        <v>GET /accounts/{AccountId}/statements/{StatementId}/transactions</v>
      </c>
      <c r="D12940" s="94" t="s">
        <v>207</v>
      </c>
      <c r="E12940" s="93" t="str">
        <f t="shared" si="607"/>
        <v>AISP</v>
      </c>
      <c r="F12940" s="93" t="str">
        <f t="shared" si="608"/>
        <v>Y</v>
      </c>
      <c r="G12940" s="95">
        <v>37318150.283183858</v>
      </c>
      <c r="H12940" s="102">
        <v>7961.8628113332597</v>
      </c>
      <c r="I12940" s="102">
        <v>326.65374298404646</v>
      </c>
      <c r="J12940" s="96"/>
      <c r="K12940" s="96"/>
      <c r="L12940" s="96"/>
      <c r="M12940" s="96"/>
      <c r="N12940" s="96"/>
      <c r="O12940" s="96"/>
      <c r="P12940" s="96"/>
    </row>
    <row r="12941" spans="1:16" x14ac:dyDescent="0.25">
      <c r="A12941" s="100">
        <v>43828</v>
      </c>
      <c r="B12941" s="101">
        <v>28</v>
      </c>
      <c r="C12941" s="92" t="str">
        <f t="shared" si="606"/>
        <v>GET /statements</v>
      </c>
      <c r="D12941" s="94" t="s">
        <v>207</v>
      </c>
      <c r="E12941" s="93" t="str">
        <f t="shared" si="607"/>
        <v>AISP</v>
      </c>
      <c r="F12941" s="93" t="str">
        <f t="shared" si="608"/>
        <v>Y</v>
      </c>
      <c r="G12941" s="95">
        <v>4378778.3944039298</v>
      </c>
      <c r="H12941" s="102">
        <v>42627.390358452547</v>
      </c>
      <c r="I12941" s="102">
        <v>78.725318866742555</v>
      </c>
      <c r="J12941" s="96"/>
      <c r="K12941" s="96"/>
      <c r="L12941" s="96"/>
      <c r="M12941" s="96"/>
      <c r="N12941" s="96"/>
      <c r="O12941" s="96"/>
      <c r="P12941" s="96"/>
    </row>
    <row r="12942" spans="1:16" x14ac:dyDescent="0.25">
      <c r="A12942" s="100">
        <v>43828</v>
      </c>
      <c r="B12942" s="101">
        <v>29</v>
      </c>
      <c r="C12942" s="92" t="str">
        <f t="shared" si="606"/>
        <v>POST /domestic-payment-consents</v>
      </c>
      <c r="D12942" s="94" t="s">
        <v>207</v>
      </c>
      <c r="E12942" s="93" t="str">
        <f t="shared" si="607"/>
        <v>PISP</v>
      </c>
      <c r="F12942" s="93" t="str">
        <f t="shared" si="608"/>
        <v>N</v>
      </c>
      <c r="G12942" s="95">
        <v>3619548.9268730627</v>
      </c>
      <c r="H12942" s="102">
        <v>9116.1796451757637</v>
      </c>
      <c r="I12942" s="102">
        <v>89.870954162466347</v>
      </c>
      <c r="J12942" s="96"/>
      <c r="K12942" s="96"/>
      <c r="L12942" s="96"/>
      <c r="M12942" s="96"/>
      <c r="N12942" s="96"/>
      <c r="O12942" s="96"/>
      <c r="P12942" s="96"/>
    </row>
    <row r="12943" spans="1:16" x14ac:dyDescent="0.25">
      <c r="A12943" s="100">
        <v>43828</v>
      </c>
      <c r="B12943" s="101">
        <v>30</v>
      </c>
      <c r="C12943" s="92" t="str">
        <f t="shared" si="606"/>
        <v>GET /domestic-payment-consents/{ConsentId}</v>
      </c>
      <c r="D12943" s="94" t="s">
        <v>207</v>
      </c>
      <c r="E12943" s="93" t="str">
        <f t="shared" si="607"/>
        <v>PISP</v>
      </c>
      <c r="F12943" s="93" t="str">
        <f t="shared" si="608"/>
        <v>N</v>
      </c>
      <c r="G12943" s="95">
        <v>16239420.421403388</v>
      </c>
      <c r="H12943" s="102">
        <v>17676.320344740463</v>
      </c>
      <c r="I12943" s="102">
        <v>163.60878862767802</v>
      </c>
      <c r="J12943" s="96"/>
      <c r="K12943" s="96"/>
      <c r="L12943" s="96"/>
      <c r="M12943" s="96"/>
      <c r="N12943" s="96"/>
      <c r="O12943" s="96"/>
      <c r="P12943" s="96"/>
    </row>
    <row r="12944" spans="1:16" x14ac:dyDescent="0.25">
      <c r="A12944" s="100">
        <v>43828</v>
      </c>
      <c r="B12944" s="101">
        <v>31</v>
      </c>
      <c r="C12944" s="92" t="str">
        <f t="shared" si="606"/>
        <v>POST /domestic-payments</v>
      </c>
      <c r="D12944" s="94" t="s">
        <v>207</v>
      </c>
      <c r="E12944" s="93" t="str">
        <f t="shared" si="607"/>
        <v>PISP</v>
      </c>
      <c r="F12944" s="93" t="str">
        <f t="shared" si="608"/>
        <v>Y</v>
      </c>
      <c r="G12944" s="95">
        <v>5578978.3701797454</v>
      </c>
      <c r="H12944" s="102">
        <v>15781.984575274741</v>
      </c>
      <c r="I12944" s="102">
        <v>6.3407649723146644</v>
      </c>
      <c r="J12944" s="96"/>
      <c r="K12944" s="96"/>
      <c r="L12944" s="96"/>
      <c r="M12944" s="96"/>
      <c r="N12944" s="96"/>
      <c r="O12944" s="96"/>
      <c r="P12944" s="96"/>
    </row>
    <row r="12945" spans="1:16" x14ac:dyDescent="0.25">
      <c r="A12945" s="100">
        <v>43828</v>
      </c>
      <c r="B12945" s="101">
        <v>32</v>
      </c>
      <c r="C12945" s="92" t="str">
        <f t="shared" si="606"/>
        <v>GET /domestic-payments/{DomesticPaymentId}</v>
      </c>
      <c r="D12945" s="94" t="s">
        <v>207</v>
      </c>
      <c r="E12945" s="93" t="str">
        <f t="shared" si="607"/>
        <v>PISP</v>
      </c>
      <c r="F12945" s="93" t="str">
        <f t="shared" si="608"/>
        <v>Y</v>
      </c>
      <c r="G12945" s="95">
        <v>34805419.139713287</v>
      </c>
      <c r="H12945" s="102">
        <v>42035.760580713657</v>
      </c>
      <c r="I12945" s="102">
        <v>69.248257164918357</v>
      </c>
      <c r="J12945" s="96"/>
      <c r="K12945" s="96"/>
      <c r="L12945" s="96"/>
      <c r="M12945" s="96"/>
      <c r="N12945" s="96"/>
      <c r="O12945" s="96"/>
      <c r="P12945" s="96"/>
    </row>
    <row r="12946" spans="1:16" x14ac:dyDescent="0.25">
      <c r="A12946" s="100">
        <v>43828</v>
      </c>
      <c r="B12946" s="101">
        <v>33</v>
      </c>
      <c r="C12946" s="92" t="str">
        <f t="shared" si="606"/>
        <v>POST /domestic-scheduled-payment-consents</v>
      </c>
      <c r="D12946" s="94" t="s">
        <v>207</v>
      </c>
      <c r="E12946" s="93" t="str">
        <f t="shared" si="607"/>
        <v>PISP</v>
      </c>
      <c r="F12946" s="93" t="str">
        <f t="shared" si="608"/>
        <v>N</v>
      </c>
      <c r="G12946" s="95">
        <v>20119422.955545649</v>
      </c>
      <c r="H12946" s="102">
        <v>17011.520592975565</v>
      </c>
      <c r="I12946" s="102">
        <v>120.39769759407815</v>
      </c>
      <c r="J12946" s="96"/>
      <c r="K12946" s="96"/>
      <c r="L12946" s="96"/>
      <c r="M12946" s="96"/>
      <c r="N12946" s="96"/>
      <c r="O12946" s="96"/>
      <c r="P12946" s="96"/>
    </row>
    <row r="12947" spans="1:16" x14ac:dyDescent="0.25">
      <c r="A12947" s="100">
        <v>43828</v>
      </c>
      <c r="B12947" s="101">
        <v>34</v>
      </c>
      <c r="C12947" s="92" t="str">
        <f t="shared" si="606"/>
        <v>GET /domestic-scheduled-payment-consents/{ConsentId}</v>
      </c>
      <c r="D12947" s="94" t="s">
        <v>207</v>
      </c>
      <c r="E12947" s="93" t="str">
        <f t="shared" si="607"/>
        <v>PISP</v>
      </c>
      <c r="F12947" s="93" t="str">
        <f t="shared" si="608"/>
        <v>N</v>
      </c>
      <c r="G12947" s="95">
        <v>12814247.916865941</v>
      </c>
      <c r="H12947" s="102">
        <v>12332.545313273089</v>
      </c>
      <c r="I12947" s="102">
        <v>79.091997334462576</v>
      </c>
      <c r="J12947" s="96"/>
      <c r="K12947" s="96"/>
      <c r="L12947" s="96"/>
      <c r="M12947" s="96"/>
      <c r="N12947" s="96"/>
      <c r="O12947" s="96"/>
      <c r="P12947" s="96"/>
    </row>
    <row r="12948" spans="1:16" x14ac:dyDescent="0.25">
      <c r="A12948" s="100">
        <v>43828</v>
      </c>
      <c r="B12948" s="101">
        <v>35</v>
      </c>
      <c r="C12948" s="92" t="str">
        <f t="shared" si="606"/>
        <v>POST /domestic-scheduled-payments</v>
      </c>
      <c r="D12948" s="94" t="s">
        <v>207</v>
      </c>
      <c r="E12948" s="93" t="str">
        <f t="shared" si="607"/>
        <v>PISP</v>
      </c>
      <c r="F12948" s="93" t="str">
        <f t="shared" si="608"/>
        <v>Y</v>
      </c>
      <c r="G12948" s="95">
        <v>29728412.97793439</v>
      </c>
      <c r="H12948" s="102">
        <v>39959.008261749186</v>
      </c>
      <c r="I12948" s="102">
        <v>175.85177264019373</v>
      </c>
      <c r="J12948" s="96"/>
      <c r="K12948" s="96"/>
      <c r="L12948" s="96"/>
      <c r="M12948" s="96"/>
      <c r="N12948" s="96"/>
      <c r="O12948" s="96"/>
      <c r="P12948" s="96"/>
    </row>
    <row r="12949" spans="1:16" x14ac:dyDescent="0.25">
      <c r="A12949" s="100">
        <v>43828</v>
      </c>
      <c r="B12949" s="101">
        <v>36</v>
      </c>
      <c r="C12949" s="92" t="str">
        <f t="shared" si="606"/>
        <v>GET /domestic-scheduled-payments/{DomesticScheduledPaymentId}</v>
      </c>
      <c r="D12949" s="94" t="s">
        <v>207</v>
      </c>
      <c r="E12949" s="93" t="str">
        <f t="shared" si="607"/>
        <v>PISP</v>
      </c>
      <c r="F12949" s="93" t="str">
        <f t="shared" si="608"/>
        <v>Y</v>
      </c>
      <c r="G12949" s="95">
        <v>15879810.803718491</v>
      </c>
      <c r="H12949" s="102">
        <v>32022.84771111087</v>
      </c>
      <c r="I12949" s="102">
        <v>99.411925899400742</v>
      </c>
      <c r="J12949" s="96"/>
      <c r="K12949" s="96"/>
      <c r="L12949" s="96"/>
      <c r="M12949" s="96"/>
      <c r="N12949" s="96"/>
      <c r="O12949" s="96"/>
      <c r="P12949" s="96"/>
    </row>
    <row r="12950" spans="1:16" x14ac:dyDescent="0.25">
      <c r="A12950" s="100">
        <v>43828</v>
      </c>
      <c r="B12950" s="101">
        <v>37</v>
      </c>
      <c r="C12950" s="92" t="str">
        <f t="shared" si="606"/>
        <v>POST /domestic-standing-order-consents</v>
      </c>
      <c r="D12950" s="94" t="s">
        <v>207</v>
      </c>
      <c r="E12950" s="93" t="str">
        <f t="shared" si="607"/>
        <v>PISP</v>
      </c>
      <c r="F12950" s="93" t="str">
        <f t="shared" si="608"/>
        <v>N</v>
      </c>
      <c r="G12950" s="95">
        <v>27421589.951663781</v>
      </c>
      <c r="H12950" s="102">
        <v>25131.907348412224</v>
      </c>
      <c r="I12950" s="102">
        <v>204.52128554030469</v>
      </c>
      <c r="J12950" s="96"/>
      <c r="K12950" s="96"/>
      <c r="L12950" s="96"/>
      <c r="M12950" s="96"/>
      <c r="N12950" s="96"/>
      <c r="O12950" s="96"/>
      <c r="P12950" s="96"/>
    </row>
    <row r="12951" spans="1:16" x14ac:dyDescent="0.25">
      <c r="A12951" s="100">
        <v>43828</v>
      </c>
      <c r="B12951" s="101">
        <v>38</v>
      </c>
      <c r="C12951" s="92" t="str">
        <f t="shared" si="606"/>
        <v>GET /domestic-standing-order-consents/{ConsentId}</v>
      </c>
      <c r="D12951" s="94" t="s">
        <v>207</v>
      </c>
      <c r="E12951" s="93" t="str">
        <f t="shared" si="607"/>
        <v>PISP</v>
      </c>
      <c r="F12951" s="93" t="str">
        <f t="shared" si="608"/>
        <v>N</v>
      </c>
      <c r="G12951" s="95">
        <v>24550983.948234398</v>
      </c>
      <c r="H12951" s="102">
        <v>30156.1159320345</v>
      </c>
      <c r="I12951" s="102">
        <v>223.35641158202543</v>
      </c>
      <c r="J12951" s="96"/>
      <c r="K12951" s="96"/>
      <c r="L12951" s="96"/>
      <c r="M12951" s="96"/>
      <c r="N12951" s="96"/>
      <c r="O12951" s="96"/>
      <c r="P12951" s="96"/>
    </row>
    <row r="12952" spans="1:16" x14ac:dyDescent="0.25">
      <c r="A12952" s="100">
        <v>43828</v>
      </c>
      <c r="B12952" s="101">
        <v>39</v>
      </c>
      <c r="C12952" s="92" t="str">
        <f t="shared" si="606"/>
        <v>POST /domestic-standing-orders</v>
      </c>
      <c r="D12952" s="94" t="s">
        <v>207</v>
      </c>
      <c r="E12952" s="93" t="str">
        <f t="shared" si="607"/>
        <v>PISP</v>
      </c>
      <c r="F12952" s="93" t="str">
        <f t="shared" si="608"/>
        <v>Y</v>
      </c>
      <c r="G12952" s="95">
        <v>8830097.7427961025</v>
      </c>
      <c r="H12952" s="102">
        <v>21640.414840344562</v>
      </c>
      <c r="I12952" s="102">
        <v>1.9983921413337633</v>
      </c>
      <c r="J12952" s="96"/>
      <c r="K12952" s="96"/>
      <c r="L12952" s="96"/>
      <c r="M12952" s="96"/>
      <c r="N12952" s="96"/>
      <c r="O12952" s="96"/>
      <c r="P12952" s="96"/>
    </row>
    <row r="12953" spans="1:16" x14ac:dyDescent="0.25">
      <c r="A12953" s="100">
        <v>43828</v>
      </c>
      <c r="B12953" s="101">
        <v>40</v>
      </c>
      <c r="C12953" s="92" t="str">
        <f t="shared" si="606"/>
        <v>GET /domestic-standing-orders/{DomesticStandingOrderId}</v>
      </c>
      <c r="D12953" s="94" t="s">
        <v>207</v>
      </c>
      <c r="E12953" s="93" t="str">
        <f t="shared" si="607"/>
        <v>PISP</v>
      </c>
      <c r="F12953" s="93" t="str">
        <f t="shared" si="608"/>
        <v>Y</v>
      </c>
      <c r="G12953" s="95">
        <v>6399383.4139640778</v>
      </c>
      <c r="H12953" s="102">
        <v>9316.6238991716182</v>
      </c>
      <c r="I12953" s="102">
        <v>259.76137659009908</v>
      </c>
      <c r="J12953" s="96"/>
      <c r="K12953" s="96"/>
      <c r="L12953" s="96"/>
      <c r="M12953" s="96"/>
      <c r="N12953" s="96"/>
      <c r="O12953" s="96"/>
      <c r="P12953" s="96"/>
    </row>
    <row r="12954" spans="1:16" x14ac:dyDescent="0.25">
      <c r="A12954" s="100">
        <v>43828</v>
      </c>
      <c r="B12954" s="101">
        <v>41</v>
      </c>
      <c r="C12954" s="92" t="str">
        <f t="shared" si="606"/>
        <v>POST /international-payment-consents</v>
      </c>
      <c r="D12954" s="94" t="s">
        <v>207</v>
      </c>
      <c r="E12954" s="93" t="str">
        <f t="shared" si="607"/>
        <v>PISP</v>
      </c>
      <c r="F12954" s="93" t="str">
        <f t="shared" si="608"/>
        <v>N</v>
      </c>
      <c r="G12954" s="95">
        <v>36991482.758496948</v>
      </c>
      <c r="H12954" s="102">
        <v>45275.258327642237</v>
      </c>
      <c r="I12954" s="102">
        <v>66.208942475667627</v>
      </c>
      <c r="J12954" s="96"/>
      <c r="K12954" s="96"/>
      <c r="L12954" s="96"/>
      <c r="M12954" s="96"/>
      <c r="N12954" s="96"/>
      <c r="O12954" s="96"/>
      <c r="P12954" s="96"/>
    </row>
    <row r="12955" spans="1:16" x14ac:dyDescent="0.25">
      <c r="A12955" s="100">
        <v>43828</v>
      </c>
      <c r="B12955" s="101">
        <v>42</v>
      </c>
      <c r="C12955" s="92" t="str">
        <f t="shared" si="606"/>
        <v>GET /international-payment-consents/{ConsentId}</v>
      </c>
      <c r="D12955" s="94" t="s">
        <v>207</v>
      </c>
      <c r="E12955" s="93" t="str">
        <f t="shared" si="607"/>
        <v>PISP</v>
      </c>
      <c r="F12955" s="93" t="str">
        <f t="shared" si="608"/>
        <v>N</v>
      </c>
      <c r="G12955" s="95">
        <v>30910005.089765672</v>
      </c>
      <c r="H12955" s="102">
        <v>33647.27797466499</v>
      </c>
      <c r="I12955" s="102">
        <v>305.70305565895626</v>
      </c>
      <c r="J12955" s="96"/>
      <c r="K12955" s="96"/>
      <c r="L12955" s="96"/>
      <c r="M12955" s="96"/>
      <c r="N12955" s="96"/>
      <c r="O12955" s="96"/>
      <c r="P12955" s="96"/>
    </row>
    <row r="12956" spans="1:16" x14ac:dyDescent="0.25">
      <c r="A12956" s="100">
        <v>43828</v>
      </c>
      <c r="B12956" s="101">
        <v>43</v>
      </c>
      <c r="C12956" s="92" t="str">
        <f t="shared" si="606"/>
        <v>POST /international-payments</v>
      </c>
      <c r="D12956" s="94" t="s">
        <v>207</v>
      </c>
      <c r="E12956" s="93" t="str">
        <f t="shared" si="607"/>
        <v>PISP</v>
      </c>
      <c r="F12956" s="93" t="str">
        <f t="shared" si="608"/>
        <v>Y</v>
      </c>
      <c r="G12956" s="95">
        <v>41046523.828160331</v>
      </c>
      <c r="H12956" s="102">
        <v>36470.942483564788</v>
      </c>
      <c r="I12956" s="102">
        <v>44.992044600263419</v>
      </c>
      <c r="J12956" s="96"/>
      <c r="K12956" s="96"/>
      <c r="L12956" s="96"/>
      <c r="M12956" s="96"/>
      <c r="N12956" s="96"/>
      <c r="O12956" s="96"/>
      <c r="P12956" s="96"/>
    </row>
    <row r="12957" spans="1:16" x14ac:dyDescent="0.25">
      <c r="A12957" s="100">
        <v>43828</v>
      </c>
      <c r="B12957" s="101">
        <v>44</v>
      </c>
      <c r="C12957" s="92" t="str">
        <f t="shared" si="606"/>
        <v>GET /international-payments/{InternationalPaymentId}</v>
      </c>
      <c r="D12957" s="94" t="s">
        <v>207</v>
      </c>
      <c r="E12957" s="93" t="str">
        <f t="shared" si="607"/>
        <v>PISP</v>
      </c>
      <c r="F12957" s="93" t="str">
        <f t="shared" si="608"/>
        <v>Y</v>
      </c>
      <c r="G12957" s="95">
        <v>15397962.991547892</v>
      </c>
      <c r="H12957" s="102">
        <v>19089.470350403539</v>
      </c>
      <c r="I12957" s="102">
        <v>64.760125596122379</v>
      </c>
      <c r="J12957" s="96"/>
      <c r="K12957" s="96"/>
      <c r="L12957" s="96"/>
      <c r="M12957" s="96"/>
      <c r="N12957" s="96"/>
      <c r="O12957" s="96"/>
      <c r="P12957" s="96"/>
    </row>
    <row r="12958" spans="1:16" x14ac:dyDescent="0.25">
      <c r="A12958" s="100">
        <v>43828</v>
      </c>
      <c r="B12958" s="101">
        <v>45</v>
      </c>
      <c r="C12958" s="92" t="str">
        <f t="shared" si="606"/>
        <v>POST /international-scheduled-payment-consents</v>
      </c>
      <c r="D12958" s="94" t="s">
        <v>207</v>
      </c>
      <c r="E12958" s="93" t="str">
        <f t="shared" si="607"/>
        <v>PISP</v>
      </c>
      <c r="F12958" s="93" t="str">
        <f t="shared" si="608"/>
        <v>N</v>
      </c>
      <c r="G12958" s="95">
        <v>29951530.279628601</v>
      </c>
      <c r="H12958" s="102">
        <v>33139.126671012149</v>
      </c>
      <c r="I12958" s="102">
        <v>16.705394467529143</v>
      </c>
      <c r="J12958" s="96"/>
      <c r="K12958" s="96"/>
      <c r="L12958" s="96"/>
      <c r="M12958" s="96"/>
      <c r="N12958" s="96"/>
      <c r="O12958" s="96"/>
      <c r="P12958" s="96"/>
    </row>
    <row r="12959" spans="1:16" x14ac:dyDescent="0.25">
      <c r="A12959" s="100">
        <v>43828</v>
      </c>
      <c r="B12959" s="101">
        <v>46</v>
      </c>
      <c r="C12959" s="92" t="str">
        <f t="shared" si="606"/>
        <v>GET /international-scheduled-payment-consents/{ConsentId}</v>
      </c>
      <c r="D12959" s="94" t="s">
        <v>207</v>
      </c>
      <c r="E12959" s="93" t="str">
        <f t="shared" si="607"/>
        <v>PISP</v>
      </c>
      <c r="F12959" s="93" t="str">
        <f t="shared" si="608"/>
        <v>N</v>
      </c>
      <c r="G12959" s="95">
        <v>10182947.534061667</v>
      </c>
      <c r="H12959" s="102">
        <v>27599.960524123631</v>
      </c>
      <c r="I12959" s="102">
        <v>30.125640557385786</v>
      </c>
      <c r="J12959" s="96"/>
      <c r="K12959" s="96"/>
      <c r="L12959" s="96"/>
      <c r="M12959" s="96"/>
      <c r="N12959" s="96"/>
      <c r="O12959" s="96"/>
      <c r="P12959" s="96"/>
    </row>
    <row r="12960" spans="1:16" x14ac:dyDescent="0.25">
      <c r="A12960" s="100">
        <v>43828</v>
      </c>
      <c r="B12960" s="101">
        <v>47</v>
      </c>
      <c r="C12960" s="92" t="str">
        <f t="shared" si="606"/>
        <v>POST /international-scheduled-payments</v>
      </c>
      <c r="D12960" s="94" t="s">
        <v>207</v>
      </c>
      <c r="E12960" s="93" t="str">
        <f t="shared" si="607"/>
        <v>PISP</v>
      </c>
      <c r="F12960" s="93" t="str">
        <f t="shared" si="608"/>
        <v>Y</v>
      </c>
      <c r="G12960" s="95">
        <v>13739786.067750691</v>
      </c>
      <c r="H12960" s="102">
        <v>21521.782296584304</v>
      </c>
      <c r="I12960" s="102">
        <v>79.20741314022402</v>
      </c>
      <c r="J12960" s="96"/>
      <c r="K12960" s="96"/>
      <c r="L12960" s="96"/>
      <c r="M12960" s="96"/>
      <c r="N12960" s="96"/>
      <c r="O12960" s="96"/>
      <c r="P12960" s="96"/>
    </row>
    <row r="12961" spans="1:16" x14ac:dyDescent="0.25">
      <c r="A12961" s="100">
        <v>43828</v>
      </c>
      <c r="B12961" s="101">
        <v>48</v>
      </c>
      <c r="C12961" s="92" t="str">
        <f t="shared" si="606"/>
        <v>GET /international-scheduled-payments/{InternationalScheduledPaymentId}</v>
      </c>
      <c r="D12961" s="94" t="s">
        <v>207</v>
      </c>
      <c r="E12961" s="93" t="str">
        <f t="shared" si="607"/>
        <v>PISP</v>
      </c>
      <c r="F12961" s="93" t="str">
        <f t="shared" si="608"/>
        <v>Y</v>
      </c>
      <c r="G12961" s="95">
        <v>22620877.044474605</v>
      </c>
      <c r="H12961" s="102">
        <v>36238.75438550362</v>
      </c>
      <c r="I12961" s="102">
        <v>54.246789827054293</v>
      </c>
      <c r="J12961" s="96"/>
      <c r="K12961" s="96"/>
      <c r="L12961" s="96"/>
      <c r="M12961" s="96"/>
      <c r="N12961" s="96"/>
      <c r="O12961" s="96"/>
      <c r="P12961" s="96"/>
    </row>
    <row r="12962" spans="1:16" x14ac:dyDescent="0.25">
      <c r="A12962" s="100">
        <v>43828</v>
      </c>
      <c r="B12962" s="101">
        <v>49</v>
      </c>
      <c r="C12962" s="92" t="str">
        <f t="shared" si="606"/>
        <v>POST /international-standing-order-consents</v>
      </c>
      <c r="D12962" s="94" t="s">
        <v>207</v>
      </c>
      <c r="E12962" s="93" t="str">
        <f t="shared" si="607"/>
        <v>PISP</v>
      </c>
      <c r="F12962" s="93" t="str">
        <f t="shared" si="608"/>
        <v>N</v>
      </c>
      <c r="G12962" s="95">
        <v>3900457.0794068882</v>
      </c>
      <c r="H12962" s="102">
        <v>11384.773921885115</v>
      </c>
      <c r="I12962" s="102">
        <v>7.0877535881671632</v>
      </c>
      <c r="J12962" s="96"/>
      <c r="K12962" s="96"/>
      <c r="L12962" s="96"/>
      <c r="M12962" s="96"/>
      <c r="N12962" s="96"/>
      <c r="O12962" s="96"/>
      <c r="P12962" s="96"/>
    </row>
    <row r="12963" spans="1:16" x14ac:dyDescent="0.25">
      <c r="A12963" s="100">
        <v>43828</v>
      </c>
      <c r="B12963" s="101">
        <v>50</v>
      </c>
      <c r="C12963" s="92" t="str">
        <f t="shared" si="606"/>
        <v>GET /international-standing-order-consents/{ConsentId}</v>
      </c>
      <c r="D12963" s="94" t="s">
        <v>207</v>
      </c>
      <c r="E12963" s="93" t="str">
        <f t="shared" si="607"/>
        <v>PISP</v>
      </c>
      <c r="F12963" s="93" t="str">
        <f t="shared" si="608"/>
        <v>N</v>
      </c>
      <c r="G12963" s="95">
        <v>22188181.444283746</v>
      </c>
      <c r="H12963" s="102">
        <v>28855.682537853358</v>
      </c>
      <c r="I12963" s="102">
        <v>297.76727580781295</v>
      </c>
      <c r="J12963" s="96"/>
      <c r="K12963" s="96"/>
      <c r="L12963" s="96"/>
      <c r="M12963" s="96"/>
      <c r="N12963" s="96"/>
      <c r="O12963" s="96"/>
      <c r="P12963" s="96"/>
    </row>
    <row r="12964" spans="1:16" x14ac:dyDescent="0.25">
      <c r="A12964" s="100">
        <v>43828</v>
      </c>
      <c r="B12964" s="101">
        <v>51</v>
      </c>
      <c r="C12964" s="92" t="str">
        <f t="shared" si="606"/>
        <v>POST /international-standing-orders</v>
      </c>
      <c r="D12964" s="94" t="s">
        <v>207</v>
      </c>
      <c r="E12964" s="93" t="str">
        <f t="shared" si="607"/>
        <v>PISP</v>
      </c>
      <c r="F12964" s="93" t="str">
        <f t="shared" si="608"/>
        <v>Y</v>
      </c>
      <c r="G12964" s="95">
        <v>16575207.887971623</v>
      </c>
      <c r="H12964" s="102">
        <v>25180.939973179236</v>
      </c>
      <c r="I12964" s="102">
        <v>239.28784313757484</v>
      </c>
      <c r="J12964" s="96"/>
      <c r="K12964" s="96"/>
      <c r="L12964" s="96"/>
      <c r="M12964" s="96"/>
      <c r="N12964" s="96"/>
      <c r="O12964" s="96"/>
      <c r="P12964" s="96"/>
    </row>
    <row r="12965" spans="1:16" x14ac:dyDescent="0.25">
      <c r="A12965" s="100">
        <v>43828</v>
      </c>
      <c r="B12965" s="101">
        <v>52</v>
      </c>
      <c r="C12965" s="92" t="str">
        <f t="shared" si="606"/>
        <v>GET /international-standing-orders/{InternationalStandingOrderPaymentId}</v>
      </c>
      <c r="D12965" s="94" t="s">
        <v>207</v>
      </c>
      <c r="E12965" s="93" t="str">
        <f t="shared" si="607"/>
        <v>PISP</v>
      </c>
      <c r="F12965" s="93" t="str">
        <f t="shared" si="608"/>
        <v>Y</v>
      </c>
      <c r="G12965" s="95">
        <v>7355724.6140511194</v>
      </c>
      <c r="H12965" s="102">
        <v>16908.321634621832</v>
      </c>
      <c r="I12965" s="102">
        <v>70.449049387210138</v>
      </c>
      <c r="J12965" s="96"/>
      <c r="K12965" s="96"/>
      <c r="L12965" s="96"/>
      <c r="M12965" s="96"/>
      <c r="N12965" s="96"/>
      <c r="O12965" s="96"/>
      <c r="P12965" s="96"/>
    </row>
    <row r="12966" spans="1:16" x14ac:dyDescent="0.25">
      <c r="A12966" s="100">
        <v>43828</v>
      </c>
      <c r="B12966" s="101">
        <v>53</v>
      </c>
      <c r="C12966" s="92" t="str">
        <f t="shared" si="606"/>
        <v>POST /file-payment-consents</v>
      </c>
      <c r="D12966" s="94" t="s">
        <v>207</v>
      </c>
      <c r="E12966" s="93" t="str">
        <f t="shared" si="607"/>
        <v>PISP</v>
      </c>
      <c r="F12966" s="93" t="str">
        <f t="shared" si="608"/>
        <v>N</v>
      </c>
      <c r="G12966" s="95">
        <v>12706764.557982603</v>
      </c>
      <c r="H12966" s="102">
        <v>15079.94682286798</v>
      </c>
      <c r="I12966" s="102">
        <v>22.812915482263268</v>
      </c>
      <c r="J12966" s="96"/>
      <c r="K12966" s="96"/>
      <c r="L12966" s="96"/>
      <c r="M12966" s="96"/>
      <c r="N12966" s="96"/>
      <c r="O12966" s="96"/>
      <c r="P12966" s="96"/>
    </row>
    <row r="12967" spans="1:16" x14ac:dyDescent="0.25">
      <c r="A12967" s="100">
        <v>43828</v>
      </c>
      <c r="B12967" s="101">
        <v>54</v>
      </c>
      <c r="C12967" s="92" t="str">
        <f t="shared" si="606"/>
        <v>GET /file-payment-consents/{ConsentId}</v>
      </c>
      <c r="D12967" s="94" t="s">
        <v>207</v>
      </c>
      <c r="E12967" s="93" t="str">
        <f t="shared" si="607"/>
        <v>PISP</v>
      </c>
      <c r="F12967" s="93" t="str">
        <f t="shared" si="608"/>
        <v>N</v>
      </c>
      <c r="G12967" s="95">
        <v>23878255.030361142</v>
      </c>
      <c r="H12967" s="102">
        <v>26339.807747364353</v>
      </c>
      <c r="I12967" s="102">
        <v>197.24032989290535</v>
      </c>
      <c r="J12967" s="96"/>
      <c r="K12967" s="96"/>
      <c r="L12967" s="96"/>
      <c r="M12967" s="96"/>
      <c r="N12967" s="96"/>
      <c r="O12967" s="96"/>
      <c r="P12967" s="96"/>
    </row>
    <row r="12968" spans="1:16" x14ac:dyDescent="0.25">
      <c r="A12968" s="100">
        <v>43828</v>
      </c>
      <c r="B12968" s="101">
        <v>55</v>
      </c>
      <c r="C12968" s="92" t="str">
        <f t="shared" si="606"/>
        <v>POST /file-payment-consents/{ConsentId}/file</v>
      </c>
      <c r="D12968" s="94" t="s">
        <v>207</v>
      </c>
      <c r="E12968" s="93" t="str">
        <f t="shared" si="607"/>
        <v>PISP</v>
      </c>
      <c r="F12968" s="93" t="str">
        <f t="shared" si="608"/>
        <v>N</v>
      </c>
      <c r="G12968" s="95">
        <v>23695883.31512019</v>
      </c>
      <c r="H12968" s="101">
        <v>35123.119101595665</v>
      </c>
      <c r="I12968" s="101">
        <v>76.468122393987898</v>
      </c>
      <c r="J12968" s="96"/>
      <c r="K12968" s="96"/>
      <c r="L12968" s="96"/>
      <c r="M12968" s="96"/>
      <c r="N12968" s="96"/>
      <c r="O12968" s="96"/>
      <c r="P12968" s="96"/>
    </row>
    <row r="12969" spans="1:16" x14ac:dyDescent="0.25">
      <c r="A12969" s="100">
        <v>43828</v>
      </c>
      <c r="B12969" s="101">
        <v>56</v>
      </c>
      <c r="C12969" s="92" t="str">
        <f t="shared" si="606"/>
        <v>GET /file-payment-consents/{ConsentId}/file</v>
      </c>
      <c r="D12969" s="94" t="s">
        <v>207</v>
      </c>
      <c r="E12969" s="93" t="str">
        <f t="shared" si="607"/>
        <v>PISP</v>
      </c>
      <c r="F12969" s="93" t="str">
        <f t="shared" si="608"/>
        <v>N</v>
      </c>
      <c r="G12969" s="95">
        <v>23372352.420952659</v>
      </c>
      <c r="H12969" s="101">
        <v>34698.162452312325</v>
      </c>
      <c r="I12969" s="101">
        <v>46.385953990972546</v>
      </c>
      <c r="J12969" s="96"/>
      <c r="K12969" s="96"/>
      <c r="L12969" s="96"/>
      <c r="M12969" s="96"/>
      <c r="N12969" s="96"/>
      <c r="O12969" s="96"/>
      <c r="P12969" s="96"/>
    </row>
    <row r="12970" spans="1:16" x14ac:dyDescent="0.25">
      <c r="A12970" s="100">
        <v>43828</v>
      </c>
      <c r="B12970" s="101">
        <v>57</v>
      </c>
      <c r="C12970" s="92" t="str">
        <f t="shared" si="606"/>
        <v>POST /file-payments</v>
      </c>
      <c r="D12970" s="94" t="s">
        <v>207</v>
      </c>
      <c r="E12970" s="93" t="str">
        <f t="shared" si="607"/>
        <v>PISP</v>
      </c>
      <c r="F12970" s="93" t="str">
        <f t="shared" si="608"/>
        <v>Y</v>
      </c>
      <c r="G12970" s="95">
        <v>386201942.8411172</v>
      </c>
      <c r="H12970" s="101">
        <v>3789.7977333721064</v>
      </c>
      <c r="I12970" s="101">
        <v>71.404475171220867</v>
      </c>
      <c r="J12970" s="96"/>
      <c r="K12970" s="96"/>
      <c r="L12970" s="96"/>
      <c r="M12970" s="96"/>
      <c r="N12970" s="96"/>
      <c r="O12970" s="96"/>
      <c r="P12970" s="96"/>
    </row>
    <row r="12971" spans="1:16" x14ac:dyDescent="0.25">
      <c r="A12971" s="100">
        <v>43828</v>
      </c>
      <c r="B12971" s="101">
        <v>58</v>
      </c>
      <c r="C12971" s="92" t="str">
        <f t="shared" si="606"/>
        <v>GET /file-payments/{FilePaymentId}</v>
      </c>
      <c r="D12971" s="94" t="s">
        <v>207</v>
      </c>
      <c r="E12971" s="93" t="str">
        <f t="shared" si="607"/>
        <v>PISP</v>
      </c>
      <c r="F12971" s="93" t="str">
        <f t="shared" si="608"/>
        <v>Y</v>
      </c>
      <c r="G12971" s="95">
        <v>78530954.658500597</v>
      </c>
      <c r="H12971" s="101">
        <v>851.30647697589336</v>
      </c>
      <c r="I12971" s="101">
        <v>126.08914693505115</v>
      </c>
      <c r="J12971" s="96"/>
      <c r="K12971" s="96"/>
      <c r="L12971" s="96"/>
      <c r="M12971" s="96"/>
      <c r="N12971" s="96"/>
      <c r="O12971" s="96"/>
      <c r="P12971" s="96"/>
    </row>
    <row r="12972" spans="1:16" x14ac:dyDescent="0.25">
      <c r="A12972" s="100">
        <v>43828</v>
      </c>
      <c r="B12972" s="101">
        <v>59</v>
      </c>
      <c r="C12972" s="92" t="str">
        <f t="shared" si="606"/>
        <v>GET /file-payments/{FilePaymentId}/report-file</v>
      </c>
      <c r="D12972" s="94" t="s">
        <v>207</v>
      </c>
      <c r="E12972" s="93" t="str">
        <f t="shared" si="607"/>
        <v>PISP</v>
      </c>
      <c r="F12972" s="93" t="str">
        <f t="shared" si="608"/>
        <v>Y</v>
      </c>
      <c r="G12972" s="95">
        <v>65978837.850974403</v>
      </c>
      <c r="H12972" s="101">
        <v>2573.1049630800485</v>
      </c>
      <c r="I12972" s="101">
        <v>97.233357278382385</v>
      </c>
      <c r="J12972" s="96"/>
      <c r="K12972" s="96"/>
      <c r="L12972" s="96"/>
      <c r="M12972" s="96"/>
      <c r="N12972" s="96"/>
      <c r="O12972" s="96"/>
      <c r="P12972" s="96"/>
    </row>
    <row r="12973" spans="1:16" x14ac:dyDescent="0.25">
      <c r="A12973" s="100">
        <v>43828</v>
      </c>
      <c r="B12973" s="101">
        <v>60</v>
      </c>
      <c r="C12973" s="92" t="str">
        <f t="shared" si="606"/>
        <v>POST /funds-confirmation-consents</v>
      </c>
      <c r="D12973" s="94" t="s">
        <v>207</v>
      </c>
      <c r="E12973" s="93" t="str">
        <f t="shared" si="607"/>
        <v>CoF</v>
      </c>
      <c r="F12973" s="93" t="str">
        <f t="shared" si="608"/>
        <v>N</v>
      </c>
      <c r="G12973" s="95">
        <v>13934492.320824053</v>
      </c>
      <c r="H12973" s="102">
        <v>15143.543615490938</v>
      </c>
      <c r="I12973" s="102">
        <v>13.473760809415209</v>
      </c>
      <c r="J12973" s="96"/>
      <c r="K12973" s="96"/>
      <c r="L12973" s="96"/>
      <c r="M12973" s="96"/>
      <c r="N12973" s="96"/>
      <c r="O12973" s="96"/>
      <c r="P12973" s="96"/>
    </row>
    <row r="12974" spans="1:16" x14ac:dyDescent="0.25">
      <c r="A12974" s="100">
        <v>43828</v>
      </c>
      <c r="B12974" s="101">
        <v>61</v>
      </c>
      <c r="C12974" s="92" t="str">
        <f t="shared" si="606"/>
        <v>GET /funds-confirmation-consents/{ConsentId}</v>
      </c>
      <c r="D12974" s="94" t="s">
        <v>207</v>
      </c>
      <c r="E12974" s="93" t="str">
        <f t="shared" si="607"/>
        <v>CoF</v>
      </c>
      <c r="F12974" s="93" t="str">
        <f t="shared" si="608"/>
        <v>N</v>
      </c>
      <c r="G12974" s="95">
        <v>23036365.130294811</v>
      </c>
      <c r="H12974" s="102">
        <v>45644.225856884594</v>
      </c>
      <c r="I12974" s="102">
        <v>199.28828896453402</v>
      </c>
      <c r="J12974" s="96"/>
      <c r="K12974" s="96"/>
      <c r="L12974" s="96"/>
      <c r="M12974" s="96"/>
      <c r="N12974" s="96"/>
      <c r="O12974" s="96"/>
      <c r="P12974" s="96"/>
    </row>
    <row r="12975" spans="1:16" x14ac:dyDescent="0.25">
      <c r="A12975" s="100">
        <v>43828</v>
      </c>
      <c r="B12975" s="101">
        <v>62</v>
      </c>
      <c r="C12975" s="92" t="str">
        <f t="shared" si="606"/>
        <v>DELETE /funds-confirmation-consents/{ConsentId}</v>
      </c>
      <c r="D12975" s="94" t="s">
        <v>207</v>
      </c>
      <c r="E12975" s="93" t="str">
        <f t="shared" si="607"/>
        <v>CoF</v>
      </c>
      <c r="F12975" s="93" t="str">
        <f t="shared" si="608"/>
        <v>N</v>
      </c>
      <c r="G12975" s="95">
        <v>6838791.2591298753</v>
      </c>
      <c r="H12975" s="102">
        <v>13348.045931831917</v>
      </c>
      <c r="I12975" s="102">
        <v>132.00433537797241</v>
      </c>
      <c r="J12975" s="96"/>
      <c r="K12975" s="96"/>
      <c r="L12975" s="96"/>
      <c r="M12975" s="96"/>
      <c r="N12975" s="96"/>
      <c r="O12975" s="96"/>
      <c r="P12975" s="96"/>
    </row>
    <row r="12976" spans="1:16" x14ac:dyDescent="0.25">
      <c r="A12976" s="100">
        <v>43828</v>
      </c>
      <c r="B12976" s="101">
        <v>63</v>
      </c>
      <c r="C12976" s="92" t="str">
        <f t="shared" si="606"/>
        <v>POST /funds-confirmations</v>
      </c>
      <c r="D12976" s="94" t="s">
        <v>207</v>
      </c>
      <c r="E12976" s="93" t="str">
        <f t="shared" si="607"/>
        <v>CoF</v>
      </c>
      <c r="F12976" s="93" t="str">
        <f t="shared" si="608"/>
        <v>Y</v>
      </c>
      <c r="G12976" s="95">
        <v>8975971.6419056058</v>
      </c>
      <c r="H12976" s="102">
        <v>17411.970680438379</v>
      </c>
      <c r="I12976" s="102">
        <v>241.84235203095014</v>
      </c>
      <c r="J12976" s="96"/>
      <c r="K12976" s="96"/>
      <c r="L12976" s="96"/>
      <c r="M12976" s="96"/>
      <c r="N12976" s="96"/>
      <c r="O12976" s="96"/>
      <c r="P12976" s="96"/>
    </row>
    <row r="12977" spans="1:16" x14ac:dyDescent="0.25">
      <c r="A12977" s="46">
        <v>43828</v>
      </c>
      <c r="B12977" s="101">
        <v>0</v>
      </c>
      <c r="C12977" s="92" t="str">
        <f t="shared" si="606"/>
        <v>OIDC endpoints for token IDs</v>
      </c>
      <c r="D12977" s="94" t="s">
        <v>208</v>
      </c>
      <c r="E12977" s="93" t="str">
        <f t="shared" si="607"/>
        <v>OIDC</v>
      </c>
      <c r="F12977" s="93" t="str">
        <f t="shared" si="608"/>
        <v>N</v>
      </c>
      <c r="G12977" s="112">
        <v>750179841.32120681</v>
      </c>
      <c r="H12977" s="68">
        <v>1638637.555958882</v>
      </c>
      <c r="I12977" s="68">
        <v>538.33814127024402</v>
      </c>
      <c r="J12977" s="96"/>
      <c r="K12977" s="96"/>
      <c r="L12977" s="96"/>
      <c r="M12977" s="96"/>
      <c r="N12977" s="96"/>
      <c r="O12977" s="96"/>
      <c r="P12977" s="96"/>
    </row>
    <row r="12978" spans="1:16" x14ac:dyDescent="0.25">
      <c r="A12978" s="97">
        <v>43828</v>
      </c>
      <c r="B12978" s="101">
        <v>1</v>
      </c>
      <c r="C12978" s="92" t="str">
        <f t="shared" si="606"/>
        <v>POST /account-access-consents</v>
      </c>
      <c r="D12978" s="94" t="s">
        <v>208</v>
      </c>
      <c r="E12978" s="93" t="str">
        <f t="shared" si="607"/>
        <v>AISP</v>
      </c>
      <c r="F12978" s="93" t="str">
        <f t="shared" si="608"/>
        <v>N</v>
      </c>
      <c r="G12978" s="95">
        <v>565460.52925036033</v>
      </c>
      <c r="H12978" s="103">
        <v>27940.605803517399</v>
      </c>
      <c r="I12978" s="103">
        <v>93.314290761557587</v>
      </c>
      <c r="J12978" s="96"/>
      <c r="K12978" s="96"/>
      <c r="L12978" s="96"/>
      <c r="M12978" s="96"/>
      <c r="N12978" s="96"/>
      <c r="O12978" s="96"/>
      <c r="P12978" s="96"/>
    </row>
    <row r="12979" spans="1:16" x14ac:dyDescent="0.25">
      <c r="A12979" s="97">
        <v>43828</v>
      </c>
      <c r="B12979" s="101">
        <v>2</v>
      </c>
      <c r="C12979" s="92" t="str">
        <f t="shared" si="606"/>
        <v>GET /account-access-consents/{ConsentId}</v>
      </c>
      <c r="D12979" s="94" t="s">
        <v>208</v>
      </c>
      <c r="E12979" s="93" t="str">
        <f t="shared" si="607"/>
        <v>AISP</v>
      </c>
      <c r="F12979" s="93" t="str">
        <f t="shared" si="608"/>
        <v>N</v>
      </c>
      <c r="G12979" s="95">
        <v>1228353.1921151828</v>
      </c>
      <c r="H12979" s="103">
        <v>28299.929246510514</v>
      </c>
      <c r="I12979" s="103">
        <v>35.83770216526338</v>
      </c>
      <c r="J12979" s="96"/>
      <c r="K12979" s="96"/>
      <c r="L12979" s="96"/>
      <c r="M12979" s="96"/>
      <c r="N12979" s="96"/>
      <c r="O12979" s="96"/>
      <c r="P12979" s="96"/>
    </row>
    <row r="12980" spans="1:16" x14ac:dyDescent="0.25">
      <c r="A12980" s="97">
        <v>43828</v>
      </c>
      <c r="B12980" s="101">
        <v>3</v>
      </c>
      <c r="C12980" s="92" t="str">
        <f t="shared" si="606"/>
        <v>DELETE /account-access-consents/{ConsentId}</v>
      </c>
      <c r="D12980" s="94" t="s">
        <v>208</v>
      </c>
      <c r="E12980" s="93" t="str">
        <f t="shared" si="607"/>
        <v>AISP</v>
      </c>
      <c r="F12980" s="93" t="str">
        <f t="shared" si="608"/>
        <v>N</v>
      </c>
      <c r="G12980" s="95">
        <v>595938.12860594026</v>
      </c>
      <c r="H12980" s="103">
        <v>25667.638651101573</v>
      </c>
      <c r="I12980" s="103">
        <v>247.63233776115752</v>
      </c>
      <c r="J12980" s="96"/>
      <c r="K12980" s="96"/>
      <c r="L12980" s="96"/>
      <c r="M12980" s="96"/>
      <c r="N12980" s="96"/>
      <c r="O12980" s="96"/>
      <c r="P12980" s="96"/>
    </row>
    <row r="12981" spans="1:16" x14ac:dyDescent="0.25">
      <c r="A12981" s="97">
        <v>43828</v>
      </c>
      <c r="B12981" s="101">
        <v>4</v>
      </c>
      <c r="C12981" s="92" t="str">
        <f t="shared" si="606"/>
        <v>GET /accounts</v>
      </c>
      <c r="D12981" s="94" t="s">
        <v>208</v>
      </c>
      <c r="E12981" s="93" t="str">
        <f t="shared" si="607"/>
        <v>AISP</v>
      </c>
      <c r="F12981" s="93" t="str">
        <f t="shared" si="608"/>
        <v>Y</v>
      </c>
      <c r="G12981" s="95">
        <v>1480098.0109040609</v>
      </c>
      <c r="H12981" s="103">
        <v>29556.227332244824</v>
      </c>
      <c r="I12981" s="103">
        <v>63.917442870830264</v>
      </c>
      <c r="J12981" s="96"/>
      <c r="K12981" s="96"/>
      <c r="L12981" s="96"/>
      <c r="M12981" s="96"/>
      <c r="N12981" s="96"/>
      <c r="O12981" s="96"/>
      <c r="P12981" s="96"/>
    </row>
    <row r="12982" spans="1:16" x14ac:dyDescent="0.25">
      <c r="A12982" s="97">
        <v>43828</v>
      </c>
      <c r="B12982" s="101">
        <v>5</v>
      </c>
      <c r="C12982" s="92" t="str">
        <f t="shared" si="606"/>
        <v>GET /accounts/{AccountId}</v>
      </c>
      <c r="D12982" s="94" t="s">
        <v>208</v>
      </c>
      <c r="E12982" s="93" t="str">
        <f t="shared" si="607"/>
        <v>AISP</v>
      </c>
      <c r="F12982" s="93" t="str">
        <f t="shared" si="608"/>
        <v>Y</v>
      </c>
      <c r="G12982" s="95">
        <v>2510580.8529630941</v>
      </c>
      <c r="H12982" s="103">
        <v>43246.262098574058</v>
      </c>
      <c r="I12982" s="103">
        <v>94.057109707729907</v>
      </c>
      <c r="J12982" s="96"/>
      <c r="K12982" s="96"/>
      <c r="L12982" s="96"/>
      <c r="M12982" s="96"/>
      <c r="N12982" s="96"/>
      <c r="O12982" s="96"/>
      <c r="P12982" s="96"/>
    </row>
    <row r="12983" spans="1:16" x14ac:dyDescent="0.25">
      <c r="A12983" s="97">
        <v>43828</v>
      </c>
      <c r="B12983" s="101">
        <v>6</v>
      </c>
      <c r="C12983" s="92" t="str">
        <f t="shared" si="606"/>
        <v>GET /accounts/{AccountId}/balances</v>
      </c>
      <c r="D12983" s="94" t="s">
        <v>208</v>
      </c>
      <c r="E12983" s="93" t="str">
        <f t="shared" si="607"/>
        <v>AISP</v>
      </c>
      <c r="F12983" s="93" t="str">
        <f t="shared" si="608"/>
        <v>Y</v>
      </c>
      <c r="G12983" s="95">
        <v>1632697.722904783</v>
      </c>
      <c r="H12983" s="103">
        <v>27756.671449978348</v>
      </c>
      <c r="I12983" s="103">
        <v>139.79395222834773</v>
      </c>
      <c r="J12983" s="96"/>
      <c r="K12983" s="96"/>
      <c r="L12983" s="96"/>
      <c r="M12983" s="96"/>
      <c r="N12983" s="96"/>
      <c r="O12983" s="96"/>
      <c r="P12983" s="96"/>
    </row>
    <row r="12984" spans="1:16" x14ac:dyDescent="0.25">
      <c r="A12984" s="97">
        <v>43828</v>
      </c>
      <c r="B12984" s="101">
        <v>7</v>
      </c>
      <c r="C12984" s="92" t="str">
        <f t="shared" si="606"/>
        <v>GET /balances</v>
      </c>
      <c r="D12984" s="94" t="s">
        <v>208</v>
      </c>
      <c r="E12984" s="93" t="str">
        <f t="shared" si="607"/>
        <v>AISP</v>
      </c>
      <c r="F12984" s="93" t="str">
        <f t="shared" si="608"/>
        <v>Y</v>
      </c>
      <c r="G12984" s="95">
        <v>1054398.9734641369</v>
      </c>
      <c r="H12984" s="103">
        <v>22227.542583059407</v>
      </c>
      <c r="I12984" s="103">
        <v>141.91396758406546</v>
      </c>
      <c r="J12984" s="96"/>
      <c r="K12984" s="96"/>
      <c r="L12984" s="96"/>
      <c r="M12984" s="96"/>
      <c r="N12984" s="96"/>
      <c r="O12984" s="96"/>
      <c r="P12984" s="96"/>
    </row>
    <row r="12985" spans="1:16" x14ac:dyDescent="0.25">
      <c r="A12985" s="97">
        <v>43828</v>
      </c>
      <c r="B12985" s="101">
        <v>8</v>
      </c>
      <c r="C12985" s="92" t="str">
        <f t="shared" si="606"/>
        <v>GET /accounts/{AccountId}/transactions</v>
      </c>
      <c r="D12985" s="94" t="s">
        <v>208</v>
      </c>
      <c r="E12985" s="93" t="str">
        <f t="shared" si="607"/>
        <v>AISP</v>
      </c>
      <c r="F12985" s="93" t="str">
        <f t="shared" si="608"/>
        <v>Y</v>
      </c>
      <c r="G12985" s="95">
        <v>34151766.476024754</v>
      </c>
      <c r="H12985" s="103">
        <v>21490.090729899021</v>
      </c>
      <c r="I12985" s="103">
        <v>174.81106293336381</v>
      </c>
      <c r="J12985" s="96"/>
      <c r="K12985" s="96"/>
      <c r="L12985" s="96"/>
      <c r="M12985" s="96"/>
      <c r="N12985" s="96"/>
      <c r="O12985" s="96"/>
      <c r="P12985" s="96"/>
    </row>
    <row r="12986" spans="1:16" x14ac:dyDescent="0.25">
      <c r="A12986" s="97">
        <v>43828</v>
      </c>
      <c r="B12986" s="101">
        <v>9</v>
      </c>
      <c r="C12986" s="92" t="str">
        <f t="shared" si="606"/>
        <v>GET /transactions</v>
      </c>
      <c r="D12986" s="94" t="s">
        <v>208</v>
      </c>
      <c r="E12986" s="93" t="str">
        <f t="shared" si="607"/>
        <v>AISP</v>
      </c>
      <c r="F12986" s="93" t="str">
        <f t="shared" si="608"/>
        <v>Y</v>
      </c>
      <c r="G12986" s="95">
        <v>316122224.84898478</v>
      </c>
      <c r="H12986" s="103">
        <v>39363.533451913841</v>
      </c>
      <c r="I12986" s="103">
        <v>33.057925547445571</v>
      </c>
      <c r="J12986" s="96"/>
      <c r="K12986" s="96"/>
      <c r="L12986" s="96"/>
      <c r="M12986" s="96"/>
      <c r="N12986" s="96"/>
      <c r="O12986" s="96"/>
      <c r="P12986" s="96"/>
    </row>
    <row r="12987" spans="1:16" x14ac:dyDescent="0.25">
      <c r="A12987" s="97">
        <v>43828</v>
      </c>
      <c r="B12987" s="101">
        <v>10</v>
      </c>
      <c r="C12987" s="92" t="str">
        <f t="shared" si="606"/>
        <v>GET /accounts/{AccountId}/beneficiaries</v>
      </c>
      <c r="D12987" s="94" t="s">
        <v>208</v>
      </c>
      <c r="E12987" s="93" t="str">
        <f t="shared" si="607"/>
        <v>AISP</v>
      </c>
      <c r="F12987" s="93" t="str">
        <f t="shared" si="608"/>
        <v>Y</v>
      </c>
      <c r="G12987" s="95">
        <v>1810713.0676028347</v>
      </c>
      <c r="H12987" s="99">
        <v>29581.346595896393</v>
      </c>
      <c r="I12987" s="99">
        <v>137.39366025557723</v>
      </c>
      <c r="J12987" s="96"/>
      <c r="K12987" s="96"/>
      <c r="L12987" s="96"/>
      <c r="M12987" s="96"/>
      <c r="N12987" s="96"/>
      <c r="O12987" s="96"/>
      <c r="P12987" s="96"/>
    </row>
    <row r="12988" spans="1:16" x14ac:dyDescent="0.25">
      <c r="A12988" s="97">
        <v>43828</v>
      </c>
      <c r="B12988" s="101">
        <v>11</v>
      </c>
      <c r="C12988" s="92" t="str">
        <f t="shared" si="606"/>
        <v>GET /beneficiaries</v>
      </c>
      <c r="D12988" s="94" t="s">
        <v>208</v>
      </c>
      <c r="E12988" s="93" t="str">
        <f t="shared" si="607"/>
        <v>AISP</v>
      </c>
      <c r="F12988" s="93" t="str">
        <f t="shared" si="608"/>
        <v>Y</v>
      </c>
      <c r="G12988" s="95">
        <v>2815763.5484695788</v>
      </c>
      <c r="H12988" s="99">
        <v>37627.954277542187</v>
      </c>
      <c r="I12988" s="99">
        <v>32.706199948481327</v>
      </c>
      <c r="J12988" s="96"/>
      <c r="K12988" s="96"/>
      <c r="L12988" s="96"/>
      <c r="M12988" s="96"/>
      <c r="N12988" s="96"/>
      <c r="O12988" s="96"/>
      <c r="P12988" s="96"/>
    </row>
    <row r="12989" spans="1:16" x14ac:dyDescent="0.25">
      <c r="A12989" s="97">
        <v>43828</v>
      </c>
      <c r="B12989" s="101">
        <v>12</v>
      </c>
      <c r="C12989" s="92" t="str">
        <f t="shared" si="606"/>
        <v>GET /accounts/{AccountId}/direct-debits</v>
      </c>
      <c r="D12989" s="94" t="s">
        <v>208</v>
      </c>
      <c r="E12989" s="93" t="str">
        <f t="shared" si="607"/>
        <v>AISP</v>
      </c>
      <c r="F12989" s="93" t="str">
        <f t="shared" si="608"/>
        <v>Y</v>
      </c>
      <c r="G12989" s="95">
        <v>1921148.442913055</v>
      </c>
      <c r="H12989" s="99">
        <v>32180.617684234323</v>
      </c>
      <c r="I12989" s="99">
        <v>177.85880458500333</v>
      </c>
      <c r="J12989" s="96"/>
      <c r="K12989" s="96"/>
      <c r="L12989" s="96"/>
      <c r="M12989" s="96"/>
      <c r="N12989" s="96"/>
      <c r="O12989" s="96"/>
      <c r="P12989" s="96"/>
    </row>
    <row r="12990" spans="1:16" x14ac:dyDescent="0.25">
      <c r="A12990" s="97">
        <v>43828</v>
      </c>
      <c r="B12990" s="101">
        <v>13</v>
      </c>
      <c r="C12990" s="92" t="str">
        <f t="shared" si="606"/>
        <v>GET /direct-debits</v>
      </c>
      <c r="D12990" s="94" t="s">
        <v>208</v>
      </c>
      <c r="E12990" s="93" t="str">
        <f t="shared" si="607"/>
        <v>AISP</v>
      </c>
      <c r="F12990" s="93" t="str">
        <f t="shared" si="608"/>
        <v>Y</v>
      </c>
      <c r="G12990" s="95">
        <v>1875539.2788288831</v>
      </c>
      <c r="H12990" s="99">
        <v>21958.908857538954</v>
      </c>
      <c r="I12990" s="99">
        <v>191.29483039109448</v>
      </c>
      <c r="J12990" s="96"/>
      <c r="K12990" s="96"/>
      <c r="L12990" s="96"/>
      <c r="M12990" s="96"/>
      <c r="N12990" s="96"/>
      <c r="O12990" s="96"/>
      <c r="P12990" s="96"/>
    </row>
    <row r="12991" spans="1:16" x14ac:dyDescent="0.25">
      <c r="A12991" s="97">
        <v>43828</v>
      </c>
      <c r="B12991" s="101">
        <v>14</v>
      </c>
      <c r="C12991" s="92" t="str">
        <f t="shared" si="606"/>
        <v>GET /accounts/{AccountId}/standing-orders</v>
      </c>
      <c r="D12991" s="94" t="s">
        <v>208</v>
      </c>
      <c r="E12991" s="93" t="str">
        <f t="shared" si="607"/>
        <v>AISP</v>
      </c>
      <c r="F12991" s="93" t="str">
        <f t="shared" si="608"/>
        <v>Y</v>
      </c>
      <c r="G12991" s="95">
        <v>818729.5557140673</v>
      </c>
      <c r="H12991" s="99">
        <v>18305.755140661247</v>
      </c>
      <c r="I12991" s="99">
        <v>129.86754822619886</v>
      </c>
      <c r="J12991" s="96"/>
      <c r="K12991" s="96"/>
      <c r="L12991" s="96"/>
      <c r="M12991" s="96"/>
      <c r="N12991" s="96"/>
      <c r="O12991" s="96"/>
      <c r="P12991" s="96"/>
    </row>
    <row r="12992" spans="1:16" x14ac:dyDescent="0.25">
      <c r="A12992" s="97">
        <v>43828</v>
      </c>
      <c r="B12992" s="101">
        <v>15</v>
      </c>
      <c r="C12992" s="92" t="str">
        <f t="shared" si="606"/>
        <v>GET /standing-orders</v>
      </c>
      <c r="D12992" s="94" t="s">
        <v>208</v>
      </c>
      <c r="E12992" s="93" t="str">
        <f t="shared" si="607"/>
        <v>AISP</v>
      </c>
      <c r="F12992" s="93" t="str">
        <f t="shared" si="608"/>
        <v>Y</v>
      </c>
      <c r="G12992" s="95">
        <v>1444096.3944815677</v>
      </c>
      <c r="H12992" s="99">
        <v>42573.545886954998</v>
      </c>
      <c r="I12992" s="99">
        <v>136.11343375527383</v>
      </c>
      <c r="J12992" s="96"/>
      <c r="K12992" s="96"/>
      <c r="L12992" s="96"/>
      <c r="M12992" s="96"/>
      <c r="N12992" s="96"/>
      <c r="O12992" s="96"/>
      <c r="P12992" s="96"/>
    </row>
    <row r="12993" spans="1:16" x14ac:dyDescent="0.25">
      <c r="A12993" s="97">
        <v>43828</v>
      </c>
      <c r="B12993" s="101">
        <v>16</v>
      </c>
      <c r="C12993" s="92" t="str">
        <f t="shared" si="606"/>
        <v>GET /accounts/{AccountId}/product</v>
      </c>
      <c r="D12993" s="94" t="s">
        <v>208</v>
      </c>
      <c r="E12993" s="93" t="str">
        <f t="shared" si="607"/>
        <v>AISP</v>
      </c>
      <c r="F12993" s="93" t="str">
        <f t="shared" si="608"/>
        <v>Y</v>
      </c>
      <c r="G12993" s="95">
        <v>328380.67303318554</v>
      </c>
      <c r="H12993" s="99">
        <v>5032.6450170516073</v>
      </c>
      <c r="I12993" s="99">
        <v>157.3976575922724</v>
      </c>
      <c r="J12993" s="96"/>
      <c r="K12993" s="96"/>
      <c r="L12993" s="96"/>
      <c r="M12993" s="96"/>
      <c r="N12993" s="96"/>
      <c r="O12993" s="96"/>
      <c r="P12993" s="96"/>
    </row>
    <row r="12994" spans="1:16" x14ac:dyDescent="0.25">
      <c r="A12994" s="97">
        <v>43828</v>
      </c>
      <c r="B12994" s="101">
        <v>17</v>
      </c>
      <c r="C12994" s="92" t="str">
        <f t="shared" si="606"/>
        <v>GET /products</v>
      </c>
      <c r="D12994" s="94" t="s">
        <v>208</v>
      </c>
      <c r="E12994" s="93" t="str">
        <f t="shared" si="607"/>
        <v>AISP</v>
      </c>
      <c r="F12994" s="93" t="str">
        <f t="shared" si="608"/>
        <v>Y</v>
      </c>
      <c r="G12994" s="95">
        <v>789401.74603240273</v>
      </c>
      <c r="H12994" s="99">
        <v>33947.010768930639</v>
      </c>
      <c r="I12994" s="99">
        <v>202.78549101500818</v>
      </c>
      <c r="J12994" s="96"/>
      <c r="K12994" s="96"/>
      <c r="L12994" s="96"/>
      <c r="M12994" s="96"/>
      <c r="N12994" s="96"/>
      <c r="O12994" s="96"/>
      <c r="P12994" s="96"/>
    </row>
    <row r="12995" spans="1:16" x14ac:dyDescent="0.25">
      <c r="A12995" s="97">
        <v>43828</v>
      </c>
      <c r="B12995" s="101">
        <v>18</v>
      </c>
      <c r="C12995" s="92" t="str">
        <f t="shared" si="606"/>
        <v>GET /accounts/{AccountId}/offers</v>
      </c>
      <c r="D12995" s="94" t="s">
        <v>208</v>
      </c>
      <c r="E12995" s="93" t="str">
        <f t="shared" si="607"/>
        <v>AISP</v>
      </c>
      <c r="F12995" s="93" t="str">
        <f t="shared" si="608"/>
        <v>Y</v>
      </c>
      <c r="G12995" s="95">
        <v>753648.52474220039</v>
      </c>
      <c r="H12995" s="99">
        <v>36983.649681551324</v>
      </c>
      <c r="I12995" s="99">
        <v>243.09011696678883</v>
      </c>
      <c r="J12995" s="96"/>
      <c r="K12995" s="96"/>
      <c r="L12995" s="96"/>
      <c r="M12995" s="96"/>
      <c r="N12995" s="96"/>
      <c r="O12995" s="96"/>
      <c r="P12995" s="96"/>
    </row>
    <row r="12996" spans="1:16" x14ac:dyDescent="0.25">
      <c r="A12996" s="97">
        <v>43828</v>
      </c>
      <c r="B12996" s="101">
        <v>19</v>
      </c>
      <c r="C12996" s="92" t="str">
        <f t="shared" si="606"/>
        <v>GET /offers</v>
      </c>
      <c r="D12996" s="94" t="s">
        <v>208</v>
      </c>
      <c r="E12996" s="93" t="str">
        <f t="shared" si="607"/>
        <v>AISP</v>
      </c>
      <c r="F12996" s="93" t="str">
        <f t="shared" si="608"/>
        <v>Y</v>
      </c>
      <c r="G12996" s="95">
        <v>3154107.6656359099</v>
      </c>
      <c r="H12996" s="99">
        <v>39405.985683692503</v>
      </c>
      <c r="I12996" s="99">
        <v>168.85911009349149</v>
      </c>
      <c r="J12996" s="96"/>
      <c r="K12996" s="96"/>
      <c r="L12996" s="96"/>
      <c r="M12996" s="96"/>
      <c r="N12996" s="96"/>
      <c r="O12996" s="96"/>
      <c r="P12996" s="96"/>
    </row>
    <row r="12997" spans="1:16" x14ac:dyDescent="0.25">
      <c r="A12997" s="97">
        <v>43828</v>
      </c>
      <c r="B12997" s="101">
        <v>20</v>
      </c>
      <c r="C12997" s="92" t="str">
        <f t="shared" si="606"/>
        <v>GET /accounts/{AccountId}/party</v>
      </c>
      <c r="D12997" s="94" t="s">
        <v>208</v>
      </c>
      <c r="E12997" s="93" t="str">
        <f t="shared" si="607"/>
        <v>AISP</v>
      </c>
      <c r="F12997" s="93" t="str">
        <f t="shared" si="608"/>
        <v>Y</v>
      </c>
      <c r="G12997" s="95">
        <v>1078652.6452828611</v>
      </c>
      <c r="H12997" s="99">
        <v>49413.852466571814</v>
      </c>
      <c r="I12997" s="99">
        <v>0</v>
      </c>
      <c r="J12997" s="96"/>
      <c r="K12997" s="96"/>
      <c r="L12997" s="96"/>
      <c r="M12997" s="96"/>
      <c r="N12997" s="96"/>
      <c r="O12997" s="96"/>
      <c r="P12997" s="96"/>
    </row>
    <row r="12998" spans="1:16" x14ac:dyDescent="0.25">
      <c r="A12998" s="97">
        <v>43828</v>
      </c>
      <c r="B12998" s="101">
        <v>21</v>
      </c>
      <c r="C12998" s="92" t="str">
        <f t="shared" si="606"/>
        <v>GET /party</v>
      </c>
      <c r="D12998" s="94" t="s">
        <v>208</v>
      </c>
      <c r="E12998" s="93" t="str">
        <f t="shared" si="607"/>
        <v>AISP</v>
      </c>
      <c r="F12998" s="93" t="str">
        <f t="shared" si="608"/>
        <v>Y</v>
      </c>
      <c r="G12998" s="95">
        <v>762634.983702839</v>
      </c>
      <c r="H12998" s="99">
        <v>9979.4957251523738</v>
      </c>
      <c r="I12998" s="99">
        <v>332.58044205978962</v>
      </c>
      <c r="J12998" s="96"/>
      <c r="K12998" s="96"/>
      <c r="L12998" s="96"/>
      <c r="M12998" s="96"/>
      <c r="N12998" s="96"/>
      <c r="O12998" s="96"/>
      <c r="P12998" s="96"/>
    </row>
    <row r="12999" spans="1:16" x14ac:dyDescent="0.25">
      <c r="A12999" s="97">
        <v>43828</v>
      </c>
      <c r="B12999" s="101">
        <v>22</v>
      </c>
      <c r="C12999" s="92" t="str">
        <f t="shared" si="606"/>
        <v>GET /accounts/{AccountId}/scheduled-payments</v>
      </c>
      <c r="D12999" s="94" t="s">
        <v>208</v>
      </c>
      <c r="E12999" s="93" t="str">
        <f t="shared" si="607"/>
        <v>AISP</v>
      </c>
      <c r="F12999" s="93" t="str">
        <f t="shared" si="608"/>
        <v>Y</v>
      </c>
      <c r="G12999" s="95">
        <v>986541.55219172372</v>
      </c>
      <c r="H12999" s="99">
        <v>33838.753817942168</v>
      </c>
      <c r="I12999" s="99">
        <v>2.777692633134567</v>
      </c>
      <c r="J12999" s="96"/>
      <c r="K12999" s="96"/>
      <c r="L12999" s="96"/>
      <c r="M12999" s="96"/>
      <c r="N12999" s="96"/>
      <c r="O12999" s="96"/>
      <c r="P12999" s="96"/>
    </row>
    <row r="13000" spans="1:16" x14ac:dyDescent="0.25">
      <c r="A13000" s="97">
        <v>43828</v>
      </c>
      <c r="B13000" s="101">
        <v>23</v>
      </c>
      <c r="C13000" s="92" t="str">
        <f t="shared" ref="C13000:C13063" si="609">VLOOKUP($B13000,endpoints,3)</f>
        <v>GET /scheduled-payments</v>
      </c>
      <c r="D13000" s="94" t="s">
        <v>208</v>
      </c>
      <c r="E13000" s="93" t="str">
        <f t="shared" ref="E13000:E13063" si="610">VLOOKUP($B13000,endpoints,4)</f>
        <v>AISP</v>
      </c>
      <c r="F13000" s="93" t="str">
        <f t="shared" ref="F13000:F13063" si="611">VLOOKUP($B13000,endpoints,5)</f>
        <v>Y</v>
      </c>
      <c r="G13000" s="95">
        <v>1812671.7141163666</v>
      </c>
      <c r="H13000" s="99">
        <v>30780.378249091224</v>
      </c>
      <c r="I13000" s="99">
        <v>89.096296439412427</v>
      </c>
      <c r="J13000" s="96"/>
      <c r="K13000" s="96"/>
      <c r="L13000" s="96"/>
      <c r="M13000" s="96"/>
      <c r="N13000" s="96"/>
      <c r="O13000" s="96"/>
      <c r="P13000" s="96"/>
    </row>
    <row r="13001" spans="1:16" x14ac:dyDescent="0.25">
      <c r="A13001" s="97">
        <v>43828</v>
      </c>
      <c r="B13001" s="101">
        <v>24</v>
      </c>
      <c r="C13001" s="92" t="str">
        <f t="shared" si="609"/>
        <v>GET /accounts/{AccountId}/statements</v>
      </c>
      <c r="D13001" s="94" t="s">
        <v>208</v>
      </c>
      <c r="E13001" s="93" t="str">
        <f t="shared" si="610"/>
        <v>AISP</v>
      </c>
      <c r="F13001" s="93" t="str">
        <f t="shared" si="611"/>
        <v>Y</v>
      </c>
      <c r="G13001" s="95">
        <v>835036.64491581335</v>
      </c>
      <c r="H13001" s="99">
        <v>14566.340976884607</v>
      </c>
      <c r="I13001" s="99">
        <v>139.69577778699858</v>
      </c>
      <c r="J13001" s="96"/>
      <c r="K13001" s="96"/>
      <c r="L13001" s="96"/>
      <c r="M13001" s="96"/>
      <c r="N13001" s="96"/>
      <c r="O13001" s="96"/>
      <c r="P13001" s="96"/>
    </row>
    <row r="13002" spans="1:16" x14ac:dyDescent="0.25">
      <c r="A13002" s="97">
        <v>43828</v>
      </c>
      <c r="B13002" s="101">
        <v>25</v>
      </c>
      <c r="C13002" s="92" t="str">
        <f t="shared" si="609"/>
        <v>GET /accounts/{AccountId}/statements/{StatementId}</v>
      </c>
      <c r="D13002" s="94" t="s">
        <v>208</v>
      </c>
      <c r="E13002" s="93" t="str">
        <f t="shared" si="610"/>
        <v>AISP</v>
      </c>
      <c r="F13002" s="93" t="str">
        <f t="shared" si="611"/>
        <v>Y</v>
      </c>
      <c r="G13002" s="95">
        <v>1078561.5281616335</v>
      </c>
      <c r="H13002" s="99">
        <v>21967.061216684848</v>
      </c>
      <c r="I13002" s="99">
        <v>112.46376437622202</v>
      </c>
      <c r="J13002" s="96"/>
      <c r="K13002" s="96"/>
      <c r="L13002" s="96"/>
      <c r="M13002" s="96"/>
      <c r="N13002" s="96"/>
      <c r="O13002" s="96"/>
      <c r="P13002" s="96"/>
    </row>
    <row r="13003" spans="1:16" x14ac:dyDescent="0.25">
      <c r="A13003" s="97">
        <v>43828</v>
      </c>
      <c r="B13003" s="101">
        <v>26</v>
      </c>
      <c r="C13003" s="92" t="str">
        <f t="shared" si="609"/>
        <v>GET /accounts/{AccountId}/statements/{StatementId}/file</v>
      </c>
      <c r="D13003" s="94" t="s">
        <v>208</v>
      </c>
      <c r="E13003" s="93" t="str">
        <f t="shared" si="610"/>
        <v>AISP</v>
      </c>
      <c r="F13003" s="93" t="str">
        <f t="shared" si="611"/>
        <v>Y</v>
      </c>
      <c r="G13003" s="95">
        <v>2141286.3958901684</v>
      </c>
      <c r="H13003" s="99">
        <v>25207.19339179598</v>
      </c>
      <c r="I13003" s="99">
        <v>87.547805323576426</v>
      </c>
      <c r="J13003" s="96"/>
      <c r="K13003" s="96"/>
      <c r="L13003" s="96"/>
      <c r="M13003" s="96"/>
      <c r="N13003" s="96"/>
      <c r="O13003" s="96"/>
      <c r="P13003" s="96"/>
    </row>
    <row r="13004" spans="1:16" x14ac:dyDescent="0.25">
      <c r="A13004" s="97">
        <v>43828</v>
      </c>
      <c r="B13004" s="101">
        <v>27</v>
      </c>
      <c r="C13004" s="92" t="str">
        <f t="shared" si="609"/>
        <v>GET /accounts/{AccountId}/statements/{StatementId}/transactions</v>
      </c>
      <c r="D13004" s="94" t="s">
        <v>208</v>
      </c>
      <c r="E13004" s="93" t="str">
        <f t="shared" si="610"/>
        <v>AISP</v>
      </c>
      <c r="F13004" s="93" t="str">
        <f t="shared" si="611"/>
        <v>Y</v>
      </c>
      <c r="G13004" s="95">
        <v>30533032.049877703</v>
      </c>
      <c r="H13004" s="99">
        <v>7805.7478542482941</v>
      </c>
      <c r="I13004" s="99">
        <v>296.95794816731495</v>
      </c>
      <c r="J13004" s="96"/>
      <c r="K13004" s="96"/>
      <c r="L13004" s="96"/>
      <c r="M13004" s="96"/>
      <c r="N13004" s="96"/>
      <c r="O13004" s="96"/>
      <c r="P13004" s="96"/>
    </row>
    <row r="13005" spans="1:16" x14ac:dyDescent="0.25">
      <c r="A13005" s="97">
        <v>43828</v>
      </c>
      <c r="B13005" s="101">
        <v>28</v>
      </c>
      <c r="C13005" s="92" t="str">
        <f t="shared" si="609"/>
        <v>GET /statements</v>
      </c>
      <c r="D13005" s="94" t="s">
        <v>208</v>
      </c>
      <c r="E13005" s="93" t="str">
        <f t="shared" si="610"/>
        <v>AISP</v>
      </c>
      <c r="F13005" s="93" t="str">
        <f t="shared" si="611"/>
        <v>Y</v>
      </c>
      <c r="G13005" s="95">
        <v>3582636.8681486696</v>
      </c>
      <c r="H13005" s="99">
        <v>41791.55917495348</v>
      </c>
      <c r="I13005" s="99">
        <v>71.568471697038675</v>
      </c>
      <c r="J13005" s="96"/>
      <c r="K13005" s="96"/>
      <c r="L13005" s="96"/>
      <c r="M13005" s="96"/>
      <c r="N13005" s="96"/>
      <c r="O13005" s="96"/>
      <c r="P13005" s="96"/>
    </row>
    <row r="13006" spans="1:16" x14ac:dyDescent="0.25">
      <c r="A13006" s="97">
        <v>43828</v>
      </c>
      <c r="B13006" s="101">
        <v>29</v>
      </c>
      <c r="C13006" s="92" t="str">
        <f t="shared" si="609"/>
        <v>POST /domestic-payment-consents</v>
      </c>
      <c r="D13006" s="94" t="s">
        <v>208</v>
      </c>
      <c r="E13006" s="93" t="str">
        <f t="shared" si="610"/>
        <v>PISP</v>
      </c>
      <c r="F13006" s="93" t="str">
        <f t="shared" si="611"/>
        <v>N</v>
      </c>
      <c r="G13006" s="95">
        <v>3290499.0244300566</v>
      </c>
      <c r="H13006" s="99">
        <v>8937.4310246821206</v>
      </c>
      <c r="I13006" s="99">
        <v>81.700867420423947</v>
      </c>
      <c r="J13006" s="96"/>
      <c r="K13006" s="96"/>
      <c r="L13006" s="96"/>
      <c r="M13006" s="96"/>
      <c r="N13006" s="96"/>
      <c r="O13006" s="96"/>
      <c r="P13006" s="96"/>
    </row>
    <row r="13007" spans="1:16" x14ac:dyDescent="0.25">
      <c r="A13007" s="97">
        <v>43828</v>
      </c>
      <c r="B13007" s="101">
        <v>30</v>
      </c>
      <c r="C13007" s="92" t="str">
        <f t="shared" si="609"/>
        <v>GET /domestic-payment-consents/{ConsentId}</v>
      </c>
      <c r="D13007" s="94" t="s">
        <v>208</v>
      </c>
      <c r="E13007" s="93" t="str">
        <f t="shared" si="610"/>
        <v>PISP</v>
      </c>
      <c r="F13007" s="93" t="str">
        <f t="shared" si="611"/>
        <v>N</v>
      </c>
      <c r="G13007" s="95">
        <v>14763109.474003078</v>
      </c>
      <c r="H13007" s="99">
        <v>17329.725828176925</v>
      </c>
      <c r="I13007" s="99">
        <v>148.73526238879819</v>
      </c>
      <c r="J13007" s="96"/>
      <c r="K13007" s="96"/>
      <c r="L13007" s="96"/>
      <c r="M13007" s="96"/>
      <c r="N13007" s="96"/>
      <c r="O13007" s="96"/>
      <c r="P13007" s="96"/>
    </row>
    <row r="13008" spans="1:16" x14ac:dyDescent="0.25">
      <c r="A13008" s="97">
        <v>43828</v>
      </c>
      <c r="B13008" s="101">
        <v>31</v>
      </c>
      <c r="C13008" s="92" t="str">
        <f t="shared" si="609"/>
        <v>POST /domestic-payments</v>
      </c>
      <c r="D13008" s="94" t="s">
        <v>208</v>
      </c>
      <c r="E13008" s="93" t="str">
        <f t="shared" si="610"/>
        <v>PISP</v>
      </c>
      <c r="F13008" s="93" t="str">
        <f t="shared" si="611"/>
        <v>Y</v>
      </c>
      <c r="G13008" s="95">
        <v>5071798.5183452228</v>
      </c>
      <c r="H13008" s="99">
        <v>15472.533897328176</v>
      </c>
      <c r="I13008" s="99">
        <v>5.7643317930133309</v>
      </c>
      <c r="J13008" s="96"/>
      <c r="K13008" s="96"/>
      <c r="L13008" s="96"/>
      <c r="M13008" s="96"/>
      <c r="N13008" s="96"/>
      <c r="O13008" s="96"/>
      <c r="P13008" s="96"/>
    </row>
    <row r="13009" spans="1:16" x14ac:dyDescent="0.25">
      <c r="A13009" s="97">
        <v>43828</v>
      </c>
      <c r="B13009" s="101">
        <v>32</v>
      </c>
      <c r="C13009" s="92" t="str">
        <f t="shared" si="609"/>
        <v>GET /domestic-payments/{DomesticPaymentId}</v>
      </c>
      <c r="D13009" s="94" t="s">
        <v>208</v>
      </c>
      <c r="E13009" s="93" t="str">
        <f t="shared" si="610"/>
        <v>PISP</v>
      </c>
      <c r="F13009" s="93" t="str">
        <f t="shared" si="611"/>
        <v>Y</v>
      </c>
      <c r="G13009" s="95">
        <v>31641290.127012078</v>
      </c>
      <c r="H13009" s="99">
        <v>41211.529981091822</v>
      </c>
      <c r="I13009" s="99">
        <v>62.95296105901668</v>
      </c>
      <c r="J13009" s="96"/>
      <c r="K13009" s="96"/>
      <c r="L13009" s="96"/>
      <c r="M13009" s="96"/>
      <c r="N13009" s="96"/>
      <c r="O13009" s="96"/>
      <c r="P13009" s="96"/>
    </row>
    <row r="13010" spans="1:16" x14ac:dyDescent="0.25">
      <c r="A13010" s="97">
        <v>43828</v>
      </c>
      <c r="B13010" s="101">
        <v>33</v>
      </c>
      <c r="C13010" s="92" t="str">
        <f t="shared" si="609"/>
        <v>POST /domestic-scheduled-payment-consents</v>
      </c>
      <c r="D13010" s="94" t="s">
        <v>208</v>
      </c>
      <c r="E13010" s="93" t="str">
        <f t="shared" si="610"/>
        <v>PISP</v>
      </c>
      <c r="F13010" s="93" t="str">
        <f t="shared" si="611"/>
        <v>N</v>
      </c>
      <c r="G13010" s="95">
        <v>18290384.505041499</v>
      </c>
      <c r="H13010" s="99">
        <v>16677.961365662319</v>
      </c>
      <c r="I13010" s="99">
        <v>109.45245235825286</v>
      </c>
      <c r="J13010" s="96"/>
      <c r="K13010" s="96"/>
      <c r="L13010" s="96"/>
      <c r="M13010" s="96"/>
      <c r="N13010" s="96"/>
      <c r="O13010" s="96"/>
      <c r="P13010" s="96"/>
    </row>
    <row r="13011" spans="1:16" x14ac:dyDescent="0.25">
      <c r="A13011" s="97">
        <v>43828</v>
      </c>
      <c r="B13011" s="101">
        <v>34</v>
      </c>
      <c r="C13011" s="92" t="str">
        <f t="shared" si="609"/>
        <v>GET /domestic-scheduled-payment-consents/{ConsentId}</v>
      </c>
      <c r="D13011" s="94" t="s">
        <v>208</v>
      </c>
      <c r="E13011" s="93" t="str">
        <f t="shared" si="610"/>
        <v>PISP</v>
      </c>
      <c r="F13011" s="93" t="str">
        <f t="shared" si="611"/>
        <v>N</v>
      </c>
      <c r="G13011" s="95">
        <v>11649316.288059946</v>
      </c>
      <c r="H13011" s="99">
        <v>12090.730699287342</v>
      </c>
      <c r="I13011" s="99">
        <v>71.901815758602339</v>
      </c>
      <c r="J13011" s="96"/>
      <c r="K13011" s="96"/>
      <c r="L13011" s="96"/>
      <c r="M13011" s="96"/>
      <c r="N13011" s="96"/>
      <c r="O13011" s="96"/>
      <c r="P13011" s="96"/>
    </row>
    <row r="13012" spans="1:16" x14ac:dyDescent="0.25">
      <c r="A13012" s="97">
        <v>43828</v>
      </c>
      <c r="B13012" s="101">
        <v>35</v>
      </c>
      <c r="C13012" s="92" t="str">
        <f t="shared" si="609"/>
        <v>POST /domestic-scheduled-payments</v>
      </c>
      <c r="D13012" s="94" t="s">
        <v>208</v>
      </c>
      <c r="E13012" s="93" t="str">
        <f t="shared" si="610"/>
        <v>PISP</v>
      </c>
      <c r="F13012" s="93" t="str">
        <f t="shared" si="611"/>
        <v>Y</v>
      </c>
      <c r="G13012" s="95">
        <v>27025829.979940351</v>
      </c>
      <c r="H13012" s="99">
        <v>39175.498295832534</v>
      </c>
      <c r="I13012" s="99">
        <v>159.86524785472156</v>
      </c>
      <c r="J13012" s="96"/>
      <c r="K13012" s="96"/>
      <c r="L13012" s="96"/>
      <c r="M13012" s="96"/>
      <c r="N13012" s="96"/>
      <c r="O13012" s="96"/>
      <c r="P13012" s="96"/>
    </row>
    <row r="13013" spans="1:16" x14ac:dyDescent="0.25">
      <c r="A13013" s="97">
        <v>43828</v>
      </c>
      <c r="B13013" s="101">
        <v>36</v>
      </c>
      <c r="C13013" s="92" t="str">
        <f t="shared" si="609"/>
        <v>GET /domestic-scheduled-payments/{DomesticScheduledPaymentId}</v>
      </c>
      <c r="D13013" s="94" t="s">
        <v>208</v>
      </c>
      <c r="E13013" s="93" t="str">
        <f t="shared" si="610"/>
        <v>PISP</v>
      </c>
      <c r="F13013" s="93" t="str">
        <f t="shared" si="611"/>
        <v>Y</v>
      </c>
      <c r="G13013" s="95">
        <v>14436191.639744081</v>
      </c>
      <c r="H13013" s="99">
        <v>31394.948736383205</v>
      </c>
      <c r="I13013" s="99">
        <v>90.374478090364306</v>
      </c>
      <c r="J13013" s="96"/>
      <c r="K13013" s="96"/>
      <c r="L13013" s="96"/>
      <c r="M13013" s="96"/>
      <c r="N13013" s="96"/>
      <c r="O13013" s="96"/>
      <c r="P13013" s="96"/>
    </row>
    <row r="13014" spans="1:16" x14ac:dyDescent="0.25">
      <c r="A13014" s="97">
        <v>43828</v>
      </c>
      <c r="B13014" s="101">
        <v>37</v>
      </c>
      <c r="C13014" s="92" t="str">
        <f t="shared" si="609"/>
        <v>POST /domestic-standing-order-consents</v>
      </c>
      <c r="D13014" s="94" t="s">
        <v>208</v>
      </c>
      <c r="E13014" s="93" t="str">
        <f t="shared" si="610"/>
        <v>PISP</v>
      </c>
      <c r="F13014" s="93" t="str">
        <f t="shared" si="611"/>
        <v>N</v>
      </c>
      <c r="G13014" s="95">
        <v>24928718.137876164</v>
      </c>
      <c r="H13014" s="99">
        <v>24639.124851384531</v>
      </c>
      <c r="I13014" s="99">
        <v>185.92844140027697</v>
      </c>
      <c r="J13014" s="96"/>
      <c r="K13014" s="96"/>
      <c r="L13014" s="96"/>
      <c r="M13014" s="96"/>
      <c r="N13014" s="96"/>
      <c r="O13014" s="96"/>
      <c r="P13014" s="96"/>
    </row>
    <row r="13015" spans="1:16" x14ac:dyDescent="0.25">
      <c r="A13015" s="97">
        <v>43828</v>
      </c>
      <c r="B13015" s="101">
        <v>38</v>
      </c>
      <c r="C13015" s="92" t="str">
        <f t="shared" si="609"/>
        <v>GET /domestic-standing-order-consents/{ConsentId}</v>
      </c>
      <c r="D13015" s="94" t="s">
        <v>208</v>
      </c>
      <c r="E13015" s="93" t="str">
        <f t="shared" si="610"/>
        <v>PISP</v>
      </c>
      <c r="F13015" s="93" t="str">
        <f t="shared" si="611"/>
        <v>N</v>
      </c>
      <c r="G13015" s="95">
        <v>22319076.316576723</v>
      </c>
      <c r="H13015" s="99">
        <v>29564.819541210294</v>
      </c>
      <c r="I13015" s="99">
        <v>203.05128325638674</v>
      </c>
      <c r="J13015" s="96"/>
      <c r="K13015" s="96"/>
      <c r="L13015" s="96"/>
      <c r="M13015" s="96"/>
      <c r="N13015" s="96"/>
      <c r="O13015" s="96"/>
      <c r="P13015" s="96"/>
    </row>
    <row r="13016" spans="1:16" x14ac:dyDescent="0.25">
      <c r="A13016" s="97">
        <v>43828</v>
      </c>
      <c r="B13016" s="101">
        <v>39</v>
      </c>
      <c r="C13016" s="92" t="str">
        <f t="shared" si="609"/>
        <v>POST /domestic-standing-orders</v>
      </c>
      <c r="D13016" s="94" t="s">
        <v>208</v>
      </c>
      <c r="E13016" s="93" t="str">
        <f t="shared" si="610"/>
        <v>PISP</v>
      </c>
      <c r="F13016" s="93" t="str">
        <f t="shared" si="611"/>
        <v>Y</v>
      </c>
      <c r="G13016" s="95">
        <v>8027361.5843600919</v>
      </c>
      <c r="H13016" s="99">
        <v>21216.092980729962</v>
      </c>
      <c r="I13016" s="99">
        <v>1.8167201284852392</v>
      </c>
      <c r="J13016" s="96"/>
      <c r="K13016" s="96"/>
      <c r="L13016" s="96"/>
      <c r="M13016" s="96"/>
      <c r="N13016" s="96"/>
      <c r="O13016" s="96"/>
      <c r="P13016" s="96"/>
    </row>
    <row r="13017" spans="1:16" x14ac:dyDescent="0.25">
      <c r="A13017" s="97">
        <v>43828</v>
      </c>
      <c r="B13017" s="101">
        <v>40</v>
      </c>
      <c r="C13017" s="92" t="str">
        <f t="shared" si="609"/>
        <v>GET /domestic-standing-orders/{DomesticStandingOrderId}</v>
      </c>
      <c r="D13017" s="94" t="s">
        <v>208</v>
      </c>
      <c r="E13017" s="93" t="str">
        <f t="shared" si="610"/>
        <v>PISP</v>
      </c>
      <c r="F13017" s="93" t="str">
        <f t="shared" si="611"/>
        <v>Y</v>
      </c>
      <c r="G13017" s="95">
        <v>5817621.2854218883</v>
      </c>
      <c r="H13017" s="99">
        <v>9133.944999187861</v>
      </c>
      <c r="I13017" s="99">
        <v>236.14670599099912</v>
      </c>
      <c r="J13017" s="96"/>
      <c r="K13017" s="96"/>
      <c r="L13017" s="96"/>
      <c r="M13017" s="96"/>
      <c r="N13017" s="96"/>
      <c r="O13017" s="96"/>
      <c r="P13017" s="96"/>
    </row>
    <row r="13018" spans="1:16" x14ac:dyDescent="0.25">
      <c r="A13018" s="97">
        <v>43828</v>
      </c>
      <c r="B13018" s="101">
        <v>41</v>
      </c>
      <c r="C13018" s="92" t="str">
        <f t="shared" si="609"/>
        <v>POST /international-payment-consents</v>
      </c>
      <c r="D13018" s="94" t="s">
        <v>208</v>
      </c>
      <c r="E13018" s="93" t="str">
        <f t="shared" si="610"/>
        <v>PISP</v>
      </c>
      <c r="F13018" s="93" t="str">
        <f t="shared" si="611"/>
        <v>N</v>
      </c>
      <c r="G13018" s="95">
        <v>33628620.689542674</v>
      </c>
      <c r="H13018" s="99">
        <v>44387.508164355131</v>
      </c>
      <c r="I13018" s="99">
        <v>60.189947705152385</v>
      </c>
      <c r="J13018" s="96"/>
      <c r="K13018" s="96"/>
      <c r="L13018" s="96"/>
      <c r="M13018" s="96"/>
      <c r="N13018" s="96"/>
      <c r="O13018" s="96"/>
      <c r="P13018" s="96"/>
    </row>
    <row r="13019" spans="1:16" x14ac:dyDescent="0.25">
      <c r="A13019" s="97">
        <v>43828</v>
      </c>
      <c r="B13019" s="101">
        <v>42</v>
      </c>
      <c r="C13019" s="92" t="str">
        <f t="shared" si="609"/>
        <v>GET /international-payment-consents/{ConsentId}</v>
      </c>
      <c r="D13019" s="94" t="s">
        <v>208</v>
      </c>
      <c r="E13019" s="93" t="str">
        <f t="shared" si="610"/>
        <v>PISP</v>
      </c>
      <c r="F13019" s="93" t="str">
        <f t="shared" si="611"/>
        <v>N</v>
      </c>
      <c r="G13019" s="95">
        <v>28100004.627059698</v>
      </c>
      <c r="H13019" s="99">
        <v>32987.527426142144</v>
      </c>
      <c r="I13019" s="99">
        <v>277.91186878086933</v>
      </c>
      <c r="J13019" s="96"/>
      <c r="K13019" s="96"/>
      <c r="L13019" s="96"/>
      <c r="M13019" s="96"/>
      <c r="N13019" s="96"/>
      <c r="O13019" s="96"/>
      <c r="P13019" s="96"/>
    </row>
    <row r="13020" spans="1:16" x14ac:dyDescent="0.25">
      <c r="A13020" s="97">
        <v>43828</v>
      </c>
      <c r="B13020" s="101">
        <v>43</v>
      </c>
      <c r="C13020" s="92" t="str">
        <f t="shared" si="609"/>
        <v>POST /international-payments</v>
      </c>
      <c r="D13020" s="94" t="s">
        <v>208</v>
      </c>
      <c r="E13020" s="93" t="str">
        <f t="shared" si="610"/>
        <v>PISP</v>
      </c>
      <c r="F13020" s="93" t="str">
        <f t="shared" si="611"/>
        <v>Y</v>
      </c>
      <c r="G13020" s="95">
        <v>37315021.661963932</v>
      </c>
      <c r="H13020" s="99">
        <v>35755.825964279204</v>
      </c>
      <c r="I13020" s="99">
        <v>40.901858727512199</v>
      </c>
      <c r="J13020" s="96"/>
      <c r="K13020" s="96"/>
      <c r="L13020" s="96"/>
      <c r="M13020" s="96"/>
      <c r="N13020" s="96"/>
      <c r="O13020" s="96"/>
      <c r="P13020" s="96"/>
    </row>
    <row r="13021" spans="1:16" x14ac:dyDescent="0.25">
      <c r="A13021" s="97">
        <v>43828</v>
      </c>
      <c r="B13021" s="101">
        <v>44</v>
      </c>
      <c r="C13021" s="92" t="str">
        <f t="shared" si="609"/>
        <v>GET /international-payments/{InternationalPaymentId}</v>
      </c>
      <c r="D13021" s="94" t="s">
        <v>208</v>
      </c>
      <c r="E13021" s="93" t="str">
        <f t="shared" si="610"/>
        <v>PISP</v>
      </c>
      <c r="F13021" s="93" t="str">
        <f t="shared" si="611"/>
        <v>Y</v>
      </c>
      <c r="G13021" s="95">
        <v>13998148.174134446</v>
      </c>
      <c r="H13021" s="99">
        <v>18715.167010199548</v>
      </c>
      <c r="I13021" s="99">
        <v>58.872841451020342</v>
      </c>
      <c r="J13021" s="96"/>
      <c r="K13021" s="96"/>
      <c r="L13021" s="96"/>
      <c r="M13021" s="96"/>
      <c r="N13021" s="96"/>
      <c r="O13021" s="96"/>
      <c r="P13021" s="96"/>
    </row>
    <row r="13022" spans="1:16" x14ac:dyDescent="0.25">
      <c r="A13022" s="97">
        <v>43828</v>
      </c>
      <c r="B13022" s="101">
        <v>45</v>
      </c>
      <c r="C13022" s="92" t="str">
        <f t="shared" si="609"/>
        <v>POST /international-scheduled-payment-consents</v>
      </c>
      <c r="D13022" s="94" t="s">
        <v>208</v>
      </c>
      <c r="E13022" s="93" t="str">
        <f t="shared" si="610"/>
        <v>PISP</v>
      </c>
      <c r="F13022" s="93" t="str">
        <f t="shared" si="611"/>
        <v>N</v>
      </c>
      <c r="G13022" s="95">
        <v>27228663.890571453</v>
      </c>
      <c r="H13022" s="99">
        <v>32489.339873541325</v>
      </c>
      <c r="I13022" s="99">
        <v>15.186722243208312</v>
      </c>
      <c r="J13022" s="96"/>
      <c r="K13022" s="96"/>
      <c r="L13022" s="96"/>
      <c r="M13022" s="96"/>
      <c r="N13022" s="96"/>
      <c r="O13022" s="96"/>
      <c r="P13022" s="96"/>
    </row>
    <row r="13023" spans="1:16" x14ac:dyDescent="0.25">
      <c r="A13023" s="97">
        <v>43828</v>
      </c>
      <c r="B13023" s="101">
        <v>46</v>
      </c>
      <c r="C13023" s="92" t="str">
        <f t="shared" si="609"/>
        <v>GET /international-scheduled-payment-consents/{ConsentId}</v>
      </c>
      <c r="D13023" s="94" t="s">
        <v>208</v>
      </c>
      <c r="E13023" s="93" t="str">
        <f t="shared" si="610"/>
        <v>PISP</v>
      </c>
      <c r="F13023" s="93" t="str">
        <f t="shared" si="611"/>
        <v>N</v>
      </c>
      <c r="G13023" s="95">
        <v>9257225.0309651513</v>
      </c>
      <c r="H13023" s="99">
        <v>27058.784827572188</v>
      </c>
      <c r="I13023" s="99">
        <v>27.386945961259805</v>
      </c>
      <c r="J13023" s="96"/>
      <c r="K13023" s="96"/>
      <c r="L13023" s="96"/>
      <c r="M13023" s="96"/>
      <c r="N13023" s="96"/>
      <c r="O13023" s="96"/>
      <c r="P13023" s="96"/>
    </row>
    <row r="13024" spans="1:16" x14ac:dyDescent="0.25">
      <c r="A13024" s="97">
        <v>43828</v>
      </c>
      <c r="B13024" s="101">
        <v>47</v>
      </c>
      <c r="C13024" s="92" t="str">
        <f t="shared" si="609"/>
        <v>POST /international-scheduled-payments</v>
      </c>
      <c r="D13024" s="94" t="s">
        <v>208</v>
      </c>
      <c r="E13024" s="93" t="str">
        <f t="shared" si="610"/>
        <v>PISP</v>
      </c>
      <c r="F13024" s="93" t="str">
        <f t="shared" si="611"/>
        <v>Y</v>
      </c>
      <c r="G13024" s="95">
        <v>12490714.607046081</v>
      </c>
      <c r="H13024" s="99">
        <v>21099.78656527873</v>
      </c>
      <c r="I13024" s="99">
        <v>72.006739218385462</v>
      </c>
      <c r="J13024" s="96"/>
      <c r="K13024" s="96"/>
      <c r="L13024" s="96"/>
      <c r="M13024" s="96"/>
      <c r="N13024" s="96"/>
      <c r="O13024" s="96"/>
      <c r="P13024" s="96"/>
    </row>
    <row r="13025" spans="1:16" x14ac:dyDescent="0.25">
      <c r="A13025" s="97">
        <v>43828</v>
      </c>
      <c r="B13025" s="101">
        <v>48</v>
      </c>
      <c r="C13025" s="92" t="str">
        <f t="shared" si="609"/>
        <v>GET /international-scheduled-payments/{InternationalScheduledPaymentId}</v>
      </c>
      <c r="D13025" s="94" t="s">
        <v>208</v>
      </c>
      <c r="E13025" s="93" t="str">
        <f t="shared" si="610"/>
        <v>PISP</v>
      </c>
      <c r="F13025" s="93" t="str">
        <f t="shared" si="611"/>
        <v>Y</v>
      </c>
      <c r="G13025" s="95">
        <v>20564433.676795095</v>
      </c>
      <c r="H13025" s="99">
        <v>35528.19057402316</v>
      </c>
      <c r="I13025" s="99">
        <v>49.315263479140263</v>
      </c>
      <c r="J13025" s="96"/>
      <c r="K13025" s="96"/>
      <c r="L13025" s="96"/>
      <c r="M13025" s="96"/>
      <c r="N13025" s="96"/>
      <c r="O13025" s="96"/>
      <c r="P13025" s="96"/>
    </row>
    <row r="13026" spans="1:16" x14ac:dyDescent="0.25">
      <c r="A13026" s="97">
        <v>43828</v>
      </c>
      <c r="B13026" s="101">
        <v>49</v>
      </c>
      <c r="C13026" s="92" t="str">
        <f t="shared" si="609"/>
        <v>POST /international-standing-order-consents</v>
      </c>
      <c r="D13026" s="94" t="s">
        <v>208</v>
      </c>
      <c r="E13026" s="93" t="str">
        <f t="shared" si="610"/>
        <v>PISP</v>
      </c>
      <c r="F13026" s="93" t="str">
        <f t="shared" si="611"/>
        <v>N</v>
      </c>
      <c r="G13026" s="95">
        <v>3545870.0721880798</v>
      </c>
      <c r="H13026" s="99">
        <v>11161.543060671682</v>
      </c>
      <c r="I13026" s="99">
        <v>6.4434123528792391</v>
      </c>
      <c r="J13026" s="96"/>
      <c r="K13026" s="96"/>
      <c r="L13026" s="96"/>
      <c r="M13026" s="96"/>
      <c r="N13026" s="96"/>
      <c r="O13026" s="96"/>
      <c r="P13026" s="96"/>
    </row>
    <row r="13027" spans="1:16" x14ac:dyDescent="0.25">
      <c r="A13027" s="97">
        <v>43828</v>
      </c>
      <c r="B13027" s="101">
        <v>50</v>
      </c>
      <c r="C13027" s="92" t="str">
        <f t="shared" si="609"/>
        <v>GET /international-standing-order-consents/{ConsentId}</v>
      </c>
      <c r="D13027" s="94" t="s">
        <v>208</v>
      </c>
      <c r="E13027" s="93" t="str">
        <f t="shared" si="610"/>
        <v>PISP</v>
      </c>
      <c r="F13027" s="93" t="str">
        <f t="shared" si="611"/>
        <v>N</v>
      </c>
      <c r="G13027" s="95">
        <v>20171074.040257949</v>
      </c>
      <c r="H13027" s="99">
        <v>28289.884841032705</v>
      </c>
      <c r="I13027" s="99">
        <v>270.69752346164813</v>
      </c>
      <c r="J13027" s="96"/>
      <c r="K13027" s="96"/>
      <c r="L13027" s="96"/>
      <c r="M13027" s="96"/>
      <c r="N13027" s="96"/>
      <c r="O13027" s="96"/>
      <c r="P13027" s="96"/>
    </row>
    <row r="13028" spans="1:16" x14ac:dyDescent="0.25">
      <c r="A13028" s="97">
        <v>43828</v>
      </c>
      <c r="B13028" s="101">
        <v>51</v>
      </c>
      <c r="C13028" s="92" t="str">
        <f t="shared" si="609"/>
        <v>POST /international-standing-orders</v>
      </c>
      <c r="D13028" s="94" t="s">
        <v>208</v>
      </c>
      <c r="E13028" s="93" t="str">
        <f t="shared" si="610"/>
        <v>PISP</v>
      </c>
      <c r="F13028" s="93" t="str">
        <f t="shared" si="611"/>
        <v>Y</v>
      </c>
      <c r="G13028" s="95">
        <v>15068370.807246929</v>
      </c>
      <c r="H13028" s="99">
        <v>24687.196052136507</v>
      </c>
      <c r="I13028" s="99">
        <v>217.53440285234075</v>
      </c>
      <c r="J13028" s="96"/>
      <c r="K13028" s="96"/>
      <c r="L13028" s="96"/>
      <c r="M13028" s="96"/>
      <c r="N13028" s="96"/>
      <c r="O13028" s="96"/>
      <c r="P13028" s="96"/>
    </row>
    <row r="13029" spans="1:16" x14ac:dyDescent="0.25">
      <c r="A13029" s="97">
        <v>43828</v>
      </c>
      <c r="B13029" s="101">
        <v>52</v>
      </c>
      <c r="C13029" s="92" t="str">
        <f t="shared" si="609"/>
        <v>GET /international-standing-orders/{InternationalStandingOrderPaymentId}</v>
      </c>
      <c r="D13029" s="94" t="s">
        <v>208</v>
      </c>
      <c r="E13029" s="93" t="str">
        <f t="shared" si="610"/>
        <v>PISP</v>
      </c>
      <c r="F13029" s="93" t="str">
        <f t="shared" si="611"/>
        <v>Y</v>
      </c>
      <c r="G13029" s="95">
        <v>6687022.3764101081</v>
      </c>
      <c r="H13029" s="99">
        <v>16576.785916295914</v>
      </c>
      <c r="I13029" s="99">
        <v>64.044590352009209</v>
      </c>
      <c r="J13029" s="96"/>
      <c r="K13029" s="96"/>
      <c r="L13029" s="96"/>
      <c r="M13029" s="96"/>
      <c r="N13029" s="96"/>
      <c r="O13029" s="96"/>
      <c r="P13029" s="96"/>
    </row>
    <row r="13030" spans="1:16" x14ac:dyDescent="0.25">
      <c r="A13030" s="97">
        <v>43828</v>
      </c>
      <c r="B13030" s="101">
        <v>53</v>
      </c>
      <c r="C13030" s="92" t="str">
        <f t="shared" si="609"/>
        <v>POST /file-payment-consents</v>
      </c>
      <c r="D13030" s="94" t="s">
        <v>208</v>
      </c>
      <c r="E13030" s="93" t="str">
        <f t="shared" si="610"/>
        <v>PISP</v>
      </c>
      <c r="F13030" s="93" t="str">
        <f t="shared" si="611"/>
        <v>N</v>
      </c>
      <c r="G13030" s="95">
        <v>11551604.143620547</v>
      </c>
      <c r="H13030" s="99">
        <v>14784.261591047039</v>
      </c>
      <c r="I13030" s="99">
        <v>20.739014074784787</v>
      </c>
      <c r="J13030" s="96"/>
      <c r="K13030" s="96"/>
      <c r="L13030" s="96"/>
      <c r="M13030" s="96"/>
      <c r="N13030" s="96"/>
      <c r="O13030" s="96"/>
      <c r="P13030" s="96"/>
    </row>
    <row r="13031" spans="1:16" x14ac:dyDescent="0.25">
      <c r="A13031" s="97">
        <v>43828</v>
      </c>
      <c r="B13031" s="101">
        <v>54</v>
      </c>
      <c r="C13031" s="92" t="str">
        <f t="shared" si="609"/>
        <v>GET /file-payment-consents/{ConsentId}</v>
      </c>
      <c r="D13031" s="94" t="s">
        <v>208</v>
      </c>
      <c r="E13031" s="93" t="str">
        <f t="shared" si="610"/>
        <v>PISP</v>
      </c>
      <c r="F13031" s="93" t="str">
        <f t="shared" si="611"/>
        <v>N</v>
      </c>
      <c r="G13031" s="95">
        <v>21707504.57305558</v>
      </c>
      <c r="H13031" s="99">
        <v>25823.340928788581</v>
      </c>
      <c r="I13031" s="99">
        <v>179.30939081173213</v>
      </c>
      <c r="J13031" s="96"/>
      <c r="K13031" s="96"/>
      <c r="L13031" s="96"/>
      <c r="M13031" s="96"/>
      <c r="N13031" s="96"/>
      <c r="O13031" s="96"/>
      <c r="P13031" s="96"/>
    </row>
    <row r="13032" spans="1:16" x14ac:dyDescent="0.25">
      <c r="A13032" s="97">
        <v>43828</v>
      </c>
      <c r="B13032" s="101">
        <v>55</v>
      </c>
      <c r="C13032" s="92" t="str">
        <f t="shared" si="609"/>
        <v>POST /file-payment-consents/{ConsentId}/file</v>
      </c>
      <c r="D13032" s="94" t="s">
        <v>208</v>
      </c>
      <c r="E13032" s="93" t="str">
        <f t="shared" si="610"/>
        <v>PISP</v>
      </c>
      <c r="F13032" s="93" t="str">
        <f t="shared" si="611"/>
        <v>N</v>
      </c>
      <c r="G13032" s="95">
        <v>21541712.104654718</v>
      </c>
      <c r="H13032" s="103">
        <v>34434.430491760453</v>
      </c>
      <c r="I13032" s="103">
        <v>69.516474903625351</v>
      </c>
      <c r="J13032" s="96"/>
      <c r="K13032" s="96"/>
      <c r="L13032" s="96"/>
      <c r="M13032" s="96"/>
      <c r="N13032" s="96"/>
      <c r="O13032" s="96"/>
      <c r="P13032" s="96"/>
    </row>
    <row r="13033" spans="1:16" x14ac:dyDescent="0.25">
      <c r="A13033" s="97">
        <v>43828</v>
      </c>
      <c r="B13033" s="101">
        <v>56</v>
      </c>
      <c r="C13033" s="92" t="str">
        <f t="shared" si="609"/>
        <v>GET /file-payment-consents/{ConsentId}/file</v>
      </c>
      <c r="D13033" s="94" t="s">
        <v>208</v>
      </c>
      <c r="E13033" s="93" t="str">
        <f t="shared" si="610"/>
        <v>PISP</v>
      </c>
      <c r="F13033" s="93" t="str">
        <f t="shared" si="611"/>
        <v>N</v>
      </c>
      <c r="G13033" s="95">
        <v>21247593.109956961</v>
      </c>
      <c r="H13033" s="103">
        <v>34017.806325796395</v>
      </c>
      <c r="I13033" s="103">
        <v>42.169049082702308</v>
      </c>
      <c r="J13033" s="96"/>
      <c r="K13033" s="96"/>
      <c r="L13033" s="96"/>
      <c r="M13033" s="96"/>
      <c r="N13033" s="96"/>
      <c r="O13033" s="96"/>
      <c r="P13033" s="96"/>
    </row>
    <row r="13034" spans="1:16" x14ac:dyDescent="0.25">
      <c r="A13034" s="97">
        <v>43828</v>
      </c>
      <c r="B13034" s="101">
        <v>57</v>
      </c>
      <c r="C13034" s="92" t="str">
        <f t="shared" si="609"/>
        <v>POST /file-payments</v>
      </c>
      <c r="D13034" s="94" t="s">
        <v>208</v>
      </c>
      <c r="E13034" s="93" t="str">
        <f t="shared" si="610"/>
        <v>PISP</v>
      </c>
      <c r="F13034" s="93" t="str">
        <f t="shared" si="611"/>
        <v>Y</v>
      </c>
      <c r="G13034" s="95">
        <v>351092675.31010652</v>
      </c>
      <c r="H13034" s="103">
        <v>3715.4879738942218</v>
      </c>
      <c r="I13034" s="103">
        <v>64.913159246564419</v>
      </c>
      <c r="J13034" s="96"/>
      <c r="K13034" s="96"/>
      <c r="L13034" s="96"/>
      <c r="M13034" s="96"/>
      <c r="N13034" s="96"/>
      <c r="O13034" s="96"/>
      <c r="P13034" s="96"/>
    </row>
    <row r="13035" spans="1:16" x14ac:dyDescent="0.25">
      <c r="A13035" s="97">
        <v>43828</v>
      </c>
      <c r="B13035" s="101">
        <v>58</v>
      </c>
      <c r="C13035" s="92" t="str">
        <f t="shared" si="609"/>
        <v>GET /file-payments/{FilePaymentId}</v>
      </c>
      <c r="D13035" s="94" t="s">
        <v>208</v>
      </c>
      <c r="E13035" s="93" t="str">
        <f t="shared" si="610"/>
        <v>PISP</v>
      </c>
      <c r="F13035" s="93" t="str">
        <f t="shared" si="611"/>
        <v>Y</v>
      </c>
      <c r="G13035" s="95">
        <v>71391776.96227327</v>
      </c>
      <c r="H13035" s="103">
        <v>834.61419311362101</v>
      </c>
      <c r="I13035" s="103">
        <v>114.62649721368285</v>
      </c>
      <c r="J13035" s="96"/>
      <c r="K13035" s="96"/>
      <c r="L13035" s="96"/>
      <c r="M13035" s="96"/>
      <c r="N13035" s="96"/>
      <c r="O13035" s="96"/>
      <c r="P13035" s="96"/>
    </row>
    <row r="13036" spans="1:16" x14ac:dyDescent="0.25">
      <c r="A13036" s="97">
        <v>43828</v>
      </c>
      <c r="B13036" s="101">
        <v>59</v>
      </c>
      <c r="C13036" s="92" t="str">
        <f t="shared" si="609"/>
        <v>GET /file-payments/{FilePaymentId}/report-file</v>
      </c>
      <c r="D13036" s="94" t="s">
        <v>208</v>
      </c>
      <c r="E13036" s="93" t="str">
        <f t="shared" si="610"/>
        <v>PISP</v>
      </c>
      <c r="F13036" s="93" t="str">
        <f t="shared" si="611"/>
        <v>Y</v>
      </c>
      <c r="G13036" s="95">
        <v>59980761.682703994</v>
      </c>
      <c r="H13036" s="103">
        <v>2522.6519245882828</v>
      </c>
      <c r="I13036" s="103">
        <v>88.393961162165795</v>
      </c>
      <c r="J13036" s="96"/>
      <c r="K13036" s="96"/>
      <c r="L13036" s="96"/>
      <c r="M13036" s="96"/>
      <c r="N13036" s="96"/>
      <c r="O13036" s="96"/>
      <c r="P13036" s="96"/>
    </row>
    <row r="13037" spans="1:16" x14ac:dyDescent="0.25">
      <c r="A13037" s="97">
        <v>43828</v>
      </c>
      <c r="B13037" s="101">
        <v>60</v>
      </c>
      <c r="C13037" s="92" t="str">
        <f t="shared" si="609"/>
        <v>POST /funds-confirmation-consents</v>
      </c>
      <c r="D13037" s="94" t="s">
        <v>208</v>
      </c>
      <c r="E13037" s="93" t="str">
        <f t="shared" si="610"/>
        <v>CoF</v>
      </c>
      <c r="F13037" s="93" t="str">
        <f t="shared" si="611"/>
        <v>N</v>
      </c>
      <c r="G13037" s="95">
        <v>12667720.291658228</v>
      </c>
      <c r="H13037" s="99">
        <v>14846.611387736213</v>
      </c>
      <c r="I13037" s="99">
        <v>12.248873463104735</v>
      </c>
      <c r="J13037" s="96"/>
      <c r="K13037" s="96"/>
      <c r="L13037" s="96"/>
      <c r="M13037" s="96"/>
      <c r="N13037" s="96"/>
      <c r="O13037" s="96"/>
      <c r="P13037" s="96"/>
    </row>
    <row r="13038" spans="1:16" x14ac:dyDescent="0.25">
      <c r="A13038" s="97">
        <v>43828</v>
      </c>
      <c r="B13038" s="101">
        <v>61</v>
      </c>
      <c r="C13038" s="92" t="str">
        <f t="shared" si="609"/>
        <v>GET /funds-confirmation-consents/{ConsentId}</v>
      </c>
      <c r="D13038" s="94" t="s">
        <v>208</v>
      </c>
      <c r="E13038" s="93" t="str">
        <f t="shared" si="610"/>
        <v>CoF</v>
      </c>
      <c r="F13038" s="93" t="str">
        <f t="shared" si="611"/>
        <v>N</v>
      </c>
      <c r="G13038" s="95">
        <v>20942150.118449826</v>
      </c>
      <c r="H13038" s="99">
        <v>44749.241036161366</v>
      </c>
      <c r="I13038" s="99">
        <v>181.17117178594</v>
      </c>
      <c r="J13038" s="96"/>
      <c r="K13038" s="96"/>
      <c r="L13038" s="96"/>
      <c r="M13038" s="96"/>
      <c r="N13038" s="96"/>
      <c r="O13038" s="96"/>
      <c r="P13038" s="96"/>
    </row>
    <row r="13039" spans="1:16" x14ac:dyDescent="0.25">
      <c r="A13039" s="97">
        <v>43828</v>
      </c>
      <c r="B13039" s="101">
        <v>62</v>
      </c>
      <c r="C13039" s="92" t="str">
        <f t="shared" si="609"/>
        <v>DELETE /funds-confirmation-consents/{ConsentId}</v>
      </c>
      <c r="D13039" s="94" t="s">
        <v>208</v>
      </c>
      <c r="E13039" s="93" t="str">
        <f t="shared" si="610"/>
        <v>CoF</v>
      </c>
      <c r="F13039" s="93" t="str">
        <f t="shared" si="611"/>
        <v>N</v>
      </c>
      <c r="G13039" s="95">
        <v>6217082.9628453404</v>
      </c>
      <c r="H13039" s="99">
        <v>13086.319541011684</v>
      </c>
      <c r="I13039" s="99">
        <v>120.00394125270218</v>
      </c>
      <c r="J13039" s="96"/>
      <c r="K13039" s="96"/>
      <c r="L13039" s="96"/>
      <c r="M13039" s="96"/>
      <c r="N13039" s="96"/>
      <c r="O13039" s="96"/>
      <c r="P13039" s="96"/>
    </row>
    <row r="13040" spans="1:16" x14ac:dyDescent="0.25">
      <c r="A13040" s="97">
        <v>43828</v>
      </c>
      <c r="B13040" s="101">
        <v>63</v>
      </c>
      <c r="C13040" s="92" t="str">
        <f t="shared" si="609"/>
        <v>POST /funds-confirmations</v>
      </c>
      <c r="D13040" s="94" t="s">
        <v>208</v>
      </c>
      <c r="E13040" s="93" t="str">
        <f t="shared" si="610"/>
        <v>CoF</v>
      </c>
      <c r="F13040" s="93" t="str">
        <f t="shared" si="611"/>
        <v>Y</v>
      </c>
      <c r="G13040" s="95">
        <v>8159974.2199141867</v>
      </c>
      <c r="H13040" s="99">
        <v>17070.559490625859</v>
      </c>
      <c r="I13040" s="99">
        <v>219.85668366450011</v>
      </c>
      <c r="J13040" s="96"/>
      <c r="K13040" s="96"/>
      <c r="L13040" s="96"/>
      <c r="M13040" s="96"/>
      <c r="N13040" s="96"/>
      <c r="O13040" s="96"/>
      <c r="P13040" s="96"/>
    </row>
    <row r="13041" spans="1:16" x14ac:dyDescent="0.25">
      <c r="A13041" s="97">
        <v>43828</v>
      </c>
      <c r="B13041" s="101">
        <v>75</v>
      </c>
      <c r="C13041" s="92" t="str">
        <f t="shared" si="609"/>
        <v>GET /domestic-payment-consents/{ConsentId}/funds-confirmation</v>
      </c>
      <c r="D13041" s="94" t="s">
        <v>208</v>
      </c>
      <c r="E13041" s="93" t="str">
        <f t="shared" si="610"/>
        <v>CoF</v>
      </c>
      <c r="F13041" s="93" t="str">
        <f t="shared" si="611"/>
        <v>Y</v>
      </c>
      <c r="G13041" s="95">
        <v>3997951.0012657424</v>
      </c>
      <c r="H13041" s="99">
        <v>7160.2255066904518</v>
      </c>
      <c r="I13041" s="99">
        <v>193.04628358624652</v>
      </c>
      <c r="J13041" s="96"/>
      <c r="K13041" s="96"/>
      <c r="L13041" s="96"/>
      <c r="M13041" s="96"/>
      <c r="N13041" s="96"/>
      <c r="O13041" s="96"/>
      <c r="P13041" s="96"/>
    </row>
    <row r="13042" spans="1:16" x14ac:dyDescent="0.25">
      <c r="A13042" s="97">
        <v>43828</v>
      </c>
      <c r="B13042" s="101">
        <v>76</v>
      </c>
      <c r="C13042" s="92" t="str">
        <f t="shared" si="609"/>
        <v>GET /international-payment-consents/{ConsentId}/funds-confirmation</v>
      </c>
      <c r="D13042" s="94" t="s">
        <v>208</v>
      </c>
      <c r="E13042" s="93" t="str">
        <f t="shared" si="610"/>
        <v>CoF</v>
      </c>
      <c r="F13042" s="93" t="str">
        <f t="shared" si="611"/>
        <v>Y</v>
      </c>
      <c r="G13042" s="95">
        <v>16689606.236057794</v>
      </c>
      <c r="H13042" s="99">
        <v>42592.856619001643</v>
      </c>
      <c r="I13042" s="99">
        <v>89.949328051810625</v>
      </c>
      <c r="J13042" s="96"/>
      <c r="K13042" s="96"/>
      <c r="L13042" s="96"/>
      <c r="M13042" s="96"/>
      <c r="N13042" s="96"/>
      <c r="O13042" s="96"/>
      <c r="P13042" s="96"/>
    </row>
    <row r="13043" spans="1:16" x14ac:dyDescent="0.25">
      <c r="A13043" s="97">
        <v>43828</v>
      </c>
      <c r="B13043" s="101">
        <v>77</v>
      </c>
      <c r="C13043" s="92" t="str">
        <f t="shared" si="609"/>
        <v>GET /international-scheduled-payment-consents/{ConsentId}/funds-confirmation</v>
      </c>
      <c r="D13043" s="94" t="s">
        <v>208</v>
      </c>
      <c r="E13043" s="93" t="str">
        <f t="shared" si="610"/>
        <v>CoF</v>
      </c>
      <c r="F13043" s="93" t="str">
        <f t="shared" si="611"/>
        <v>Y</v>
      </c>
      <c r="G13043" s="95">
        <v>33572998.571397319</v>
      </c>
      <c r="H13043" s="99">
        <v>46387.895300064301</v>
      </c>
      <c r="I13043" s="99">
        <v>8.4363853036617176</v>
      </c>
      <c r="J13043" s="96"/>
      <c r="K13043" s="96"/>
      <c r="L13043" s="96"/>
      <c r="M13043" s="96"/>
      <c r="N13043" s="96"/>
      <c r="O13043" s="96"/>
      <c r="P13043" s="96"/>
    </row>
    <row r="13044" spans="1:16" x14ac:dyDescent="0.25">
      <c r="A13044" s="97">
        <v>43828</v>
      </c>
      <c r="B13044" s="101">
        <v>78</v>
      </c>
      <c r="C13044" s="92" t="str">
        <f t="shared" si="609"/>
        <v>GET /accounts/{AccountId}/parties</v>
      </c>
      <c r="D13044" s="94" t="s">
        <v>208</v>
      </c>
      <c r="E13044" s="93" t="str">
        <f t="shared" si="610"/>
        <v>AISP</v>
      </c>
      <c r="F13044" s="93" t="str">
        <f t="shared" si="611"/>
        <v>Y</v>
      </c>
      <c r="G13044" s="104">
        <v>1132585.2775470042</v>
      </c>
      <c r="H13044" s="99">
        <v>51884.545089900406</v>
      </c>
      <c r="I13044" s="99">
        <v>0</v>
      </c>
      <c r="J13044" s="96"/>
      <c r="K13044" s="96"/>
      <c r="L13044" s="96"/>
      <c r="M13044" s="96"/>
      <c r="N13044" s="96"/>
      <c r="O13044" s="96"/>
      <c r="P13044" s="96"/>
    </row>
    <row r="13045" spans="1:16" x14ac:dyDescent="0.25">
      <c r="A13045" s="97">
        <v>43828</v>
      </c>
      <c r="B13045" s="101">
        <v>79</v>
      </c>
      <c r="C13045" s="92" t="str">
        <f t="shared" si="609"/>
        <v>GET /domestic-payments/{DomesticPaymentId}/payment-details</v>
      </c>
      <c r="D13045" s="94" t="s">
        <v>208</v>
      </c>
      <c r="E13045" s="93" t="str">
        <f t="shared" si="610"/>
        <v>PISP</v>
      </c>
      <c r="F13045" s="93" t="str">
        <f t="shared" si="611"/>
        <v>Y</v>
      </c>
      <c r="G13045" s="104">
        <v>34805419.139713287</v>
      </c>
      <c r="H13045" s="99">
        <v>45332.68297920101</v>
      </c>
      <c r="I13045" s="99">
        <v>69.248257164918357</v>
      </c>
      <c r="J13045" s="96"/>
      <c r="K13045" s="96"/>
      <c r="L13045" s="96"/>
      <c r="M13045" s="96"/>
      <c r="N13045" s="96"/>
      <c r="O13045" s="96"/>
      <c r="P13045" s="96"/>
    </row>
    <row r="13046" spans="1:16" x14ac:dyDescent="0.25">
      <c r="A13046" s="97">
        <v>43828</v>
      </c>
      <c r="B13046" s="101">
        <v>80</v>
      </c>
      <c r="C13046" s="92" t="str">
        <f t="shared" si="609"/>
        <v>GET /domestic-scheduled-payments/{DomesticScheduledPaymentId}/payment-details</v>
      </c>
      <c r="D13046" s="94" t="s">
        <v>208</v>
      </c>
      <c r="E13046" s="93" t="str">
        <f t="shared" si="610"/>
        <v>PISP</v>
      </c>
      <c r="F13046" s="93" t="str">
        <f t="shared" si="611"/>
        <v>Y</v>
      </c>
      <c r="G13046" s="104">
        <v>15879810.803718491</v>
      </c>
      <c r="H13046" s="99">
        <v>34534.443610021532</v>
      </c>
      <c r="I13046" s="99">
        <v>99.411925899400742</v>
      </c>
      <c r="J13046" s="96"/>
      <c r="K13046" s="96"/>
      <c r="L13046" s="96"/>
      <c r="M13046" s="96"/>
      <c r="N13046" s="96"/>
      <c r="O13046" s="96"/>
      <c r="P13046" s="96"/>
    </row>
    <row r="13047" spans="1:16" x14ac:dyDescent="0.25">
      <c r="A13047" s="97">
        <v>43828</v>
      </c>
      <c r="B13047" s="101">
        <v>81</v>
      </c>
      <c r="C13047" s="92" t="str">
        <f t="shared" si="609"/>
        <v>GET /domestic-standing-orders/{DomesticStandingOrderId}/payment-details</v>
      </c>
      <c r="D13047" s="94" t="s">
        <v>208</v>
      </c>
      <c r="E13047" s="93" t="str">
        <f t="shared" si="610"/>
        <v>PISP</v>
      </c>
      <c r="F13047" s="93" t="str">
        <f t="shared" si="611"/>
        <v>Y</v>
      </c>
      <c r="G13047" s="104">
        <v>6399383.4139640778</v>
      </c>
      <c r="H13047" s="99">
        <v>10047.339499106647</v>
      </c>
      <c r="I13047" s="99">
        <v>259.76137659009908</v>
      </c>
      <c r="J13047" s="96"/>
      <c r="K13047" s="96"/>
      <c r="L13047" s="96"/>
      <c r="M13047" s="96"/>
      <c r="N13047" s="96"/>
      <c r="O13047" s="96"/>
      <c r="P13047" s="96"/>
    </row>
    <row r="13048" spans="1:16" x14ac:dyDescent="0.25">
      <c r="A13048" s="97">
        <v>43828</v>
      </c>
      <c r="B13048" s="101">
        <v>82</v>
      </c>
      <c r="C13048" s="92" t="str">
        <f t="shared" si="609"/>
        <v>GET /international-payments/{InternationalPaymentId}/payment-details</v>
      </c>
      <c r="D13048" s="94" t="s">
        <v>208</v>
      </c>
      <c r="E13048" s="93" t="str">
        <f t="shared" si="610"/>
        <v>PISP</v>
      </c>
      <c r="F13048" s="93" t="str">
        <f t="shared" si="611"/>
        <v>Y</v>
      </c>
      <c r="G13048" s="104">
        <v>15397962.991547892</v>
      </c>
      <c r="H13048" s="99">
        <v>20586.683711219503</v>
      </c>
      <c r="I13048" s="99">
        <v>64.760125596122379</v>
      </c>
      <c r="J13048" s="96"/>
      <c r="K13048" s="96"/>
      <c r="L13048" s="96"/>
      <c r="M13048" s="96"/>
      <c r="N13048" s="96"/>
      <c r="O13048" s="96"/>
      <c r="P13048" s="96"/>
    </row>
    <row r="13049" spans="1:16" x14ac:dyDescent="0.25">
      <c r="A13049" s="97">
        <v>43828</v>
      </c>
      <c r="B13049" s="101">
        <v>83</v>
      </c>
      <c r="C13049" s="92" t="str">
        <f t="shared" si="609"/>
        <v>GET /international-scheduled-payments/{InternationalScheduledPaymentId}/payment-details</v>
      </c>
      <c r="D13049" s="94" t="s">
        <v>208</v>
      </c>
      <c r="E13049" s="93" t="str">
        <f t="shared" si="610"/>
        <v>PISP</v>
      </c>
      <c r="F13049" s="93" t="str">
        <f t="shared" si="611"/>
        <v>Y</v>
      </c>
      <c r="G13049" s="104">
        <v>22620877.044474605</v>
      </c>
      <c r="H13049" s="99">
        <v>39081.009631425477</v>
      </c>
      <c r="I13049" s="99">
        <v>54.246789827054293</v>
      </c>
      <c r="J13049" s="96"/>
      <c r="K13049" s="96"/>
      <c r="L13049" s="96"/>
      <c r="M13049" s="96"/>
      <c r="N13049" s="96"/>
      <c r="O13049" s="96"/>
      <c r="P13049" s="96"/>
    </row>
    <row r="13050" spans="1:16" x14ac:dyDescent="0.25">
      <c r="A13050" s="97">
        <v>43828</v>
      </c>
      <c r="B13050" s="101">
        <v>84</v>
      </c>
      <c r="C13050" s="92" t="str">
        <f t="shared" si="609"/>
        <v>GET /international-standing-orders/{InternationalStandingOrderPaymentId}/payment-details</v>
      </c>
      <c r="D13050" s="94" t="s">
        <v>208</v>
      </c>
      <c r="E13050" s="93" t="str">
        <f t="shared" si="610"/>
        <v>PISP</v>
      </c>
      <c r="F13050" s="93" t="str">
        <f t="shared" si="611"/>
        <v>Y</v>
      </c>
      <c r="G13050" s="104">
        <v>7355724.6140511194</v>
      </c>
      <c r="H13050" s="99">
        <v>18234.464507925506</v>
      </c>
      <c r="I13050" s="99">
        <v>70.449049387210138</v>
      </c>
      <c r="J13050" s="96"/>
      <c r="K13050" s="96"/>
      <c r="L13050" s="96"/>
      <c r="M13050" s="96"/>
      <c r="N13050" s="96"/>
      <c r="O13050" s="96"/>
      <c r="P13050" s="96"/>
    </row>
    <row r="13051" spans="1:16" x14ac:dyDescent="0.25">
      <c r="A13051" s="97">
        <v>43828</v>
      </c>
      <c r="B13051" s="101">
        <v>85</v>
      </c>
      <c r="C13051" s="92" t="str">
        <f t="shared" si="609"/>
        <v>GET /file-payments/{FilePaymentId}/payment-details</v>
      </c>
      <c r="D13051" s="94" t="s">
        <v>208</v>
      </c>
      <c r="E13051" s="93" t="str">
        <f t="shared" si="610"/>
        <v>PISP</v>
      </c>
      <c r="F13051" s="93" t="str">
        <f t="shared" si="611"/>
        <v>Y</v>
      </c>
      <c r="G13051" s="104">
        <v>65978837.850974403</v>
      </c>
      <c r="H13051" s="99">
        <v>2774.9171170471113</v>
      </c>
      <c r="I13051" s="99">
        <v>97.233357278382385</v>
      </c>
      <c r="J13051" s="96"/>
      <c r="K13051" s="96"/>
      <c r="L13051" s="96"/>
      <c r="M13051" s="96"/>
      <c r="N13051" s="96"/>
      <c r="O13051" s="96"/>
      <c r="P13051" s="96"/>
    </row>
    <row r="13052" spans="1:16" x14ac:dyDescent="0.25">
      <c r="A13052" s="97">
        <v>43828</v>
      </c>
      <c r="B13052" s="101">
        <v>86</v>
      </c>
      <c r="C13052" s="92" t="str">
        <f t="shared" si="609"/>
        <v>POST /event-subscriptions</v>
      </c>
      <c r="D13052" s="94" t="s">
        <v>208</v>
      </c>
      <c r="E13052" s="93" t="str">
        <f t="shared" si="610"/>
        <v>Notifications</v>
      </c>
      <c r="F13052" s="93" t="str">
        <f t="shared" si="611"/>
        <v>N</v>
      </c>
      <c r="G13052" s="104">
        <v>11400948.262492405</v>
      </c>
      <c r="H13052" s="99">
        <v>13361.950248962592</v>
      </c>
      <c r="I13052" s="99">
        <v>11.023986116794262</v>
      </c>
      <c r="J13052" s="96"/>
      <c r="K13052" s="96"/>
      <c r="L13052" s="96"/>
      <c r="M13052" s="96"/>
      <c r="N13052" s="96"/>
      <c r="O13052" s="96"/>
      <c r="P13052" s="96"/>
    </row>
    <row r="13053" spans="1:16" x14ac:dyDescent="0.25">
      <c r="A13053" s="97">
        <v>43828</v>
      </c>
      <c r="B13053" s="101">
        <v>87</v>
      </c>
      <c r="C13053" s="92" t="str">
        <f t="shared" si="609"/>
        <v>GET /event-subscriptions</v>
      </c>
      <c r="D13053" s="94" t="s">
        <v>208</v>
      </c>
      <c r="E13053" s="93" t="str">
        <f t="shared" si="610"/>
        <v>Notifications</v>
      </c>
      <c r="F13053" s="93" t="str">
        <f t="shared" si="611"/>
        <v>N</v>
      </c>
      <c r="G13053" s="104">
        <v>18847935.106604844</v>
      </c>
      <c r="H13053" s="99">
        <v>40274.316932545233</v>
      </c>
      <c r="I13053" s="99">
        <v>163.05405460734602</v>
      </c>
      <c r="J13053" s="96"/>
      <c r="K13053" s="96"/>
      <c r="L13053" s="96"/>
      <c r="M13053" s="96"/>
      <c r="N13053" s="96"/>
      <c r="O13053" s="96"/>
      <c r="P13053" s="96"/>
    </row>
    <row r="13054" spans="1:16" x14ac:dyDescent="0.25">
      <c r="A13054" s="97">
        <v>43828</v>
      </c>
      <c r="B13054" s="101">
        <v>88</v>
      </c>
      <c r="C13054" s="92" t="str">
        <f t="shared" si="609"/>
        <v>PUT /event-subscriptions/{EventSubscriptionId}</v>
      </c>
      <c r="D13054" s="94" t="s">
        <v>208</v>
      </c>
      <c r="E13054" s="93" t="str">
        <f t="shared" si="610"/>
        <v>Notifications</v>
      </c>
      <c r="F13054" s="93" t="str">
        <f t="shared" si="611"/>
        <v>N</v>
      </c>
      <c r="G13054" s="104">
        <v>11970995.675617026</v>
      </c>
      <c r="H13054" s="99">
        <v>14030.047761410722</v>
      </c>
      <c r="I13054" s="99">
        <v>11.575185422633975</v>
      </c>
      <c r="J13054" s="96"/>
      <c r="K13054" s="96"/>
      <c r="L13054" s="96"/>
      <c r="M13054" s="96"/>
      <c r="N13054" s="96"/>
      <c r="O13054" s="96"/>
      <c r="P13054" s="96"/>
    </row>
    <row r="13055" spans="1:16" x14ac:dyDescent="0.25">
      <c r="A13055" s="97">
        <v>43828</v>
      </c>
      <c r="B13055" s="101">
        <v>89</v>
      </c>
      <c r="C13055" s="92" t="str">
        <f t="shared" si="609"/>
        <v>DELETE /event-subscriptions/{EventSubscriptionId}</v>
      </c>
      <c r="D13055" s="94" t="s">
        <v>208</v>
      </c>
      <c r="E13055" s="93" t="str">
        <f t="shared" si="610"/>
        <v>Notifications</v>
      </c>
      <c r="F13055" s="93" t="str">
        <f t="shared" si="611"/>
        <v>N</v>
      </c>
      <c r="G13055" s="104">
        <v>6838791.2591298753</v>
      </c>
      <c r="H13055" s="99">
        <v>14394.951495112853</v>
      </c>
      <c r="I13055" s="99">
        <v>132.00433537797241</v>
      </c>
      <c r="J13055" s="96"/>
      <c r="K13055" s="96"/>
      <c r="L13055" s="96"/>
      <c r="M13055" s="96"/>
      <c r="N13055" s="96"/>
      <c r="O13055" s="96"/>
      <c r="P13055" s="96"/>
    </row>
    <row r="13056" spans="1:16" x14ac:dyDescent="0.25">
      <c r="A13056" s="97">
        <v>43828</v>
      </c>
      <c r="B13056" s="101">
        <v>90</v>
      </c>
      <c r="C13056" s="92" t="str">
        <f t="shared" si="609"/>
        <v>POST /event-notifications</v>
      </c>
      <c r="D13056" s="94" t="s">
        <v>208</v>
      </c>
      <c r="E13056" s="93" t="str">
        <f t="shared" si="610"/>
        <v>Notifications</v>
      </c>
      <c r="F13056" s="93" t="str">
        <f t="shared" si="611"/>
        <v>N</v>
      </c>
      <c r="G13056" s="104">
        <v>7751975.5089184772</v>
      </c>
      <c r="H13056" s="99">
        <v>16217.031516094565</v>
      </c>
      <c r="I13056" s="99">
        <v>208.86384948127508</v>
      </c>
      <c r="J13056" s="96"/>
      <c r="K13056" s="96"/>
      <c r="L13056" s="96"/>
      <c r="M13056" s="96"/>
      <c r="N13056" s="96"/>
      <c r="O13056" s="96"/>
      <c r="P13056" s="96"/>
    </row>
    <row r="13057" spans="1:16" x14ac:dyDescent="0.25">
      <c r="A13057" s="97">
        <v>43828</v>
      </c>
      <c r="B13057" s="101">
        <v>91</v>
      </c>
      <c r="C13057" s="92" t="str">
        <f t="shared" si="609"/>
        <v>POST /events</v>
      </c>
      <c r="D13057" s="94" t="s">
        <v>208</v>
      </c>
      <c r="E13057" s="93" t="str">
        <f t="shared" si="610"/>
        <v>Notifications</v>
      </c>
      <c r="F13057" s="93" t="str">
        <f t="shared" si="611"/>
        <v>N</v>
      </c>
      <c r="G13057" s="104">
        <v>5595374.6665608063</v>
      </c>
      <c r="H13057" s="99">
        <v>11777.687586910515</v>
      </c>
      <c r="I13057" s="99">
        <v>108.00354712743196</v>
      </c>
      <c r="J13057" s="96"/>
      <c r="K13057" s="96"/>
      <c r="L13057" s="96"/>
      <c r="M13057" s="96"/>
      <c r="N13057" s="96"/>
      <c r="O13057" s="96"/>
      <c r="P13057" s="96"/>
    </row>
    <row r="13058" spans="1:16" x14ac:dyDescent="0.25">
      <c r="A13058" s="97">
        <v>43829</v>
      </c>
      <c r="B13058" s="101">
        <v>0</v>
      </c>
      <c r="C13058" s="92" t="str">
        <f t="shared" si="609"/>
        <v>OIDC endpoints for token IDs</v>
      </c>
      <c r="D13058" s="94" t="s">
        <v>207</v>
      </c>
      <c r="E13058" s="93" t="str">
        <f t="shared" si="610"/>
        <v>OIDC</v>
      </c>
      <c r="F13058" s="93" t="str">
        <f t="shared" si="611"/>
        <v>N</v>
      </c>
      <c r="G13058" s="111">
        <v>883615889.69884467</v>
      </c>
      <c r="H13058" s="99">
        <v>1812105.0963034916</v>
      </c>
      <c r="I13058" s="99">
        <v>612.25386774957985</v>
      </c>
      <c r="J13058" s="96"/>
      <c r="K13058" s="96"/>
      <c r="L13058" s="96"/>
      <c r="M13058" s="96"/>
      <c r="N13058" s="96"/>
      <c r="O13058" s="96"/>
      <c r="P13058" s="96"/>
    </row>
    <row r="13059" spans="1:16" x14ac:dyDescent="0.25">
      <c r="A13059" s="100">
        <v>43829</v>
      </c>
      <c r="B13059" s="101">
        <v>1</v>
      </c>
      <c r="C13059" s="92" t="str">
        <f t="shared" si="609"/>
        <v>POST /account-access-consents</v>
      </c>
      <c r="D13059" s="94" t="s">
        <v>207</v>
      </c>
      <c r="E13059" s="93" t="str">
        <f t="shared" si="610"/>
        <v>AISP</v>
      </c>
      <c r="F13059" s="93" t="str">
        <f t="shared" si="611"/>
        <v>N</v>
      </c>
      <c r="G13059" s="95">
        <v>713434.94993360352</v>
      </c>
      <c r="H13059" s="102">
        <v>31658.245331280377</v>
      </c>
      <c r="I13059" s="102">
        <v>98.407033478753206</v>
      </c>
      <c r="J13059" s="96"/>
      <c r="K13059" s="96"/>
      <c r="L13059" s="96"/>
      <c r="M13059" s="96"/>
      <c r="N13059" s="96"/>
      <c r="O13059" s="96"/>
      <c r="P13059" s="96"/>
    </row>
    <row r="13060" spans="1:16" x14ac:dyDescent="0.25">
      <c r="A13060" s="100">
        <v>43829</v>
      </c>
      <c r="B13060" s="101">
        <v>2</v>
      </c>
      <c r="C13060" s="92" t="str">
        <f t="shared" si="609"/>
        <v>GET /account-access-consents/{ConsentId}</v>
      </c>
      <c r="D13060" s="94" t="s">
        <v>207</v>
      </c>
      <c r="E13060" s="93" t="str">
        <f t="shared" si="610"/>
        <v>AISP</v>
      </c>
      <c r="F13060" s="93" t="str">
        <f t="shared" si="611"/>
        <v>N</v>
      </c>
      <c r="G13060" s="95">
        <v>1724223.6481947906</v>
      </c>
      <c r="H13060" s="102">
        <v>27446.896580679451</v>
      </c>
      <c r="I13060" s="102">
        <v>37.927662977942639</v>
      </c>
      <c r="J13060" s="96"/>
      <c r="K13060" s="96"/>
      <c r="L13060" s="96"/>
      <c r="M13060" s="96"/>
      <c r="N13060" s="96"/>
      <c r="O13060" s="96"/>
      <c r="P13060" s="96"/>
    </row>
    <row r="13061" spans="1:16" x14ac:dyDescent="0.25">
      <c r="A13061" s="100">
        <v>43829</v>
      </c>
      <c r="B13061" s="101">
        <v>3</v>
      </c>
      <c r="C13061" s="92" t="str">
        <f t="shared" si="609"/>
        <v>DELETE /account-access-consents/{ConsentId}</v>
      </c>
      <c r="D13061" s="94" t="s">
        <v>207</v>
      </c>
      <c r="E13061" s="93" t="str">
        <f t="shared" si="610"/>
        <v>AISP</v>
      </c>
      <c r="F13061" s="93" t="str">
        <f t="shared" si="611"/>
        <v>N</v>
      </c>
      <c r="G13061" s="95">
        <v>768436.16423052375</v>
      </c>
      <c r="H13061" s="102">
        <v>23275.843592420897</v>
      </c>
      <c r="I13061" s="102">
        <v>285.38944775264838</v>
      </c>
      <c r="J13061" s="96"/>
      <c r="K13061" s="96"/>
      <c r="L13061" s="96"/>
      <c r="M13061" s="96"/>
      <c r="N13061" s="96"/>
      <c r="O13061" s="96"/>
      <c r="P13061" s="96"/>
    </row>
    <row r="13062" spans="1:16" x14ac:dyDescent="0.25">
      <c r="A13062" s="100">
        <v>43829</v>
      </c>
      <c r="B13062" s="101">
        <v>4</v>
      </c>
      <c r="C13062" s="92" t="str">
        <f t="shared" si="609"/>
        <v>GET /accounts</v>
      </c>
      <c r="D13062" s="94" t="s">
        <v>207</v>
      </c>
      <c r="E13062" s="93" t="str">
        <f t="shared" si="610"/>
        <v>AISP</v>
      </c>
      <c r="F13062" s="93" t="str">
        <f t="shared" si="611"/>
        <v>Y</v>
      </c>
      <c r="G13062" s="95">
        <v>1794298.6133918643</v>
      </c>
      <c r="H13062" s="102">
        <v>29396.959811463581</v>
      </c>
      <c r="I13062" s="102">
        <v>82.68475398469036</v>
      </c>
      <c r="J13062" s="96"/>
      <c r="K13062" s="96"/>
      <c r="L13062" s="96"/>
      <c r="M13062" s="96"/>
      <c r="N13062" s="96"/>
      <c r="O13062" s="96"/>
      <c r="P13062" s="96"/>
    </row>
    <row r="13063" spans="1:16" x14ac:dyDescent="0.25">
      <c r="A13063" s="100">
        <v>43829</v>
      </c>
      <c r="B13063" s="101">
        <v>5</v>
      </c>
      <c r="C13063" s="92" t="str">
        <f t="shared" si="609"/>
        <v>GET /accounts/{AccountId}</v>
      </c>
      <c r="D13063" s="94" t="s">
        <v>207</v>
      </c>
      <c r="E13063" s="93" t="str">
        <f t="shared" si="610"/>
        <v>AISP</v>
      </c>
      <c r="F13063" s="93" t="str">
        <f t="shared" si="611"/>
        <v>Y</v>
      </c>
      <c r="G13063" s="95">
        <v>3025400.9533086666</v>
      </c>
      <c r="H13063" s="102">
        <v>39182.881663316941</v>
      </c>
      <c r="I13063" s="102">
        <v>96.798315492325031</v>
      </c>
      <c r="J13063" s="96"/>
      <c r="K13063" s="96"/>
      <c r="L13063" s="96"/>
      <c r="M13063" s="96"/>
      <c r="N13063" s="96"/>
      <c r="O13063" s="96"/>
      <c r="P13063" s="96"/>
    </row>
    <row r="13064" spans="1:16" x14ac:dyDescent="0.25">
      <c r="A13064" s="100">
        <v>43829</v>
      </c>
      <c r="B13064" s="101">
        <v>6</v>
      </c>
      <c r="C13064" s="92" t="str">
        <f t="shared" ref="C13064:C13127" si="612">VLOOKUP($B13064,endpoints,3)</f>
        <v>GET /accounts/{AccountId}/balances</v>
      </c>
      <c r="D13064" s="94" t="s">
        <v>207</v>
      </c>
      <c r="E13064" s="93" t="str">
        <f t="shared" ref="E13064:E13127" si="613">VLOOKUP($B13064,endpoints,4)</f>
        <v>AISP</v>
      </c>
      <c r="F13064" s="93" t="str">
        <f t="shared" ref="F13064:F13127" si="614">VLOOKUP($B13064,endpoints,5)</f>
        <v>Y</v>
      </c>
      <c r="G13064" s="95">
        <v>2083059.0386494272</v>
      </c>
      <c r="H13064" s="102">
        <v>27587.394077952646</v>
      </c>
      <c r="I13064" s="102">
        <v>160.49058574358659</v>
      </c>
      <c r="J13064" s="96"/>
      <c r="K13064" s="96"/>
      <c r="L13064" s="96"/>
      <c r="M13064" s="96"/>
      <c r="N13064" s="96"/>
      <c r="O13064" s="96"/>
      <c r="P13064" s="96"/>
    </row>
    <row r="13065" spans="1:16" x14ac:dyDescent="0.25">
      <c r="A13065" s="100">
        <v>43829</v>
      </c>
      <c r="B13065" s="101">
        <v>7</v>
      </c>
      <c r="C13065" s="92" t="str">
        <f t="shared" si="612"/>
        <v>GET /balances</v>
      </c>
      <c r="D13065" s="94" t="s">
        <v>207</v>
      </c>
      <c r="E13065" s="93" t="str">
        <f t="shared" si="613"/>
        <v>AISP</v>
      </c>
      <c r="F13065" s="93" t="str">
        <f t="shared" si="614"/>
        <v>Y</v>
      </c>
      <c r="G13065" s="95">
        <v>1366618.1124738082</v>
      </c>
      <c r="H13065" s="102">
        <v>22684.830953588687</v>
      </c>
      <c r="I13065" s="102">
        <v>173.30892091030904</v>
      </c>
      <c r="J13065" s="96"/>
      <c r="K13065" s="96"/>
      <c r="L13065" s="96"/>
      <c r="M13065" s="96"/>
      <c r="N13065" s="96"/>
      <c r="O13065" s="96"/>
      <c r="P13065" s="96"/>
    </row>
    <row r="13066" spans="1:16" x14ac:dyDescent="0.25">
      <c r="A13066" s="100">
        <v>43829</v>
      </c>
      <c r="B13066" s="101">
        <v>8</v>
      </c>
      <c r="C13066" s="92" t="str">
        <f t="shared" si="612"/>
        <v>GET /accounts/{AccountId}/transactions</v>
      </c>
      <c r="D13066" s="94" t="s">
        <v>207</v>
      </c>
      <c r="E13066" s="93" t="str">
        <f t="shared" si="613"/>
        <v>AISP</v>
      </c>
      <c r="F13066" s="93" t="str">
        <f t="shared" si="614"/>
        <v>Y</v>
      </c>
      <c r="G13066" s="95">
        <v>37725702.305619083</v>
      </c>
      <c r="H13066" s="102">
        <v>21426.165343663972</v>
      </c>
      <c r="I13066" s="102">
        <v>198.19361412171477</v>
      </c>
      <c r="J13066" s="96"/>
      <c r="K13066" s="96"/>
      <c r="L13066" s="96"/>
      <c r="M13066" s="96"/>
      <c r="N13066" s="96"/>
      <c r="O13066" s="96"/>
      <c r="P13066" s="96"/>
    </row>
    <row r="13067" spans="1:16" x14ac:dyDescent="0.25">
      <c r="A13067" s="100">
        <v>43829</v>
      </c>
      <c r="B13067" s="101">
        <v>9</v>
      </c>
      <c r="C13067" s="92" t="str">
        <f t="shared" si="612"/>
        <v>GET /transactions</v>
      </c>
      <c r="D13067" s="94" t="s">
        <v>207</v>
      </c>
      <c r="E13067" s="93" t="str">
        <f t="shared" si="613"/>
        <v>AISP</v>
      </c>
      <c r="F13067" s="93" t="str">
        <f t="shared" si="614"/>
        <v>Y</v>
      </c>
      <c r="G13067" s="95">
        <v>373668611.03716815</v>
      </c>
      <c r="H13067" s="102">
        <v>48038.426393074638</v>
      </c>
      <c r="I13067" s="102">
        <v>35.846431357970971</v>
      </c>
      <c r="J13067" s="96"/>
      <c r="K13067" s="96"/>
      <c r="L13067" s="96"/>
      <c r="M13067" s="96"/>
      <c r="N13067" s="96"/>
      <c r="O13067" s="96"/>
      <c r="P13067" s="96"/>
    </row>
    <row r="13068" spans="1:16" x14ac:dyDescent="0.25">
      <c r="A13068" s="100">
        <v>43829</v>
      </c>
      <c r="B13068" s="101">
        <v>10</v>
      </c>
      <c r="C13068" s="92" t="str">
        <f t="shared" si="612"/>
        <v>GET /accounts/{AccountId}/beneficiaries</v>
      </c>
      <c r="D13068" s="94" t="s">
        <v>207</v>
      </c>
      <c r="E13068" s="93" t="str">
        <f t="shared" si="613"/>
        <v>AISP</v>
      </c>
      <c r="F13068" s="93" t="str">
        <f t="shared" si="614"/>
        <v>Y</v>
      </c>
      <c r="G13068" s="95">
        <v>2551970.1302529695</v>
      </c>
      <c r="H13068" s="101">
        <v>31189.368455102627</v>
      </c>
      <c r="I13068" s="101">
        <v>153.42395118441189</v>
      </c>
      <c r="J13068" s="96"/>
      <c r="K13068" s="96"/>
      <c r="L13068" s="96"/>
      <c r="M13068" s="96"/>
      <c r="N13068" s="96"/>
      <c r="O13068" s="96"/>
      <c r="P13068" s="96"/>
    </row>
    <row r="13069" spans="1:16" x14ac:dyDescent="0.25">
      <c r="A13069" s="100">
        <v>43829</v>
      </c>
      <c r="B13069" s="101">
        <v>11</v>
      </c>
      <c r="C13069" s="92" t="str">
        <f t="shared" si="612"/>
        <v>GET /beneficiaries</v>
      </c>
      <c r="D13069" s="94" t="s">
        <v>207</v>
      </c>
      <c r="E13069" s="93" t="str">
        <f t="shared" si="613"/>
        <v>AISP</v>
      </c>
      <c r="F13069" s="93" t="str">
        <f t="shared" si="614"/>
        <v>Y</v>
      </c>
      <c r="G13069" s="95">
        <v>3537755.5303677246</v>
      </c>
      <c r="H13069" s="101">
        <v>37229.777695970464</v>
      </c>
      <c r="I13069" s="101">
        <v>35.389630739452599</v>
      </c>
      <c r="J13069" s="96"/>
      <c r="K13069" s="96"/>
      <c r="L13069" s="96"/>
      <c r="M13069" s="96"/>
      <c r="N13069" s="96"/>
      <c r="O13069" s="96"/>
      <c r="P13069" s="96"/>
    </row>
    <row r="13070" spans="1:16" x14ac:dyDescent="0.25">
      <c r="A13070" s="100">
        <v>43829</v>
      </c>
      <c r="B13070" s="101">
        <v>12</v>
      </c>
      <c r="C13070" s="92" t="str">
        <f t="shared" si="612"/>
        <v>GET /accounts/{AccountId}/direct-debits</v>
      </c>
      <c r="D13070" s="94" t="s">
        <v>207</v>
      </c>
      <c r="E13070" s="93" t="str">
        <f t="shared" si="613"/>
        <v>AISP</v>
      </c>
      <c r="F13070" s="93" t="str">
        <f t="shared" si="614"/>
        <v>Y</v>
      </c>
      <c r="G13070" s="95">
        <v>1968911.9426665928</v>
      </c>
      <c r="H13070" s="101">
        <v>37568.256367045535</v>
      </c>
      <c r="I13070" s="101">
        <v>194.43446460026274</v>
      </c>
      <c r="J13070" s="96"/>
      <c r="K13070" s="96"/>
      <c r="L13070" s="96"/>
      <c r="M13070" s="96"/>
      <c r="N13070" s="96"/>
      <c r="O13070" s="96"/>
      <c r="P13070" s="96"/>
    </row>
    <row r="13071" spans="1:16" x14ac:dyDescent="0.25">
      <c r="A13071" s="100">
        <v>43829</v>
      </c>
      <c r="B13071" s="101">
        <v>13</v>
      </c>
      <c r="C13071" s="92" t="str">
        <f t="shared" si="612"/>
        <v>GET /direct-debits</v>
      </c>
      <c r="D13071" s="94" t="s">
        <v>207</v>
      </c>
      <c r="E13071" s="93" t="str">
        <f t="shared" si="613"/>
        <v>AISP</v>
      </c>
      <c r="F13071" s="93" t="str">
        <f t="shared" si="614"/>
        <v>Y</v>
      </c>
      <c r="G13071" s="95">
        <v>2087593.5376138084</v>
      </c>
      <c r="H13071" s="101">
        <v>23890.107094953572</v>
      </c>
      <c r="I13071" s="101">
        <v>214.18017959166954</v>
      </c>
      <c r="J13071" s="96"/>
      <c r="K13071" s="96"/>
      <c r="L13071" s="96"/>
      <c r="M13071" s="96"/>
      <c r="N13071" s="96"/>
      <c r="O13071" s="96"/>
      <c r="P13071" s="96"/>
    </row>
    <row r="13072" spans="1:16" x14ac:dyDescent="0.25">
      <c r="A13072" s="100">
        <v>43829</v>
      </c>
      <c r="B13072" s="101">
        <v>14</v>
      </c>
      <c r="C13072" s="92" t="str">
        <f t="shared" si="612"/>
        <v>GET /accounts/{AccountId}/standing-orders</v>
      </c>
      <c r="D13072" s="94" t="s">
        <v>207</v>
      </c>
      <c r="E13072" s="93" t="str">
        <f t="shared" si="613"/>
        <v>AISP</v>
      </c>
      <c r="F13072" s="93" t="str">
        <f t="shared" si="614"/>
        <v>Y</v>
      </c>
      <c r="G13072" s="95">
        <v>1129165.8912213063</v>
      </c>
      <c r="H13072" s="101">
        <v>18752.072505950138</v>
      </c>
      <c r="I13072" s="101">
        <v>134.21520411882463</v>
      </c>
      <c r="J13072" s="96"/>
      <c r="K13072" s="96"/>
      <c r="L13072" s="96"/>
      <c r="M13072" s="96"/>
      <c r="N13072" s="96"/>
      <c r="O13072" s="96"/>
      <c r="P13072" s="96"/>
    </row>
    <row r="13073" spans="1:16" x14ac:dyDescent="0.25">
      <c r="A13073" s="100">
        <v>43829</v>
      </c>
      <c r="B13073" s="101">
        <v>15</v>
      </c>
      <c r="C13073" s="92" t="str">
        <f t="shared" si="612"/>
        <v>GET /standing-orders</v>
      </c>
      <c r="D13073" s="94" t="s">
        <v>207</v>
      </c>
      <c r="E13073" s="93" t="str">
        <f t="shared" si="613"/>
        <v>AISP</v>
      </c>
      <c r="F13073" s="93" t="str">
        <f t="shared" si="614"/>
        <v>Y</v>
      </c>
      <c r="G13073" s="95">
        <v>1551680.6695111815</v>
      </c>
      <c r="H13073" s="101">
        <v>47371.149988826466</v>
      </c>
      <c r="I13073" s="101">
        <v>171.54063569343077</v>
      </c>
      <c r="J13073" s="96"/>
      <c r="K13073" s="96"/>
      <c r="L13073" s="96"/>
      <c r="M13073" s="96"/>
      <c r="N13073" s="96"/>
      <c r="O13073" s="96"/>
      <c r="P13073" s="96"/>
    </row>
    <row r="13074" spans="1:16" x14ac:dyDescent="0.25">
      <c r="A13074" s="100">
        <v>43829</v>
      </c>
      <c r="B13074" s="101">
        <v>16</v>
      </c>
      <c r="C13074" s="92" t="str">
        <f t="shared" si="612"/>
        <v>GET /accounts/{AccountId}/product</v>
      </c>
      <c r="D13074" s="94" t="s">
        <v>207</v>
      </c>
      <c r="E13074" s="93" t="str">
        <f t="shared" si="613"/>
        <v>AISP</v>
      </c>
      <c r="F13074" s="93" t="str">
        <f t="shared" si="614"/>
        <v>Y</v>
      </c>
      <c r="G13074" s="95">
        <v>474587.72270990099</v>
      </c>
      <c r="H13074" s="101">
        <v>5762.6904692115395</v>
      </c>
      <c r="I13074" s="101">
        <v>186.71840987880032</v>
      </c>
      <c r="J13074" s="96"/>
      <c r="K13074" s="96"/>
      <c r="L13074" s="96"/>
      <c r="M13074" s="96"/>
      <c r="N13074" s="96"/>
      <c r="O13074" s="96"/>
      <c r="P13074" s="96"/>
    </row>
    <row r="13075" spans="1:16" x14ac:dyDescent="0.25">
      <c r="A13075" s="100">
        <v>43829</v>
      </c>
      <c r="B13075" s="101">
        <v>17</v>
      </c>
      <c r="C13075" s="92" t="str">
        <f t="shared" si="612"/>
        <v>GET /products</v>
      </c>
      <c r="D13075" s="94" t="s">
        <v>207</v>
      </c>
      <c r="E13075" s="93" t="str">
        <f t="shared" si="613"/>
        <v>AISP</v>
      </c>
      <c r="F13075" s="93" t="str">
        <f t="shared" si="614"/>
        <v>Y</v>
      </c>
      <c r="G13075" s="95">
        <v>940428.99343960988</v>
      </c>
      <c r="H13075" s="101">
        <v>35361.168562738603</v>
      </c>
      <c r="I13075" s="101">
        <v>224.23408937623577</v>
      </c>
      <c r="J13075" s="96"/>
      <c r="K13075" s="96"/>
      <c r="L13075" s="96"/>
      <c r="M13075" s="96"/>
      <c r="N13075" s="96"/>
      <c r="O13075" s="96"/>
      <c r="P13075" s="96"/>
    </row>
    <row r="13076" spans="1:16" x14ac:dyDescent="0.25">
      <c r="A13076" s="100">
        <v>43829</v>
      </c>
      <c r="B13076" s="101">
        <v>18</v>
      </c>
      <c r="C13076" s="92" t="str">
        <f t="shared" si="612"/>
        <v>GET /accounts/{AccountId}/offers</v>
      </c>
      <c r="D13076" s="94" t="s">
        <v>207</v>
      </c>
      <c r="E13076" s="93" t="str">
        <f t="shared" si="613"/>
        <v>AISP</v>
      </c>
      <c r="F13076" s="93" t="str">
        <f t="shared" si="614"/>
        <v>Y</v>
      </c>
      <c r="G13076" s="95">
        <v>1044207.265271597</v>
      </c>
      <c r="H13076" s="101">
        <v>42262.884418793205</v>
      </c>
      <c r="I13076" s="101">
        <v>273.70276467442426</v>
      </c>
      <c r="J13076" s="96"/>
      <c r="K13076" s="96"/>
      <c r="L13076" s="96"/>
      <c r="M13076" s="96"/>
      <c r="N13076" s="96"/>
      <c r="O13076" s="96"/>
      <c r="P13076" s="96"/>
    </row>
    <row r="13077" spans="1:16" x14ac:dyDescent="0.25">
      <c r="A13077" s="100">
        <v>43829</v>
      </c>
      <c r="B13077" s="101">
        <v>19</v>
      </c>
      <c r="C13077" s="92" t="str">
        <f t="shared" si="612"/>
        <v>GET /offers</v>
      </c>
      <c r="D13077" s="94" t="s">
        <v>207</v>
      </c>
      <c r="E13077" s="93" t="str">
        <f t="shared" si="613"/>
        <v>AISP</v>
      </c>
      <c r="F13077" s="93" t="str">
        <f t="shared" si="614"/>
        <v>Y</v>
      </c>
      <c r="G13077" s="95">
        <v>3748288.8263618983</v>
      </c>
      <c r="H13077" s="101">
        <v>38453.823747252958</v>
      </c>
      <c r="I13077" s="101">
        <v>162.70102403320911</v>
      </c>
      <c r="J13077" s="96"/>
      <c r="K13077" s="96"/>
      <c r="L13077" s="96"/>
      <c r="M13077" s="96"/>
      <c r="N13077" s="96"/>
      <c r="O13077" s="96"/>
      <c r="P13077" s="96"/>
    </row>
    <row r="13078" spans="1:16" x14ac:dyDescent="0.25">
      <c r="A13078" s="100">
        <v>43829</v>
      </c>
      <c r="B13078" s="101">
        <v>20</v>
      </c>
      <c r="C13078" s="92" t="str">
        <f t="shared" si="612"/>
        <v>GET /accounts/{AccountId}/party</v>
      </c>
      <c r="D13078" s="94" t="s">
        <v>207</v>
      </c>
      <c r="E13078" s="93" t="str">
        <f t="shared" si="613"/>
        <v>AISP</v>
      </c>
      <c r="F13078" s="93" t="str">
        <f t="shared" si="614"/>
        <v>Y</v>
      </c>
      <c r="G13078" s="95">
        <v>1270911.0638843549</v>
      </c>
      <c r="H13078" s="101">
        <v>53055.724866109675</v>
      </c>
      <c r="I13078" s="101">
        <v>0</v>
      </c>
      <c r="J13078" s="96"/>
      <c r="K13078" s="96"/>
      <c r="L13078" s="96"/>
      <c r="M13078" s="96"/>
      <c r="N13078" s="96"/>
      <c r="O13078" s="96"/>
      <c r="P13078" s="96"/>
    </row>
    <row r="13079" spans="1:16" x14ac:dyDescent="0.25">
      <c r="A13079" s="100">
        <v>43829</v>
      </c>
      <c r="B13079" s="101">
        <v>21</v>
      </c>
      <c r="C13079" s="92" t="str">
        <f t="shared" si="612"/>
        <v>GET /party</v>
      </c>
      <c r="D13079" s="94" t="s">
        <v>207</v>
      </c>
      <c r="E13079" s="93" t="str">
        <f t="shared" si="613"/>
        <v>AISP</v>
      </c>
      <c r="F13079" s="93" t="str">
        <f t="shared" si="614"/>
        <v>Y</v>
      </c>
      <c r="G13079" s="95">
        <v>1054033.5839077372</v>
      </c>
      <c r="H13079" s="101">
        <v>9889.05946376473</v>
      </c>
      <c r="I13079" s="101">
        <v>415.48812084673659</v>
      </c>
      <c r="J13079" s="96"/>
      <c r="K13079" s="96"/>
      <c r="L13079" s="96"/>
      <c r="M13079" s="96"/>
      <c r="N13079" s="96"/>
      <c r="O13079" s="96"/>
      <c r="P13079" s="96"/>
    </row>
    <row r="13080" spans="1:16" x14ac:dyDescent="0.25">
      <c r="A13080" s="100">
        <v>43829</v>
      </c>
      <c r="B13080" s="101">
        <v>22</v>
      </c>
      <c r="C13080" s="92" t="str">
        <f t="shared" si="612"/>
        <v>GET /accounts/{AccountId}/scheduled-payments</v>
      </c>
      <c r="D13080" s="94" t="s">
        <v>207</v>
      </c>
      <c r="E13080" s="93" t="str">
        <f t="shared" si="613"/>
        <v>AISP</v>
      </c>
      <c r="F13080" s="93" t="str">
        <f t="shared" si="614"/>
        <v>Y</v>
      </c>
      <c r="G13080" s="95">
        <v>1033505.4861432158</v>
      </c>
      <c r="H13080" s="101">
        <v>34146.996155483364</v>
      </c>
      <c r="I13080" s="101">
        <v>3.4583666088186735</v>
      </c>
      <c r="J13080" s="96"/>
      <c r="K13080" s="96"/>
      <c r="L13080" s="96"/>
      <c r="M13080" s="96"/>
      <c r="N13080" s="96"/>
      <c r="O13080" s="96"/>
      <c r="P13080" s="96"/>
    </row>
    <row r="13081" spans="1:16" x14ac:dyDescent="0.25">
      <c r="A13081" s="100">
        <v>43829</v>
      </c>
      <c r="B13081" s="101">
        <v>23</v>
      </c>
      <c r="C13081" s="92" t="str">
        <f t="shared" si="612"/>
        <v>GET /scheduled-payments</v>
      </c>
      <c r="D13081" s="94" t="s">
        <v>207</v>
      </c>
      <c r="E13081" s="93" t="str">
        <f t="shared" si="613"/>
        <v>AISP</v>
      </c>
      <c r="F13081" s="93" t="str">
        <f t="shared" si="614"/>
        <v>Y</v>
      </c>
      <c r="G13081" s="95">
        <v>1991057.9311551284</v>
      </c>
      <c r="H13081" s="101">
        <v>33150.998945403502</v>
      </c>
      <c r="I13081" s="101">
        <v>82.28165316162746</v>
      </c>
      <c r="J13081" s="96"/>
      <c r="K13081" s="96"/>
      <c r="L13081" s="96"/>
      <c r="M13081" s="96"/>
      <c r="N13081" s="96"/>
      <c r="O13081" s="96"/>
      <c r="P13081" s="96"/>
    </row>
    <row r="13082" spans="1:16" x14ac:dyDescent="0.25">
      <c r="A13082" s="100">
        <v>43829</v>
      </c>
      <c r="B13082" s="101">
        <v>24</v>
      </c>
      <c r="C13082" s="92" t="str">
        <f t="shared" si="612"/>
        <v>GET /accounts/{AccountId}/statements</v>
      </c>
      <c r="D13082" s="94" t="s">
        <v>207</v>
      </c>
      <c r="E13082" s="93" t="str">
        <f t="shared" si="613"/>
        <v>AISP</v>
      </c>
      <c r="F13082" s="93" t="str">
        <f t="shared" si="614"/>
        <v>Y</v>
      </c>
      <c r="G13082" s="95">
        <v>1114452.9280138055</v>
      </c>
      <c r="H13082" s="102">
        <v>14591.859876757608</v>
      </c>
      <c r="I13082" s="102">
        <v>155.27904002644991</v>
      </c>
      <c r="J13082" s="96"/>
      <c r="K13082" s="96"/>
      <c r="L13082" s="96"/>
      <c r="M13082" s="96"/>
      <c r="N13082" s="96"/>
      <c r="O13082" s="96"/>
      <c r="P13082" s="96"/>
    </row>
    <row r="13083" spans="1:16" x14ac:dyDescent="0.25">
      <c r="A13083" s="100">
        <v>43829</v>
      </c>
      <c r="B13083" s="101">
        <v>25</v>
      </c>
      <c r="C13083" s="92" t="str">
        <f t="shared" si="612"/>
        <v>GET /accounts/{AccountId}/statements/{StatementId}</v>
      </c>
      <c r="D13083" s="94" t="s">
        <v>207</v>
      </c>
      <c r="E13083" s="93" t="str">
        <f t="shared" si="613"/>
        <v>AISP</v>
      </c>
      <c r="F13083" s="93" t="str">
        <f t="shared" si="614"/>
        <v>Y</v>
      </c>
      <c r="G13083" s="95">
        <v>1243473.0725155536</v>
      </c>
      <c r="H13083" s="102">
        <v>23830.170062407095</v>
      </c>
      <c r="I13083" s="102">
        <v>136.64375468877003</v>
      </c>
      <c r="J13083" s="96"/>
      <c r="K13083" s="96"/>
      <c r="L13083" s="96"/>
      <c r="M13083" s="96"/>
      <c r="N13083" s="96"/>
      <c r="O13083" s="96"/>
      <c r="P13083" s="96"/>
    </row>
    <row r="13084" spans="1:16" x14ac:dyDescent="0.25">
      <c r="A13084" s="100">
        <v>43829</v>
      </c>
      <c r="B13084" s="101">
        <v>26</v>
      </c>
      <c r="C13084" s="92" t="str">
        <f t="shared" si="612"/>
        <v>GET /accounts/{AccountId}/statements/{StatementId}/file</v>
      </c>
      <c r="D13084" s="94" t="s">
        <v>207</v>
      </c>
      <c r="E13084" s="93" t="str">
        <f t="shared" si="613"/>
        <v>AISP</v>
      </c>
      <c r="F13084" s="93" t="str">
        <f t="shared" si="614"/>
        <v>Y</v>
      </c>
      <c r="G13084" s="95">
        <v>2662928.3539948696</v>
      </c>
      <c r="H13084" s="102">
        <v>24836.454987995738</v>
      </c>
      <c r="I13084" s="102">
        <v>104.53379613968892</v>
      </c>
      <c r="J13084" s="96"/>
      <c r="K13084" s="96"/>
      <c r="L13084" s="96"/>
      <c r="M13084" s="96"/>
      <c r="N13084" s="96"/>
      <c r="O13084" s="96"/>
      <c r="P13084" s="96"/>
    </row>
    <row r="13085" spans="1:16" x14ac:dyDescent="0.25">
      <c r="A13085" s="100">
        <v>43829</v>
      </c>
      <c r="B13085" s="101">
        <v>27</v>
      </c>
      <c r="C13085" s="92" t="str">
        <f t="shared" si="612"/>
        <v>GET /accounts/{AccountId}/statements/{StatementId}/transactions</v>
      </c>
      <c r="D13085" s="94" t="s">
        <v>207</v>
      </c>
      <c r="E13085" s="93" t="str">
        <f t="shared" si="613"/>
        <v>AISP</v>
      </c>
      <c r="F13085" s="93" t="str">
        <f t="shared" si="614"/>
        <v>Y</v>
      </c>
      <c r="G13085" s="95">
        <v>33899164.927121811</v>
      </c>
      <c r="H13085" s="102">
        <v>7680.2396748902147</v>
      </c>
      <c r="I13085" s="102">
        <v>283.15974426410446</v>
      </c>
      <c r="J13085" s="96"/>
      <c r="K13085" s="96"/>
      <c r="L13085" s="96"/>
      <c r="M13085" s="96"/>
      <c r="N13085" s="96"/>
      <c r="O13085" s="96"/>
      <c r="P13085" s="96"/>
    </row>
    <row r="13086" spans="1:16" x14ac:dyDescent="0.25">
      <c r="A13086" s="100">
        <v>43829</v>
      </c>
      <c r="B13086" s="101">
        <v>28</v>
      </c>
      <c r="C13086" s="92" t="str">
        <f t="shared" si="612"/>
        <v>GET /statements</v>
      </c>
      <c r="D13086" s="94" t="s">
        <v>207</v>
      </c>
      <c r="E13086" s="93" t="str">
        <f t="shared" si="613"/>
        <v>AISP</v>
      </c>
      <c r="F13086" s="93" t="str">
        <f t="shared" si="614"/>
        <v>Y</v>
      </c>
      <c r="G13086" s="95">
        <v>4002438.2867775722</v>
      </c>
      <c r="H13086" s="102">
        <v>38403.933262407365</v>
      </c>
      <c r="I13086" s="102">
        <v>76.552755535823664</v>
      </c>
      <c r="J13086" s="96"/>
      <c r="K13086" s="96"/>
      <c r="L13086" s="96"/>
      <c r="M13086" s="96"/>
      <c r="N13086" s="96"/>
      <c r="O13086" s="96"/>
      <c r="P13086" s="96"/>
    </row>
    <row r="13087" spans="1:16" x14ac:dyDescent="0.25">
      <c r="A13087" s="100">
        <v>43829</v>
      </c>
      <c r="B13087" s="101">
        <v>29</v>
      </c>
      <c r="C13087" s="92" t="str">
        <f t="shared" si="612"/>
        <v>POST /domestic-payment-consents</v>
      </c>
      <c r="D13087" s="94" t="s">
        <v>207</v>
      </c>
      <c r="E13087" s="93" t="str">
        <f t="shared" si="613"/>
        <v>PISP</v>
      </c>
      <c r="F13087" s="93" t="str">
        <f t="shared" si="614"/>
        <v>N</v>
      </c>
      <c r="G13087" s="95">
        <v>4236372.1850063624</v>
      </c>
      <c r="H13087" s="102">
        <v>9404.4340369479323</v>
      </c>
      <c r="I13087" s="102">
        <v>106.9600771765224</v>
      </c>
      <c r="J13087" s="96"/>
      <c r="K13087" s="96"/>
      <c r="L13087" s="96"/>
      <c r="M13087" s="96"/>
      <c r="N13087" s="96"/>
      <c r="O13087" s="96"/>
      <c r="P13087" s="96"/>
    </row>
    <row r="13088" spans="1:16" x14ac:dyDescent="0.25">
      <c r="A13088" s="100">
        <v>43829</v>
      </c>
      <c r="B13088" s="101">
        <v>30</v>
      </c>
      <c r="C13088" s="92" t="str">
        <f t="shared" si="612"/>
        <v>GET /domestic-payment-consents/{ConsentId}</v>
      </c>
      <c r="D13088" s="94" t="s">
        <v>207</v>
      </c>
      <c r="E13088" s="93" t="str">
        <f t="shared" si="613"/>
        <v>PISP</v>
      </c>
      <c r="F13088" s="93" t="str">
        <f t="shared" si="614"/>
        <v>N</v>
      </c>
      <c r="G13088" s="95">
        <v>15549629.766462037</v>
      </c>
      <c r="H13088" s="102">
        <v>18191.94343203236</v>
      </c>
      <c r="I13088" s="102">
        <v>163.49056653454542</v>
      </c>
      <c r="J13088" s="96"/>
      <c r="K13088" s="96"/>
      <c r="L13088" s="96"/>
      <c r="M13088" s="96"/>
      <c r="N13088" s="96"/>
      <c r="O13088" s="96"/>
      <c r="P13088" s="96"/>
    </row>
    <row r="13089" spans="1:16" x14ac:dyDescent="0.25">
      <c r="A13089" s="100">
        <v>43829</v>
      </c>
      <c r="B13089" s="101">
        <v>31</v>
      </c>
      <c r="C13089" s="92" t="str">
        <f t="shared" si="612"/>
        <v>POST /domestic-payments</v>
      </c>
      <c r="D13089" s="94" t="s">
        <v>207</v>
      </c>
      <c r="E13089" s="93" t="str">
        <f t="shared" si="613"/>
        <v>PISP</v>
      </c>
      <c r="F13089" s="93" t="str">
        <f t="shared" si="614"/>
        <v>Y</v>
      </c>
      <c r="G13089" s="95">
        <v>5728448.9994841861</v>
      </c>
      <c r="H13089" s="102">
        <v>15801.384922045323</v>
      </c>
      <c r="I13089" s="102">
        <v>6.2928384274025557</v>
      </c>
      <c r="J13089" s="96"/>
      <c r="K13089" s="96"/>
      <c r="L13089" s="96"/>
      <c r="M13089" s="96"/>
      <c r="N13089" s="96"/>
      <c r="O13089" s="96"/>
      <c r="P13089" s="96"/>
    </row>
    <row r="13090" spans="1:16" x14ac:dyDescent="0.25">
      <c r="A13090" s="100">
        <v>43829</v>
      </c>
      <c r="B13090" s="101">
        <v>32</v>
      </c>
      <c r="C13090" s="92" t="str">
        <f t="shared" si="612"/>
        <v>GET /domestic-payments/{DomesticPaymentId}</v>
      </c>
      <c r="D13090" s="94" t="s">
        <v>207</v>
      </c>
      <c r="E13090" s="93" t="str">
        <f t="shared" si="613"/>
        <v>PISP</v>
      </c>
      <c r="F13090" s="93" t="str">
        <f t="shared" si="614"/>
        <v>Y</v>
      </c>
      <c r="G13090" s="95">
        <v>39154516.951436497</v>
      </c>
      <c r="H13090" s="102">
        <v>44250.153929465989</v>
      </c>
      <c r="I13090" s="102">
        <v>79.401902392071662</v>
      </c>
      <c r="J13090" s="96"/>
      <c r="K13090" s="96"/>
      <c r="L13090" s="96"/>
      <c r="M13090" s="96"/>
      <c r="N13090" s="96"/>
      <c r="O13090" s="96"/>
      <c r="P13090" s="96"/>
    </row>
    <row r="13091" spans="1:16" x14ac:dyDescent="0.25">
      <c r="A13091" s="100">
        <v>43829</v>
      </c>
      <c r="B13091" s="101">
        <v>33</v>
      </c>
      <c r="C13091" s="92" t="str">
        <f t="shared" si="612"/>
        <v>POST /domestic-scheduled-payment-consents</v>
      </c>
      <c r="D13091" s="94" t="s">
        <v>207</v>
      </c>
      <c r="E13091" s="93" t="str">
        <f t="shared" si="613"/>
        <v>PISP</v>
      </c>
      <c r="F13091" s="93" t="str">
        <f t="shared" si="614"/>
        <v>N</v>
      </c>
      <c r="G13091" s="95">
        <v>21218775.040647995</v>
      </c>
      <c r="H13091" s="102">
        <v>17066.346547221274</v>
      </c>
      <c r="I13091" s="102">
        <v>118.14246762147832</v>
      </c>
      <c r="J13091" s="96"/>
      <c r="K13091" s="96"/>
      <c r="L13091" s="96"/>
      <c r="M13091" s="96"/>
      <c r="N13091" s="96"/>
      <c r="O13091" s="96"/>
      <c r="P13091" s="96"/>
    </row>
    <row r="13092" spans="1:16" x14ac:dyDescent="0.25">
      <c r="A13092" s="100">
        <v>43829</v>
      </c>
      <c r="B13092" s="101">
        <v>34</v>
      </c>
      <c r="C13092" s="92" t="str">
        <f t="shared" si="612"/>
        <v>GET /domestic-scheduled-payment-consents/{ConsentId}</v>
      </c>
      <c r="D13092" s="94" t="s">
        <v>207</v>
      </c>
      <c r="E13092" s="93" t="str">
        <f t="shared" si="613"/>
        <v>PISP</v>
      </c>
      <c r="F13092" s="93" t="str">
        <f t="shared" si="614"/>
        <v>N</v>
      </c>
      <c r="G13092" s="95">
        <v>12230662.442716565</v>
      </c>
      <c r="H13092" s="102">
        <v>13805.161737607183</v>
      </c>
      <c r="I13092" s="102">
        <v>86.632429258877806</v>
      </c>
      <c r="J13092" s="96"/>
      <c r="K13092" s="96"/>
      <c r="L13092" s="96"/>
      <c r="M13092" s="96"/>
      <c r="N13092" s="96"/>
      <c r="O13092" s="96"/>
      <c r="P13092" s="96"/>
    </row>
    <row r="13093" spans="1:16" x14ac:dyDescent="0.25">
      <c r="A13093" s="100">
        <v>43829</v>
      </c>
      <c r="B13093" s="101">
        <v>35</v>
      </c>
      <c r="C13093" s="92" t="str">
        <f t="shared" si="612"/>
        <v>POST /domestic-scheduled-payments</v>
      </c>
      <c r="D13093" s="94" t="s">
        <v>207</v>
      </c>
      <c r="E13093" s="93" t="str">
        <f t="shared" si="613"/>
        <v>PISP</v>
      </c>
      <c r="F13093" s="93" t="str">
        <f t="shared" si="614"/>
        <v>Y</v>
      </c>
      <c r="G13093" s="95">
        <v>31754019.935413733</v>
      </c>
      <c r="H13093" s="102">
        <v>45663.09890677884</v>
      </c>
      <c r="I13093" s="102">
        <v>171.92096261264078</v>
      </c>
      <c r="J13093" s="96"/>
      <c r="K13093" s="96"/>
      <c r="L13093" s="96"/>
      <c r="M13093" s="96"/>
      <c r="N13093" s="96"/>
      <c r="O13093" s="96"/>
      <c r="P13093" s="96"/>
    </row>
    <row r="13094" spans="1:16" x14ac:dyDescent="0.25">
      <c r="A13094" s="100">
        <v>43829</v>
      </c>
      <c r="B13094" s="101">
        <v>36</v>
      </c>
      <c r="C13094" s="92" t="str">
        <f t="shared" si="612"/>
        <v>GET /domestic-scheduled-payments/{DomesticScheduledPaymentId}</v>
      </c>
      <c r="D13094" s="94" t="s">
        <v>207</v>
      </c>
      <c r="E13094" s="93" t="str">
        <f t="shared" si="613"/>
        <v>PISP</v>
      </c>
      <c r="F13094" s="93" t="str">
        <f t="shared" si="614"/>
        <v>Y</v>
      </c>
      <c r="G13094" s="95">
        <v>16737847.276302755</v>
      </c>
      <c r="H13094" s="102">
        <v>36742.412984157418</v>
      </c>
      <c r="I13094" s="102">
        <v>83.957317370009477</v>
      </c>
      <c r="J13094" s="96"/>
      <c r="K13094" s="96"/>
      <c r="L13094" s="96"/>
      <c r="M13094" s="96"/>
      <c r="N13094" s="96"/>
      <c r="O13094" s="96"/>
      <c r="P13094" s="96"/>
    </row>
    <row r="13095" spans="1:16" x14ac:dyDescent="0.25">
      <c r="A13095" s="100">
        <v>43829</v>
      </c>
      <c r="B13095" s="101">
        <v>37</v>
      </c>
      <c r="C13095" s="92" t="str">
        <f t="shared" si="612"/>
        <v>POST /domestic-standing-order-consents</v>
      </c>
      <c r="D13095" s="94" t="s">
        <v>207</v>
      </c>
      <c r="E13095" s="93" t="str">
        <f t="shared" si="613"/>
        <v>PISP</v>
      </c>
      <c r="F13095" s="93" t="str">
        <f t="shared" si="614"/>
        <v>N</v>
      </c>
      <c r="G13095" s="95">
        <v>27155584.219201587</v>
      </c>
      <c r="H13095" s="102">
        <v>26987.274550891278</v>
      </c>
      <c r="I13095" s="102">
        <v>242.96242055932612</v>
      </c>
      <c r="J13095" s="96"/>
      <c r="K13095" s="96"/>
      <c r="L13095" s="96"/>
      <c r="M13095" s="96"/>
      <c r="N13095" s="96"/>
      <c r="O13095" s="96"/>
      <c r="P13095" s="96"/>
    </row>
    <row r="13096" spans="1:16" x14ac:dyDescent="0.25">
      <c r="A13096" s="100">
        <v>43829</v>
      </c>
      <c r="B13096" s="101">
        <v>38</v>
      </c>
      <c r="C13096" s="92" t="str">
        <f t="shared" si="612"/>
        <v>GET /domestic-standing-order-consents/{ConsentId}</v>
      </c>
      <c r="D13096" s="94" t="s">
        <v>207</v>
      </c>
      <c r="E13096" s="93" t="str">
        <f t="shared" si="613"/>
        <v>PISP</v>
      </c>
      <c r="F13096" s="93" t="str">
        <f t="shared" si="614"/>
        <v>N</v>
      </c>
      <c r="G13096" s="95">
        <v>28137531.332083412</v>
      </c>
      <c r="H13096" s="102">
        <v>29693.013460492206</v>
      </c>
      <c r="I13096" s="102">
        <v>235.65796527049619</v>
      </c>
      <c r="J13096" s="96"/>
      <c r="K13096" s="96"/>
      <c r="L13096" s="96"/>
      <c r="M13096" s="96"/>
      <c r="N13096" s="96"/>
      <c r="O13096" s="96"/>
      <c r="P13096" s="96"/>
    </row>
    <row r="13097" spans="1:16" x14ac:dyDescent="0.25">
      <c r="A13097" s="100">
        <v>43829</v>
      </c>
      <c r="B13097" s="101">
        <v>39</v>
      </c>
      <c r="C13097" s="92" t="str">
        <f t="shared" si="612"/>
        <v>POST /domestic-standing-orders</v>
      </c>
      <c r="D13097" s="94" t="s">
        <v>207</v>
      </c>
      <c r="E13097" s="93" t="str">
        <f t="shared" si="613"/>
        <v>PISP</v>
      </c>
      <c r="F13097" s="93" t="str">
        <f t="shared" si="614"/>
        <v>Y</v>
      </c>
      <c r="G13097" s="95">
        <v>8387713.1728036273</v>
      </c>
      <c r="H13097" s="102">
        <v>20380.481618695747</v>
      </c>
      <c r="I13097" s="102">
        <v>2.0480609603796651</v>
      </c>
      <c r="J13097" s="96"/>
      <c r="K13097" s="96"/>
      <c r="L13097" s="96"/>
      <c r="M13097" s="96"/>
      <c r="N13097" s="96"/>
      <c r="O13097" s="96"/>
      <c r="P13097" s="96"/>
    </row>
    <row r="13098" spans="1:16" x14ac:dyDescent="0.25">
      <c r="A13098" s="100">
        <v>43829</v>
      </c>
      <c r="B13098" s="101">
        <v>40</v>
      </c>
      <c r="C13098" s="92" t="str">
        <f t="shared" si="612"/>
        <v>GET /domestic-standing-orders/{DomesticStandingOrderId}</v>
      </c>
      <c r="D13098" s="94" t="s">
        <v>207</v>
      </c>
      <c r="E13098" s="93" t="str">
        <f t="shared" si="613"/>
        <v>PISP</v>
      </c>
      <c r="F13098" s="93" t="str">
        <f t="shared" si="614"/>
        <v>Y</v>
      </c>
      <c r="G13098" s="95">
        <v>6520243.8164074784</v>
      </c>
      <c r="H13098" s="102">
        <v>9365.4280316591357</v>
      </c>
      <c r="I13098" s="102">
        <v>268.70279177102492</v>
      </c>
      <c r="J13098" s="96"/>
      <c r="K13098" s="96"/>
      <c r="L13098" s="96"/>
      <c r="M13098" s="96"/>
      <c r="N13098" s="96"/>
      <c r="O13098" s="96"/>
      <c r="P13098" s="96"/>
    </row>
    <row r="13099" spans="1:16" x14ac:dyDescent="0.25">
      <c r="A13099" s="100">
        <v>43829</v>
      </c>
      <c r="B13099" s="101">
        <v>41</v>
      </c>
      <c r="C13099" s="92" t="str">
        <f t="shared" si="612"/>
        <v>POST /international-payment-consents</v>
      </c>
      <c r="D13099" s="94" t="s">
        <v>207</v>
      </c>
      <c r="E13099" s="93" t="str">
        <f t="shared" si="613"/>
        <v>PISP</v>
      </c>
      <c r="F13099" s="93" t="str">
        <f t="shared" si="614"/>
        <v>N</v>
      </c>
      <c r="G13099" s="95">
        <v>33408779.231387794</v>
      </c>
      <c r="H13099" s="102">
        <v>49195.283747912472</v>
      </c>
      <c r="I13099" s="102">
        <v>76.97169109935524</v>
      </c>
      <c r="J13099" s="96"/>
      <c r="K13099" s="96"/>
      <c r="L13099" s="96"/>
      <c r="M13099" s="96"/>
      <c r="N13099" s="96"/>
      <c r="O13099" s="96"/>
      <c r="P13099" s="96"/>
    </row>
    <row r="13100" spans="1:16" x14ac:dyDescent="0.25">
      <c r="A13100" s="100">
        <v>43829</v>
      </c>
      <c r="B13100" s="101">
        <v>42</v>
      </c>
      <c r="C13100" s="92" t="str">
        <f t="shared" si="612"/>
        <v>GET /international-payment-consents/{ConsentId}</v>
      </c>
      <c r="D13100" s="94" t="s">
        <v>207</v>
      </c>
      <c r="E13100" s="93" t="str">
        <f t="shared" si="613"/>
        <v>PISP</v>
      </c>
      <c r="F13100" s="93" t="str">
        <f t="shared" si="614"/>
        <v>N</v>
      </c>
      <c r="G13100" s="95">
        <v>34759111.03397119</v>
      </c>
      <c r="H13100" s="102">
        <v>32744.716545383617</v>
      </c>
      <c r="I13100" s="102">
        <v>292.28231642841325</v>
      </c>
      <c r="J13100" s="96"/>
      <c r="K13100" s="96"/>
      <c r="L13100" s="96"/>
      <c r="M13100" s="96"/>
      <c r="N13100" s="96"/>
      <c r="O13100" s="96"/>
      <c r="P13100" s="96"/>
    </row>
    <row r="13101" spans="1:16" x14ac:dyDescent="0.25">
      <c r="A13101" s="100">
        <v>43829</v>
      </c>
      <c r="B13101" s="101">
        <v>43</v>
      </c>
      <c r="C13101" s="92" t="str">
        <f t="shared" si="612"/>
        <v>POST /international-payments</v>
      </c>
      <c r="D13101" s="94" t="s">
        <v>207</v>
      </c>
      <c r="E13101" s="93" t="str">
        <f t="shared" si="613"/>
        <v>PISP</v>
      </c>
      <c r="F13101" s="93" t="str">
        <f t="shared" si="614"/>
        <v>Y</v>
      </c>
      <c r="G13101" s="95">
        <v>38016036.409420781</v>
      </c>
      <c r="H13101" s="102">
        <v>39288.741516317328</v>
      </c>
      <c r="I13101" s="102">
        <v>50.174527536584556</v>
      </c>
      <c r="J13101" s="96"/>
      <c r="K13101" s="96"/>
      <c r="L13101" s="96"/>
      <c r="M13101" s="96"/>
      <c r="N13101" s="96"/>
      <c r="O13101" s="96"/>
      <c r="P13101" s="96"/>
    </row>
    <row r="13102" spans="1:16" x14ac:dyDescent="0.25">
      <c r="A13102" s="100">
        <v>43829</v>
      </c>
      <c r="B13102" s="101">
        <v>44</v>
      </c>
      <c r="C13102" s="92" t="str">
        <f t="shared" si="612"/>
        <v>GET /international-payments/{InternationalPaymentId}</v>
      </c>
      <c r="D13102" s="94" t="s">
        <v>207</v>
      </c>
      <c r="E13102" s="93" t="str">
        <f t="shared" si="613"/>
        <v>PISP</v>
      </c>
      <c r="F13102" s="93" t="str">
        <f t="shared" si="614"/>
        <v>Y</v>
      </c>
      <c r="G13102" s="95">
        <v>14023011.124162732</v>
      </c>
      <c r="H13102" s="102">
        <v>19574.538747289615</v>
      </c>
      <c r="I13102" s="102">
        <v>72.244405056932337</v>
      </c>
      <c r="J13102" s="96"/>
      <c r="K13102" s="96"/>
      <c r="L13102" s="96"/>
      <c r="M13102" s="96"/>
      <c r="N13102" s="96"/>
      <c r="O13102" s="96"/>
      <c r="P13102" s="96"/>
    </row>
    <row r="13103" spans="1:16" x14ac:dyDescent="0.25">
      <c r="A13103" s="100">
        <v>43829</v>
      </c>
      <c r="B13103" s="101">
        <v>45</v>
      </c>
      <c r="C13103" s="92" t="str">
        <f t="shared" si="612"/>
        <v>POST /international-scheduled-payment-consents</v>
      </c>
      <c r="D13103" s="94" t="s">
        <v>207</v>
      </c>
      <c r="E13103" s="93" t="str">
        <f t="shared" si="613"/>
        <v>PISP</v>
      </c>
      <c r="F13103" s="93" t="str">
        <f t="shared" si="614"/>
        <v>N</v>
      </c>
      <c r="G13103" s="95">
        <v>25905615.015427988</v>
      </c>
      <c r="H13103" s="102">
        <v>34867.526043496939</v>
      </c>
      <c r="I13103" s="102">
        <v>16.223732734695176</v>
      </c>
      <c r="J13103" s="96"/>
      <c r="K13103" s="96"/>
      <c r="L13103" s="96"/>
      <c r="M13103" s="96"/>
      <c r="N13103" s="96"/>
      <c r="O13103" s="96"/>
      <c r="P13103" s="96"/>
    </row>
    <row r="13104" spans="1:16" x14ac:dyDescent="0.25">
      <c r="A13104" s="100">
        <v>43829</v>
      </c>
      <c r="B13104" s="101">
        <v>46</v>
      </c>
      <c r="C13104" s="92" t="str">
        <f t="shared" si="612"/>
        <v>GET /international-scheduled-payment-consents/{ConsentId}</v>
      </c>
      <c r="D13104" s="94" t="s">
        <v>207</v>
      </c>
      <c r="E13104" s="93" t="str">
        <f t="shared" si="613"/>
        <v>PISP</v>
      </c>
      <c r="F13104" s="93" t="str">
        <f t="shared" si="614"/>
        <v>N</v>
      </c>
      <c r="G13104" s="95">
        <v>10663617.926697379</v>
      </c>
      <c r="H13104" s="102">
        <v>26757.854559781179</v>
      </c>
      <c r="I13104" s="102">
        <v>28.075341276373013</v>
      </c>
      <c r="J13104" s="96"/>
      <c r="K13104" s="96"/>
      <c r="L13104" s="96"/>
      <c r="M13104" s="96"/>
      <c r="N13104" s="96"/>
      <c r="O13104" s="96"/>
      <c r="P13104" s="96"/>
    </row>
    <row r="13105" spans="1:16" x14ac:dyDescent="0.25">
      <c r="A13105" s="100">
        <v>43829</v>
      </c>
      <c r="B13105" s="101">
        <v>47</v>
      </c>
      <c r="C13105" s="92" t="str">
        <f t="shared" si="612"/>
        <v>POST /international-scheduled-payments</v>
      </c>
      <c r="D13105" s="94" t="s">
        <v>207</v>
      </c>
      <c r="E13105" s="93" t="str">
        <f t="shared" si="613"/>
        <v>PISP</v>
      </c>
      <c r="F13105" s="93" t="str">
        <f t="shared" si="614"/>
        <v>Y</v>
      </c>
      <c r="G13105" s="95">
        <v>16025135.922303956</v>
      </c>
      <c r="H13105" s="102">
        <v>20639.01951077336</v>
      </c>
      <c r="I13105" s="102">
        <v>73.737087280802001</v>
      </c>
      <c r="J13105" s="96"/>
      <c r="K13105" s="96"/>
      <c r="L13105" s="96"/>
      <c r="M13105" s="96"/>
      <c r="N13105" s="96"/>
      <c r="O13105" s="96"/>
      <c r="P13105" s="96"/>
    </row>
    <row r="13106" spans="1:16" x14ac:dyDescent="0.25">
      <c r="A13106" s="100">
        <v>43829</v>
      </c>
      <c r="B13106" s="101">
        <v>48</v>
      </c>
      <c r="C13106" s="92" t="str">
        <f t="shared" si="612"/>
        <v>GET /international-scheduled-payments/{InternationalScheduledPaymentId}</v>
      </c>
      <c r="D13106" s="94" t="s">
        <v>207</v>
      </c>
      <c r="E13106" s="93" t="str">
        <f t="shared" si="613"/>
        <v>PISP</v>
      </c>
      <c r="F13106" s="93" t="str">
        <f t="shared" si="614"/>
        <v>Y</v>
      </c>
      <c r="G13106" s="95">
        <v>25220094.791146472</v>
      </c>
      <c r="H13106" s="102">
        <v>41158.957961519358</v>
      </c>
      <c r="I13106" s="102">
        <v>62.818800824144098</v>
      </c>
      <c r="J13106" s="96"/>
      <c r="K13106" s="96"/>
      <c r="L13106" s="96"/>
      <c r="M13106" s="96"/>
      <c r="N13106" s="96"/>
      <c r="O13106" s="96"/>
      <c r="P13106" s="96"/>
    </row>
    <row r="13107" spans="1:16" x14ac:dyDescent="0.25">
      <c r="A13107" s="100">
        <v>43829</v>
      </c>
      <c r="B13107" s="101">
        <v>49</v>
      </c>
      <c r="C13107" s="92" t="str">
        <f t="shared" si="612"/>
        <v>POST /international-standing-order-consents</v>
      </c>
      <c r="D13107" s="94" t="s">
        <v>207</v>
      </c>
      <c r="E13107" s="93" t="str">
        <f t="shared" si="613"/>
        <v>PISP</v>
      </c>
      <c r="F13107" s="93" t="str">
        <f t="shared" si="614"/>
        <v>N</v>
      </c>
      <c r="G13107" s="95">
        <v>4016207.2791223298</v>
      </c>
      <c r="H13107" s="102">
        <v>13149.473759375047</v>
      </c>
      <c r="I13107" s="102">
        <v>7.2221930390443179</v>
      </c>
      <c r="J13107" s="96"/>
      <c r="K13107" s="96"/>
      <c r="L13107" s="96"/>
      <c r="M13107" s="96"/>
      <c r="N13107" s="96"/>
      <c r="O13107" s="96"/>
      <c r="P13107" s="96"/>
    </row>
    <row r="13108" spans="1:16" x14ac:dyDescent="0.25">
      <c r="A13108" s="100">
        <v>43829</v>
      </c>
      <c r="B13108" s="101">
        <v>50</v>
      </c>
      <c r="C13108" s="92" t="str">
        <f t="shared" si="612"/>
        <v>GET /international-standing-order-consents/{ConsentId}</v>
      </c>
      <c r="D13108" s="94" t="s">
        <v>207</v>
      </c>
      <c r="E13108" s="93" t="str">
        <f t="shared" si="613"/>
        <v>PISP</v>
      </c>
      <c r="F13108" s="93" t="str">
        <f t="shared" si="614"/>
        <v>N</v>
      </c>
      <c r="G13108" s="95">
        <v>21579495.664834373</v>
      </c>
      <c r="H13108" s="102">
        <v>30745.936945453584</v>
      </c>
      <c r="I13108" s="102">
        <v>284.65269386862855</v>
      </c>
      <c r="J13108" s="96"/>
      <c r="K13108" s="96"/>
      <c r="L13108" s="96"/>
      <c r="M13108" s="96"/>
      <c r="N13108" s="96"/>
      <c r="O13108" s="96"/>
      <c r="P13108" s="96"/>
    </row>
    <row r="13109" spans="1:16" x14ac:dyDescent="0.25">
      <c r="A13109" s="100">
        <v>43829</v>
      </c>
      <c r="B13109" s="101">
        <v>51</v>
      </c>
      <c r="C13109" s="92" t="str">
        <f t="shared" si="612"/>
        <v>POST /international-standing-orders</v>
      </c>
      <c r="D13109" s="94" t="s">
        <v>207</v>
      </c>
      <c r="E13109" s="93" t="str">
        <f t="shared" si="613"/>
        <v>PISP</v>
      </c>
      <c r="F13109" s="93" t="str">
        <f t="shared" si="614"/>
        <v>Y</v>
      </c>
      <c r="G13109" s="95">
        <v>14434035.818659069</v>
      </c>
      <c r="H13109" s="102">
        <v>27645.974278732519</v>
      </c>
      <c r="I13109" s="102">
        <v>235.64651898450074</v>
      </c>
      <c r="J13109" s="96"/>
      <c r="K13109" s="96"/>
      <c r="L13109" s="96"/>
      <c r="M13109" s="96"/>
      <c r="N13109" s="96"/>
      <c r="O13109" s="96"/>
      <c r="P13109" s="96"/>
    </row>
    <row r="13110" spans="1:16" x14ac:dyDescent="0.25">
      <c r="A13110" s="100">
        <v>43829</v>
      </c>
      <c r="B13110" s="101">
        <v>52</v>
      </c>
      <c r="C13110" s="92" t="str">
        <f t="shared" si="612"/>
        <v>GET /international-standing-orders/{InternationalStandingOrderPaymentId}</v>
      </c>
      <c r="D13110" s="94" t="s">
        <v>207</v>
      </c>
      <c r="E13110" s="93" t="str">
        <f t="shared" si="613"/>
        <v>PISP</v>
      </c>
      <c r="F13110" s="93" t="str">
        <f t="shared" si="614"/>
        <v>Y</v>
      </c>
      <c r="G13110" s="95">
        <v>6755226.6261553979</v>
      </c>
      <c r="H13110" s="102">
        <v>16116.676367718102</v>
      </c>
      <c r="I13110" s="102">
        <v>76.203773006497812</v>
      </c>
      <c r="J13110" s="96"/>
      <c r="K13110" s="96"/>
      <c r="L13110" s="96"/>
      <c r="M13110" s="96"/>
      <c r="N13110" s="96"/>
      <c r="O13110" s="96"/>
      <c r="P13110" s="96"/>
    </row>
    <row r="13111" spans="1:16" x14ac:dyDescent="0.25">
      <c r="A13111" s="100">
        <v>43829</v>
      </c>
      <c r="B13111" s="101">
        <v>53</v>
      </c>
      <c r="C13111" s="92" t="str">
        <f t="shared" si="612"/>
        <v>POST /file-payment-consents</v>
      </c>
      <c r="D13111" s="94" t="s">
        <v>207</v>
      </c>
      <c r="E13111" s="93" t="str">
        <f t="shared" si="613"/>
        <v>PISP</v>
      </c>
      <c r="F13111" s="93" t="str">
        <f t="shared" si="614"/>
        <v>N</v>
      </c>
      <c r="G13111" s="95">
        <v>14249496.88717596</v>
      </c>
      <c r="H13111" s="102">
        <v>15779.724264423368</v>
      </c>
      <c r="I13111" s="102">
        <v>24.354520328370093</v>
      </c>
      <c r="J13111" s="96"/>
      <c r="K13111" s="96"/>
      <c r="L13111" s="96"/>
      <c r="M13111" s="96"/>
      <c r="N13111" s="96"/>
      <c r="O13111" s="96"/>
      <c r="P13111" s="96"/>
    </row>
    <row r="13112" spans="1:16" x14ac:dyDescent="0.25">
      <c r="A13112" s="100">
        <v>43829</v>
      </c>
      <c r="B13112" s="101">
        <v>54</v>
      </c>
      <c r="C13112" s="92" t="str">
        <f t="shared" si="612"/>
        <v>GET /file-payment-consents/{ConsentId}</v>
      </c>
      <c r="D13112" s="94" t="s">
        <v>207</v>
      </c>
      <c r="E13112" s="93" t="str">
        <f t="shared" si="613"/>
        <v>PISP</v>
      </c>
      <c r="F13112" s="93" t="str">
        <f t="shared" si="614"/>
        <v>N</v>
      </c>
      <c r="G13112" s="95">
        <v>20986290.0968941</v>
      </c>
      <c r="H13112" s="102">
        <v>26329.25376927379</v>
      </c>
      <c r="I13112" s="102">
        <v>226.76141498844333</v>
      </c>
      <c r="J13112" s="96"/>
      <c r="K13112" s="96"/>
      <c r="L13112" s="96"/>
      <c r="M13112" s="96"/>
      <c r="N13112" s="96"/>
      <c r="O13112" s="96"/>
      <c r="P13112" s="96"/>
    </row>
    <row r="13113" spans="1:16" x14ac:dyDescent="0.25">
      <c r="A13113" s="100">
        <v>43829</v>
      </c>
      <c r="B13113" s="101">
        <v>55</v>
      </c>
      <c r="C13113" s="92" t="str">
        <f t="shared" si="612"/>
        <v>POST /file-payment-consents/{ConsentId}/file</v>
      </c>
      <c r="D13113" s="94" t="s">
        <v>207</v>
      </c>
      <c r="E13113" s="93" t="str">
        <f t="shared" si="613"/>
        <v>PISP</v>
      </c>
      <c r="F13113" s="93" t="str">
        <f t="shared" si="614"/>
        <v>N</v>
      </c>
      <c r="G13113" s="95">
        <v>24380780.655099701</v>
      </c>
      <c r="H13113" s="102">
        <v>33716.135439546197</v>
      </c>
      <c r="I13113" s="102">
        <v>79.185813492643391</v>
      </c>
      <c r="J13113" s="96"/>
      <c r="K13113" s="96"/>
      <c r="L13113" s="96"/>
      <c r="M13113" s="96"/>
      <c r="N13113" s="96"/>
      <c r="O13113" s="96"/>
      <c r="P13113" s="96"/>
    </row>
    <row r="13114" spans="1:16" x14ac:dyDescent="0.25">
      <c r="A13114" s="100">
        <v>43829</v>
      </c>
      <c r="B13114" s="101">
        <v>56</v>
      </c>
      <c r="C13114" s="92" t="str">
        <f t="shared" si="612"/>
        <v>GET /file-payment-consents/{ConsentId}/file</v>
      </c>
      <c r="D13114" s="94" t="s">
        <v>207</v>
      </c>
      <c r="E13114" s="93" t="str">
        <f t="shared" si="613"/>
        <v>PISP</v>
      </c>
      <c r="F13114" s="93" t="str">
        <f t="shared" si="614"/>
        <v>N</v>
      </c>
      <c r="G13114" s="95">
        <v>24595667.450311229</v>
      </c>
      <c r="H13114" s="102">
        <v>31002.992700126273</v>
      </c>
      <c r="I13114" s="102">
        <v>44.179400815987748</v>
      </c>
      <c r="J13114" s="96"/>
      <c r="K13114" s="96"/>
      <c r="L13114" s="96"/>
      <c r="M13114" s="96"/>
      <c r="N13114" s="96"/>
      <c r="O13114" s="96"/>
      <c r="P13114" s="96"/>
    </row>
    <row r="13115" spans="1:16" x14ac:dyDescent="0.25">
      <c r="A13115" s="100">
        <v>43829</v>
      </c>
      <c r="B13115" s="101">
        <v>57</v>
      </c>
      <c r="C13115" s="92" t="str">
        <f t="shared" si="612"/>
        <v>POST /file-payments</v>
      </c>
      <c r="D13115" s="94" t="s">
        <v>207</v>
      </c>
      <c r="E13115" s="93" t="str">
        <f t="shared" si="613"/>
        <v>PISP</v>
      </c>
      <c r="F13115" s="93" t="str">
        <f t="shared" si="614"/>
        <v>Y</v>
      </c>
      <c r="G13115" s="95">
        <v>378106967.07520688</v>
      </c>
      <c r="H13115" s="102">
        <v>4389.9182979386787</v>
      </c>
      <c r="I13115" s="102">
        <v>65.272175335736435</v>
      </c>
      <c r="J13115" s="96"/>
      <c r="K13115" s="96"/>
      <c r="L13115" s="96"/>
      <c r="M13115" s="96"/>
      <c r="N13115" s="96"/>
      <c r="O13115" s="96"/>
      <c r="P13115" s="96"/>
    </row>
    <row r="13116" spans="1:16" x14ac:dyDescent="0.25">
      <c r="A13116" s="100">
        <v>43829</v>
      </c>
      <c r="B13116" s="101">
        <v>58</v>
      </c>
      <c r="C13116" s="92" t="str">
        <f t="shared" si="612"/>
        <v>GET /file-payments/{FilePaymentId}</v>
      </c>
      <c r="D13116" s="94" t="s">
        <v>207</v>
      </c>
      <c r="E13116" s="93" t="str">
        <f t="shared" si="613"/>
        <v>PISP</v>
      </c>
      <c r="F13116" s="93" t="str">
        <f t="shared" si="614"/>
        <v>Y</v>
      </c>
      <c r="G13116" s="95">
        <v>82053107.24183622</v>
      </c>
      <c r="H13116" s="102">
        <v>882.07375805973174</v>
      </c>
      <c r="I13116" s="102">
        <v>133.54935758361142</v>
      </c>
      <c r="J13116" s="96"/>
      <c r="K13116" s="96"/>
      <c r="L13116" s="96"/>
      <c r="M13116" s="96"/>
      <c r="N13116" s="96"/>
      <c r="O13116" s="96"/>
      <c r="P13116" s="96"/>
    </row>
    <row r="13117" spans="1:16" x14ac:dyDescent="0.25">
      <c r="A13117" s="100">
        <v>43829</v>
      </c>
      <c r="B13117" s="101">
        <v>59</v>
      </c>
      <c r="C13117" s="92" t="str">
        <f t="shared" si="612"/>
        <v>GET /file-payments/{FilePaymentId}/report-file</v>
      </c>
      <c r="D13117" s="94" t="s">
        <v>207</v>
      </c>
      <c r="E13117" s="93" t="str">
        <f t="shared" si="613"/>
        <v>PISP</v>
      </c>
      <c r="F13117" s="93" t="str">
        <f t="shared" si="614"/>
        <v>Y</v>
      </c>
      <c r="G13117" s="95">
        <v>64192168.125768185</v>
      </c>
      <c r="H13117" s="102">
        <v>2786.4092569610466</v>
      </c>
      <c r="I13117" s="102">
        <v>98.931286271273692</v>
      </c>
      <c r="J13117" s="96"/>
      <c r="K13117" s="96"/>
      <c r="L13117" s="96"/>
      <c r="M13117" s="96"/>
      <c r="N13117" s="96"/>
      <c r="O13117" s="96"/>
      <c r="P13117" s="96"/>
    </row>
    <row r="13118" spans="1:16" x14ac:dyDescent="0.25">
      <c r="A13118" s="100">
        <v>43829</v>
      </c>
      <c r="B13118" s="101">
        <v>60</v>
      </c>
      <c r="C13118" s="92" t="str">
        <f t="shared" si="612"/>
        <v>POST /funds-confirmation-consents</v>
      </c>
      <c r="D13118" s="94" t="s">
        <v>207</v>
      </c>
      <c r="E13118" s="93" t="str">
        <f t="shared" si="613"/>
        <v>CoF</v>
      </c>
      <c r="F13118" s="93" t="str">
        <f t="shared" si="614"/>
        <v>N</v>
      </c>
      <c r="G13118" s="95">
        <v>13549234.47530634</v>
      </c>
      <c r="H13118" s="102">
        <v>14405.530422940425</v>
      </c>
      <c r="I13118" s="102">
        <v>13.012141233667803</v>
      </c>
      <c r="J13118" s="96"/>
      <c r="K13118" s="96"/>
      <c r="L13118" s="96"/>
      <c r="M13118" s="96"/>
      <c r="N13118" s="96"/>
      <c r="O13118" s="96"/>
      <c r="P13118" s="96"/>
    </row>
    <row r="13119" spans="1:16" x14ac:dyDescent="0.25">
      <c r="A13119" s="100">
        <v>43829</v>
      </c>
      <c r="B13119" s="101">
        <v>61</v>
      </c>
      <c r="C13119" s="92" t="str">
        <f t="shared" si="612"/>
        <v>GET /funds-confirmation-consents/{ConsentId}</v>
      </c>
      <c r="D13119" s="94" t="s">
        <v>207</v>
      </c>
      <c r="E13119" s="93" t="str">
        <f t="shared" si="613"/>
        <v>CoF</v>
      </c>
      <c r="F13119" s="93" t="str">
        <f t="shared" si="614"/>
        <v>N</v>
      </c>
      <c r="G13119" s="95">
        <v>22459470.042159084</v>
      </c>
      <c r="H13119" s="102">
        <v>41149.518566211307</v>
      </c>
      <c r="I13119" s="102">
        <v>208.25324549283408</v>
      </c>
      <c r="J13119" s="96"/>
      <c r="K13119" s="96"/>
      <c r="L13119" s="96"/>
      <c r="M13119" s="96"/>
      <c r="N13119" s="96"/>
      <c r="O13119" s="96"/>
      <c r="P13119" s="96"/>
    </row>
    <row r="13120" spans="1:16" x14ac:dyDescent="0.25">
      <c r="A13120" s="100">
        <v>43829</v>
      </c>
      <c r="B13120" s="101">
        <v>62</v>
      </c>
      <c r="C13120" s="92" t="str">
        <f t="shared" si="612"/>
        <v>DELETE /funds-confirmation-consents/{ConsentId}</v>
      </c>
      <c r="D13120" s="94" t="s">
        <v>207</v>
      </c>
      <c r="E13120" s="93" t="str">
        <f t="shared" si="613"/>
        <v>CoF</v>
      </c>
      <c r="F13120" s="93" t="str">
        <f t="shared" si="614"/>
        <v>N</v>
      </c>
      <c r="G13120" s="95">
        <v>7181690.8584862258</v>
      </c>
      <c r="H13120" s="102">
        <v>12959.960479937274</v>
      </c>
      <c r="I13120" s="102">
        <v>121.31710933665079</v>
      </c>
      <c r="J13120" s="96"/>
      <c r="K13120" s="96"/>
      <c r="L13120" s="96"/>
      <c r="M13120" s="96"/>
      <c r="N13120" s="96"/>
      <c r="O13120" s="96"/>
      <c r="P13120" s="96"/>
    </row>
    <row r="13121" spans="1:16" x14ac:dyDescent="0.25">
      <c r="A13121" s="100">
        <v>43829</v>
      </c>
      <c r="B13121" s="101">
        <v>63</v>
      </c>
      <c r="C13121" s="92" t="str">
        <f t="shared" si="612"/>
        <v>POST /funds-confirmations</v>
      </c>
      <c r="D13121" s="94" t="s">
        <v>207</v>
      </c>
      <c r="E13121" s="93" t="str">
        <f t="shared" si="613"/>
        <v>CoF</v>
      </c>
      <c r="F13121" s="93" t="str">
        <f t="shared" si="614"/>
        <v>Y</v>
      </c>
      <c r="G13121" s="95">
        <v>8819880.9809020758</v>
      </c>
      <c r="H13121" s="102">
        <v>17267.900454256538</v>
      </c>
      <c r="I13121" s="102">
        <v>225.71063462352399</v>
      </c>
      <c r="J13121" s="96"/>
      <c r="K13121" s="96"/>
      <c r="L13121" s="96"/>
      <c r="M13121" s="96"/>
      <c r="N13121" s="96"/>
      <c r="O13121" s="96"/>
      <c r="P13121" s="96"/>
    </row>
    <row r="13122" spans="1:16" x14ac:dyDescent="0.25">
      <c r="A13122" s="46">
        <v>43829</v>
      </c>
      <c r="B13122" s="101">
        <v>0</v>
      </c>
      <c r="C13122" s="92" t="str">
        <f t="shared" si="612"/>
        <v>OIDC endpoints for token IDs</v>
      </c>
      <c r="D13122" s="94" t="s">
        <v>208</v>
      </c>
      <c r="E13122" s="93" t="str">
        <f t="shared" si="613"/>
        <v>OIDC</v>
      </c>
      <c r="F13122" s="93" t="str">
        <f t="shared" si="614"/>
        <v>N</v>
      </c>
      <c r="G13122" s="112">
        <v>795254300.72896028</v>
      </c>
      <c r="H13122" s="68">
        <v>1630894.5866731424</v>
      </c>
      <c r="I13122" s="68">
        <v>551.02848097462186</v>
      </c>
      <c r="J13122" s="96"/>
      <c r="K13122" s="96"/>
      <c r="L13122" s="96"/>
      <c r="M13122" s="96"/>
      <c r="N13122" s="96"/>
      <c r="O13122" s="96"/>
      <c r="P13122" s="96"/>
    </row>
    <row r="13123" spans="1:16" x14ac:dyDescent="0.25">
      <c r="A13123" s="97">
        <v>43829</v>
      </c>
      <c r="B13123" s="101">
        <v>1</v>
      </c>
      <c r="C13123" s="92" t="str">
        <f t="shared" si="612"/>
        <v>POST /account-access-consents</v>
      </c>
      <c r="D13123" s="94" t="s">
        <v>208</v>
      </c>
      <c r="E13123" s="93" t="str">
        <f t="shared" si="613"/>
        <v>AISP</v>
      </c>
      <c r="F13123" s="93" t="str">
        <f t="shared" si="614"/>
        <v>N</v>
      </c>
      <c r="G13123" s="95">
        <v>583719.50449113012</v>
      </c>
      <c r="H13123" s="99">
        <v>31037.4954228239</v>
      </c>
      <c r="I13123" s="99">
        <v>89.460939526139271</v>
      </c>
      <c r="J13123" s="96"/>
      <c r="K13123" s="96"/>
      <c r="L13123" s="96"/>
      <c r="M13123" s="96"/>
      <c r="N13123" s="96"/>
      <c r="O13123" s="96"/>
      <c r="P13123" s="96"/>
    </row>
    <row r="13124" spans="1:16" x14ac:dyDescent="0.25">
      <c r="A13124" s="97">
        <v>43829</v>
      </c>
      <c r="B13124" s="101">
        <v>2</v>
      </c>
      <c r="C13124" s="92" t="str">
        <f t="shared" si="612"/>
        <v>GET /account-access-consents/{ConsentId}</v>
      </c>
      <c r="D13124" s="94" t="s">
        <v>208</v>
      </c>
      <c r="E13124" s="93" t="str">
        <f t="shared" si="613"/>
        <v>AISP</v>
      </c>
      <c r="F13124" s="93" t="str">
        <f t="shared" si="614"/>
        <v>N</v>
      </c>
      <c r="G13124" s="95">
        <v>1410728.4394321016</v>
      </c>
      <c r="H13124" s="99">
        <v>26908.722137921031</v>
      </c>
      <c r="I13124" s="99">
        <v>34.479693616311486</v>
      </c>
      <c r="J13124" s="96"/>
      <c r="K13124" s="96"/>
      <c r="L13124" s="96"/>
      <c r="M13124" s="96"/>
      <c r="N13124" s="96"/>
      <c r="O13124" s="96"/>
      <c r="P13124" s="96"/>
    </row>
    <row r="13125" spans="1:16" x14ac:dyDescent="0.25">
      <c r="A13125" s="97">
        <v>43829</v>
      </c>
      <c r="B13125" s="101">
        <v>3</v>
      </c>
      <c r="C13125" s="92" t="str">
        <f t="shared" si="612"/>
        <v>DELETE /account-access-consents/{ConsentId}</v>
      </c>
      <c r="D13125" s="94" t="s">
        <v>208</v>
      </c>
      <c r="E13125" s="93" t="str">
        <f t="shared" si="613"/>
        <v>AISP</v>
      </c>
      <c r="F13125" s="93" t="str">
        <f t="shared" si="614"/>
        <v>N</v>
      </c>
      <c r="G13125" s="95">
        <v>628720.49800679216</v>
      </c>
      <c r="H13125" s="99">
        <v>22819.454502373428</v>
      </c>
      <c r="I13125" s="99">
        <v>259.4449525024076</v>
      </c>
      <c r="J13125" s="96"/>
      <c r="K13125" s="96"/>
      <c r="L13125" s="96"/>
      <c r="M13125" s="96"/>
      <c r="N13125" s="96"/>
      <c r="O13125" s="96"/>
      <c r="P13125" s="96"/>
    </row>
    <row r="13126" spans="1:16" x14ac:dyDescent="0.25">
      <c r="A13126" s="97">
        <v>43829</v>
      </c>
      <c r="B13126" s="101">
        <v>4</v>
      </c>
      <c r="C13126" s="92" t="str">
        <f t="shared" si="612"/>
        <v>GET /accounts</v>
      </c>
      <c r="D13126" s="94" t="s">
        <v>208</v>
      </c>
      <c r="E13126" s="93" t="str">
        <f t="shared" si="613"/>
        <v>AISP</v>
      </c>
      <c r="F13126" s="93" t="str">
        <f t="shared" si="614"/>
        <v>Y</v>
      </c>
      <c r="G13126" s="95">
        <v>1468062.5018660706</v>
      </c>
      <c r="H13126" s="99">
        <v>28820.548834768215</v>
      </c>
      <c r="I13126" s="99">
        <v>75.167958167900323</v>
      </c>
      <c r="J13126" s="96"/>
      <c r="K13126" s="96"/>
      <c r="L13126" s="96"/>
      <c r="M13126" s="96"/>
      <c r="N13126" s="96"/>
      <c r="O13126" s="96"/>
      <c r="P13126" s="96"/>
    </row>
    <row r="13127" spans="1:16" x14ac:dyDescent="0.25">
      <c r="A13127" s="97">
        <v>43829</v>
      </c>
      <c r="B13127" s="101">
        <v>5</v>
      </c>
      <c r="C13127" s="92" t="str">
        <f t="shared" si="612"/>
        <v>GET /accounts/{AccountId}</v>
      </c>
      <c r="D13127" s="94" t="s">
        <v>208</v>
      </c>
      <c r="E13127" s="93" t="str">
        <f t="shared" si="613"/>
        <v>AISP</v>
      </c>
      <c r="F13127" s="93" t="str">
        <f t="shared" si="614"/>
        <v>Y</v>
      </c>
      <c r="G13127" s="95">
        <v>2475328.052707091</v>
      </c>
      <c r="H13127" s="99">
        <v>38414.589865996997</v>
      </c>
      <c r="I13127" s="99">
        <v>87.99846862938638</v>
      </c>
      <c r="J13127" s="96"/>
      <c r="K13127" s="96"/>
      <c r="L13127" s="96"/>
      <c r="M13127" s="96"/>
      <c r="N13127" s="96"/>
      <c r="O13127" s="96"/>
      <c r="P13127" s="96"/>
    </row>
    <row r="13128" spans="1:16" x14ac:dyDescent="0.25">
      <c r="A13128" s="97">
        <v>43829</v>
      </c>
      <c r="B13128" s="101">
        <v>6</v>
      </c>
      <c r="C13128" s="92" t="str">
        <f t="shared" ref="C13128:C13191" si="615">VLOOKUP($B13128,endpoints,3)</f>
        <v>GET /accounts/{AccountId}/balances</v>
      </c>
      <c r="D13128" s="94" t="s">
        <v>208</v>
      </c>
      <c r="E13128" s="93" t="str">
        <f t="shared" ref="E13128:E13191" si="616">VLOOKUP($B13128,endpoints,4)</f>
        <v>AISP</v>
      </c>
      <c r="F13128" s="93" t="str">
        <f t="shared" ref="F13128:F13191" si="617">VLOOKUP($B13128,endpoints,5)</f>
        <v>Y</v>
      </c>
      <c r="G13128" s="95">
        <v>1704321.0316222587</v>
      </c>
      <c r="H13128" s="99">
        <v>27046.464782306513</v>
      </c>
      <c r="I13128" s="99">
        <v>145.90053249416962</v>
      </c>
      <c r="J13128" s="96"/>
      <c r="K13128" s="96"/>
      <c r="L13128" s="96"/>
      <c r="M13128" s="96"/>
      <c r="N13128" s="96"/>
      <c r="O13128" s="96"/>
      <c r="P13128" s="96"/>
    </row>
    <row r="13129" spans="1:16" x14ac:dyDescent="0.25">
      <c r="A13129" s="97">
        <v>43829</v>
      </c>
      <c r="B13129" s="101">
        <v>7</v>
      </c>
      <c r="C13129" s="92" t="str">
        <f t="shared" si="615"/>
        <v>GET /balances</v>
      </c>
      <c r="D13129" s="94" t="s">
        <v>208</v>
      </c>
      <c r="E13129" s="93" t="str">
        <f t="shared" si="616"/>
        <v>AISP</v>
      </c>
      <c r="F13129" s="93" t="str">
        <f t="shared" si="617"/>
        <v>Y</v>
      </c>
      <c r="G13129" s="95">
        <v>1118142.0920240248</v>
      </c>
      <c r="H13129" s="99">
        <v>22240.030346655574</v>
      </c>
      <c r="I13129" s="99">
        <v>157.5535644639173</v>
      </c>
      <c r="J13129" s="96"/>
      <c r="K13129" s="96"/>
      <c r="L13129" s="96"/>
      <c r="M13129" s="96"/>
      <c r="N13129" s="96"/>
      <c r="O13129" s="96"/>
      <c r="P13129" s="96"/>
    </row>
    <row r="13130" spans="1:16" x14ac:dyDescent="0.25">
      <c r="A13130" s="97">
        <v>43829</v>
      </c>
      <c r="B13130" s="101">
        <v>8</v>
      </c>
      <c r="C13130" s="92" t="str">
        <f t="shared" si="615"/>
        <v>GET /accounts/{AccountId}/transactions</v>
      </c>
      <c r="D13130" s="94" t="s">
        <v>208</v>
      </c>
      <c r="E13130" s="93" t="str">
        <f t="shared" si="616"/>
        <v>AISP</v>
      </c>
      <c r="F13130" s="93" t="str">
        <f t="shared" si="617"/>
        <v>Y</v>
      </c>
      <c r="G13130" s="95">
        <v>30866483.704597428</v>
      </c>
      <c r="H13130" s="99">
        <v>21006.044454572522</v>
      </c>
      <c r="I13130" s="99">
        <v>180.17601283792251</v>
      </c>
      <c r="J13130" s="96"/>
      <c r="K13130" s="96"/>
      <c r="L13130" s="96"/>
      <c r="M13130" s="96"/>
      <c r="N13130" s="96"/>
      <c r="O13130" s="96"/>
      <c r="P13130" s="96"/>
    </row>
    <row r="13131" spans="1:16" x14ac:dyDescent="0.25">
      <c r="A13131" s="97">
        <v>43829</v>
      </c>
      <c r="B13131" s="101">
        <v>9</v>
      </c>
      <c r="C13131" s="92" t="str">
        <f t="shared" si="615"/>
        <v>GET /transactions</v>
      </c>
      <c r="D13131" s="94" t="s">
        <v>208</v>
      </c>
      <c r="E13131" s="93" t="str">
        <f t="shared" si="616"/>
        <v>AISP</v>
      </c>
      <c r="F13131" s="93" t="str">
        <f t="shared" si="617"/>
        <v>Y</v>
      </c>
      <c r="G13131" s="95">
        <v>305728863.57586485</v>
      </c>
      <c r="H13131" s="99">
        <v>47096.496463798663</v>
      </c>
      <c r="I13131" s="99">
        <v>32.587664870882698</v>
      </c>
      <c r="J13131" s="96"/>
      <c r="K13131" s="96"/>
      <c r="L13131" s="96"/>
      <c r="M13131" s="96"/>
      <c r="N13131" s="96"/>
      <c r="O13131" s="96"/>
      <c r="P13131" s="96"/>
    </row>
    <row r="13132" spans="1:16" x14ac:dyDescent="0.25">
      <c r="A13132" s="97">
        <v>43829</v>
      </c>
      <c r="B13132" s="101">
        <v>10</v>
      </c>
      <c r="C13132" s="92" t="str">
        <f t="shared" si="615"/>
        <v>GET /accounts/{AccountId}/beneficiaries</v>
      </c>
      <c r="D13132" s="94" t="s">
        <v>208</v>
      </c>
      <c r="E13132" s="93" t="str">
        <f t="shared" si="616"/>
        <v>AISP</v>
      </c>
      <c r="F13132" s="93" t="str">
        <f t="shared" si="617"/>
        <v>Y</v>
      </c>
      <c r="G13132" s="95">
        <v>2087975.5611160656</v>
      </c>
      <c r="H13132" s="103">
        <v>30577.812210884927</v>
      </c>
      <c r="I13132" s="103">
        <v>139.47631925855626</v>
      </c>
      <c r="J13132" s="96"/>
      <c r="K13132" s="96"/>
      <c r="L13132" s="96"/>
      <c r="M13132" s="96"/>
      <c r="N13132" s="96"/>
      <c r="O13132" s="96"/>
      <c r="P13132" s="96"/>
    </row>
    <row r="13133" spans="1:16" x14ac:dyDescent="0.25">
      <c r="A13133" s="97">
        <v>43829</v>
      </c>
      <c r="B13133" s="101">
        <v>11</v>
      </c>
      <c r="C13133" s="92" t="str">
        <f t="shared" si="615"/>
        <v>GET /beneficiaries</v>
      </c>
      <c r="D13133" s="94" t="s">
        <v>208</v>
      </c>
      <c r="E13133" s="93" t="str">
        <f t="shared" si="616"/>
        <v>AISP</v>
      </c>
      <c r="F13133" s="93" t="str">
        <f t="shared" si="617"/>
        <v>Y</v>
      </c>
      <c r="G13133" s="95">
        <v>2894527.2521190476</v>
      </c>
      <c r="H13133" s="103">
        <v>36499.782054873001</v>
      </c>
      <c r="I13133" s="103">
        <v>32.172391581320539</v>
      </c>
      <c r="J13133" s="96"/>
      <c r="K13133" s="96"/>
      <c r="L13133" s="96"/>
      <c r="M13133" s="96"/>
      <c r="N13133" s="96"/>
      <c r="O13133" s="96"/>
      <c r="P13133" s="96"/>
    </row>
    <row r="13134" spans="1:16" x14ac:dyDescent="0.25">
      <c r="A13134" s="97">
        <v>43829</v>
      </c>
      <c r="B13134" s="101">
        <v>12</v>
      </c>
      <c r="C13134" s="92" t="str">
        <f t="shared" si="615"/>
        <v>GET /accounts/{AccountId}/direct-debits</v>
      </c>
      <c r="D13134" s="94" t="s">
        <v>208</v>
      </c>
      <c r="E13134" s="93" t="str">
        <f t="shared" si="616"/>
        <v>AISP</v>
      </c>
      <c r="F13134" s="93" t="str">
        <f t="shared" si="617"/>
        <v>Y</v>
      </c>
      <c r="G13134" s="95">
        <v>1610927.9530908486</v>
      </c>
      <c r="H13134" s="103">
        <v>36831.623889260329</v>
      </c>
      <c r="I13134" s="103">
        <v>176.75860418205701</v>
      </c>
      <c r="J13134" s="96"/>
      <c r="K13134" s="96"/>
      <c r="L13134" s="96"/>
      <c r="M13134" s="96"/>
      <c r="N13134" s="96"/>
      <c r="O13134" s="96"/>
      <c r="P13134" s="96"/>
    </row>
    <row r="13135" spans="1:16" x14ac:dyDescent="0.25">
      <c r="A13135" s="97">
        <v>43829</v>
      </c>
      <c r="B13135" s="101">
        <v>13</v>
      </c>
      <c r="C13135" s="92" t="str">
        <f t="shared" si="615"/>
        <v>GET /direct-debits</v>
      </c>
      <c r="D13135" s="94" t="s">
        <v>208</v>
      </c>
      <c r="E13135" s="93" t="str">
        <f t="shared" si="616"/>
        <v>AISP</v>
      </c>
      <c r="F13135" s="93" t="str">
        <f t="shared" si="617"/>
        <v>Y</v>
      </c>
      <c r="G13135" s="95">
        <v>1708031.0762294794</v>
      </c>
      <c r="H13135" s="103">
        <v>23421.673622503502</v>
      </c>
      <c r="I13135" s="103">
        <v>194.70925417424502</v>
      </c>
      <c r="J13135" s="96"/>
      <c r="K13135" s="96"/>
      <c r="L13135" s="96"/>
      <c r="M13135" s="96"/>
      <c r="N13135" s="96"/>
      <c r="O13135" s="96"/>
      <c r="P13135" s="96"/>
    </row>
    <row r="13136" spans="1:16" x14ac:dyDescent="0.25">
      <c r="A13136" s="97">
        <v>43829</v>
      </c>
      <c r="B13136" s="101">
        <v>14</v>
      </c>
      <c r="C13136" s="92" t="str">
        <f t="shared" si="615"/>
        <v>GET /accounts/{AccountId}/standing-orders</v>
      </c>
      <c r="D13136" s="94" t="s">
        <v>208</v>
      </c>
      <c r="E13136" s="93" t="str">
        <f t="shared" si="616"/>
        <v>AISP</v>
      </c>
      <c r="F13136" s="93" t="str">
        <f t="shared" si="617"/>
        <v>Y</v>
      </c>
      <c r="G13136" s="95">
        <v>923863.00190834142</v>
      </c>
      <c r="H13136" s="103">
        <v>18384.384809755036</v>
      </c>
      <c r="I13136" s="103">
        <v>122.0138219262042</v>
      </c>
      <c r="J13136" s="96"/>
      <c r="K13136" s="96"/>
      <c r="L13136" s="96"/>
      <c r="M13136" s="96"/>
      <c r="N13136" s="96"/>
      <c r="O13136" s="96"/>
      <c r="P13136" s="96"/>
    </row>
    <row r="13137" spans="1:16" x14ac:dyDescent="0.25">
      <c r="A13137" s="97">
        <v>43829</v>
      </c>
      <c r="B13137" s="101">
        <v>15</v>
      </c>
      <c r="C13137" s="92" t="str">
        <f t="shared" si="615"/>
        <v>GET /standing-orders</v>
      </c>
      <c r="D13137" s="94" t="s">
        <v>208</v>
      </c>
      <c r="E13137" s="93" t="str">
        <f t="shared" si="616"/>
        <v>AISP</v>
      </c>
      <c r="F13137" s="93" t="str">
        <f t="shared" si="617"/>
        <v>Y</v>
      </c>
      <c r="G13137" s="95">
        <v>1269556.9114182391</v>
      </c>
      <c r="H13137" s="103">
        <v>46442.30391061418</v>
      </c>
      <c r="I13137" s="103">
        <v>155.94603244857342</v>
      </c>
      <c r="J13137" s="96"/>
      <c r="K13137" s="96"/>
      <c r="L13137" s="96"/>
      <c r="M13137" s="96"/>
      <c r="N13137" s="96"/>
      <c r="O13137" s="96"/>
      <c r="P13137" s="96"/>
    </row>
    <row r="13138" spans="1:16" x14ac:dyDescent="0.25">
      <c r="A13138" s="97">
        <v>43829</v>
      </c>
      <c r="B13138" s="101">
        <v>16</v>
      </c>
      <c r="C13138" s="92" t="str">
        <f t="shared" si="615"/>
        <v>GET /accounts/{AccountId}/product</v>
      </c>
      <c r="D13138" s="94" t="s">
        <v>208</v>
      </c>
      <c r="E13138" s="93" t="str">
        <f t="shared" si="616"/>
        <v>AISP</v>
      </c>
      <c r="F13138" s="93" t="str">
        <f t="shared" si="617"/>
        <v>Y</v>
      </c>
      <c r="G13138" s="95">
        <v>388299.04585355532</v>
      </c>
      <c r="H13138" s="103">
        <v>5649.6965384426858</v>
      </c>
      <c r="I13138" s="103">
        <v>169.74400898072756</v>
      </c>
      <c r="J13138" s="96"/>
      <c r="K13138" s="96"/>
      <c r="L13138" s="96"/>
      <c r="M13138" s="96"/>
      <c r="N13138" s="96"/>
      <c r="O13138" s="96"/>
      <c r="P13138" s="96"/>
    </row>
    <row r="13139" spans="1:16" x14ac:dyDescent="0.25">
      <c r="A13139" s="97">
        <v>43829</v>
      </c>
      <c r="B13139" s="101">
        <v>17</v>
      </c>
      <c r="C13139" s="92" t="str">
        <f t="shared" si="615"/>
        <v>GET /products</v>
      </c>
      <c r="D13139" s="94" t="s">
        <v>208</v>
      </c>
      <c r="E13139" s="93" t="str">
        <f t="shared" si="616"/>
        <v>AISP</v>
      </c>
      <c r="F13139" s="93" t="str">
        <f t="shared" si="617"/>
        <v>Y</v>
      </c>
      <c r="G13139" s="95">
        <v>769441.90372331708</v>
      </c>
      <c r="H13139" s="103">
        <v>34667.812316410396</v>
      </c>
      <c r="I13139" s="103">
        <v>203.84917216021432</v>
      </c>
      <c r="J13139" s="96"/>
      <c r="K13139" s="96"/>
      <c r="L13139" s="96"/>
      <c r="M13139" s="96"/>
      <c r="N13139" s="96"/>
      <c r="O13139" s="96"/>
      <c r="P13139" s="96"/>
    </row>
    <row r="13140" spans="1:16" x14ac:dyDescent="0.25">
      <c r="A13140" s="97">
        <v>43829</v>
      </c>
      <c r="B13140" s="101">
        <v>18</v>
      </c>
      <c r="C13140" s="92" t="str">
        <f t="shared" si="615"/>
        <v>GET /accounts/{AccountId}/offers</v>
      </c>
      <c r="D13140" s="94" t="s">
        <v>208</v>
      </c>
      <c r="E13140" s="93" t="str">
        <f t="shared" si="616"/>
        <v>AISP</v>
      </c>
      <c r="F13140" s="93" t="str">
        <f t="shared" si="617"/>
        <v>Y</v>
      </c>
      <c r="G13140" s="95">
        <v>854351.39885857934</v>
      </c>
      <c r="H13140" s="103">
        <v>41434.200410581572</v>
      </c>
      <c r="I13140" s="103">
        <v>248.82069515856747</v>
      </c>
      <c r="J13140" s="96"/>
      <c r="K13140" s="96"/>
      <c r="L13140" s="96"/>
      <c r="M13140" s="96"/>
      <c r="N13140" s="96"/>
      <c r="O13140" s="96"/>
      <c r="P13140" s="96"/>
    </row>
    <row r="13141" spans="1:16" x14ac:dyDescent="0.25">
      <c r="A13141" s="97">
        <v>43829</v>
      </c>
      <c r="B13141" s="101">
        <v>19</v>
      </c>
      <c r="C13141" s="92" t="str">
        <f t="shared" si="615"/>
        <v>GET /offers</v>
      </c>
      <c r="D13141" s="94" t="s">
        <v>208</v>
      </c>
      <c r="E13141" s="93" t="str">
        <f t="shared" si="616"/>
        <v>AISP</v>
      </c>
      <c r="F13141" s="93" t="str">
        <f t="shared" si="617"/>
        <v>Y</v>
      </c>
      <c r="G13141" s="95">
        <v>3066781.7670233711</v>
      </c>
      <c r="H13141" s="103">
        <v>37699.827203189176</v>
      </c>
      <c r="I13141" s="103">
        <v>147.91002184837191</v>
      </c>
      <c r="J13141" s="96"/>
      <c r="K13141" s="96"/>
      <c r="L13141" s="96"/>
      <c r="M13141" s="96"/>
      <c r="N13141" s="96"/>
      <c r="O13141" s="96"/>
      <c r="P13141" s="96"/>
    </row>
    <row r="13142" spans="1:16" x14ac:dyDescent="0.25">
      <c r="A13142" s="97">
        <v>43829</v>
      </c>
      <c r="B13142" s="101">
        <v>20</v>
      </c>
      <c r="C13142" s="92" t="str">
        <f t="shared" si="615"/>
        <v>GET /accounts/{AccountId}/party</v>
      </c>
      <c r="D13142" s="94" t="s">
        <v>208</v>
      </c>
      <c r="E13142" s="93" t="str">
        <f t="shared" si="616"/>
        <v>AISP</v>
      </c>
      <c r="F13142" s="93" t="str">
        <f t="shared" si="617"/>
        <v>Y</v>
      </c>
      <c r="G13142" s="95">
        <v>1039836.3249962903</v>
      </c>
      <c r="H13142" s="103">
        <v>52015.416535401644</v>
      </c>
      <c r="I13142" s="103">
        <v>0</v>
      </c>
      <c r="J13142" s="96"/>
      <c r="K13142" s="96"/>
      <c r="L13142" s="96"/>
      <c r="M13142" s="96"/>
      <c r="N13142" s="96"/>
      <c r="O13142" s="96"/>
      <c r="P13142" s="96"/>
    </row>
    <row r="13143" spans="1:16" x14ac:dyDescent="0.25">
      <c r="A13143" s="97">
        <v>43829</v>
      </c>
      <c r="B13143" s="101">
        <v>21</v>
      </c>
      <c r="C13143" s="92" t="str">
        <f t="shared" si="615"/>
        <v>GET /party</v>
      </c>
      <c r="D13143" s="94" t="s">
        <v>208</v>
      </c>
      <c r="E13143" s="93" t="str">
        <f t="shared" si="616"/>
        <v>AISP</v>
      </c>
      <c r="F13143" s="93" t="str">
        <f t="shared" si="617"/>
        <v>Y</v>
      </c>
      <c r="G13143" s="95">
        <v>862391.11410633044</v>
      </c>
      <c r="H13143" s="103">
        <v>9695.1563370242457</v>
      </c>
      <c r="I13143" s="103">
        <v>377.71647349703323</v>
      </c>
      <c r="J13143" s="96"/>
      <c r="K13143" s="96"/>
      <c r="L13143" s="96"/>
      <c r="M13143" s="96"/>
      <c r="N13143" s="96"/>
      <c r="O13143" s="96"/>
      <c r="P13143" s="96"/>
    </row>
    <row r="13144" spans="1:16" x14ac:dyDescent="0.25">
      <c r="A13144" s="97">
        <v>43829</v>
      </c>
      <c r="B13144" s="101">
        <v>22</v>
      </c>
      <c r="C13144" s="92" t="str">
        <f t="shared" si="615"/>
        <v>GET /accounts/{AccountId}/scheduled-payments</v>
      </c>
      <c r="D13144" s="94" t="s">
        <v>208</v>
      </c>
      <c r="E13144" s="93" t="str">
        <f t="shared" si="616"/>
        <v>AISP</v>
      </c>
      <c r="F13144" s="93" t="str">
        <f t="shared" si="617"/>
        <v>Y</v>
      </c>
      <c r="G13144" s="95">
        <v>845595.39775354008</v>
      </c>
      <c r="H13144" s="103">
        <v>33477.447211258201</v>
      </c>
      <c r="I13144" s="103">
        <v>3.1439696443806122</v>
      </c>
      <c r="J13144" s="96"/>
      <c r="K13144" s="96"/>
      <c r="L13144" s="96"/>
      <c r="M13144" s="96"/>
      <c r="N13144" s="96"/>
      <c r="O13144" s="96"/>
      <c r="P13144" s="96"/>
    </row>
    <row r="13145" spans="1:16" x14ac:dyDescent="0.25">
      <c r="A13145" s="97">
        <v>43829</v>
      </c>
      <c r="B13145" s="101">
        <v>23</v>
      </c>
      <c r="C13145" s="92" t="str">
        <f t="shared" si="615"/>
        <v>GET /scheduled-payments</v>
      </c>
      <c r="D13145" s="94" t="s">
        <v>208</v>
      </c>
      <c r="E13145" s="93" t="str">
        <f t="shared" si="616"/>
        <v>AISP</v>
      </c>
      <c r="F13145" s="93" t="str">
        <f t="shared" si="617"/>
        <v>Y</v>
      </c>
      <c r="G13145" s="95">
        <v>1629047.3982178322</v>
      </c>
      <c r="H13145" s="103">
        <v>32500.979358238728</v>
      </c>
      <c r="I13145" s="103">
        <v>74.801502874206776</v>
      </c>
      <c r="J13145" s="96"/>
      <c r="K13145" s="96"/>
      <c r="L13145" s="96"/>
      <c r="M13145" s="96"/>
      <c r="N13145" s="96"/>
      <c r="O13145" s="96"/>
      <c r="P13145" s="96"/>
    </row>
    <row r="13146" spans="1:16" x14ac:dyDescent="0.25">
      <c r="A13146" s="97">
        <v>43829</v>
      </c>
      <c r="B13146" s="101">
        <v>24</v>
      </c>
      <c r="C13146" s="92" t="str">
        <f t="shared" si="615"/>
        <v>GET /accounts/{AccountId}/statements</v>
      </c>
      <c r="D13146" s="94" t="s">
        <v>208</v>
      </c>
      <c r="E13146" s="93" t="str">
        <f t="shared" si="616"/>
        <v>AISP</v>
      </c>
      <c r="F13146" s="93" t="str">
        <f t="shared" si="617"/>
        <v>Y</v>
      </c>
      <c r="G13146" s="95">
        <v>911825.12292038638</v>
      </c>
      <c r="H13146" s="99">
        <v>14305.74497721334</v>
      </c>
      <c r="I13146" s="99">
        <v>141.16276366040898</v>
      </c>
      <c r="J13146" s="96"/>
      <c r="K13146" s="96"/>
      <c r="L13146" s="96"/>
      <c r="M13146" s="96"/>
      <c r="N13146" s="96"/>
      <c r="O13146" s="96"/>
      <c r="P13146" s="96"/>
    </row>
    <row r="13147" spans="1:16" x14ac:dyDescent="0.25">
      <c r="A13147" s="97">
        <v>43829</v>
      </c>
      <c r="B13147" s="101">
        <v>25</v>
      </c>
      <c r="C13147" s="92" t="str">
        <f t="shared" si="615"/>
        <v>GET /accounts/{AccountId}/statements/{StatementId}</v>
      </c>
      <c r="D13147" s="94" t="s">
        <v>208</v>
      </c>
      <c r="E13147" s="93" t="str">
        <f t="shared" si="616"/>
        <v>AISP</v>
      </c>
      <c r="F13147" s="93" t="str">
        <f t="shared" si="617"/>
        <v>Y</v>
      </c>
      <c r="G13147" s="95">
        <v>1017387.0593309074</v>
      </c>
      <c r="H13147" s="99">
        <v>23362.911825889307</v>
      </c>
      <c r="I13147" s="99">
        <v>124.22159517160911</v>
      </c>
      <c r="J13147" s="96"/>
      <c r="K13147" s="96"/>
      <c r="L13147" s="96"/>
      <c r="M13147" s="96"/>
      <c r="N13147" s="96"/>
      <c r="O13147" s="96"/>
      <c r="P13147" s="96"/>
    </row>
    <row r="13148" spans="1:16" x14ac:dyDescent="0.25">
      <c r="A13148" s="97">
        <v>43829</v>
      </c>
      <c r="B13148" s="101">
        <v>26</v>
      </c>
      <c r="C13148" s="92" t="str">
        <f t="shared" si="615"/>
        <v>GET /accounts/{AccountId}/statements/{StatementId}/file</v>
      </c>
      <c r="D13148" s="94" t="s">
        <v>208</v>
      </c>
      <c r="E13148" s="93" t="str">
        <f t="shared" si="616"/>
        <v>AISP</v>
      </c>
      <c r="F13148" s="93" t="str">
        <f t="shared" si="617"/>
        <v>Y</v>
      </c>
      <c r="G13148" s="95">
        <v>2178759.5623594387</v>
      </c>
      <c r="H13148" s="99">
        <v>24349.465674505624</v>
      </c>
      <c r="I13148" s="99">
        <v>95.030723763353549</v>
      </c>
      <c r="J13148" s="96"/>
      <c r="K13148" s="96"/>
      <c r="L13148" s="96"/>
      <c r="M13148" s="96"/>
      <c r="N13148" s="96"/>
      <c r="O13148" s="96"/>
      <c r="P13148" s="96"/>
    </row>
    <row r="13149" spans="1:16" x14ac:dyDescent="0.25">
      <c r="A13149" s="97">
        <v>43829</v>
      </c>
      <c r="B13149" s="101">
        <v>27</v>
      </c>
      <c r="C13149" s="92" t="str">
        <f t="shared" si="615"/>
        <v>GET /accounts/{AccountId}/statements/{StatementId}/transactions</v>
      </c>
      <c r="D13149" s="94" t="s">
        <v>208</v>
      </c>
      <c r="E13149" s="93" t="str">
        <f t="shared" si="616"/>
        <v>AISP</v>
      </c>
      <c r="F13149" s="93" t="str">
        <f t="shared" si="617"/>
        <v>Y</v>
      </c>
      <c r="G13149" s="95">
        <v>27735680.394917842</v>
      </c>
      <c r="H13149" s="99">
        <v>7529.6467400884458</v>
      </c>
      <c r="I13149" s="99">
        <v>257.41794933100402</v>
      </c>
      <c r="J13149" s="96"/>
      <c r="K13149" s="96"/>
      <c r="L13149" s="96"/>
      <c r="M13149" s="96"/>
      <c r="N13149" s="96"/>
      <c r="O13149" s="96"/>
      <c r="P13149" s="96"/>
    </row>
    <row r="13150" spans="1:16" x14ac:dyDescent="0.25">
      <c r="A13150" s="97">
        <v>43829</v>
      </c>
      <c r="B13150" s="101">
        <v>28</v>
      </c>
      <c r="C13150" s="92" t="str">
        <f t="shared" si="615"/>
        <v>GET /statements</v>
      </c>
      <c r="D13150" s="94" t="s">
        <v>208</v>
      </c>
      <c r="E13150" s="93" t="str">
        <f t="shared" si="616"/>
        <v>AISP</v>
      </c>
      <c r="F13150" s="93" t="str">
        <f t="shared" si="617"/>
        <v>Y</v>
      </c>
      <c r="G13150" s="95">
        <v>3274722.2346361955</v>
      </c>
      <c r="H13150" s="99">
        <v>37650.914963144474</v>
      </c>
      <c r="I13150" s="99">
        <v>69.593414123476052</v>
      </c>
      <c r="J13150" s="96"/>
      <c r="K13150" s="96"/>
      <c r="L13150" s="96"/>
      <c r="M13150" s="96"/>
      <c r="N13150" s="96"/>
      <c r="O13150" s="96"/>
      <c r="P13150" s="96"/>
    </row>
    <row r="13151" spans="1:16" x14ac:dyDescent="0.25">
      <c r="A13151" s="97">
        <v>43829</v>
      </c>
      <c r="B13151" s="101">
        <v>29</v>
      </c>
      <c r="C13151" s="92" t="str">
        <f t="shared" si="615"/>
        <v>POST /domestic-payment-consents</v>
      </c>
      <c r="D13151" s="94" t="s">
        <v>208</v>
      </c>
      <c r="E13151" s="93" t="str">
        <f t="shared" si="616"/>
        <v>PISP</v>
      </c>
      <c r="F13151" s="93" t="str">
        <f t="shared" si="617"/>
        <v>N</v>
      </c>
      <c r="G13151" s="95">
        <v>3851247.4409148744</v>
      </c>
      <c r="H13151" s="99">
        <v>9220.033369556797</v>
      </c>
      <c r="I13151" s="99">
        <v>97.23643379683854</v>
      </c>
      <c r="J13151" s="96"/>
      <c r="K13151" s="96"/>
      <c r="L13151" s="96"/>
      <c r="M13151" s="96"/>
      <c r="N13151" s="96"/>
      <c r="O13151" s="96"/>
      <c r="P13151" s="96"/>
    </row>
    <row r="13152" spans="1:16" x14ac:dyDescent="0.25">
      <c r="A13152" s="97">
        <v>43829</v>
      </c>
      <c r="B13152" s="101">
        <v>30</v>
      </c>
      <c r="C13152" s="92" t="str">
        <f t="shared" si="615"/>
        <v>GET /domestic-payment-consents/{ConsentId}</v>
      </c>
      <c r="D13152" s="94" t="s">
        <v>208</v>
      </c>
      <c r="E13152" s="93" t="str">
        <f t="shared" si="616"/>
        <v>PISP</v>
      </c>
      <c r="F13152" s="93" t="str">
        <f t="shared" si="617"/>
        <v>N</v>
      </c>
      <c r="G13152" s="95">
        <v>14136027.060420033</v>
      </c>
      <c r="H13152" s="99">
        <v>17835.238658855254</v>
      </c>
      <c r="I13152" s="99">
        <v>148.62778775867764</v>
      </c>
      <c r="J13152" s="96"/>
      <c r="K13152" s="96"/>
      <c r="L13152" s="96"/>
      <c r="M13152" s="96"/>
      <c r="N13152" s="96"/>
      <c r="O13152" s="96"/>
      <c r="P13152" s="96"/>
    </row>
    <row r="13153" spans="1:16" x14ac:dyDescent="0.25">
      <c r="A13153" s="97">
        <v>43829</v>
      </c>
      <c r="B13153" s="101">
        <v>31</v>
      </c>
      <c r="C13153" s="92" t="str">
        <f t="shared" si="615"/>
        <v>POST /domestic-payments</v>
      </c>
      <c r="D13153" s="94" t="s">
        <v>208</v>
      </c>
      <c r="E13153" s="93" t="str">
        <f t="shared" si="616"/>
        <v>PISP</v>
      </c>
      <c r="F13153" s="93" t="str">
        <f t="shared" si="617"/>
        <v>Y</v>
      </c>
      <c r="G13153" s="95">
        <v>5207680.9086219873</v>
      </c>
      <c r="H13153" s="99">
        <v>15491.553845142473</v>
      </c>
      <c r="I13153" s="99">
        <v>5.7207622067295958</v>
      </c>
      <c r="J13153" s="96"/>
      <c r="K13153" s="96"/>
      <c r="L13153" s="96"/>
      <c r="M13153" s="96"/>
      <c r="N13153" s="96"/>
      <c r="O13153" s="96"/>
      <c r="P13153" s="96"/>
    </row>
    <row r="13154" spans="1:16" x14ac:dyDescent="0.25">
      <c r="A13154" s="97">
        <v>43829</v>
      </c>
      <c r="B13154" s="101">
        <v>32</v>
      </c>
      <c r="C13154" s="92" t="str">
        <f t="shared" si="615"/>
        <v>GET /domestic-payments/{DomesticPaymentId}</v>
      </c>
      <c r="D13154" s="94" t="s">
        <v>208</v>
      </c>
      <c r="E13154" s="93" t="str">
        <f t="shared" si="616"/>
        <v>PISP</v>
      </c>
      <c r="F13154" s="93" t="str">
        <f t="shared" si="617"/>
        <v>Y</v>
      </c>
      <c r="G13154" s="95">
        <v>35595015.410396814</v>
      </c>
      <c r="H13154" s="99">
        <v>43382.503852417634</v>
      </c>
      <c r="I13154" s="99">
        <v>72.183547629156052</v>
      </c>
      <c r="J13154" s="96"/>
      <c r="K13154" s="96"/>
      <c r="L13154" s="96"/>
      <c r="M13154" s="96"/>
      <c r="N13154" s="96"/>
      <c r="O13154" s="96"/>
      <c r="P13154" s="96"/>
    </row>
    <row r="13155" spans="1:16" x14ac:dyDescent="0.25">
      <c r="A13155" s="97">
        <v>43829</v>
      </c>
      <c r="B13155" s="101">
        <v>33</v>
      </c>
      <c r="C13155" s="92" t="str">
        <f t="shared" si="615"/>
        <v>POST /domestic-scheduled-payment-consents</v>
      </c>
      <c r="D13155" s="94" t="s">
        <v>208</v>
      </c>
      <c r="E13155" s="93" t="str">
        <f t="shared" si="616"/>
        <v>PISP</v>
      </c>
      <c r="F13155" s="93" t="str">
        <f t="shared" si="617"/>
        <v>N</v>
      </c>
      <c r="G13155" s="95">
        <v>19289795.491498176</v>
      </c>
      <c r="H13155" s="99">
        <v>16731.712301197327</v>
      </c>
      <c r="I13155" s="99">
        <v>107.402243292253</v>
      </c>
      <c r="J13155" s="96"/>
      <c r="K13155" s="96"/>
      <c r="L13155" s="96"/>
      <c r="M13155" s="96"/>
      <c r="N13155" s="96"/>
      <c r="O13155" s="96"/>
      <c r="P13155" s="96"/>
    </row>
    <row r="13156" spans="1:16" x14ac:dyDescent="0.25">
      <c r="A13156" s="97">
        <v>43829</v>
      </c>
      <c r="B13156" s="101">
        <v>34</v>
      </c>
      <c r="C13156" s="92" t="str">
        <f t="shared" si="615"/>
        <v>GET /domestic-scheduled-payment-consents/{ConsentId}</v>
      </c>
      <c r="D13156" s="94" t="s">
        <v>208</v>
      </c>
      <c r="E13156" s="93" t="str">
        <f t="shared" si="616"/>
        <v>PISP</v>
      </c>
      <c r="F13156" s="93" t="str">
        <f t="shared" si="617"/>
        <v>N</v>
      </c>
      <c r="G13156" s="95">
        <v>11118784.03883324</v>
      </c>
      <c r="H13156" s="99">
        <v>13534.472291771748</v>
      </c>
      <c r="I13156" s="99">
        <v>78.75675387170709</v>
      </c>
      <c r="J13156" s="96"/>
      <c r="K13156" s="96"/>
      <c r="L13156" s="96"/>
      <c r="M13156" s="96"/>
      <c r="N13156" s="96"/>
      <c r="O13156" s="96"/>
      <c r="P13156" s="96"/>
    </row>
    <row r="13157" spans="1:16" x14ac:dyDescent="0.25">
      <c r="A13157" s="97">
        <v>43829</v>
      </c>
      <c r="B13157" s="101">
        <v>35</v>
      </c>
      <c r="C13157" s="92" t="str">
        <f t="shared" si="615"/>
        <v>POST /domestic-scheduled-payments</v>
      </c>
      <c r="D13157" s="94" t="s">
        <v>208</v>
      </c>
      <c r="E13157" s="93" t="str">
        <f t="shared" si="616"/>
        <v>PISP</v>
      </c>
      <c r="F13157" s="93" t="str">
        <f t="shared" si="617"/>
        <v>Y</v>
      </c>
      <c r="G13157" s="95">
        <v>28867290.850376118</v>
      </c>
      <c r="H13157" s="99">
        <v>44767.744026253764</v>
      </c>
      <c r="I13157" s="99">
        <v>156.29178419330978</v>
      </c>
      <c r="J13157" s="96"/>
      <c r="K13157" s="96"/>
      <c r="L13157" s="96"/>
      <c r="M13157" s="96"/>
      <c r="N13157" s="96"/>
      <c r="O13157" s="96"/>
      <c r="P13157" s="96"/>
    </row>
    <row r="13158" spans="1:16" x14ac:dyDescent="0.25">
      <c r="A13158" s="97">
        <v>43829</v>
      </c>
      <c r="B13158" s="101">
        <v>36</v>
      </c>
      <c r="C13158" s="92" t="str">
        <f t="shared" si="615"/>
        <v>GET /domestic-scheduled-payments/{DomesticScheduledPaymentId}</v>
      </c>
      <c r="D13158" s="94" t="s">
        <v>208</v>
      </c>
      <c r="E13158" s="93" t="str">
        <f t="shared" si="616"/>
        <v>PISP</v>
      </c>
      <c r="F13158" s="93" t="str">
        <f t="shared" si="617"/>
        <v>Y</v>
      </c>
      <c r="G13158" s="95">
        <v>15216224.796638867</v>
      </c>
      <c r="H13158" s="99">
        <v>36021.973513879821</v>
      </c>
      <c r="I13158" s="99">
        <v>76.324833972735888</v>
      </c>
      <c r="J13158" s="96"/>
      <c r="K13158" s="96"/>
      <c r="L13158" s="96"/>
      <c r="M13158" s="96"/>
      <c r="N13158" s="96"/>
      <c r="O13158" s="96"/>
      <c r="P13158" s="96"/>
    </row>
    <row r="13159" spans="1:16" x14ac:dyDescent="0.25">
      <c r="A13159" s="97">
        <v>43829</v>
      </c>
      <c r="B13159" s="101">
        <v>37</v>
      </c>
      <c r="C13159" s="92" t="str">
        <f t="shared" si="615"/>
        <v>POST /domestic-standing-order-consents</v>
      </c>
      <c r="D13159" s="94" t="s">
        <v>208</v>
      </c>
      <c r="E13159" s="93" t="str">
        <f t="shared" si="616"/>
        <v>PISP</v>
      </c>
      <c r="F13159" s="93" t="str">
        <f t="shared" si="617"/>
        <v>N</v>
      </c>
      <c r="G13159" s="95">
        <v>24686894.744728714</v>
      </c>
      <c r="H13159" s="99">
        <v>26458.11230479537</v>
      </c>
      <c r="I13159" s="99">
        <v>220.87492778120554</v>
      </c>
      <c r="J13159" s="96"/>
      <c r="K13159" s="96"/>
      <c r="L13159" s="96"/>
      <c r="M13159" s="96"/>
      <c r="N13159" s="96"/>
      <c r="O13159" s="96"/>
      <c r="P13159" s="96"/>
    </row>
    <row r="13160" spans="1:16" x14ac:dyDescent="0.25">
      <c r="A13160" s="97">
        <v>43829</v>
      </c>
      <c r="B13160" s="101">
        <v>38</v>
      </c>
      <c r="C13160" s="92" t="str">
        <f t="shared" si="615"/>
        <v>GET /domestic-standing-order-consents/{ConsentId}</v>
      </c>
      <c r="D13160" s="94" t="s">
        <v>208</v>
      </c>
      <c r="E13160" s="93" t="str">
        <f t="shared" si="616"/>
        <v>PISP</v>
      </c>
      <c r="F13160" s="93" t="str">
        <f t="shared" si="617"/>
        <v>N</v>
      </c>
      <c r="G13160" s="95">
        <v>25579573.938257646</v>
      </c>
      <c r="H13160" s="99">
        <v>29110.797510286477</v>
      </c>
      <c r="I13160" s="99">
        <v>214.23451388226925</v>
      </c>
      <c r="J13160" s="96"/>
      <c r="K13160" s="96"/>
      <c r="L13160" s="96"/>
      <c r="M13160" s="96"/>
      <c r="N13160" s="96"/>
      <c r="O13160" s="96"/>
      <c r="P13160" s="96"/>
    </row>
    <row r="13161" spans="1:16" x14ac:dyDescent="0.25">
      <c r="A13161" s="97">
        <v>43829</v>
      </c>
      <c r="B13161" s="101">
        <v>39</v>
      </c>
      <c r="C13161" s="92" t="str">
        <f t="shared" si="615"/>
        <v>POST /domestic-standing-orders</v>
      </c>
      <c r="D13161" s="94" t="s">
        <v>208</v>
      </c>
      <c r="E13161" s="93" t="str">
        <f t="shared" si="616"/>
        <v>PISP</v>
      </c>
      <c r="F13161" s="93" t="str">
        <f t="shared" si="617"/>
        <v>Y</v>
      </c>
      <c r="G13161" s="95">
        <v>7625193.7934578424</v>
      </c>
      <c r="H13161" s="99">
        <v>19980.864332054654</v>
      </c>
      <c r="I13161" s="99">
        <v>1.8618736003451499</v>
      </c>
      <c r="J13161" s="96"/>
      <c r="K13161" s="96"/>
      <c r="L13161" s="96"/>
      <c r="M13161" s="96"/>
      <c r="N13161" s="96"/>
      <c r="O13161" s="96"/>
      <c r="P13161" s="96"/>
    </row>
    <row r="13162" spans="1:16" x14ac:dyDescent="0.25">
      <c r="A13162" s="97">
        <v>43829</v>
      </c>
      <c r="B13162" s="101">
        <v>40</v>
      </c>
      <c r="C13162" s="92" t="str">
        <f t="shared" si="615"/>
        <v>GET /domestic-standing-orders/{DomesticStandingOrderId}</v>
      </c>
      <c r="D13162" s="94" t="s">
        <v>208</v>
      </c>
      <c r="E13162" s="93" t="str">
        <f t="shared" si="616"/>
        <v>PISP</v>
      </c>
      <c r="F13162" s="93" t="str">
        <f t="shared" si="617"/>
        <v>Y</v>
      </c>
      <c r="G13162" s="95">
        <v>5927494.3785522524</v>
      </c>
      <c r="H13162" s="99">
        <v>9181.7921879011137</v>
      </c>
      <c r="I13162" s="99">
        <v>244.27526524638628</v>
      </c>
      <c r="J13162" s="96"/>
      <c r="K13162" s="96"/>
      <c r="L13162" s="96"/>
      <c r="M13162" s="96"/>
      <c r="N13162" s="96"/>
      <c r="O13162" s="96"/>
      <c r="P13162" s="96"/>
    </row>
    <row r="13163" spans="1:16" x14ac:dyDescent="0.25">
      <c r="A13163" s="97">
        <v>43829</v>
      </c>
      <c r="B13163" s="101">
        <v>41</v>
      </c>
      <c r="C13163" s="92" t="str">
        <f t="shared" si="615"/>
        <v>POST /international-payment-consents</v>
      </c>
      <c r="D13163" s="94" t="s">
        <v>208</v>
      </c>
      <c r="E13163" s="93" t="str">
        <f t="shared" si="616"/>
        <v>PISP</v>
      </c>
      <c r="F13163" s="93" t="str">
        <f t="shared" si="617"/>
        <v>N</v>
      </c>
      <c r="G13163" s="95">
        <v>30371617.48307981</v>
      </c>
      <c r="H13163" s="99">
        <v>48230.670341090656</v>
      </c>
      <c r="I13163" s="99">
        <v>69.974264635777487</v>
      </c>
      <c r="J13163" s="96"/>
      <c r="K13163" s="96"/>
      <c r="L13163" s="96"/>
      <c r="M13163" s="96"/>
      <c r="N13163" s="96"/>
      <c r="O13163" s="96"/>
      <c r="P13163" s="96"/>
    </row>
    <row r="13164" spans="1:16" x14ac:dyDescent="0.25">
      <c r="A13164" s="97">
        <v>43829</v>
      </c>
      <c r="B13164" s="101">
        <v>42</v>
      </c>
      <c r="C13164" s="92" t="str">
        <f t="shared" si="615"/>
        <v>GET /international-payment-consents/{ConsentId}</v>
      </c>
      <c r="D13164" s="94" t="s">
        <v>208</v>
      </c>
      <c r="E13164" s="93" t="str">
        <f t="shared" si="616"/>
        <v>PISP</v>
      </c>
      <c r="F13164" s="93" t="str">
        <f t="shared" si="617"/>
        <v>N</v>
      </c>
      <c r="G13164" s="95">
        <v>31599191.849064719</v>
      </c>
      <c r="H13164" s="99">
        <v>32102.663279787859</v>
      </c>
      <c r="I13164" s="99">
        <v>265.71119675310291</v>
      </c>
      <c r="J13164" s="96"/>
      <c r="K13164" s="96"/>
      <c r="L13164" s="96"/>
      <c r="M13164" s="96"/>
      <c r="N13164" s="96"/>
      <c r="O13164" s="96"/>
      <c r="P13164" s="96"/>
    </row>
    <row r="13165" spans="1:16" x14ac:dyDescent="0.25">
      <c r="A13165" s="97">
        <v>43829</v>
      </c>
      <c r="B13165" s="101">
        <v>43</v>
      </c>
      <c r="C13165" s="92" t="str">
        <f t="shared" si="615"/>
        <v>POST /international-payments</v>
      </c>
      <c r="D13165" s="94" t="s">
        <v>208</v>
      </c>
      <c r="E13165" s="93" t="str">
        <f t="shared" si="616"/>
        <v>PISP</v>
      </c>
      <c r="F13165" s="93" t="str">
        <f t="shared" si="617"/>
        <v>Y</v>
      </c>
      <c r="G13165" s="95">
        <v>34560033.099473432</v>
      </c>
      <c r="H13165" s="99">
        <v>38518.374035605222</v>
      </c>
      <c r="I13165" s="99">
        <v>45.613206851440502</v>
      </c>
      <c r="J13165" s="96"/>
      <c r="K13165" s="96"/>
      <c r="L13165" s="96"/>
      <c r="M13165" s="96"/>
      <c r="N13165" s="96"/>
      <c r="O13165" s="96"/>
      <c r="P13165" s="96"/>
    </row>
    <row r="13166" spans="1:16" x14ac:dyDescent="0.25">
      <c r="A13166" s="97">
        <v>43829</v>
      </c>
      <c r="B13166" s="101">
        <v>44</v>
      </c>
      <c r="C13166" s="92" t="str">
        <f t="shared" si="615"/>
        <v>GET /international-payments/{InternationalPaymentId}</v>
      </c>
      <c r="D13166" s="94" t="s">
        <v>208</v>
      </c>
      <c r="E13166" s="93" t="str">
        <f t="shared" si="616"/>
        <v>PISP</v>
      </c>
      <c r="F13166" s="93" t="str">
        <f t="shared" si="617"/>
        <v>Y</v>
      </c>
      <c r="G13166" s="95">
        <v>12748191.931057028</v>
      </c>
      <c r="H13166" s="99">
        <v>19190.724262048643</v>
      </c>
      <c r="I13166" s="99">
        <v>65.676731869938479</v>
      </c>
      <c r="J13166" s="96"/>
      <c r="K13166" s="96"/>
      <c r="L13166" s="96"/>
      <c r="M13166" s="96"/>
      <c r="N13166" s="96"/>
      <c r="O13166" s="96"/>
      <c r="P13166" s="96"/>
    </row>
    <row r="13167" spans="1:16" x14ac:dyDescent="0.25">
      <c r="A13167" s="97">
        <v>43829</v>
      </c>
      <c r="B13167" s="101">
        <v>45</v>
      </c>
      <c r="C13167" s="92" t="str">
        <f t="shared" si="615"/>
        <v>POST /international-scheduled-payment-consents</v>
      </c>
      <c r="D13167" s="94" t="s">
        <v>208</v>
      </c>
      <c r="E13167" s="93" t="str">
        <f t="shared" si="616"/>
        <v>PISP</v>
      </c>
      <c r="F13167" s="93" t="str">
        <f t="shared" si="617"/>
        <v>N</v>
      </c>
      <c r="G13167" s="95">
        <v>23550559.104934532</v>
      </c>
      <c r="H13167" s="99">
        <v>34183.849062251902</v>
      </c>
      <c r="I13167" s="99">
        <v>14.748847940631975</v>
      </c>
      <c r="J13167" s="96"/>
      <c r="K13167" s="96"/>
      <c r="L13167" s="96"/>
      <c r="M13167" s="96"/>
      <c r="N13167" s="96"/>
      <c r="O13167" s="96"/>
      <c r="P13167" s="96"/>
    </row>
    <row r="13168" spans="1:16" x14ac:dyDescent="0.25">
      <c r="A13168" s="97">
        <v>43829</v>
      </c>
      <c r="B13168" s="101">
        <v>46</v>
      </c>
      <c r="C13168" s="92" t="str">
        <f t="shared" si="615"/>
        <v>GET /international-scheduled-payment-consents/{ConsentId}</v>
      </c>
      <c r="D13168" s="94" t="s">
        <v>208</v>
      </c>
      <c r="E13168" s="93" t="str">
        <f t="shared" si="616"/>
        <v>PISP</v>
      </c>
      <c r="F13168" s="93" t="str">
        <f t="shared" si="617"/>
        <v>N</v>
      </c>
      <c r="G13168" s="95">
        <v>9694198.1151794344</v>
      </c>
      <c r="H13168" s="99">
        <v>26233.190744883508</v>
      </c>
      <c r="I13168" s="99">
        <v>25.523037523975464</v>
      </c>
      <c r="J13168" s="96"/>
      <c r="K13168" s="96"/>
      <c r="L13168" s="96"/>
      <c r="M13168" s="96"/>
      <c r="N13168" s="96"/>
      <c r="O13168" s="96"/>
      <c r="P13168" s="96"/>
    </row>
    <row r="13169" spans="1:16" x14ac:dyDescent="0.25">
      <c r="A13169" s="97">
        <v>43829</v>
      </c>
      <c r="B13169" s="101">
        <v>47</v>
      </c>
      <c r="C13169" s="92" t="str">
        <f t="shared" si="615"/>
        <v>POST /international-scheduled-payments</v>
      </c>
      <c r="D13169" s="94" t="s">
        <v>208</v>
      </c>
      <c r="E13169" s="93" t="str">
        <f t="shared" si="616"/>
        <v>PISP</v>
      </c>
      <c r="F13169" s="93" t="str">
        <f t="shared" si="617"/>
        <v>Y</v>
      </c>
      <c r="G13169" s="95">
        <v>14568305.383912686</v>
      </c>
      <c r="H13169" s="99">
        <v>20234.332853699372</v>
      </c>
      <c r="I13169" s="99">
        <v>67.033715709820001</v>
      </c>
      <c r="J13169" s="96"/>
      <c r="K13169" s="96"/>
      <c r="L13169" s="96"/>
      <c r="M13169" s="96"/>
      <c r="N13169" s="96"/>
      <c r="O13169" s="96"/>
      <c r="P13169" s="96"/>
    </row>
    <row r="13170" spans="1:16" x14ac:dyDescent="0.25">
      <c r="A13170" s="97">
        <v>43829</v>
      </c>
      <c r="B13170" s="101">
        <v>48</v>
      </c>
      <c r="C13170" s="92" t="str">
        <f t="shared" si="615"/>
        <v>GET /international-scheduled-payments/{InternationalScheduledPaymentId}</v>
      </c>
      <c r="D13170" s="94" t="s">
        <v>208</v>
      </c>
      <c r="E13170" s="93" t="str">
        <f t="shared" si="616"/>
        <v>PISP</v>
      </c>
      <c r="F13170" s="93" t="str">
        <f t="shared" si="617"/>
        <v>Y</v>
      </c>
      <c r="G13170" s="95">
        <v>22927358.901042245</v>
      </c>
      <c r="H13170" s="99">
        <v>40351.919570117017</v>
      </c>
      <c r="I13170" s="99">
        <v>57.108000749221901</v>
      </c>
      <c r="J13170" s="96"/>
      <c r="K13170" s="96"/>
      <c r="L13170" s="96"/>
      <c r="M13170" s="96"/>
      <c r="N13170" s="96"/>
      <c r="O13170" s="96"/>
      <c r="P13170" s="96"/>
    </row>
    <row r="13171" spans="1:16" x14ac:dyDescent="0.25">
      <c r="A13171" s="97">
        <v>43829</v>
      </c>
      <c r="B13171" s="101">
        <v>49</v>
      </c>
      <c r="C13171" s="92" t="str">
        <f t="shared" si="615"/>
        <v>POST /international-standing-order-consents</v>
      </c>
      <c r="D13171" s="94" t="s">
        <v>208</v>
      </c>
      <c r="E13171" s="93" t="str">
        <f t="shared" si="616"/>
        <v>PISP</v>
      </c>
      <c r="F13171" s="93" t="str">
        <f t="shared" si="617"/>
        <v>N</v>
      </c>
      <c r="G13171" s="95">
        <v>3651097.5264748451</v>
      </c>
      <c r="H13171" s="99">
        <v>12891.640940563771</v>
      </c>
      <c r="I13171" s="99">
        <v>6.5656300354948343</v>
      </c>
      <c r="J13171" s="96"/>
      <c r="K13171" s="96"/>
      <c r="L13171" s="96"/>
      <c r="M13171" s="96"/>
      <c r="N13171" s="96"/>
      <c r="O13171" s="96"/>
      <c r="P13171" s="96"/>
    </row>
    <row r="13172" spans="1:16" x14ac:dyDescent="0.25">
      <c r="A13172" s="97">
        <v>43829</v>
      </c>
      <c r="B13172" s="101">
        <v>50</v>
      </c>
      <c r="C13172" s="92" t="str">
        <f t="shared" si="615"/>
        <v>GET /international-standing-order-consents/{ConsentId}</v>
      </c>
      <c r="D13172" s="94" t="s">
        <v>208</v>
      </c>
      <c r="E13172" s="93" t="str">
        <f t="shared" si="616"/>
        <v>PISP</v>
      </c>
      <c r="F13172" s="93" t="str">
        <f t="shared" si="617"/>
        <v>N</v>
      </c>
      <c r="G13172" s="95">
        <v>19617723.33166761</v>
      </c>
      <c r="H13172" s="99">
        <v>30143.075436719198</v>
      </c>
      <c r="I13172" s="99">
        <v>258.77517624420773</v>
      </c>
      <c r="J13172" s="96"/>
      <c r="K13172" s="96"/>
      <c r="L13172" s="96"/>
      <c r="M13172" s="96"/>
      <c r="N13172" s="96"/>
      <c r="O13172" s="96"/>
      <c r="P13172" s="96"/>
    </row>
    <row r="13173" spans="1:16" x14ac:dyDescent="0.25">
      <c r="A13173" s="97">
        <v>43829</v>
      </c>
      <c r="B13173" s="101">
        <v>51</v>
      </c>
      <c r="C13173" s="92" t="str">
        <f t="shared" si="615"/>
        <v>POST /international-standing-orders</v>
      </c>
      <c r="D13173" s="94" t="s">
        <v>208</v>
      </c>
      <c r="E13173" s="93" t="str">
        <f t="shared" si="616"/>
        <v>PISP</v>
      </c>
      <c r="F13173" s="93" t="str">
        <f t="shared" si="617"/>
        <v>Y</v>
      </c>
      <c r="G13173" s="95">
        <v>13121850.744235516</v>
      </c>
      <c r="H13173" s="99">
        <v>27103.89635169855</v>
      </c>
      <c r="I13173" s="99">
        <v>214.22410816772793</v>
      </c>
      <c r="J13173" s="96"/>
      <c r="K13173" s="96"/>
      <c r="L13173" s="96"/>
      <c r="M13173" s="96"/>
      <c r="N13173" s="96"/>
      <c r="O13173" s="96"/>
      <c r="P13173" s="96"/>
    </row>
    <row r="13174" spans="1:16" x14ac:dyDescent="0.25">
      <c r="A13174" s="97">
        <v>43829</v>
      </c>
      <c r="B13174" s="101">
        <v>52</v>
      </c>
      <c r="C13174" s="92" t="str">
        <f t="shared" si="615"/>
        <v>GET /international-standing-orders/{InternationalStandingOrderPaymentId}</v>
      </c>
      <c r="D13174" s="94" t="s">
        <v>208</v>
      </c>
      <c r="E13174" s="93" t="str">
        <f t="shared" si="616"/>
        <v>PISP</v>
      </c>
      <c r="F13174" s="93" t="str">
        <f t="shared" si="617"/>
        <v>Y</v>
      </c>
      <c r="G13174" s="95">
        <v>6141115.1146867247</v>
      </c>
      <c r="H13174" s="99">
        <v>15800.663105605983</v>
      </c>
      <c r="I13174" s="99">
        <v>69.276157278634372</v>
      </c>
      <c r="J13174" s="96"/>
      <c r="K13174" s="96"/>
      <c r="L13174" s="96"/>
      <c r="M13174" s="96"/>
      <c r="N13174" s="96"/>
      <c r="O13174" s="96"/>
      <c r="P13174" s="96"/>
    </row>
    <row r="13175" spans="1:16" x14ac:dyDescent="0.25">
      <c r="A13175" s="97">
        <v>43829</v>
      </c>
      <c r="B13175" s="101">
        <v>53</v>
      </c>
      <c r="C13175" s="92" t="str">
        <f t="shared" si="615"/>
        <v>POST /file-payment-consents</v>
      </c>
      <c r="D13175" s="94" t="s">
        <v>208</v>
      </c>
      <c r="E13175" s="93" t="str">
        <f t="shared" si="616"/>
        <v>PISP</v>
      </c>
      <c r="F13175" s="93" t="str">
        <f t="shared" si="617"/>
        <v>N</v>
      </c>
      <c r="G13175" s="95">
        <v>12954088.079250872</v>
      </c>
      <c r="H13175" s="99">
        <v>15470.31790629742</v>
      </c>
      <c r="I13175" s="99">
        <v>22.140473025790993</v>
      </c>
      <c r="J13175" s="96"/>
      <c r="K13175" s="96"/>
      <c r="L13175" s="96"/>
      <c r="M13175" s="96"/>
      <c r="N13175" s="96"/>
      <c r="O13175" s="96"/>
      <c r="P13175" s="96"/>
    </row>
    <row r="13176" spans="1:16" x14ac:dyDescent="0.25">
      <c r="A13176" s="97">
        <v>43829</v>
      </c>
      <c r="B13176" s="101">
        <v>54</v>
      </c>
      <c r="C13176" s="92" t="str">
        <f t="shared" si="615"/>
        <v>GET /file-payment-consents/{ConsentId}</v>
      </c>
      <c r="D13176" s="94" t="s">
        <v>208</v>
      </c>
      <c r="E13176" s="93" t="str">
        <f t="shared" si="616"/>
        <v>PISP</v>
      </c>
      <c r="F13176" s="93" t="str">
        <f t="shared" si="617"/>
        <v>N</v>
      </c>
      <c r="G13176" s="95">
        <v>19078445.542631</v>
      </c>
      <c r="H13176" s="99">
        <v>25812.99389144489</v>
      </c>
      <c r="I13176" s="99">
        <v>206.14674089858482</v>
      </c>
      <c r="J13176" s="96"/>
      <c r="K13176" s="96"/>
      <c r="L13176" s="96"/>
      <c r="M13176" s="96"/>
      <c r="N13176" s="96"/>
      <c r="O13176" s="96"/>
      <c r="P13176" s="96"/>
    </row>
    <row r="13177" spans="1:16" x14ac:dyDescent="0.25">
      <c r="A13177" s="97">
        <v>43829</v>
      </c>
      <c r="B13177" s="101">
        <v>55</v>
      </c>
      <c r="C13177" s="92" t="str">
        <f t="shared" si="615"/>
        <v>POST /file-payment-consents/{ConsentId}/file</v>
      </c>
      <c r="D13177" s="94" t="s">
        <v>208</v>
      </c>
      <c r="E13177" s="93" t="str">
        <f t="shared" si="616"/>
        <v>PISP</v>
      </c>
      <c r="F13177" s="93" t="str">
        <f t="shared" si="617"/>
        <v>N</v>
      </c>
      <c r="G13177" s="95">
        <v>22164346.050090637</v>
      </c>
      <c r="H13177" s="99">
        <v>33055.03474465313</v>
      </c>
      <c r="I13177" s="99">
        <v>71.987103175130343</v>
      </c>
      <c r="J13177" s="96"/>
      <c r="K13177" s="96"/>
      <c r="L13177" s="96"/>
      <c r="M13177" s="96"/>
      <c r="N13177" s="96"/>
      <c r="O13177" s="96"/>
      <c r="P13177" s="96"/>
    </row>
    <row r="13178" spans="1:16" x14ac:dyDescent="0.25">
      <c r="A13178" s="97">
        <v>43829</v>
      </c>
      <c r="B13178" s="101">
        <v>56</v>
      </c>
      <c r="C13178" s="92" t="str">
        <f t="shared" si="615"/>
        <v>GET /file-payment-consents/{ConsentId}/file</v>
      </c>
      <c r="D13178" s="94" t="s">
        <v>208</v>
      </c>
      <c r="E13178" s="93" t="str">
        <f t="shared" si="616"/>
        <v>PISP</v>
      </c>
      <c r="F13178" s="93" t="str">
        <f t="shared" si="617"/>
        <v>N</v>
      </c>
      <c r="G13178" s="95">
        <v>22359697.682101116</v>
      </c>
      <c r="H13178" s="99">
        <v>30395.090882476739</v>
      </c>
      <c r="I13178" s="99">
        <v>40.163091650897947</v>
      </c>
      <c r="J13178" s="96"/>
      <c r="K13178" s="96"/>
      <c r="L13178" s="96"/>
      <c r="M13178" s="96"/>
      <c r="N13178" s="96"/>
      <c r="O13178" s="96"/>
      <c r="P13178" s="96"/>
    </row>
    <row r="13179" spans="1:16" x14ac:dyDescent="0.25">
      <c r="A13179" s="97">
        <v>43829</v>
      </c>
      <c r="B13179" s="101">
        <v>57</v>
      </c>
      <c r="C13179" s="92" t="str">
        <f t="shared" si="615"/>
        <v>POST /file-payments</v>
      </c>
      <c r="D13179" s="94" t="s">
        <v>208</v>
      </c>
      <c r="E13179" s="93" t="str">
        <f t="shared" si="616"/>
        <v>PISP</v>
      </c>
      <c r="F13179" s="93" t="str">
        <f t="shared" si="617"/>
        <v>Y</v>
      </c>
      <c r="G13179" s="95">
        <v>343733606.43200624</v>
      </c>
      <c r="H13179" s="99">
        <v>4303.8414685673324</v>
      </c>
      <c r="I13179" s="99">
        <v>59.338341214305849</v>
      </c>
      <c r="J13179" s="96"/>
      <c r="K13179" s="96"/>
      <c r="L13179" s="96"/>
      <c r="M13179" s="96"/>
      <c r="N13179" s="96"/>
      <c r="O13179" s="96"/>
      <c r="P13179" s="96"/>
    </row>
    <row r="13180" spans="1:16" x14ac:dyDescent="0.25">
      <c r="A13180" s="97">
        <v>43829</v>
      </c>
      <c r="B13180" s="101">
        <v>58</v>
      </c>
      <c r="C13180" s="92" t="str">
        <f t="shared" si="615"/>
        <v>GET /file-payments/{FilePaymentId}</v>
      </c>
      <c r="D13180" s="94" t="s">
        <v>208</v>
      </c>
      <c r="E13180" s="93" t="str">
        <f t="shared" si="616"/>
        <v>PISP</v>
      </c>
      <c r="F13180" s="93" t="str">
        <f t="shared" si="617"/>
        <v>Y</v>
      </c>
      <c r="G13180" s="95">
        <v>74593733.856214732</v>
      </c>
      <c r="H13180" s="99">
        <v>864.77819417620753</v>
      </c>
      <c r="I13180" s="99">
        <v>121.4085068941922</v>
      </c>
      <c r="J13180" s="96"/>
      <c r="K13180" s="96"/>
      <c r="L13180" s="96"/>
      <c r="M13180" s="96"/>
      <c r="N13180" s="96"/>
      <c r="O13180" s="96"/>
      <c r="P13180" s="96"/>
    </row>
    <row r="13181" spans="1:16" x14ac:dyDescent="0.25">
      <c r="A13181" s="97">
        <v>43829</v>
      </c>
      <c r="B13181" s="101">
        <v>59</v>
      </c>
      <c r="C13181" s="92" t="str">
        <f t="shared" si="615"/>
        <v>GET /file-payments/{FilePaymentId}/report-file</v>
      </c>
      <c r="D13181" s="94" t="s">
        <v>208</v>
      </c>
      <c r="E13181" s="93" t="str">
        <f t="shared" si="616"/>
        <v>PISP</v>
      </c>
      <c r="F13181" s="93" t="str">
        <f t="shared" si="617"/>
        <v>Y</v>
      </c>
      <c r="G13181" s="95">
        <v>58356516.477971077</v>
      </c>
      <c r="H13181" s="99">
        <v>2731.7737813343597</v>
      </c>
      <c r="I13181" s="99">
        <v>89.937532973885169</v>
      </c>
      <c r="J13181" s="96"/>
      <c r="K13181" s="96"/>
      <c r="L13181" s="96"/>
      <c r="M13181" s="96"/>
      <c r="N13181" s="96"/>
      <c r="O13181" s="96"/>
      <c r="P13181" s="96"/>
    </row>
    <row r="13182" spans="1:16" x14ac:dyDescent="0.25">
      <c r="A13182" s="97">
        <v>43829</v>
      </c>
      <c r="B13182" s="101">
        <v>60</v>
      </c>
      <c r="C13182" s="92" t="str">
        <f t="shared" si="615"/>
        <v>POST /funds-confirmation-consents</v>
      </c>
      <c r="D13182" s="94" t="s">
        <v>208</v>
      </c>
      <c r="E13182" s="93" t="str">
        <f t="shared" si="616"/>
        <v>CoF</v>
      </c>
      <c r="F13182" s="93" t="str">
        <f t="shared" si="617"/>
        <v>N</v>
      </c>
      <c r="G13182" s="95">
        <v>12317485.886642126</v>
      </c>
      <c r="H13182" s="99">
        <v>14123.069042098456</v>
      </c>
      <c r="I13182" s="99">
        <v>11.829219303334366</v>
      </c>
      <c r="J13182" s="96"/>
      <c r="K13182" s="96"/>
      <c r="L13182" s="96"/>
      <c r="M13182" s="96"/>
      <c r="N13182" s="96"/>
      <c r="O13182" s="96"/>
      <c r="P13182" s="96"/>
    </row>
    <row r="13183" spans="1:16" x14ac:dyDescent="0.25">
      <c r="A13183" s="97">
        <v>43829</v>
      </c>
      <c r="B13183" s="101">
        <v>61</v>
      </c>
      <c r="C13183" s="92" t="str">
        <f t="shared" si="615"/>
        <v>GET /funds-confirmation-consents/{ConsentId}</v>
      </c>
      <c r="D13183" s="94" t="s">
        <v>208</v>
      </c>
      <c r="E13183" s="93" t="str">
        <f t="shared" si="616"/>
        <v>CoF</v>
      </c>
      <c r="F13183" s="93" t="str">
        <f t="shared" si="617"/>
        <v>N</v>
      </c>
      <c r="G13183" s="95">
        <v>20417700.038326439</v>
      </c>
      <c r="H13183" s="99">
        <v>40342.665260991474</v>
      </c>
      <c r="I13183" s="99">
        <v>189.3211322662128</v>
      </c>
      <c r="J13183" s="96"/>
      <c r="K13183" s="96"/>
      <c r="L13183" s="96"/>
      <c r="M13183" s="96"/>
      <c r="N13183" s="96"/>
      <c r="O13183" s="96"/>
      <c r="P13183" s="96"/>
    </row>
    <row r="13184" spans="1:16" x14ac:dyDescent="0.25">
      <c r="A13184" s="97">
        <v>43829</v>
      </c>
      <c r="B13184" s="101">
        <v>62</v>
      </c>
      <c r="C13184" s="92" t="str">
        <f t="shared" si="615"/>
        <v>DELETE /funds-confirmation-consents/{ConsentId}</v>
      </c>
      <c r="D13184" s="94" t="s">
        <v>208</v>
      </c>
      <c r="E13184" s="93" t="str">
        <f t="shared" si="616"/>
        <v>CoF</v>
      </c>
      <c r="F13184" s="93" t="str">
        <f t="shared" si="617"/>
        <v>N</v>
      </c>
      <c r="G13184" s="95">
        <v>6528809.8713511135</v>
      </c>
      <c r="H13184" s="99">
        <v>12705.84360778164</v>
      </c>
      <c r="I13184" s="99">
        <v>110.28828121513708</v>
      </c>
      <c r="J13184" s="96"/>
      <c r="K13184" s="96"/>
      <c r="L13184" s="96"/>
      <c r="M13184" s="96"/>
      <c r="N13184" s="96"/>
      <c r="O13184" s="96"/>
      <c r="P13184" s="96"/>
    </row>
    <row r="13185" spans="1:16" x14ac:dyDescent="0.25">
      <c r="A13185" s="97">
        <v>43829</v>
      </c>
      <c r="B13185" s="101">
        <v>63</v>
      </c>
      <c r="C13185" s="92" t="str">
        <f t="shared" si="615"/>
        <v>POST /funds-confirmations</v>
      </c>
      <c r="D13185" s="94" t="s">
        <v>208</v>
      </c>
      <c r="E13185" s="93" t="str">
        <f t="shared" si="616"/>
        <v>CoF</v>
      </c>
      <c r="F13185" s="93" t="str">
        <f t="shared" si="617"/>
        <v>Y</v>
      </c>
      <c r="G13185" s="95">
        <v>8018073.6190018868</v>
      </c>
      <c r="H13185" s="99">
        <v>16929.314170839742</v>
      </c>
      <c r="I13185" s="99">
        <v>205.19148602138543</v>
      </c>
      <c r="J13185" s="96"/>
      <c r="K13185" s="96"/>
      <c r="L13185" s="96"/>
      <c r="M13185" s="96"/>
      <c r="N13185" s="96"/>
      <c r="O13185" s="96"/>
      <c r="P13185" s="96"/>
    </row>
    <row r="13186" spans="1:16" x14ac:dyDescent="0.25">
      <c r="A13186" s="97">
        <v>43829</v>
      </c>
      <c r="B13186" s="101">
        <v>75</v>
      </c>
      <c r="C13186" s="92" t="str">
        <f t="shared" si="615"/>
        <v>GET /domestic-payment-consents/{ConsentId}/funds-confirmation</v>
      </c>
      <c r="D13186" s="94" t="s">
        <v>208</v>
      </c>
      <c r="E13186" s="93" t="str">
        <f t="shared" si="616"/>
        <v>CoF</v>
      </c>
      <c r="F13186" s="93" t="str">
        <f t="shared" si="617"/>
        <v>Y</v>
      </c>
      <c r="G13186" s="95">
        <v>4225436.2845370881</v>
      </c>
      <c r="H13186" s="99">
        <v>6458.5644200097186</v>
      </c>
      <c r="I13186" s="99">
        <v>215.25712198326508</v>
      </c>
      <c r="J13186" s="96"/>
      <c r="K13186" s="96"/>
      <c r="L13186" s="96"/>
      <c r="M13186" s="96"/>
      <c r="N13186" s="96"/>
      <c r="O13186" s="96"/>
      <c r="P13186" s="96"/>
    </row>
    <row r="13187" spans="1:16" x14ac:dyDescent="0.25">
      <c r="A13187" s="97">
        <v>43829</v>
      </c>
      <c r="B13187" s="101">
        <v>76</v>
      </c>
      <c r="C13187" s="92" t="str">
        <f t="shared" si="615"/>
        <v>GET /international-payment-consents/{ConsentId}/funds-confirmation</v>
      </c>
      <c r="D13187" s="94" t="s">
        <v>208</v>
      </c>
      <c r="E13187" s="93" t="str">
        <f t="shared" si="616"/>
        <v>CoF</v>
      </c>
      <c r="F13187" s="93" t="str">
        <f t="shared" si="617"/>
        <v>Y</v>
      </c>
      <c r="G13187" s="95">
        <v>15913771.429945409</v>
      </c>
      <c r="H13187" s="99">
        <v>39307.242676962334</v>
      </c>
      <c r="I13187" s="99">
        <v>99.873872920603063</v>
      </c>
      <c r="J13187" s="96"/>
      <c r="K13187" s="96"/>
      <c r="L13187" s="96"/>
      <c r="M13187" s="96"/>
      <c r="N13187" s="96"/>
      <c r="O13187" s="96"/>
      <c r="P13187" s="96"/>
    </row>
    <row r="13188" spans="1:16" x14ac:dyDescent="0.25">
      <c r="A13188" s="97">
        <v>43829</v>
      </c>
      <c r="B13188" s="101">
        <v>77</v>
      </c>
      <c r="C13188" s="92" t="str">
        <f t="shared" si="615"/>
        <v>GET /international-scheduled-payment-consents/{ConsentId}/funds-confirmation</v>
      </c>
      <c r="D13188" s="94" t="s">
        <v>208</v>
      </c>
      <c r="E13188" s="93" t="str">
        <f t="shared" si="616"/>
        <v>CoF</v>
      </c>
      <c r="F13188" s="93" t="str">
        <f t="shared" si="617"/>
        <v>Y</v>
      </c>
      <c r="G13188" s="95">
        <v>29027046.0999479</v>
      </c>
      <c r="H13188" s="99">
        <v>48578.833892154536</v>
      </c>
      <c r="I13188" s="99">
        <v>8.5778338297324517</v>
      </c>
      <c r="J13188" s="96"/>
      <c r="K13188" s="96"/>
      <c r="L13188" s="96"/>
      <c r="M13188" s="96"/>
      <c r="N13188" s="96"/>
      <c r="O13188" s="96"/>
      <c r="P13188" s="96"/>
    </row>
    <row r="13189" spans="1:16" x14ac:dyDescent="0.25">
      <c r="A13189" s="97">
        <v>43829</v>
      </c>
      <c r="B13189" s="101">
        <v>78</v>
      </c>
      <c r="C13189" s="92" t="str">
        <f t="shared" si="615"/>
        <v>GET /accounts/{AccountId}/parties</v>
      </c>
      <c r="D13189" s="94" t="s">
        <v>208</v>
      </c>
      <c r="E13189" s="93" t="str">
        <f t="shared" si="616"/>
        <v>AISP</v>
      </c>
      <c r="F13189" s="93" t="str">
        <f t="shared" si="617"/>
        <v>Y</v>
      </c>
      <c r="G13189" s="104">
        <v>1091828.1412461048</v>
      </c>
      <c r="H13189" s="99">
        <v>54616.187362171731</v>
      </c>
      <c r="I13189" s="99">
        <v>0</v>
      </c>
      <c r="J13189" s="96"/>
      <c r="K13189" s="96"/>
      <c r="L13189" s="96"/>
      <c r="M13189" s="96"/>
      <c r="N13189" s="96"/>
      <c r="O13189" s="96"/>
      <c r="P13189" s="96"/>
    </row>
    <row r="13190" spans="1:16" x14ac:dyDescent="0.25">
      <c r="A13190" s="97">
        <v>43829</v>
      </c>
      <c r="B13190" s="101">
        <v>79</v>
      </c>
      <c r="C13190" s="92" t="str">
        <f t="shared" si="615"/>
        <v>GET /domestic-payments/{DomesticPaymentId}/payment-details</v>
      </c>
      <c r="D13190" s="94" t="s">
        <v>208</v>
      </c>
      <c r="E13190" s="93" t="str">
        <f t="shared" si="616"/>
        <v>PISP</v>
      </c>
      <c r="F13190" s="93" t="str">
        <f t="shared" si="617"/>
        <v>Y</v>
      </c>
      <c r="G13190" s="104">
        <v>39154516.951436497</v>
      </c>
      <c r="H13190" s="99">
        <v>47720.754237659399</v>
      </c>
      <c r="I13190" s="99">
        <v>79.401902392071662</v>
      </c>
      <c r="J13190" s="96"/>
      <c r="K13190" s="96"/>
      <c r="L13190" s="96"/>
      <c r="M13190" s="96"/>
      <c r="N13190" s="96"/>
      <c r="O13190" s="96"/>
      <c r="P13190" s="96"/>
    </row>
    <row r="13191" spans="1:16" x14ac:dyDescent="0.25">
      <c r="A13191" s="97">
        <v>43829</v>
      </c>
      <c r="B13191" s="101">
        <v>80</v>
      </c>
      <c r="C13191" s="92" t="str">
        <f t="shared" si="615"/>
        <v>GET /domestic-scheduled-payments/{DomesticScheduledPaymentId}/payment-details</v>
      </c>
      <c r="D13191" s="94" t="s">
        <v>208</v>
      </c>
      <c r="E13191" s="93" t="str">
        <f t="shared" si="616"/>
        <v>PISP</v>
      </c>
      <c r="F13191" s="93" t="str">
        <f t="shared" si="617"/>
        <v>Y</v>
      </c>
      <c r="G13191" s="104">
        <v>16737847.276302755</v>
      </c>
      <c r="H13191" s="99">
        <v>39624.170865267806</v>
      </c>
      <c r="I13191" s="99">
        <v>83.957317370009477</v>
      </c>
      <c r="J13191" s="96"/>
      <c r="K13191" s="96"/>
      <c r="L13191" s="96"/>
      <c r="M13191" s="96"/>
      <c r="N13191" s="96"/>
      <c r="O13191" s="96"/>
      <c r="P13191" s="96"/>
    </row>
    <row r="13192" spans="1:16" x14ac:dyDescent="0.25">
      <c r="A13192" s="97">
        <v>43829</v>
      </c>
      <c r="B13192" s="101">
        <v>81</v>
      </c>
      <c r="C13192" s="92" t="str">
        <f t="shared" ref="C13192:C13255" si="618">VLOOKUP($B13192,endpoints,3)</f>
        <v>GET /domestic-standing-orders/{DomesticStandingOrderId}/payment-details</v>
      </c>
      <c r="D13192" s="94" t="s">
        <v>208</v>
      </c>
      <c r="E13192" s="93" t="str">
        <f t="shared" ref="E13192:E13255" si="619">VLOOKUP($B13192,endpoints,4)</f>
        <v>PISP</v>
      </c>
      <c r="F13192" s="93" t="str">
        <f t="shared" ref="F13192:F13255" si="620">VLOOKUP($B13192,endpoints,5)</f>
        <v>Y</v>
      </c>
      <c r="G13192" s="104">
        <v>6520243.8164074784</v>
      </c>
      <c r="H13192" s="99">
        <v>10099.971406691226</v>
      </c>
      <c r="I13192" s="99">
        <v>268.70279177102492</v>
      </c>
      <c r="J13192" s="96"/>
      <c r="K13192" s="96"/>
      <c r="L13192" s="96"/>
      <c r="M13192" s="96"/>
      <c r="N13192" s="96"/>
      <c r="O13192" s="96"/>
      <c r="P13192" s="96"/>
    </row>
    <row r="13193" spans="1:16" x14ac:dyDescent="0.25">
      <c r="A13193" s="97">
        <v>43829</v>
      </c>
      <c r="B13193" s="101">
        <v>82</v>
      </c>
      <c r="C13193" s="92" t="str">
        <f t="shared" si="618"/>
        <v>GET /international-payments/{InternationalPaymentId}/payment-details</v>
      </c>
      <c r="D13193" s="94" t="s">
        <v>208</v>
      </c>
      <c r="E13193" s="93" t="str">
        <f t="shared" si="619"/>
        <v>PISP</v>
      </c>
      <c r="F13193" s="93" t="str">
        <f t="shared" si="620"/>
        <v>Y</v>
      </c>
      <c r="G13193" s="104">
        <v>14023011.124162732</v>
      </c>
      <c r="H13193" s="99">
        <v>21109.796688253507</v>
      </c>
      <c r="I13193" s="99">
        <v>72.244405056932337</v>
      </c>
      <c r="J13193" s="96"/>
      <c r="K13193" s="96"/>
      <c r="L13193" s="96"/>
      <c r="M13193" s="96"/>
      <c r="N13193" s="96"/>
      <c r="O13193" s="96"/>
      <c r="P13193" s="96"/>
    </row>
    <row r="13194" spans="1:16" x14ac:dyDescent="0.25">
      <c r="A13194" s="97">
        <v>43829</v>
      </c>
      <c r="B13194" s="101">
        <v>83</v>
      </c>
      <c r="C13194" s="92" t="str">
        <f t="shared" si="618"/>
        <v>GET /international-scheduled-payments/{InternationalScheduledPaymentId}/payment-details</v>
      </c>
      <c r="D13194" s="94" t="s">
        <v>208</v>
      </c>
      <c r="E13194" s="93" t="str">
        <f t="shared" si="619"/>
        <v>PISP</v>
      </c>
      <c r="F13194" s="93" t="str">
        <f t="shared" si="620"/>
        <v>Y</v>
      </c>
      <c r="G13194" s="104">
        <v>25220094.791146472</v>
      </c>
      <c r="H13194" s="99">
        <v>44387.11152712872</v>
      </c>
      <c r="I13194" s="99">
        <v>62.818800824144098</v>
      </c>
      <c r="J13194" s="96"/>
      <c r="K13194" s="96"/>
      <c r="L13194" s="96"/>
      <c r="M13194" s="96"/>
      <c r="N13194" s="96"/>
      <c r="O13194" s="96"/>
      <c r="P13194" s="96"/>
    </row>
    <row r="13195" spans="1:16" x14ac:dyDescent="0.25">
      <c r="A13195" s="97">
        <v>43829</v>
      </c>
      <c r="B13195" s="101">
        <v>84</v>
      </c>
      <c r="C13195" s="92" t="str">
        <f t="shared" si="618"/>
        <v>GET /international-standing-orders/{InternationalStandingOrderPaymentId}/payment-details</v>
      </c>
      <c r="D13195" s="94" t="s">
        <v>208</v>
      </c>
      <c r="E13195" s="93" t="str">
        <f t="shared" si="619"/>
        <v>PISP</v>
      </c>
      <c r="F13195" s="93" t="str">
        <f t="shared" si="620"/>
        <v>Y</v>
      </c>
      <c r="G13195" s="104">
        <v>6755226.6261553979</v>
      </c>
      <c r="H13195" s="99">
        <v>17380.729416166581</v>
      </c>
      <c r="I13195" s="99">
        <v>76.203773006497812</v>
      </c>
      <c r="J13195" s="96"/>
      <c r="K13195" s="96"/>
      <c r="L13195" s="96"/>
      <c r="M13195" s="96"/>
      <c r="N13195" s="96"/>
      <c r="O13195" s="96"/>
      <c r="P13195" s="96"/>
    </row>
    <row r="13196" spans="1:16" x14ac:dyDescent="0.25">
      <c r="A13196" s="97">
        <v>43829</v>
      </c>
      <c r="B13196" s="101">
        <v>85</v>
      </c>
      <c r="C13196" s="92" t="str">
        <f t="shared" si="618"/>
        <v>GET /file-payments/{FilePaymentId}/payment-details</v>
      </c>
      <c r="D13196" s="94" t="s">
        <v>208</v>
      </c>
      <c r="E13196" s="93" t="str">
        <f t="shared" si="619"/>
        <v>PISP</v>
      </c>
      <c r="F13196" s="93" t="str">
        <f t="shared" si="620"/>
        <v>Y</v>
      </c>
      <c r="G13196" s="104">
        <v>64192168.125768185</v>
      </c>
      <c r="H13196" s="99">
        <v>3004.9511594677961</v>
      </c>
      <c r="I13196" s="99">
        <v>98.931286271273692</v>
      </c>
      <c r="J13196" s="96"/>
      <c r="K13196" s="96"/>
      <c r="L13196" s="96"/>
      <c r="M13196" s="96"/>
      <c r="N13196" s="96"/>
      <c r="O13196" s="96"/>
      <c r="P13196" s="96"/>
    </row>
    <row r="13197" spans="1:16" x14ac:dyDescent="0.25">
      <c r="A13197" s="97">
        <v>43829</v>
      </c>
      <c r="B13197" s="101">
        <v>86</v>
      </c>
      <c r="C13197" s="92" t="str">
        <f t="shared" si="618"/>
        <v>POST /event-subscriptions</v>
      </c>
      <c r="D13197" s="94" t="s">
        <v>208</v>
      </c>
      <c r="E13197" s="93" t="str">
        <f t="shared" si="619"/>
        <v>Notifications</v>
      </c>
      <c r="F13197" s="93" t="str">
        <f t="shared" si="620"/>
        <v>N</v>
      </c>
      <c r="G13197" s="104">
        <v>11085737.297977913</v>
      </c>
      <c r="H13197" s="99">
        <v>12710.762137888611</v>
      </c>
      <c r="I13197" s="99">
        <v>10.64629737300093</v>
      </c>
      <c r="J13197" s="96"/>
      <c r="K13197" s="96"/>
      <c r="L13197" s="96"/>
      <c r="M13197" s="96"/>
      <c r="N13197" s="96"/>
      <c r="O13197" s="96"/>
      <c r="P13197" s="96"/>
    </row>
    <row r="13198" spans="1:16" x14ac:dyDescent="0.25">
      <c r="A13198" s="97">
        <v>43829</v>
      </c>
      <c r="B13198" s="101">
        <v>87</v>
      </c>
      <c r="C13198" s="92" t="str">
        <f t="shared" si="618"/>
        <v>GET /event-subscriptions</v>
      </c>
      <c r="D13198" s="94" t="s">
        <v>208</v>
      </c>
      <c r="E13198" s="93" t="str">
        <f t="shared" si="619"/>
        <v>Notifications</v>
      </c>
      <c r="F13198" s="93" t="str">
        <f t="shared" si="620"/>
        <v>N</v>
      </c>
      <c r="G13198" s="104">
        <v>18375930.034493797</v>
      </c>
      <c r="H13198" s="99">
        <v>36308.398734892326</v>
      </c>
      <c r="I13198" s="99">
        <v>170.38901903959152</v>
      </c>
      <c r="J13198" s="96"/>
      <c r="K13198" s="96"/>
      <c r="L13198" s="96"/>
      <c r="M13198" s="96"/>
      <c r="N13198" s="96"/>
      <c r="O13198" s="96"/>
      <c r="P13198" s="96"/>
    </row>
    <row r="13199" spans="1:16" x14ac:dyDescent="0.25">
      <c r="A13199" s="97">
        <v>43829</v>
      </c>
      <c r="B13199" s="101">
        <v>88</v>
      </c>
      <c r="C13199" s="92" t="str">
        <f t="shared" si="618"/>
        <v>PUT /event-subscriptions/{EventSubscriptionId}</v>
      </c>
      <c r="D13199" s="94" t="s">
        <v>208</v>
      </c>
      <c r="E13199" s="93" t="str">
        <f t="shared" si="619"/>
        <v>Notifications</v>
      </c>
      <c r="F13199" s="93" t="str">
        <f t="shared" si="620"/>
        <v>N</v>
      </c>
      <c r="G13199" s="104">
        <v>11640024.162876809</v>
      </c>
      <c r="H13199" s="99">
        <v>13346.300244783042</v>
      </c>
      <c r="I13199" s="99">
        <v>11.178612241650978</v>
      </c>
      <c r="J13199" s="96"/>
      <c r="K13199" s="96"/>
      <c r="L13199" s="96"/>
      <c r="M13199" s="96"/>
      <c r="N13199" s="96"/>
      <c r="O13199" s="96"/>
      <c r="P13199" s="96"/>
    </row>
    <row r="13200" spans="1:16" x14ac:dyDescent="0.25">
      <c r="A13200" s="97">
        <v>43829</v>
      </c>
      <c r="B13200" s="101">
        <v>89</v>
      </c>
      <c r="C13200" s="92" t="str">
        <f t="shared" si="618"/>
        <v>DELETE /event-subscriptions/{EventSubscriptionId}</v>
      </c>
      <c r="D13200" s="94" t="s">
        <v>208</v>
      </c>
      <c r="E13200" s="93" t="str">
        <f t="shared" si="619"/>
        <v>Notifications</v>
      </c>
      <c r="F13200" s="93" t="str">
        <f t="shared" si="620"/>
        <v>N</v>
      </c>
      <c r="G13200" s="104">
        <v>7181690.8584862258</v>
      </c>
      <c r="H13200" s="99">
        <v>13976.427968559805</v>
      </c>
      <c r="I13200" s="99">
        <v>121.31710933665079</v>
      </c>
      <c r="J13200" s="96"/>
      <c r="K13200" s="96"/>
      <c r="L13200" s="96"/>
      <c r="M13200" s="96"/>
      <c r="N13200" s="96"/>
      <c r="O13200" s="96"/>
      <c r="P13200" s="96"/>
    </row>
    <row r="13201" spans="1:16" x14ac:dyDescent="0.25">
      <c r="A13201" s="97">
        <v>43829</v>
      </c>
      <c r="B13201" s="101">
        <v>90</v>
      </c>
      <c r="C13201" s="92" t="str">
        <f t="shared" si="618"/>
        <v>POST /event-notifications</v>
      </c>
      <c r="D13201" s="94" t="s">
        <v>208</v>
      </c>
      <c r="E13201" s="93" t="str">
        <f t="shared" si="619"/>
        <v>Notifications</v>
      </c>
      <c r="F13201" s="93" t="str">
        <f t="shared" si="620"/>
        <v>N</v>
      </c>
      <c r="G13201" s="104">
        <v>7617169.9380517919</v>
      </c>
      <c r="H13201" s="99">
        <v>16082.848462297754</v>
      </c>
      <c r="I13201" s="99">
        <v>194.93191172031615</v>
      </c>
      <c r="J13201" s="96"/>
      <c r="K13201" s="96"/>
      <c r="L13201" s="96"/>
      <c r="M13201" s="96"/>
      <c r="N13201" s="96"/>
      <c r="O13201" s="96"/>
      <c r="P13201" s="96"/>
    </row>
    <row r="13202" spans="1:16" x14ac:dyDescent="0.25">
      <c r="A13202" s="97">
        <v>43829</v>
      </c>
      <c r="B13202" s="101">
        <v>91</v>
      </c>
      <c r="C13202" s="92" t="str">
        <f t="shared" si="618"/>
        <v>POST /events</v>
      </c>
      <c r="D13202" s="94" t="s">
        <v>208</v>
      </c>
      <c r="E13202" s="93" t="str">
        <f t="shared" si="619"/>
        <v>Notifications</v>
      </c>
      <c r="F13202" s="93" t="str">
        <f t="shared" si="620"/>
        <v>N</v>
      </c>
      <c r="G13202" s="104">
        <v>5875928.8842160022</v>
      </c>
      <c r="H13202" s="99">
        <v>11435.259247003476</v>
      </c>
      <c r="I13202" s="99">
        <v>99.259453093623364</v>
      </c>
      <c r="J13202" s="96"/>
      <c r="K13202" s="96"/>
      <c r="L13202" s="96"/>
      <c r="M13202" s="96"/>
      <c r="N13202" s="96"/>
      <c r="O13202" s="96"/>
      <c r="P13202" s="96"/>
    </row>
    <row r="13203" spans="1:16" x14ac:dyDescent="0.25">
      <c r="A13203" s="97">
        <v>43830</v>
      </c>
      <c r="B13203" s="101">
        <v>0</v>
      </c>
      <c r="C13203" s="92" t="str">
        <f t="shared" si="618"/>
        <v>OIDC endpoints for token IDs</v>
      </c>
      <c r="D13203" s="94" t="s">
        <v>207</v>
      </c>
      <c r="E13203" s="93" t="str">
        <f t="shared" si="619"/>
        <v>OIDC</v>
      </c>
      <c r="F13203" s="93" t="str">
        <f t="shared" si="620"/>
        <v>N</v>
      </c>
      <c r="G13203" s="111">
        <v>764498469.15817201</v>
      </c>
      <c r="H13203" s="99">
        <v>1904944.5305927077</v>
      </c>
      <c r="I13203" s="99">
        <v>563.47882483757462</v>
      </c>
      <c r="J13203" s="96"/>
      <c r="K13203" s="96"/>
      <c r="L13203" s="96"/>
      <c r="M13203" s="96"/>
      <c r="N13203" s="96"/>
      <c r="O13203" s="96"/>
      <c r="P13203" s="96"/>
    </row>
    <row r="13204" spans="1:16" x14ac:dyDescent="0.25">
      <c r="A13204" s="100">
        <v>43830</v>
      </c>
      <c r="B13204" s="101">
        <v>1</v>
      </c>
      <c r="C13204" s="92" t="str">
        <f t="shared" si="618"/>
        <v>POST /account-access-consents</v>
      </c>
      <c r="D13204" s="94" t="s">
        <v>207</v>
      </c>
      <c r="E13204" s="93" t="str">
        <f t="shared" si="619"/>
        <v>AISP</v>
      </c>
      <c r="F13204" s="93" t="str">
        <f t="shared" si="620"/>
        <v>N</v>
      </c>
      <c r="G13204" s="95">
        <v>725906.54348161444</v>
      </c>
      <c r="H13204" s="102">
        <v>28732.630833760923</v>
      </c>
      <c r="I13204" s="102">
        <v>90.612430277158523</v>
      </c>
      <c r="J13204" s="96"/>
      <c r="K13204" s="96"/>
      <c r="L13204" s="96"/>
      <c r="M13204" s="96"/>
      <c r="N13204" s="96"/>
      <c r="O13204" s="96"/>
      <c r="P13204" s="96"/>
    </row>
    <row r="13205" spans="1:16" x14ac:dyDescent="0.25">
      <c r="A13205" s="100">
        <v>43830</v>
      </c>
      <c r="B13205" s="101">
        <v>2</v>
      </c>
      <c r="C13205" s="92" t="str">
        <f t="shared" si="618"/>
        <v>GET /account-access-consents/{ConsentId}</v>
      </c>
      <c r="D13205" s="94" t="s">
        <v>207</v>
      </c>
      <c r="E13205" s="93" t="str">
        <f t="shared" si="619"/>
        <v>AISP</v>
      </c>
      <c r="F13205" s="93" t="str">
        <f t="shared" si="620"/>
        <v>N</v>
      </c>
      <c r="G13205" s="95">
        <v>1710558.4239990499</v>
      </c>
      <c r="H13205" s="102">
        <v>27195.958855648591</v>
      </c>
      <c r="I13205" s="102">
        <v>33.946710950825711</v>
      </c>
      <c r="J13205" s="96"/>
      <c r="K13205" s="96"/>
      <c r="L13205" s="96"/>
      <c r="M13205" s="96"/>
      <c r="N13205" s="96"/>
      <c r="O13205" s="96"/>
      <c r="P13205" s="96"/>
    </row>
    <row r="13206" spans="1:16" x14ac:dyDescent="0.25">
      <c r="A13206" s="100">
        <v>43830</v>
      </c>
      <c r="B13206" s="101">
        <v>3</v>
      </c>
      <c r="C13206" s="92" t="str">
        <f t="shared" si="618"/>
        <v>DELETE /account-access-consents/{ConsentId}</v>
      </c>
      <c r="D13206" s="94" t="s">
        <v>207</v>
      </c>
      <c r="E13206" s="93" t="str">
        <f t="shared" si="619"/>
        <v>AISP</v>
      </c>
      <c r="F13206" s="93" t="str">
        <f t="shared" si="620"/>
        <v>N</v>
      </c>
      <c r="G13206" s="95">
        <v>737599.87639146927</v>
      </c>
      <c r="H13206" s="102">
        <v>23801.095926342772</v>
      </c>
      <c r="I13206" s="102">
        <v>287.06093524861029</v>
      </c>
      <c r="J13206" s="96"/>
      <c r="K13206" s="96"/>
      <c r="L13206" s="96"/>
      <c r="M13206" s="96"/>
      <c r="N13206" s="96"/>
      <c r="O13206" s="96"/>
      <c r="P13206" s="96"/>
    </row>
    <row r="13207" spans="1:16" x14ac:dyDescent="0.25">
      <c r="A13207" s="100">
        <v>43830</v>
      </c>
      <c r="B13207" s="101">
        <v>4</v>
      </c>
      <c r="C13207" s="92" t="str">
        <f t="shared" si="618"/>
        <v>GET /accounts</v>
      </c>
      <c r="D13207" s="94" t="s">
        <v>207</v>
      </c>
      <c r="E13207" s="93" t="str">
        <f t="shared" si="619"/>
        <v>AISP</v>
      </c>
      <c r="F13207" s="93" t="str">
        <f t="shared" si="620"/>
        <v>Y</v>
      </c>
      <c r="G13207" s="95">
        <v>2131572.1848909375</v>
      </c>
      <c r="H13207" s="102">
        <v>32583.725453953506</v>
      </c>
      <c r="I13207" s="102">
        <v>71.302252239885064</v>
      </c>
      <c r="J13207" s="96"/>
      <c r="K13207" s="96"/>
      <c r="L13207" s="96"/>
      <c r="M13207" s="96"/>
      <c r="N13207" s="96"/>
      <c r="O13207" s="96"/>
      <c r="P13207" s="96"/>
    </row>
    <row r="13208" spans="1:16" x14ac:dyDescent="0.25">
      <c r="A13208" s="100">
        <v>43830</v>
      </c>
      <c r="B13208" s="101">
        <v>5</v>
      </c>
      <c r="C13208" s="92" t="str">
        <f t="shared" si="618"/>
        <v>GET /accounts/{AccountId}</v>
      </c>
      <c r="D13208" s="94" t="s">
        <v>207</v>
      </c>
      <c r="E13208" s="93" t="str">
        <f t="shared" si="619"/>
        <v>AISP</v>
      </c>
      <c r="F13208" s="93" t="str">
        <f t="shared" si="620"/>
        <v>Y</v>
      </c>
      <c r="G13208" s="95">
        <v>3185283.1578902593</v>
      </c>
      <c r="H13208" s="102">
        <v>39165.082568954254</v>
      </c>
      <c r="I13208" s="102">
        <v>90.240557021292574</v>
      </c>
      <c r="J13208" s="96"/>
      <c r="K13208" s="96"/>
      <c r="L13208" s="96"/>
      <c r="M13208" s="96"/>
      <c r="N13208" s="96"/>
      <c r="O13208" s="96"/>
      <c r="P13208" s="96"/>
    </row>
    <row r="13209" spans="1:16" x14ac:dyDescent="0.25">
      <c r="A13209" s="100">
        <v>43830</v>
      </c>
      <c r="B13209" s="101">
        <v>6</v>
      </c>
      <c r="C13209" s="92" t="str">
        <f t="shared" si="618"/>
        <v>GET /accounts/{AccountId}/balances</v>
      </c>
      <c r="D13209" s="94" t="s">
        <v>207</v>
      </c>
      <c r="E13209" s="93" t="str">
        <f t="shared" si="619"/>
        <v>AISP</v>
      </c>
      <c r="F13209" s="93" t="str">
        <f t="shared" si="620"/>
        <v>Y</v>
      </c>
      <c r="G13209" s="95">
        <v>2276108.7595480355</v>
      </c>
      <c r="H13209" s="102">
        <v>26964.859482276875</v>
      </c>
      <c r="I13209" s="102">
        <v>157.14643450284652</v>
      </c>
      <c r="J13209" s="96"/>
      <c r="K13209" s="96"/>
      <c r="L13209" s="96"/>
      <c r="M13209" s="96"/>
      <c r="N13209" s="96"/>
      <c r="O13209" s="96"/>
      <c r="P13209" s="96"/>
    </row>
    <row r="13210" spans="1:16" x14ac:dyDescent="0.25">
      <c r="A13210" s="100">
        <v>43830</v>
      </c>
      <c r="B13210" s="101">
        <v>7</v>
      </c>
      <c r="C13210" s="92" t="str">
        <f t="shared" si="618"/>
        <v>GET /balances</v>
      </c>
      <c r="D13210" s="94" t="s">
        <v>207</v>
      </c>
      <c r="E13210" s="93" t="str">
        <f t="shared" si="619"/>
        <v>AISP</v>
      </c>
      <c r="F13210" s="93" t="str">
        <f t="shared" si="620"/>
        <v>Y</v>
      </c>
      <c r="G13210" s="95">
        <v>1192753.5454452771</v>
      </c>
      <c r="H13210" s="102">
        <v>21021.101250465621</v>
      </c>
      <c r="I13210" s="102">
        <v>180.90540584048381</v>
      </c>
      <c r="J13210" s="96"/>
      <c r="K13210" s="96"/>
      <c r="L13210" s="96"/>
      <c r="M13210" s="96"/>
      <c r="N13210" s="96"/>
      <c r="O13210" s="96"/>
      <c r="P13210" s="96"/>
    </row>
    <row r="13211" spans="1:16" x14ac:dyDescent="0.25">
      <c r="A13211" s="100">
        <v>43830</v>
      </c>
      <c r="B13211" s="101">
        <v>8</v>
      </c>
      <c r="C13211" s="92" t="str">
        <f t="shared" si="618"/>
        <v>GET /accounts/{AccountId}/transactions</v>
      </c>
      <c r="D13211" s="94" t="s">
        <v>207</v>
      </c>
      <c r="E13211" s="93" t="str">
        <f t="shared" si="619"/>
        <v>AISP</v>
      </c>
      <c r="F13211" s="93" t="str">
        <f t="shared" si="620"/>
        <v>Y</v>
      </c>
      <c r="G13211" s="95">
        <v>40103756.91424492</v>
      </c>
      <c r="H13211" s="102">
        <v>20050.746192356059</v>
      </c>
      <c r="I13211" s="102">
        <v>196.49624744914755</v>
      </c>
      <c r="J13211" s="96"/>
      <c r="K13211" s="96"/>
      <c r="L13211" s="96"/>
      <c r="M13211" s="96"/>
      <c r="N13211" s="96"/>
      <c r="O13211" s="96"/>
      <c r="P13211" s="96"/>
    </row>
    <row r="13212" spans="1:16" x14ac:dyDescent="0.25">
      <c r="A13212" s="100">
        <v>43830</v>
      </c>
      <c r="B13212" s="101">
        <v>9</v>
      </c>
      <c r="C13212" s="92" t="str">
        <f t="shared" si="618"/>
        <v>GET /transactions</v>
      </c>
      <c r="D13212" s="94" t="s">
        <v>207</v>
      </c>
      <c r="E13212" s="93" t="str">
        <f t="shared" si="619"/>
        <v>AISP</v>
      </c>
      <c r="F13212" s="93" t="str">
        <f t="shared" si="620"/>
        <v>Y</v>
      </c>
      <c r="G13212" s="95">
        <v>413736243.31969851</v>
      </c>
      <c r="H13212" s="102">
        <v>42303.024879716744</v>
      </c>
      <c r="I13212" s="102">
        <v>37.582302514159032</v>
      </c>
      <c r="J13212" s="96"/>
      <c r="K13212" s="96"/>
      <c r="L13212" s="96"/>
      <c r="M13212" s="96"/>
      <c r="N13212" s="96"/>
      <c r="O13212" s="96"/>
      <c r="P13212" s="96"/>
    </row>
    <row r="13213" spans="1:16" x14ac:dyDescent="0.25">
      <c r="A13213" s="100">
        <v>43830</v>
      </c>
      <c r="B13213" s="101">
        <v>10</v>
      </c>
      <c r="C13213" s="92" t="str">
        <f t="shared" si="618"/>
        <v>GET /accounts/{AccountId}/beneficiaries</v>
      </c>
      <c r="D13213" s="94" t="s">
        <v>207</v>
      </c>
      <c r="E13213" s="93" t="str">
        <f t="shared" si="619"/>
        <v>AISP</v>
      </c>
      <c r="F13213" s="93" t="str">
        <f t="shared" si="620"/>
        <v>Y</v>
      </c>
      <c r="G13213" s="95">
        <v>2213550.681853828</v>
      </c>
      <c r="H13213" s="102">
        <v>31492.920541430703</v>
      </c>
      <c r="I13213" s="102">
        <v>140.42575296636898</v>
      </c>
      <c r="J13213" s="96"/>
      <c r="K13213" s="96"/>
      <c r="L13213" s="96"/>
      <c r="M13213" s="96"/>
      <c r="N13213" s="96"/>
      <c r="O13213" s="96"/>
      <c r="P13213" s="96"/>
    </row>
    <row r="13214" spans="1:16" x14ac:dyDescent="0.25">
      <c r="A13214" s="100">
        <v>43830</v>
      </c>
      <c r="B13214" s="101">
        <v>11</v>
      </c>
      <c r="C13214" s="92" t="str">
        <f t="shared" si="618"/>
        <v>GET /beneficiaries</v>
      </c>
      <c r="D13214" s="94" t="s">
        <v>207</v>
      </c>
      <c r="E13214" s="93" t="str">
        <f t="shared" si="619"/>
        <v>AISP</v>
      </c>
      <c r="F13214" s="93" t="str">
        <f t="shared" si="620"/>
        <v>Y</v>
      </c>
      <c r="G13214" s="95">
        <v>3099862.8275483609</v>
      </c>
      <c r="H13214" s="102">
        <v>37376.67300975461</v>
      </c>
      <c r="I13214" s="102">
        <v>35.262311759028883</v>
      </c>
      <c r="J13214" s="96"/>
      <c r="K13214" s="96"/>
      <c r="L13214" s="96"/>
      <c r="M13214" s="96"/>
      <c r="N13214" s="96"/>
      <c r="O13214" s="96"/>
      <c r="P13214" s="96"/>
    </row>
    <row r="13215" spans="1:16" x14ac:dyDescent="0.25">
      <c r="A13215" s="100">
        <v>43830</v>
      </c>
      <c r="B13215" s="101">
        <v>12</v>
      </c>
      <c r="C13215" s="92" t="str">
        <f t="shared" si="618"/>
        <v>GET /accounts/{AccountId}/direct-debits</v>
      </c>
      <c r="D13215" s="94" t="s">
        <v>207</v>
      </c>
      <c r="E13215" s="93" t="str">
        <f t="shared" si="619"/>
        <v>AISP</v>
      </c>
      <c r="F13215" s="93" t="str">
        <f t="shared" si="620"/>
        <v>Y</v>
      </c>
      <c r="G13215" s="95">
        <v>2330374.2835656907</v>
      </c>
      <c r="H13215" s="102">
        <v>33095.408993107529</v>
      </c>
      <c r="I13215" s="102">
        <v>202.90134228555908</v>
      </c>
      <c r="J13215" s="96"/>
      <c r="K13215" s="96"/>
      <c r="L13215" s="96"/>
      <c r="M13215" s="96"/>
      <c r="N13215" s="96"/>
      <c r="O13215" s="96"/>
      <c r="P13215" s="96"/>
    </row>
    <row r="13216" spans="1:16" x14ac:dyDescent="0.25">
      <c r="A13216" s="100">
        <v>43830</v>
      </c>
      <c r="B13216" s="101">
        <v>13</v>
      </c>
      <c r="C13216" s="92" t="str">
        <f t="shared" si="618"/>
        <v>GET /direct-debits</v>
      </c>
      <c r="D13216" s="94" t="s">
        <v>207</v>
      </c>
      <c r="E13216" s="93" t="str">
        <f t="shared" si="619"/>
        <v>AISP</v>
      </c>
      <c r="F13216" s="93" t="str">
        <f t="shared" si="620"/>
        <v>Y</v>
      </c>
      <c r="G13216" s="95">
        <v>1975750.1552469693</v>
      </c>
      <c r="H13216" s="102">
        <v>24073.171407668076</v>
      </c>
      <c r="I13216" s="102">
        <v>237.7430228741365</v>
      </c>
      <c r="J13216" s="96"/>
      <c r="K13216" s="96"/>
      <c r="L13216" s="96"/>
      <c r="M13216" s="96"/>
      <c r="N13216" s="96"/>
      <c r="O13216" s="96"/>
      <c r="P13216" s="96"/>
    </row>
    <row r="13217" spans="1:16" x14ac:dyDescent="0.25">
      <c r="A13217" s="100">
        <v>43830</v>
      </c>
      <c r="B13217" s="101">
        <v>14</v>
      </c>
      <c r="C13217" s="92" t="str">
        <f t="shared" si="618"/>
        <v>GET /accounts/{AccountId}/standing-orders</v>
      </c>
      <c r="D13217" s="94" t="s">
        <v>207</v>
      </c>
      <c r="E13217" s="93" t="str">
        <f t="shared" si="619"/>
        <v>AISP</v>
      </c>
      <c r="F13217" s="93" t="str">
        <f t="shared" si="620"/>
        <v>Y</v>
      </c>
      <c r="G13217" s="95">
        <v>1044897.9512781536</v>
      </c>
      <c r="H13217" s="102">
        <v>18388.625466543854</v>
      </c>
      <c r="I13217" s="102">
        <v>151.0943395003093</v>
      </c>
      <c r="J13217" s="96"/>
      <c r="K13217" s="96"/>
      <c r="L13217" s="96"/>
      <c r="M13217" s="96"/>
      <c r="N13217" s="96"/>
      <c r="O13217" s="96"/>
      <c r="P13217" s="96"/>
    </row>
    <row r="13218" spans="1:16" x14ac:dyDescent="0.25">
      <c r="A13218" s="100">
        <v>43830</v>
      </c>
      <c r="B13218" s="101">
        <v>15</v>
      </c>
      <c r="C13218" s="92" t="str">
        <f t="shared" si="618"/>
        <v>GET /standing-orders</v>
      </c>
      <c r="D13218" s="94" t="s">
        <v>207</v>
      </c>
      <c r="E13218" s="93" t="str">
        <f t="shared" si="619"/>
        <v>AISP</v>
      </c>
      <c r="F13218" s="93" t="str">
        <f t="shared" si="620"/>
        <v>Y</v>
      </c>
      <c r="G13218" s="95">
        <v>1588267.261284793</v>
      </c>
      <c r="H13218" s="102">
        <v>48079.081397939823</v>
      </c>
      <c r="I13218" s="102">
        <v>155.99802841427663</v>
      </c>
      <c r="J13218" s="96"/>
      <c r="K13218" s="96"/>
      <c r="L13218" s="96"/>
      <c r="M13218" s="96"/>
      <c r="N13218" s="96"/>
      <c r="O13218" s="96"/>
      <c r="P13218" s="96"/>
    </row>
    <row r="13219" spans="1:16" x14ac:dyDescent="0.25">
      <c r="A13219" s="100">
        <v>43830</v>
      </c>
      <c r="B13219" s="101">
        <v>16</v>
      </c>
      <c r="C13219" s="92" t="str">
        <f t="shared" si="618"/>
        <v>GET /accounts/{AccountId}/product</v>
      </c>
      <c r="D13219" s="94" t="s">
        <v>207</v>
      </c>
      <c r="E13219" s="93" t="str">
        <f t="shared" si="619"/>
        <v>AISP</v>
      </c>
      <c r="F13219" s="93" t="str">
        <f t="shared" si="620"/>
        <v>Y</v>
      </c>
      <c r="G13219" s="95">
        <v>399160.0145058569</v>
      </c>
      <c r="H13219" s="102">
        <v>5265.1733201350926</v>
      </c>
      <c r="I13219" s="102">
        <v>185.5785118882425</v>
      </c>
      <c r="J13219" s="96"/>
      <c r="K13219" s="96"/>
      <c r="L13219" s="96"/>
      <c r="M13219" s="96"/>
      <c r="N13219" s="96"/>
      <c r="O13219" s="96"/>
      <c r="P13219" s="96"/>
    </row>
    <row r="13220" spans="1:16" x14ac:dyDescent="0.25">
      <c r="A13220" s="100">
        <v>43830</v>
      </c>
      <c r="B13220" s="101">
        <v>17</v>
      </c>
      <c r="C13220" s="92" t="str">
        <f t="shared" si="618"/>
        <v>GET /products</v>
      </c>
      <c r="D13220" s="94" t="s">
        <v>207</v>
      </c>
      <c r="E13220" s="93" t="str">
        <f t="shared" si="619"/>
        <v>AISP</v>
      </c>
      <c r="F13220" s="93" t="str">
        <f t="shared" si="620"/>
        <v>Y</v>
      </c>
      <c r="G13220" s="95">
        <v>1015398.5348862583</v>
      </c>
      <c r="H13220" s="102">
        <v>30683.454276526143</v>
      </c>
      <c r="I13220" s="102">
        <v>223.43937563884256</v>
      </c>
      <c r="J13220" s="96"/>
      <c r="K13220" s="96"/>
      <c r="L13220" s="96"/>
      <c r="M13220" s="96"/>
      <c r="N13220" s="96"/>
      <c r="O13220" s="96"/>
      <c r="P13220" s="96"/>
    </row>
    <row r="13221" spans="1:16" x14ac:dyDescent="0.25">
      <c r="A13221" s="100">
        <v>43830</v>
      </c>
      <c r="B13221" s="101">
        <v>18</v>
      </c>
      <c r="C13221" s="92" t="str">
        <f t="shared" si="618"/>
        <v>GET /accounts/{AccountId}/offers</v>
      </c>
      <c r="D13221" s="94" t="s">
        <v>207</v>
      </c>
      <c r="E13221" s="93" t="str">
        <f t="shared" si="619"/>
        <v>AISP</v>
      </c>
      <c r="F13221" s="93" t="str">
        <f t="shared" si="620"/>
        <v>Y</v>
      </c>
      <c r="G13221" s="95">
        <v>971321.54921538383</v>
      </c>
      <c r="H13221" s="102">
        <v>38662.583812647157</v>
      </c>
      <c r="I13221" s="102">
        <v>309.35694574726432</v>
      </c>
      <c r="J13221" s="96"/>
      <c r="K13221" s="96"/>
      <c r="L13221" s="96"/>
      <c r="M13221" s="96"/>
      <c r="N13221" s="96"/>
      <c r="O13221" s="96"/>
      <c r="P13221" s="96"/>
    </row>
    <row r="13222" spans="1:16" x14ac:dyDescent="0.25">
      <c r="A13222" s="100">
        <v>43830</v>
      </c>
      <c r="B13222" s="101">
        <v>19</v>
      </c>
      <c r="C13222" s="92" t="str">
        <f t="shared" si="618"/>
        <v>GET /offers</v>
      </c>
      <c r="D13222" s="94" t="s">
        <v>207</v>
      </c>
      <c r="E13222" s="93" t="str">
        <f t="shared" si="619"/>
        <v>AISP</v>
      </c>
      <c r="F13222" s="93" t="str">
        <f t="shared" si="620"/>
        <v>Y</v>
      </c>
      <c r="G13222" s="95">
        <v>3789034.758922115</v>
      </c>
      <c r="H13222" s="102">
        <v>38561.888451570281</v>
      </c>
      <c r="I13222" s="102">
        <v>171.03313417520016</v>
      </c>
      <c r="J13222" s="96"/>
      <c r="K13222" s="96"/>
      <c r="L13222" s="96"/>
      <c r="M13222" s="96"/>
      <c r="N13222" s="96"/>
      <c r="O13222" s="96"/>
      <c r="P13222" s="96"/>
    </row>
    <row r="13223" spans="1:16" x14ac:dyDescent="0.25">
      <c r="A13223" s="100">
        <v>43830</v>
      </c>
      <c r="B13223" s="101">
        <v>20</v>
      </c>
      <c r="C13223" s="92" t="str">
        <f t="shared" si="618"/>
        <v>GET /accounts/{AccountId}/party</v>
      </c>
      <c r="D13223" s="94" t="s">
        <v>207</v>
      </c>
      <c r="E13223" s="93" t="str">
        <f t="shared" si="619"/>
        <v>AISP</v>
      </c>
      <c r="F13223" s="93" t="str">
        <f t="shared" si="620"/>
        <v>Y</v>
      </c>
      <c r="G13223" s="95">
        <v>1296262.3864367306</v>
      </c>
      <c r="H13223" s="102">
        <v>53150.232246115658</v>
      </c>
      <c r="I13223" s="102">
        <v>0</v>
      </c>
      <c r="J13223" s="96"/>
      <c r="K13223" s="96"/>
      <c r="L13223" s="96"/>
      <c r="M13223" s="96"/>
      <c r="N13223" s="96"/>
      <c r="O13223" s="96"/>
      <c r="P13223" s="96"/>
    </row>
    <row r="13224" spans="1:16" x14ac:dyDescent="0.25">
      <c r="A13224" s="100">
        <v>43830</v>
      </c>
      <c r="B13224" s="101">
        <v>21</v>
      </c>
      <c r="C13224" s="92" t="str">
        <f t="shared" si="618"/>
        <v>GET /party</v>
      </c>
      <c r="D13224" s="94" t="s">
        <v>207</v>
      </c>
      <c r="E13224" s="93" t="str">
        <f t="shared" si="619"/>
        <v>AISP</v>
      </c>
      <c r="F13224" s="93" t="str">
        <f t="shared" si="620"/>
        <v>Y</v>
      </c>
      <c r="G13224" s="95">
        <v>1004450.4123553482</v>
      </c>
      <c r="H13224" s="102">
        <v>10891.498357005972</v>
      </c>
      <c r="I13224" s="102">
        <v>410.09722489175272</v>
      </c>
      <c r="J13224" s="96"/>
      <c r="K13224" s="96"/>
      <c r="L13224" s="96"/>
      <c r="M13224" s="96"/>
      <c r="N13224" s="96"/>
      <c r="O13224" s="96"/>
      <c r="P13224" s="96"/>
    </row>
    <row r="13225" spans="1:16" x14ac:dyDescent="0.25">
      <c r="A13225" s="100">
        <v>43830</v>
      </c>
      <c r="B13225" s="101">
        <v>22</v>
      </c>
      <c r="C13225" s="92" t="str">
        <f t="shared" si="618"/>
        <v>GET /accounts/{AccountId}/scheduled-payments</v>
      </c>
      <c r="D13225" s="94" t="s">
        <v>207</v>
      </c>
      <c r="E13225" s="93" t="str">
        <f t="shared" si="619"/>
        <v>AISP</v>
      </c>
      <c r="F13225" s="93" t="str">
        <f t="shared" si="620"/>
        <v>Y</v>
      </c>
      <c r="G13225" s="95">
        <v>1144663.9445968757</v>
      </c>
      <c r="H13225" s="102">
        <v>32070.351777909396</v>
      </c>
      <c r="I13225" s="102">
        <v>3.0877436485482899</v>
      </c>
      <c r="J13225" s="96"/>
      <c r="K13225" s="96"/>
      <c r="L13225" s="96"/>
      <c r="M13225" s="96"/>
      <c r="N13225" s="96"/>
      <c r="O13225" s="96"/>
      <c r="P13225" s="96"/>
    </row>
    <row r="13226" spans="1:16" x14ac:dyDescent="0.25">
      <c r="A13226" s="100">
        <v>43830</v>
      </c>
      <c r="B13226" s="101">
        <v>23</v>
      </c>
      <c r="C13226" s="92" t="str">
        <f t="shared" si="618"/>
        <v>GET /scheduled-payments</v>
      </c>
      <c r="D13226" s="94" t="s">
        <v>207</v>
      </c>
      <c r="E13226" s="93" t="str">
        <f t="shared" si="619"/>
        <v>AISP</v>
      </c>
      <c r="F13226" s="93" t="str">
        <f t="shared" si="620"/>
        <v>Y</v>
      </c>
      <c r="G13226" s="95">
        <v>2361781.8514767541</v>
      </c>
      <c r="H13226" s="102">
        <v>32128.019800256156</v>
      </c>
      <c r="I13226" s="102">
        <v>90.569230793901482</v>
      </c>
      <c r="J13226" s="96"/>
      <c r="K13226" s="96"/>
      <c r="L13226" s="96"/>
      <c r="M13226" s="96"/>
      <c r="N13226" s="96"/>
      <c r="O13226" s="96"/>
      <c r="P13226" s="96"/>
    </row>
    <row r="13227" spans="1:16" x14ac:dyDescent="0.25">
      <c r="A13227" s="100">
        <v>43830</v>
      </c>
      <c r="B13227" s="101">
        <v>24</v>
      </c>
      <c r="C13227" s="92" t="str">
        <f t="shared" si="618"/>
        <v>GET /accounts/{AccountId}/statements</v>
      </c>
      <c r="D13227" s="94" t="s">
        <v>207</v>
      </c>
      <c r="E13227" s="93" t="str">
        <f t="shared" si="619"/>
        <v>AISP</v>
      </c>
      <c r="F13227" s="93" t="str">
        <f t="shared" si="620"/>
        <v>Y</v>
      </c>
      <c r="G13227" s="95">
        <v>981517.08921698201</v>
      </c>
      <c r="H13227" s="101">
        <v>14904.866080619173</v>
      </c>
      <c r="I13227" s="101">
        <v>148.28997882320724</v>
      </c>
      <c r="J13227" s="96"/>
      <c r="K13227" s="96"/>
      <c r="L13227" s="96"/>
      <c r="M13227" s="96"/>
      <c r="N13227" s="96"/>
      <c r="O13227" s="96"/>
      <c r="P13227" s="96"/>
    </row>
    <row r="13228" spans="1:16" x14ac:dyDescent="0.25">
      <c r="A13228" s="100">
        <v>43830</v>
      </c>
      <c r="B13228" s="101">
        <v>25</v>
      </c>
      <c r="C13228" s="92" t="str">
        <f t="shared" si="618"/>
        <v>GET /accounts/{AccountId}/statements/{StatementId}</v>
      </c>
      <c r="D13228" s="94" t="s">
        <v>207</v>
      </c>
      <c r="E13228" s="93" t="str">
        <f t="shared" si="619"/>
        <v>AISP</v>
      </c>
      <c r="F13228" s="93" t="str">
        <f t="shared" si="620"/>
        <v>Y</v>
      </c>
      <c r="G13228" s="95">
        <v>1389601.7748234109</v>
      </c>
      <c r="H13228" s="101">
        <v>25091.378136278043</v>
      </c>
      <c r="I13228" s="101">
        <v>124.57833124780738</v>
      </c>
      <c r="J13228" s="96"/>
      <c r="K13228" s="96"/>
      <c r="L13228" s="96"/>
      <c r="M13228" s="96"/>
      <c r="N13228" s="96"/>
      <c r="O13228" s="96"/>
      <c r="P13228" s="96"/>
    </row>
    <row r="13229" spans="1:16" x14ac:dyDescent="0.25">
      <c r="A13229" s="100">
        <v>43830</v>
      </c>
      <c r="B13229" s="101">
        <v>26</v>
      </c>
      <c r="C13229" s="92" t="str">
        <f t="shared" si="618"/>
        <v>GET /accounts/{AccountId}/statements/{StatementId}/file</v>
      </c>
      <c r="D13229" s="94" t="s">
        <v>207</v>
      </c>
      <c r="E13229" s="93" t="str">
        <f t="shared" si="619"/>
        <v>AISP</v>
      </c>
      <c r="F13229" s="93" t="str">
        <f t="shared" si="620"/>
        <v>Y</v>
      </c>
      <c r="G13229" s="95">
        <v>2596683.7074213964</v>
      </c>
      <c r="H13229" s="101">
        <v>25015.446680850386</v>
      </c>
      <c r="I13229" s="101">
        <v>97.051483957384178</v>
      </c>
      <c r="J13229" s="96"/>
      <c r="K13229" s="96"/>
      <c r="L13229" s="96"/>
      <c r="M13229" s="96"/>
      <c r="N13229" s="96"/>
      <c r="O13229" s="96"/>
      <c r="P13229" s="96"/>
    </row>
    <row r="13230" spans="1:16" x14ac:dyDescent="0.25">
      <c r="A13230" s="100">
        <v>43830</v>
      </c>
      <c r="B13230" s="101">
        <v>27</v>
      </c>
      <c r="C13230" s="92" t="str">
        <f t="shared" si="618"/>
        <v>GET /accounts/{AccountId}/statements/{StatementId}/transactions</v>
      </c>
      <c r="D13230" s="94" t="s">
        <v>207</v>
      </c>
      <c r="E13230" s="93" t="str">
        <f t="shared" si="619"/>
        <v>AISP</v>
      </c>
      <c r="F13230" s="93" t="str">
        <f t="shared" si="620"/>
        <v>Y</v>
      </c>
      <c r="G13230" s="95">
        <v>33057481.596700154</v>
      </c>
      <c r="H13230" s="101">
        <v>7698.520559386785</v>
      </c>
      <c r="I13230" s="101">
        <v>279.97767420748545</v>
      </c>
      <c r="J13230" s="96"/>
      <c r="K13230" s="96"/>
      <c r="L13230" s="96"/>
      <c r="M13230" s="96"/>
      <c r="N13230" s="96"/>
      <c r="O13230" s="96"/>
      <c r="P13230" s="96"/>
    </row>
    <row r="13231" spans="1:16" x14ac:dyDescent="0.25">
      <c r="A13231" s="100">
        <v>43830</v>
      </c>
      <c r="B13231" s="101">
        <v>28</v>
      </c>
      <c r="C13231" s="92" t="str">
        <f t="shared" si="618"/>
        <v>GET /statements</v>
      </c>
      <c r="D13231" s="94" t="s">
        <v>207</v>
      </c>
      <c r="E13231" s="93" t="str">
        <f t="shared" si="619"/>
        <v>AISP</v>
      </c>
      <c r="F13231" s="93" t="str">
        <f t="shared" si="620"/>
        <v>Y</v>
      </c>
      <c r="G13231" s="95">
        <v>4261369.5443425961</v>
      </c>
      <c r="H13231" s="101">
        <v>42129.995409557021</v>
      </c>
      <c r="I13231" s="101">
        <v>67.443743931903569</v>
      </c>
      <c r="J13231" s="96"/>
      <c r="K13231" s="96"/>
      <c r="L13231" s="96"/>
      <c r="M13231" s="96"/>
      <c r="N13231" s="96"/>
      <c r="O13231" s="96"/>
      <c r="P13231" s="96"/>
    </row>
    <row r="13232" spans="1:16" x14ac:dyDescent="0.25">
      <c r="A13232" s="100">
        <v>43830</v>
      </c>
      <c r="B13232" s="101">
        <v>29</v>
      </c>
      <c r="C13232" s="92" t="str">
        <f t="shared" si="618"/>
        <v>POST /domestic-payment-consents</v>
      </c>
      <c r="D13232" s="94" t="s">
        <v>207</v>
      </c>
      <c r="E13232" s="93" t="str">
        <f t="shared" si="619"/>
        <v>PISP</v>
      </c>
      <c r="F13232" s="93" t="str">
        <f t="shared" si="620"/>
        <v>N</v>
      </c>
      <c r="G13232" s="95">
        <v>3920606.5899426518</v>
      </c>
      <c r="H13232" s="102">
        <v>8567.2684304660161</v>
      </c>
      <c r="I13232" s="102">
        <v>95.581625636587887</v>
      </c>
      <c r="J13232" s="96"/>
      <c r="K13232" s="96"/>
      <c r="L13232" s="96"/>
      <c r="M13232" s="96"/>
      <c r="N13232" s="96"/>
      <c r="O13232" s="96"/>
      <c r="P13232" s="96"/>
    </row>
    <row r="13233" spans="1:16" x14ac:dyDescent="0.25">
      <c r="A13233" s="100">
        <v>43830</v>
      </c>
      <c r="B13233" s="101">
        <v>30</v>
      </c>
      <c r="C13233" s="92" t="str">
        <f t="shared" si="618"/>
        <v>GET /domestic-payment-consents/{ConsentId}</v>
      </c>
      <c r="D13233" s="94" t="s">
        <v>207</v>
      </c>
      <c r="E13233" s="93" t="str">
        <f t="shared" si="619"/>
        <v>PISP</v>
      </c>
      <c r="F13233" s="93" t="str">
        <f t="shared" si="620"/>
        <v>N</v>
      </c>
      <c r="G13233" s="95">
        <v>16019317.909482649</v>
      </c>
      <c r="H13233" s="102">
        <v>17245.87975035805</v>
      </c>
      <c r="I13233" s="102">
        <v>164.0294496865329</v>
      </c>
      <c r="J13233" s="96"/>
      <c r="K13233" s="96"/>
      <c r="L13233" s="96"/>
      <c r="M13233" s="96"/>
      <c r="N13233" s="96"/>
      <c r="O13233" s="96"/>
      <c r="P13233" s="96"/>
    </row>
    <row r="13234" spans="1:16" x14ac:dyDescent="0.25">
      <c r="A13234" s="100">
        <v>43830</v>
      </c>
      <c r="B13234" s="101">
        <v>31</v>
      </c>
      <c r="C13234" s="92" t="str">
        <f t="shared" si="618"/>
        <v>POST /domestic-payments</v>
      </c>
      <c r="D13234" s="94" t="s">
        <v>207</v>
      </c>
      <c r="E13234" s="93" t="str">
        <f t="shared" si="619"/>
        <v>PISP</v>
      </c>
      <c r="F13234" s="93" t="str">
        <f t="shared" si="620"/>
        <v>Y</v>
      </c>
      <c r="G13234" s="95">
        <v>5206494.3869211832</v>
      </c>
      <c r="H13234" s="102">
        <v>14861.660778228837</v>
      </c>
      <c r="I13234" s="102">
        <v>6.5579006054263598</v>
      </c>
      <c r="J13234" s="96"/>
      <c r="K13234" s="96"/>
      <c r="L13234" s="96"/>
      <c r="M13234" s="96"/>
      <c r="N13234" s="96"/>
      <c r="O13234" s="96"/>
      <c r="P13234" s="96"/>
    </row>
    <row r="13235" spans="1:16" x14ac:dyDescent="0.25">
      <c r="A13235" s="100">
        <v>43830</v>
      </c>
      <c r="B13235" s="101">
        <v>32</v>
      </c>
      <c r="C13235" s="92" t="str">
        <f t="shared" si="618"/>
        <v>GET /domestic-payments/{DomesticPaymentId}</v>
      </c>
      <c r="D13235" s="94" t="s">
        <v>207</v>
      </c>
      <c r="E13235" s="93" t="str">
        <f t="shared" si="619"/>
        <v>PISP</v>
      </c>
      <c r="F13235" s="93" t="str">
        <f t="shared" si="620"/>
        <v>Y</v>
      </c>
      <c r="G13235" s="95">
        <v>40419287.146642387</v>
      </c>
      <c r="H13235" s="102">
        <v>44243.056987034201</v>
      </c>
      <c r="I13235" s="102">
        <v>77.47642767740335</v>
      </c>
      <c r="J13235" s="96"/>
      <c r="K13235" s="96"/>
      <c r="L13235" s="96"/>
      <c r="M13235" s="96"/>
      <c r="N13235" s="96"/>
      <c r="O13235" s="96"/>
      <c r="P13235" s="96"/>
    </row>
    <row r="13236" spans="1:16" x14ac:dyDescent="0.25">
      <c r="A13236" s="100">
        <v>43830</v>
      </c>
      <c r="B13236" s="101">
        <v>33</v>
      </c>
      <c r="C13236" s="92" t="str">
        <f t="shared" si="618"/>
        <v>POST /domestic-scheduled-payment-consents</v>
      </c>
      <c r="D13236" s="94" t="s">
        <v>207</v>
      </c>
      <c r="E13236" s="93" t="str">
        <f t="shared" si="619"/>
        <v>PISP</v>
      </c>
      <c r="F13236" s="93" t="str">
        <f t="shared" si="620"/>
        <v>N</v>
      </c>
      <c r="G13236" s="95">
        <v>19667840.930120829</v>
      </c>
      <c r="H13236" s="102">
        <v>18784.079972821091</v>
      </c>
      <c r="I13236" s="102">
        <v>123.17064144861129</v>
      </c>
      <c r="J13236" s="96"/>
      <c r="K13236" s="96"/>
      <c r="L13236" s="96"/>
      <c r="M13236" s="96"/>
      <c r="N13236" s="96"/>
      <c r="O13236" s="96"/>
      <c r="P13236" s="96"/>
    </row>
    <row r="13237" spans="1:16" x14ac:dyDescent="0.25">
      <c r="A13237" s="100">
        <v>43830</v>
      </c>
      <c r="B13237" s="101">
        <v>34</v>
      </c>
      <c r="C13237" s="92" t="str">
        <f t="shared" si="618"/>
        <v>GET /domestic-scheduled-payment-consents/{ConsentId}</v>
      </c>
      <c r="D13237" s="94" t="s">
        <v>207</v>
      </c>
      <c r="E13237" s="93" t="str">
        <f t="shared" si="619"/>
        <v>PISP</v>
      </c>
      <c r="F13237" s="93" t="str">
        <f t="shared" si="620"/>
        <v>N</v>
      </c>
      <c r="G13237" s="95">
        <v>13138269.821059376</v>
      </c>
      <c r="H13237" s="102">
        <v>13279.124722240158</v>
      </c>
      <c r="I13237" s="102">
        <v>92.196641597103124</v>
      </c>
      <c r="J13237" s="96"/>
      <c r="K13237" s="96"/>
      <c r="L13237" s="96"/>
      <c r="M13237" s="96"/>
      <c r="N13237" s="96"/>
      <c r="O13237" s="96"/>
      <c r="P13237" s="96"/>
    </row>
    <row r="13238" spans="1:16" x14ac:dyDescent="0.25">
      <c r="A13238" s="100">
        <v>43830</v>
      </c>
      <c r="B13238" s="101">
        <v>35</v>
      </c>
      <c r="C13238" s="92" t="str">
        <f t="shared" si="618"/>
        <v>POST /domestic-scheduled-payments</v>
      </c>
      <c r="D13238" s="94" t="s">
        <v>207</v>
      </c>
      <c r="E13238" s="93" t="str">
        <f t="shared" si="619"/>
        <v>PISP</v>
      </c>
      <c r="F13238" s="93" t="str">
        <f t="shared" si="620"/>
        <v>Y</v>
      </c>
      <c r="G13238" s="95">
        <v>31567058.247080147</v>
      </c>
      <c r="H13238" s="102">
        <v>47652.200533084935</v>
      </c>
      <c r="I13238" s="102">
        <v>159.99431581441621</v>
      </c>
      <c r="J13238" s="96"/>
      <c r="K13238" s="96"/>
      <c r="L13238" s="96"/>
      <c r="M13238" s="96"/>
      <c r="N13238" s="96"/>
      <c r="O13238" s="96"/>
      <c r="P13238" s="96"/>
    </row>
    <row r="13239" spans="1:16" x14ac:dyDescent="0.25">
      <c r="A13239" s="100">
        <v>43830</v>
      </c>
      <c r="B13239" s="101">
        <v>36</v>
      </c>
      <c r="C13239" s="92" t="str">
        <f t="shared" si="618"/>
        <v>GET /domestic-scheduled-payments/{DomesticScheduledPaymentId}</v>
      </c>
      <c r="D13239" s="94" t="s">
        <v>207</v>
      </c>
      <c r="E13239" s="93" t="str">
        <f t="shared" si="619"/>
        <v>PISP</v>
      </c>
      <c r="F13239" s="93" t="str">
        <f t="shared" si="620"/>
        <v>Y</v>
      </c>
      <c r="G13239" s="95">
        <v>16213630.086961091</v>
      </c>
      <c r="H13239" s="102">
        <v>32363.027304197407</v>
      </c>
      <c r="I13239" s="102">
        <v>82.388095412143883</v>
      </c>
      <c r="J13239" s="96"/>
      <c r="K13239" s="96"/>
      <c r="L13239" s="96"/>
      <c r="M13239" s="96"/>
      <c r="N13239" s="96"/>
      <c r="O13239" s="96"/>
      <c r="P13239" s="96"/>
    </row>
    <row r="13240" spans="1:16" x14ac:dyDescent="0.25">
      <c r="A13240" s="100">
        <v>43830</v>
      </c>
      <c r="B13240" s="101">
        <v>37</v>
      </c>
      <c r="C13240" s="92" t="str">
        <f t="shared" si="618"/>
        <v>POST /domestic-standing-order-consents</v>
      </c>
      <c r="D13240" s="94" t="s">
        <v>207</v>
      </c>
      <c r="E13240" s="93" t="str">
        <f t="shared" si="619"/>
        <v>PISP</v>
      </c>
      <c r="F13240" s="93" t="str">
        <f t="shared" si="620"/>
        <v>N</v>
      </c>
      <c r="G13240" s="95">
        <v>27724544.870633807</v>
      </c>
      <c r="H13240" s="102">
        <v>23564.923859842889</v>
      </c>
      <c r="I13240" s="102">
        <v>236.62227366960505</v>
      </c>
      <c r="J13240" s="96"/>
      <c r="K13240" s="96"/>
      <c r="L13240" s="96"/>
      <c r="M13240" s="96"/>
      <c r="N13240" s="96"/>
      <c r="O13240" s="96"/>
      <c r="P13240" s="96"/>
    </row>
    <row r="13241" spans="1:16" x14ac:dyDescent="0.25">
      <c r="A13241" s="100">
        <v>43830</v>
      </c>
      <c r="B13241" s="101">
        <v>38</v>
      </c>
      <c r="C13241" s="92" t="str">
        <f t="shared" si="618"/>
        <v>GET /domestic-standing-order-consents/{ConsentId}</v>
      </c>
      <c r="D13241" s="94" t="s">
        <v>207</v>
      </c>
      <c r="E13241" s="93" t="str">
        <f t="shared" si="619"/>
        <v>PISP</v>
      </c>
      <c r="F13241" s="93" t="str">
        <f t="shared" si="620"/>
        <v>N</v>
      </c>
      <c r="G13241" s="95">
        <v>26366640.083463855</v>
      </c>
      <c r="H13241" s="102">
        <v>30483.319550582357</v>
      </c>
      <c r="I13241" s="102">
        <v>213.19262895002694</v>
      </c>
      <c r="J13241" s="96"/>
      <c r="K13241" s="96"/>
      <c r="L13241" s="96"/>
      <c r="M13241" s="96"/>
      <c r="N13241" s="96"/>
      <c r="O13241" s="96"/>
      <c r="P13241" s="96"/>
    </row>
    <row r="13242" spans="1:16" x14ac:dyDescent="0.25">
      <c r="A13242" s="100">
        <v>43830</v>
      </c>
      <c r="B13242" s="101">
        <v>39</v>
      </c>
      <c r="C13242" s="92" t="str">
        <f t="shared" si="618"/>
        <v>POST /domestic-standing-orders</v>
      </c>
      <c r="D13242" s="94" t="s">
        <v>207</v>
      </c>
      <c r="E13242" s="93" t="str">
        <f t="shared" si="619"/>
        <v>PISP</v>
      </c>
      <c r="F13242" s="93" t="str">
        <f t="shared" si="620"/>
        <v>Y</v>
      </c>
      <c r="G13242" s="95">
        <v>8364608.8896494089</v>
      </c>
      <c r="H13242" s="102">
        <v>20959.464698367592</v>
      </c>
      <c r="I13242" s="102">
        <v>2.3068212917692192</v>
      </c>
      <c r="J13242" s="96"/>
      <c r="K13242" s="96"/>
      <c r="L13242" s="96"/>
      <c r="M13242" s="96"/>
      <c r="N13242" s="96"/>
      <c r="O13242" s="96"/>
      <c r="P13242" s="96"/>
    </row>
    <row r="13243" spans="1:16" x14ac:dyDescent="0.25">
      <c r="A13243" s="100">
        <v>43830</v>
      </c>
      <c r="B13243" s="101">
        <v>40</v>
      </c>
      <c r="C13243" s="92" t="str">
        <f t="shared" si="618"/>
        <v>GET /domestic-standing-orders/{DomesticStandingOrderId}</v>
      </c>
      <c r="D13243" s="94" t="s">
        <v>207</v>
      </c>
      <c r="E13243" s="93" t="str">
        <f t="shared" si="619"/>
        <v>PISP</v>
      </c>
      <c r="F13243" s="93" t="str">
        <f t="shared" si="620"/>
        <v>Y</v>
      </c>
      <c r="G13243" s="95">
        <v>5833347.9251655536</v>
      </c>
      <c r="H13243" s="102">
        <v>8248.825621315862</v>
      </c>
      <c r="I13243" s="102">
        <v>254.44959660910783</v>
      </c>
      <c r="J13243" s="96"/>
      <c r="K13243" s="96"/>
      <c r="L13243" s="96"/>
      <c r="M13243" s="96"/>
      <c r="N13243" s="96"/>
      <c r="O13243" s="96"/>
      <c r="P13243" s="96"/>
    </row>
    <row r="13244" spans="1:16" x14ac:dyDescent="0.25">
      <c r="A13244" s="100">
        <v>43830</v>
      </c>
      <c r="B13244" s="101">
        <v>41</v>
      </c>
      <c r="C13244" s="92" t="str">
        <f t="shared" si="618"/>
        <v>POST /international-payment-consents</v>
      </c>
      <c r="D13244" s="94" t="s">
        <v>207</v>
      </c>
      <c r="E13244" s="93" t="str">
        <f t="shared" si="619"/>
        <v>PISP</v>
      </c>
      <c r="F13244" s="93" t="str">
        <f t="shared" si="620"/>
        <v>N</v>
      </c>
      <c r="G13244" s="95">
        <v>36270267.613082021</v>
      </c>
      <c r="H13244" s="102">
        <v>44165.368308546778</v>
      </c>
      <c r="I13244" s="102">
        <v>66.014204246330664</v>
      </c>
      <c r="J13244" s="96"/>
      <c r="K13244" s="96"/>
      <c r="L13244" s="96"/>
      <c r="M13244" s="96"/>
      <c r="N13244" s="96"/>
      <c r="O13244" s="96"/>
      <c r="P13244" s="96"/>
    </row>
    <row r="13245" spans="1:16" x14ac:dyDescent="0.25">
      <c r="A13245" s="100">
        <v>43830</v>
      </c>
      <c r="B13245" s="101">
        <v>42</v>
      </c>
      <c r="C13245" s="92" t="str">
        <f t="shared" si="618"/>
        <v>GET /international-payment-consents/{ConsentId}</v>
      </c>
      <c r="D13245" s="94" t="s">
        <v>207</v>
      </c>
      <c r="E13245" s="93" t="str">
        <f t="shared" si="619"/>
        <v>PISP</v>
      </c>
      <c r="F13245" s="93" t="str">
        <f t="shared" si="620"/>
        <v>N</v>
      </c>
      <c r="G13245" s="95">
        <v>29825446.123121928</v>
      </c>
      <c r="H13245" s="102">
        <v>31177.165389422604</v>
      </c>
      <c r="I13245" s="102">
        <v>281.00920857457771</v>
      </c>
      <c r="J13245" s="96"/>
      <c r="K13245" s="96"/>
      <c r="L13245" s="96"/>
      <c r="M13245" s="96"/>
      <c r="N13245" s="96"/>
      <c r="O13245" s="96"/>
      <c r="P13245" s="96"/>
    </row>
    <row r="13246" spans="1:16" x14ac:dyDescent="0.25">
      <c r="A13246" s="100">
        <v>43830</v>
      </c>
      <c r="B13246" s="101">
        <v>43</v>
      </c>
      <c r="C13246" s="92" t="str">
        <f t="shared" si="618"/>
        <v>POST /international-payments</v>
      </c>
      <c r="D13246" s="94" t="s">
        <v>207</v>
      </c>
      <c r="E13246" s="93" t="str">
        <f t="shared" si="619"/>
        <v>PISP</v>
      </c>
      <c r="F13246" s="93" t="str">
        <f t="shared" si="620"/>
        <v>Y</v>
      </c>
      <c r="G13246" s="95">
        <v>42061655.230469361</v>
      </c>
      <c r="H13246" s="102">
        <v>41141.110845450588</v>
      </c>
      <c r="I13246" s="102">
        <v>49.009420383197522</v>
      </c>
      <c r="J13246" s="96"/>
      <c r="K13246" s="96"/>
      <c r="L13246" s="96"/>
      <c r="M13246" s="96"/>
      <c r="N13246" s="96"/>
      <c r="O13246" s="96"/>
      <c r="P13246" s="96"/>
    </row>
    <row r="13247" spans="1:16" x14ac:dyDescent="0.25">
      <c r="A13247" s="100">
        <v>43830</v>
      </c>
      <c r="B13247" s="101">
        <v>44</v>
      </c>
      <c r="C13247" s="92" t="str">
        <f t="shared" si="618"/>
        <v>GET /international-payments/{InternationalPaymentId}</v>
      </c>
      <c r="D13247" s="94" t="s">
        <v>207</v>
      </c>
      <c r="E13247" s="93" t="str">
        <f t="shared" si="619"/>
        <v>PISP</v>
      </c>
      <c r="F13247" s="93" t="str">
        <f t="shared" si="620"/>
        <v>Y</v>
      </c>
      <c r="G13247" s="95">
        <v>13486611.896485917</v>
      </c>
      <c r="H13247" s="102">
        <v>18436.475622561702</v>
      </c>
      <c r="I13247" s="102">
        <v>62.259717675334812</v>
      </c>
      <c r="J13247" s="96"/>
      <c r="K13247" s="96"/>
      <c r="L13247" s="96"/>
      <c r="M13247" s="96"/>
      <c r="N13247" s="96"/>
      <c r="O13247" s="96"/>
      <c r="P13247" s="96"/>
    </row>
    <row r="13248" spans="1:16" x14ac:dyDescent="0.25">
      <c r="A13248" s="100">
        <v>43830</v>
      </c>
      <c r="B13248" s="101">
        <v>45</v>
      </c>
      <c r="C13248" s="92" t="str">
        <f t="shared" si="618"/>
        <v>POST /international-scheduled-payment-consents</v>
      </c>
      <c r="D13248" s="94" t="s">
        <v>207</v>
      </c>
      <c r="E13248" s="93" t="str">
        <f t="shared" si="619"/>
        <v>PISP</v>
      </c>
      <c r="F13248" s="93" t="str">
        <f t="shared" si="620"/>
        <v>N</v>
      </c>
      <c r="G13248" s="95">
        <v>25850001.876410943</v>
      </c>
      <c r="H13248" s="102">
        <v>34795.119431886735</v>
      </c>
      <c r="I13248" s="102">
        <v>15.458921131915547</v>
      </c>
      <c r="J13248" s="96"/>
      <c r="K13248" s="96"/>
      <c r="L13248" s="96"/>
      <c r="M13248" s="96"/>
      <c r="N13248" s="96"/>
      <c r="O13248" s="96"/>
      <c r="P13248" s="96"/>
    </row>
    <row r="13249" spans="1:16" x14ac:dyDescent="0.25">
      <c r="A13249" s="100">
        <v>43830</v>
      </c>
      <c r="B13249" s="101">
        <v>46</v>
      </c>
      <c r="C13249" s="92" t="str">
        <f t="shared" si="618"/>
        <v>GET /international-scheduled-payment-consents/{ConsentId}</v>
      </c>
      <c r="D13249" s="94" t="s">
        <v>207</v>
      </c>
      <c r="E13249" s="93" t="str">
        <f t="shared" si="619"/>
        <v>PISP</v>
      </c>
      <c r="F13249" s="93" t="str">
        <f t="shared" si="620"/>
        <v>N</v>
      </c>
      <c r="G13249" s="95">
        <v>10096318.135733223</v>
      </c>
      <c r="H13249" s="102">
        <v>29658.433139559114</v>
      </c>
      <c r="I13249" s="102">
        <v>29.777632508760849</v>
      </c>
      <c r="J13249" s="96"/>
      <c r="K13249" s="96"/>
      <c r="L13249" s="96"/>
      <c r="M13249" s="96"/>
      <c r="N13249" s="96"/>
      <c r="O13249" s="96"/>
      <c r="P13249" s="96"/>
    </row>
    <row r="13250" spans="1:16" x14ac:dyDescent="0.25">
      <c r="A13250" s="100">
        <v>43830</v>
      </c>
      <c r="B13250" s="101">
        <v>47</v>
      </c>
      <c r="C13250" s="92" t="str">
        <f t="shared" si="618"/>
        <v>POST /international-scheduled-payments</v>
      </c>
      <c r="D13250" s="94" t="s">
        <v>207</v>
      </c>
      <c r="E13250" s="93" t="str">
        <f t="shared" si="619"/>
        <v>PISP</v>
      </c>
      <c r="F13250" s="93" t="str">
        <f t="shared" si="620"/>
        <v>Y</v>
      </c>
      <c r="G13250" s="95">
        <v>15805363.714266429</v>
      </c>
      <c r="H13250" s="102">
        <v>23455.808695048581</v>
      </c>
      <c r="I13250" s="102">
        <v>83.598739361734829</v>
      </c>
      <c r="J13250" s="96"/>
      <c r="K13250" s="96"/>
      <c r="L13250" s="96"/>
      <c r="M13250" s="96"/>
      <c r="N13250" s="96"/>
      <c r="O13250" s="96"/>
      <c r="P13250" s="96"/>
    </row>
    <row r="13251" spans="1:16" x14ac:dyDescent="0.25">
      <c r="A13251" s="100">
        <v>43830</v>
      </c>
      <c r="B13251" s="101">
        <v>48</v>
      </c>
      <c r="C13251" s="92" t="str">
        <f t="shared" si="618"/>
        <v>GET /international-scheduled-payments/{InternationalScheduledPaymentId}</v>
      </c>
      <c r="D13251" s="94" t="s">
        <v>207</v>
      </c>
      <c r="E13251" s="93" t="str">
        <f t="shared" si="619"/>
        <v>PISP</v>
      </c>
      <c r="F13251" s="93" t="str">
        <f t="shared" si="620"/>
        <v>Y</v>
      </c>
      <c r="G13251" s="95">
        <v>22916119.931463234</v>
      </c>
      <c r="H13251" s="102">
        <v>39369.589310097479</v>
      </c>
      <c r="I13251" s="102">
        <v>60.238709790765192</v>
      </c>
      <c r="J13251" s="96"/>
      <c r="K13251" s="96"/>
      <c r="L13251" s="96"/>
      <c r="M13251" s="96"/>
      <c r="N13251" s="96"/>
      <c r="O13251" s="96"/>
      <c r="P13251" s="96"/>
    </row>
    <row r="13252" spans="1:16" x14ac:dyDescent="0.25">
      <c r="A13252" s="100">
        <v>43830</v>
      </c>
      <c r="B13252" s="101">
        <v>49</v>
      </c>
      <c r="C13252" s="92" t="str">
        <f t="shared" si="618"/>
        <v>POST /international-standing-order-consents</v>
      </c>
      <c r="D13252" s="94" t="s">
        <v>207</v>
      </c>
      <c r="E13252" s="93" t="str">
        <f t="shared" si="619"/>
        <v>PISP</v>
      </c>
      <c r="F13252" s="93" t="str">
        <f t="shared" si="620"/>
        <v>N</v>
      </c>
      <c r="G13252" s="95">
        <v>4539824.6402673423</v>
      </c>
      <c r="H13252" s="102">
        <v>11778.160743552033</v>
      </c>
      <c r="I13252" s="102">
        <v>6.5014798693111668</v>
      </c>
      <c r="J13252" s="96"/>
      <c r="K13252" s="96"/>
      <c r="L13252" s="96"/>
      <c r="M13252" s="96"/>
      <c r="N13252" s="96"/>
      <c r="O13252" s="96"/>
      <c r="P13252" s="96"/>
    </row>
    <row r="13253" spans="1:16" x14ac:dyDescent="0.25">
      <c r="A13253" s="100">
        <v>43830</v>
      </c>
      <c r="B13253" s="101">
        <v>50</v>
      </c>
      <c r="C13253" s="92" t="str">
        <f t="shared" si="618"/>
        <v>GET /international-standing-order-consents/{ConsentId}</v>
      </c>
      <c r="D13253" s="94" t="s">
        <v>207</v>
      </c>
      <c r="E13253" s="93" t="str">
        <f t="shared" si="619"/>
        <v>PISP</v>
      </c>
      <c r="F13253" s="93" t="str">
        <f t="shared" si="620"/>
        <v>N</v>
      </c>
      <c r="G13253" s="95">
        <v>19704621.55704857</v>
      </c>
      <c r="H13253" s="102">
        <v>33265.944857938877</v>
      </c>
      <c r="I13253" s="102">
        <v>307.60802965464211</v>
      </c>
      <c r="J13253" s="96"/>
      <c r="K13253" s="96"/>
      <c r="L13253" s="96"/>
      <c r="M13253" s="96"/>
      <c r="N13253" s="96"/>
      <c r="O13253" s="96"/>
      <c r="P13253" s="96"/>
    </row>
    <row r="13254" spans="1:16" x14ac:dyDescent="0.25">
      <c r="A13254" s="100">
        <v>43830</v>
      </c>
      <c r="B13254" s="101">
        <v>51</v>
      </c>
      <c r="C13254" s="92" t="str">
        <f t="shared" si="618"/>
        <v>POST /international-standing-orders</v>
      </c>
      <c r="D13254" s="94" t="s">
        <v>207</v>
      </c>
      <c r="E13254" s="93" t="str">
        <f t="shared" si="619"/>
        <v>PISP</v>
      </c>
      <c r="F13254" s="93" t="str">
        <f t="shared" si="620"/>
        <v>Y</v>
      </c>
      <c r="G13254" s="95">
        <v>14843765.30103088</v>
      </c>
      <c r="H13254" s="102">
        <v>27613.627285186965</v>
      </c>
      <c r="I13254" s="102">
        <v>242.17482821762044</v>
      </c>
      <c r="J13254" s="96"/>
      <c r="K13254" s="96"/>
      <c r="L13254" s="96"/>
      <c r="M13254" s="96"/>
      <c r="N13254" s="96"/>
      <c r="O13254" s="96"/>
      <c r="P13254" s="96"/>
    </row>
    <row r="13255" spans="1:16" x14ac:dyDescent="0.25">
      <c r="A13255" s="100">
        <v>43830</v>
      </c>
      <c r="B13255" s="101">
        <v>52</v>
      </c>
      <c r="C13255" s="92" t="str">
        <f t="shared" si="618"/>
        <v>GET /international-standing-orders/{InternationalStandingOrderPaymentId}</v>
      </c>
      <c r="D13255" s="94" t="s">
        <v>207</v>
      </c>
      <c r="E13255" s="93" t="str">
        <f t="shared" si="619"/>
        <v>PISP</v>
      </c>
      <c r="F13255" s="93" t="str">
        <f t="shared" si="620"/>
        <v>Y</v>
      </c>
      <c r="G13255" s="95">
        <v>6286497.2568015652</v>
      </c>
      <c r="H13255" s="102">
        <v>17018.812840833198</v>
      </c>
      <c r="I13255" s="102">
        <v>80.215334366419142</v>
      </c>
      <c r="J13255" s="96"/>
      <c r="K13255" s="96"/>
      <c r="L13255" s="96"/>
      <c r="M13255" s="96"/>
      <c r="N13255" s="96"/>
      <c r="O13255" s="96"/>
      <c r="P13255" s="96"/>
    </row>
    <row r="13256" spans="1:16" x14ac:dyDescent="0.25">
      <c r="A13256" s="100">
        <v>43830</v>
      </c>
      <c r="B13256" s="101">
        <v>53</v>
      </c>
      <c r="C13256" s="92" t="str">
        <f t="shared" ref="C13256:C13319" si="621">VLOOKUP($B13256,endpoints,3)</f>
        <v>POST /file-payment-consents</v>
      </c>
      <c r="D13256" s="94" t="s">
        <v>207</v>
      </c>
      <c r="E13256" s="93" t="str">
        <f t="shared" ref="E13256:E13319" si="622">VLOOKUP($B13256,endpoints,4)</f>
        <v>PISP</v>
      </c>
      <c r="F13256" s="93" t="str">
        <f t="shared" ref="F13256:F13319" si="623">VLOOKUP($B13256,endpoints,5)</f>
        <v>N</v>
      </c>
      <c r="G13256" s="95">
        <v>13914029.040455624</v>
      </c>
      <c r="H13256" s="102">
        <v>14089.012198995259</v>
      </c>
      <c r="I13256" s="102">
        <v>24.109862256509846</v>
      </c>
      <c r="J13256" s="96"/>
      <c r="K13256" s="96"/>
      <c r="L13256" s="96"/>
      <c r="M13256" s="96"/>
      <c r="N13256" s="96"/>
      <c r="O13256" s="96"/>
      <c r="P13256" s="96"/>
    </row>
    <row r="13257" spans="1:16" x14ac:dyDescent="0.25">
      <c r="A13257" s="100">
        <v>43830</v>
      </c>
      <c r="B13257" s="101">
        <v>54</v>
      </c>
      <c r="C13257" s="92" t="str">
        <f t="shared" si="621"/>
        <v>GET /file-payment-consents/{ConsentId}</v>
      </c>
      <c r="D13257" s="94" t="s">
        <v>207</v>
      </c>
      <c r="E13257" s="93" t="str">
        <f t="shared" si="622"/>
        <v>PISP</v>
      </c>
      <c r="F13257" s="93" t="str">
        <f t="shared" si="623"/>
        <v>N</v>
      </c>
      <c r="G13257" s="95">
        <v>21987691.563519176</v>
      </c>
      <c r="H13257" s="102">
        <v>23317.394702921149</v>
      </c>
      <c r="I13257" s="102">
        <v>199.31091280178885</v>
      </c>
      <c r="J13257" s="96"/>
      <c r="K13257" s="96"/>
      <c r="L13257" s="96"/>
      <c r="M13257" s="96"/>
      <c r="N13257" s="96"/>
      <c r="O13257" s="96"/>
      <c r="P13257" s="96"/>
    </row>
    <row r="13258" spans="1:16" x14ac:dyDescent="0.25">
      <c r="A13258" s="100">
        <v>43830</v>
      </c>
      <c r="B13258" s="101">
        <v>55</v>
      </c>
      <c r="C13258" s="92" t="str">
        <f t="shared" si="621"/>
        <v>POST /file-payment-consents/{ConsentId}/file</v>
      </c>
      <c r="D13258" s="94" t="s">
        <v>207</v>
      </c>
      <c r="E13258" s="93" t="str">
        <f t="shared" si="622"/>
        <v>PISP</v>
      </c>
      <c r="F13258" s="93" t="str">
        <f t="shared" si="623"/>
        <v>N</v>
      </c>
      <c r="G13258" s="95">
        <v>22577892.667343725</v>
      </c>
      <c r="H13258" s="102">
        <v>35433.133274104679</v>
      </c>
      <c r="I13258" s="102">
        <v>69.804822597426906</v>
      </c>
      <c r="J13258" s="96"/>
      <c r="K13258" s="96"/>
      <c r="L13258" s="96"/>
      <c r="M13258" s="96"/>
      <c r="N13258" s="96"/>
      <c r="O13258" s="96"/>
      <c r="P13258" s="96"/>
    </row>
    <row r="13259" spans="1:16" x14ac:dyDescent="0.25">
      <c r="A13259" s="100">
        <v>43830</v>
      </c>
      <c r="B13259" s="101">
        <v>56</v>
      </c>
      <c r="C13259" s="92" t="str">
        <f t="shared" si="621"/>
        <v>GET /file-payment-consents/{ConsentId}/file</v>
      </c>
      <c r="D13259" s="94" t="s">
        <v>207</v>
      </c>
      <c r="E13259" s="93" t="str">
        <f t="shared" si="622"/>
        <v>PISP</v>
      </c>
      <c r="F13259" s="93" t="str">
        <f t="shared" si="623"/>
        <v>N</v>
      </c>
      <c r="G13259" s="95">
        <v>27233728.765527621</v>
      </c>
      <c r="H13259" s="102">
        <v>33324.618301150636</v>
      </c>
      <c r="I13259" s="102">
        <v>48.504560668924071</v>
      </c>
      <c r="J13259" s="96"/>
      <c r="K13259" s="96"/>
      <c r="L13259" s="96"/>
      <c r="M13259" s="96"/>
      <c r="N13259" s="96"/>
      <c r="O13259" s="96"/>
      <c r="P13259" s="96"/>
    </row>
    <row r="13260" spans="1:16" x14ac:dyDescent="0.25">
      <c r="A13260" s="100">
        <v>43830</v>
      </c>
      <c r="B13260" s="101">
        <v>57</v>
      </c>
      <c r="C13260" s="92" t="str">
        <f t="shared" si="621"/>
        <v>POST /file-payments</v>
      </c>
      <c r="D13260" s="94" t="s">
        <v>207</v>
      </c>
      <c r="E13260" s="93" t="str">
        <f t="shared" si="622"/>
        <v>PISP</v>
      </c>
      <c r="F13260" s="93" t="str">
        <f t="shared" si="623"/>
        <v>Y</v>
      </c>
      <c r="G13260" s="95">
        <v>436458591.88978255</v>
      </c>
      <c r="H13260" s="102">
        <v>4334.0237236108151</v>
      </c>
      <c r="I13260" s="102">
        <v>70.464151881493322</v>
      </c>
      <c r="J13260" s="96"/>
      <c r="K13260" s="96"/>
      <c r="L13260" s="96"/>
      <c r="M13260" s="96"/>
      <c r="N13260" s="96"/>
      <c r="O13260" s="96"/>
      <c r="P13260" s="96"/>
    </row>
    <row r="13261" spans="1:16" x14ac:dyDescent="0.25">
      <c r="A13261" s="100">
        <v>43830</v>
      </c>
      <c r="B13261" s="101">
        <v>58</v>
      </c>
      <c r="C13261" s="92" t="str">
        <f t="shared" si="621"/>
        <v>GET /file-payments/{FilePaymentId}</v>
      </c>
      <c r="D13261" s="94" t="s">
        <v>207</v>
      </c>
      <c r="E13261" s="93" t="str">
        <f t="shared" si="622"/>
        <v>PISP</v>
      </c>
      <c r="F13261" s="93" t="str">
        <f t="shared" si="623"/>
        <v>Y</v>
      </c>
      <c r="G13261" s="95">
        <v>78140387.23038058</v>
      </c>
      <c r="H13261" s="102">
        <v>899.08805085719973</v>
      </c>
      <c r="I13261" s="102">
        <v>124.93916859108725</v>
      </c>
      <c r="J13261" s="96"/>
      <c r="K13261" s="96"/>
      <c r="L13261" s="96"/>
      <c r="M13261" s="96"/>
      <c r="N13261" s="96"/>
      <c r="O13261" s="96"/>
      <c r="P13261" s="96"/>
    </row>
    <row r="13262" spans="1:16" x14ac:dyDescent="0.25">
      <c r="A13262" s="100">
        <v>43830</v>
      </c>
      <c r="B13262" s="101">
        <v>59</v>
      </c>
      <c r="C13262" s="92" t="str">
        <f t="shared" si="621"/>
        <v>GET /file-payments/{FilePaymentId}/report-file</v>
      </c>
      <c r="D13262" s="94" t="s">
        <v>207</v>
      </c>
      <c r="E13262" s="93" t="str">
        <f t="shared" si="622"/>
        <v>PISP</v>
      </c>
      <c r="F13262" s="93" t="str">
        <f t="shared" si="623"/>
        <v>Y</v>
      </c>
      <c r="G13262" s="95">
        <v>66465820.239044987</v>
      </c>
      <c r="H13262" s="102">
        <v>2558.9492471177391</v>
      </c>
      <c r="I13262" s="102">
        <v>93.344828320800744</v>
      </c>
      <c r="J13262" s="96"/>
      <c r="K13262" s="96"/>
      <c r="L13262" s="96"/>
      <c r="M13262" s="96"/>
      <c r="N13262" s="96"/>
      <c r="O13262" s="96"/>
      <c r="P13262" s="96"/>
    </row>
    <row r="13263" spans="1:16" x14ac:dyDescent="0.25">
      <c r="A13263" s="100">
        <v>43830</v>
      </c>
      <c r="B13263" s="101">
        <v>60</v>
      </c>
      <c r="C13263" s="92" t="str">
        <f t="shared" si="621"/>
        <v>POST /funds-confirmation-consents</v>
      </c>
      <c r="D13263" s="94" t="s">
        <v>207</v>
      </c>
      <c r="E13263" s="93" t="str">
        <f t="shared" si="622"/>
        <v>CoF</v>
      </c>
      <c r="F13263" s="93" t="str">
        <f t="shared" si="623"/>
        <v>N</v>
      </c>
      <c r="G13263" s="95">
        <v>13143490.737415405</v>
      </c>
      <c r="H13263" s="101">
        <v>15899.549545224754</v>
      </c>
      <c r="I13263" s="101">
        <v>14.165611073716736</v>
      </c>
      <c r="J13263" s="96"/>
      <c r="K13263" s="96"/>
      <c r="L13263" s="96"/>
      <c r="M13263" s="96"/>
      <c r="N13263" s="96"/>
      <c r="O13263" s="96"/>
      <c r="P13263" s="96"/>
    </row>
    <row r="13264" spans="1:16" x14ac:dyDescent="0.25">
      <c r="A13264" s="100">
        <v>43830</v>
      </c>
      <c r="B13264" s="101">
        <v>61</v>
      </c>
      <c r="C13264" s="92" t="str">
        <f t="shared" si="621"/>
        <v>GET /funds-confirmation-consents/{ConsentId}</v>
      </c>
      <c r="D13264" s="94" t="s">
        <v>207</v>
      </c>
      <c r="E13264" s="93" t="str">
        <f t="shared" si="622"/>
        <v>CoF</v>
      </c>
      <c r="F13264" s="93" t="str">
        <f t="shared" si="623"/>
        <v>N</v>
      </c>
      <c r="G13264" s="95">
        <v>20397721.38242206</v>
      </c>
      <c r="H13264" s="101">
        <v>45652.466653797565</v>
      </c>
      <c r="I13264" s="101">
        <v>225.74375317220967</v>
      </c>
      <c r="J13264" s="96"/>
      <c r="K13264" s="96"/>
      <c r="L13264" s="96"/>
      <c r="M13264" s="96"/>
      <c r="N13264" s="96"/>
      <c r="O13264" s="96"/>
      <c r="P13264" s="96"/>
    </row>
    <row r="13265" spans="1:16" x14ac:dyDescent="0.25">
      <c r="A13265" s="100">
        <v>43830</v>
      </c>
      <c r="B13265" s="101">
        <v>62</v>
      </c>
      <c r="C13265" s="92" t="str">
        <f t="shared" si="621"/>
        <v>DELETE /funds-confirmation-consents/{ConsentId}</v>
      </c>
      <c r="D13265" s="94" t="s">
        <v>207</v>
      </c>
      <c r="E13265" s="93" t="str">
        <f t="shared" si="622"/>
        <v>CoF</v>
      </c>
      <c r="F13265" s="93" t="str">
        <f t="shared" si="623"/>
        <v>N</v>
      </c>
      <c r="G13265" s="95">
        <v>7053714.6919590244</v>
      </c>
      <c r="H13265" s="101">
        <v>12780.602215292653</v>
      </c>
      <c r="I13265" s="101">
        <v>126.53955491749663</v>
      </c>
      <c r="J13265" s="96"/>
      <c r="K13265" s="96"/>
      <c r="L13265" s="96"/>
      <c r="M13265" s="96"/>
      <c r="N13265" s="96"/>
      <c r="O13265" s="96"/>
      <c r="P13265" s="96"/>
    </row>
    <row r="13266" spans="1:16" x14ac:dyDescent="0.25">
      <c r="A13266" s="100">
        <v>43830</v>
      </c>
      <c r="B13266" s="101">
        <v>63</v>
      </c>
      <c r="C13266" s="92" t="str">
        <f t="shared" si="621"/>
        <v>POST /funds-confirmations</v>
      </c>
      <c r="D13266" s="94" t="s">
        <v>207</v>
      </c>
      <c r="E13266" s="93" t="str">
        <f t="shared" si="622"/>
        <v>CoF</v>
      </c>
      <c r="F13266" s="93" t="str">
        <f t="shared" si="623"/>
        <v>Y</v>
      </c>
      <c r="G13266" s="95">
        <v>9709298.5930723194</v>
      </c>
      <c r="H13266" s="101">
        <v>17892.403141710318</v>
      </c>
      <c r="I13266" s="101">
        <v>246.35103735379309</v>
      </c>
      <c r="J13266" s="96"/>
      <c r="K13266" s="96"/>
      <c r="L13266" s="96"/>
      <c r="M13266" s="96"/>
      <c r="N13266" s="96"/>
      <c r="O13266" s="96"/>
      <c r="P13266" s="96"/>
    </row>
    <row r="13267" spans="1:16" x14ac:dyDescent="0.25">
      <c r="A13267" s="46">
        <v>43830</v>
      </c>
      <c r="B13267" s="101">
        <v>0</v>
      </c>
      <c r="C13267" s="92" t="str">
        <f t="shared" si="621"/>
        <v>OIDC endpoints for token IDs</v>
      </c>
      <c r="D13267" s="94" t="s">
        <v>208</v>
      </c>
      <c r="E13267" s="93" t="str">
        <f t="shared" si="622"/>
        <v>OIDC</v>
      </c>
      <c r="F13267" s="93" t="str">
        <f t="shared" si="623"/>
        <v>N</v>
      </c>
      <c r="G13267" s="112">
        <v>688048622.24235487</v>
      </c>
      <c r="H13267" s="68">
        <v>1714450.0775334369</v>
      </c>
      <c r="I13267" s="68">
        <v>507.13094235381715</v>
      </c>
      <c r="J13267" s="96"/>
      <c r="K13267" s="96"/>
      <c r="L13267" s="96"/>
      <c r="M13267" s="96"/>
      <c r="N13267" s="96"/>
      <c r="O13267" s="96"/>
      <c r="P13267" s="96"/>
    </row>
    <row r="13268" spans="1:16" x14ac:dyDescent="0.25">
      <c r="A13268" s="97">
        <v>43830</v>
      </c>
      <c r="B13268" s="101">
        <v>1</v>
      </c>
      <c r="C13268" s="92" t="str">
        <f t="shared" si="621"/>
        <v>POST /account-access-consents</v>
      </c>
      <c r="D13268" s="94" t="s">
        <v>208</v>
      </c>
      <c r="E13268" s="93" t="str">
        <f t="shared" si="622"/>
        <v>AISP</v>
      </c>
      <c r="F13268" s="93" t="str">
        <f t="shared" si="623"/>
        <v>N</v>
      </c>
      <c r="G13268" s="95">
        <v>593923.53557586635</v>
      </c>
      <c r="H13268" s="99">
        <v>28169.245915451884</v>
      </c>
      <c r="I13268" s="99">
        <v>82.374936615598656</v>
      </c>
      <c r="J13268" s="96"/>
      <c r="K13268" s="96"/>
      <c r="L13268" s="96"/>
      <c r="M13268" s="96"/>
      <c r="N13268" s="96"/>
      <c r="O13268" s="96"/>
      <c r="P13268" s="96"/>
    </row>
    <row r="13269" spans="1:16" x14ac:dyDescent="0.25">
      <c r="A13269" s="97">
        <v>43830</v>
      </c>
      <c r="B13269" s="101">
        <v>2</v>
      </c>
      <c r="C13269" s="92" t="str">
        <f t="shared" si="621"/>
        <v>GET /account-access-consents/{ConsentId}</v>
      </c>
      <c r="D13269" s="94" t="s">
        <v>208</v>
      </c>
      <c r="E13269" s="93" t="str">
        <f t="shared" si="622"/>
        <v>AISP</v>
      </c>
      <c r="F13269" s="93" t="str">
        <f t="shared" si="623"/>
        <v>N</v>
      </c>
      <c r="G13269" s="95">
        <v>1399547.801453768</v>
      </c>
      <c r="H13269" s="99">
        <v>26662.704760439796</v>
      </c>
      <c r="I13269" s="99">
        <v>30.860646318932464</v>
      </c>
      <c r="J13269" s="96"/>
      <c r="K13269" s="96"/>
      <c r="L13269" s="96"/>
      <c r="M13269" s="96"/>
      <c r="N13269" s="96"/>
      <c r="O13269" s="96"/>
      <c r="P13269" s="96"/>
    </row>
    <row r="13270" spans="1:16" x14ac:dyDescent="0.25">
      <c r="A13270" s="97">
        <v>43830</v>
      </c>
      <c r="B13270" s="101">
        <v>3</v>
      </c>
      <c r="C13270" s="92" t="str">
        <f t="shared" si="621"/>
        <v>DELETE /account-access-consents/{ConsentId}</v>
      </c>
      <c r="D13270" s="94" t="s">
        <v>208</v>
      </c>
      <c r="E13270" s="93" t="str">
        <f t="shared" si="622"/>
        <v>AISP</v>
      </c>
      <c r="F13270" s="93" t="str">
        <f t="shared" si="623"/>
        <v>N</v>
      </c>
      <c r="G13270" s="95">
        <v>603490.80795665667</v>
      </c>
      <c r="H13270" s="99">
        <v>23334.407770924285</v>
      </c>
      <c r="I13270" s="99">
        <v>260.96448658964567</v>
      </c>
      <c r="J13270" s="96"/>
      <c r="K13270" s="96"/>
      <c r="L13270" s="96"/>
      <c r="M13270" s="96"/>
      <c r="N13270" s="96"/>
      <c r="O13270" s="96"/>
      <c r="P13270" s="96"/>
    </row>
    <row r="13271" spans="1:16" x14ac:dyDescent="0.25">
      <c r="A13271" s="97">
        <v>43830</v>
      </c>
      <c r="B13271" s="101">
        <v>4</v>
      </c>
      <c r="C13271" s="92" t="str">
        <f t="shared" si="621"/>
        <v>GET /accounts</v>
      </c>
      <c r="D13271" s="94" t="s">
        <v>208</v>
      </c>
      <c r="E13271" s="93" t="str">
        <f t="shared" si="622"/>
        <v>AISP</v>
      </c>
      <c r="F13271" s="93" t="str">
        <f t="shared" si="623"/>
        <v>Y</v>
      </c>
      <c r="G13271" s="95">
        <v>1744013.6058198577</v>
      </c>
      <c r="H13271" s="99">
        <v>31944.828876425006</v>
      </c>
      <c r="I13271" s="99">
        <v>64.820229308986413</v>
      </c>
      <c r="J13271" s="96"/>
      <c r="K13271" s="96"/>
      <c r="L13271" s="96"/>
      <c r="M13271" s="96"/>
      <c r="N13271" s="96"/>
      <c r="O13271" s="96"/>
      <c r="P13271" s="96"/>
    </row>
    <row r="13272" spans="1:16" x14ac:dyDescent="0.25">
      <c r="A13272" s="97">
        <v>43830</v>
      </c>
      <c r="B13272" s="101">
        <v>5</v>
      </c>
      <c r="C13272" s="92" t="str">
        <f t="shared" si="621"/>
        <v>GET /accounts/{AccountId}</v>
      </c>
      <c r="D13272" s="94" t="s">
        <v>208</v>
      </c>
      <c r="E13272" s="93" t="str">
        <f t="shared" si="622"/>
        <v>AISP</v>
      </c>
      <c r="F13272" s="93" t="str">
        <f t="shared" si="623"/>
        <v>Y</v>
      </c>
      <c r="G13272" s="95">
        <v>2606140.7655465757</v>
      </c>
      <c r="H13272" s="99">
        <v>38397.13977348456</v>
      </c>
      <c r="I13272" s="99">
        <v>82.036870019356883</v>
      </c>
      <c r="J13272" s="96"/>
      <c r="K13272" s="96"/>
      <c r="L13272" s="96"/>
      <c r="M13272" s="96"/>
      <c r="N13272" s="96"/>
      <c r="O13272" s="96"/>
      <c r="P13272" s="96"/>
    </row>
    <row r="13273" spans="1:16" x14ac:dyDescent="0.25">
      <c r="A13273" s="97">
        <v>43830</v>
      </c>
      <c r="B13273" s="101">
        <v>6</v>
      </c>
      <c r="C13273" s="92" t="str">
        <f t="shared" si="621"/>
        <v>GET /accounts/{AccountId}/balances</v>
      </c>
      <c r="D13273" s="94" t="s">
        <v>208</v>
      </c>
      <c r="E13273" s="93" t="str">
        <f t="shared" si="622"/>
        <v>AISP</v>
      </c>
      <c r="F13273" s="93" t="str">
        <f t="shared" si="623"/>
        <v>Y</v>
      </c>
      <c r="G13273" s="95">
        <v>1862270.8032665744</v>
      </c>
      <c r="H13273" s="99">
        <v>26436.136747330271</v>
      </c>
      <c r="I13273" s="99">
        <v>142.86039500258772</v>
      </c>
      <c r="J13273" s="96"/>
      <c r="K13273" s="96"/>
      <c r="L13273" s="96"/>
      <c r="M13273" s="96"/>
      <c r="N13273" s="96"/>
      <c r="O13273" s="96"/>
      <c r="P13273" s="96"/>
    </row>
    <row r="13274" spans="1:16" x14ac:dyDescent="0.25">
      <c r="A13274" s="97">
        <v>43830</v>
      </c>
      <c r="B13274" s="101">
        <v>7</v>
      </c>
      <c r="C13274" s="92" t="str">
        <f t="shared" si="621"/>
        <v>GET /balances</v>
      </c>
      <c r="D13274" s="94" t="s">
        <v>208</v>
      </c>
      <c r="E13274" s="93" t="str">
        <f t="shared" si="622"/>
        <v>AISP</v>
      </c>
      <c r="F13274" s="93" t="str">
        <f t="shared" si="623"/>
        <v>Y</v>
      </c>
      <c r="G13274" s="95">
        <v>975889.2644552266</v>
      </c>
      <c r="H13274" s="99">
        <v>20608.922794574137</v>
      </c>
      <c r="I13274" s="99">
        <v>164.45945985498525</v>
      </c>
      <c r="J13274" s="96"/>
      <c r="K13274" s="96"/>
      <c r="L13274" s="96"/>
      <c r="M13274" s="96"/>
      <c r="N13274" s="96"/>
      <c r="O13274" s="96"/>
      <c r="P13274" s="96"/>
    </row>
    <row r="13275" spans="1:16" x14ac:dyDescent="0.25">
      <c r="A13275" s="97">
        <v>43830</v>
      </c>
      <c r="B13275" s="101">
        <v>8</v>
      </c>
      <c r="C13275" s="92" t="str">
        <f t="shared" si="621"/>
        <v>GET /accounts/{AccountId}/transactions</v>
      </c>
      <c r="D13275" s="94" t="s">
        <v>208</v>
      </c>
      <c r="E13275" s="93" t="str">
        <f t="shared" si="622"/>
        <v>AISP</v>
      </c>
      <c r="F13275" s="93" t="str">
        <f t="shared" si="623"/>
        <v>Y</v>
      </c>
      <c r="G13275" s="95">
        <v>32812164.748018567</v>
      </c>
      <c r="H13275" s="99">
        <v>19657.594306231429</v>
      </c>
      <c r="I13275" s="99">
        <v>178.63295222649776</v>
      </c>
      <c r="J13275" s="96"/>
      <c r="K13275" s="96"/>
      <c r="L13275" s="96"/>
      <c r="M13275" s="96"/>
      <c r="N13275" s="96"/>
      <c r="O13275" s="96"/>
      <c r="P13275" s="96"/>
    </row>
    <row r="13276" spans="1:16" x14ac:dyDescent="0.25">
      <c r="A13276" s="97">
        <v>43830</v>
      </c>
      <c r="B13276" s="101">
        <v>9</v>
      </c>
      <c r="C13276" s="92" t="str">
        <f t="shared" si="621"/>
        <v>GET /transactions</v>
      </c>
      <c r="D13276" s="94" t="s">
        <v>208</v>
      </c>
      <c r="E13276" s="93" t="str">
        <f t="shared" si="622"/>
        <v>AISP</v>
      </c>
      <c r="F13276" s="93" t="str">
        <f t="shared" si="623"/>
        <v>Y</v>
      </c>
      <c r="G13276" s="95">
        <v>338511471.80702603</v>
      </c>
      <c r="H13276" s="99">
        <v>41473.553803643867</v>
      </c>
      <c r="I13276" s="99">
        <v>34.16572955832639</v>
      </c>
      <c r="J13276" s="96"/>
      <c r="K13276" s="96"/>
      <c r="L13276" s="96"/>
      <c r="M13276" s="96"/>
      <c r="N13276" s="96"/>
      <c r="O13276" s="96"/>
      <c r="P13276" s="96"/>
    </row>
    <row r="13277" spans="1:16" x14ac:dyDescent="0.25">
      <c r="A13277" s="97">
        <v>43830</v>
      </c>
      <c r="B13277" s="101">
        <v>10</v>
      </c>
      <c r="C13277" s="92" t="str">
        <f t="shared" si="621"/>
        <v>GET /accounts/{AccountId}/beneficiaries</v>
      </c>
      <c r="D13277" s="94" t="s">
        <v>208</v>
      </c>
      <c r="E13277" s="93" t="str">
        <f t="shared" si="622"/>
        <v>AISP</v>
      </c>
      <c r="F13277" s="93" t="str">
        <f t="shared" si="623"/>
        <v>Y</v>
      </c>
      <c r="G13277" s="95">
        <v>1811086.9215167686</v>
      </c>
      <c r="H13277" s="99">
        <v>30875.412295520298</v>
      </c>
      <c r="I13277" s="99">
        <v>127.65977542397179</v>
      </c>
      <c r="J13277" s="96"/>
      <c r="K13277" s="96"/>
      <c r="L13277" s="96"/>
      <c r="M13277" s="96"/>
      <c r="N13277" s="96"/>
      <c r="O13277" s="96"/>
      <c r="P13277" s="96"/>
    </row>
    <row r="13278" spans="1:16" x14ac:dyDescent="0.25">
      <c r="A13278" s="97">
        <v>43830</v>
      </c>
      <c r="B13278" s="101">
        <v>11</v>
      </c>
      <c r="C13278" s="92" t="str">
        <f t="shared" si="621"/>
        <v>GET /beneficiaries</v>
      </c>
      <c r="D13278" s="94" t="s">
        <v>208</v>
      </c>
      <c r="E13278" s="93" t="str">
        <f t="shared" si="622"/>
        <v>AISP</v>
      </c>
      <c r="F13278" s="93" t="str">
        <f t="shared" si="623"/>
        <v>Y</v>
      </c>
      <c r="G13278" s="95">
        <v>2536251.40435775</v>
      </c>
      <c r="H13278" s="99">
        <v>36643.79706838687</v>
      </c>
      <c r="I13278" s="99">
        <v>32.056647053662616</v>
      </c>
      <c r="J13278" s="96"/>
      <c r="K13278" s="96"/>
      <c r="L13278" s="96"/>
      <c r="M13278" s="96"/>
      <c r="N13278" s="96"/>
      <c r="O13278" s="96"/>
      <c r="P13278" s="96"/>
    </row>
    <row r="13279" spans="1:16" x14ac:dyDescent="0.25">
      <c r="A13279" s="97">
        <v>43830</v>
      </c>
      <c r="B13279" s="101">
        <v>12</v>
      </c>
      <c r="C13279" s="92" t="str">
        <f t="shared" si="621"/>
        <v>GET /accounts/{AccountId}/direct-debits</v>
      </c>
      <c r="D13279" s="94" t="s">
        <v>208</v>
      </c>
      <c r="E13279" s="93" t="str">
        <f t="shared" si="622"/>
        <v>AISP</v>
      </c>
      <c r="F13279" s="93" t="str">
        <f t="shared" si="623"/>
        <v>Y</v>
      </c>
      <c r="G13279" s="95">
        <v>1906669.8683719286</v>
      </c>
      <c r="H13279" s="99">
        <v>32446.479405007383</v>
      </c>
      <c r="I13279" s="99">
        <v>184.4557657141446</v>
      </c>
      <c r="J13279" s="96"/>
      <c r="K13279" s="96"/>
      <c r="L13279" s="96"/>
      <c r="M13279" s="96"/>
      <c r="N13279" s="96"/>
      <c r="O13279" s="96"/>
      <c r="P13279" s="96"/>
    </row>
    <row r="13280" spans="1:16" x14ac:dyDescent="0.25">
      <c r="A13280" s="97">
        <v>43830</v>
      </c>
      <c r="B13280" s="101">
        <v>13</v>
      </c>
      <c r="C13280" s="92" t="str">
        <f t="shared" si="621"/>
        <v>GET /direct-debits</v>
      </c>
      <c r="D13280" s="94" t="s">
        <v>208</v>
      </c>
      <c r="E13280" s="93" t="str">
        <f t="shared" si="622"/>
        <v>AISP</v>
      </c>
      <c r="F13280" s="93" t="str">
        <f t="shared" si="623"/>
        <v>Y</v>
      </c>
      <c r="G13280" s="95">
        <v>1616522.8542929748</v>
      </c>
      <c r="H13280" s="99">
        <v>23601.148438890272</v>
      </c>
      <c r="I13280" s="99">
        <v>216.13002079466952</v>
      </c>
      <c r="J13280" s="96"/>
      <c r="K13280" s="96"/>
      <c r="L13280" s="96"/>
      <c r="M13280" s="96"/>
      <c r="N13280" s="96"/>
      <c r="O13280" s="96"/>
      <c r="P13280" s="96"/>
    </row>
    <row r="13281" spans="1:16" x14ac:dyDescent="0.25">
      <c r="A13281" s="97">
        <v>43830</v>
      </c>
      <c r="B13281" s="101">
        <v>14</v>
      </c>
      <c r="C13281" s="92" t="str">
        <f t="shared" si="621"/>
        <v>GET /accounts/{AccountId}/standing-orders</v>
      </c>
      <c r="D13281" s="94" t="s">
        <v>208</v>
      </c>
      <c r="E13281" s="93" t="str">
        <f t="shared" si="622"/>
        <v>AISP</v>
      </c>
      <c r="F13281" s="93" t="str">
        <f t="shared" si="623"/>
        <v>Y</v>
      </c>
      <c r="G13281" s="95">
        <v>854916.5055912165</v>
      </c>
      <c r="H13281" s="99">
        <v>18028.06418288613</v>
      </c>
      <c r="I13281" s="99">
        <v>137.35849045482664</v>
      </c>
      <c r="J13281" s="96"/>
      <c r="K13281" s="96"/>
      <c r="L13281" s="96"/>
      <c r="M13281" s="96"/>
      <c r="N13281" s="96"/>
      <c r="O13281" s="96"/>
      <c r="P13281" s="96"/>
    </row>
    <row r="13282" spans="1:16" x14ac:dyDescent="0.25">
      <c r="A13282" s="97">
        <v>43830</v>
      </c>
      <c r="B13282" s="101">
        <v>15</v>
      </c>
      <c r="C13282" s="92" t="str">
        <f t="shared" si="621"/>
        <v>GET /standing-orders</v>
      </c>
      <c r="D13282" s="94" t="s">
        <v>208</v>
      </c>
      <c r="E13282" s="93" t="str">
        <f t="shared" si="622"/>
        <v>AISP</v>
      </c>
      <c r="F13282" s="93" t="str">
        <f t="shared" si="623"/>
        <v>Y</v>
      </c>
      <c r="G13282" s="95">
        <v>1299491.3955966486</v>
      </c>
      <c r="H13282" s="99">
        <v>47136.354311705705</v>
      </c>
      <c r="I13282" s="99">
        <v>141.8163894675242</v>
      </c>
      <c r="J13282" s="96"/>
      <c r="K13282" s="96"/>
      <c r="L13282" s="96"/>
      <c r="M13282" s="96"/>
      <c r="N13282" s="96"/>
      <c r="O13282" s="96"/>
      <c r="P13282" s="96"/>
    </row>
    <row r="13283" spans="1:16" x14ac:dyDescent="0.25">
      <c r="A13283" s="97">
        <v>43830</v>
      </c>
      <c r="B13283" s="101">
        <v>16</v>
      </c>
      <c r="C13283" s="92" t="str">
        <f t="shared" si="621"/>
        <v>GET /accounts/{AccountId}/product</v>
      </c>
      <c r="D13283" s="94" t="s">
        <v>208</v>
      </c>
      <c r="E13283" s="93" t="str">
        <f t="shared" si="622"/>
        <v>AISP</v>
      </c>
      <c r="F13283" s="93" t="str">
        <f t="shared" si="623"/>
        <v>Y</v>
      </c>
      <c r="G13283" s="95">
        <v>326585.46641388291</v>
      </c>
      <c r="H13283" s="99">
        <v>5161.9346275834241</v>
      </c>
      <c r="I13283" s="99">
        <v>168.70773808022045</v>
      </c>
      <c r="J13283" s="96"/>
      <c r="K13283" s="96"/>
      <c r="L13283" s="96"/>
      <c r="M13283" s="96"/>
      <c r="N13283" s="96"/>
      <c r="O13283" s="96"/>
      <c r="P13283" s="96"/>
    </row>
    <row r="13284" spans="1:16" x14ac:dyDescent="0.25">
      <c r="A13284" s="97">
        <v>43830</v>
      </c>
      <c r="B13284" s="101">
        <v>17</v>
      </c>
      <c r="C13284" s="92" t="str">
        <f t="shared" si="621"/>
        <v>GET /products</v>
      </c>
      <c r="D13284" s="94" t="s">
        <v>208</v>
      </c>
      <c r="E13284" s="93" t="str">
        <f t="shared" si="622"/>
        <v>AISP</v>
      </c>
      <c r="F13284" s="93" t="str">
        <f t="shared" si="623"/>
        <v>Y</v>
      </c>
      <c r="G13284" s="95">
        <v>830780.61945239303</v>
      </c>
      <c r="H13284" s="99">
        <v>30081.817918162884</v>
      </c>
      <c r="I13284" s="99">
        <v>203.12670512622049</v>
      </c>
      <c r="J13284" s="96"/>
      <c r="K13284" s="96"/>
      <c r="L13284" s="96"/>
      <c r="M13284" s="96"/>
      <c r="N13284" s="96"/>
      <c r="O13284" s="96"/>
      <c r="P13284" s="96"/>
    </row>
    <row r="13285" spans="1:16" x14ac:dyDescent="0.25">
      <c r="A13285" s="97">
        <v>43830</v>
      </c>
      <c r="B13285" s="101">
        <v>18</v>
      </c>
      <c r="C13285" s="92" t="str">
        <f t="shared" si="621"/>
        <v>GET /accounts/{AccountId}/offers</v>
      </c>
      <c r="D13285" s="94" t="s">
        <v>208</v>
      </c>
      <c r="E13285" s="93" t="str">
        <f t="shared" si="622"/>
        <v>AISP</v>
      </c>
      <c r="F13285" s="93" t="str">
        <f t="shared" si="623"/>
        <v>Y</v>
      </c>
      <c r="G13285" s="95">
        <v>794717.63117622305</v>
      </c>
      <c r="H13285" s="99">
        <v>37904.493933967802</v>
      </c>
      <c r="I13285" s="99">
        <v>281.23358704296754</v>
      </c>
      <c r="J13285" s="96"/>
      <c r="K13285" s="96"/>
      <c r="L13285" s="96"/>
      <c r="M13285" s="96"/>
      <c r="N13285" s="96"/>
      <c r="O13285" s="96"/>
      <c r="P13285" s="96"/>
    </row>
    <row r="13286" spans="1:16" x14ac:dyDescent="0.25">
      <c r="A13286" s="97">
        <v>43830</v>
      </c>
      <c r="B13286" s="101">
        <v>19</v>
      </c>
      <c r="C13286" s="92" t="str">
        <f t="shared" si="621"/>
        <v>GET /offers</v>
      </c>
      <c r="D13286" s="94" t="s">
        <v>208</v>
      </c>
      <c r="E13286" s="93" t="str">
        <f t="shared" si="622"/>
        <v>AISP</v>
      </c>
      <c r="F13286" s="93" t="str">
        <f t="shared" si="623"/>
        <v>Y</v>
      </c>
      <c r="G13286" s="95">
        <v>3100119.348209003</v>
      </c>
      <c r="H13286" s="99">
        <v>37805.772991735568</v>
      </c>
      <c r="I13286" s="99">
        <v>155.48466743200012</v>
      </c>
      <c r="J13286" s="96"/>
      <c r="K13286" s="96"/>
      <c r="L13286" s="96"/>
      <c r="M13286" s="96"/>
      <c r="N13286" s="96"/>
      <c r="O13286" s="96"/>
      <c r="P13286" s="96"/>
    </row>
    <row r="13287" spans="1:16" x14ac:dyDescent="0.25">
      <c r="A13287" s="97">
        <v>43830</v>
      </c>
      <c r="B13287" s="101">
        <v>20</v>
      </c>
      <c r="C13287" s="92" t="str">
        <f t="shared" si="621"/>
        <v>GET /accounts/{AccountId}/party</v>
      </c>
      <c r="D13287" s="94" t="s">
        <v>208</v>
      </c>
      <c r="E13287" s="93" t="str">
        <f t="shared" si="622"/>
        <v>AISP</v>
      </c>
      <c r="F13287" s="93" t="str">
        <f t="shared" si="623"/>
        <v>Y</v>
      </c>
      <c r="G13287" s="95">
        <v>1060578.3161755067</v>
      </c>
      <c r="H13287" s="99">
        <v>52108.070829525153</v>
      </c>
      <c r="I13287" s="99">
        <v>0</v>
      </c>
      <c r="J13287" s="96"/>
      <c r="K13287" s="96"/>
      <c r="L13287" s="96"/>
      <c r="M13287" s="96"/>
      <c r="N13287" s="96"/>
      <c r="O13287" s="96"/>
      <c r="P13287" s="96"/>
    </row>
    <row r="13288" spans="1:16" x14ac:dyDescent="0.25">
      <c r="A13288" s="97">
        <v>43830</v>
      </c>
      <c r="B13288" s="101">
        <v>21</v>
      </c>
      <c r="C13288" s="92" t="str">
        <f t="shared" si="621"/>
        <v>GET /party</v>
      </c>
      <c r="D13288" s="94" t="s">
        <v>208</v>
      </c>
      <c r="E13288" s="93" t="str">
        <f t="shared" si="622"/>
        <v>AISP</v>
      </c>
      <c r="F13288" s="93" t="str">
        <f t="shared" si="623"/>
        <v>Y</v>
      </c>
      <c r="G13288" s="95">
        <v>821823.06465437589</v>
      </c>
      <c r="H13288" s="99">
        <v>10677.93956569213</v>
      </c>
      <c r="I13288" s="99">
        <v>372.81565899250245</v>
      </c>
      <c r="J13288" s="96"/>
      <c r="K13288" s="96"/>
      <c r="L13288" s="96"/>
      <c r="M13288" s="96"/>
      <c r="N13288" s="96"/>
      <c r="O13288" s="96"/>
      <c r="P13288" s="96"/>
    </row>
    <row r="13289" spans="1:16" x14ac:dyDescent="0.25">
      <c r="A13289" s="97">
        <v>43830</v>
      </c>
      <c r="B13289" s="101">
        <v>22</v>
      </c>
      <c r="C13289" s="92" t="str">
        <f t="shared" si="621"/>
        <v>GET /accounts/{AccountId}/scheduled-payments</v>
      </c>
      <c r="D13289" s="94" t="s">
        <v>208</v>
      </c>
      <c r="E13289" s="93" t="str">
        <f t="shared" si="622"/>
        <v>AISP</v>
      </c>
      <c r="F13289" s="93" t="str">
        <f t="shared" si="623"/>
        <v>Y</v>
      </c>
      <c r="G13289" s="95">
        <v>936543.22739744361</v>
      </c>
      <c r="H13289" s="99">
        <v>31441.521350891566</v>
      </c>
      <c r="I13289" s="99">
        <v>2.8070396804984452</v>
      </c>
      <c r="J13289" s="96"/>
      <c r="K13289" s="96"/>
      <c r="L13289" s="96"/>
      <c r="M13289" s="96"/>
      <c r="N13289" s="96"/>
      <c r="O13289" s="96"/>
      <c r="P13289" s="96"/>
    </row>
    <row r="13290" spans="1:16" x14ac:dyDescent="0.25">
      <c r="A13290" s="97">
        <v>43830</v>
      </c>
      <c r="B13290" s="101">
        <v>23</v>
      </c>
      <c r="C13290" s="92" t="str">
        <f t="shared" si="621"/>
        <v>GET /scheduled-payments</v>
      </c>
      <c r="D13290" s="94" t="s">
        <v>208</v>
      </c>
      <c r="E13290" s="93" t="str">
        <f t="shared" si="622"/>
        <v>AISP</v>
      </c>
      <c r="F13290" s="93" t="str">
        <f t="shared" si="623"/>
        <v>Y</v>
      </c>
      <c r="G13290" s="95">
        <v>1932366.9693900712</v>
      </c>
      <c r="H13290" s="99">
        <v>31498.058627702114</v>
      </c>
      <c r="I13290" s="99">
        <v>82.335664358092245</v>
      </c>
      <c r="J13290" s="96"/>
      <c r="K13290" s="96"/>
      <c r="L13290" s="96"/>
      <c r="M13290" s="96"/>
      <c r="N13290" s="96"/>
      <c r="O13290" s="96"/>
      <c r="P13290" s="96"/>
    </row>
    <row r="13291" spans="1:16" x14ac:dyDescent="0.25">
      <c r="A13291" s="97">
        <v>43830</v>
      </c>
      <c r="B13291" s="101">
        <v>24</v>
      </c>
      <c r="C13291" s="92" t="str">
        <f t="shared" si="621"/>
        <v>GET /accounts/{AccountId}/statements</v>
      </c>
      <c r="D13291" s="94" t="s">
        <v>208</v>
      </c>
      <c r="E13291" s="93" t="str">
        <f t="shared" si="622"/>
        <v>AISP</v>
      </c>
      <c r="F13291" s="93" t="str">
        <f t="shared" si="623"/>
        <v>Y</v>
      </c>
      <c r="G13291" s="95">
        <v>803059.43663207616</v>
      </c>
      <c r="H13291" s="103">
        <v>14612.613804528601</v>
      </c>
      <c r="I13291" s="103">
        <v>134.80907165746112</v>
      </c>
      <c r="J13291" s="96"/>
      <c r="K13291" s="96"/>
      <c r="L13291" s="96"/>
      <c r="M13291" s="96"/>
      <c r="N13291" s="96"/>
      <c r="O13291" s="96"/>
      <c r="P13291" s="96"/>
    </row>
    <row r="13292" spans="1:16" x14ac:dyDescent="0.25">
      <c r="A13292" s="97">
        <v>43830</v>
      </c>
      <c r="B13292" s="101">
        <v>25</v>
      </c>
      <c r="C13292" s="92" t="str">
        <f t="shared" si="621"/>
        <v>GET /accounts/{AccountId}/statements/{StatementId}</v>
      </c>
      <c r="D13292" s="94" t="s">
        <v>208</v>
      </c>
      <c r="E13292" s="93" t="str">
        <f t="shared" si="622"/>
        <v>AISP</v>
      </c>
      <c r="F13292" s="93" t="str">
        <f t="shared" si="623"/>
        <v>Y</v>
      </c>
      <c r="G13292" s="95">
        <v>1136946.9066737001</v>
      </c>
      <c r="H13292" s="103">
        <v>24599.390329684356</v>
      </c>
      <c r="I13292" s="103">
        <v>113.25302840709762</v>
      </c>
      <c r="J13292" s="96"/>
      <c r="K13292" s="96"/>
      <c r="L13292" s="96"/>
      <c r="M13292" s="96"/>
      <c r="N13292" s="96"/>
      <c r="O13292" s="96"/>
      <c r="P13292" s="96"/>
    </row>
    <row r="13293" spans="1:16" x14ac:dyDescent="0.25">
      <c r="A13293" s="97">
        <v>43830</v>
      </c>
      <c r="B13293" s="101">
        <v>26</v>
      </c>
      <c r="C13293" s="92" t="str">
        <f t="shared" si="621"/>
        <v>GET /accounts/{AccountId}/statements/{StatementId}/file</v>
      </c>
      <c r="D13293" s="94" t="s">
        <v>208</v>
      </c>
      <c r="E13293" s="93" t="str">
        <f t="shared" si="622"/>
        <v>AISP</v>
      </c>
      <c r="F13293" s="93" t="str">
        <f t="shared" si="623"/>
        <v>Y</v>
      </c>
      <c r="G13293" s="95">
        <v>2124559.3969811425</v>
      </c>
      <c r="H13293" s="103">
        <v>24524.947726323906</v>
      </c>
      <c r="I13293" s="103">
        <v>88.228621779440161</v>
      </c>
      <c r="J13293" s="96"/>
      <c r="K13293" s="96"/>
      <c r="L13293" s="96"/>
      <c r="M13293" s="96"/>
      <c r="N13293" s="96"/>
      <c r="O13293" s="96"/>
      <c r="P13293" s="96"/>
    </row>
    <row r="13294" spans="1:16" x14ac:dyDescent="0.25">
      <c r="A13294" s="97">
        <v>43830</v>
      </c>
      <c r="B13294" s="101">
        <v>27</v>
      </c>
      <c r="C13294" s="92" t="str">
        <f t="shared" si="621"/>
        <v>GET /accounts/{AccountId}/statements/{StatementId}/transactions</v>
      </c>
      <c r="D13294" s="94" t="s">
        <v>208</v>
      </c>
      <c r="E13294" s="93" t="str">
        <f t="shared" si="622"/>
        <v>AISP</v>
      </c>
      <c r="F13294" s="93" t="str">
        <f t="shared" si="623"/>
        <v>Y</v>
      </c>
      <c r="G13294" s="95">
        <v>27047030.397300124</v>
      </c>
      <c r="H13294" s="103">
        <v>7547.5691758693965</v>
      </c>
      <c r="I13294" s="103">
        <v>254.52515837044129</v>
      </c>
      <c r="J13294" s="96"/>
      <c r="K13294" s="96"/>
      <c r="L13294" s="96"/>
      <c r="M13294" s="96"/>
      <c r="N13294" s="96"/>
      <c r="O13294" s="96"/>
      <c r="P13294" s="96"/>
    </row>
    <row r="13295" spans="1:16" x14ac:dyDescent="0.25">
      <c r="A13295" s="97">
        <v>43830</v>
      </c>
      <c r="B13295" s="101">
        <v>28</v>
      </c>
      <c r="C13295" s="92" t="str">
        <f t="shared" si="621"/>
        <v>GET /statements</v>
      </c>
      <c r="D13295" s="94" t="s">
        <v>208</v>
      </c>
      <c r="E13295" s="93" t="str">
        <f t="shared" si="622"/>
        <v>AISP</v>
      </c>
      <c r="F13295" s="93" t="str">
        <f t="shared" si="623"/>
        <v>Y</v>
      </c>
      <c r="G13295" s="95">
        <v>3486575.081734851</v>
      </c>
      <c r="H13295" s="103">
        <v>41303.917068193157</v>
      </c>
      <c r="I13295" s="103">
        <v>61.312494483548697</v>
      </c>
      <c r="J13295" s="96"/>
      <c r="K13295" s="96"/>
      <c r="L13295" s="96"/>
      <c r="M13295" s="96"/>
      <c r="N13295" s="96"/>
      <c r="O13295" s="96"/>
      <c r="P13295" s="96"/>
    </row>
    <row r="13296" spans="1:16" x14ac:dyDescent="0.25">
      <c r="A13296" s="97">
        <v>43830</v>
      </c>
      <c r="B13296" s="101">
        <v>29</v>
      </c>
      <c r="C13296" s="92" t="str">
        <f t="shared" si="621"/>
        <v>POST /domestic-payment-consents</v>
      </c>
      <c r="D13296" s="94" t="s">
        <v>208</v>
      </c>
      <c r="E13296" s="93" t="str">
        <f t="shared" si="622"/>
        <v>PISP</v>
      </c>
      <c r="F13296" s="93" t="str">
        <f t="shared" si="623"/>
        <v>N</v>
      </c>
      <c r="G13296" s="95">
        <v>3564187.8090387741</v>
      </c>
      <c r="H13296" s="99">
        <v>8399.2827749666831</v>
      </c>
      <c r="I13296" s="99">
        <v>86.892386942352616</v>
      </c>
      <c r="J13296" s="96"/>
      <c r="K13296" s="96"/>
      <c r="L13296" s="96"/>
      <c r="M13296" s="96"/>
      <c r="N13296" s="96"/>
      <c r="O13296" s="96"/>
      <c r="P13296" s="96"/>
    </row>
    <row r="13297" spans="1:16" x14ac:dyDescent="0.25">
      <c r="A13297" s="97">
        <v>43830</v>
      </c>
      <c r="B13297" s="101">
        <v>30</v>
      </c>
      <c r="C13297" s="92" t="str">
        <f t="shared" si="621"/>
        <v>GET /domestic-payment-consents/{ConsentId}</v>
      </c>
      <c r="D13297" s="94" t="s">
        <v>208</v>
      </c>
      <c r="E13297" s="93" t="str">
        <f t="shared" si="622"/>
        <v>PISP</v>
      </c>
      <c r="F13297" s="93" t="str">
        <f t="shared" si="623"/>
        <v>N</v>
      </c>
      <c r="G13297" s="95">
        <v>14563016.281347862</v>
      </c>
      <c r="H13297" s="99">
        <v>16907.72524544907</v>
      </c>
      <c r="I13297" s="99">
        <v>149.11768153321171</v>
      </c>
      <c r="J13297" s="96"/>
      <c r="K13297" s="96"/>
      <c r="L13297" s="96"/>
      <c r="M13297" s="96"/>
      <c r="N13297" s="96"/>
      <c r="O13297" s="96"/>
      <c r="P13297" s="96"/>
    </row>
    <row r="13298" spans="1:16" x14ac:dyDescent="0.25">
      <c r="A13298" s="97">
        <v>43830</v>
      </c>
      <c r="B13298" s="101">
        <v>31</v>
      </c>
      <c r="C13298" s="92" t="str">
        <f t="shared" si="621"/>
        <v>POST /domestic-payments</v>
      </c>
      <c r="D13298" s="94" t="s">
        <v>208</v>
      </c>
      <c r="E13298" s="93" t="str">
        <f t="shared" si="622"/>
        <v>PISP</v>
      </c>
      <c r="F13298" s="93" t="str">
        <f t="shared" si="623"/>
        <v>Y</v>
      </c>
      <c r="G13298" s="95">
        <v>4733176.7153828936</v>
      </c>
      <c r="H13298" s="99">
        <v>14570.255664930233</v>
      </c>
      <c r="I13298" s="99">
        <v>5.961727823114872</v>
      </c>
      <c r="J13298" s="96"/>
      <c r="K13298" s="96"/>
      <c r="L13298" s="96"/>
      <c r="M13298" s="96"/>
      <c r="N13298" s="96"/>
      <c r="O13298" s="96"/>
      <c r="P13298" s="96"/>
    </row>
    <row r="13299" spans="1:16" x14ac:dyDescent="0.25">
      <c r="A13299" s="97">
        <v>43830</v>
      </c>
      <c r="B13299" s="101">
        <v>32</v>
      </c>
      <c r="C13299" s="92" t="str">
        <f t="shared" si="621"/>
        <v>GET /domestic-payments/{DomesticPaymentId}</v>
      </c>
      <c r="D13299" s="94" t="s">
        <v>208</v>
      </c>
      <c r="E13299" s="93" t="str">
        <f t="shared" si="622"/>
        <v>PISP</v>
      </c>
      <c r="F13299" s="93" t="str">
        <f t="shared" si="623"/>
        <v>Y</v>
      </c>
      <c r="G13299" s="95">
        <v>36744806.496947624</v>
      </c>
      <c r="H13299" s="99">
        <v>43375.546065719805</v>
      </c>
      <c r="I13299" s="99">
        <v>70.43311607036668</v>
      </c>
      <c r="J13299" s="96"/>
      <c r="K13299" s="96"/>
      <c r="L13299" s="96"/>
      <c r="M13299" s="96"/>
      <c r="N13299" s="96"/>
      <c r="O13299" s="96"/>
      <c r="P13299" s="96"/>
    </row>
    <row r="13300" spans="1:16" x14ac:dyDescent="0.25">
      <c r="A13300" s="97">
        <v>43830</v>
      </c>
      <c r="B13300" s="101">
        <v>33</v>
      </c>
      <c r="C13300" s="92" t="str">
        <f t="shared" si="621"/>
        <v>POST /domestic-scheduled-payment-consents</v>
      </c>
      <c r="D13300" s="94" t="s">
        <v>208</v>
      </c>
      <c r="E13300" s="93" t="str">
        <f t="shared" si="622"/>
        <v>PISP</v>
      </c>
      <c r="F13300" s="93" t="str">
        <f t="shared" si="623"/>
        <v>N</v>
      </c>
      <c r="G13300" s="95">
        <v>17879855.391018935</v>
      </c>
      <c r="H13300" s="99">
        <v>18415.764679236363</v>
      </c>
      <c r="I13300" s="99">
        <v>111.97331040782844</v>
      </c>
      <c r="J13300" s="96"/>
      <c r="K13300" s="96"/>
      <c r="L13300" s="96"/>
      <c r="M13300" s="96"/>
      <c r="N13300" s="96"/>
      <c r="O13300" s="96"/>
      <c r="P13300" s="96"/>
    </row>
    <row r="13301" spans="1:16" x14ac:dyDescent="0.25">
      <c r="A13301" s="97">
        <v>43830</v>
      </c>
      <c r="B13301" s="101">
        <v>34</v>
      </c>
      <c r="C13301" s="92" t="str">
        <f t="shared" si="621"/>
        <v>GET /domestic-scheduled-payment-consents/{ConsentId}</v>
      </c>
      <c r="D13301" s="94" t="s">
        <v>208</v>
      </c>
      <c r="E13301" s="93" t="str">
        <f t="shared" si="622"/>
        <v>PISP</v>
      </c>
      <c r="F13301" s="93" t="str">
        <f t="shared" si="623"/>
        <v>N</v>
      </c>
      <c r="G13301" s="95">
        <v>11943881.655508522</v>
      </c>
      <c r="H13301" s="99">
        <v>13018.749727686429</v>
      </c>
      <c r="I13301" s="99">
        <v>83.815128724639195</v>
      </c>
      <c r="J13301" s="96"/>
      <c r="K13301" s="96"/>
      <c r="L13301" s="96"/>
      <c r="M13301" s="96"/>
      <c r="N13301" s="96"/>
      <c r="O13301" s="96"/>
      <c r="P13301" s="96"/>
    </row>
    <row r="13302" spans="1:16" x14ac:dyDescent="0.25">
      <c r="A13302" s="97">
        <v>43830</v>
      </c>
      <c r="B13302" s="101">
        <v>35</v>
      </c>
      <c r="C13302" s="92" t="str">
        <f t="shared" si="621"/>
        <v>POST /domestic-scheduled-payments</v>
      </c>
      <c r="D13302" s="94" t="s">
        <v>208</v>
      </c>
      <c r="E13302" s="93" t="str">
        <f t="shared" si="622"/>
        <v>PISP</v>
      </c>
      <c r="F13302" s="93" t="str">
        <f t="shared" si="623"/>
        <v>Y</v>
      </c>
      <c r="G13302" s="95">
        <v>28697325.679163769</v>
      </c>
      <c r="H13302" s="99">
        <v>46717.843659887192</v>
      </c>
      <c r="I13302" s="99">
        <v>145.44937801310564</v>
      </c>
      <c r="J13302" s="96"/>
      <c r="K13302" s="96"/>
      <c r="L13302" s="96"/>
      <c r="M13302" s="96"/>
      <c r="N13302" s="96"/>
      <c r="O13302" s="96"/>
      <c r="P13302" s="96"/>
    </row>
    <row r="13303" spans="1:16" x14ac:dyDescent="0.25">
      <c r="A13303" s="97">
        <v>43830</v>
      </c>
      <c r="B13303" s="101">
        <v>36</v>
      </c>
      <c r="C13303" s="92" t="str">
        <f t="shared" si="621"/>
        <v>GET /domestic-scheduled-payments/{DomesticScheduledPaymentId}</v>
      </c>
      <c r="D13303" s="94" t="s">
        <v>208</v>
      </c>
      <c r="E13303" s="93" t="str">
        <f t="shared" si="622"/>
        <v>PISP</v>
      </c>
      <c r="F13303" s="93" t="str">
        <f t="shared" si="623"/>
        <v>Y</v>
      </c>
      <c r="G13303" s="95">
        <v>14739663.715419171</v>
      </c>
      <c r="H13303" s="99">
        <v>31728.458141370007</v>
      </c>
      <c r="I13303" s="99">
        <v>74.898268556494429</v>
      </c>
      <c r="J13303" s="96"/>
      <c r="K13303" s="96"/>
      <c r="L13303" s="96"/>
      <c r="M13303" s="96"/>
      <c r="N13303" s="96"/>
      <c r="O13303" s="96"/>
      <c r="P13303" s="96"/>
    </row>
    <row r="13304" spans="1:16" x14ac:dyDescent="0.25">
      <c r="A13304" s="97">
        <v>43830</v>
      </c>
      <c r="B13304" s="101">
        <v>37</v>
      </c>
      <c r="C13304" s="92" t="str">
        <f t="shared" si="621"/>
        <v>POST /domestic-standing-order-consents</v>
      </c>
      <c r="D13304" s="94" t="s">
        <v>208</v>
      </c>
      <c r="E13304" s="93" t="str">
        <f t="shared" si="622"/>
        <v>PISP</v>
      </c>
      <c r="F13304" s="93" t="str">
        <f t="shared" si="623"/>
        <v>N</v>
      </c>
      <c r="G13304" s="95">
        <v>25204131.700576186</v>
      </c>
      <c r="H13304" s="99">
        <v>23102.866529257735</v>
      </c>
      <c r="I13304" s="99">
        <v>215.11115788145912</v>
      </c>
      <c r="J13304" s="96"/>
      <c r="K13304" s="96"/>
      <c r="L13304" s="96"/>
      <c r="M13304" s="96"/>
      <c r="N13304" s="96"/>
      <c r="O13304" s="96"/>
      <c r="P13304" s="96"/>
    </row>
    <row r="13305" spans="1:16" x14ac:dyDescent="0.25">
      <c r="A13305" s="97">
        <v>43830</v>
      </c>
      <c r="B13305" s="101">
        <v>38</v>
      </c>
      <c r="C13305" s="92" t="str">
        <f t="shared" si="621"/>
        <v>GET /domestic-standing-order-consents/{ConsentId}</v>
      </c>
      <c r="D13305" s="94" t="s">
        <v>208</v>
      </c>
      <c r="E13305" s="93" t="str">
        <f t="shared" si="622"/>
        <v>PISP</v>
      </c>
      <c r="F13305" s="93" t="str">
        <f t="shared" si="623"/>
        <v>N</v>
      </c>
      <c r="G13305" s="95">
        <v>23969672.803148959</v>
      </c>
      <c r="H13305" s="99">
        <v>29885.607402531721</v>
      </c>
      <c r="I13305" s="99">
        <v>193.81148086366085</v>
      </c>
      <c r="J13305" s="96"/>
      <c r="K13305" s="96"/>
      <c r="L13305" s="96"/>
      <c r="M13305" s="96"/>
      <c r="N13305" s="96"/>
      <c r="O13305" s="96"/>
      <c r="P13305" s="96"/>
    </row>
    <row r="13306" spans="1:16" x14ac:dyDescent="0.25">
      <c r="A13306" s="97">
        <v>43830</v>
      </c>
      <c r="B13306" s="101">
        <v>39</v>
      </c>
      <c r="C13306" s="92" t="str">
        <f t="shared" si="621"/>
        <v>POST /domestic-standing-orders</v>
      </c>
      <c r="D13306" s="94" t="s">
        <v>208</v>
      </c>
      <c r="E13306" s="93" t="str">
        <f t="shared" si="622"/>
        <v>PISP</v>
      </c>
      <c r="F13306" s="93" t="str">
        <f t="shared" si="623"/>
        <v>Y</v>
      </c>
      <c r="G13306" s="95">
        <v>7604189.8996812804</v>
      </c>
      <c r="H13306" s="99">
        <v>20548.494802321169</v>
      </c>
      <c r="I13306" s="99">
        <v>2.0971102652447446</v>
      </c>
      <c r="J13306" s="96"/>
      <c r="K13306" s="96"/>
      <c r="L13306" s="96"/>
      <c r="M13306" s="96"/>
      <c r="N13306" s="96"/>
      <c r="O13306" s="96"/>
      <c r="P13306" s="96"/>
    </row>
    <row r="13307" spans="1:16" x14ac:dyDescent="0.25">
      <c r="A13307" s="97">
        <v>43830</v>
      </c>
      <c r="B13307" s="101">
        <v>40</v>
      </c>
      <c r="C13307" s="92" t="str">
        <f t="shared" si="621"/>
        <v>GET /domestic-standing-orders/{DomesticStandingOrderId}</v>
      </c>
      <c r="D13307" s="94" t="s">
        <v>208</v>
      </c>
      <c r="E13307" s="93" t="str">
        <f t="shared" si="622"/>
        <v>PISP</v>
      </c>
      <c r="F13307" s="93" t="str">
        <f t="shared" si="623"/>
        <v>Y</v>
      </c>
      <c r="G13307" s="95">
        <v>5303043.568332321</v>
      </c>
      <c r="H13307" s="99">
        <v>8087.083942466531</v>
      </c>
      <c r="I13307" s="99">
        <v>231.31781509918892</v>
      </c>
      <c r="J13307" s="96"/>
      <c r="K13307" s="96"/>
      <c r="L13307" s="96"/>
      <c r="M13307" s="96"/>
      <c r="N13307" s="96"/>
      <c r="O13307" s="96"/>
      <c r="P13307" s="96"/>
    </row>
    <row r="13308" spans="1:16" x14ac:dyDescent="0.25">
      <c r="A13308" s="97">
        <v>43830</v>
      </c>
      <c r="B13308" s="101">
        <v>41</v>
      </c>
      <c r="C13308" s="92" t="str">
        <f t="shared" si="621"/>
        <v>POST /international-payment-consents</v>
      </c>
      <c r="D13308" s="94" t="s">
        <v>208</v>
      </c>
      <c r="E13308" s="93" t="str">
        <f t="shared" si="622"/>
        <v>PISP</v>
      </c>
      <c r="F13308" s="93" t="str">
        <f t="shared" si="623"/>
        <v>N</v>
      </c>
      <c r="G13308" s="95">
        <v>32972970.557347286</v>
      </c>
      <c r="H13308" s="99">
        <v>43299.380694653701</v>
      </c>
      <c r="I13308" s="99">
        <v>60.012912951209692</v>
      </c>
      <c r="J13308" s="96"/>
      <c r="K13308" s="96"/>
      <c r="L13308" s="96"/>
      <c r="M13308" s="96"/>
      <c r="N13308" s="96"/>
      <c r="O13308" s="96"/>
      <c r="P13308" s="96"/>
    </row>
    <row r="13309" spans="1:16" x14ac:dyDescent="0.25">
      <c r="A13309" s="97">
        <v>43830</v>
      </c>
      <c r="B13309" s="101">
        <v>42</v>
      </c>
      <c r="C13309" s="92" t="str">
        <f t="shared" si="621"/>
        <v>GET /international-payment-consents/{ConsentId}</v>
      </c>
      <c r="D13309" s="94" t="s">
        <v>208</v>
      </c>
      <c r="E13309" s="93" t="str">
        <f t="shared" si="622"/>
        <v>PISP</v>
      </c>
      <c r="F13309" s="93" t="str">
        <f t="shared" si="623"/>
        <v>N</v>
      </c>
      <c r="G13309" s="95">
        <v>27114041.930110842</v>
      </c>
      <c r="H13309" s="99">
        <v>30565.848421002553</v>
      </c>
      <c r="I13309" s="99">
        <v>255.46291688597969</v>
      </c>
      <c r="J13309" s="96"/>
      <c r="K13309" s="96"/>
      <c r="L13309" s="96"/>
      <c r="M13309" s="96"/>
      <c r="N13309" s="96"/>
      <c r="O13309" s="96"/>
      <c r="P13309" s="96"/>
    </row>
    <row r="13310" spans="1:16" x14ac:dyDescent="0.25">
      <c r="A13310" s="97">
        <v>43830</v>
      </c>
      <c r="B13310" s="101">
        <v>43</v>
      </c>
      <c r="C13310" s="92" t="str">
        <f t="shared" si="621"/>
        <v>POST /international-payments</v>
      </c>
      <c r="D13310" s="94" t="s">
        <v>208</v>
      </c>
      <c r="E13310" s="93" t="str">
        <f t="shared" si="622"/>
        <v>PISP</v>
      </c>
      <c r="F13310" s="93" t="str">
        <f t="shared" si="623"/>
        <v>Y</v>
      </c>
      <c r="G13310" s="95">
        <v>38237868.391335778</v>
      </c>
      <c r="H13310" s="99">
        <v>40334.422397500573</v>
      </c>
      <c r="I13310" s="99">
        <v>44.554018530179562</v>
      </c>
      <c r="J13310" s="96"/>
      <c r="K13310" s="96"/>
      <c r="L13310" s="96"/>
      <c r="M13310" s="96"/>
      <c r="N13310" s="96"/>
      <c r="O13310" s="96"/>
      <c r="P13310" s="96"/>
    </row>
    <row r="13311" spans="1:16" x14ac:dyDescent="0.25">
      <c r="A13311" s="97">
        <v>43830</v>
      </c>
      <c r="B13311" s="101">
        <v>44</v>
      </c>
      <c r="C13311" s="92" t="str">
        <f t="shared" si="621"/>
        <v>GET /international-payments/{InternationalPaymentId}</v>
      </c>
      <c r="D13311" s="94" t="s">
        <v>208</v>
      </c>
      <c r="E13311" s="93" t="str">
        <f t="shared" si="622"/>
        <v>PISP</v>
      </c>
      <c r="F13311" s="93" t="str">
        <f t="shared" si="623"/>
        <v>Y</v>
      </c>
      <c r="G13311" s="95">
        <v>12260556.269532651</v>
      </c>
      <c r="H13311" s="99">
        <v>18074.976100550688</v>
      </c>
      <c r="I13311" s="99">
        <v>56.599743341213461</v>
      </c>
      <c r="J13311" s="96"/>
      <c r="K13311" s="96"/>
      <c r="L13311" s="96"/>
      <c r="M13311" s="96"/>
      <c r="N13311" s="96"/>
      <c r="O13311" s="96"/>
      <c r="P13311" s="96"/>
    </row>
    <row r="13312" spans="1:16" x14ac:dyDescent="0.25">
      <c r="A13312" s="97">
        <v>43830</v>
      </c>
      <c r="B13312" s="101">
        <v>45</v>
      </c>
      <c r="C13312" s="92" t="str">
        <f t="shared" si="621"/>
        <v>POST /international-scheduled-payment-consents</v>
      </c>
      <c r="D13312" s="94" t="s">
        <v>208</v>
      </c>
      <c r="E13312" s="93" t="str">
        <f t="shared" si="622"/>
        <v>PISP</v>
      </c>
      <c r="F13312" s="93" t="str">
        <f t="shared" si="623"/>
        <v>N</v>
      </c>
      <c r="G13312" s="95">
        <v>23500001.705828127</v>
      </c>
      <c r="H13312" s="99">
        <v>34112.862188124251</v>
      </c>
      <c r="I13312" s="99">
        <v>14.053564665377769</v>
      </c>
      <c r="J13312" s="96"/>
      <c r="K13312" s="96"/>
      <c r="L13312" s="96"/>
      <c r="M13312" s="96"/>
      <c r="N13312" s="96"/>
      <c r="O13312" s="96"/>
      <c r="P13312" s="96"/>
    </row>
    <row r="13313" spans="1:16" x14ac:dyDescent="0.25">
      <c r="A13313" s="97">
        <v>43830</v>
      </c>
      <c r="B13313" s="101">
        <v>46</v>
      </c>
      <c r="C13313" s="92" t="str">
        <f t="shared" si="621"/>
        <v>GET /international-scheduled-payment-consents/{ConsentId}</v>
      </c>
      <c r="D13313" s="94" t="s">
        <v>208</v>
      </c>
      <c r="E13313" s="93" t="str">
        <f t="shared" si="622"/>
        <v>PISP</v>
      </c>
      <c r="F13313" s="93" t="str">
        <f t="shared" si="623"/>
        <v>N</v>
      </c>
      <c r="G13313" s="95">
        <v>9178471.0324847475</v>
      </c>
      <c r="H13313" s="99">
        <v>29076.895234861877</v>
      </c>
      <c r="I13313" s="99">
        <v>27.070575007964408</v>
      </c>
      <c r="J13313" s="96"/>
      <c r="K13313" s="96"/>
      <c r="L13313" s="96"/>
      <c r="M13313" s="96"/>
      <c r="N13313" s="96"/>
      <c r="O13313" s="96"/>
      <c r="P13313" s="96"/>
    </row>
    <row r="13314" spans="1:16" x14ac:dyDescent="0.25">
      <c r="A13314" s="97">
        <v>43830</v>
      </c>
      <c r="B13314" s="101">
        <v>47</v>
      </c>
      <c r="C13314" s="92" t="str">
        <f t="shared" si="621"/>
        <v>POST /international-scheduled-payments</v>
      </c>
      <c r="D13314" s="94" t="s">
        <v>208</v>
      </c>
      <c r="E13314" s="93" t="str">
        <f t="shared" si="622"/>
        <v>PISP</v>
      </c>
      <c r="F13314" s="93" t="str">
        <f t="shared" si="623"/>
        <v>Y</v>
      </c>
      <c r="G13314" s="95">
        <v>14368512.467514934</v>
      </c>
      <c r="H13314" s="99">
        <v>22995.890877498608</v>
      </c>
      <c r="I13314" s="99">
        <v>75.99885396521347</v>
      </c>
      <c r="J13314" s="96"/>
      <c r="K13314" s="96"/>
      <c r="L13314" s="96"/>
      <c r="M13314" s="96"/>
      <c r="N13314" s="96"/>
      <c r="O13314" s="96"/>
      <c r="P13314" s="96"/>
    </row>
    <row r="13315" spans="1:16" x14ac:dyDescent="0.25">
      <c r="A13315" s="97">
        <v>43830</v>
      </c>
      <c r="B13315" s="101">
        <v>48</v>
      </c>
      <c r="C13315" s="92" t="str">
        <f t="shared" si="621"/>
        <v>GET /international-scheduled-payments/{InternationalScheduledPaymentId}</v>
      </c>
      <c r="D13315" s="94" t="s">
        <v>208</v>
      </c>
      <c r="E13315" s="93" t="str">
        <f t="shared" si="622"/>
        <v>PISP</v>
      </c>
      <c r="F13315" s="93" t="str">
        <f t="shared" si="623"/>
        <v>Y</v>
      </c>
      <c r="G13315" s="95">
        <v>20832836.301330213</v>
      </c>
      <c r="H13315" s="99">
        <v>38597.636578526937</v>
      </c>
      <c r="I13315" s="99">
        <v>54.762463446150171</v>
      </c>
      <c r="J13315" s="96"/>
      <c r="K13315" s="96"/>
      <c r="L13315" s="96"/>
      <c r="M13315" s="96"/>
      <c r="N13315" s="96"/>
      <c r="O13315" s="96"/>
      <c r="P13315" s="96"/>
    </row>
    <row r="13316" spans="1:16" x14ac:dyDescent="0.25">
      <c r="A13316" s="97">
        <v>43830</v>
      </c>
      <c r="B13316" s="101">
        <v>49</v>
      </c>
      <c r="C13316" s="92" t="str">
        <f t="shared" si="621"/>
        <v>POST /international-standing-order-consents</v>
      </c>
      <c r="D13316" s="94" t="s">
        <v>208</v>
      </c>
      <c r="E13316" s="93" t="str">
        <f t="shared" si="622"/>
        <v>PISP</v>
      </c>
      <c r="F13316" s="93" t="str">
        <f t="shared" si="623"/>
        <v>N</v>
      </c>
      <c r="G13316" s="95">
        <v>4127113.3093339475</v>
      </c>
      <c r="H13316" s="99">
        <v>11547.21641524709</v>
      </c>
      <c r="I13316" s="99">
        <v>5.9104362448283334</v>
      </c>
      <c r="J13316" s="96"/>
      <c r="K13316" s="96"/>
      <c r="L13316" s="96"/>
      <c r="M13316" s="96"/>
      <c r="N13316" s="96"/>
      <c r="O13316" s="96"/>
      <c r="P13316" s="96"/>
    </row>
    <row r="13317" spans="1:16" x14ac:dyDescent="0.25">
      <c r="A13317" s="97">
        <v>43830</v>
      </c>
      <c r="B13317" s="101">
        <v>50</v>
      </c>
      <c r="C13317" s="92" t="str">
        <f t="shared" si="621"/>
        <v>GET /international-standing-order-consents/{ConsentId}</v>
      </c>
      <c r="D13317" s="94" t="s">
        <v>208</v>
      </c>
      <c r="E13317" s="93" t="str">
        <f t="shared" si="622"/>
        <v>PISP</v>
      </c>
      <c r="F13317" s="93" t="str">
        <f t="shared" si="623"/>
        <v>N</v>
      </c>
      <c r="G13317" s="95">
        <v>17913292.324589606</v>
      </c>
      <c r="H13317" s="99">
        <v>32613.671429351842</v>
      </c>
      <c r="I13317" s="99">
        <v>279.64366332240189</v>
      </c>
      <c r="J13317" s="96"/>
      <c r="K13317" s="96"/>
      <c r="L13317" s="96"/>
      <c r="M13317" s="96"/>
      <c r="N13317" s="96"/>
      <c r="O13317" s="96"/>
      <c r="P13317" s="96"/>
    </row>
    <row r="13318" spans="1:16" x14ac:dyDescent="0.25">
      <c r="A13318" s="97">
        <v>43830</v>
      </c>
      <c r="B13318" s="101">
        <v>51</v>
      </c>
      <c r="C13318" s="92" t="str">
        <f t="shared" si="621"/>
        <v>POST /international-standing-orders</v>
      </c>
      <c r="D13318" s="94" t="s">
        <v>208</v>
      </c>
      <c r="E13318" s="93" t="str">
        <f t="shared" si="622"/>
        <v>PISP</v>
      </c>
      <c r="F13318" s="93" t="str">
        <f t="shared" si="623"/>
        <v>Y</v>
      </c>
      <c r="G13318" s="95">
        <v>13494332.091846254</v>
      </c>
      <c r="H13318" s="99">
        <v>27072.183612928398</v>
      </c>
      <c r="I13318" s="99">
        <v>220.1589347432913</v>
      </c>
      <c r="J13318" s="96"/>
      <c r="K13318" s="96"/>
      <c r="L13318" s="96"/>
      <c r="M13318" s="96"/>
      <c r="N13318" s="96"/>
      <c r="O13318" s="96"/>
      <c r="P13318" s="96"/>
    </row>
    <row r="13319" spans="1:16" x14ac:dyDescent="0.25">
      <c r="A13319" s="97">
        <v>43830</v>
      </c>
      <c r="B13319" s="101">
        <v>52</v>
      </c>
      <c r="C13319" s="92" t="str">
        <f t="shared" si="621"/>
        <v>GET /international-standing-orders/{InternationalStandingOrderPaymentId}</v>
      </c>
      <c r="D13319" s="94" t="s">
        <v>208</v>
      </c>
      <c r="E13319" s="93" t="str">
        <f t="shared" si="622"/>
        <v>PISP</v>
      </c>
      <c r="F13319" s="93" t="str">
        <f t="shared" si="623"/>
        <v>Y</v>
      </c>
      <c r="G13319" s="95">
        <v>5714997.5061832406</v>
      </c>
      <c r="H13319" s="99">
        <v>16685.110628267841</v>
      </c>
      <c r="I13319" s="99">
        <v>72.923031242199215</v>
      </c>
      <c r="J13319" s="96"/>
      <c r="K13319" s="96"/>
      <c r="L13319" s="96"/>
      <c r="M13319" s="96"/>
      <c r="N13319" s="96"/>
      <c r="O13319" s="96"/>
      <c r="P13319" s="96"/>
    </row>
    <row r="13320" spans="1:16" x14ac:dyDescent="0.25">
      <c r="A13320" s="97">
        <v>43830</v>
      </c>
      <c r="B13320" s="101">
        <v>53</v>
      </c>
      <c r="C13320" s="92" t="str">
        <f t="shared" ref="C13320:C13347" si="624">VLOOKUP($B13320,endpoints,3)</f>
        <v>POST /file-payment-consents</v>
      </c>
      <c r="D13320" s="94" t="s">
        <v>208</v>
      </c>
      <c r="E13320" s="93" t="str">
        <f t="shared" ref="E13320:E13347" si="625">VLOOKUP($B13320,endpoints,4)</f>
        <v>PISP</v>
      </c>
      <c r="F13320" s="93" t="str">
        <f t="shared" ref="F13320:F13347" si="626">VLOOKUP($B13320,endpoints,5)</f>
        <v>N</v>
      </c>
      <c r="G13320" s="95">
        <v>12649117.309505112</v>
      </c>
      <c r="H13320" s="99">
        <v>13812.757057838489</v>
      </c>
      <c r="I13320" s="99">
        <v>21.918056596827132</v>
      </c>
      <c r="J13320" s="96"/>
      <c r="K13320" s="96"/>
      <c r="L13320" s="96"/>
      <c r="M13320" s="96"/>
      <c r="N13320" s="96"/>
      <c r="O13320" s="96"/>
      <c r="P13320" s="96"/>
    </row>
    <row r="13321" spans="1:16" x14ac:dyDescent="0.25">
      <c r="A13321" s="97">
        <v>43830</v>
      </c>
      <c r="B13321" s="101">
        <v>54</v>
      </c>
      <c r="C13321" s="92" t="str">
        <f t="shared" si="624"/>
        <v>GET /file-payment-consents/{ConsentId}</v>
      </c>
      <c r="D13321" s="94" t="s">
        <v>208</v>
      </c>
      <c r="E13321" s="93" t="str">
        <f t="shared" si="625"/>
        <v>PISP</v>
      </c>
      <c r="F13321" s="93" t="str">
        <f t="shared" si="626"/>
        <v>N</v>
      </c>
      <c r="G13321" s="95">
        <v>19988810.512290157</v>
      </c>
      <c r="H13321" s="99">
        <v>22860.190885216813</v>
      </c>
      <c r="I13321" s="99">
        <v>181.19173891071711</v>
      </c>
      <c r="J13321" s="96"/>
      <c r="K13321" s="96"/>
      <c r="L13321" s="96"/>
      <c r="M13321" s="96"/>
      <c r="N13321" s="96"/>
      <c r="O13321" s="96"/>
      <c r="P13321" s="96"/>
    </row>
    <row r="13322" spans="1:16" x14ac:dyDescent="0.25">
      <c r="A13322" s="97">
        <v>43830</v>
      </c>
      <c r="B13322" s="101">
        <v>55</v>
      </c>
      <c r="C13322" s="92" t="str">
        <f t="shared" si="624"/>
        <v>POST /file-payment-consents/{ConsentId}/file</v>
      </c>
      <c r="D13322" s="94" t="s">
        <v>208</v>
      </c>
      <c r="E13322" s="93" t="str">
        <f t="shared" si="625"/>
        <v>PISP</v>
      </c>
      <c r="F13322" s="93" t="str">
        <f t="shared" si="626"/>
        <v>N</v>
      </c>
      <c r="G13322" s="95">
        <v>20525356.970312476</v>
      </c>
      <c r="H13322" s="99">
        <v>34738.365955004585</v>
      </c>
      <c r="I13322" s="99">
        <v>63.458929634024457</v>
      </c>
      <c r="J13322" s="96"/>
      <c r="K13322" s="96"/>
      <c r="L13322" s="96"/>
      <c r="M13322" s="96"/>
      <c r="N13322" s="96"/>
      <c r="O13322" s="96"/>
      <c r="P13322" s="96"/>
    </row>
    <row r="13323" spans="1:16" x14ac:dyDescent="0.25">
      <c r="A13323" s="97">
        <v>43830</v>
      </c>
      <c r="B13323" s="101">
        <v>56</v>
      </c>
      <c r="C13323" s="92" t="str">
        <f t="shared" si="624"/>
        <v>GET /file-payment-consents/{ConsentId}/file</v>
      </c>
      <c r="D13323" s="94" t="s">
        <v>208</v>
      </c>
      <c r="E13323" s="93" t="str">
        <f t="shared" si="625"/>
        <v>PISP</v>
      </c>
      <c r="F13323" s="93" t="str">
        <f t="shared" si="626"/>
        <v>N</v>
      </c>
      <c r="G13323" s="95">
        <v>24757935.241388746</v>
      </c>
      <c r="H13323" s="99">
        <v>32671.194412892779</v>
      </c>
      <c r="I13323" s="99">
        <v>44.095055153567337</v>
      </c>
      <c r="J13323" s="96"/>
      <c r="K13323" s="96"/>
      <c r="L13323" s="96"/>
      <c r="M13323" s="96"/>
      <c r="N13323" s="96"/>
      <c r="O13323" s="96"/>
      <c r="P13323" s="96"/>
    </row>
    <row r="13324" spans="1:16" x14ac:dyDescent="0.25">
      <c r="A13324" s="97">
        <v>43830</v>
      </c>
      <c r="B13324" s="101">
        <v>57</v>
      </c>
      <c r="C13324" s="92" t="str">
        <f t="shared" si="624"/>
        <v>POST /file-payments</v>
      </c>
      <c r="D13324" s="94" t="s">
        <v>208</v>
      </c>
      <c r="E13324" s="93" t="str">
        <f t="shared" si="625"/>
        <v>PISP</v>
      </c>
      <c r="F13324" s="93" t="str">
        <f t="shared" si="626"/>
        <v>Y</v>
      </c>
      <c r="G13324" s="95">
        <v>396780538.08162045</v>
      </c>
      <c r="H13324" s="99">
        <v>4249.0428662851127</v>
      </c>
      <c r="I13324" s="99">
        <v>64.058319892266653</v>
      </c>
      <c r="J13324" s="96"/>
      <c r="K13324" s="96"/>
      <c r="L13324" s="96"/>
      <c r="M13324" s="96"/>
      <c r="N13324" s="96"/>
      <c r="O13324" s="96"/>
      <c r="P13324" s="96"/>
    </row>
    <row r="13325" spans="1:16" x14ac:dyDescent="0.25">
      <c r="A13325" s="97">
        <v>43830</v>
      </c>
      <c r="B13325" s="101">
        <v>58</v>
      </c>
      <c r="C13325" s="92" t="str">
        <f t="shared" si="624"/>
        <v>GET /file-payments/{FilePaymentId}</v>
      </c>
      <c r="D13325" s="94" t="s">
        <v>208</v>
      </c>
      <c r="E13325" s="93" t="str">
        <f t="shared" si="625"/>
        <v>PISP</v>
      </c>
      <c r="F13325" s="93" t="str">
        <f t="shared" si="626"/>
        <v>Y</v>
      </c>
      <c r="G13325" s="95">
        <v>71036715.663982347</v>
      </c>
      <c r="H13325" s="99">
        <v>881.45887338941156</v>
      </c>
      <c r="I13325" s="99">
        <v>113.58106235553386</v>
      </c>
      <c r="J13325" s="96"/>
      <c r="K13325" s="96"/>
      <c r="L13325" s="96"/>
      <c r="M13325" s="96"/>
      <c r="N13325" s="96"/>
      <c r="O13325" s="96"/>
      <c r="P13325" s="96"/>
    </row>
    <row r="13326" spans="1:16" x14ac:dyDescent="0.25">
      <c r="A13326" s="97">
        <v>43830</v>
      </c>
      <c r="B13326" s="101">
        <v>59</v>
      </c>
      <c r="C13326" s="92" t="str">
        <f t="shared" si="624"/>
        <v>GET /file-payments/{FilePaymentId}/report-file</v>
      </c>
      <c r="D13326" s="94" t="s">
        <v>208</v>
      </c>
      <c r="E13326" s="93" t="str">
        <f t="shared" si="625"/>
        <v>PISP</v>
      </c>
      <c r="F13326" s="93" t="str">
        <f t="shared" si="626"/>
        <v>Y</v>
      </c>
      <c r="G13326" s="95">
        <v>60423472.944586352</v>
      </c>
      <c r="H13326" s="99">
        <v>2508.7737716840575</v>
      </c>
      <c r="I13326" s="99">
        <v>84.858934837091581</v>
      </c>
      <c r="J13326" s="96"/>
      <c r="K13326" s="96"/>
      <c r="L13326" s="96"/>
      <c r="M13326" s="96"/>
      <c r="N13326" s="96"/>
      <c r="O13326" s="96"/>
      <c r="P13326" s="96"/>
    </row>
    <row r="13327" spans="1:16" x14ac:dyDescent="0.25">
      <c r="A13327" s="97">
        <v>43830</v>
      </c>
      <c r="B13327" s="101">
        <v>60</v>
      </c>
      <c r="C13327" s="92" t="str">
        <f t="shared" si="624"/>
        <v>POST /funds-confirmation-consents</v>
      </c>
      <c r="D13327" s="94" t="s">
        <v>208</v>
      </c>
      <c r="E13327" s="93" t="str">
        <f t="shared" si="625"/>
        <v>CoF</v>
      </c>
      <c r="F13327" s="93" t="str">
        <f t="shared" si="626"/>
        <v>N</v>
      </c>
      <c r="G13327" s="95">
        <v>11948627.943104913</v>
      </c>
      <c r="H13327" s="103">
        <v>15587.793671788975</v>
      </c>
      <c r="I13327" s="103">
        <v>12.877828248833396</v>
      </c>
      <c r="J13327" s="96"/>
      <c r="K13327" s="96"/>
      <c r="L13327" s="96"/>
      <c r="M13327" s="96"/>
      <c r="N13327" s="96"/>
      <c r="O13327" s="96"/>
      <c r="P13327" s="96"/>
    </row>
    <row r="13328" spans="1:16" x14ac:dyDescent="0.25">
      <c r="A13328" s="97">
        <v>43830</v>
      </c>
      <c r="B13328" s="101">
        <v>61</v>
      </c>
      <c r="C13328" s="92" t="str">
        <f t="shared" si="624"/>
        <v>GET /funds-confirmation-consents/{ConsentId}</v>
      </c>
      <c r="D13328" s="94" t="s">
        <v>208</v>
      </c>
      <c r="E13328" s="93" t="str">
        <f t="shared" si="625"/>
        <v>CoF</v>
      </c>
      <c r="F13328" s="93" t="str">
        <f t="shared" si="626"/>
        <v>N</v>
      </c>
      <c r="G13328" s="95">
        <v>18543383.074929144</v>
      </c>
      <c r="H13328" s="103">
        <v>44757.320248821139</v>
      </c>
      <c r="I13328" s="103">
        <v>205.22159379291787</v>
      </c>
      <c r="J13328" s="96"/>
      <c r="K13328" s="96"/>
      <c r="L13328" s="96"/>
      <c r="M13328" s="96"/>
      <c r="N13328" s="96"/>
      <c r="O13328" s="96"/>
      <c r="P13328" s="96"/>
    </row>
    <row r="13329" spans="1:16" x14ac:dyDescent="0.25">
      <c r="A13329" s="97">
        <v>43830</v>
      </c>
      <c r="B13329" s="101">
        <v>62</v>
      </c>
      <c r="C13329" s="92" t="str">
        <f t="shared" si="624"/>
        <v>DELETE /funds-confirmation-consents/{ConsentId}</v>
      </c>
      <c r="D13329" s="94" t="s">
        <v>208</v>
      </c>
      <c r="E13329" s="93" t="str">
        <f t="shared" si="625"/>
        <v>CoF</v>
      </c>
      <c r="F13329" s="93" t="str">
        <f t="shared" si="626"/>
        <v>N</v>
      </c>
      <c r="G13329" s="95">
        <v>6412467.9017809303</v>
      </c>
      <c r="H13329" s="103">
        <v>12530.002171855542</v>
      </c>
      <c r="I13329" s="103">
        <v>115.03595901590602</v>
      </c>
      <c r="J13329" s="96"/>
      <c r="K13329" s="96"/>
      <c r="L13329" s="96"/>
      <c r="M13329" s="96"/>
      <c r="N13329" s="96"/>
      <c r="O13329" s="96"/>
      <c r="P13329" s="96"/>
    </row>
    <row r="13330" spans="1:16" x14ac:dyDescent="0.25">
      <c r="A13330" s="97">
        <v>43830</v>
      </c>
      <c r="B13330" s="101">
        <v>63</v>
      </c>
      <c r="C13330" s="92" t="str">
        <f t="shared" si="624"/>
        <v>POST /funds-confirmations</v>
      </c>
      <c r="D13330" s="94" t="s">
        <v>208</v>
      </c>
      <c r="E13330" s="93" t="str">
        <f t="shared" si="625"/>
        <v>CoF</v>
      </c>
      <c r="F13330" s="93" t="str">
        <f t="shared" si="626"/>
        <v>Y</v>
      </c>
      <c r="G13330" s="95">
        <v>8826635.0846111979</v>
      </c>
      <c r="H13330" s="103">
        <v>17541.571707559135</v>
      </c>
      <c r="I13330" s="103">
        <v>223.95548850344824</v>
      </c>
      <c r="J13330" s="96"/>
      <c r="K13330" s="96"/>
      <c r="L13330" s="96"/>
      <c r="M13330" s="96"/>
      <c r="N13330" s="96"/>
      <c r="O13330" s="96"/>
      <c r="P13330" s="96"/>
    </row>
    <row r="13331" spans="1:16" x14ac:dyDescent="0.25">
      <c r="A13331" s="97">
        <v>43830</v>
      </c>
      <c r="B13331" s="101">
        <v>75</v>
      </c>
      <c r="C13331" s="92" t="str">
        <f t="shared" si="624"/>
        <v>GET /domestic-payment-consents/{ConsentId}/funds-confirmation</v>
      </c>
      <c r="D13331" s="94" t="s">
        <v>208</v>
      </c>
      <c r="E13331" s="93" t="str">
        <f t="shared" si="625"/>
        <v>CoF</v>
      </c>
      <c r="F13331" s="93" t="str">
        <f t="shared" si="626"/>
        <v>Y</v>
      </c>
      <c r="G13331" s="95">
        <v>4155546.2333522807</v>
      </c>
      <c r="H13331" s="99">
        <v>7071.1936173525428</v>
      </c>
      <c r="I13331" s="99">
        <v>216.44140858809254</v>
      </c>
      <c r="J13331" s="96"/>
      <c r="K13331" s="96"/>
      <c r="L13331" s="96"/>
      <c r="M13331" s="96"/>
      <c r="N13331" s="96"/>
      <c r="O13331" s="96"/>
      <c r="P13331" s="96"/>
    </row>
    <row r="13332" spans="1:16" x14ac:dyDescent="0.25">
      <c r="A13332" s="97">
        <v>43830</v>
      </c>
      <c r="B13332" s="101">
        <v>76</v>
      </c>
      <c r="C13332" s="92" t="str">
        <f t="shared" si="624"/>
        <v>GET /international-payment-consents/{ConsentId}/funds-confirmation</v>
      </c>
      <c r="D13332" s="94" t="s">
        <v>208</v>
      </c>
      <c r="E13332" s="93" t="str">
        <f t="shared" si="625"/>
        <v>CoF</v>
      </c>
      <c r="F13332" s="93" t="str">
        <f t="shared" si="626"/>
        <v>Y</v>
      </c>
      <c r="G13332" s="95">
        <v>17973684.229705825</v>
      </c>
      <c r="H13332" s="99">
        <v>44455.402301997703</v>
      </c>
      <c r="I13332" s="99">
        <v>100.60873705625373</v>
      </c>
      <c r="J13332" s="96"/>
      <c r="K13332" s="96"/>
      <c r="L13332" s="96"/>
      <c r="M13332" s="96"/>
      <c r="N13332" s="96"/>
      <c r="O13332" s="96"/>
      <c r="P13332" s="96"/>
    </row>
    <row r="13333" spans="1:16" x14ac:dyDescent="0.25">
      <c r="A13333" s="97">
        <v>43830</v>
      </c>
      <c r="B13333" s="101">
        <v>77</v>
      </c>
      <c r="C13333" s="92" t="str">
        <f t="shared" si="624"/>
        <v>GET /international-scheduled-payment-consents/{ConsentId}/funds-confirmation</v>
      </c>
      <c r="D13333" s="94" t="s">
        <v>208</v>
      </c>
      <c r="E13333" s="93" t="str">
        <f t="shared" si="625"/>
        <v>CoF</v>
      </c>
      <c r="F13333" s="93" t="str">
        <f t="shared" si="626"/>
        <v>Y</v>
      </c>
      <c r="G13333" s="95">
        <v>32998597.861903116</v>
      </c>
      <c r="H13333" s="99">
        <v>48931.763603036568</v>
      </c>
      <c r="I13333" s="99">
        <v>8.2876555283899247</v>
      </c>
      <c r="J13333" s="96"/>
      <c r="K13333" s="96"/>
      <c r="L13333" s="96"/>
      <c r="M13333" s="96"/>
      <c r="N13333" s="96"/>
      <c r="O13333" s="96"/>
      <c r="P13333" s="96"/>
    </row>
    <row r="13334" spans="1:16" x14ac:dyDescent="0.25">
      <c r="A13334" s="97">
        <v>43830</v>
      </c>
      <c r="B13334" s="101">
        <v>78</v>
      </c>
      <c r="C13334" s="92" t="str">
        <f t="shared" si="624"/>
        <v>GET /accounts/{AccountId}/parties</v>
      </c>
      <c r="D13334" s="94" t="s">
        <v>208</v>
      </c>
      <c r="E13334" s="93" t="str">
        <f t="shared" si="625"/>
        <v>AISP</v>
      </c>
      <c r="F13334" s="93" t="str">
        <f t="shared" si="626"/>
        <v>Y</v>
      </c>
      <c r="G13334" s="104">
        <v>1113607.2319842821</v>
      </c>
      <c r="H13334" s="99">
        <v>54713.474371001415</v>
      </c>
      <c r="I13334" s="99">
        <v>0</v>
      </c>
      <c r="J13334" s="96"/>
      <c r="K13334" s="96"/>
      <c r="L13334" s="96"/>
      <c r="M13334" s="96"/>
      <c r="N13334" s="96"/>
      <c r="O13334" s="96"/>
      <c r="P13334" s="96"/>
    </row>
    <row r="13335" spans="1:16" x14ac:dyDescent="0.25">
      <c r="A13335" s="97">
        <v>43830</v>
      </c>
      <c r="B13335" s="101">
        <v>79</v>
      </c>
      <c r="C13335" s="92" t="str">
        <f t="shared" si="624"/>
        <v>GET /domestic-payments/{DomesticPaymentId}/payment-details</v>
      </c>
      <c r="D13335" s="94" t="s">
        <v>208</v>
      </c>
      <c r="E13335" s="93" t="str">
        <f t="shared" si="625"/>
        <v>PISP</v>
      </c>
      <c r="F13335" s="93" t="str">
        <f t="shared" si="626"/>
        <v>Y</v>
      </c>
      <c r="G13335" s="104">
        <v>40419287.146642387</v>
      </c>
      <c r="H13335" s="99">
        <v>47713.100672291788</v>
      </c>
      <c r="I13335" s="99">
        <v>77.47642767740335</v>
      </c>
      <c r="J13335" s="96"/>
      <c r="K13335" s="96"/>
      <c r="L13335" s="96"/>
      <c r="M13335" s="96"/>
      <c r="N13335" s="96"/>
      <c r="O13335" s="96"/>
      <c r="P13335" s="96"/>
    </row>
    <row r="13336" spans="1:16" x14ac:dyDescent="0.25">
      <c r="A13336" s="97">
        <v>43830</v>
      </c>
      <c r="B13336" s="101">
        <v>80</v>
      </c>
      <c r="C13336" s="92" t="str">
        <f t="shared" si="624"/>
        <v>GET /domestic-scheduled-payments/{DomesticScheduledPaymentId}/payment-details</v>
      </c>
      <c r="D13336" s="94" t="s">
        <v>208</v>
      </c>
      <c r="E13336" s="93" t="str">
        <f t="shared" si="625"/>
        <v>PISP</v>
      </c>
      <c r="F13336" s="93" t="str">
        <f t="shared" si="626"/>
        <v>Y</v>
      </c>
      <c r="G13336" s="104">
        <v>16213630.086961091</v>
      </c>
      <c r="H13336" s="99">
        <v>34901.303955507014</v>
      </c>
      <c r="I13336" s="99">
        <v>82.388095412143883</v>
      </c>
      <c r="J13336" s="96"/>
      <c r="K13336" s="96"/>
      <c r="L13336" s="96"/>
      <c r="M13336" s="96"/>
      <c r="N13336" s="96"/>
      <c r="O13336" s="96"/>
      <c r="P13336" s="96"/>
    </row>
    <row r="13337" spans="1:16" x14ac:dyDescent="0.25">
      <c r="A13337" s="97">
        <v>43830</v>
      </c>
      <c r="B13337" s="101">
        <v>81</v>
      </c>
      <c r="C13337" s="92" t="str">
        <f t="shared" si="624"/>
        <v>GET /domestic-standing-orders/{DomesticStandingOrderId}/payment-details</v>
      </c>
      <c r="D13337" s="94" t="s">
        <v>208</v>
      </c>
      <c r="E13337" s="93" t="str">
        <f t="shared" si="625"/>
        <v>PISP</v>
      </c>
      <c r="F13337" s="93" t="str">
        <f t="shared" si="626"/>
        <v>Y</v>
      </c>
      <c r="G13337" s="104">
        <v>5833347.9251655536</v>
      </c>
      <c r="H13337" s="99">
        <v>8895.7923367131843</v>
      </c>
      <c r="I13337" s="99">
        <v>254.44959660910783</v>
      </c>
      <c r="J13337" s="96"/>
      <c r="K13337" s="96"/>
      <c r="L13337" s="96"/>
      <c r="M13337" s="96"/>
      <c r="N13337" s="96"/>
      <c r="O13337" s="96"/>
      <c r="P13337" s="96"/>
    </row>
    <row r="13338" spans="1:16" x14ac:dyDescent="0.25">
      <c r="A13338" s="97">
        <v>43830</v>
      </c>
      <c r="B13338" s="101">
        <v>82</v>
      </c>
      <c r="C13338" s="92" t="str">
        <f t="shared" si="624"/>
        <v>GET /international-payments/{InternationalPaymentId}/payment-details</v>
      </c>
      <c r="D13338" s="94" t="s">
        <v>208</v>
      </c>
      <c r="E13338" s="93" t="str">
        <f t="shared" si="625"/>
        <v>PISP</v>
      </c>
      <c r="F13338" s="93" t="str">
        <f t="shared" si="626"/>
        <v>Y</v>
      </c>
      <c r="G13338" s="104">
        <v>13486611.896485917</v>
      </c>
      <c r="H13338" s="99">
        <v>19882.473710605758</v>
      </c>
      <c r="I13338" s="99">
        <v>62.259717675334812</v>
      </c>
      <c r="J13338" s="96"/>
      <c r="K13338" s="96"/>
      <c r="L13338" s="96"/>
      <c r="M13338" s="96"/>
      <c r="N13338" s="96"/>
      <c r="O13338" s="96"/>
      <c r="P13338" s="96"/>
    </row>
    <row r="13339" spans="1:16" x14ac:dyDescent="0.25">
      <c r="A13339" s="97">
        <v>43830</v>
      </c>
      <c r="B13339" s="101">
        <v>83</v>
      </c>
      <c r="C13339" s="92" t="str">
        <f t="shared" si="624"/>
        <v>GET /international-scheduled-payments/{InternationalScheduledPaymentId}/payment-details</v>
      </c>
      <c r="D13339" s="94" t="s">
        <v>208</v>
      </c>
      <c r="E13339" s="93" t="str">
        <f t="shared" si="625"/>
        <v>PISP</v>
      </c>
      <c r="F13339" s="93" t="str">
        <f t="shared" si="626"/>
        <v>Y</v>
      </c>
      <c r="G13339" s="104">
        <v>22916119.931463234</v>
      </c>
      <c r="H13339" s="99">
        <v>42457.400236379632</v>
      </c>
      <c r="I13339" s="99">
        <v>60.238709790765192</v>
      </c>
      <c r="J13339" s="96"/>
      <c r="K13339" s="96"/>
      <c r="L13339" s="96"/>
      <c r="M13339" s="96"/>
      <c r="N13339" s="96"/>
      <c r="O13339" s="96"/>
      <c r="P13339" s="96"/>
    </row>
    <row r="13340" spans="1:16" x14ac:dyDescent="0.25">
      <c r="A13340" s="97">
        <v>43830</v>
      </c>
      <c r="B13340" s="101">
        <v>84</v>
      </c>
      <c r="C13340" s="92" t="str">
        <f t="shared" si="624"/>
        <v>GET /international-standing-orders/{InternationalStandingOrderPaymentId}/payment-details</v>
      </c>
      <c r="D13340" s="94" t="s">
        <v>208</v>
      </c>
      <c r="E13340" s="93" t="str">
        <f t="shared" si="625"/>
        <v>PISP</v>
      </c>
      <c r="F13340" s="93" t="str">
        <f t="shared" si="626"/>
        <v>Y</v>
      </c>
      <c r="G13340" s="104">
        <v>6286497.2568015652</v>
      </c>
      <c r="H13340" s="99">
        <v>18353.621691094628</v>
      </c>
      <c r="I13340" s="99">
        <v>80.215334366419142</v>
      </c>
      <c r="J13340" s="96"/>
      <c r="K13340" s="96"/>
      <c r="L13340" s="96"/>
      <c r="M13340" s="96"/>
      <c r="N13340" s="96"/>
      <c r="O13340" s="96"/>
      <c r="P13340" s="96"/>
    </row>
    <row r="13341" spans="1:16" x14ac:dyDescent="0.25">
      <c r="A13341" s="97">
        <v>43830</v>
      </c>
      <c r="B13341" s="101">
        <v>85</v>
      </c>
      <c r="C13341" s="92" t="str">
        <f t="shared" si="624"/>
        <v>GET /file-payments/{FilePaymentId}/payment-details</v>
      </c>
      <c r="D13341" s="94" t="s">
        <v>208</v>
      </c>
      <c r="E13341" s="93" t="str">
        <f t="shared" si="625"/>
        <v>PISP</v>
      </c>
      <c r="F13341" s="93" t="str">
        <f t="shared" si="626"/>
        <v>Y</v>
      </c>
      <c r="G13341" s="104">
        <v>66465820.239044987</v>
      </c>
      <c r="H13341" s="99">
        <v>2759.6511488524638</v>
      </c>
      <c r="I13341" s="99">
        <v>93.344828320800744</v>
      </c>
      <c r="J13341" s="96"/>
      <c r="K13341" s="96"/>
      <c r="L13341" s="96"/>
      <c r="M13341" s="96"/>
      <c r="N13341" s="96"/>
      <c r="O13341" s="96"/>
      <c r="P13341" s="96"/>
    </row>
    <row r="13342" spans="1:16" x14ac:dyDescent="0.25">
      <c r="A13342" s="97">
        <v>43830</v>
      </c>
      <c r="B13342" s="101">
        <v>86</v>
      </c>
      <c r="C13342" s="92" t="str">
        <f t="shared" si="624"/>
        <v>POST /event-subscriptions</v>
      </c>
      <c r="D13342" s="94" t="s">
        <v>208</v>
      </c>
      <c r="E13342" s="93" t="str">
        <f t="shared" si="625"/>
        <v>Notifications</v>
      </c>
      <c r="F13342" s="93" t="str">
        <f t="shared" si="626"/>
        <v>N</v>
      </c>
      <c r="G13342" s="104">
        <v>10753765.148794422</v>
      </c>
      <c r="H13342" s="99">
        <v>14029.014304610078</v>
      </c>
      <c r="I13342" s="99">
        <v>11.590045423950057</v>
      </c>
      <c r="J13342" s="96"/>
      <c r="K13342" s="96"/>
      <c r="L13342" s="96"/>
      <c r="M13342" s="96"/>
      <c r="N13342" s="96"/>
      <c r="O13342" s="96"/>
      <c r="P13342" s="96"/>
    </row>
    <row r="13343" spans="1:16" x14ac:dyDescent="0.25">
      <c r="A13343" s="97">
        <v>43830</v>
      </c>
      <c r="B13343" s="101">
        <v>87</v>
      </c>
      <c r="C13343" s="92" t="str">
        <f t="shared" si="624"/>
        <v>GET /event-subscriptions</v>
      </c>
      <c r="D13343" s="94" t="s">
        <v>208</v>
      </c>
      <c r="E13343" s="93" t="str">
        <f t="shared" si="625"/>
        <v>Notifications</v>
      </c>
      <c r="F13343" s="93" t="str">
        <f t="shared" si="626"/>
        <v>N</v>
      </c>
      <c r="G13343" s="104">
        <v>16689044.767436231</v>
      </c>
      <c r="H13343" s="99">
        <v>40281.588223939027</v>
      </c>
      <c r="I13343" s="99">
        <v>184.69943441362608</v>
      </c>
      <c r="J13343" s="96"/>
      <c r="K13343" s="96"/>
      <c r="L13343" s="96"/>
      <c r="M13343" s="96"/>
      <c r="N13343" s="96"/>
      <c r="O13343" s="96"/>
      <c r="P13343" s="96"/>
    </row>
    <row r="13344" spans="1:16" x14ac:dyDescent="0.25">
      <c r="A13344" s="97">
        <v>43830</v>
      </c>
      <c r="B13344" s="101">
        <v>88</v>
      </c>
      <c r="C13344" s="92" t="str">
        <f t="shared" si="624"/>
        <v>PUT /event-subscriptions/{EventSubscriptionId}</v>
      </c>
      <c r="D13344" s="94" t="s">
        <v>208</v>
      </c>
      <c r="E13344" s="93" t="str">
        <f t="shared" si="625"/>
        <v>Notifications</v>
      </c>
      <c r="F13344" s="93" t="str">
        <f t="shared" si="626"/>
        <v>N</v>
      </c>
      <c r="G13344" s="104">
        <v>11291453.406234143</v>
      </c>
      <c r="H13344" s="99">
        <v>14730.465019840583</v>
      </c>
      <c r="I13344" s="99">
        <v>12.169547695147561</v>
      </c>
      <c r="J13344" s="96"/>
      <c r="K13344" s="96"/>
      <c r="L13344" s="96"/>
      <c r="M13344" s="96"/>
      <c r="N13344" s="96"/>
      <c r="O13344" s="96"/>
      <c r="P13344" s="96"/>
    </row>
    <row r="13345" spans="1:16" x14ac:dyDescent="0.25">
      <c r="A13345" s="97">
        <v>43830</v>
      </c>
      <c r="B13345" s="101">
        <v>89</v>
      </c>
      <c r="C13345" s="92" t="str">
        <f t="shared" si="624"/>
        <v>DELETE /event-subscriptions/{EventSubscriptionId}</v>
      </c>
      <c r="D13345" s="94" t="s">
        <v>208</v>
      </c>
      <c r="E13345" s="93" t="str">
        <f t="shared" si="625"/>
        <v>Notifications</v>
      </c>
      <c r="F13345" s="93" t="str">
        <f t="shared" si="626"/>
        <v>N</v>
      </c>
      <c r="G13345" s="104">
        <v>7053714.6919590244</v>
      </c>
      <c r="H13345" s="99">
        <v>13783.002389041098</v>
      </c>
      <c r="I13345" s="99">
        <v>126.53955491749663</v>
      </c>
      <c r="J13345" s="96"/>
      <c r="K13345" s="96"/>
      <c r="L13345" s="96"/>
      <c r="M13345" s="96"/>
      <c r="N13345" s="96"/>
      <c r="O13345" s="96"/>
      <c r="P13345" s="96"/>
    </row>
    <row r="13346" spans="1:16" x14ac:dyDescent="0.25">
      <c r="A13346" s="97">
        <v>43830</v>
      </c>
      <c r="B13346" s="101">
        <v>90</v>
      </c>
      <c r="C13346" s="92" t="str">
        <f t="shared" si="624"/>
        <v>POST /event-notifications</v>
      </c>
      <c r="D13346" s="94" t="s">
        <v>208</v>
      </c>
      <c r="E13346" s="93" t="str">
        <f t="shared" si="625"/>
        <v>Notifications</v>
      </c>
      <c r="F13346" s="93" t="str">
        <f t="shared" si="626"/>
        <v>N</v>
      </c>
      <c r="G13346" s="104">
        <v>8385303.3303806372</v>
      </c>
      <c r="H13346" s="99">
        <v>16664.493122181178</v>
      </c>
      <c r="I13346" s="99">
        <v>212.75771407827582</v>
      </c>
      <c r="J13346" s="96"/>
      <c r="K13346" s="96"/>
      <c r="L13346" s="96"/>
      <c r="M13346" s="96"/>
      <c r="N13346" s="96"/>
      <c r="O13346" s="96"/>
      <c r="P13346" s="96"/>
    </row>
    <row r="13347" spans="1:16" x14ac:dyDescent="0.25">
      <c r="A13347" s="97">
        <v>43830</v>
      </c>
      <c r="B13347" s="101">
        <v>91</v>
      </c>
      <c r="C13347" s="92" t="str">
        <f t="shared" si="624"/>
        <v>POST /events</v>
      </c>
      <c r="D13347" s="94" t="s">
        <v>208</v>
      </c>
      <c r="E13347" s="93" t="str">
        <f t="shared" si="625"/>
        <v>Notifications</v>
      </c>
      <c r="F13347" s="93" t="str">
        <f t="shared" si="626"/>
        <v>N</v>
      </c>
      <c r="G13347" s="104">
        <v>5771221.1116028372</v>
      </c>
      <c r="H13347" s="99">
        <v>11277.001954669988</v>
      </c>
      <c r="I13347" s="99">
        <v>103.53236311431542</v>
      </c>
      <c r="J13347" s="96"/>
      <c r="K13347" s="96"/>
      <c r="L13347" s="96"/>
      <c r="M13347" s="96"/>
      <c r="N13347" s="96"/>
      <c r="O13347" s="96"/>
      <c r="P13347" s="96"/>
    </row>
  </sheetData>
  <sortState ref="A8:J13439">
    <sortCondition ref="A8:A13439"/>
    <sortCondition ref="B8:B13439"/>
  </sortState>
  <mergeCells count="2">
    <mergeCell ref="B3:C3"/>
    <mergeCell ref="B4:C4"/>
  </mergeCells>
  <dataValidations count="1">
    <dataValidation type="list" allowBlank="1" showInputMessage="1" showErrorMessage="1" sqref="B8:B1048576 H6132:I6185">
      <formula1>endpoint</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56"/>
  <sheetViews>
    <sheetView tabSelected="1" zoomScale="90" zoomScaleNormal="90" workbookViewId="0">
      <selection activeCell="G36" sqref="G36"/>
    </sheetView>
  </sheetViews>
  <sheetFormatPr defaultColWidth="10.85546875" defaultRowHeight="15" x14ac:dyDescent="0.25"/>
  <cols>
    <col min="1" max="1" width="57" style="67" customWidth="1"/>
    <col min="2" max="4" width="16.85546875" style="37" customWidth="1"/>
    <col min="5" max="5" width="2.28515625" style="67" customWidth="1"/>
    <col min="6" max="6" width="32" style="67" customWidth="1"/>
    <col min="7" max="9" width="16.85546875" style="67" customWidth="1"/>
    <col min="10" max="17" width="10.85546875" style="67"/>
    <col min="18" max="18" width="59.28515625" style="67" customWidth="1"/>
    <col min="19" max="19" width="3.140625" style="67" bestFit="1" customWidth="1"/>
    <col min="20" max="20" width="9.42578125" style="67" bestFit="1" customWidth="1"/>
    <col min="21" max="16384" width="10.85546875" style="67"/>
  </cols>
  <sheetData>
    <row r="1" spans="1:16" s="54" customFormat="1" ht="24" x14ac:dyDescent="0.2">
      <c r="A1" s="52" t="s">
        <v>141</v>
      </c>
      <c r="B1" s="53"/>
      <c r="D1" s="53"/>
      <c r="E1" s="53"/>
      <c r="F1" s="70"/>
      <c r="G1" s="70"/>
      <c r="H1" s="70"/>
      <c r="I1" s="70"/>
    </row>
    <row r="3" spans="1:16" s="34" customFormat="1" x14ac:dyDescent="0.2">
      <c r="A3" s="61" t="s">
        <v>95</v>
      </c>
      <c r="B3" s="116" t="str">
        <f>Data!B3</f>
        <v>Enter ASPSP Name Here</v>
      </c>
      <c r="C3" s="116"/>
      <c r="D3" s="116"/>
      <c r="E3" s="90"/>
      <c r="F3" s="90"/>
      <c r="G3" s="90"/>
      <c r="H3" s="90"/>
      <c r="I3" s="90"/>
      <c r="K3" s="41"/>
      <c r="L3" s="41"/>
      <c r="M3" s="43"/>
      <c r="N3" s="43"/>
      <c r="O3" s="43"/>
      <c r="P3" s="41"/>
    </row>
    <row r="4" spans="1:16" s="34" customFormat="1" x14ac:dyDescent="0.2">
      <c r="A4" s="61" t="s">
        <v>96</v>
      </c>
      <c r="B4" s="116" t="str">
        <f>Data!B4</f>
        <v>Bank Name API Interface</v>
      </c>
      <c r="C4" s="116"/>
      <c r="D4" s="116"/>
      <c r="E4" s="90"/>
      <c r="F4" s="90"/>
      <c r="G4" s="90"/>
      <c r="H4" s="90"/>
      <c r="I4" s="90"/>
      <c r="J4" s="90"/>
      <c r="K4" s="90"/>
      <c r="L4" s="41"/>
      <c r="M4" s="43"/>
      <c r="N4" s="43"/>
      <c r="O4" s="43"/>
      <c r="P4" s="41"/>
    </row>
    <row r="5" spans="1:16" x14ac:dyDescent="0.25">
      <c r="F5" s="90"/>
      <c r="G5" s="90"/>
      <c r="H5" s="90"/>
      <c r="I5" s="90"/>
      <c r="J5" s="90"/>
      <c r="K5" s="90"/>
    </row>
    <row r="6" spans="1:16" x14ac:dyDescent="0.25">
      <c r="A6" s="76" t="s">
        <v>176</v>
      </c>
      <c r="B6" s="91">
        <f>MONTH(Data!B5)</f>
        <v>10</v>
      </c>
      <c r="C6" s="91">
        <f>IF(B6=12,1,B6+1)</f>
        <v>11</v>
      </c>
      <c r="D6" s="91">
        <f>IF(C6=12,1,C6+1)</f>
        <v>12</v>
      </c>
      <c r="F6" s="90"/>
      <c r="G6" s="90"/>
      <c r="H6" s="90"/>
      <c r="I6" s="90"/>
      <c r="J6" s="90"/>
      <c r="K6" s="90"/>
    </row>
    <row r="7" spans="1:16" x14ac:dyDescent="0.25">
      <c r="A7" s="76" t="s">
        <v>177</v>
      </c>
      <c r="B7" s="91" t="str">
        <f>VLOOKUP(B6,$A$44:$B$55,2,0)</f>
        <v>October</v>
      </c>
      <c r="C7" s="91" t="str">
        <f>VLOOKUP(C6,$A$44:$B$55,2,0)</f>
        <v>November</v>
      </c>
      <c r="D7" s="91" t="str">
        <f>VLOOKUP(D6,$A$44:$B$55,2,0)</f>
        <v>December</v>
      </c>
      <c r="F7" s="90"/>
      <c r="G7" s="90"/>
      <c r="H7" s="90"/>
      <c r="I7" s="90"/>
      <c r="J7" s="90"/>
      <c r="K7" s="90"/>
    </row>
    <row r="8" spans="1:16" x14ac:dyDescent="0.25">
      <c r="F8" s="90"/>
      <c r="G8" s="90"/>
      <c r="H8" s="90"/>
      <c r="I8" s="90"/>
      <c r="J8" s="90"/>
      <c r="K8" s="90"/>
    </row>
    <row r="9" spans="1:16" s="75" customFormat="1" x14ac:dyDescent="0.25">
      <c r="A9" s="76" t="s">
        <v>202</v>
      </c>
      <c r="B9" s="86"/>
      <c r="C9" s="86"/>
      <c r="D9" s="86"/>
      <c r="F9" s="90"/>
      <c r="G9" s="90"/>
      <c r="H9" s="90"/>
      <c r="I9" s="90"/>
      <c r="J9" s="90"/>
      <c r="K9" s="90"/>
    </row>
    <row r="10" spans="1:16" x14ac:dyDescent="0.2">
      <c r="A10" s="83" t="str">
        <f>'Dedicated interface report (A)'!B$4 &amp; " " &amp; 'Dedicated interface report (A)'!$T$2</f>
        <v>Bank Name API Interface Dedicated (v3.1)</v>
      </c>
      <c r="B10" s="49">
        <f>AVERAGEIFS('Dedicated interface report (A)'!$B$7:$B$101,'Dedicated interface report (A)'!$Q$7:$Q$101,B$6)</f>
        <v>0.99830033044864275</v>
      </c>
      <c r="C10" s="49">
        <f>AVERAGEIFS('Dedicated interface report (A)'!$B$7:$B$101,'Dedicated interface report (A)'!$Q$7:$Q$101,C$6)</f>
        <v>0.99887312727779509</v>
      </c>
      <c r="D10" s="49">
        <f ca="1">AVERAGEIFS('Dedicated interface report (A)'!$B$7:$B$101,'Dedicated interface report (A)'!$Q$7:$Q$101,D$6)</f>
        <v>0.99813207589455788</v>
      </c>
      <c r="F10" s="90"/>
      <c r="G10" s="90"/>
      <c r="H10" s="90"/>
      <c r="I10" s="90"/>
      <c r="J10" s="90"/>
      <c r="K10" s="90"/>
    </row>
    <row r="11" spans="1:16" x14ac:dyDescent="0.25">
      <c r="A11" s="83" t="str">
        <f>'Dedicated interface report (B)'!B$4 &amp; " " &amp;'Dedicated interface report (B)'!$T$2</f>
        <v>Bank Name API Interface Dedicated (v3.0)</v>
      </c>
      <c r="B11" s="49">
        <f>AVERAGEIFS('Dedicated interface report (B)'!$B$7:$B$101,'Dedicated interface report (B)'!$Q$7:$Q$101,B$6)</f>
        <v>0.99804538001593901</v>
      </c>
      <c r="C11" s="49">
        <f>AVERAGEIFS('Dedicated interface report (B)'!$B$7:$B$101,'Dedicated interface report (B)'!$Q$7:$Q$101,C$6)</f>
        <v>0.99840765054692271</v>
      </c>
      <c r="D11" s="49">
        <f>AVERAGEIFS('Dedicated interface report (B)'!$B$7:$B$101,'Dedicated interface report (B)'!$Q$7:$Q$101,D$6)</f>
        <v>0.99811393742431154</v>
      </c>
      <c r="F11" s="90"/>
      <c r="G11" s="90"/>
      <c r="H11" s="90"/>
      <c r="I11" s="90"/>
      <c r="J11" s="90"/>
      <c r="K11" s="90"/>
    </row>
    <row r="12" spans="1:16" x14ac:dyDescent="0.2">
      <c r="A12" s="83" t="str">
        <f>'PSU interface report 1'!B$4</f>
        <v xml:space="preserve">Consumer Mobile App </v>
      </c>
      <c r="B12" s="49">
        <f>AVERAGEIFS('PSU interface report 1'!$B$8:$B$101,'PSU interface report 1'!$G$8:$G$101,B$6)</f>
        <v>0.99846784712266368</v>
      </c>
      <c r="C12" s="49">
        <f>AVERAGEIFS('PSU interface report 1'!$B$8:$B$101,'PSU interface report 1'!$G$8:$G$101,C$6)</f>
        <v>0.99925425582745242</v>
      </c>
      <c r="D12" s="49">
        <f>AVERAGEIFS('PSU interface report 1'!$B$8:$B$101,'PSU interface report 1'!$G$8:$G$101,D$6)</f>
        <v>0.99912258064516124</v>
      </c>
      <c r="F12" s="90"/>
      <c r="G12" s="90"/>
      <c r="H12" s="90"/>
      <c r="I12" s="90"/>
      <c r="J12" s="90"/>
      <c r="K12" s="90"/>
    </row>
    <row r="13" spans="1:16" x14ac:dyDescent="0.2">
      <c r="A13" s="83" t="str">
        <f>'PSU interface report 2'!B$4</f>
        <v>Consumer Website</v>
      </c>
      <c r="B13" s="49">
        <f>AVERAGEIFS('PSU interface report 2'!$B$8:$B$101,'PSU interface report 1'!$G$8:$G$101,B$6)</f>
        <v>0.99833959632291946</v>
      </c>
      <c r="C13" s="49">
        <f>AVERAGEIFS('PSU interface report 2'!$B$8:$B$101,'PSU interface report 1'!$G$8:$G$101,C$6)</f>
        <v>0.99888598877917578</v>
      </c>
      <c r="D13" s="49">
        <f>AVERAGEIFS('PSU interface report 2'!$B$8:$B$101,'PSU interface report 1'!$G$8:$G$101,D$6)</f>
        <v>0.99903548387096786</v>
      </c>
      <c r="F13" s="90"/>
      <c r="G13" s="90"/>
      <c r="H13" s="90"/>
      <c r="I13" s="90"/>
      <c r="J13" s="90"/>
      <c r="K13" s="90"/>
    </row>
    <row r="14" spans="1:16" x14ac:dyDescent="0.2">
      <c r="A14" s="82" t="s">
        <v>163</v>
      </c>
      <c r="B14" s="49">
        <f>AVERAGEIFS('Dedicated interface report (A)'!$J$7:$J$101,'Dedicated interface report (A)'!$Q$7:$Q$101,B$6)</f>
        <v>0.98999999999999932</v>
      </c>
      <c r="C14" s="49">
        <f>AVERAGEIFS('Dedicated interface report (A)'!$J$7:$J$101,'Dedicated interface report (A)'!$Q$7:$Q$101,C$6)</f>
        <v>0.98999999999999944</v>
      </c>
      <c r="D14" s="49">
        <f>AVERAGEIFS('Dedicated interface report (A)'!$J$7:$J$101,'Dedicated interface report (A)'!$Q$7:$Q$101,D$6)</f>
        <v>0.98999999999999932</v>
      </c>
      <c r="F14" s="90"/>
      <c r="G14" s="90"/>
      <c r="H14" s="90"/>
      <c r="I14" s="90"/>
      <c r="J14" s="90"/>
      <c r="K14" s="90"/>
    </row>
    <row r="15" spans="1:16" x14ac:dyDescent="0.25">
      <c r="F15" s="90"/>
      <c r="G15" s="90"/>
      <c r="H15" s="90"/>
      <c r="I15" s="90"/>
      <c r="J15" s="90"/>
      <c r="K15" s="90"/>
    </row>
    <row r="16" spans="1:16" s="75" customFormat="1" x14ac:dyDescent="0.25">
      <c r="A16" s="76" t="s">
        <v>203</v>
      </c>
      <c r="B16" s="86"/>
      <c r="C16" s="86"/>
      <c r="D16" s="86"/>
      <c r="F16" s="90"/>
      <c r="G16" s="90"/>
      <c r="H16" s="90"/>
      <c r="I16" s="90"/>
      <c r="J16" s="90"/>
      <c r="K16" s="90"/>
    </row>
    <row r="17" spans="1:11" x14ac:dyDescent="0.2">
      <c r="A17" s="83" t="str">
        <f>'Dedicated interface report (A)'!B$4&amp;" (average)" &amp; " " &amp;'Dedicated interface report (A)'!T2</f>
        <v>Bank Name API Interface (average) Dedicated (v3.1)</v>
      </c>
      <c r="B17" s="88">
        <f>AVERAGEIFS('Dedicated interface report (A)'!$D$7:$D$101,'Dedicated interface report (A)'!$Q$7:$Q$101,B$6)</f>
        <v>1722.4455396908984</v>
      </c>
      <c r="C17" s="88">
        <f>AVERAGEIFS('Dedicated interface report (A)'!$D$7:$D$101,'Dedicated interface report (A)'!$Q$7:$Q$101,C$6)</f>
        <v>1702.8160908816317</v>
      </c>
      <c r="D17" s="88">
        <f>AVERAGEIFS('Dedicated interface report (A)'!$D$7:$D$101,'Dedicated interface report (A)'!$Q$7:$Q$101,D$6)</f>
        <v>1716.3686303220916</v>
      </c>
      <c r="F17" s="90"/>
      <c r="G17" s="90"/>
      <c r="H17" s="90"/>
      <c r="I17" s="90"/>
      <c r="J17" s="90"/>
      <c r="K17" s="90"/>
    </row>
    <row r="18" spans="1:11" x14ac:dyDescent="0.25">
      <c r="A18" s="83" t="str">
        <f>'Dedicated interface report (B)'!B$4&amp;" (average)" &amp; " " &amp; 'Dedicated interface report (B)'!T2</f>
        <v>Bank Name API Interface (average) Dedicated (v3.0)</v>
      </c>
      <c r="B18" s="88">
        <f>AVERAGEIFS('Dedicated interface report (B)'!$D$7:$D$101,'Dedicated interface report (B)'!$Q$7:$Q$101,B$6)</f>
        <v>2282.3669682115415</v>
      </c>
      <c r="C18" s="88">
        <f>AVERAGEIFS('Dedicated interface report (B)'!$D$7:$D$101,'Dedicated interface report (B)'!$Q$7:$Q$101,C$6)</f>
        <v>2254.5440367192682</v>
      </c>
      <c r="D18" s="88">
        <f>AVERAGEIFS('Dedicated interface report (B)'!$D$7:$D$101,'Dedicated interface report (B)'!$Q$7:$Q$101,D$6)</f>
        <v>2267.9419443515853</v>
      </c>
      <c r="F18" s="90"/>
      <c r="G18" s="90"/>
      <c r="H18" s="90"/>
      <c r="I18" s="90"/>
      <c r="J18" s="90"/>
      <c r="K18" s="90"/>
    </row>
    <row r="19" spans="1:11" x14ac:dyDescent="0.2">
      <c r="A19" s="83" t="str">
        <f>'Dedicated interface report (A)'!B$4&amp;" (exc File Payments)" &amp; " " &amp;'Dedicated interface report (A)'!T2</f>
        <v>Bank Name API Interface (exc File Payments) Dedicated (v3.1)</v>
      </c>
      <c r="B19" s="88">
        <f>AVERAGEIFS('Dedicated interface report (A)'!$E$7:$E$101,'Dedicated interface report (A)'!$Q$7:$Q$101,B$6)</f>
        <v>614.51023265252411</v>
      </c>
      <c r="C19" s="88">
        <f>AVERAGEIFS('Dedicated interface report (A)'!$E$7:$E$101,'Dedicated interface report (A)'!$Q$7:$Q$101,C$6)</f>
        <v>611.1974330792093</v>
      </c>
      <c r="D19" s="88">
        <f>AVERAGEIFS('Dedicated interface report (A)'!$E$7:$E$101,'Dedicated interface report (A)'!$Q$7:$Q$101,D$6)</f>
        <v>617.50628877527583</v>
      </c>
      <c r="F19" s="90"/>
      <c r="G19" s="90"/>
      <c r="H19" s="90"/>
      <c r="I19" s="90"/>
      <c r="J19" s="90"/>
      <c r="K19" s="90"/>
    </row>
    <row r="20" spans="1:11" x14ac:dyDescent="0.25">
      <c r="A20" s="83" t="str">
        <f>'Dedicated interface report (B)'!B$4&amp;" (exc File Payments)" &amp; " " &amp;'Dedicated interface report (B)'!T2</f>
        <v>Bank Name API Interface (exc File Payments) Dedicated (v3.0)</v>
      </c>
      <c r="B20" s="88">
        <f>AVERAGEIFS('Dedicated interface report (B)'!$E$7:$E$101,'Dedicated interface report (B)'!$Q$7:$Q$101,B$6)</f>
        <v>668.61792274987465</v>
      </c>
      <c r="C20" s="88">
        <f>AVERAGEIFS('Dedicated interface report (B)'!$E$7:$E$101,'Dedicated interface report (B)'!$Q$7:$Q$101,C$6)</f>
        <v>666.29900841603308</v>
      </c>
      <c r="D20" s="88">
        <f>AVERAGEIFS('Dedicated interface report (B)'!$E$7:$E$101,'Dedicated interface report (B)'!$Q$7:$Q$101,D$6)</f>
        <v>670.42002424843781</v>
      </c>
      <c r="F20" s="90"/>
      <c r="G20" s="90"/>
      <c r="H20" s="90"/>
      <c r="I20" s="90"/>
      <c r="J20" s="90"/>
      <c r="K20" s="90"/>
    </row>
    <row r="21" spans="1:11" x14ac:dyDescent="0.25">
      <c r="A21" s="83" t="str">
        <f>'PSU interface report 1'!B$4</f>
        <v xml:space="preserve">Consumer Mobile App </v>
      </c>
      <c r="B21" s="88">
        <f>AVERAGEIFS('PSU interface report 1'!$D$8:$D$101,'PSU interface report 1'!$G$8:$G$101,B$6)</f>
        <v>3114.7096774193546</v>
      </c>
      <c r="C21" s="88">
        <f>AVERAGEIFS('PSU interface report 1'!$D$8:$D$101,'PSU interface report 1'!$G$8:$G$101,C$6)</f>
        <v>3145.4375099504064</v>
      </c>
      <c r="D21" s="88">
        <f>AVERAGEIFS('PSU interface report 1'!$D$8:$D$101,'PSU interface report 1'!$G$8:$G$101,D$6)</f>
        <v>3105.3676205809707</v>
      </c>
      <c r="F21" s="90"/>
      <c r="G21" s="90"/>
      <c r="H21" s="90"/>
      <c r="I21" s="90"/>
      <c r="J21" s="90"/>
      <c r="K21" s="90"/>
    </row>
    <row r="22" spans="1:11" x14ac:dyDescent="0.25">
      <c r="A22" s="83" t="str">
        <f>'PSU interface report 2'!B$4</f>
        <v>Consumer Website</v>
      </c>
      <c r="B22" s="88">
        <f>AVERAGEIFS('PSU interface report 2'!$D$8:$D$101,'PSU interface report 1'!$G$8:$G$101,B$6)</f>
        <v>2906.6451612903224</v>
      </c>
      <c r="C22" s="88">
        <f>AVERAGEIFS('PSU interface report 2'!$D$8:$D$101,'PSU interface report 1'!$G$8:$G$101,C$6)</f>
        <v>2917.5206651305007</v>
      </c>
      <c r="D22" s="88">
        <f>AVERAGEIFS('PSU interface report 2'!$D$8:$D$101,'PSU interface report 1'!$G$8:$G$101,D$6)</f>
        <v>2892.7472983775401</v>
      </c>
      <c r="F22" s="90"/>
      <c r="G22" s="90"/>
      <c r="H22" s="90"/>
      <c r="I22" s="90"/>
      <c r="J22" s="90"/>
      <c r="K22" s="90"/>
    </row>
    <row r="23" spans="1:11" x14ac:dyDescent="0.25">
      <c r="A23" s="82" t="s">
        <v>163</v>
      </c>
      <c r="B23" s="88">
        <f>AVERAGEIFS('Dedicated interface report (A)'!$L$7:$L$101,'Dedicated interface report (A)'!$Q$7:$Q$101,B$6)</f>
        <v>750</v>
      </c>
      <c r="C23" s="88">
        <f>AVERAGEIFS('Dedicated interface report (A)'!$L$7:$L$101,'Dedicated interface report (A)'!$Q$7:$Q$101,C$6)</f>
        <v>750</v>
      </c>
      <c r="D23" s="88">
        <f>AVERAGEIFS('Dedicated interface report (A)'!$L$7:$L$101,'Dedicated interface report (A)'!$Q$7:$Q$101,D$6)</f>
        <v>750</v>
      </c>
      <c r="F23" s="90"/>
      <c r="G23" s="90"/>
      <c r="H23" s="90"/>
      <c r="I23" s="90"/>
      <c r="J23" s="90"/>
      <c r="K23" s="90"/>
    </row>
    <row r="24" spans="1:11" x14ac:dyDescent="0.25">
      <c r="B24" s="43"/>
      <c r="C24" s="43"/>
      <c r="D24" s="43"/>
      <c r="F24" s="90"/>
      <c r="G24" s="90"/>
      <c r="H24" s="90"/>
      <c r="I24" s="90"/>
      <c r="J24" s="90"/>
      <c r="K24" s="90"/>
    </row>
    <row r="25" spans="1:11" s="75" customFormat="1" x14ac:dyDescent="0.25">
      <c r="A25" s="76" t="s">
        <v>204</v>
      </c>
      <c r="B25" s="89"/>
      <c r="C25" s="89"/>
      <c r="D25" s="89"/>
      <c r="F25" s="90"/>
      <c r="G25" s="90"/>
      <c r="H25" s="90"/>
      <c r="I25" s="90"/>
      <c r="J25" s="90"/>
      <c r="K25" s="90"/>
    </row>
    <row r="26" spans="1:11" x14ac:dyDescent="0.25">
      <c r="A26" s="83" t="str">
        <f>'Dedicated interface report (A)'!B$4&amp;" (average)" &amp; " " &amp;'Dedicated interface report (A)'!T2</f>
        <v>Bank Name API Interface (average) Dedicated (v3.1)</v>
      </c>
      <c r="B26" s="88">
        <f>AVERAGEIFS('Dedicated interface report (A)'!$F$7:$F$101,'Dedicated interface report (A)'!$Q$7:$Q$101,B$6)</f>
        <v>526.3028063045183</v>
      </c>
      <c r="C26" s="88">
        <f>AVERAGEIFS('Dedicated interface report (A)'!$F$7:$F$101,'Dedicated interface report (A)'!$Q$7:$Q$101,C$6)</f>
        <v>538.36866922247953</v>
      </c>
      <c r="D26" s="88">
        <f>AVERAGEIFS('Dedicated interface report (A)'!$F$7:$F$101,'Dedicated interface report (A)'!$Q$7:$Q$101,D$6)</f>
        <v>522.56316605666507</v>
      </c>
      <c r="F26" s="90"/>
      <c r="G26" s="90"/>
      <c r="H26" s="90"/>
      <c r="I26" s="90"/>
      <c r="J26" s="90"/>
      <c r="K26" s="90"/>
    </row>
    <row r="27" spans="1:11" x14ac:dyDescent="0.25">
      <c r="A27" s="83" t="str">
        <f>'Dedicated interface report (B)'!B$4&amp;" (average)" &amp; " " &amp; 'Dedicated interface report (B)'!T2</f>
        <v>Bank Name API Interface (average) Dedicated (v3.0)</v>
      </c>
      <c r="B27" s="88">
        <f>AVERAGEIFS('Dedicated interface report (B)'!$F$7:$F$101,'Dedicated interface report (B)'!$Q$7:$Q$101,B$6)</f>
        <v>672.59509539244709</v>
      </c>
      <c r="C27" s="88">
        <f>AVERAGEIFS('Dedicated interface report (B)'!$F$7:$F$101,'Dedicated interface report (B)'!$Q$7:$Q$101,C$6)</f>
        <v>688.8394085124736</v>
      </c>
      <c r="D27" s="88">
        <f>AVERAGEIFS('Dedicated interface report (B)'!$F$7:$F$101,'Dedicated interface report (B)'!$Q$7:$Q$101,D$6)</f>
        <v>668.72673441395762</v>
      </c>
      <c r="F27" s="90"/>
      <c r="G27" s="90"/>
      <c r="H27" s="90"/>
      <c r="I27" s="90"/>
      <c r="J27" s="90"/>
      <c r="K27" s="90"/>
    </row>
    <row r="28" spans="1:11" x14ac:dyDescent="0.25">
      <c r="A28" s="83" t="str">
        <f>'PSU interface report 1'!B$4</f>
        <v xml:space="preserve">Consumer Mobile App </v>
      </c>
      <c r="B28" s="88">
        <f>AVERAGEIFS('PSU interface report 1'!$E$8:$E$101,'PSU interface report 1'!$G$8:$G$101,B$6)</f>
        <v>6377.1290322580644</v>
      </c>
      <c r="C28" s="88">
        <f>AVERAGEIFS('PSU interface report 1'!$E$8:$E$101,'PSU interface report 1'!$G$8:$G$101,C$6)</f>
        <v>6508.1358316778051</v>
      </c>
      <c r="D28" s="88">
        <f>AVERAGEIFS('PSU interface report 1'!$E$8:$E$101,'PSU interface report 1'!$G$8:$G$101,D$6)</f>
        <v>6476.3764501504802</v>
      </c>
      <c r="F28" s="90"/>
      <c r="G28" s="90"/>
      <c r="H28" s="90"/>
      <c r="I28" s="90"/>
      <c r="J28" s="90"/>
      <c r="K28" s="90"/>
    </row>
    <row r="29" spans="1:11" x14ac:dyDescent="0.25">
      <c r="A29" s="83" t="str">
        <f>'PSU interface report 2'!B$4</f>
        <v>Consumer Website</v>
      </c>
      <c r="B29" s="88">
        <f>AVERAGEIFS('PSU interface report 2'!$E$8:$E$101,'PSU interface report 1'!$G$8:$G$101,B$6)</f>
        <v>5518.8064516129034</v>
      </c>
      <c r="C29" s="88">
        <f>AVERAGEIFS('PSU interface report 2'!$E$8:$E$101,'PSU interface report 1'!$G$8:$G$101,C$6)</f>
        <v>5434.89247855753</v>
      </c>
      <c r="D29" s="88">
        <f>AVERAGEIFS('PSU interface report 2'!$E$8:$E$101,'PSU interface report 1'!$G$8:$G$101,D$6)</f>
        <v>5401.6263977970229</v>
      </c>
      <c r="F29" s="90"/>
      <c r="G29" s="90"/>
      <c r="H29" s="90"/>
      <c r="I29" s="90"/>
      <c r="J29" s="90"/>
      <c r="K29" s="90"/>
    </row>
    <row r="30" spans="1:11" x14ac:dyDescent="0.25">
      <c r="A30" s="84" t="s">
        <v>163</v>
      </c>
      <c r="B30" s="88">
        <f>AVERAGEIFS('Dedicated interface report (A)'!$M$7:$M$101,'Dedicated interface report (A)'!$Q$7:$Q$101,B$6)</f>
        <v>750</v>
      </c>
      <c r="C30" s="88">
        <f>AVERAGEIFS('Dedicated interface report (A)'!$M$7:$M$101,'Dedicated interface report (A)'!$Q$7:$Q$101,C$6)</f>
        <v>750</v>
      </c>
      <c r="D30" s="88">
        <f>AVERAGEIFS('Dedicated interface report (A)'!$M$7:$M$101,'Dedicated interface report (A)'!$Q$7:$Q$101,D$6)</f>
        <v>750</v>
      </c>
      <c r="F30" s="90"/>
      <c r="G30" s="90"/>
      <c r="H30" s="90"/>
      <c r="I30" s="90"/>
      <c r="J30" s="90"/>
      <c r="K30" s="90"/>
    </row>
    <row r="31" spans="1:11" x14ac:dyDescent="0.25">
      <c r="A31" s="81"/>
      <c r="B31" s="43"/>
      <c r="C31" s="43"/>
      <c r="D31" s="43"/>
      <c r="F31" s="90"/>
      <c r="G31" s="90"/>
      <c r="H31" s="90"/>
      <c r="I31" s="90"/>
      <c r="J31" s="90"/>
      <c r="K31" s="90"/>
    </row>
    <row r="32" spans="1:11" s="75" customFormat="1" x14ac:dyDescent="0.25">
      <c r="A32" s="76" t="s">
        <v>205</v>
      </c>
      <c r="B32" s="89"/>
      <c r="C32" s="89"/>
      <c r="D32" s="89"/>
      <c r="F32" s="90"/>
      <c r="G32" s="90"/>
      <c r="H32" s="90"/>
      <c r="I32" s="90"/>
      <c r="J32" s="90"/>
      <c r="K32" s="90"/>
    </row>
    <row r="33" spans="1:11" x14ac:dyDescent="0.25">
      <c r="A33" s="83" t="str">
        <f>'Dedicated interface report (A)'!B$4 &amp; " " &amp; 'Dedicated interface report (A)'!T2</f>
        <v>Bank Name API Interface Dedicated (v3.1)</v>
      </c>
      <c r="B33" s="88">
        <f>AVERAGEIFS('Dedicated interface report (A)'!$G$7:$G$101,'Dedicated interface report (A)'!$Q$7:$Q$101,B$6)</f>
        <v>525.80362518221636</v>
      </c>
      <c r="C33" s="88">
        <f>AVERAGEIFS('Dedicated interface report (A)'!$G$7:$G$101,'Dedicated interface report (A)'!$Q$7:$Q$101,C$6)</f>
        <v>525.78352376324983</v>
      </c>
      <c r="D33" s="88">
        <f>AVERAGEIFS('Dedicated interface report (A)'!$G$7:$G$101,'Dedicated interface report (A)'!$Q$7:$Q$101,D$6)</f>
        <v>530.86009994381266</v>
      </c>
      <c r="F33" s="90"/>
      <c r="G33" s="90"/>
      <c r="H33" s="90"/>
      <c r="I33" s="90"/>
      <c r="J33" s="90"/>
      <c r="K33" s="90"/>
    </row>
    <row r="34" spans="1:11" x14ac:dyDescent="0.25">
      <c r="A34" s="83" t="str">
        <f>'Dedicated interface report (B)'!B$4 &amp; " " &amp;'Dedicated interface report (B)'!T2</f>
        <v>Bank Name API Interface Dedicated (v3.0)</v>
      </c>
      <c r="B34" s="88">
        <f>AVERAGEIFS('Dedicated interface report (B)'!$G$7:$G$101,'Dedicated interface report (B)'!$Q$7:$Q$101,B$6)</f>
        <v>542.91512787685463</v>
      </c>
      <c r="C34" s="88">
        <f>AVERAGEIFS('Dedicated interface report (B)'!$G$7:$G$101,'Dedicated interface report (B)'!$Q$7:$Q$101,C$6)</f>
        <v>534.35461419866533</v>
      </c>
      <c r="D34" s="88">
        <f>AVERAGEIFS('Dedicated interface report (B)'!$G$7:$G$101,'Dedicated interface report (B)'!$Q$7:$Q$101,D$6)</f>
        <v>524.67026482260019</v>
      </c>
      <c r="F34" s="90"/>
      <c r="G34" s="90"/>
      <c r="H34" s="90"/>
      <c r="I34" s="90"/>
      <c r="J34" s="90"/>
      <c r="K34" s="90"/>
    </row>
    <row r="35" spans="1:11" x14ac:dyDescent="0.25">
      <c r="A35" s="84" t="s">
        <v>163</v>
      </c>
      <c r="B35" s="88">
        <f>AVERAGEIFS('Dedicated interface report (A)'!$N$7:$N$101,'Dedicated interface report (A)'!$Q$7:$Q$101,B$6)</f>
        <v>300</v>
      </c>
      <c r="C35" s="88">
        <f>AVERAGEIFS('Dedicated interface report (A)'!$N$7:$N$101,'Dedicated interface report (A)'!$Q$7:$Q$101,C$6)</f>
        <v>300</v>
      </c>
      <c r="D35" s="88">
        <f>AVERAGEIFS('Dedicated interface report (A)'!$N$7:$N$101,'Dedicated interface report (A)'!$Q$7:$Q$101,D$6)</f>
        <v>300</v>
      </c>
      <c r="F35" s="90"/>
      <c r="G35" s="90"/>
      <c r="H35" s="90"/>
      <c r="I35" s="90"/>
      <c r="J35" s="90"/>
      <c r="K35" s="90"/>
    </row>
    <row r="36" spans="1:11" x14ac:dyDescent="0.25">
      <c r="F36" s="90"/>
      <c r="G36" s="90"/>
      <c r="H36" s="90"/>
      <c r="I36" s="90"/>
      <c r="J36" s="90"/>
      <c r="K36" s="90"/>
    </row>
    <row r="37" spans="1:11" s="75" customFormat="1" x14ac:dyDescent="0.25">
      <c r="A37" s="76" t="s">
        <v>206</v>
      </c>
      <c r="B37" s="86"/>
      <c r="C37" s="86"/>
      <c r="D37" s="86"/>
      <c r="F37" s="90"/>
      <c r="G37" s="90"/>
      <c r="H37" s="90"/>
      <c r="I37" s="90"/>
      <c r="J37" s="90"/>
      <c r="K37" s="90"/>
    </row>
    <row r="38" spans="1:11" x14ac:dyDescent="0.25">
      <c r="A38" s="83" t="str">
        <f>'Dedicated interface report (A)'!B$4 &amp; " " &amp; 'Dedicated interface report (A)'!T2</f>
        <v>Bank Name API Interface Dedicated (v3.1)</v>
      </c>
      <c r="B38" s="87">
        <f>AVERAGEIFS('Dedicated interface report (A)'!$H$7:$H$101,'Dedicated interface report (A)'!$Q$7:$Q$101,B$6)</f>
        <v>2.6546599182467852E-3</v>
      </c>
      <c r="C38" s="87">
        <f>AVERAGEIFS('Dedicated interface report (A)'!$H$7:$H$101,'Dedicated interface report (A)'!$Q$7:$Q$101,C$6)</f>
        <v>2.659901163750914E-3</v>
      </c>
      <c r="D38" s="87">
        <f>AVERAGEIFS('Dedicated interface report (A)'!$H$7:$H$101,'Dedicated interface report (A)'!$Q$7:$Q$101,D$6)</f>
        <v>2.659923630073527E-3</v>
      </c>
      <c r="F38" s="90"/>
      <c r="G38" s="90"/>
      <c r="H38" s="90"/>
      <c r="I38" s="90"/>
      <c r="J38" s="90"/>
      <c r="K38" s="90"/>
    </row>
    <row r="39" spans="1:11" x14ac:dyDescent="0.25">
      <c r="A39" s="83" t="str">
        <f>'Dedicated interface report (B)'!B$4 &amp; " " &amp;'Dedicated interface report (B)'!T2</f>
        <v>Bank Name API Interface Dedicated (v3.0)</v>
      </c>
      <c r="B39" s="87">
        <f>AVERAGEIFS('Dedicated interface report (B)'!$H$7:$H$101,'Dedicated interface report (B)'!$Q$7:$Q$101,B$6)</f>
        <v>2.5697836547354347E-3</v>
      </c>
      <c r="C39" s="87">
        <f>AVERAGEIFS('Dedicated interface report (B)'!$H$7:$H$101,'Dedicated interface report (B)'!$Q$7:$Q$101,C$6)</f>
        <v>2.5820385402025884E-3</v>
      </c>
      <c r="D39" s="87">
        <f>AVERAGEIFS('Dedicated interface report (B)'!$H$7:$H$101,'Dedicated interface report (B)'!$Q$7:$Q$101,D$6)</f>
        <v>2.5788496301211543E-3</v>
      </c>
      <c r="F39" s="90"/>
      <c r="G39" s="90"/>
      <c r="H39" s="90"/>
      <c r="I39" s="90"/>
      <c r="J39" s="90"/>
      <c r="K39" s="90"/>
    </row>
    <row r="40" spans="1:11" x14ac:dyDescent="0.25">
      <c r="A40" s="84" t="s">
        <v>163</v>
      </c>
      <c r="B40" s="87">
        <f>AVERAGEIFS('Dedicated interface report (A)'!$O$7:$O$101,'Dedicated interface report (A)'!$Q$7:$Q$101,B$6)</f>
        <v>5.0000000000000018E-3</v>
      </c>
      <c r="C40" s="87">
        <f>AVERAGEIFS('Dedicated interface report (A)'!$O$7:$O$101,'Dedicated interface report (A)'!$Q$7:$Q$101,C$6)</f>
        <v>5.0000000000000018E-3</v>
      </c>
      <c r="D40" s="87">
        <f>AVERAGEIFS('Dedicated interface report (A)'!$O$7:$O$101,'Dedicated interface report (A)'!$Q$7:$Q$101,D$6)</f>
        <v>5.0000000000000018E-3</v>
      </c>
      <c r="F40" s="90"/>
      <c r="G40" s="90"/>
      <c r="H40" s="90"/>
      <c r="I40" s="90"/>
      <c r="J40" s="90"/>
      <c r="K40" s="90"/>
    </row>
    <row r="41" spans="1:11" x14ac:dyDescent="0.25">
      <c r="F41" s="90"/>
      <c r="G41" s="90"/>
      <c r="H41" s="90"/>
      <c r="I41" s="90"/>
      <c r="J41" s="90"/>
      <c r="K41" s="90"/>
    </row>
    <row r="42" spans="1:11" hidden="1" x14ac:dyDescent="0.2">
      <c r="F42" s="90"/>
      <c r="G42" s="90"/>
      <c r="H42" s="90"/>
      <c r="I42" s="90"/>
      <c r="J42" s="90"/>
      <c r="K42" s="90"/>
    </row>
    <row r="43" spans="1:11" hidden="1" x14ac:dyDescent="0.2">
      <c r="A43" s="76" t="s">
        <v>176</v>
      </c>
      <c r="B43" s="85" t="s">
        <v>177</v>
      </c>
      <c r="F43" s="90"/>
      <c r="G43" s="90"/>
      <c r="H43" s="90"/>
      <c r="I43" s="90"/>
      <c r="J43" s="90"/>
      <c r="K43" s="90"/>
    </row>
    <row r="44" spans="1:11" hidden="1" x14ac:dyDescent="0.2">
      <c r="A44" s="51">
        <v>1</v>
      </c>
      <c r="B44" s="51" t="s">
        <v>164</v>
      </c>
      <c r="F44" s="90"/>
      <c r="G44" s="90"/>
      <c r="H44" s="90"/>
      <c r="I44" s="90"/>
      <c r="J44" s="90"/>
      <c r="K44" s="90"/>
    </row>
    <row r="45" spans="1:11" hidden="1" x14ac:dyDescent="0.2">
      <c r="A45" s="51">
        <v>2</v>
      </c>
      <c r="B45" s="51" t="s">
        <v>165</v>
      </c>
      <c r="F45" s="90"/>
      <c r="G45" s="90"/>
      <c r="H45" s="90"/>
      <c r="I45" s="90"/>
      <c r="J45" s="90"/>
      <c r="K45" s="90"/>
    </row>
    <row r="46" spans="1:11" hidden="1" x14ac:dyDescent="0.2">
      <c r="A46" s="51">
        <v>3</v>
      </c>
      <c r="B46" s="51" t="s">
        <v>166</v>
      </c>
      <c r="F46" s="90"/>
      <c r="G46" s="90"/>
      <c r="H46" s="90"/>
      <c r="I46" s="90"/>
      <c r="J46" s="90"/>
      <c r="K46" s="90"/>
    </row>
    <row r="47" spans="1:11" hidden="1" x14ac:dyDescent="0.2">
      <c r="A47" s="51">
        <v>4</v>
      </c>
      <c r="B47" s="51" t="s">
        <v>167</v>
      </c>
      <c r="F47" s="90"/>
      <c r="G47" s="90"/>
      <c r="H47" s="90"/>
      <c r="I47" s="90"/>
      <c r="J47" s="90"/>
      <c r="K47" s="90"/>
    </row>
    <row r="48" spans="1:11" hidden="1" x14ac:dyDescent="0.2">
      <c r="A48" s="51">
        <v>5</v>
      </c>
      <c r="B48" s="51" t="s">
        <v>168</v>
      </c>
      <c r="F48" s="90"/>
      <c r="G48" s="90"/>
      <c r="H48" s="90"/>
      <c r="I48" s="90"/>
      <c r="J48" s="90"/>
      <c r="K48" s="90"/>
    </row>
    <row r="49" spans="1:11" hidden="1" x14ac:dyDescent="0.2">
      <c r="A49" s="51">
        <v>6</v>
      </c>
      <c r="B49" s="51" t="s">
        <v>169</v>
      </c>
      <c r="F49" s="90"/>
      <c r="G49" s="90"/>
      <c r="H49" s="90"/>
      <c r="I49" s="90"/>
      <c r="J49" s="90"/>
      <c r="K49" s="90"/>
    </row>
    <row r="50" spans="1:11" hidden="1" x14ac:dyDescent="0.2">
      <c r="A50" s="51">
        <v>7</v>
      </c>
      <c r="B50" s="51" t="s">
        <v>170</v>
      </c>
      <c r="F50" s="90"/>
      <c r="G50" s="90"/>
      <c r="H50" s="90"/>
      <c r="I50" s="90"/>
      <c r="J50" s="90"/>
      <c r="K50" s="90"/>
    </row>
    <row r="51" spans="1:11" hidden="1" x14ac:dyDescent="0.2">
      <c r="A51" s="51">
        <v>8</v>
      </c>
      <c r="B51" s="51" t="s">
        <v>171</v>
      </c>
      <c r="F51" s="90"/>
      <c r="G51" s="90"/>
      <c r="H51" s="90"/>
      <c r="I51" s="90"/>
      <c r="J51" s="90"/>
      <c r="K51" s="90"/>
    </row>
    <row r="52" spans="1:11" hidden="1" x14ac:dyDescent="0.2">
      <c r="A52" s="51">
        <v>9</v>
      </c>
      <c r="B52" s="51" t="s">
        <v>172</v>
      </c>
      <c r="F52" s="90"/>
      <c r="G52" s="90"/>
      <c r="H52" s="90"/>
      <c r="I52" s="90"/>
      <c r="J52" s="90"/>
      <c r="K52" s="90"/>
    </row>
    <row r="53" spans="1:11" hidden="1" x14ac:dyDescent="0.2">
      <c r="A53" s="51">
        <v>10</v>
      </c>
      <c r="B53" s="51" t="s">
        <v>173</v>
      </c>
      <c r="F53" s="90"/>
      <c r="G53" s="90"/>
      <c r="H53" s="90"/>
      <c r="I53" s="90"/>
      <c r="J53" s="90"/>
      <c r="K53" s="90"/>
    </row>
    <row r="54" spans="1:11" hidden="1" x14ac:dyDescent="0.2">
      <c r="A54" s="51">
        <v>11</v>
      </c>
      <c r="B54" s="51" t="s">
        <v>174</v>
      </c>
      <c r="F54" s="90"/>
      <c r="G54" s="90"/>
      <c r="H54" s="90"/>
      <c r="I54" s="90"/>
      <c r="J54" s="90"/>
      <c r="K54" s="90"/>
    </row>
    <row r="55" spans="1:11" hidden="1" x14ac:dyDescent="0.2">
      <c r="A55" s="51">
        <v>12</v>
      </c>
      <c r="B55" s="51" t="s">
        <v>175</v>
      </c>
      <c r="F55" s="90"/>
      <c r="G55" s="90"/>
      <c r="H55" s="90"/>
      <c r="I55" s="90"/>
      <c r="J55" s="90"/>
      <c r="K55" s="90"/>
    </row>
    <row r="56" spans="1:11" x14ac:dyDescent="0.25">
      <c r="F56" s="90"/>
      <c r="G56" s="90"/>
      <c r="H56" s="90"/>
      <c r="I56" s="90"/>
      <c r="J56" s="90"/>
      <c r="K56" s="90"/>
    </row>
  </sheetData>
  <sheetProtection password="C406" sheet="1" objects="1" scenarios="1"/>
  <mergeCells count="2">
    <mergeCell ref="B3:D3"/>
    <mergeCell ref="B4:D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T1048576"/>
  <sheetViews>
    <sheetView zoomScale="90" zoomScaleNormal="90" workbookViewId="0">
      <pane ySplit="7" topLeftCell="A8" activePane="bottomLeft" state="frozen"/>
      <selection activeCell="U39" sqref="U39"/>
      <selection pane="bottomLeft" activeCell="C8" sqref="C8"/>
    </sheetView>
  </sheetViews>
  <sheetFormatPr defaultColWidth="10.85546875" defaultRowHeight="15" x14ac:dyDescent="0.25"/>
  <cols>
    <col min="1" max="1" width="18" style="39" customWidth="1"/>
    <col min="2" max="3" width="16.85546875" style="41" customWidth="1"/>
    <col min="4" max="7" width="16.85546875" style="43" customWidth="1"/>
    <col min="8" max="8" width="16.85546875" style="41" customWidth="1"/>
    <col min="9" max="9" width="1.85546875" style="34" customWidth="1"/>
    <col min="10" max="11" width="16.85546875" style="41" customWidth="1"/>
    <col min="12" max="14" width="16.85546875" style="43" customWidth="1"/>
    <col min="15" max="15" width="16.85546875" style="41" customWidth="1"/>
    <col min="16" max="16" width="10.85546875" style="34"/>
    <col min="17" max="17" width="0" style="34" hidden="1" customWidth="1"/>
    <col min="18" max="19" width="10.85546875" style="34"/>
    <col min="20" max="20" width="10.85546875" style="34" hidden="1" customWidth="1"/>
    <col min="21" max="16384" width="10.85546875" style="34"/>
  </cols>
  <sheetData>
    <row r="1" spans="1:20" s="33" customFormat="1" ht="23.25" x14ac:dyDescent="0.25">
      <c r="A1" s="38" t="s">
        <v>209</v>
      </c>
      <c r="B1" s="40"/>
      <c r="C1" s="40"/>
      <c r="D1" s="42"/>
      <c r="E1" s="42"/>
      <c r="F1" s="42"/>
      <c r="G1" s="42"/>
      <c r="H1" s="40"/>
      <c r="J1" s="40"/>
      <c r="K1" s="40"/>
      <c r="L1" s="42"/>
      <c r="M1" s="42"/>
      <c r="N1" s="42"/>
      <c r="O1" s="40"/>
    </row>
    <row r="2" spans="1:20" x14ac:dyDescent="0.25">
      <c r="T2" s="34" t="str">
        <f>CONCATENATE("Dedicated ","(",L3,")")</f>
        <v>Dedicated (v3.1)</v>
      </c>
    </row>
    <row r="3" spans="1:20" x14ac:dyDescent="0.25">
      <c r="A3" s="61" t="s">
        <v>95</v>
      </c>
      <c r="B3" s="116" t="str">
        <f>Data!B3</f>
        <v>Enter ASPSP Name Here</v>
      </c>
      <c r="C3" s="116"/>
      <c r="D3" s="116"/>
      <c r="E3" s="116"/>
      <c r="F3" s="116"/>
      <c r="G3" s="116"/>
      <c r="H3" s="116"/>
      <c r="K3" s="61" t="s">
        <v>195</v>
      </c>
      <c r="L3" s="108" t="s">
        <v>208</v>
      </c>
      <c r="N3" s="90"/>
      <c r="O3" s="90"/>
      <c r="P3" s="90"/>
      <c r="Q3" s="90"/>
      <c r="R3" s="90"/>
      <c r="S3" s="90"/>
      <c r="T3" s="34" t="str">
        <f>CONCATENATE("Dedicated ","(",L3,")"," (average)")</f>
        <v>Dedicated (v3.1) (average)</v>
      </c>
    </row>
    <row r="4" spans="1:20" x14ac:dyDescent="0.25">
      <c r="A4" s="61" t="s">
        <v>96</v>
      </c>
      <c r="B4" s="116" t="str">
        <f>Data!B4</f>
        <v>Bank Name API Interface</v>
      </c>
      <c r="C4" s="116"/>
      <c r="D4" s="116"/>
      <c r="E4" s="116"/>
      <c r="F4" s="116"/>
      <c r="G4" s="116"/>
      <c r="H4" s="116"/>
      <c r="T4" s="34" t="str">
        <f>CONCATENATE("Dedicated ","(",L3,")"," (exc File Payments)")</f>
        <v>Dedicated (v3.1) (exc File Payments)</v>
      </c>
    </row>
    <row r="5" spans="1:20" s="57" customFormat="1" x14ac:dyDescent="0.25">
      <c r="A5" s="61" t="s">
        <v>145</v>
      </c>
      <c r="B5" s="72">
        <f>Data!B5</f>
        <v>43739</v>
      </c>
      <c r="C5" s="56"/>
      <c r="D5" s="56"/>
      <c r="E5" s="56"/>
      <c r="F5" s="56"/>
      <c r="G5" s="71"/>
      <c r="H5" s="71"/>
      <c r="I5" s="71"/>
      <c r="J5" s="69"/>
      <c r="K5" s="69"/>
      <c r="L5" s="71"/>
      <c r="M5" s="71"/>
      <c r="N5" s="71"/>
      <c r="O5" s="69"/>
    </row>
    <row r="7" spans="1:20" s="35" customFormat="1" ht="60" x14ac:dyDescent="0.25">
      <c r="A7" s="58" t="s">
        <v>91</v>
      </c>
      <c r="B7" s="62" t="s">
        <v>92</v>
      </c>
      <c r="C7" s="62" t="s">
        <v>147</v>
      </c>
      <c r="D7" s="63" t="s">
        <v>221</v>
      </c>
      <c r="E7" s="63" t="s">
        <v>222</v>
      </c>
      <c r="F7" s="63" t="s">
        <v>223</v>
      </c>
      <c r="G7" s="63" t="s">
        <v>224</v>
      </c>
      <c r="H7" s="62" t="s">
        <v>102</v>
      </c>
      <c r="J7" s="73" t="s">
        <v>149</v>
      </c>
      <c r="K7" s="73" t="s">
        <v>148</v>
      </c>
      <c r="L7" s="74" t="s">
        <v>151</v>
      </c>
      <c r="M7" s="74" t="s">
        <v>152</v>
      </c>
      <c r="N7" s="74" t="s">
        <v>158</v>
      </c>
      <c r="O7" s="73" t="s">
        <v>150</v>
      </c>
      <c r="Q7" s="35" t="s">
        <v>162</v>
      </c>
    </row>
    <row r="8" spans="1:20" x14ac:dyDescent="0.25">
      <c r="A8" s="72">
        <f>B5</f>
        <v>43739</v>
      </c>
      <c r="B8" s="49">
        <f>IF(C8="",NA(),1-C8)</f>
        <v>1</v>
      </c>
      <c r="C8" s="47">
        <v>0</v>
      </c>
      <c r="D8" s="48">
        <f t="shared" ref="D8:D39" si="0">IFERROR((SUMPRODUCT(--(date=$A8),--(service="PISP"),--(used="Y"),--(version=$L$3),response)/SUMPRODUCT(--(date=$A8),--(service="PISP"),--(used="Y"),--(version=$L$3),volume)),NA())</f>
        <v>1713.0666914994661</v>
      </c>
      <c r="E8" s="48">
        <f t="shared" ref="E8:E39" si="1">IFERROR(SUMIFS(response, date, $A8, service,"=PISP", used, "=Y", version, $L$3,EndpointReported,"&lt;&gt;57",EndpointReported,"&lt;&gt;58",EndpointReported,"&lt;&gt;59",EndpointReported,"&lt;&gt;85")/SUMIFS(volume, date,$A8,service,"=PISP",used,"=Y",version,$L$3,EndpointReported,"&lt;&gt;57",EndpointReported,"&lt;&gt;58",EndpointReported,"&lt;&gt;59",EndpointReported,"&lt;&gt;85"),NA())</f>
        <v>615.38357059394161</v>
      </c>
      <c r="F8" s="48">
        <f t="shared" ref="F8:F39" si="2">IFERROR((SUMPRODUCT(--(date=$A8),--(service="AISP"),--(used="Y"),--(version=$L$3),response)/SUMPRODUCT(--(date=$A8),--(service="AISP"),--(used="Y"),--(version=$L$3),volume)),NA())</f>
        <v>529.96540448708265</v>
      </c>
      <c r="G8" s="48">
        <f t="shared" ref="G8:G39" si="3">IFERROR((SUMPRODUCT(--(date=$A8),--(service="CoF"),--(used="Y"),--(version=$L$3),response)/SUMPRODUCT(--(date=$A8),--(service="CoF"),--(used="Y"),--(version=$L$3),volume)),NA())</f>
        <v>527.51840414276012</v>
      </c>
      <c r="H8" s="49">
        <f t="shared" ref="H8:H39" si="4">IFERROR((SUMIFS(error, date,A8,version,$L$3)/SUMIFS(volume, date,A8,version,$L$3)),NA())</f>
        <v>2.6451562847927827E-3</v>
      </c>
      <c r="J8" s="49">
        <f>Instructions!$B$6</f>
        <v>0.99</v>
      </c>
      <c r="K8" s="49">
        <f>Instructions!$B$7</f>
        <v>0.01</v>
      </c>
      <c r="L8" s="48">
        <f>Instructions!$B$8</f>
        <v>750</v>
      </c>
      <c r="M8" s="48">
        <f>Instructions!$B$9</f>
        <v>750</v>
      </c>
      <c r="N8" s="48">
        <f>Instructions!$B$10</f>
        <v>300</v>
      </c>
      <c r="O8" s="49">
        <f>Instructions!$B$11</f>
        <v>5.0000000000000001E-3</v>
      </c>
      <c r="Q8" s="34">
        <f>MONTH(A8)</f>
        <v>10</v>
      </c>
    </row>
    <row r="9" spans="1:20" x14ac:dyDescent="0.25">
      <c r="A9" s="72">
        <f>A8+1</f>
        <v>43740</v>
      </c>
      <c r="B9" s="49">
        <f t="shared" ref="B9:B72" si="5">IF(C9="",NA(),1-C9)</f>
        <v>1</v>
      </c>
      <c r="C9" s="47">
        <v>0</v>
      </c>
      <c r="D9" s="48">
        <f t="shared" si="0"/>
        <v>1732.8029065368405</v>
      </c>
      <c r="E9" s="48">
        <f t="shared" si="1"/>
        <v>625.64018500631585</v>
      </c>
      <c r="F9" s="48">
        <f t="shared" si="2"/>
        <v>506.002403435188</v>
      </c>
      <c r="G9" s="48">
        <f t="shared" si="3"/>
        <v>536.53032057434086</v>
      </c>
      <c r="H9" s="49">
        <f t="shared" si="4"/>
        <v>2.7183546432976023E-3</v>
      </c>
      <c r="J9" s="49">
        <f>Instructions!$B$6</f>
        <v>0.99</v>
      </c>
      <c r="K9" s="49">
        <f>Instructions!$B$7</f>
        <v>0.01</v>
      </c>
      <c r="L9" s="48">
        <f>Instructions!$B$8</f>
        <v>750</v>
      </c>
      <c r="M9" s="48">
        <f>Instructions!$B$9</f>
        <v>750</v>
      </c>
      <c r="N9" s="48">
        <f>Instructions!$B$10</f>
        <v>300</v>
      </c>
      <c r="O9" s="49">
        <f>Instructions!$B$11</f>
        <v>5.0000000000000001E-3</v>
      </c>
      <c r="Q9" s="34">
        <f t="shared" ref="Q9:Q72" si="6">MONTH(A9)</f>
        <v>10</v>
      </c>
    </row>
    <row r="10" spans="1:20" x14ac:dyDescent="0.25">
      <c r="A10" s="72">
        <f t="shared" ref="A10:A73" si="7">A9+1</f>
        <v>43741</v>
      </c>
      <c r="B10" s="49">
        <f t="shared" si="5"/>
        <v>1</v>
      </c>
      <c r="C10" s="47">
        <v>0</v>
      </c>
      <c r="D10" s="48">
        <f t="shared" si="0"/>
        <v>1719.3534102362864</v>
      </c>
      <c r="E10" s="48">
        <f t="shared" si="1"/>
        <v>600.28626863267107</v>
      </c>
      <c r="F10" s="48">
        <f t="shared" si="2"/>
        <v>558.78054442469795</v>
      </c>
      <c r="G10" s="48">
        <f t="shared" si="3"/>
        <v>516.63856905528155</v>
      </c>
      <c r="H10" s="49">
        <f t="shared" si="4"/>
        <v>2.6558833749122969E-3</v>
      </c>
      <c r="J10" s="49">
        <f>Instructions!$B$6</f>
        <v>0.99</v>
      </c>
      <c r="K10" s="49">
        <f>Instructions!$B$7</f>
        <v>0.01</v>
      </c>
      <c r="L10" s="48">
        <f>Instructions!$B$8</f>
        <v>750</v>
      </c>
      <c r="M10" s="48">
        <f>Instructions!$B$9</f>
        <v>750</v>
      </c>
      <c r="N10" s="48">
        <f>Instructions!$B$10</f>
        <v>300</v>
      </c>
      <c r="O10" s="49">
        <f>Instructions!$B$11</f>
        <v>5.0000000000000001E-3</v>
      </c>
      <c r="Q10" s="34">
        <f t="shared" si="6"/>
        <v>10</v>
      </c>
    </row>
    <row r="11" spans="1:20" x14ac:dyDescent="0.25">
      <c r="A11" s="72">
        <f t="shared" si="7"/>
        <v>43742</v>
      </c>
      <c r="B11" s="49">
        <f t="shared" si="5"/>
        <v>0.98029112872239454</v>
      </c>
      <c r="C11" s="47">
        <v>1.9708871277605504E-2</v>
      </c>
      <c r="D11" s="48">
        <f t="shared" si="0"/>
        <v>1650.2318977509003</v>
      </c>
      <c r="E11" s="48">
        <f t="shared" si="1"/>
        <v>601.77031187559112</v>
      </c>
      <c r="F11" s="48">
        <f t="shared" si="2"/>
        <v>520.66166635023501</v>
      </c>
      <c r="G11" s="48">
        <f t="shared" si="3"/>
        <v>572.28439579440931</v>
      </c>
      <c r="H11" s="49">
        <f t="shared" si="4"/>
        <v>2.7352162467520215E-3</v>
      </c>
      <c r="J11" s="49">
        <f>Instructions!$B$6</f>
        <v>0.99</v>
      </c>
      <c r="K11" s="49">
        <f>Instructions!$B$7</f>
        <v>0.01</v>
      </c>
      <c r="L11" s="48">
        <f>Instructions!$B$8</f>
        <v>750</v>
      </c>
      <c r="M11" s="48">
        <f>Instructions!$B$9</f>
        <v>750</v>
      </c>
      <c r="N11" s="48">
        <f>Instructions!$B$10</f>
        <v>300</v>
      </c>
      <c r="O11" s="49">
        <f>Instructions!$B$11</f>
        <v>5.0000000000000001E-3</v>
      </c>
      <c r="Q11" s="34">
        <f t="shared" si="6"/>
        <v>10</v>
      </c>
    </row>
    <row r="12" spans="1:20" x14ac:dyDescent="0.25">
      <c r="A12" s="72">
        <f t="shared" si="7"/>
        <v>43743</v>
      </c>
      <c r="B12" s="49">
        <f t="shared" si="5"/>
        <v>1</v>
      </c>
      <c r="C12" s="47">
        <v>0</v>
      </c>
      <c r="D12" s="48">
        <f t="shared" si="0"/>
        <v>1611.4384747331044</v>
      </c>
      <c r="E12" s="48">
        <f t="shared" si="1"/>
        <v>605.35231434233731</v>
      </c>
      <c r="F12" s="48">
        <f t="shared" si="2"/>
        <v>508.45895535329464</v>
      </c>
      <c r="G12" s="48">
        <f t="shared" si="3"/>
        <v>491.18532943833122</v>
      </c>
      <c r="H12" s="49">
        <f t="shared" si="4"/>
        <v>2.5983040795542556E-3</v>
      </c>
      <c r="J12" s="49">
        <f>Instructions!$B$6</f>
        <v>0.99</v>
      </c>
      <c r="K12" s="49">
        <f>Instructions!$B$7</f>
        <v>0.01</v>
      </c>
      <c r="L12" s="48">
        <f>Instructions!$B$8</f>
        <v>750</v>
      </c>
      <c r="M12" s="48">
        <f>Instructions!$B$9</f>
        <v>750</v>
      </c>
      <c r="N12" s="48">
        <f>Instructions!$B$10</f>
        <v>300</v>
      </c>
      <c r="O12" s="49">
        <f>Instructions!$B$11</f>
        <v>5.0000000000000001E-3</v>
      </c>
      <c r="Q12" s="34">
        <f t="shared" si="6"/>
        <v>10</v>
      </c>
    </row>
    <row r="13" spans="1:20" x14ac:dyDescent="0.25">
      <c r="A13" s="72">
        <f t="shared" si="7"/>
        <v>43744</v>
      </c>
      <c r="B13" s="49">
        <f t="shared" si="5"/>
        <v>1</v>
      </c>
      <c r="C13" s="47">
        <v>0</v>
      </c>
      <c r="D13" s="48">
        <f t="shared" si="0"/>
        <v>1642.3381674279585</v>
      </c>
      <c r="E13" s="48">
        <f t="shared" si="1"/>
        <v>621.57471561577688</v>
      </c>
      <c r="F13" s="48">
        <f t="shared" si="2"/>
        <v>498.23205115482426</v>
      </c>
      <c r="G13" s="48">
        <f t="shared" si="3"/>
        <v>543.93997056774185</v>
      </c>
      <c r="H13" s="49">
        <f t="shared" si="4"/>
        <v>2.6674566132550734E-3</v>
      </c>
      <c r="J13" s="49">
        <f>Instructions!$B$6</f>
        <v>0.99</v>
      </c>
      <c r="K13" s="49">
        <f>Instructions!$B$7</f>
        <v>0.01</v>
      </c>
      <c r="L13" s="48">
        <f>Instructions!$B$8</f>
        <v>750</v>
      </c>
      <c r="M13" s="48">
        <f>Instructions!$B$9</f>
        <v>750</v>
      </c>
      <c r="N13" s="48">
        <f>Instructions!$B$10</f>
        <v>300</v>
      </c>
      <c r="O13" s="49">
        <f>Instructions!$B$11</f>
        <v>5.0000000000000001E-3</v>
      </c>
      <c r="Q13" s="34">
        <f t="shared" si="6"/>
        <v>10</v>
      </c>
    </row>
    <row r="14" spans="1:20" x14ac:dyDescent="0.25">
      <c r="A14" s="72">
        <f t="shared" si="7"/>
        <v>43745</v>
      </c>
      <c r="B14" s="49">
        <f t="shared" si="5"/>
        <v>1</v>
      </c>
      <c r="C14" s="47">
        <v>0</v>
      </c>
      <c r="D14" s="48">
        <f t="shared" si="0"/>
        <v>1819.9392191844283</v>
      </c>
      <c r="E14" s="48">
        <f t="shared" si="1"/>
        <v>611.82563523990086</v>
      </c>
      <c r="F14" s="48">
        <f t="shared" si="2"/>
        <v>512.94661729161385</v>
      </c>
      <c r="G14" s="48">
        <f t="shared" si="3"/>
        <v>482.78795710507495</v>
      </c>
      <c r="H14" s="49">
        <f t="shared" si="4"/>
        <v>2.7606620712388717E-3</v>
      </c>
      <c r="J14" s="49">
        <f>Instructions!$B$6</f>
        <v>0.99</v>
      </c>
      <c r="K14" s="49">
        <f>Instructions!$B$7</f>
        <v>0.01</v>
      </c>
      <c r="L14" s="48">
        <f>Instructions!$B$8</f>
        <v>750</v>
      </c>
      <c r="M14" s="48">
        <f>Instructions!$B$9</f>
        <v>750</v>
      </c>
      <c r="N14" s="48">
        <f>Instructions!$B$10</f>
        <v>300</v>
      </c>
      <c r="O14" s="49">
        <f>Instructions!$B$11</f>
        <v>5.0000000000000001E-3</v>
      </c>
      <c r="Q14" s="34">
        <f t="shared" si="6"/>
        <v>10</v>
      </c>
    </row>
    <row r="15" spans="1:20" x14ac:dyDescent="0.25">
      <c r="A15" s="72">
        <f t="shared" si="7"/>
        <v>43746</v>
      </c>
      <c r="B15" s="49">
        <f t="shared" si="5"/>
        <v>1</v>
      </c>
      <c r="C15" s="47">
        <v>0</v>
      </c>
      <c r="D15" s="48">
        <f t="shared" si="0"/>
        <v>1648.8337046409292</v>
      </c>
      <c r="E15" s="48">
        <f t="shared" si="1"/>
        <v>604.87103376323307</v>
      </c>
      <c r="F15" s="48">
        <f t="shared" si="2"/>
        <v>544.29346286737302</v>
      </c>
      <c r="G15" s="48">
        <f t="shared" si="3"/>
        <v>484.56363591243223</v>
      </c>
      <c r="H15" s="49">
        <f t="shared" si="4"/>
        <v>2.7654708199136751E-3</v>
      </c>
      <c r="J15" s="49">
        <f>Instructions!$B$6</f>
        <v>0.99</v>
      </c>
      <c r="K15" s="49">
        <f>Instructions!$B$7</f>
        <v>0.01</v>
      </c>
      <c r="L15" s="48">
        <f>Instructions!$B$8</f>
        <v>750</v>
      </c>
      <c r="M15" s="48">
        <f>Instructions!$B$9</f>
        <v>750</v>
      </c>
      <c r="N15" s="48">
        <f>Instructions!$B$10</f>
        <v>300</v>
      </c>
      <c r="O15" s="49">
        <f>Instructions!$B$11</f>
        <v>5.0000000000000001E-3</v>
      </c>
      <c r="Q15" s="34">
        <f t="shared" si="6"/>
        <v>10</v>
      </c>
    </row>
    <row r="16" spans="1:20" x14ac:dyDescent="0.25">
      <c r="A16" s="72">
        <f t="shared" si="7"/>
        <v>43747</v>
      </c>
      <c r="B16" s="49">
        <f t="shared" si="5"/>
        <v>1</v>
      </c>
      <c r="C16" s="47">
        <v>0</v>
      </c>
      <c r="D16" s="48">
        <f t="shared" si="0"/>
        <v>1761.4205994662209</v>
      </c>
      <c r="E16" s="48">
        <f t="shared" si="1"/>
        <v>623.22788789667652</v>
      </c>
      <c r="F16" s="48">
        <f t="shared" si="2"/>
        <v>491.61282297152684</v>
      </c>
      <c r="G16" s="48">
        <f t="shared" si="3"/>
        <v>521.42720212406778</v>
      </c>
      <c r="H16" s="49">
        <f t="shared" si="4"/>
        <v>2.7432147320070911E-3</v>
      </c>
      <c r="J16" s="49">
        <f>Instructions!$B$6</f>
        <v>0.99</v>
      </c>
      <c r="K16" s="49">
        <f>Instructions!$B$7</f>
        <v>0.01</v>
      </c>
      <c r="L16" s="48">
        <f>Instructions!$B$8</f>
        <v>750</v>
      </c>
      <c r="M16" s="48">
        <f>Instructions!$B$9</f>
        <v>750</v>
      </c>
      <c r="N16" s="48">
        <f>Instructions!$B$10</f>
        <v>300</v>
      </c>
      <c r="O16" s="49">
        <f>Instructions!$B$11</f>
        <v>5.0000000000000001E-3</v>
      </c>
      <c r="Q16" s="34">
        <f t="shared" si="6"/>
        <v>10</v>
      </c>
    </row>
    <row r="17" spans="1:17" x14ac:dyDescent="0.25">
      <c r="A17" s="72">
        <f t="shared" si="7"/>
        <v>43748</v>
      </c>
      <c r="B17" s="49">
        <f t="shared" si="5"/>
        <v>1</v>
      </c>
      <c r="C17" s="47">
        <v>0</v>
      </c>
      <c r="D17" s="48">
        <f t="shared" si="0"/>
        <v>1804.8287555570489</v>
      </c>
      <c r="E17" s="48">
        <f t="shared" si="1"/>
        <v>619.75306330780325</v>
      </c>
      <c r="F17" s="48">
        <f t="shared" si="2"/>
        <v>551.47793692408936</v>
      </c>
      <c r="G17" s="48">
        <f t="shared" si="3"/>
        <v>539.16047300659341</v>
      </c>
      <c r="H17" s="49">
        <f t="shared" si="4"/>
        <v>2.5272188681874468E-3</v>
      </c>
      <c r="J17" s="49">
        <f>Instructions!$B$6</f>
        <v>0.99</v>
      </c>
      <c r="K17" s="49">
        <f>Instructions!$B$7</f>
        <v>0.01</v>
      </c>
      <c r="L17" s="48">
        <f>Instructions!$B$8</f>
        <v>750</v>
      </c>
      <c r="M17" s="48">
        <f>Instructions!$B$9</f>
        <v>750</v>
      </c>
      <c r="N17" s="48">
        <f>Instructions!$B$10</f>
        <v>300</v>
      </c>
      <c r="O17" s="49">
        <f>Instructions!$B$11</f>
        <v>5.0000000000000001E-3</v>
      </c>
      <c r="Q17" s="34">
        <f t="shared" si="6"/>
        <v>10</v>
      </c>
    </row>
    <row r="18" spans="1:17" x14ac:dyDescent="0.25">
      <c r="A18" s="72">
        <f t="shared" si="7"/>
        <v>43749</v>
      </c>
      <c r="B18" s="49">
        <f t="shared" si="5"/>
        <v>0.99299417468959916</v>
      </c>
      <c r="C18" s="47">
        <v>7.0058253104008034E-3</v>
      </c>
      <c r="D18" s="48">
        <f t="shared" si="0"/>
        <v>1762.0536235059762</v>
      </c>
      <c r="E18" s="48">
        <f t="shared" si="1"/>
        <v>625.67427842462382</v>
      </c>
      <c r="F18" s="48">
        <f t="shared" si="2"/>
        <v>507.64246873967829</v>
      </c>
      <c r="G18" s="48">
        <f t="shared" si="3"/>
        <v>496.51375244781269</v>
      </c>
      <c r="H18" s="49">
        <f t="shared" si="4"/>
        <v>2.606931807744294E-3</v>
      </c>
      <c r="J18" s="49">
        <f>Instructions!$B$6</f>
        <v>0.99</v>
      </c>
      <c r="K18" s="49">
        <f>Instructions!$B$7</f>
        <v>0.01</v>
      </c>
      <c r="L18" s="48">
        <f>Instructions!$B$8</f>
        <v>750</v>
      </c>
      <c r="M18" s="48">
        <f>Instructions!$B$9</f>
        <v>750</v>
      </c>
      <c r="N18" s="48">
        <f>Instructions!$B$10</f>
        <v>300</v>
      </c>
      <c r="O18" s="49">
        <f>Instructions!$B$11</f>
        <v>5.0000000000000001E-3</v>
      </c>
      <c r="Q18" s="34">
        <f t="shared" si="6"/>
        <v>10</v>
      </c>
    </row>
    <row r="19" spans="1:17" x14ac:dyDescent="0.25">
      <c r="A19" s="72">
        <f t="shared" si="7"/>
        <v>43750</v>
      </c>
      <c r="B19" s="49">
        <f t="shared" si="5"/>
        <v>1</v>
      </c>
      <c r="C19" s="47">
        <v>0</v>
      </c>
      <c r="D19" s="48">
        <f t="shared" si="0"/>
        <v>1772.594738555556</v>
      </c>
      <c r="E19" s="48">
        <f t="shared" si="1"/>
        <v>614.90756209444896</v>
      </c>
      <c r="F19" s="48">
        <f t="shared" si="2"/>
        <v>496.6848687383021</v>
      </c>
      <c r="G19" s="48">
        <f t="shared" si="3"/>
        <v>548.56578634842299</v>
      </c>
      <c r="H19" s="49">
        <f t="shared" si="4"/>
        <v>2.5918004571755583E-3</v>
      </c>
      <c r="J19" s="49">
        <f>Instructions!$B$6</f>
        <v>0.99</v>
      </c>
      <c r="K19" s="49">
        <f>Instructions!$B$7</f>
        <v>0.01</v>
      </c>
      <c r="L19" s="48">
        <f>Instructions!$B$8</f>
        <v>750</v>
      </c>
      <c r="M19" s="48">
        <f>Instructions!$B$9</f>
        <v>750</v>
      </c>
      <c r="N19" s="48">
        <f>Instructions!$B$10</f>
        <v>300</v>
      </c>
      <c r="O19" s="49">
        <f>Instructions!$B$11</f>
        <v>5.0000000000000001E-3</v>
      </c>
      <c r="Q19" s="34">
        <f t="shared" si="6"/>
        <v>10</v>
      </c>
    </row>
    <row r="20" spans="1:17" x14ac:dyDescent="0.25">
      <c r="A20" s="72">
        <f t="shared" si="7"/>
        <v>43751</v>
      </c>
      <c r="B20" s="49">
        <f t="shared" si="5"/>
        <v>0.99530338144659392</v>
      </c>
      <c r="C20" s="47">
        <v>4.6966185534061174E-3</v>
      </c>
      <c r="D20" s="48">
        <f t="shared" si="0"/>
        <v>1745.4539270303783</v>
      </c>
      <c r="E20" s="48">
        <f t="shared" si="1"/>
        <v>620.67648667798596</v>
      </c>
      <c r="F20" s="48">
        <f t="shared" si="2"/>
        <v>545.47684432700828</v>
      </c>
      <c r="G20" s="48">
        <f t="shared" si="3"/>
        <v>520.24552993097018</v>
      </c>
      <c r="H20" s="49">
        <f t="shared" si="4"/>
        <v>2.7379229590473535E-3</v>
      </c>
      <c r="J20" s="49">
        <f>Instructions!$B$6</f>
        <v>0.99</v>
      </c>
      <c r="K20" s="49">
        <f>Instructions!$B$7</f>
        <v>0.01</v>
      </c>
      <c r="L20" s="48">
        <f>Instructions!$B$8</f>
        <v>750</v>
      </c>
      <c r="M20" s="48">
        <f>Instructions!$B$9</f>
        <v>750</v>
      </c>
      <c r="N20" s="48">
        <f>Instructions!$B$10</f>
        <v>300</v>
      </c>
      <c r="O20" s="49">
        <f>Instructions!$B$11</f>
        <v>5.0000000000000001E-3</v>
      </c>
      <c r="Q20" s="34">
        <f t="shared" si="6"/>
        <v>10</v>
      </c>
    </row>
    <row r="21" spans="1:17" x14ac:dyDescent="0.25">
      <c r="A21" s="72">
        <f t="shared" si="7"/>
        <v>43752</v>
      </c>
      <c r="B21" s="49">
        <f t="shared" si="5"/>
        <v>1</v>
      </c>
      <c r="C21" s="47">
        <v>0</v>
      </c>
      <c r="D21" s="48">
        <f t="shared" si="0"/>
        <v>1603.418566650392</v>
      </c>
      <c r="E21" s="48">
        <f t="shared" si="1"/>
        <v>588.31377308043295</v>
      </c>
      <c r="F21" s="48">
        <f t="shared" si="2"/>
        <v>493.39487215393132</v>
      </c>
      <c r="G21" s="48">
        <f t="shared" si="3"/>
        <v>522.58601304223589</v>
      </c>
      <c r="H21" s="49">
        <f t="shared" si="4"/>
        <v>2.5846174455053049E-3</v>
      </c>
      <c r="J21" s="49">
        <f>Instructions!$B$6</f>
        <v>0.99</v>
      </c>
      <c r="K21" s="49">
        <f>Instructions!$B$7</f>
        <v>0.01</v>
      </c>
      <c r="L21" s="48">
        <f>Instructions!$B$8</f>
        <v>750</v>
      </c>
      <c r="M21" s="48">
        <f>Instructions!$B$9</f>
        <v>750</v>
      </c>
      <c r="N21" s="48">
        <f>Instructions!$B$10</f>
        <v>300</v>
      </c>
      <c r="O21" s="49">
        <f>Instructions!$B$11</f>
        <v>5.0000000000000001E-3</v>
      </c>
      <c r="Q21" s="34">
        <f t="shared" si="6"/>
        <v>10</v>
      </c>
    </row>
    <row r="22" spans="1:17" x14ac:dyDescent="0.25">
      <c r="A22" s="72">
        <f t="shared" si="7"/>
        <v>43753</v>
      </c>
      <c r="B22" s="49">
        <f t="shared" si="5"/>
        <v>1</v>
      </c>
      <c r="C22" s="47">
        <v>0</v>
      </c>
      <c r="D22" s="48">
        <f t="shared" si="0"/>
        <v>1742.1462282164753</v>
      </c>
      <c r="E22" s="48">
        <f t="shared" si="1"/>
        <v>646.99911496414711</v>
      </c>
      <c r="F22" s="48">
        <f t="shared" si="2"/>
        <v>550.7895612726204</v>
      </c>
      <c r="G22" s="48">
        <f t="shared" si="3"/>
        <v>513.17935038400947</v>
      </c>
      <c r="H22" s="49">
        <f t="shared" si="4"/>
        <v>2.7030200765853665E-3</v>
      </c>
      <c r="J22" s="49">
        <f>Instructions!$B$6</f>
        <v>0.99</v>
      </c>
      <c r="K22" s="49">
        <f>Instructions!$B$7</f>
        <v>0.01</v>
      </c>
      <c r="L22" s="48">
        <f>Instructions!$B$8</f>
        <v>750</v>
      </c>
      <c r="M22" s="48">
        <f>Instructions!$B$9</f>
        <v>750</v>
      </c>
      <c r="N22" s="48">
        <f>Instructions!$B$10</f>
        <v>300</v>
      </c>
      <c r="O22" s="49">
        <f>Instructions!$B$11</f>
        <v>5.0000000000000001E-3</v>
      </c>
      <c r="Q22" s="34">
        <f t="shared" si="6"/>
        <v>10</v>
      </c>
    </row>
    <row r="23" spans="1:17" x14ac:dyDescent="0.25">
      <c r="A23" s="72">
        <f t="shared" si="7"/>
        <v>43754</v>
      </c>
      <c r="B23" s="49">
        <f t="shared" si="5"/>
        <v>1</v>
      </c>
      <c r="C23" s="47">
        <v>0</v>
      </c>
      <c r="D23" s="48">
        <f t="shared" si="0"/>
        <v>1744.6487269217685</v>
      </c>
      <c r="E23" s="48">
        <f t="shared" si="1"/>
        <v>616.68204564755513</v>
      </c>
      <c r="F23" s="48">
        <f t="shared" si="2"/>
        <v>539.61901508341225</v>
      </c>
      <c r="G23" s="48">
        <f t="shared" si="3"/>
        <v>557.40254602030132</v>
      </c>
      <c r="H23" s="49">
        <f t="shared" si="4"/>
        <v>2.6075980448034487E-3</v>
      </c>
      <c r="J23" s="49">
        <f>Instructions!$B$6</f>
        <v>0.99</v>
      </c>
      <c r="K23" s="49">
        <f>Instructions!$B$7</f>
        <v>0.01</v>
      </c>
      <c r="L23" s="48">
        <f>Instructions!$B$8</f>
        <v>750</v>
      </c>
      <c r="M23" s="48">
        <f>Instructions!$B$9</f>
        <v>750</v>
      </c>
      <c r="N23" s="48">
        <f>Instructions!$B$10</f>
        <v>300</v>
      </c>
      <c r="O23" s="49">
        <f>Instructions!$B$11</f>
        <v>5.0000000000000001E-3</v>
      </c>
      <c r="Q23" s="34">
        <f t="shared" si="6"/>
        <v>10</v>
      </c>
    </row>
    <row r="24" spans="1:17" x14ac:dyDescent="0.25">
      <c r="A24" s="72">
        <f t="shared" si="7"/>
        <v>43755</v>
      </c>
      <c r="B24" s="49">
        <f t="shared" si="5"/>
        <v>1</v>
      </c>
      <c r="C24" s="47">
        <v>0</v>
      </c>
      <c r="D24" s="48">
        <f t="shared" si="0"/>
        <v>1703.5698484888001</v>
      </c>
      <c r="E24" s="48">
        <f t="shared" si="1"/>
        <v>592.40846246268507</v>
      </c>
      <c r="F24" s="48">
        <f t="shared" si="2"/>
        <v>565.94181671639865</v>
      </c>
      <c r="G24" s="48">
        <f t="shared" si="3"/>
        <v>527.14492699131961</v>
      </c>
      <c r="H24" s="49">
        <f t="shared" si="4"/>
        <v>2.5555976362313039E-3</v>
      </c>
      <c r="J24" s="49">
        <f>Instructions!$B$6</f>
        <v>0.99</v>
      </c>
      <c r="K24" s="49">
        <f>Instructions!$B$7</f>
        <v>0.01</v>
      </c>
      <c r="L24" s="48">
        <f>Instructions!$B$8</f>
        <v>750</v>
      </c>
      <c r="M24" s="48">
        <f>Instructions!$B$9</f>
        <v>750</v>
      </c>
      <c r="N24" s="48">
        <f>Instructions!$B$10</f>
        <v>300</v>
      </c>
      <c r="O24" s="49">
        <f>Instructions!$B$11</f>
        <v>5.0000000000000001E-3</v>
      </c>
      <c r="Q24" s="34">
        <f t="shared" si="6"/>
        <v>10</v>
      </c>
    </row>
    <row r="25" spans="1:17" x14ac:dyDescent="0.25">
      <c r="A25" s="72">
        <f t="shared" si="7"/>
        <v>43756</v>
      </c>
      <c r="B25" s="49">
        <f t="shared" si="5"/>
        <v>1</v>
      </c>
      <c r="C25" s="47">
        <v>0</v>
      </c>
      <c r="D25" s="48">
        <f t="shared" si="0"/>
        <v>1698.5259566516231</v>
      </c>
      <c r="E25" s="48">
        <f t="shared" si="1"/>
        <v>593.46245121938591</v>
      </c>
      <c r="F25" s="48">
        <f t="shared" si="2"/>
        <v>508.94170244036047</v>
      </c>
      <c r="G25" s="48">
        <f t="shared" si="3"/>
        <v>536.93038715009391</v>
      </c>
      <c r="H25" s="49">
        <f t="shared" si="4"/>
        <v>2.5131419042099838E-3</v>
      </c>
      <c r="J25" s="49">
        <f>Instructions!$B$6</f>
        <v>0.99</v>
      </c>
      <c r="K25" s="49">
        <f>Instructions!$B$7</f>
        <v>0.01</v>
      </c>
      <c r="L25" s="48">
        <f>Instructions!$B$8</f>
        <v>750</v>
      </c>
      <c r="M25" s="48">
        <f>Instructions!$B$9</f>
        <v>750</v>
      </c>
      <c r="N25" s="48">
        <f>Instructions!$B$10</f>
        <v>300</v>
      </c>
      <c r="O25" s="49">
        <f>Instructions!$B$11</f>
        <v>5.0000000000000001E-3</v>
      </c>
      <c r="Q25" s="34">
        <f t="shared" si="6"/>
        <v>10</v>
      </c>
    </row>
    <row r="26" spans="1:17" x14ac:dyDescent="0.25">
      <c r="A26" s="72">
        <f t="shared" si="7"/>
        <v>43757</v>
      </c>
      <c r="B26" s="49">
        <f t="shared" si="5"/>
        <v>1</v>
      </c>
      <c r="C26" s="47">
        <v>0</v>
      </c>
      <c r="D26" s="48">
        <f t="shared" si="0"/>
        <v>1769.9700978945937</v>
      </c>
      <c r="E26" s="48">
        <f t="shared" si="1"/>
        <v>626.11177116622719</v>
      </c>
      <c r="F26" s="48">
        <f t="shared" si="2"/>
        <v>508.01752436098127</v>
      </c>
      <c r="G26" s="48">
        <f t="shared" si="3"/>
        <v>526.52530573253136</v>
      </c>
      <c r="H26" s="49">
        <f t="shared" si="4"/>
        <v>2.6298315363935416E-3</v>
      </c>
      <c r="J26" s="49">
        <f>Instructions!$B$6</f>
        <v>0.99</v>
      </c>
      <c r="K26" s="49">
        <f>Instructions!$B$7</f>
        <v>0.01</v>
      </c>
      <c r="L26" s="48">
        <f>Instructions!$B$8</f>
        <v>750</v>
      </c>
      <c r="M26" s="48">
        <f>Instructions!$B$9</f>
        <v>750</v>
      </c>
      <c r="N26" s="48">
        <f>Instructions!$B$10</f>
        <v>300</v>
      </c>
      <c r="O26" s="49">
        <f>Instructions!$B$11</f>
        <v>5.0000000000000001E-3</v>
      </c>
      <c r="Q26" s="34">
        <f t="shared" si="6"/>
        <v>10</v>
      </c>
    </row>
    <row r="27" spans="1:17" x14ac:dyDescent="0.25">
      <c r="A27" s="72">
        <f t="shared" si="7"/>
        <v>43758</v>
      </c>
      <c r="B27" s="49">
        <f t="shared" si="5"/>
        <v>1</v>
      </c>
      <c r="C27" s="47">
        <v>0</v>
      </c>
      <c r="D27" s="48">
        <f t="shared" si="0"/>
        <v>1698.4956726069058</v>
      </c>
      <c r="E27" s="48">
        <f t="shared" si="1"/>
        <v>622.89956420704846</v>
      </c>
      <c r="F27" s="48">
        <f t="shared" si="2"/>
        <v>505.20184203725569</v>
      </c>
      <c r="G27" s="48">
        <f t="shared" si="3"/>
        <v>498.42343324375241</v>
      </c>
      <c r="H27" s="49">
        <f t="shared" si="4"/>
        <v>2.6701919737193271E-3</v>
      </c>
      <c r="J27" s="49">
        <f>Instructions!$B$6</f>
        <v>0.99</v>
      </c>
      <c r="K27" s="49">
        <f>Instructions!$B$7</f>
        <v>0.01</v>
      </c>
      <c r="L27" s="48">
        <f>Instructions!$B$8</f>
        <v>750</v>
      </c>
      <c r="M27" s="48">
        <f>Instructions!$B$9</f>
        <v>750</v>
      </c>
      <c r="N27" s="48">
        <f>Instructions!$B$10</f>
        <v>300</v>
      </c>
      <c r="O27" s="49">
        <f>Instructions!$B$11</f>
        <v>5.0000000000000001E-3</v>
      </c>
      <c r="Q27" s="34">
        <f t="shared" si="6"/>
        <v>10</v>
      </c>
    </row>
    <row r="28" spans="1:17" x14ac:dyDescent="0.25">
      <c r="A28" s="72">
        <f t="shared" si="7"/>
        <v>43759</v>
      </c>
      <c r="B28" s="49">
        <f t="shared" si="5"/>
        <v>1</v>
      </c>
      <c r="C28" s="47">
        <v>0</v>
      </c>
      <c r="D28" s="48">
        <f t="shared" si="0"/>
        <v>1813.7432104225265</v>
      </c>
      <c r="E28" s="48">
        <f t="shared" si="1"/>
        <v>621.17718403123081</v>
      </c>
      <c r="F28" s="48">
        <f t="shared" si="2"/>
        <v>549.25541594649292</v>
      </c>
      <c r="G28" s="48">
        <f t="shared" si="3"/>
        <v>534.89472211303189</v>
      </c>
      <c r="H28" s="49">
        <f t="shared" si="4"/>
        <v>2.6341300931911381E-3</v>
      </c>
      <c r="J28" s="49">
        <f>Instructions!$B$6</f>
        <v>0.99</v>
      </c>
      <c r="K28" s="49">
        <f>Instructions!$B$7</f>
        <v>0.01</v>
      </c>
      <c r="L28" s="48">
        <f>Instructions!$B$8</f>
        <v>750</v>
      </c>
      <c r="M28" s="48">
        <f>Instructions!$B$9</f>
        <v>750</v>
      </c>
      <c r="N28" s="48">
        <f>Instructions!$B$10</f>
        <v>300</v>
      </c>
      <c r="O28" s="49">
        <f>Instructions!$B$11</f>
        <v>5.0000000000000001E-3</v>
      </c>
      <c r="Q28" s="34">
        <f t="shared" si="6"/>
        <v>10</v>
      </c>
    </row>
    <row r="29" spans="1:17" x14ac:dyDescent="0.25">
      <c r="A29" s="72">
        <f t="shared" si="7"/>
        <v>43760</v>
      </c>
      <c r="B29" s="49">
        <f t="shared" si="5"/>
        <v>1</v>
      </c>
      <c r="C29" s="47">
        <v>0</v>
      </c>
      <c r="D29" s="48">
        <f t="shared" si="0"/>
        <v>1701.8565120013043</v>
      </c>
      <c r="E29" s="48">
        <f t="shared" si="1"/>
        <v>606.7740827368018</v>
      </c>
      <c r="F29" s="48">
        <f t="shared" si="2"/>
        <v>487.00265680226215</v>
      </c>
      <c r="G29" s="48">
        <f t="shared" si="3"/>
        <v>541.49020037197954</v>
      </c>
      <c r="H29" s="49">
        <f t="shared" si="4"/>
        <v>2.5884460998426085E-3</v>
      </c>
      <c r="J29" s="49">
        <f>Instructions!$B$6</f>
        <v>0.99</v>
      </c>
      <c r="K29" s="49">
        <f>Instructions!$B$7</f>
        <v>0.01</v>
      </c>
      <c r="L29" s="48">
        <f>Instructions!$B$8</f>
        <v>750</v>
      </c>
      <c r="M29" s="48">
        <f>Instructions!$B$9</f>
        <v>750</v>
      </c>
      <c r="N29" s="48">
        <f>Instructions!$B$10</f>
        <v>300</v>
      </c>
      <c r="O29" s="49">
        <f>Instructions!$B$11</f>
        <v>5.0000000000000001E-3</v>
      </c>
      <c r="Q29" s="34">
        <f t="shared" si="6"/>
        <v>10</v>
      </c>
    </row>
    <row r="30" spans="1:17" x14ac:dyDescent="0.25">
      <c r="A30" s="72">
        <f t="shared" si="7"/>
        <v>43761</v>
      </c>
      <c r="B30" s="49">
        <f t="shared" si="5"/>
        <v>1</v>
      </c>
      <c r="C30" s="47">
        <v>0</v>
      </c>
      <c r="D30" s="48">
        <f t="shared" si="0"/>
        <v>1693.4922710532469</v>
      </c>
      <c r="E30" s="48">
        <f t="shared" si="1"/>
        <v>623.91324585313896</v>
      </c>
      <c r="F30" s="48">
        <f t="shared" si="2"/>
        <v>517.7932170608791</v>
      </c>
      <c r="G30" s="48">
        <f t="shared" si="3"/>
        <v>526.26854487585138</v>
      </c>
      <c r="H30" s="49">
        <f t="shared" si="4"/>
        <v>2.7396039133835101E-3</v>
      </c>
      <c r="J30" s="49">
        <f>Instructions!$B$6</f>
        <v>0.99</v>
      </c>
      <c r="K30" s="49">
        <f>Instructions!$B$7</f>
        <v>0.01</v>
      </c>
      <c r="L30" s="48">
        <f>Instructions!$B$8</f>
        <v>750</v>
      </c>
      <c r="M30" s="48">
        <f>Instructions!$B$9</f>
        <v>750</v>
      </c>
      <c r="N30" s="48">
        <f>Instructions!$B$10</f>
        <v>300</v>
      </c>
      <c r="O30" s="49">
        <f>Instructions!$B$11</f>
        <v>5.0000000000000001E-3</v>
      </c>
      <c r="Q30" s="34">
        <f t="shared" si="6"/>
        <v>10</v>
      </c>
    </row>
    <row r="31" spans="1:17" x14ac:dyDescent="0.25">
      <c r="A31" s="72">
        <f t="shared" si="7"/>
        <v>43762</v>
      </c>
      <c r="B31" s="49">
        <f t="shared" si="5"/>
        <v>0.98321831388936187</v>
      </c>
      <c r="C31" s="47">
        <v>1.6781686110638148E-2</v>
      </c>
      <c r="D31" s="48">
        <f t="shared" si="0"/>
        <v>1713.7208141375436</v>
      </c>
      <c r="E31" s="48">
        <f t="shared" si="1"/>
        <v>638.79686070020932</v>
      </c>
      <c r="F31" s="48">
        <f t="shared" si="2"/>
        <v>571.55452436412145</v>
      </c>
      <c r="G31" s="48">
        <f t="shared" si="3"/>
        <v>529.87328936592041</v>
      </c>
      <c r="H31" s="49">
        <f t="shared" si="4"/>
        <v>2.7074456383706222E-3</v>
      </c>
      <c r="J31" s="49">
        <f>Instructions!$B$6</f>
        <v>0.99</v>
      </c>
      <c r="K31" s="49">
        <f>Instructions!$B$7</f>
        <v>0.01</v>
      </c>
      <c r="L31" s="48">
        <f>Instructions!$B$8</f>
        <v>750</v>
      </c>
      <c r="M31" s="48">
        <f>Instructions!$B$9</f>
        <v>750</v>
      </c>
      <c r="N31" s="48">
        <f>Instructions!$B$10</f>
        <v>300</v>
      </c>
      <c r="O31" s="49">
        <f>Instructions!$B$11</f>
        <v>5.0000000000000001E-3</v>
      </c>
      <c r="Q31" s="34">
        <f t="shared" si="6"/>
        <v>10</v>
      </c>
    </row>
    <row r="32" spans="1:17" x14ac:dyDescent="0.25">
      <c r="A32" s="72">
        <f t="shared" si="7"/>
        <v>43763</v>
      </c>
      <c r="B32" s="49">
        <f t="shared" si="5"/>
        <v>1</v>
      </c>
      <c r="C32" s="47">
        <v>0</v>
      </c>
      <c r="D32" s="48">
        <f t="shared" si="0"/>
        <v>1763.80415687969</v>
      </c>
      <c r="E32" s="48">
        <f t="shared" si="1"/>
        <v>614.33913159820236</v>
      </c>
      <c r="F32" s="48">
        <f t="shared" si="2"/>
        <v>513.89365261616922</v>
      </c>
      <c r="G32" s="48">
        <f t="shared" si="3"/>
        <v>510.65535848237914</v>
      </c>
      <c r="H32" s="49">
        <f t="shared" si="4"/>
        <v>2.6290322089277561E-3</v>
      </c>
      <c r="J32" s="49">
        <f>Instructions!$B$6</f>
        <v>0.99</v>
      </c>
      <c r="K32" s="49">
        <f>Instructions!$B$7</f>
        <v>0.01</v>
      </c>
      <c r="L32" s="48">
        <f>Instructions!$B$8</f>
        <v>750</v>
      </c>
      <c r="M32" s="48">
        <f>Instructions!$B$9</f>
        <v>750</v>
      </c>
      <c r="N32" s="48">
        <f>Instructions!$B$10</f>
        <v>300</v>
      </c>
      <c r="O32" s="49">
        <f>Instructions!$B$11</f>
        <v>5.0000000000000001E-3</v>
      </c>
      <c r="Q32" s="34">
        <f t="shared" si="6"/>
        <v>10</v>
      </c>
    </row>
    <row r="33" spans="1:17" x14ac:dyDescent="0.25">
      <c r="A33" s="72">
        <f t="shared" si="7"/>
        <v>43764</v>
      </c>
      <c r="B33" s="49">
        <f t="shared" si="5"/>
        <v>1</v>
      </c>
      <c r="C33" s="47">
        <v>0</v>
      </c>
      <c r="D33" s="48">
        <f t="shared" si="0"/>
        <v>1752.0345795901551</v>
      </c>
      <c r="E33" s="48">
        <f t="shared" si="1"/>
        <v>597.95197373887845</v>
      </c>
      <c r="F33" s="48">
        <f t="shared" si="2"/>
        <v>505.44097738736212</v>
      </c>
      <c r="G33" s="48">
        <f t="shared" si="3"/>
        <v>514.12789660395981</v>
      </c>
      <c r="H33" s="49">
        <f t="shared" si="4"/>
        <v>2.555199705718028E-3</v>
      </c>
      <c r="J33" s="49">
        <f>Instructions!$B$6</f>
        <v>0.99</v>
      </c>
      <c r="K33" s="49">
        <f>Instructions!$B$7</f>
        <v>0.01</v>
      </c>
      <c r="L33" s="48">
        <f>Instructions!$B$8</f>
        <v>750</v>
      </c>
      <c r="M33" s="48">
        <f>Instructions!$B$9</f>
        <v>750</v>
      </c>
      <c r="N33" s="48">
        <f>Instructions!$B$10</f>
        <v>300</v>
      </c>
      <c r="O33" s="49">
        <f>Instructions!$B$11</f>
        <v>5.0000000000000001E-3</v>
      </c>
      <c r="Q33" s="34">
        <f t="shared" si="6"/>
        <v>10</v>
      </c>
    </row>
    <row r="34" spans="1:17" x14ac:dyDescent="0.25">
      <c r="A34" s="72">
        <f t="shared" si="7"/>
        <v>43765</v>
      </c>
      <c r="B34" s="49">
        <f t="shared" si="5"/>
        <v>1</v>
      </c>
      <c r="C34" s="47">
        <v>0</v>
      </c>
      <c r="D34" s="48">
        <f t="shared" si="0"/>
        <v>1695.6156904082718</v>
      </c>
      <c r="E34" s="48">
        <f t="shared" si="1"/>
        <v>633.85590459605339</v>
      </c>
      <c r="F34" s="48">
        <f t="shared" si="2"/>
        <v>568.53310478228491</v>
      </c>
      <c r="G34" s="48">
        <f t="shared" si="3"/>
        <v>521.74370593773688</v>
      </c>
      <c r="H34" s="49">
        <f t="shared" si="4"/>
        <v>2.6901567783163701E-3</v>
      </c>
      <c r="J34" s="49">
        <f>Instructions!$B$6</f>
        <v>0.99</v>
      </c>
      <c r="K34" s="49">
        <f>Instructions!$B$7</f>
        <v>0.01</v>
      </c>
      <c r="L34" s="48">
        <f>Instructions!$B$8</f>
        <v>750</v>
      </c>
      <c r="M34" s="48">
        <f>Instructions!$B$9</f>
        <v>750</v>
      </c>
      <c r="N34" s="48">
        <f>Instructions!$B$10</f>
        <v>300</v>
      </c>
      <c r="O34" s="49">
        <f>Instructions!$B$11</f>
        <v>5.0000000000000001E-3</v>
      </c>
      <c r="Q34" s="34">
        <f t="shared" si="6"/>
        <v>10</v>
      </c>
    </row>
    <row r="35" spans="1:17" x14ac:dyDescent="0.25">
      <c r="A35" s="72">
        <f t="shared" si="7"/>
        <v>43766</v>
      </c>
      <c r="B35" s="49">
        <f t="shared" si="5"/>
        <v>1</v>
      </c>
      <c r="C35" s="47">
        <v>0</v>
      </c>
      <c r="D35" s="48">
        <f t="shared" si="0"/>
        <v>1771.3235238518473</v>
      </c>
      <c r="E35" s="48">
        <f t="shared" si="1"/>
        <v>605.01241691600637</v>
      </c>
      <c r="F35" s="48">
        <f t="shared" si="2"/>
        <v>569.59724133373834</v>
      </c>
      <c r="G35" s="48">
        <f t="shared" si="3"/>
        <v>554.52068604526175</v>
      </c>
      <c r="H35" s="49">
        <f t="shared" si="4"/>
        <v>2.6160114273014643E-3</v>
      </c>
      <c r="J35" s="49">
        <f>Instructions!$B$6</f>
        <v>0.99</v>
      </c>
      <c r="K35" s="49">
        <f>Instructions!$B$7</f>
        <v>0.01</v>
      </c>
      <c r="L35" s="48">
        <f>Instructions!$B$8</f>
        <v>750</v>
      </c>
      <c r="M35" s="48">
        <f>Instructions!$B$9</f>
        <v>750</v>
      </c>
      <c r="N35" s="48">
        <f>Instructions!$B$10</f>
        <v>300</v>
      </c>
      <c r="O35" s="49">
        <f>Instructions!$B$11</f>
        <v>5.0000000000000001E-3</v>
      </c>
      <c r="Q35" s="34">
        <f t="shared" si="6"/>
        <v>10</v>
      </c>
    </row>
    <row r="36" spans="1:17" x14ac:dyDescent="0.25">
      <c r="A36" s="72">
        <f t="shared" si="7"/>
        <v>43767</v>
      </c>
      <c r="B36" s="49">
        <f t="shared" si="5"/>
        <v>1</v>
      </c>
      <c r="C36" s="47">
        <v>0</v>
      </c>
      <c r="D36" s="48">
        <f t="shared" si="0"/>
        <v>1711.511760415139</v>
      </c>
      <c r="E36" s="48">
        <f t="shared" si="1"/>
        <v>623.96624669462187</v>
      </c>
      <c r="F36" s="48">
        <f t="shared" si="2"/>
        <v>554.22120884125036</v>
      </c>
      <c r="G36" s="48">
        <f t="shared" si="3"/>
        <v>540.38486903209957</v>
      </c>
      <c r="H36" s="49">
        <f t="shared" si="4"/>
        <v>2.7193247837289112E-3</v>
      </c>
      <c r="J36" s="49">
        <f>Instructions!$B$6</f>
        <v>0.99</v>
      </c>
      <c r="K36" s="49">
        <f>Instructions!$B$7</f>
        <v>0.01</v>
      </c>
      <c r="L36" s="48">
        <f>Instructions!$B$8</f>
        <v>750</v>
      </c>
      <c r="M36" s="48">
        <f>Instructions!$B$9</f>
        <v>750</v>
      </c>
      <c r="N36" s="48">
        <f>Instructions!$B$10</f>
        <v>300</v>
      </c>
      <c r="O36" s="49">
        <f>Instructions!$B$11</f>
        <v>5.0000000000000001E-3</v>
      </c>
      <c r="Q36" s="34">
        <f t="shared" si="6"/>
        <v>10</v>
      </c>
    </row>
    <row r="37" spans="1:17" x14ac:dyDescent="0.25">
      <c r="A37" s="72">
        <f t="shared" si="7"/>
        <v>43768</v>
      </c>
      <c r="B37" s="49">
        <f t="shared" si="5"/>
        <v>0.99550324515997302</v>
      </c>
      <c r="C37" s="47">
        <v>4.4967548400269572E-3</v>
      </c>
      <c r="D37" s="48">
        <f t="shared" si="0"/>
        <v>1705.2689736494442</v>
      </c>
      <c r="E37" s="48">
        <f t="shared" si="1"/>
        <v>592.99780330487852</v>
      </c>
      <c r="F37" s="48">
        <f t="shared" si="2"/>
        <v>522.83987298764589</v>
      </c>
      <c r="G37" s="48">
        <f t="shared" si="3"/>
        <v>516.33229220820704</v>
      </c>
      <c r="H37" s="49">
        <f t="shared" si="4"/>
        <v>2.7033787718478471E-3</v>
      </c>
      <c r="J37" s="49">
        <f>Instructions!$B$6</f>
        <v>0.99</v>
      </c>
      <c r="K37" s="49">
        <f>Instructions!$B$7</f>
        <v>0.01</v>
      </c>
      <c r="L37" s="48">
        <f>Instructions!$B$8</f>
        <v>750</v>
      </c>
      <c r="M37" s="48">
        <f>Instructions!$B$9</f>
        <v>750</v>
      </c>
      <c r="N37" s="48">
        <f>Instructions!$B$10</f>
        <v>300</v>
      </c>
      <c r="O37" s="49">
        <f>Instructions!$B$11</f>
        <v>5.0000000000000001E-3</v>
      </c>
      <c r="Q37" s="34">
        <f t="shared" si="6"/>
        <v>10</v>
      </c>
    </row>
    <row r="38" spans="1:17" x14ac:dyDescent="0.25">
      <c r="A38" s="72">
        <f t="shared" si="7"/>
        <v>43769</v>
      </c>
      <c r="B38" s="49">
        <f t="shared" si="5"/>
        <v>1</v>
      </c>
      <c r="C38" s="47">
        <v>0</v>
      </c>
      <c r="D38" s="48">
        <f t="shared" si="0"/>
        <v>1728.3090244530324</v>
      </c>
      <c r="E38" s="48">
        <f t="shared" si="1"/>
        <v>613.21186583944439</v>
      </c>
      <c r="F38" s="48">
        <f t="shared" si="2"/>
        <v>511.11274218798968</v>
      </c>
      <c r="G38" s="48">
        <f t="shared" si="3"/>
        <v>546.06752659979907</v>
      </c>
      <c r="H38" s="49">
        <f t="shared" si="4"/>
        <v>2.6941364696955075E-3</v>
      </c>
      <c r="J38" s="49">
        <f>Instructions!$B$6</f>
        <v>0.99</v>
      </c>
      <c r="K38" s="49">
        <f>Instructions!$B$7</f>
        <v>0.01</v>
      </c>
      <c r="L38" s="48">
        <f>Instructions!$B$8</f>
        <v>750</v>
      </c>
      <c r="M38" s="48">
        <f>Instructions!$B$9</f>
        <v>750</v>
      </c>
      <c r="N38" s="48">
        <f>Instructions!$B$10</f>
        <v>300</v>
      </c>
      <c r="O38" s="49">
        <f>Instructions!$B$11</f>
        <v>5.0000000000000001E-3</v>
      </c>
      <c r="Q38" s="34">
        <f t="shared" si="6"/>
        <v>10</v>
      </c>
    </row>
    <row r="39" spans="1:17" x14ac:dyDescent="0.25">
      <c r="A39" s="72">
        <f t="shared" si="7"/>
        <v>43770</v>
      </c>
      <c r="B39" s="49">
        <f t="shared" si="5"/>
        <v>1</v>
      </c>
      <c r="C39" s="47">
        <v>0</v>
      </c>
      <c r="D39" s="48">
        <f t="shared" si="0"/>
        <v>1713.0666914994661</v>
      </c>
      <c r="E39" s="48">
        <f t="shared" si="1"/>
        <v>615.38357059394161</v>
      </c>
      <c r="F39" s="48">
        <f t="shared" si="2"/>
        <v>529.96540448708265</v>
      </c>
      <c r="G39" s="48">
        <f t="shared" si="3"/>
        <v>527.51840414276012</v>
      </c>
      <c r="H39" s="49">
        <f t="shared" si="4"/>
        <v>2.6451562847927827E-3</v>
      </c>
      <c r="J39" s="49">
        <f>Instructions!$B$6</f>
        <v>0.99</v>
      </c>
      <c r="K39" s="49">
        <f>Instructions!$B$7</f>
        <v>0.01</v>
      </c>
      <c r="L39" s="48">
        <f>Instructions!$B$8</f>
        <v>750</v>
      </c>
      <c r="M39" s="48">
        <f>Instructions!$B$9</f>
        <v>750</v>
      </c>
      <c r="N39" s="48">
        <f>Instructions!$B$10</f>
        <v>300</v>
      </c>
      <c r="O39" s="49">
        <f>Instructions!$B$11</f>
        <v>5.0000000000000001E-3</v>
      </c>
      <c r="Q39" s="34">
        <f t="shared" si="6"/>
        <v>11</v>
      </c>
    </row>
    <row r="40" spans="1:17" x14ac:dyDescent="0.25">
      <c r="A40" s="72">
        <f t="shared" si="7"/>
        <v>43771</v>
      </c>
      <c r="B40" s="49">
        <f t="shared" si="5"/>
        <v>1</v>
      </c>
      <c r="C40" s="47">
        <v>0</v>
      </c>
      <c r="D40" s="48">
        <f t="shared" ref="D40:D71" si="8">IFERROR((SUMPRODUCT(--(date=$A40),--(service="PISP"),--(used="Y"),--(version=$L$3),response)/SUMPRODUCT(--(date=$A40),--(service="PISP"),--(used="Y"),--(version=$L$3),volume)),NA())</f>
        <v>1612.5098030179165</v>
      </c>
      <c r="E40" s="48">
        <f t="shared" ref="E40:E71" si="9">IFERROR(SUMIFS(response, date, $A40, service,"=PISP", used, "=Y", version, $L$3,EndpointReported,"&lt;&gt;57",EndpointReported,"&lt;&gt;58",EndpointReported,"&lt;&gt;59",EndpointReported,"&lt;&gt;85")/SUMIFS(volume, date,$A40,service,"=PISP",used,"=Y",version,$L$3,EndpointReported,"&lt;&gt;57",EndpointReported,"&lt;&gt;58",EndpointReported,"&lt;&gt;59",EndpointReported,"&lt;&gt;85"),NA())</f>
        <v>578.73447529905684</v>
      </c>
      <c r="F40" s="48">
        <f t="shared" ref="F40:F71" si="10">IFERROR((SUMPRODUCT(--(date=$A40),--(service="AISP"),--(used="Y"),--(version=$L$3),response)/SUMPRODUCT(--(date=$A40),--(service="AISP"),--(used="Y"),--(version=$L$3),volume)),NA())</f>
        <v>566.43257192733256</v>
      </c>
      <c r="G40" s="48">
        <f t="shared" ref="G40:G71" si="11">IFERROR((SUMPRODUCT(--(date=$A40),--(service="CoF"),--(used="Y"),--(version=$L$3),response)/SUMPRODUCT(--(date=$A40),--(service="CoF"),--(used="Y"),--(version=$L$3),volume)),NA())</f>
        <v>501.73609346528616</v>
      </c>
      <c r="H40" s="49">
        <f t="shared" ref="H40:H71" si="12">IFERROR((SUMIFS(error, date,A40,version,$L$3)/SUMIFS(volume, date,A40,version,$L$3)),NA())</f>
        <v>2.6894639034916925E-3</v>
      </c>
      <c r="J40" s="49">
        <f>Instructions!$B$6</f>
        <v>0.99</v>
      </c>
      <c r="K40" s="49">
        <f>Instructions!$B$7</f>
        <v>0.01</v>
      </c>
      <c r="L40" s="48">
        <f>Instructions!$B$8</f>
        <v>750</v>
      </c>
      <c r="M40" s="48">
        <f>Instructions!$B$9</f>
        <v>750</v>
      </c>
      <c r="N40" s="48">
        <f>Instructions!$B$10</f>
        <v>300</v>
      </c>
      <c r="O40" s="49">
        <f>Instructions!$B$11</f>
        <v>5.0000000000000001E-3</v>
      </c>
      <c r="Q40" s="34">
        <f t="shared" si="6"/>
        <v>11</v>
      </c>
    </row>
    <row r="41" spans="1:17" x14ac:dyDescent="0.25">
      <c r="A41" s="72">
        <f t="shared" si="7"/>
        <v>43772</v>
      </c>
      <c r="B41" s="49">
        <f t="shared" si="5"/>
        <v>0.9979790705542041</v>
      </c>
      <c r="C41" s="47">
        <v>2.0209294457958532E-3</v>
      </c>
      <c r="D41" s="48">
        <f t="shared" si="8"/>
        <v>1759.9960538511139</v>
      </c>
      <c r="E41" s="48">
        <f t="shared" si="9"/>
        <v>615.85394639541084</v>
      </c>
      <c r="F41" s="48">
        <f t="shared" si="10"/>
        <v>552.60043162617399</v>
      </c>
      <c r="G41" s="48">
        <f t="shared" si="11"/>
        <v>504.58750693589877</v>
      </c>
      <c r="H41" s="49">
        <f t="shared" si="12"/>
        <v>2.7276306176744402E-3</v>
      </c>
      <c r="J41" s="49">
        <f>Instructions!$B$6</f>
        <v>0.99</v>
      </c>
      <c r="K41" s="49">
        <f>Instructions!$B$7</f>
        <v>0.01</v>
      </c>
      <c r="L41" s="48">
        <f>Instructions!$B$8</f>
        <v>750</v>
      </c>
      <c r="M41" s="48">
        <f>Instructions!$B$9</f>
        <v>750</v>
      </c>
      <c r="N41" s="48">
        <f>Instructions!$B$10</f>
        <v>300</v>
      </c>
      <c r="O41" s="49">
        <f>Instructions!$B$11</f>
        <v>5.0000000000000001E-3</v>
      </c>
      <c r="Q41" s="34">
        <f t="shared" si="6"/>
        <v>11</v>
      </c>
    </row>
    <row r="42" spans="1:17" x14ac:dyDescent="0.25">
      <c r="A42" s="72">
        <f t="shared" si="7"/>
        <v>43773</v>
      </c>
      <c r="B42" s="49">
        <f t="shared" si="5"/>
        <v>1</v>
      </c>
      <c r="C42" s="47">
        <v>0</v>
      </c>
      <c r="D42" s="48">
        <f t="shared" si="8"/>
        <v>1670.5988789584082</v>
      </c>
      <c r="E42" s="48">
        <f t="shared" si="9"/>
        <v>625.83140592487678</v>
      </c>
      <c r="F42" s="48">
        <f t="shared" si="10"/>
        <v>532.13903444791345</v>
      </c>
      <c r="G42" s="48">
        <f t="shared" si="11"/>
        <v>526.4611146195499</v>
      </c>
      <c r="H42" s="49">
        <f t="shared" si="12"/>
        <v>2.7056142263037729E-3</v>
      </c>
      <c r="J42" s="49">
        <f>Instructions!$B$6</f>
        <v>0.99</v>
      </c>
      <c r="K42" s="49">
        <f>Instructions!$B$7</f>
        <v>0.01</v>
      </c>
      <c r="L42" s="48">
        <f>Instructions!$B$8</f>
        <v>750</v>
      </c>
      <c r="M42" s="48">
        <f>Instructions!$B$9</f>
        <v>750</v>
      </c>
      <c r="N42" s="48">
        <f>Instructions!$B$10</f>
        <v>300</v>
      </c>
      <c r="O42" s="49">
        <f>Instructions!$B$11</f>
        <v>5.0000000000000001E-3</v>
      </c>
      <c r="Q42" s="34">
        <f t="shared" si="6"/>
        <v>11</v>
      </c>
    </row>
    <row r="43" spans="1:17" x14ac:dyDescent="0.25">
      <c r="A43" s="72">
        <f t="shared" si="7"/>
        <v>43774</v>
      </c>
      <c r="B43" s="49">
        <f t="shared" si="5"/>
        <v>1</v>
      </c>
      <c r="C43" s="47">
        <v>0</v>
      </c>
      <c r="D43" s="48">
        <f t="shared" si="8"/>
        <v>1687.335067437512</v>
      </c>
      <c r="E43" s="48">
        <f t="shared" si="9"/>
        <v>621.92985933579905</v>
      </c>
      <c r="F43" s="48">
        <f t="shared" si="10"/>
        <v>513.13208332375859</v>
      </c>
      <c r="G43" s="48">
        <f t="shared" si="11"/>
        <v>517.56877324582513</v>
      </c>
      <c r="H43" s="49">
        <f t="shared" si="12"/>
        <v>2.7623765779538783E-3</v>
      </c>
      <c r="J43" s="49">
        <f>Instructions!$B$6</f>
        <v>0.99</v>
      </c>
      <c r="K43" s="49">
        <f>Instructions!$B$7</f>
        <v>0.01</v>
      </c>
      <c r="L43" s="48">
        <f>Instructions!$B$8</f>
        <v>750</v>
      </c>
      <c r="M43" s="48">
        <f>Instructions!$B$9</f>
        <v>750</v>
      </c>
      <c r="N43" s="48">
        <f>Instructions!$B$10</f>
        <v>300</v>
      </c>
      <c r="O43" s="49">
        <f>Instructions!$B$11</f>
        <v>5.0000000000000001E-3</v>
      </c>
      <c r="Q43" s="34">
        <f t="shared" si="6"/>
        <v>11</v>
      </c>
    </row>
    <row r="44" spans="1:17" x14ac:dyDescent="0.25">
      <c r="A44" s="72">
        <f t="shared" si="7"/>
        <v>43775</v>
      </c>
      <c r="B44" s="49">
        <f t="shared" si="5"/>
        <v>1</v>
      </c>
      <c r="C44" s="47">
        <v>0</v>
      </c>
      <c r="D44" s="48">
        <f t="shared" si="8"/>
        <v>1737.0133642476221</v>
      </c>
      <c r="E44" s="48">
        <f t="shared" si="9"/>
        <v>601.88499114659771</v>
      </c>
      <c r="F44" s="48">
        <f t="shared" si="10"/>
        <v>506.86918636294706</v>
      </c>
      <c r="G44" s="48">
        <f t="shared" si="11"/>
        <v>566.32638846483769</v>
      </c>
      <c r="H44" s="49">
        <f t="shared" si="12"/>
        <v>2.5515863117128515E-3</v>
      </c>
      <c r="J44" s="49">
        <f>Instructions!$B$6</f>
        <v>0.99</v>
      </c>
      <c r="K44" s="49">
        <f>Instructions!$B$7</f>
        <v>0.01</v>
      </c>
      <c r="L44" s="48">
        <f>Instructions!$B$8</f>
        <v>750</v>
      </c>
      <c r="M44" s="48">
        <f>Instructions!$B$9</f>
        <v>750</v>
      </c>
      <c r="N44" s="48">
        <f>Instructions!$B$10</f>
        <v>300</v>
      </c>
      <c r="O44" s="49">
        <f>Instructions!$B$11</f>
        <v>5.0000000000000001E-3</v>
      </c>
      <c r="Q44" s="34">
        <f t="shared" si="6"/>
        <v>11</v>
      </c>
    </row>
    <row r="45" spans="1:17" x14ac:dyDescent="0.25">
      <c r="A45" s="72">
        <f t="shared" si="7"/>
        <v>43776</v>
      </c>
      <c r="B45" s="49">
        <f t="shared" si="5"/>
        <v>1</v>
      </c>
      <c r="C45" s="47">
        <v>0</v>
      </c>
      <c r="D45" s="48">
        <f t="shared" si="8"/>
        <v>1692.1342801296364</v>
      </c>
      <c r="E45" s="48">
        <f t="shared" si="9"/>
        <v>611.65071712138786</v>
      </c>
      <c r="F45" s="48">
        <f t="shared" si="10"/>
        <v>531.92766635426278</v>
      </c>
      <c r="G45" s="48">
        <f t="shared" si="11"/>
        <v>516.37003307788632</v>
      </c>
      <c r="H45" s="49">
        <f t="shared" si="12"/>
        <v>2.6296151081132446E-3</v>
      </c>
      <c r="J45" s="49">
        <f>Instructions!$B$6</f>
        <v>0.99</v>
      </c>
      <c r="K45" s="49">
        <f>Instructions!$B$7</f>
        <v>0.01</v>
      </c>
      <c r="L45" s="48">
        <f>Instructions!$B$8</f>
        <v>750</v>
      </c>
      <c r="M45" s="48">
        <f>Instructions!$B$9</f>
        <v>750</v>
      </c>
      <c r="N45" s="48">
        <f>Instructions!$B$10</f>
        <v>300</v>
      </c>
      <c r="O45" s="49">
        <f>Instructions!$B$11</f>
        <v>5.0000000000000001E-3</v>
      </c>
      <c r="Q45" s="34">
        <f t="shared" si="6"/>
        <v>11</v>
      </c>
    </row>
    <row r="46" spans="1:17" x14ac:dyDescent="0.25">
      <c r="A46" s="72">
        <f t="shared" si="7"/>
        <v>43777</v>
      </c>
      <c r="B46" s="49">
        <f t="shared" si="5"/>
        <v>1</v>
      </c>
      <c r="C46" s="47">
        <v>0</v>
      </c>
      <c r="D46" s="48">
        <f t="shared" si="8"/>
        <v>1637.2140644572326</v>
      </c>
      <c r="E46" s="48">
        <f t="shared" si="9"/>
        <v>588.52570766923247</v>
      </c>
      <c r="F46" s="48">
        <f t="shared" si="10"/>
        <v>572.55115872678596</v>
      </c>
      <c r="G46" s="48">
        <f t="shared" si="11"/>
        <v>525.88208850597505</v>
      </c>
      <c r="H46" s="49">
        <f t="shared" si="12"/>
        <v>2.7037149365481687E-3</v>
      </c>
      <c r="J46" s="49">
        <f>Instructions!$B$6</f>
        <v>0.99</v>
      </c>
      <c r="K46" s="49">
        <f>Instructions!$B$7</f>
        <v>0.01</v>
      </c>
      <c r="L46" s="48">
        <f>Instructions!$B$8</f>
        <v>750</v>
      </c>
      <c r="M46" s="48">
        <f>Instructions!$B$9</f>
        <v>750</v>
      </c>
      <c r="N46" s="48">
        <f>Instructions!$B$10</f>
        <v>300</v>
      </c>
      <c r="O46" s="49">
        <f>Instructions!$B$11</f>
        <v>5.0000000000000001E-3</v>
      </c>
      <c r="Q46" s="34">
        <f t="shared" si="6"/>
        <v>11</v>
      </c>
    </row>
    <row r="47" spans="1:17" x14ac:dyDescent="0.25">
      <c r="A47" s="72">
        <f t="shared" si="7"/>
        <v>43778</v>
      </c>
      <c r="B47" s="49">
        <f t="shared" si="5"/>
        <v>1</v>
      </c>
      <c r="C47" s="47">
        <v>0</v>
      </c>
      <c r="D47" s="48">
        <f t="shared" si="8"/>
        <v>1650.2152573351391</v>
      </c>
      <c r="E47" s="48">
        <f t="shared" si="9"/>
        <v>612.64375252271986</v>
      </c>
      <c r="F47" s="48">
        <f t="shared" si="10"/>
        <v>541.85630624343719</v>
      </c>
      <c r="G47" s="48">
        <f t="shared" si="11"/>
        <v>539.74794041019948</v>
      </c>
      <c r="H47" s="49">
        <f t="shared" si="12"/>
        <v>2.5670057477151509E-3</v>
      </c>
      <c r="J47" s="49">
        <f>Instructions!$B$6</f>
        <v>0.99</v>
      </c>
      <c r="K47" s="49">
        <f>Instructions!$B$7</f>
        <v>0.01</v>
      </c>
      <c r="L47" s="48">
        <f>Instructions!$B$8</f>
        <v>750</v>
      </c>
      <c r="M47" s="48">
        <f>Instructions!$B$9</f>
        <v>750</v>
      </c>
      <c r="N47" s="48">
        <f>Instructions!$B$10</f>
        <v>300</v>
      </c>
      <c r="O47" s="49">
        <f>Instructions!$B$11</f>
        <v>5.0000000000000001E-3</v>
      </c>
      <c r="Q47" s="34">
        <f t="shared" si="6"/>
        <v>11</v>
      </c>
    </row>
    <row r="48" spans="1:17" x14ac:dyDescent="0.25">
      <c r="A48" s="72">
        <f t="shared" si="7"/>
        <v>43779</v>
      </c>
      <c r="B48" s="49">
        <f t="shared" si="5"/>
        <v>0.99763220850712353</v>
      </c>
      <c r="C48" s="47">
        <v>2.3677914928764521E-3</v>
      </c>
      <c r="D48" s="48">
        <f t="shared" si="8"/>
        <v>1684.1914320924873</v>
      </c>
      <c r="E48" s="48">
        <f t="shared" si="9"/>
        <v>596.81894666384312</v>
      </c>
      <c r="F48" s="48">
        <f t="shared" si="10"/>
        <v>524.07455746680898</v>
      </c>
      <c r="G48" s="48">
        <f t="shared" si="11"/>
        <v>504.47525386998205</v>
      </c>
      <c r="H48" s="49">
        <f t="shared" si="12"/>
        <v>2.6200967861280899E-3</v>
      </c>
      <c r="J48" s="49">
        <f>Instructions!$B$6</f>
        <v>0.99</v>
      </c>
      <c r="K48" s="49">
        <f>Instructions!$B$7</f>
        <v>0.01</v>
      </c>
      <c r="L48" s="48">
        <f>Instructions!$B$8</f>
        <v>750</v>
      </c>
      <c r="M48" s="48">
        <f>Instructions!$B$9</f>
        <v>750</v>
      </c>
      <c r="N48" s="48">
        <f>Instructions!$B$10</f>
        <v>300</v>
      </c>
      <c r="O48" s="49">
        <f>Instructions!$B$11</f>
        <v>5.0000000000000001E-3</v>
      </c>
      <c r="Q48" s="34">
        <f t="shared" si="6"/>
        <v>11</v>
      </c>
    </row>
    <row r="49" spans="1:17" x14ac:dyDescent="0.25">
      <c r="A49" s="72">
        <f t="shared" si="7"/>
        <v>43780</v>
      </c>
      <c r="B49" s="49">
        <f t="shared" si="5"/>
        <v>1</v>
      </c>
      <c r="C49" s="47">
        <v>0</v>
      </c>
      <c r="D49" s="48">
        <f t="shared" si="8"/>
        <v>1589.4831156890191</v>
      </c>
      <c r="E49" s="48">
        <f t="shared" si="9"/>
        <v>610.53627492878331</v>
      </c>
      <c r="F49" s="48">
        <f t="shared" si="10"/>
        <v>542.56016803581042</v>
      </c>
      <c r="G49" s="48">
        <f t="shared" si="11"/>
        <v>548.85544127783783</v>
      </c>
      <c r="H49" s="49">
        <f t="shared" si="12"/>
        <v>2.5520022576283282E-3</v>
      </c>
      <c r="J49" s="49">
        <f>Instructions!$B$6</f>
        <v>0.99</v>
      </c>
      <c r="K49" s="49">
        <f>Instructions!$B$7</f>
        <v>0.01</v>
      </c>
      <c r="L49" s="48">
        <f>Instructions!$B$8</f>
        <v>750</v>
      </c>
      <c r="M49" s="48">
        <f>Instructions!$B$9</f>
        <v>750</v>
      </c>
      <c r="N49" s="48">
        <f>Instructions!$B$10</f>
        <v>300</v>
      </c>
      <c r="O49" s="49">
        <f>Instructions!$B$11</f>
        <v>5.0000000000000001E-3</v>
      </c>
      <c r="Q49" s="34">
        <f t="shared" si="6"/>
        <v>11</v>
      </c>
    </row>
    <row r="50" spans="1:17" x14ac:dyDescent="0.25">
      <c r="A50" s="72">
        <f t="shared" si="7"/>
        <v>43781</v>
      </c>
      <c r="B50" s="49">
        <f t="shared" si="5"/>
        <v>1</v>
      </c>
      <c r="C50" s="47">
        <v>0</v>
      </c>
      <c r="D50" s="48">
        <f t="shared" si="8"/>
        <v>1798.622004657881</v>
      </c>
      <c r="E50" s="48">
        <f t="shared" si="9"/>
        <v>634.42648331876057</v>
      </c>
      <c r="F50" s="48">
        <f t="shared" si="10"/>
        <v>568.93517051182141</v>
      </c>
      <c r="G50" s="48">
        <f t="shared" si="11"/>
        <v>508.57912850092157</v>
      </c>
      <c r="H50" s="49">
        <f t="shared" si="12"/>
        <v>2.7522604992043847E-3</v>
      </c>
      <c r="J50" s="49">
        <f>Instructions!$B$6</f>
        <v>0.99</v>
      </c>
      <c r="K50" s="49">
        <f>Instructions!$B$7</f>
        <v>0.01</v>
      </c>
      <c r="L50" s="48">
        <f>Instructions!$B$8</f>
        <v>750</v>
      </c>
      <c r="M50" s="48">
        <f>Instructions!$B$9</f>
        <v>750</v>
      </c>
      <c r="N50" s="48">
        <f>Instructions!$B$10</f>
        <v>300</v>
      </c>
      <c r="O50" s="49">
        <f>Instructions!$B$11</f>
        <v>5.0000000000000001E-3</v>
      </c>
      <c r="Q50" s="34">
        <f t="shared" si="6"/>
        <v>11</v>
      </c>
    </row>
    <row r="51" spans="1:17" x14ac:dyDescent="0.25">
      <c r="A51" s="72">
        <f t="shared" si="7"/>
        <v>43782</v>
      </c>
      <c r="B51" s="49">
        <f t="shared" si="5"/>
        <v>0.99399020149332229</v>
      </c>
      <c r="C51" s="47">
        <v>6.0097985066776801E-3</v>
      </c>
      <c r="D51" s="48">
        <f t="shared" si="8"/>
        <v>1704.0150952298739</v>
      </c>
      <c r="E51" s="48">
        <f t="shared" si="9"/>
        <v>585.46147470642666</v>
      </c>
      <c r="F51" s="48">
        <f t="shared" si="10"/>
        <v>513.73233213499304</v>
      </c>
      <c r="G51" s="48">
        <f t="shared" si="11"/>
        <v>489.84464307414282</v>
      </c>
      <c r="H51" s="49">
        <f t="shared" si="12"/>
        <v>2.7269851054884872E-3</v>
      </c>
      <c r="J51" s="49">
        <f>Instructions!$B$6</f>
        <v>0.99</v>
      </c>
      <c r="K51" s="49">
        <f>Instructions!$B$7</f>
        <v>0.01</v>
      </c>
      <c r="L51" s="48">
        <f>Instructions!$B$8</f>
        <v>750</v>
      </c>
      <c r="M51" s="48">
        <f>Instructions!$B$9</f>
        <v>750</v>
      </c>
      <c r="N51" s="48">
        <f>Instructions!$B$10</f>
        <v>300</v>
      </c>
      <c r="O51" s="49">
        <f>Instructions!$B$11</f>
        <v>5.0000000000000001E-3</v>
      </c>
      <c r="Q51" s="34">
        <f t="shared" si="6"/>
        <v>11</v>
      </c>
    </row>
    <row r="52" spans="1:17" x14ac:dyDescent="0.25">
      <c r="A52" s="72">
        <f t="shared" si="7"/>
        <v>43783</v>
      </c>
      <c r="B52" s="49">
        <f t="shared" si="5"/>
        <v>1</v>
      </c>
      <c r="C52" s="47">
        <v>0</v>
      </c>
      <c r="D52" s="48">
        <f t="shared" si="8"/>
        <v>1686.9967083186582</v>
      </c>
      <c r="E52" s="48">
        <f t="shared" si="9"/>
        <v>630.98879611016332</v>
      </c>
      <c r="F52" s="48">
        <f t="shared" si="10"/>
        <v>507.46270467953008</v>
      </c>
      <c r="G52" s="48">
        <f t="shared" si="11"/>
        <v>540.18046327537763</v>
      </c>
      <c r="H52" s="49">
        <f t="shared" si="12"/>
        <v>2.7097681313416433E-3</v>
      </c>
      <c r="J52" s="49">
        <f>Instructions!$B$6</f>
        <v>0.99</v>
      </c>
      <c r="K52" s="49">
        <f>Instructions!$B$7</f>
        <v>0.01</v>
      </c>
      <c r="L52" s="48">
        <f>Instructions!$B$8</f>
        <v>750</v>
      </c>
      <c r="M52" s="48">
        <f>Instructions!$B$9</f>
        <v>750</v>
      </c>
      <c r="N52" s="48">
        <f>Instructions!$B$10</f>
        <v>300</v>
      </c>
      <c r="O52" s="49">
        <f>Instructions!$B$11</f>
        <v>5.0000000000000001E-3</v>
      </c>
      <c r="Q52" s="34">
        <f t="shared" si="6"/>
        <v>11</v>
      </c>
    </row>
    <row r="53" spans="1:17" x14ac:dyDescent="0.25">
      <c r="A53" s="72">
        <f t="shared" si="7"/>
        <v>43784</v>
      </c>
      <c r="B53" s="49">
        <f t="shared" si="5"/>
        <v>1</v>
      </c>
      <c r="C53" s="47">
        <v>0</v>
      </c>
      <c r="D53" s="48">
        <f t="shared" si="8"/>
        <v>1718.720977527601</v>
      </c>
      <c r="E53" s="48">
        <f t="shared" si="9"/>
        <v>608.08343352715644</v>
      </c>
      <c r="F53" s="48">
        <f t="shared" si="10"/>
        <v>549.45592328174234</v>
      </c>
      <c r="G53" s="48">
        <f t="shared" si="11"/>
        <v>525.33627652571863</v>
      </c>
      <c r="H53" s="49">
        <f t="shared" si="12"/>
        <v>2.6384807964492255E-3</v>
      </c>
      <c r="J53" s="49">
        <f>Instructions!$B$6</f>
        <v>0.99</v>
      </c>
      <c r="K53" s="49">
        <f>Instructions!$B$7</f>
        <v>0.01</v>
      </c>
      <c r="L53" s="48">
        <f>Instructions!$B$8</f>
        <v>750</v>
      </c>
      <c r="M53" s="48">
        <f>Instructions!$B$9</f>
        <v>750</v>
      </c>
      <c r="N53" s="48">
        <f>Instructions!$B$10</f>
        <v>300</v>
      </c>
      <c r="O53" s="49">
        <f>Instructions!$B$11</f>
        <v>5.0000000000000001E-3</v>
      </c>
      <c r="Q53" s="34">
        <f t="shared" si="6"/>
        <v>11</v>
      </c>
    </row>
    <row r="54" spans="1:17" x14ac:dyDescent="0.25">
      <c r="A54" s="72">
        <f t="shared" si="7"/>
        <v>43785</v>
      </c>
      <c r="B54" s="49">
        <f t="shared" si="5"/>
        <v>1</v>
      </c>
      <c r="C54" s="47">
        <v>0</v>
      </c>
      <c r="D54" s="48">
        <f t="shared" si="8"/>
        <v>1749.1213810054951</v>
      </c>
      <c r="E54" s="48">
        <f t="shared" si="9"/>
        <v>614.38945035542724</v>
      </c>
      <c r="F54" s="48">
        <f t="shared" si="10"/>
        <v>511.27881742486272</v>
      </c>
      <c r="G54" s="48">
        <f t="shared" si="11"/>
        <v>554.33814806958355</v>
      </c>
      <c r="H54" s="49">
        <f t="shared" si="12"/>
        <v>2.6093268940807308E-3</v>
      </c>
      <c r="J54" s="49">
        <f>Instructions!$B$6</f>
        <v>0.99</v>
      </c>
      <c r="K54" s="49">
        <f>Instructions!$B$7</f>
        <v>0.01</v>
      </c>
      <c r="L54" s="48">
        <f>Instructions!$B$8</f>
        <v>750</v>
      </c>
      <c r="M54" s="48">
        <f>Instructions!$B$9</f>
        <v>750</v>
      </c>
      <c r="N54" s="48">
        <f>Instructions!$B$10</f>
        <v>300</v>
      </c>
      <c r="O54" s="49">
        <f>Instructions!$B$11</f>
        <v>5.0000000000000001E-3</v>
      </c>
      <c r="Q54" s="34">
        <f t="shared" si="6"/>
        <v>11</v>
      </c>
    </row>
    <row r="55" spans="1:17" x14ac:dyDescent="0.25">
      <c r="A55" s="72">
        <f t="shared" si="7"/>
        <v>43786</v>
      </c>
      <c r="B55" s="49">
        <f t="shared" si="5"/>
        <v>1</v>
      </c>
      <c r="C55" s="47">
        <v>0</v>
      </c>
      <c r="D55" s="48">
        <f t="shared" si="8"/>
        <v>1724.3875766387828</v>
      </c>
      <c r="E55" s="48">
        <f t="shared" si="9"/>
        <v>584.91619247186293</v>
      </c>
      <c r="F55" s="48">
        <f t="shared" si="10"/>
        <v>507.96147188585331</v>
      </c>
      <c r="G55" s="48">
        <f t="shared" si="11"/>
        <v>511.37480678012139</v>
      </c>
      <c r="H55" s="49">
        <f t="shared" si="12"/>
        <v>2.5690344885093532E-3</v>
      </c>
      <c r="J55" s="49">
        <f>Instructions!$B$6</f>
        <v>0.99</v>
      </c>
      <c r="K55" s="49">
        <f>Instructions!$B$7</f>
        <v>0.01</v>
      </c>
      <c r="L55" s="48">
        <f>Instructions!$B$8</f>
        <v>750</v>
      </c>
      <c r="M55" s="48">
        <f>Instructions!$B$9</f>
        <v>750</v>
      </c>
      <c r="N55" s="48">
        <f>Instructions!$B$10</f>
        <v>300</v>
      </c>
      <c r="O55" s="49">
        <f>Instructions!$B$11</f>
        <v>5.0000000000000001E-3</v>
      </c>
      <c r="Q55" s="34">
        <f t="shared" si="6"/>
        <v>11</v>
      </c>
    </row>
    <row r="56" spans="1:17" x14ac:dyDescent="0.25">
      <c r="A56" s="72">
        <f t="shared" si="7"/>
        <v>43787</v>
      </c>
      <c r="B56" s="49">
        <f t="shared" si="5"/>
        <v>1</v>
      </c>
      <c r="C56" s="47">
        <v>0</v>
      </c>
      <c r="D56" s="48">
        <f t="shared" si="8"/>
        <v>1647.333797918976</v>
      </c>
      <c r="E56" s="48">
        <f t="shared" si="9"/>
        <v>597.15718318515849</v>
      </c>
      <c r="F56" s="48">
        <f t="shared" si="10"/>
        <v>513.66533215389052</v>
      </c>
      <c r="G56" s="48">
        <f t="shared" si="11"/>
        <v>562.52488616870096</v>
      </c>
      <c r="H56" s="49">
        <f t="shared" si="12"/>
        <v>2.7149598307878724E-3</v>
      </c>
      <c r="J56" s="49">
        <f>Instructions!$B$6</f>
        <v>0.99</v>
      </c>
      <c r="K56" s="49">
        <f>Instructions!$B$7</f>
        <v>0.01</v>
      </c>
      <c r="L56" s="48">
        <f>Instructions!$B$8</f>
        <v>750</v>
      </c>
      <c r="M56" s="48">
        <f>Instructions!$B$9</f>
        <v>750</v>
      </c>
      <c r="N56" s="48">
        <f>Instructions!$B$10</f>
        <v>300</v>
      </c>
      <c r="O56" s="49">
        <f>Instructions!$B$11</f>
        <v>5.0000000000000001E-3</v>
      </c>
      <c r="Q56" s="34">
        <f t="shared" si="6"/>
        <v>11</v>
      </c>
    </row>
    <row r="57" spans="1:17" x14ac:dyDescent="0.25">
      <c r="A57" s="72">
        <f t="shared" si="7"/>
        <v>43788</v>
      </c>
      <c r="B57" s="49">
        <f t="shared" si="5"/>
        <v>1</v>
      </c>
      <c r="C57" s="47">
        <v>0</v>
      </c>
      <c r="D57" s="48">
        <f t="shared" si="8"/>
        <v>1680.1201509925174</v>
      </c>
      <c r="E57" s="48">
        <f t="shared" si="9"/>
        <v>615.24529817411769</v>
      </c>
      <c r="F57" s="48">
        <f t="shared" si="10"/>
        <v>520.49508526188686</v>
      </c>
      <c r="G57" s="48">
        <f t="shared" si="11"/>
        <v>511.14120778046612</v>
      </c>
      <c r="H57" s="49">
        <f t="shared" si="12"/>
        <v>2.561395843171508E-3</v>
      </c>
      <c r="J57" s="49">
        <f>Instructions!$B$6</f>
        <v>0.99</v>
      </c>
      <c r="K57" s="49">
        <f>Instructions!$B$7</f>
        <v>0.01</v>
      </c>
      <c r="L57" s="48">
        <f>Instructions!$B$8</f>
        <v>750</v>
      </c>
      <c r="M57" s="48">
        <f>Instructions!$B$9</f>
        <v>750</v>
      </c>
      <c r="N57" s="48">
        <f>Instructions!$B$10</f>
        <v>300</v>
      </c>
      <c r="O57" s="49">
        <f>Instructions!$B$11</f>
        <v>5.0000000000000001E-3</v>
      </c>
      <c r="Q57" s="34">
        <f t="shared" si="6"/>
        <v>11</v>
      </c>
    </row>
    <row r="58" spans="1:17" x14ac:dyDescent="0.25">
      <c r="A58" s="72">
        <f t="shared" si="7"/>
        <v>43789</v>
      </c>
      <c r="B58" s="49">
        <f t="shared" si="5"/>
        <v>1</v>
      </c>
      <c r="C58" s="47">
        <v>0</v>
      </c>
      <c r="D58" s="48">
        <f t="shared" si="8"/>
        <v>1798.0951145272336</v>
      </c>
      <c r="E58" s="48">
        <f t="shared" si="9"/>
        <v>625.82185481522981</v>
      </c>
      <c r="F58" s="48">
        <f t="shared" si="10"/>
        <v>547.36597030488781</v>
      </c>
      <c r="G58" s="48">
        <f t="shared" si="11"/>
        <v>496.92671459863533</v>
      </c>
      <c r="H58" s="49">
        <f t="shared" si="12"/>
        <v>2.6640657205974573E-3</v>
      </c>
      <c r="J58" s="49">
        <f>Instructions!$B$6</f>
        <v>0.99</v>
      </c>
      <c r="K58" s="49">
        <f>Instructions!$B$7</f>
        <v>0.01</v>
      </c>
      <c r="L58" s="48">
        <f>Instructions!$B$8</f>
        <v>750</v>
      </c>
      <c r="M58" s="48">
        <f>Instructions!$B$9</f>
        <v>750</v>
      </c>
      <c r="N58" s="48">
        <f>Instructions!$B$10</f>
        <v>300</v>
      </c>
      <c r="O58" s="49">
        <f>Instructions!$B$11</f>
        <v>5.0000000000000001E-3</v>
      </c>
      <c r="Q58" s="34">
        <f t="shared" si="6"/>
        <v>11</v>
      </c>
    </row>
    <row r="59" spans="1:17" x14ac:dyDescent="0.25">
      <c r="A59" s="72">
        <f t="shared" si="7"/>
        <v>43790</v>
      </c>
      <c r="B59" s="49">
        <f t="shared" si="5"/>
        <v>1</v>
      </c>
      <c r="C59" s="47">
        <v>0</v>
      </c>
      <c r="D59" s="48">
        <f t="shared" si="8"/>
        <v>1771.1382361628473</v>
      </c>
      <c r="E59" s="48">
        <f t="shared" si="9"/>
        <v>615.41043958032185</v>
      </c>
      <c r="F59" s="48">
        <f t="shared" si="10"/>
        <v>573.92942470375181</v>
      </c>
      <c r="G59" s="48">
        <f t="shared" si="11"/>
        <v>500.87042003087748</v>
      </c>
      <c r="H59" s="49">
        <f t="shared" si="12"/>
        <v>2.7034001668693897E-3</v>
      </c>
      <c r="J59" s="49">
        <f>Instructions!$B$6</f>
        <v>0.99</v>
      </c>
      <c r="K59" s="49">
        <f>Instructions!$B$7</f>
        <v>0.01</v>
      </c>
      <c r="L59" s="48">
        <f>Instructions!$B$8</f>
        <v>750</v>
      </c>
      <c r="M59" s="48">
        <f>Instructions!$B$9</f>
        <v>750</v>
      </c>
      <c r="N59" s="48">
        <f>Instructions!$B$10</f>
        <v>300</v>
      </c>
      <c r="O59" s="49">
        <f>Instructions!$B$11</f>
        <v>5.0000000000000001E-3</v>
      </c>
      <c r="Q59" s="34">
        <f t="shared" si="6"/>
        <v>11</v>
      </c>
    </row>
    <row r="60" spans="1:17" x14ac:dyDescent="0.25">
      <c r="A60" s="72">
        <f t="shared" si="7"/>
        <v>43791</v>
      </c>
      <c r="B60" s="49">
        <f t="shared" si="5"/>
        <v>0.98544714641358477</v>
      </c>
      <c r="C60" s="47">
        <v>1.4552853586415206E-2</v>
      </c>
      <c r="D60" s="48">
        <f t="shared" si="8"/>
        <v>1824.5383446795493</v>
      </c>
      <c r="E60" s="48">
        <f t="shared" si="9"/>
        <v>640.05651807566665</v>
      </c>
      <c r="F60" s="48">
        <f t="shared" si="10"/>
        <v>559.03836091992935</v>
      </c>
      <c r="G60" s="48">
        <f t="shared" si="11"/>
        <v>555.53157611925883</v>
      </c>
      <c r="H60" s="49">
        <f t="shared" si="12"/>
        <v>2.7523549921373946E-3</v>
      </c>
      <c r="J60" s="49">
        <f>Instructions!$B$6</f>
        <v>0.99</v>
      </c>
      <c r="K60" s="49">
        <f>Instructions!$B$7</f>
        <v>0.01</v>
      </c>
      <c r="L60" s="48">
        <f>Instructions!$B$8</f>
        <v>750</v>
      </c>
      <c r="M60" s="48">
        <f>Instructions!$B$9</f>
        <v>750</v>
      </c>
      <c r="N60" s="48">
        <f>Instructions!$B$10</f>
        <v>300</v>
      </c>
      <c r="O60" s="49">
        <f>Instructions!$B$11</f>
        <v>5.0000000000000001E-3</v>
      </c>
      <c r="Q60" s="34">
        <f t="shared" si="6"/>
        <v>11</v>
      </c>
    </row>
    <row r="61" spans="1:17" x14ac:dyDescent="0.25">
      <c r="A61" s="72">
        <f t="shared" si="7"/>
        <v>43792</v>
      </c>
      <c r="B61" s="49">
        <f t="shared" si="5"/>
        <v>1</v>
      </c>
      <c r="C61" s="47">
        <v>0</v>
      </c>
      <c r="D61" s="48">
        <f t="shared" si="8"/>
        <v>1602.728896872932</v>
      </c>
      <c r="E61" s="48">
        <f t="shared" si="9"/>
        <v>597.80432702325641</v>
      </c>
      <c r="F61" s="48">
        <f t="shared" si="10"/>
        <v>535.12148285675391</v>
      </c>
      <c r="G61" s="48">
        <f t="shared" si="11"/>
        <v>520.89076983412212</v>
      </c>
      <c r="H61" s="49">
        <f t="shared" si="12"/>
        <v>2.5369709912430277E-3</v>
      </c>
      <c r="J61" s="49">
        <f>Instructions!$B$6</f>
        <v>0.99</v>
      </c>
      <c r="K61" s="49">
        <f>Instructions!$B$7</f>
        <v>0.01</v>
      </c>
      <c r="L61" s="48">
        <f>Instructions!$B$8</f>
        <v>750</v>
      </c>
      <c r="M61" s="48">
        <f>Instructions!$B$9</f>
        <v>750</v>
      </c>
      <c r="N61" s="48">
        <f>Instructions!$B$10</f>
        <v>300</v>
      </c>
      <c r="O61" s="49">
        <f>Instructions!$B$11</f>
        <v>5.0000000000000001E-3</v>
      </c>
      <c r="Q61" s="34">
        <f t="shared" si="6"/>
        <v>11</v>
      </c>
    </row>
    <row r="62" spans="1:17" x14ac:dyDescent="0.25">
      <c r="A62" s="72">
        <f t="shared" si="7"/>
        <v>43793</v>
      </c>
      <c r="B62" s="49">
        <f t="shared" si="5"/>
        <v>1</v>
      </c>
      <c r="C62" s="47">
        <v>0</v>
      </c>
      <c r="D62" s="48">
        <f t="shared" si="8"/>
        <v>1782.7232433023805</v>
      </c>
      <c r="E62" s="48">
        <f t="shared" si="9"/>
        <v>634.37778713344608</v>
      </c>
      <c r="F62" s="48">
        <f t="shared" si="10"/>
        <v>520.07950962321138</v>
      </c>
      <c r="G62" s="48">
        <f t="shared" si="11"/>
        <v>568.80327980310312</v>
      </c>
      <c r="H62" s="49">
        <f t="shared" si="12"/>
        <v>2.7076259910190788E-3</v>
      </c>
      <c r="J62" s="49">
        <f>Instructions!$B$6</f>
        <v>0.99</v>
      </c>
      <c r="K62" s="49">
        <f>Instructions!$B$7</f>
        <v>0.01</v>
      </c>
      <c r="L62" s="48">
        <f>Instructions!$B$8</f>
        <v>750</v>
      </c>
      <c r="M62" s="48">
        <f>Instructions!$B$9</f>
        <v>750</v>
      </c>
      <c r="N62" s="48">
        <f>Instructions!$B$10</f>
        <v>300</v>
      </c>
      <c r="O62" s="49">
        <f>Instructions!$B$11</f>
        <v>5.0000000000000001E-3</v>
      </c>
      <c r="Q62" s="34">
        <f t="shared" si="6"/>
        <v>11</v>
      </c>
    </row>
    <row r="63" spans="1:17" x14ac:dyDescent="0.25">
      <c r="A63" s="72">
        <f t="shared" si="7"/>
        <v>43794</v>
      </c>
      <c r="B63" s="49">
        <f t="shared" si="5"/>
        <v>0.99114519136561696</v>
      </c>
      <c r="C63" s="47">
        <v>8.8548086343830552E-3</v>
      </c>
      <c r="D63" s="48">
        <f t="shared" si="8"/>
        <v>1752.0682616220986</v>
      </c>
      <c r="E63" s="48">
        <f t="shared" si="9"/>
        <v>641.49276179310357</v>
      </c>
      <c r="F63" s="48">
        <f t="shared" si="10"/>
        <v>567.99927028500531</v>
      </c>
      <c r="G63" s="48">
        <f t="shared" si="11"/>
        <v>554.73697088789788</v>
      </c>
      <c r="H63" s="49">
        <f t="shared" si="12"/>
        <v>2.5944728236080043E-3</v>
      </c>
      <c r="J63" s="49">
        <f>Instructions!$B$6</f>
        <v>0.99</v>
      </c>
      <c r="K63" s="49">
        <f>Instructions!$B$7</f>
        <v>0.01</v>
      </c>
      <c r="L63" s="48">
        <f>Instructions!$B$8</f>
        <v>750</v>
      </c>
      <c r="M63" s="48">
        <f>Instructions!$B$9</f>
        <v>750</v>
      </c>
      <c r="N63" s="48">
        <f>Instructions!$B$10</f>
        <v>300</v>
      </c>
      <c r="O63" s="49">
        <f>Instructions!$B$11</f>
        <v>5.0000000000000001E-3</v>
      </c>
      <c r="Q63" s="34">
        <f t="shared" si="6"/>
        <v>11</v>
      </c>
    </row>
    <row r="64" spans="1:17" x14ac:dyDescent="0.25">
      <c r="A64" s="72">
        <f t="shared" si="7"/>
        <v>43795</v>
      </c>
      <c r="B64" s="49">
        <f t="shared" si="5"/>
        <v>1</v>
      </c>
      <c r="C64" s="47">
        <v>0</v>
      </c>
      <c r="D64" s="48">
        <f t="shared" si="8"/>
        <v>1686.7951039580448</v>
      </c>
      <c r="E64" s="48">
        <f t="shared" si="9"/>
        <v>624.3061412168887</v>
      </c>
      <c r="F64" s="48">
        <f t="shared" si="10"/>
        <v>561.36248289289858</v>
      </c>
      <c r="G64" s="48">
        <f t="shared" si="11"/>
        <v>539.26609769093295</v>
      </c>
      <c r="H64" s="49">
        <f t="shared" si="12"/>
        <v>2.7832531410271208E-3</v>
      </c>
      <c r="J64" s="49">
        <f>Instructions!$B$6</f>
        <v>0.99</v>
      </c>
      <c r="K64" s="49">
        <f>Instructions!$B$7</f>
        <v>0.01</v>
      </c>
      <c r="L64" s="48">
        <f>Instructions!$B$8</f>
        <v>750</v>
      </c>
      <c r="M64" s="48">
        <f>Instructions!$B$9</f>
        <v>750</v>
      </c>
      <c r="N64" s="48">
        <f>Instructions!$B$10</f>
        <v>300</v>
      </c>
      <c r="O64" s="49">
        <f>Instructions!$B$11</f>
        <v>5.0000000000000001E-3</v>
      </c>
      <c r="Q64" s="34">
        <f t="shared" si="6"/>
        <v>11</v>
      </c>
    </row>
    <row r="65" spans="1:17" x14ac:dyDescent="0.25">
      <c r="A65" s="72">
        <f t="shared" si="7"/>
        <v>43796</v>
      </c>
      <c r="B65" s="49">
        <f t="shared" si="5"/>
        <v>1</v>
      </c>
      <c r="C65" s="47">
        <v>0</v>
      </c>
      <c r="D65" s="48">
        <f t="shared" si="8"/>
        <v>1685.3334690821878</v>
      </c>
      <c r="E65" s="48">
        <f t="shared" si="9"/>
        <v>609.48349373717667</v>
      </c>
      <c r="F65" s="48">
        <f t="shared" si="10"/>
        <v>552.52105216377754</v>
      </c>
      <c r="G65" s="48">
        <f t="shared" si="11"/>
        <v>523.39836565820269</v>
      </c>
      <c r="H65" s="49">
        <f t="shared" si="12"/>
        <v>2.8122385875852395E-3</v>
      </c>
      <c r="J65" s="49">
        <f>Instructions!$B$6</f>
        <v>0.99</v>
      </c>
      <c r="K65" s="49">
        <f>Instructions!$B$7</f>
        <v>0.01</v>
      </c>
      <c r="L65" s="48">
        <f>Instructions!$B$8</f>
        <v>750</v>
      </c>
      <c r="M65" s="48">
        <f>Instructions!$B$9</f>
        <v>750</v>
      </c>
      <c r="N65" s="48">
        <f>Instructions!$B$10</f>
        <v>300</v>
      </c>
      <c r="O65" s="49">
        <f>Instructions!$B$11</f>
        <v>5.0000000000000001E-3</v>
      </c>
      <c r="Q65" s="34">
        <f t="shared" si="6"/>
        <v>11</v>
      </c>
    </row>
    <row r="66" spans="1:17" x14ac:dyDescent="0.25">
      <c r="A66" s="72">
        <f t="shared" si="7"/>
        <v>43797</v>
      </c>
      <c r="B66" s="49">
        <f t="shared" si="5"/>
        <v>1</v>
      </c>
      <c r="C66" s="47">
        <v>0</v>
      </c>
      <c r="D66" s="48">
        <f t="shared" si="8"/>
        <v>1705.7602907085966</v>
      </c>
      <c r="E66" s="48">
        <f t="shared" si="9"/>
        <v>623.22022992370091</v>
      </c>
      <c r="F66" s="48">
        <f t="shared" si="10"/>
        <v>562.33810556593505</v>
      </c>
      <c r="G66" s="48">
        <f t="shared" si="11"/>
        <v>514.59135167592956</v>
      </c>
      <c r="H66" s="49">
        <f t="shared" si="12"/>
        <v>2.6616206437315992E-3</v>
      </c>
      <c r="J66" s="49">
        <f>Instructions!$B$6</f>
        <v>0.99</v>
      </c>
      <c r="K66" s="49">
        <f>Instructions!$B$7</f>
        <v>0.01</v>
      </c>
      <c r="L66" s="48">
        <f>Instructions!$B$8</f>
        <v>750</v>
      </c>
      <c r="M66" s="48">
        <f>Instructions!$B$9</f>
        <v>750</v>
      </c>
      <c r="N66" s="48">
        <f>Instructions!$B$10</f>
        <v>300</v>
      </c>
      <c r="O66" s="49">
        <f>Instructions!$B$11</f>
        <v>5.0000000000000001E-3</v>
      </c>
      <c r="Q66" s="34">
        <f t="shared" si="6"/>
        <v>11</v>
      </c>
    </row>
    <row r="67" spans="1:17" x14ac:dyDescent="0.25">
      <c r="A67" s="72">
        <f t="shared" si="7"/>
        <v>43798</v>
      </c>
      <c r="B67" s="49">
        <f t="shared" si="5"/>
        <v>1</v>
      </c>
      <c r="C67" s="47">
        <v>0</v>
      </c>
      <c r="D67" s="48">
        <f t="shared" si="8"/>
        <v>1624.4683984684243</v>
      </c>
      <c r="E67" s="48">
        <f t="shared" si="9"/>
        <v>581.85784506486789</v>
      </c>
      <c r="F67" s="48">
        <f t="shared" si="10"/>
        <v>539.45122232344147</v>
      </c>
      <c r="G67" s="48">
        <f t="shared" si="11"/>
        <v>512.78359660426349</v>
      </c>
      <c r="H67" s="49">
        <f t="shared" si="12"/>
        <v>2.5576670281353491E-3</v>
      </c>
      <c r="J67" s="49">
        <f>Instructions!$B$6</f>
        <v>0.99</v>
      </c>
      <c r="K67" s="49">
        <f>Instructions!$B$7</f>
        <v>0.01</v>
      </c>
      <c r="L67" s="48">
        <f>Instructions!$B$8</f>
        <v>750</v>
      </c>
      <c r="M67" s="48">
        <f>Instructions!$B$9</f>
        <v>750</v>
      </c>
      <c r="N67" s="48">
        <f>Instructions!$B$10</f>
        <v>300</v>
      </c>
      <c r="O67" s="49">
        <f>Instructions!$B$11</f>
        <v>5.0000000000000001E-3</v>
      </c>
      <c r="Q67" s="34">
        <f t="shared" si="6"/>
        <v>11</v>
      </c>
    </row>
    <row r="68" spans="1:17" x14ac:dyDescent="0.25">
      <c r="A68" s="72">
        <f t="shared" si="7"/>
        <v>43799</v>
      </c>
      <c r="B68" s="49">
        <f t="shared" si="5"/>
        <v>1</v>
      </c>
      <c r="C68" s="47">
        <v>0</v>
      </c>
      <c r="D68" s="48">
        <f t="shared" si="8"/>
        <v>1707.7576660593181</v>
      </c>
      <c r="E68" s="48">
        <f t="shared" si="9"/>
        <v>591.62963456190198</v>
      </c>
      <c r="F68" s="48">
        <f t="shared" si="10"/>
        <v>524.75778869790031</v>
      </c>
      <c r="G68" s="48">
        <f t="shared" si="11"/>
        <v>502.85797180319815</v>
      </c>
      <c r="H68" s="49">
        <f t="shared" si="12"/>
        <v>2.5868904794781552E-3</v>
      </c>
      <c r="J68" s="49">
        <f>Instructions!$B$6</f>
        <v>0.99</v>
      </c>
      <c r="K68" s="49">
        <f>Instructions!$B$7</f>
        <v>0.01</v>
      </c>
      <c r="L68" s="48">
        <f>Instructions!$B$8</f>
        <v>750</v>
      </c>
      <c r="M68" s="48">
        <f>Instructions!$B$9</f>
        <v>750</v>
      </c>
      <c r="N68" s="48">
        <f>Instructions!$B$10</f>
        <v>300</v>
      </c>
      <c r="O68" s="49">
        <f>Instructions!$B$11</f>
        <v>5.0000000000000001E-3</v>
      </c>
      <c r="Q68" s="34">
        <f t="shared" si="6"/>
        <v>11</v>
      </c>
    </row>
    <row r="69" spans="1:17" x14ac:dyDescent="0.25">
      <c r="A69" s="72">
        <f t="shared" si="7"/>
        <v>43800</v>
      </c>
      <c r="B69" s="49">
        <f t="shared" si="5"/>
        <v>1</v>
      </c>
      <c r="C69" s="47">
        <v>0</v>
      </c>
      <c r="D69" s="48">
        <f t="shared" si="8"/>
        <v>1769.3386070838894</v>
      </c>
      <c r="E69" s="48">
        <f t="shared" si="9"/>
        <v>603.97240494263986</v>
      </c>
      <c r="F69" s="48">
        <f t="shared" si="10"/>
        <v>549.32235394715065</v>
      </c>
      <c r="G69" s="48">
        <f t="shared" si="11"/>
        <v>514.80651658269812</v>
      </c>
      <c r="H69" s="49">
        <f t="shared" si="12"/>
        <v>2.6815049702070791E-3</v>
      </c>
      <c r="J69" s="49">
        <f>Instructions!$B$6</f>
        <v>0.99</v>
      </c>
      <c r="K69" s="49">
        <f>Instructions!$B$7</f>
        <v>0.01</v>
      </c>
      <c r="L69" s="48">
        <f>Instructions!$B$8</f>
        <v>750</v>
      </c>
      <c r="M69" s="48">
        <f>Instructions!$B$9</f>
        <v>750</v>
      </c>
      <c r="N69" s="48">
        <f>Instructions!$B$10</f>
        <v>300</v>
      </c>
      <c r="O69" s="49">
        <f>Instructions!$B$11</f>
        <v>5.0000000000000001E-3</v>
      </c>
      <c r="Q69" s="34">
        <f t="shared" si="6"/>
        <v>12</v>
      </c>
    </row>
    <row r="70" spans="1:17" x14ac:dyDescent="0.25">
      <c r="A70" s="72">
        <f t="shared" si="7"/>
        <v>43801</v>
      </c>
      <c r="B70" s="49">
        <f t="shared" ca="1" si="5"/>
        <v>0.98737844599040603</v>
      </c>
      <c r="C70" s="47">
        <f ca="1">RAND()*(1-0.98)</f>
        <v>1.262155400959393E-2</v>
      </c>
      <c r="D70" s="48">
        <f t="shared" si="8"/>
        <v>1713.0666914994661</v>
      </c>
      <c r="E70" s="48">
        <f t="shared" si="9"/>
        <v>615.38357059394161</v>
      </c>
      <c r="F70" s="48">
        <f t="shared" si="10"/>
        <v>529.96540448708265</v>
      </c>
      <c r="G70" s="48">
        <f t="shared" si="11"/>
        <v>527.51840414276012</v>
      </c>
      <c r="H70" s="49">
        <f t="shared" si="12"/>
        <v>2.6451562847927827E-3</v>
      </c>
      <c r="J70" s="49">
        <f>Instructions!$B$6</f>
        <v>0.99</v>
      </c>
      <c r="K70" s="49">
        <f>Instructions!$B$7</f>
        <v>0.01</v>
      </c>
      <c r="L70" s="48">
        <f>Instructions!$B$8</f>
        <v>750</v>
      </c>
      <c r="M70" s="48">
        <f>Instructions!$B$9</f>
        <v>750</v>
      </c>
      <c r="N70" s="48">
        <f>Instructions!$B$10</f>
        <v>300</v>
      </c>
      <c r="O70" s="49">
        <f>Instructions!$B$11</f>
        <v>5.0000000000000001E-3</v>
      </c>
      <c r="Q70" s="34">
        <f t="shared" si="6"/>
        <v>12</v>
      </c>
    </row>
    <row r="71" spans="1:17" x14ac:dyDescent="0.25">
      <c r="A71" s="72">
        <f t="shared" si="7"/>
        <v>43802</v>
      </c>
      <c r="B71" s="49">
        <f t="shared" si="5"/>
        <v>1</v>
      </c>
      <c r="C71" s="47">
        <v>0</v>
      </c>
      <c r="D71" s="48">
        <f t="shared" si="8"/>
        <v>1731.6306394048779</v>
      </c>
      <c r="E71" s="48">
        <f t="shared" si="9"/>
        <v>630.4280988476695</v>
      </c>
      <c r="F71" s="48">
        <f t="shared" si="10"/>
        <v>530.67068916161168</v>
      </c>
      <c r="G71" s="48">
        <f t="shared" si="11"/>
        <v>513.42488204017252</v>
      </c>
      <c r="H71" s="49">
        <f t="shared" si="12"/>
        <v>2.7172975381488519E-3</v>
      </c>
      <c r="J71" s="49">
        <f>Instructions!$B$6</f>
        <v>0.99</v>
      </c>
      <c r="K71" s="49">
        <f>Instructions!$B$7</f>
        <v>0.01</v>
      </c>
      <c r="L71" s="48">
        <f>Instructions!$B$8</f>
        <v>750</v>
      </c>
      <c r="M71" s="48">
        <f>Instructions!$B$9</f>
        <v>750</v>
      </c>
      <c r="N71" s="48">
        <f>Instructions!$B$10</f>
        <v>300</v>
      </c>
      <c r="O71" s="49">
        <f>Instructions!$B$11</f>
        <v>5.0000000000000001E-3</v>
      </c>
      <c r="Q71" s="34">
        <f t="shared" si="6"/>
        <v>12</v>
      </c>
    </row>
    <row r="72" spans="1:17" x14ac:dyDescent="0.25">
      <c r="A72" s="72">
        <f t="shared" si="7"/>
        <v>43803</v>
      </c>
      <c r="B72" s="49">
        <f t="shared" si="5"/>
        <v>1</v>
      </c>
      <c r="C72" s="47">
        <v>0</v>
      </c>
      <c r="D72" s="48">
        <f t="shared" ref="D72:D101" si="13">IFERROR((SUMPRODUCT(--(date=$A72),--(service="PISP"),--(used="Y"),--(version=$L$3),response)/SUMPRODUCT(--(date=$A72),--(service="PISP"),--(used="Y"),--(version=$L$3),volume)),NA())</f>
        <v>1762.7991987690014</v>
      </c>
      <c r="E72" s="48">
        <f t="shared" ref="E72:E101" si="14">IFERROR(SUMIFS(response, date, $A72, service,"=PISP", used, "=Y", version, $L$3,EndpointReported,"&lt;&gt;57",EndpointReported,"&lt;&gt;58",EndpointReported,"&lt;&gt;59",EndpointReported,"&lt;&gt;85")/SUMIFS(volume, date,$A72,service,"=PISP",used,"=Y",version,$L$3,EndpointReported,"&lt;&gt;57",EndpointReported,"&lt;&gt;58",EndpointReported,"&lt;&gt;59",EndpointReported,"&lt;&gt;85"),NA())</f>
        <v>640.41000886618463</v>
      </c>
      <c r="F72" s="48">
        <f t="shared" ref="F72:F101" si="15">IFERROR((SUMPRODUCT(--(date=$A72),--(service="AISP"),--(used="Y"),--(version=$L$3),response)/SUMPRODUCT(--(date=$A72),--(service="AISP"),--(used="Y"),--(version=$L$3),volume)),NA())</f>
        <v>535.61816103149897</v>
      </c>
      <c r="G72" s="48">
        <f t="shared" ref="G72:G101" si="16">IFERROR((SUMPRODUCT(--(date=$A72),--(service="CoF"),--(used="Y"),--(version=$L$3),response)/SUMPRODUCT(--(date=$A72),--(service="CoF"),--(used="Y"),--(version=$L$3),volume)),NA())</f>
        <v>501.10138117684988</v>
      </c>
      <c r="H72" s="49">
        <f t="shared" ref="H72:H101" si="17">IFERROR((SUMIFS(error, date,A72,version,$L$3)/SUMIFS(volume, date,A72,version,$L$3)),NA())</f>
        <v>2.7209365005138827E-3</v>
      </c>
      <c r="J72" s="49">
        <f>Instructions!$B$6</f>
        <v>0.99</v>
      </c>
      <c r="K72" s="49">
        <f>Instructions!$B$7</f>
        <v>0.01</v>
      </c>
      <c r="L72" s="48">
        <f>Instructions!$B$8</f>
        <v>750</v>
      </c>
      <c r="M72" s="48">
        <f>Instructions!$B$9</f>
        <v>750</v>
      </c>
      <c r="N72" s="48">
        <f>Instructions!$B$10</f>
        <v>300</v>
      </c>
      <c r="O72" s="49">
        <f>Instructions!$B$11</f>
        <v>5.0000000000000001E-3</v>
      </c>
      <c r="Q72" s="34">
        <f t="shared" si="6"/>
        <v>12</v>
      </c>
    </row>
    <row r="73" spans="1:17" x14ac:dyDescent="0.25">
      <c r="A73" s="72">
        <f t="shared" si="7"/>
        <v>43804</v>
      </c>
      <c r="B73" s="49">
        <f t="shared" ref="B73:B101" si="18">IF(C73="",NA(),1-C73)</f>
        <v>1</v>
      </c>
      <c r="C73" s="47">
        <v>0</v>
      </c>
      <c r="D73" s="48">
        <f t="shared" si="13"/>
        <v>1676.2706532500506</v>
      </c>
      <c r="E73" s="48">
        <f t="shared" si="14"/>
        <v>576.35183273337123</v>
      </c>
      <c r="F73" s="48">
        <f t="shared" si="15"/>
        <v>499.99898389869975</v>
      </c>
      <c r="G73" s="48">
        <f t="shared" si="16"/>
        <v>565.15553185004262</v>
      </c>
      <c r="H73" s="49">
        <f t="shared" si="17"/>
        <v>2.7515569168016217E-3</v>
      </c>
      <c r="J73" s="49">
        <f>Instructions!$B$6</f>
        <v>0.99</v>
      </c>
      <c r="K73" s="49">
        <f>Instructions!$B$7</f>
        <v>0.01</v>
      </c>
      <c r="L73" s="48">
        <f>Instructions!$B$8</f>
        <v>750</v>
      </c>
      <c r="M73" s="48">
        <f>Instructions!$B$9</f>
        <v>750</v>
      </c>
      <c r="N73" s="48">
        <f>Instructions!$B$10</f>
        <v>300</v>
      </c>
      <c r="O73" s="49">
        <f>Instructions!$B$11</f>
        <v>5.0000000000000001E-3</v>
      </c>
      <c r="Q73" s="34">
        <f t="shared" ref="Q73:Q101" si="19">MONTH(A73)</f>
        <v>12</v>
      </c>
    </row>
    <row r="74" spans="1:17" x14ac:dyDescent="0.25">
      <c r="A74" s="72">
        <f t="shared" ref="A74:A101" si="20">A73+1</f>
        <v>43805</v>
      </c>
      <c r="B74" s="49">
        <f t="shared" si="18"/>
        <v>1</v>
      </c>
      <c r="C74" s="47">
        <v>0</v>
      </c>
      <c r="D74" s="48">
        <f t="shared" si="13"/>
        <v>1696.3083160380388</v>
      </c>
      <c r="E74" s="48">
        <f t="shared" si="14"/>
        <v>617.21394509408628</v>
      </c>
      <c r="F74" s="48">
        <f t="shared" si="15"/>
        <v>515.70901723236841</v>
      </c>
      <c r="G74" s="48">
        <f t="shared" si="16"/>
        <v>519.92006523495161</v>
      </c>
      <c r="H74" s="49">
        <f t="shared" si="17"/>
        <v>2.7585703587981953E-3</v>
      </c>
      <c r="J74" s="49">
        <f>Instructions!$B$6</f>
        <v>0.99</v>
      </c>
      <c r="K74" s="49">
        <f>Instructions!$B$7</f>
        <v>0.01</v>
      </c>
      <c r="L74" s="48">
        <f>Instructions!$B$8</f>
        <v>750</v>
      </c>
      <c r="M74" s="48">
        <f>Instructions!$B$9</f>
        <v>750</v>
      </c>
      <c r="N74" s="48">
        <f>Instructions!$B$10</f>
        <v>300</v>
      </c>
      <c r="O74" s="49">
        <f>Instructions!$B$11</f>
        <v>5.0000000000000001E-3</v>
      </c>
      <c r="Q74" s="34">
        <f t="shared" si="19"/>
        <v>12</v>
      </c>
    </row>
    <row r="75" spans="1:17" x14ac:dyDescent="0.25">
      <c r="A75" s="72">
        <f t="shared" si="20"/>
        <v>43806</v>
      </c>
      <c r="B75" s="49">
        <f t="shared" si="18"/>
        <v>1</v>
      </c>
      <c r="C75" s="47">
        <v>0</v>
      </c>
      <c r="D75" s="48">
        <f t="shared" si="13"/>
        <v>1759.6703567860329</v>
      </c>
      <c r="E75" s="48">
        <f t="shared" si="14"/>
        <v>624.74141199356927</v>
      </c>
      <c r="F75" s="48">
        <f t="shared" si="15"/>
        <v>569.1339786610996</v>
      </c>
      <c r="G75" s="48">
        <f t="shared" si="16"/>
        <v>505.12244388479581</v>
      </c>
      <c r="H75" s="49">
        <f t="shared" si="17"/>
        <v>2.5930133653734458E-3</v>
      </c>
      <c r="J75" s="49">
        <f>Instructions!$B$6</f>
        <v>0.99</v>
      </c>
      <c r="K75" s="49">
        <f>Instructions!$B$7</f>
        <v>0.01</v>
      </c>
      <c r="L75" s="48">
        <f>Instructions!$B$8</f>
        <v>750</v>
      </c>
      <c r="M75" s="48">
        <f>Instructions!$B$9</f>
        <v>750</v>
      </c>
      <c r="N75" s="48">
        <f>Instructions!$B$10</f>
        <v>300</v>
      </c>
      <c r="O75" s="49">
        <f>Instructions!$B$11</f>
        <v>5.0000000000000001E-3</v>
      </c>
      <c r="Q75" s="34">
        <f t="shared" si="19"/>
        <v>12</v>
      </c>
    </row>
    <row r="76" spans="1:17" x14ac:dyDescent="0.25">
      <c r="A76" s="72">
        <f t="shared" si="20"/>
        <v>43807</v>
      </c>
      <c r="B76" s="49">
        <f t="shared" ca="1" si="18"/>
        <v>0.99016638822051339</v>
      </c>
      <c r="C76" s="47">
        <f ca="1">RAND()*(1-0.98)</f>
        <v>9.8336117794866514E-3</v>
      </c>
      <c r="D76" s="48">
        <f t="shared" si="13"/>
        <v>1739.1638829925942</v>
      </c>
      <c r="E76" s="48">
        <f t="shared" si="14"/>
        <v>611.55886590599391</v>
      </c>
      <c r="F76" s="48">
        <f t="shared" si="15"/>
        <v>544.08121125328353</v>
      </c>
      <c r="G76" s="48">
        <f t="shared" si="16"/>
        <v>495.80926713752643</v>
      </c>
      <c r="H76" s="49">
        <f t="shared" si="17"/>
        <v>2.7504307376937437E-3</v>
      </c>
      <c r="J76" s="49">
        <f>Instructions!$B$6</f>
        <v>0.99</v>
      </c>
      <c r="K76" s="49">
        <f>Instructions!$B$7</f>
        <v>0.01</v>
      </c>
      <c r="L76" s="48">
        <f>Instructions!$B$8</f>
        <v>750</v>
      </c>
      <c r="M76" s="48">
        <f>Instructions!$B$9</f>
        <v>750</v>
      </c>
      <c r="N76" s="48">
        <f>Instructions!$B$10</f>
        <v>300</v>
      </c>
      <c r="O76" s="49">
        <f>Instructions!$B$11</f>
        <v>5.0000000000000001E-3</v>
      </c>
      <c r="Q76" s="34">
        <f t="shared" si="19"/>
        <v>12</v>
      </c>
    </row>
    <row r="77" spans="1:17" x14ac:dyDescent="0.25">
      <c r="A77" s="72">
        <f t="shared" si="20"/>
        <v>43808</v>
      </c>
      <c r="B77" s="49">
        <f t="shared" si="18"/>
        <v>1</v>
      </c>
      <c r="C77" s="47">
        <v>0</v>
      </c>
      <c r="D77" s="48">
        <f t="shared" si="13"/>
        <v>1689.9877990815103</v>
      </c>
      <c r="E77" s="48">
        <f t="shared" si="14"/>
        <v>623.41403209073167</v>
      </c>
      <c r="F77" s="48">
        <f t="shared" si="15"/>
        <v>512.62384145652811</v>
      </c>
      <c r="G77" s="48">
        <f t="shared" si="16"/>
        <v>538.79678313483657</v>
      </c>
      <c r="H77" s="49">
        <f t="shared" si="17"/>
        <v>2.6012056998147501E-3</v>
      </c>
      <c r="J77" s="49">
        <f>Instructions!$B$6</f>
        <v>0.99</v>
      </c>
      <c r="K77" s="49">
        <f>Instructions!$B$7</f>
        <v>0.01</v>
      </c>
      <c r="L77" s="48">
        <f>Instructions!$B$8</f>
        <v>750</v>
      </c>
      <c r="M77" s="48">
        <f>Instructions!$B$9</f>
        <v>750</v>
      </c>
      <c r="N77" s="48">
        <f>Instructions!$B$10</f>
        <v>300</v>
      </c>
      <c r="O77" s="49">
        <f>Instructions!$B$11</f>
        <v>5.0000000000000001E-3</v>
      </c>
      <c r="Q77" s="34">
        <f t="shared" si="19"/>
        <v>12</v>
      </c>
    </row>
    <row r="78" spans="1:17" x14ac:dyDescent="0.25">
      <c r="A78" s="72">
        <f t="shared" si="20"/>
        <v>43809</v>
      </c>
      <c r="B78" s="49">
        <f t="shared" si="18"/>
        <v>1</v>
      </c>
      <c r="C78" s="47">
        <v>0</v>
      </c>
      <c r="D78" s="48">
        <f t="shared" si="13"/>
        <v>1705.9138849136964</v>
      </c>
      <c r="E78" s="48">
        <f t="shared" si="14"/>
        <v>609.22446897120585</v>
      </c>
      <c r="F78" s="48">
        <f t="shared" si="15"/>
        <v>500.14191911336576</v>
      </c>
      <c r="G78" s="48">
        <f t="shared" si="16"/>
        <v>513.06494642509085</v>
      </c>
      <c r="H78" s="49">
        <f t="shared" si="17"/>
        <v>2.603956934233233E-3</v>
      </c>
      <c r="J78" s="49">
        <f>Instructions!$B$6</f>
        <v>0.99</v>
      </c>
      <c r="K78" s="49">
        <f>Instructions!$B$7</f>
        <v>0.01</v>
      </c>
      <c r="L78" s="48">
        <f>Instructions!$B$8</f>
        <v>750</v>
      </c>
      <c r="M78" s="48">
        <f>Instructions!$B$9</f>
        <v>750</v>
      </c>
      <c r="N78" s="48">
        <f>Instructions!$B$10</f>
        <v>300</v>
      </c>
      <c r="O78" s="49">
        <f>Instructions!$B$11</f>
        <v>5.0000000000000001E-3</v>
      </c>
      <c r="Q78" s="34">
        <f t="shared" si="19"/>
        <v>12</v>
      </c>
    </row>
    <row r="79" spans="1:17" x14ac:dyDescent="0.25">
      <c r="A79" s="72">
        <f t="shared" si="20"/>
        <v>43810</v>
      </c>
      <c r="B79" s="49">
        <f t="shared" si="18"/>
        <v>1</v>
      </c>
      <c r="C79" s="47">
        <v>0</v>
      </c>
      <c r="D79" s="48">
        <f t="shared" si="13"/>
        <v>1659.0341250975789</v>
      </c>
      <c r="E79" s="48">
        <f t="shared" si="14"/>
        <v>642.73857297970642</v>
      </c>
      <c r="F79" s="48">
        <f t="shared" si="15"/>
        <v>520.86151158787732</v>
      </c>
      <c r="G79" s="48">
        <f t="shared" si="16"/>
        <v>494.90011810746142</v>
      </c>
      <c r="H79" s="49">
        <f t="shared" si="17"/>
        <v>2.561308534053243E-3</v>
      </c>
      <c r="J79" s="49">
        <f>Instructions!$B$6</f>
        <v>0.99</v>
      </c>
      <c r="K79" s="49">
        <f>Instructions!$B$7</f>
        <v>0.01</v>
      </c>
      <c r="L79" s="48">
        <f>Instructions!$B$8</f>
        <v>750</v>
      </c>
      <c r="M79" s="48">
        <f>Instructions!$B$9</f>
        <v>750</v>
      </c>
      <c r="N79" s="48">
        <f>Instructions!$B$10</f>
        <v>300</v>
      </c>
      <c r="O79" s="49">
        <f>Instructions!$B$11</f>
        <v>5.0000000000000001E-3</v>
      </c>
      <c r="Q79" s="34">
        <f t="shared" si="19"/>
        <v>12</v>
      </c>
    </row>
    <row r="80" spans="1:17" x14ac:dyDescent="0.25">
      <c r="A80" s="72">
        <f t="shared" si="20"/>
        <v>43811</v>
      </c>
      <c r="B80" s="49">
        <f t="shared" si="18"/>
        <v>1</v>
      </c>
      <c r="C80" s="47">
        <v>0</v>
      </c>
      <c r="D80" s="48">
        <f t="shared" si="13"/>
        <v>1701.9505030915645</v>
      </c>
      <c r="E80" s="48">
        <f t="shared" si="14"/>
        <v>619.85708328814962</v>
      </c>
      <c r="F80" s="48">
        <f t="shared" si="15"/>
        <v>550.07537834299933</v>
      </c>
      <c r="G80" s="48">
        <f t="shared" si="16"/>
        <v>506.24459045692902</v>
      </c>
      <c r="H80" s="49">
        <f t="shared" si="17"/>
        <v>2.7496204325435274E-3</v>
      </c>
      <c r="J80" s="49">
        <f>Instructions!$B$6</f>
        <v>0.99</v>
      </c>
      <c r="K80" s="49">
        <f>Instructions!$B$7</f>
        <v>0.01</v>
      </c>
      <c r="L80" s="48">
        <f>Instructions!$B$8</f>
        <v>750</v>
      </c>
      <c r="M80" s="48">
        <f>Instructions!$B$9</f>
        <v>750</v>
      </c>
      <c r="N80" s="48">
        <f>Instructions!$B$10</f>
        <v>300</v>
      </c>
      <c r="O80" s="49">
        <f>Instructions!$B$11</f>
        <v>5.0000000000000001E-3</v>
      </c>
      <c r="Q80" s="34">
        <f t="shared" si="19"/>
        <v>12</v>
      </c>
    </row>
    <row r="81" spans="1:17" x14ac:dyDescent="0.25">
      <c r="A81" s="72">
        <f t="shared" si="20"/>
        <v>43812</v>
      </c>
      <c r="B81" s="49">
        <f t="shared" si="18"/>
        <v>1</v>
      </c>
      <c r="C81" s="47">
        <v>0</v>
      </c>
      <c r="D81" s="48">
        <f t="shared" si="13"/>
        <v>1618.840809718248</v>
      </c>
      <c r="E81" s="48">
        <f t="shared" si="14"/>
        <v>607.29007878859238</v>
      </c>
      <c r="F81" s="48">
        <f t="shared" si="15"/>
        <v>507.40944530949258</v>
      </c>
      <c r="G81" s="48">
        <f t="shared" si="16"/>
        <v>549.78640682386504</v>
      </c>
      <c r="H81" s="49">
        <f t="shared" si="17"/>
        <v>2.6226198909837261E-3</v>
      </c>
      <c r="J81" s="49">
        <f>Instructions!$B$6</f>
        <v>0.99</v>
      </c>
      <c r="K81" s="49">
        <f>Instructions!$B$7</f>
        <v>0.01</v>
      </c>
      <c r="L81" s="48">
        <f>Instructions!$B$8</f>
        <v>750</v>
      </c>
      <c r="M81" s="48">
        <f>Instructions!$B$9</f>
        <v>750</v>
      </c>
      <c r="N81" s="48">
        <f>Instructions!$B$10</f>
        <v>300</v>
      </c>
      <c r="O81" s="49">
        <f>Instructions!$B$11</f>
        <v>5.0000000000000001E-3</v>
      </c>
      <c r="Q81" s="34">
        <f t="shared" si="19"/>
        <v>12</v>
      </c>
    </row>
    <row r="82" spans="1:17" x14ac:dyDescent="0.25">
      <c r="A82" s="72">
        <f t="shared" si="20"/>
        <v>43813</v>
      </c>
      <c r="B82" s="49">
        <f t="shared" si="18"/>
        <v>1</v>
      </c>
      <c r="C82" s="47">
        <v>0</v>
      </c>
      <c r="D82" s="48">
        <f t="shared" si="13"/>
        <v>1729.5044752032495</v>
      </c>
      <c r="E82" s="48">
        <f t="shared" si="14"/>
        <v>639.04882659313637</v>
      </c>
      <c r="F82" s="48">
        <f t="shared" si="15"/>
        <v>504.25971397658208</v>
      </c>
      <c r="G82" s="48">
        <f t="shared" si="16"/>
        <v>525.09992424119787</v>
      </c>
      <c r="H82" s="49">
        <f t="shared" si="17"/>
        <v>2.5442329757054015E-3</v>
      </c>
      <c r="J82" s="49">
        <f>Instructions!$B$6</f>
        <v>0.99</v>
      </c>
      <c r="K82" s="49">
        <f>Instructions!$B$7</f>
        <v>0.01</v>
      </c>
      <c r="L82" s="48">
        <f>Instructions!$B$8</f>
        <v>750</v>
      </c>
      <c r="M82" s="48">
        <f>Instructions!$B$9</f>
        <v>750</v>
      </c>
      <c r="N82" s="48">
        <f>Instructions!$B$10</f>
        <v>300</v>
      </c>
      <c r="O82" s="49">
        <f>Instructions!$B$11</f>
        <v>5.0000000000000001E-3</v>
      </c>
      <c r="Q82" s="34">
        <f t="shared" si="19"/>
        <v>12</v>
      </c>
    </row>
    <row r="83" spans="1:17" x14ac:dyDescent="0.25">
      <c r="A83" s="72">
        <f t="shared" si="20"/>
        <v>43814</v>
      </c>
      <c r="B83" s="49">
        <f t="shared" si="18"/>
        <v>1</v>
      </c>
      <c r="C83" s="47">
        <v>0</v>
      </c>
      <c r="D83" s="48">
        <f t="shared" si="13"/>
        <v>1797.2302523033884</v>
      </c>
      <c r="E83" s="48">
        <f t="shared" si="14"/>
        <v>643.74212121791004</v>
      </c>
      <c r="F83" s="48">
        <f t="shared" si="15"/>
        <v>497.55434035887419</v>
      </c>
      <c r="G83" s="48">
        <f t="shared" si="16"/>
        <v>498.17024649920262</v>
      </c>
      <c r="H83" s="49">
        <f t="shared" si="17"/>
        <v>2.7782451212183873E-3</v>
      </c>
      <c r="J83" s="49">
        <f>Instructions!$B$6</f>
        <v>0.99</v>
      </c>
      <c r="K83" s="49">
        <f>Instructions!$B$7</f>
        <v>0.01</v>
      </c>
      <c r="L83" s="48">
        <f>Instructions!$B$8</f>
        <v>750</v>
      </c>
      <c r="M83" s="48">
        <f>Instructions!$B$9</f>
        <v>750</v>
      </c>
      <c r="N83" s="48">
        <f>Instructions!$B$10</f>
        <v>300</v>
      </c>
      <c r="O83" s="49">
        <f>Instructions!$B$11</f>
        <v>5.0000000000000001E-3</v>
      </c>
      <c r="Q83" s="34">
        <f t="shared" si="19"/>
        <v>12</v>
      </c>
    </row>
    <row r="84" spans="1:17" x14ac:dyDescent="0.25">
      <c r="A84" s="72">
        <f t="shared" si="20"/>
        <v>43815</v>
      </c>
      <c r="B84" s="49">
        <f t="shared" si="18"/>
        <v>1</v>
      </c>
      <c r="C84" s="47">
        <v>0</v>
      </c>
      <c r="D84" s="48">
        <f t="shared" si="13"/>
        <v>1786.3025587463053</v>
      </c>
      <c r="E84" s="48">
        <f t="shared" si="14"/>
        <v>610.71995454978605</v>
      </c>
      <c r="F84" s="48">
        <f t="shared" si="15"/>
        <v>481.60175796512459</v>
      </c>
      <c r="G84" s="48">
        <f t="shared" si="16"/>
        <v>593.40621443464852</v>
      </c>
      <c r="H84" s="49">
        <f t="shared" si="17"/>
        <v>2.7153794502980852E-3</v>
      </c>
      <c r="J84" s="49">
        <f>Instructions!$B$6</f>
        <v>0.99</v>
      </c>
      <c r="K84" s="49">
        <f>Instructions!$B$7</f>
        <v>0.01</v>
      </c>
      <c r="L84" s="48">
        <f>Instructions!$B$8</f>
        <v>750</v>
      </c>
      <c r="M84" s="48">
        <f>Instructions!$B$9</f>
        <v>750</v>
      </c>
      <c r="N84" s="48">
        <f>Instructions!$B$10</f>
        <v>300</v>
      </c>
      <c r="O84" s="49">
        <f>Instructions!$B$11</f>
        <v>5.0000000000000001E-3</v>
      </c>
      <c r="Q84" s="34">
        <f t="shared" si="19"/>
        <v>12</v>
      </c>
    </row>
    <row r="85" spans="1:17" x14ac:dyDescent="0.25">
      <c r="A85" s="72">
        <f t="shared" si="20"/>
        <v>43816</v>
      </c>
      <c r="B85" s="49">
        <f t="shared" si="18"/>
        <v>1</v>
      </c>
      <c r="C85" s="47">
        <v>0</v>
      </c>
      <c r="D85" s="48">
        <f t="shared" si="13"/>
        <v>1777.1146365232632</v>
      </c>
      <c r="E85" s="48">
        <f t="shared" si="14"/>
        <v>617.80979004716164</v>
      </c>
      <c r="F85" s="48">
        <f t="shared" si="15"/>
        <v>486.24321627314714</v>
      </c>
      <c r="G85" s="48">
        <f t="shared" si="16"/>
        <v>527.34015872983036</v>
      </c>
      <c r="H85" s="49">
        <f t="shared" si="17"/>
        <v>2.7779463001491923E-3</v>
      </c>
      <c r="J85" s="49">
        <f>Instructions!$B$6</f>
        <v>0.99</v>
      </c>
      <c r="K85" s="49">
        <f>Instructions!$B$7</f>
        <v>0.01</v>
      </c>
      <c r="L85" s="48">
        <f>Instructions!$B$8</f>
        <v>750</v>
      </c>
      <c r="M85" s="48">
        <f>Instructions!$B$9</f>
        <v>750</v>
      </c>
      <c r="N85" s="48">
        <f>Instructions!$B$10</f>
        <v>300</v>
      </c>
      <c r="O85" s="49">
        <f>Instructions!$B$11</f>
        <v>5.0000000000000001E-3</v>
      </c>
      <c r="Q85" s="34">
        <f t="shared" si="19"/>
        <v>12</v>
      </c>
    </row>
    <row r="86" spans="1:17" x14ac:dyDescent="0.25">
      <c r="A86" s="72">
        <f t="shared" si="20"/>
        <v>43817</v>
      </c>
      <c r="B86" s="49">
        <f t="shared" ca="1" si="18"/>
        <v>0.99781539937171426</v>
      </c>
      <c r="C86" s="47">
        <f ca="1">RAND()*(1-0.98)</f>
        <v>2.1846006282856953E-3</v>
      </c>
      <c r="D86" s="48">
        <f t="shared" si="13"/>
        <v>1765.091897410033</v>
      </c>
      <c r="E86" s="48">
        <f t="shared" si="14"/>
        <v>610.43425842127681</v>
      </c>
      <c r="F86" s="48">
        <f t="shared" si="15"/>
        <v>569.73050320452649</v>
      </c>
      <c r="G86" s="48">
        <f t="shared" si="16"/>
        <v>490.60998617618117</v>
      </c>
      <c r="H86" s="49">
        <f t="shared" si="17"/>
        <v>2.7446148473471588E-3</v>
      </c>
      <c r="J86" s="49">
        <f>Instructions!$B$6</f>
        <v>0.99</v>
      </c>
      <c r="K86" s="49">
        <f>Instructions!$B$7</f>
        <v>0.01</v>
      </c>
      <c r="L86" s="48">
        <f>Instructions!$B$8</f>
        <v>750</v>
      </c>
      <c r="M86" s="48">
        <f>Instructions!$B$9</f>
        <v>750</v>
      </c>
      <c r="N86" s="48">
        <f>Instructions!$B$10</f>
        <v>300</v>
      </c>
      <c r="O86" s="49">
        <f>Instructions!$B$11</f>
        <v>5.0000000000000001E-3</v>
      </c>
      <c r="Q86" s="34">
        <f t="shared" si="19"/>
        <v>12</v>
      </c>
    </row>
    <row r="87" spans="1:17" x14ac:dyDescent="0.25">
      <c r="A87" s="72">
        <f t="shared" si="20"/>
        <v>43818</v>
      </c>
      <c r="B87" s="49">
        <f t="shared" si="18"/>
        <v>1</v>
      </c>
      <c r="C87" s="47">
        <v>0</v>
      </c>
      <c r="D87" s="48">
        <f t="shared" si="13"/>
        <v>1701.1475423110867</v>
      </c>
      <c r="E87" s="48">
        <f t="shared" si="14"/>
        <v>606.81552474304215</v>
      </c>
      <c r="F87" s="48">
        <f t="shared" si="15"/>
        <v>531.63034473044729</v>
      </c>
      <c r="G87" s="48">
        <f t="shared" si="16"/>
        <v>554.55300602486568</v>
      </c>
      <c r="H87" s="49">
        <f t="shared" si="17"/>
        <v>2.7104864149080869E-3</v>
      </c>
      <c r="J87" s="49">
        <f>Instructions!$B$6</f>
        <v>0.99</v>
      </c>
      <c r="K87" s="49">
        <f>Instructions!$B$7</f>
        <v>0.01</v>
      </c>
      <c r="L87" s="48">
        <f>Instructions!$B$8</f>
        <v>750</v>
      </c>
      <c r="M87" s="48">
        <f>Instructions!$B$9</f>
        <v>750</v>
      </c>
      <c r="N87" s="48">
        <f>Instructions!$B$10</f>
        <v>300</v>
      </c>
      <c r="O87" s="49">
        <f>Instructions!$B$11</f>
        <v>5.0000000000000001E-3</v>
      </c>
      <c r="Q87" s="34">
        <f t="shared" si="19"/>
        <v>12</v>
      </c>
    </row>
    <row r="88" spans="1:17" x14ac:dyDescent="0.25">
      <c r="A88" s="72">
        <f t="shared" si="20"/>
        <v>43819</v>
      </c>
      <c r="B88" s="49">
        <f t="shared" si="18"/>
        <v>1</v>
      </c>
      <c r="C88" s="47">
        <v>0</v>
      </c>
      <c r="D88" s="48">
        <f t="shared" si="13"/>
        <v>1722.5155833466065</v>
      </c>
      <c r="E88" s="48">
        <f t="shared" si="14"/>
        <v>614.12944648168695</v>
      </c>
      <c r="F88" s="48">
        <f t="shared" si="15"/>
        <v>481.99339355939225</v>
      </c>
      <c r="G88" s="48">
        <f t="shared" si="16"/>
        <v>490.71336801344734</v>
      </c>
      <c r="H88" s="49">
        <f t="shared" si="17"/>
        <v>2.6025931609718121E-3</v>
      </c>
      <c r="J88" s="49">
        <f>Instructions!$B$6</f>
        <v>0.99</v>
      </c>
      <c r="K88" s="49">
        <f>Instructions!$B$7</f>
        <v>0.01</v>
      </c>
      <c r="L88" s="48">
        <f>Instructions!$B$8</f>
        <v>750</v>
      </c>
      <c r="M88" s="48">
        <f>Instructions!$B$9</f>
        <v>750</v>
      </c>
      <c r="N88" s="48">
        <f>Instructions!$B$10</f>
        <v>300</v>
      </c>
      <c r="O88" s="49">
        <f>Instructions!$B$11</f>
        <v>5.0000000000000001E-3</v>
      </c>
      <c r="Q88" s="34">
        <f t="shared" si="19"/>
        <v>12</v>
      </c>
    </row>
    <row r="89" spans="1:17" x14ac:dyDescent="0.25">
      <c r="A89" s="72">
        <f t="shared" si="20"/>
        <v>43820</v>
      </c>
      <c r="B89" s="49">
        <f t="shared" si="18"/>
        <v>1</v>
      </c>
      <c r="C89" s="47">
        <v>0</v>
      </c>
      <c r="D89" s="48">
        <f t="shared" si="13"/>
        <v>1653.9553645158057</v>
      </c>
      <c r="E89" s="48">
        <f t="shared" si="14"/>
        <v>621.83186993300637</v>
      </c>
      <c r="F89" s="48">
        <f t="shared" si="15"/>
        <v>510.6651629420852</v>
      </c>
      <c r="G89" s="48">
        <f t="shared" si="16"/>
        <v>586.39291061950394</v>
      </c>
      <c r="H89" s="49">
        <f t="shared" si="17"/>
        <v>2.6077587893580125E-3</v>
      </c>
      <c r="J89" s="49">
        <f>Instructions!$B$6</f>
        <v>0.99</v>
      </c>
      <c r="K89" s="49">
        <f>Instructions!$B$7</f>
        <v>0.01</v>
      </c>
      <c r="L89" s="48">
        <f>Instructions!$B$8</f>
        <v>750</v>
      </c>
      <c r="M89" s="48">
        <f>Instructions!$B$9</f>
        <v>750</v>
      </c>
      <c r="N89" s="48">
        <f>Instructions!$B$10</f>
        <v>300</v>
      </c>
      <c r="O89" s="49">
        <f>Instructions!$B$11</f>
        <v>5.0000000000000001E-3</v>
      </c>
      <c r="Q89" s="34">
        <f t="shared" si="19"/>
        <v>12</v>
      </c>
    </row>
    <row r="90" spans="1:17" x14ac:dyDescent="0.25">
      <c r="A90" s="72">
        <f t="shared" si="20"/>
        <v>43821</v>
      </c>
      <c r="B90" s="49">
        <f t="shared" si="18"/>
        <v>1</v>
      </c>
      <c r="C90" s="47">
        <v>0</v>
      </c>
      <c r="D90" s="48">
        <f t="shared" si="13"/>
        <v>1712.2685343784713</v>
      </c>
      <c r="E90" s="48">
        <f t="shared" si="14"/>
        <v>611.10348949299407</v>
      </c>
      <c r="F90" s="48">
        <f t="shared" si="15"/>
        <v>509.02053707027233</v>
      </c>
      <c r="G90" s="48">
        <f t="shared" si="16"/>
        <v>536.22999565705356</v>
      </c>
      <c r="H90" s="49">
        <f t="shared" si="17"/>
        <v>2.6562888533146617E-3</v>
      </c>
      <c r="J90" s="49">
        <f>Instructions!$B$6</f>
        <v>0.99</v>
      </c>
      <c r="K90" s="49">
        <f>Instructions!$B$7</f>
        <v>0.01</v>
      </c>
      <c r="L90" s="48">
        <f>Instructions!$B$8</f>
        <v>750</v>
      </c>
      <c r="M90" s="48">
        <f>Instructions!$B$9</f>
        <v>750</v>
      </c>
      <c r="N90" s="48">
        <f>Instructions!$B$10</f>
        <v>300</v>
      </c>
      <c r="O90" s="49">
        <f>Instructions!$B$11</f>
        <v>5.0000000000000001E-3</v>
      </c>
      <c r="Q90" s="34">
        <f t="shared" si="19"/>
        <v>12</v>
      </c>
    </row>
    <row r="91" spans="1:17" x14ac:dyDescent="0.25">
      <c r="A91" s="72">
        <f t="shared" si="20"/>
        <v>43822</v>
      </c>
      <c r="B91" s="49">
        <f t="shared" si="18"/>
        <v>1</v>
      </c>
      <c r="C91" s="47">
        <v>0</v>
      </c>
      <c r="D91" s="48">
        <f t="shared" si="13"/>
        <v>1700.4438573087018</v>
      </c>
      <c r="E91" s="48">
        <f t="shared" si="14"/>
        <v>624.23087449324601</v>
      </c>
      <c r="F91" s="48">
        <f t="shared" si="15"/>
        <v>527.53440305571951</v>
      </c>
      <c r="G91" s="48">
        <f t="shared" si="16"/>
        <v>546.28297037417565</v>
      </c>
      <c r="H91" s="49">
        <f t="shared" si="17"/>
        <v>2.5211757821276717E-3</v>
      </c>
      <c r="J91" s="49">
        <f>Instructions!$B$6</f>
        <v>0.99</v>
      </c>
      <c r="K91" s="49">
        <f>Instructions!$B$7</f>
        <v>0.01</v>
      </c>
      <c r="L91" s="48">
        <f>Instructions!$B$8</f>
        <v>750</v>
      </c>
      <c r="M91" s="48">
        <f>Instructions!$B$9</f>
        <v>750</v>
      </c>
      <c r="N91" s="48">
        <f>Instructions!$B$10</f>
        <v>300</v>
      </c>
      <c r="O91" s="49">
        <f>Instructions!$B$11</f>
        <v>5.0000000000000001E-3</v>
      </c>
      <c r="Q91" s="34">
        <f t="shared" si="19"/>
        <v>12</v>
      </c>
    </row>
    <row r="92" spans="1:17" x14ac:dyDescent="0.25">
      <c r="A92" s="72">
        <f t="shared" si="20"/>
        <v>43823</v>
      </c>
      <c r="B92" s="49">
        <f t="shared" ca="1" si="18"/>
        <v>0.98549701371747755</v>
      </c>
      <c r="C92" s="47">
        <f ca="1">RAND()*(1-0.98)</f>
        <v>1.450298628252248E-2</v>
      </c>
      <c r="D92" s="48">
        <f t="shared" si="13"/>
        <v>1697.3619040058154</v>
      </c>
      <c r="E92" s="48">
        <f t="shared" si="14"/>
        <v>622.08394438714413</v>
      </c>
      <c r="F92" s="48">
        <f t="shared" si="15"/>
        <v>531.91445826022289</v>
      </c>
      <c r="G92" s="48">
        <f t="shared" si="16"/>
        <v>508.59050187361481</v>
      </c>
      <c r="H92" s="49">
        <f t="shared" si="17"/>
        <v>2.7823720970698456E-3</v>
      </c>
      <c r="J92" s="49">
        <f>Instructions!$B$6</f>
        <v>0.99</v>
      </c>
      <c r="K92" s="49">
        <f>Instructions!$B$7</f>
        <v>0.01</v>
      </c>
      <c r="L92" s="48">
        <f>Instructions!$B$8</f>
        <v>750</v>
      </c>
      <c r="M92" s="48">
        <f>Instructions!$B$9</f>
        <v>750</v>
      </c>
      <c r="N92" s="48">
        <f>Instructions!$B$10</f>
        <v>300</v>
      </c>
      <c r="O92" s="49">
        <f>Instructions!$B$11</f>
        <v>5.0000000000000001E-3</v>
      </c>
      <c r="Q92" s="34">
        <f t="shared" si="19"/>
        <v>12</v>
      </c>
    </row>
    <row r="93" spans="1:17" x14ac:dyDescent="0.25">
      <c r="A93" s="72">
        <f t="shared" si="20"/>
        <v>43824</v>
      </c>
      <c r="B93" s="49">
        <f t="shared" si="18"/>
        <v>1</v>
      </c>
      <c r="C93" s="47">
        <v>0</v>
      </c>
      <c r="D93" s="48">
        <f t="shared" si="13"/>
        <v>1686.6250155665468</v>
      </c>
      <c r="E93" s="48">
        <f t="shared" si="14"/>
        <v>605.5160885155168</v>
      </c>
      <c r="F93" s="48">
        <f t="shared" si="15"/>
        <v>509.26513692492898</v>
      </c>
      <c r="G93" s="48">
        <f t="shared" si="16"/>
        <v>568.40213937513761</v>
      </c>
      <c r="H93" s="49">
        <f t="shared" si="17"/>
        <v>2.5214920113569767E-3</v>
      </c>
      <c r="J93" s="49">
        <f>Instructions!$B$6</f>
        <v>0.99</v>
      </c>
      <c r="K93" s="49">
        <f>Instructions!$B$7</f>
        <v>0.01</v>
      </c>
      <c r="L93" s="48">
        <f>Instructions!$B$8</f>
        <v>750</v>
      </c>
      <c r="M93" s="48">
        <f>Instructions!$B$9</f>
        <v>750</v>
      </c>
      <c r="N93" s="48">
        <f>Instructions!$B$10</f>
        <v>300</v>
      </c>
      <c r="O93" s="49">
        <f>Instructions!$B$11</f>
        <v>5.0000000000000001E-3</v>
      </c>
      <c r="Q93" s="34">
        <f t="shared" si="19"/>
        <v>12</v>
      </c>
    </row>
    <row r="94" spans="1:17" x14ac:dyDescent="0.25">
      <c r="A94" s="72">
        <f t="shared" si="20"/>
        <v>43825</v>
      </c>
      <c r="B94" s="49">
        <f t="shared" si="18"/>
        <v>1</v>
      </c>
      <c r="C94" s="47">
        <v>0</v>
      </c>
      <c r="D94" s="48">
        <f t="shared" si="13"/>
        <v>1636.48182697077</v>
      </c>
      <c r="E94" s="48">
        <f t="shared" si="14"/>
        <v>604.15162178086757</v>
      </c>
      <c r="F94" s="48">
        <f t="shared" si="15"/>
        <v>551.37937516833529</v>
      </c>
      <c r="G94" s="48">
        <f t="shared" si="16"/>
        <v>573.51231475179122</v>
      </c>
      <c r="H94" s="49">
        <f t="shared" si="17"/>
        <v>2.6666759703030461E-3</v>
      </c>
      <c r="J94" s="49">
        <f>Instructions!$B$6</f>
        <v>0.99</v>
      </c>
      <c r="K94" s="49">
        <f>Instructions!$B$7</f>
        <v>0.01</v>
      </c>
      <c r="L94" s="48">
        <f>Instructions!$B$8</f>
        <v>750</v>
      </c>
      <c r="M94" s="48">
        <f>Instructions!$B$9</f>
        <v>750</v>
      </c>
      <c r="N94" s="48">
        <f>Instructions!$B$10</f>
        <v>300</v>
      </c>
      <c r="O94" s="49">
        <f>Instructions!$B$11</f>
        <v>5.0000000000000001E-3</v>
      </c>
      <c r="Q94" s="34">
        <f t="shared" si="19"/>
        <v>12</v>
      </c>
    </row>
    <row r="95" spans="1:17" x14ac:dyDescent="0.25">
      <c r="A95" s="72">
        <f t="shared" si="20"/>
        <v>43826</v>
      </c>
      <c r="B95" s="49">
        <f t="shared" si="18"/>
        <v>1</v>
      </c>
      <c r="C95" s="47">
        <v>0</v>
      </c>
      <c r="D95" s="48">
        <f t="shared" si="13"/>
        <v>1724.1273226043234</v>
      </c>
      <c r="E95" s="48">
        <f t="shared" si="14"/>
        <v>599.2816491224346</v>
      </c>
      <c r="F95" s="48">
        <f t="shared" si="15"/>
        <v>541.14064745129258</v>
      </c>
      <c r="G95" s="48">
        <f t="shared" si="16"/>
        <v>559.76142993742224</v>
      </c>
      <c r="H95" s="49">
        <f t="shared" si="17"/>
        <v>2.6127198708161574E-3</v>
      </c>
      <c r="J95" s="49">
        <f>Instructions!$B$6</f>
        <v>0.99</v>
      </c>
      <c r="K95" s="49">
        <f>Instructions!$B$7</f>
        <v>0.01</v>
      </c>
      <c r="L95" s="48">
        <f>Instructions!$B$8</f>
        <v>750</v>
      </c>
      <c r="M95" s="48">
        <f>Instructions!$B$9</f>
        <v>750</v>
      </c>
      <c r="N95" s="48">
        <f>Instructions!$B$10</f>
        <v>300</v>
      </c>
      <c r="O95" s="49">
        <f>Instructions!$B$11</f>
        <v>5.0000000000000001E-3</v>
      </c>
      <c r="Q95" s="34">
        <f t="shared" si="19"/>
        <v>12</v>
      </c>
    </row>
    <row r="96" spans="1:17" x14ac:dyDescent="0.25">
      <c r="A96" s="72">
        <f t="shared" si="20"/>
        <v>43827</v>
      </c>
      <c r="B96" s="49">
        <f t="shared" si="18"/>
        <v>1</v>
      </c>
      <c r="C96" s="47">
        <v>0</v>
      </c>
      <c r="D96" s="48">
        <f t="shared" si="13"/>
        <v>1753.0169549279713</v>
      </c>
      <c r="E96" s="48">
        <f t="shared" si="14"/>
        <v>636.27178673292599</v>
      </c>
      <c r="F96" s="48">
        <f t="shared" si="15"/>
        <v>486.51778117061031</v>
      </c>
      <c r="G96" s="48">
        <f t="shared" si="16"/>
        <v>544.69161513017775</v>
      </c>
      <c r="H96" s="49">
        <f t="shared" si="17"/>
        <v>2.6651886237783868E-3</v>
      </c>
      <c r="J96" s="49">
        <f>Instructions!$B$6</f>
        <v>0.99</v>
      </c>
      <c r="K96" s="49">
        <f>Instructions!$B$7</f>
        <v>0.01</v>
      </c>
      <c r="L96" s="48">
        <f>Instructions!$B$8</f>
        <v>750</v>
      </c>
      <c r="M96" s="48">
        <f>Instructions!$B$9</f>
        <v>750</v>
      </c>
      <c r="N96" s="48">
        <f>Instructions!$B$10</f>
        <v>300</v>
      </c>
      <c r="O96" s="49">
        <f>Instructions!$B$11</f>
        <v>5.0000000000000001E-3</v>
      </c>
      <c r="Q96" s="34">
        <f t="shared" si="19"/>
        <v>12</v>
      </c>
    </row>
    <row r="97" spans="1:17" x14ac:dyDescent="0.25">
      <c r="A97" s="72">
        <f t="shared" si="20"/>
        <v>43828</v>
      </c>
      <c r="B97" s="49">
        <f t="shared" ca="1" si="18"/>
        <v>0.98123710543118914</v>
      </c>
      <c r="C97" s="47">
        <f ca="1">RAND()*(1-0.98)</f>
        <v>1.8762894568810848E-2</v>
      </c>
      <c r="D97" s="48">
        <f t="shared" si="13"/>
        <v>1741.1642165402789</v>
      </c>
      <c r="E97" s="48">
        <f t="shared" si="14"/>
        <v>629.16067481619609</v>
      </c>
      <c r="F97" s="48">
        <f t="shared" si="15"/>
        <v>542.12329063295681</v>
      </c>
      <c r="G97" s="48">
        <f t="shared" si="16"/>
        <v>551.36191706980071</v>
      </c>
      <c r="H97" s="49">
        <f t="shared" si="17"/>
        <v>2.6027309165195774E-3</v>
      </c>
      <c r="J97" s="49">
        <f>Instructions!$B$6</f>
        <v>0.99</v>
      </c>
      <c r="K97" s="49">
        <f>Instructions!$B$7</f>
        <v>0.01</v>
      </c>
      <c r="L97" s="48">
        <f>Instructions!$B$8</f>
        <v>750</v>
      </c>
      <c r="M97" s="48">
        <f>Instructions!$B$9</f>
        <v>750</v>
      </c>
      <c r="N97" s="48">
        <f>Instructions!$B$10</f>
        <v>300</v>
      </c>
      <c r="O97" s="49">
        <f>Instructions!$B$11</f>
        <v>5.0000000000000001E-3</v>
      </c>
      <c r="Q97" s="34">
        <f t="shared" si="19"/>
        <v>12</v>
      </c>
    </row>
    <row r="98" spans="1:17" x14ac:dyDescent="0.25">
      <c r="A98" s="72">
        <f t="shared" si="20"/>
        <v>43829</v>
      </c>
      <c r="B98" s="49">
        <f t="shared" si="18"/>
        <v>1</v>
      </c>
      <c r="C98" s="47">
        <v>0</v>
      </c>
      <c r="D98" s="48">
        <f t="shared" si="13"/>
        <v>1634.1214842864238</v>
      </c>
      <c r="E98" s="48">
        <f t="shared" si="14"/>
        <v>609.22382799720742</v>
      </c>
      <c r="F98" s="48">
        <f t="shared" si="15"/>
        <v>508.46777847171404</v>
      </c>
      <c r="G98" s="48">
        <f t="shared" si="16"/>
        <v>513.9057684363305</v>
      </c>
      <c r="H98" s="49">
        <f t="shared" si="17"/>
        <v>2.6290623420621526E-3</v>
      </c>
      <c r="J98" s="49">
        <f>Instructions!$B$6</f>
        <v>0.99</v>
      </c>
      <c r="K98" s="49">
        <f>Instructions!$B$7</f>
        <v>0.01</v>
      </c>
      <c r="L98" s="48">
        <f>Instructions!$B$8</f>
        <v>750</v>
      </c>
      <c r="M98" s="48">
        <f>Instructions!$B$9</f>
        <v>750</v>
      </c>
      <c r="N98" s="48">
        <f>Instructions!$B$10</f>
        <v>300</v>
      </c>
      <c r="O98" s="49">
        <f>Instructions!$B$11</f>
        <v>5.0000000000000001E-3</v>
      </c>
      <c r="Q98" s="34">
        <f t="shared" si="19"/>
        <v>12</v>
      </c>
    </row>
    <row r="99" spans="1:17" x14ac:dyDescent="0.25">
      <c r="A99" s="72">
        <f t="shared" si="20"/>
        <v>43830</v>
      </c>
      <c r="B99" s="49">
        <f t="shared" si="18"/>
        <v>1</v>
      </c>
      <c r="C99" s="47">
        <v>0</v>
      </c>
      <c r="D99" s="48">
        <f t="shared" si="13"/>
        <v>1764.9786453092449</v>
      </c>
      <c r="E99" s="48">
        <f t="shared" si="14"/>
        <v>614.55482761216513</v>
      </c>
      <c r="F99" s="48">
        <f t="shared" si="15"/>
        <v>562.80441105733087</v>
      </c>
      <c r="G99" s="48">
        <f t="shared" si="16"/>
        <v>541.98729391582981</v>
      </c>
      <c r="H99" s="49">
        <f t="shared" si="17"/>
        <v>2.5614908410166431E-3</v>
      </c>
      <c r="J99" s="49">
        <f>Instructions!$B$6</f>
        <v>0.99</v>
      </c>
      <c r="K99" s="49">
        <f>Instructions!$B$7</f>
        <v>0.01</v>
      </c>
      <c r="L99" s="48">
        <f>Instructions!$B$8</f>
        <v>750</v>
      </c>
      <c r="M99" s="48">
        <f>Instructions!$B$9</f>
        <v>750</v>
      </c>
      <c r="N99" s="48">
        <f>Instructions!$B$10</f>
        <v>300</v>
      </c>
      <c r="O99" s="49">
        <f>Instructions!$B$11</f>
        <v>5.0000000000000001E-3</v>
      </c>
      <c r="Q99" s="34">
        <f t="shared" si="19"/>
        <v>12</v>
      </c>
    </row>
    <row r="100" spans="1:17" x14ac:dyDescent="0.25">
      <c r="A100" s="72">
        <f t="shared" si="20"/>
        <v>43831</v>
      </c>
      <c r="B100" s="49" t="e">
        <f t="shared" si="18"/>
        <v>#N/A</v>
      </c>
      <c r="C100" s="47"/>
      <c r="D100" s="48" t="e">
        <f t="shared" si="13"/>
        <v>#N/A</v>
      </c>
      <c r="E100" s="48" t="e">
        <f t="shared" si="14"/>
        <v>#N/A</v>
      </c>
      <c r="F100" s="48" t="e">
        <f t="shared" si="15"/>
        <v>#N/A</v>
      </c>
      <c r="G100" s="48" t="e">
        <f t="shared" si="16"/>
        <v>#N/A</v>
      </c>
      <c r="H100" s="49" t="e">
        <f t="shared" si="17"/>
        <v>#N/A</v>
      </c>
      <c r="J100" s="49">
        <f>Instructions!$B$6</f>
        <v>0.99</v>
      </c>
      <c r="K100" s="49">
        <f>Instructions!$B$7</f>
        <v>0.01</v>
      </c>
      <c r="L100" s="48">
        <f>Instructions!$B$8</f>
        <v>750</v>
      </c>
      <c r="M100" s="48">
        <f>Instructions!$B$9</f>
        <v>750</v>
      </c>
      <c r="N100" s="48">
        <f>Instructions!$B$10</f>
        <v>300</v>
      </c>
      <c r="O100" s="49">
        <f>Instructions!$B$11</f>
        <v>5.0000000000000001E-3</v>
      </c>
      <c r="Q100" s="34">
        <f t="shared" si="19"/>
        <v>1</v>
      </c>
    </row>
    <row r="101" spans="1:17" x14ac:dyDescent="0.25">
      <c r="A101" s="72">
        <f t="shared" si="20"/>
        <v>43832</v>
      </c>
      <c r="B101" s="49" t="e">
        <f t="shared" si="18"/>
        <v>#N/A</v>
      </c>
      <c r="C101" s="47"/>
      <c r="D101" s="48" t="e">
        <f t="shared" si="13"/>
        <v>#N/A</v>
      </c>
      <c r="E101" s="48" t="e">
        <f t="shared" si="14"/>
        <v>#N/A</v>
      </c>
      <c r="F101" s="48" t="e">
        <f t="shared" si="15"/>
        <v>#N/A</v>
      </c>
      <c r="G101" s="48" t="e">
        <f t="shared" si="16"/>
        <v>#N/A</v>
      </c>
      <c r="H101" s="49" t="e">
        <f t="shared" si="17"/>
        <v>#N/A</v>
      </c>
      <c r="J101" s="49">
        <f>Instructions!$B$6</f>
        <v>0.99</v>
      </c>
      <c r="K101" s="49">
        <f>Instructions!$B$7</f>
        <v>0.01</v>
      </c>
      <c r="L101" s="48">
        <f>Instructions!$B$8</f>
        <v>750</v>
      </c>
      <c r="M101" s="48">
        <f>Instructions!$B$9</f>
        <v>750</v>
      </c>
      <c r="N101" s="48">
        <f>Instructions!$B$10</f>
        <v>300</v>
      </c>
      <c r="O101" s="49">
        <f>Instructions!$B$11</f>
        <v>5.0000000000000001E-3</v>
      </c>
      <c r="Q101" s="34">
        <f t="shared" si="19"/>
        <v>1</v>
      </c>
    </row>
    <row r="1048576" spans="3:3" x14ac:dyDescent="0.25">
      <c r="C1048576" s="78"/>
    </row>
  </sheetData>
  <mergeCells count="2">
    <mergeCell ref="B3:H3"/>
    <mergeCell ref="B4:H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1048576"/>
  <sheetViews>
    <sheetView topLeftCell="F1" zoomScale="90" zoomScaleNormal="90" workbookViewId="0">
      <pane ySplit="7" topLeftCell="A8" activePane="bottomLeft" state="frozen"/>
      <selection activeCell="U39" sqref="U39"/>
      <selection pane="bottomLeft" activeCell="U39" sqref="U39"/>
    </sheetView>
  </sheetViews>
  <sheetFormatPr defaultColWidth="10.85546875" defaultRowHeight="15" x14ac:dyDescent="0.25"/>
  <cols>
    <col min="1" max="1" width="16.85546875" style="39" customWidth="1"/>
    <col min="2" max="3" width="16.85546875" style="41" customWidth="1"/>
    <col min="4" max="7" width="16.85546875" style="43" customWidth="1"/>
    <col min="8" max="8" width="16.85546875" style="41" customWidth="1"/>
    <col min="9" max="9" width="1.85546875" style="34" customWidth="1"/>
    <col min="10" max="11" width="16.85546875" style="41" customWidth="1"/>
    <col min="12" max="14" width="16.85546875" style="43" customWidth="1"/>
    <col min="15" max="15" width="16.85546875" style="41" customWidth="1"/>
    <col min="16" max="16" width="10.85546875" style="34"/>
    <col min="17" max="17" width="0" style="34" hidden="1" customWidth="1"/>
    <col min="18" max="19" width="10.85546875" style="34"/>
    <col min="20" max="20" width="10.85546875" style="34" hidden="1" customWidth="1"/>
    <col min="21" max="16384" width="10.85546875" style="34"/>
  </cols>
  <sheetData>
    <row r="1" spans="1:20" s="33" customFormat="1" ht="23.25" x14ac:dyDescent="0.25">
      <c r="A1" s="38" t="s">
        <v>210</v>
      </c>
      <c r="B1" s="40"/>
      <c r="C1" s="40"/>
      <c r="D1" s="42"/>
      <c r="E1" s="42"/>
      <c r="F1" s="42"/>
      <c r="G1" s="42"/>
      <c r="H1" s="40"/>
      <c r="J1" s="40"/>
      <c r="K1" s="40"/>
      <c r="L1" s="42"/>
      <c r="M1" s="42"/>
      <c r="N1" s="42"/>
      <c r="O1" s="40"/>
    </row>
    <row r="2" spans="1:20" x14ac:dyDescent="0.25">
      <c r="T2" s="34" t="str">
        <f>CONCATENATE("Dedicated ","(",L3,")")</f>
        <v>Dedicated (v3.0)</v>
      </c>
    </row>
    <row r="3" spans="1:20" x14ac:dyDescent="0.25">
      <c r="A3" s="61" t="s">
        <v>95</v>
      </c>
      <c r="B3" s="116" t="str">
        <f>Data!B3</f>
        <v>Enter ASPSP Name Here</v>
      </c>
      <c r="C3" s="116"/>
      <c r="D3" s="116"/>
      <c r="E3" s="116"/>
      <c r="F3" s="116"/>
      <c r="G3" s="116"/>
      <c r="H3" s="116"/>
      <c r="K3" s="61" t="s">
        <v>195</v>
      </c>
      <c r="L3" s="108" t="s">
        <v>207</v>
      </c>
      <c r="T3" s="34" t="str">
        <f>CONCATENATE(T2, " (average)")</f>
        <v>Dedicated (v3.0) (average)</v>
      </c>
    </row>
    <row r="4" spans="1:20" x14ac:dyDescent="0.25">
      <c r="A4" s="61" t="s">
        <v>96</v>
      </c>
      <c r="B4" s="116" t="str">
        <f>Data!B4</f>
        <v>Bank Name API Interface</v>
      </c>
      <c r="C4" s="116"/>
      <c r="D4" s="116"/>
      <c r="E4" s="116"/>
      <c r="F4" s="116"/>
      <c r="G4" s="116"/>
      <c r="H4" s="116"/>
      <c r="T4" s="34" t="str">
        <f>CONCATENATE(T2, " (exc File Payments)")</f>
        <v>Dedicated (v3.0) (exc File Payments)</v>
      </c>
    </row>
    <row r="5" spans="1:20" s="57" customFormat="1" x14ac:dyDescent="0.25">
      <c r="A5" s="61" t="s">
        <v>145</v>
      </c>
      <c r="B5" s="72">
        <f>Data!B5</f>
        <v>43739</v>
      </c>
      <c r="C5" s="56"/>
      <c r="D5" s="56"/>
      <c r="E5" s="56"/>
      <c r="F5" s="56"/>
      <c r="G5" s="71"/>
      <c r="H5" s="71"/>
      <c r="I5" s="71"/>
      <c r="J5" s="69"/>
      <c r="K5" s="69"/>
      <c r="L5" s="71"/>
      <c r="M5" s="71"/>
      <c r="N5" s="71"/>
      <c r="O5" s="69"/>
    </row>
    <row r="7" spans="1:20" s="35" customFormat="1" ht="45" x14ac:dyDescent="0.25">
      <c r="A7" s="58" t="s">
        <v>91</v>
      </c>
      <c r="B7" s="62" t="s">
        <v>92</v>
      </c>
      <c r="C7" s="62" t="s">
        <v>147</v>
      </c>
      <c r="D7" s="63" t="s">
        <v>221</v>
      </c>
      <c r="E7" s="63" t="s">
        <v>225</v>
      </c>
      <c r="F7" s="63" t="s">
        <v>223</v>
      </c>
      <c r="G7" s="63" t="s">
        <v>224</v>
      </c>
      <c r="H7" s="62" t="s">
        <v>102</v>
      </c>
      <c r="J7" s="73" t="s">
        <v>149</v>
      </c>
      <c r="K7" s="73" t="s">
        <v>148</v>
      </c>
      <c r="L7" s="74" t="s">
        <v>151</v>
      </c>
      <c r="M7" s="74" t="s">
        <v>152</v>
      </c>
      <c r="N7" s="74" t="s">
        <v>158</v>
      </c>
      <c r="O7" s="73" t="s">
        <v>150</v>
      </c>
      <c r="Q7" s="35" t="s">
        <v>162</v>
      </c>
    </row>
    <row r="8" spans="1:20" x14ac:dyDescent="0.25">
      <c r="A8" s="72">
        <f>B5</f>
        <v>43739</v>
      </c>
      <c r="B8" s="49">
        <f>IF(C8="",NA(),1-C8)</f>
        <v>1</v>
      </c>
      <c r="C8" s="47">
        <v>0</v>
      </c>
      <c r="D8" s="48">
        <f t="shared" ref="D8:D39" si="0">IFERROR((SUMPRODUCT(--(date=$A8),--(service="PISP"),--(used="Y"),--(version=$L$3),response)/SUMPRODUCT(--(date=$A8),--(service="PISP"),--(used="Y"),--(version=$L$3),volume)),NA())</f>
        <v>2268.5500780831594</v>
      </c>
      <c r="E8" s="48">
        <f t="shared" ref="E8:E39" si="1">IFERROR(SUMIFS(response, date, $A8, service,"=PISP", used, "=Y", version, $L$3,EndpointReported,"&lt;&gt;57",EndpointReported,"&lt;&gt;58",EndpointReported,"&lt;&gt;59",EndpointReported,"&lt;&gt;85")/SUMIFS(volume, date,$A8,service,"=PISP",used,"=Y",version,$L$3,EndpointReported,"&lt;&gt;57",EndpointReported,"&lt;&gt;58",EndpointReported,"&lt;&gt;59",EndpointReported,"&lt;&gt;85"),NA())</f>
        <v>668.880929974884</v>
      </c>
      <c r="F8" s="48">
        <f t="shared" ref="F8:F39" si="2">IFERROR((SUMPRODUCT(--(date=$A8),--(service="AISP"),--(used="Y"),--(version=$L$3),response)/SUMPRODUCT(--(date=$A8),--(service="AISP"),--(used="Y"),--(version=$L$3),volume)),NA())</f>
        <v>677.49809257097297</v>
      </c>
      <c r="G8" s="48">
        <f t="shared" ref="G8:G39" si="3">IFERROR((SUMPRODUCT(--(date=$A8),--(service="CoF"),--(used="Y"),--(version=$L$3),response)/SUMPRODUCT(--(date=$A8),--(service="CoF"),--(used="Y"),--(version=$L$3),volume)),NA())</f>
        <v>531.66666666666663</v>
      </c>
      <c r="H8" s="49">
        <f t="shared" ref="H8:H39" si="4">IFERROR((SUMIFS(error, date,A8,version,$L$3)/SUMIFS(volume, date,A8,version,$L$3)),NA())</f>
        <v>2.5620113120214459E-3</v>
      </c>
      <c r="J8" s="49">
        <f>Instructions!$B$6</f>
        <v>0.99</v>
      </c>
      <c r="K8" s="49">
        <f>Instructions!$B$7</f>
        <v>0.01</v>
      </c>
      <c r="L8" s="48">
        <f>Instructions!$B$8</f>
        <v>750</v>
      </c>
      <c r="M8" s="48">
        <f>Instructions!$B$9</f>
        <v>750</v>
      </c>
      <c r="N8" s="48">
        <f>Instructions!$B$10</f>
        <v>300</v>
      </c>
      <c r="O8" s="49">
        <f>Instructions!$B$11</f>
        <v>5.0000000000000001E-3</v>
      </c>
      <c r="Q8" s="34">
        <f>MONTH(A8)</f>
        <v>10</v>
      </c>
    </row>
    <row r="9" spans="1:20" x14ac:dyDescent="0.25">
      <c r="A9" s="72">
        <f>A8+1</f>
        <v>43740</v>
      </c>
      <c r="B9" s="49">
        <f t="shared" ref="B9:B72" si="5">IF(C9="",NA(),1-C9)</f>
        <v>0.97733479803075363</v>
      </c>
      <c r="C9" s="47">
        <v>2.2665201969246328E-2</v>
      </c>
      <c r="D9" s="48">
        <f t="shared" si="0"/>
        <v>2278.6979294464422</v>
      </c>
      <c r="E9" s="48">
        <f t="shared" si="1"/>
        <v>678.36554053973555</v>
      </c>
      <c r="F9" s="48">
        <f t="shared" si="2"/>
        <v>646.53637763728125</v>
      </c>
      <c r="G9" s="48">
        <f t="shared" si="3"/>
        <v>500.72784453436134</v>
      </c>
      <c r="H9" s="49">
        <f t="shared" si="4"/>
        <v>2.6470483475947789E-3</v>
      </c>
      <c r="J9" s="49">
        <f>Instructions!$B$6</f>
        <v>0.99</v>
      </c>
      <c r="K9" s="49">
        <f>Instructions!$B$7</f>
        <v>0.01</v>
      </c>
      <c r="L9" s="48">
        <f>Instructions!$B$8</f>
        <v>750</v>
      </c>
      <c r="M9" s="48">
        <f>Instructions!$B$9</f>
        <v>750</v>
      </c>
      <c r="N9" s="48">
        <f>Instructions!$B$10</f>
        <v>300</v>
      </c>
      <c r="O9" s="49">
        <f>Instructions!$B$11</f>
        <v>5.0000000000000001E-3</v>
      </c>
      <c r="Q9" s="34">
        <f t="shared" ref="Q9:Q72" si="6">MONTH(A9)</f>
        <v>10</v>
      </c>
    </row>
    <row r="10" spans="1:20" x14ac:dyDescent="0.25">
      <c r="A10" s="72">
        <f t="shared" ref="A10:A73" si="7">A9+1</f>
        <v>43741</v>
      </c>
      <c r="B10" s="49">
        <f t="shared" si="5"/>
        <v>1</v>
      </c>
      <c r="C10" s="47">
        <v>0</v>
      </c>
      <c r="D10" s="48">
        <f t="shared" si="0"/>
        <v>2270.1109633217998</v>
      </c>
      <c r="E10" s="48">
        <f t="shared" si="1"/>
        <v>648.61396958338116</v>
      </c>
      <c r="F10" s="48">
        <f t="shared" si="2"/>
        <v>715.59896408323777</v>
      </c>
      <c r="G10" s="48">
        <f t="shared" si="3"/>
        <v>527.79756564920945</v>
      </c>
      <c r="H10" s="49">
        <f t="shared" si="4"/>
        <v>2.5776096335814809E-3</v>
      </c>
      <c r="J10" s="49">
        <f>Instructions!$B$6</f>
        <v>0.99</v>
      </c>
      <c r="K10" s="49">
        <f>Instructions!$B$7</f>
        <v>0.01</v>
      </c>
      <c r="L10" s="48">
        <f>Instructions!$B$8</f>
        <v>750</v>
      </c>
      <c r="M10" s="48">
        <f>Instructions!$B$9</f>
        <v>750</v>
      </c>
      <c r="N10" s="48">
        <f>Instructions!$B$10</f>
        <v>300</v>
      </c>
      <c r="O10" s="49">
        <f>Instructions!$B$11</f>
        <v>5.0000000000000001E-3</v>
      </c>
      <c r="Q10" s="34">
        <f t="shared" si="6"/>
        <v>10</v>
      </c>
    </row>
    <row r="11" spans="1:20" x14ac:dyDescent="0.25">
      <c r="A11" s="72">
        <f t="shared" si="7"/>
        <v>43742</v>
      </c>
      <c r="B11" s="49">
        <f t="shared" si="5"/>
        <v>1</v>
      </c>
      <c r="C11" s="47">
        <v>0</v>
      </c>
      <c r="D11" s="48">
        <f t="shared" si="0"/>
        <v>2171.1194361391158</v>
      </c>
      <c r="E11" s="48">
        <f t="shared" si="1"/>
        <v>659.79171791063118</v>
      </c>
      <c r="F11" s="48">
        <f t="shared" si="2"/>
        <v>662.00261601442162</v>
      </c>
      <c r="G11" s="48">
        <f t="shared" si="3"/>
        <v>525.28507056992407</v>
      </c>
      <c r="H11" s="49">
        <f t="shared" si="4"/>
        <v>2.6431824885860015E-3</v>
      </c>
      <c r="J11" s="49">
        <f>Instructions!$B$6</f>
        <v>0.99</v>
      </c>
      <c r="K11" s="49">
        <f>Instructions!$B$7</f>
        <v>0.01</v>
      </c>
      <c r="L11" s="48">
        <f>Instructions!$B$8</f>
        <v>750</v>
      </c>
      <c r="M11" s="48">
        <f>Instructions!$B$9</f>
        <v>750</v>
      </c>
      <c r="N11" s="48">
        <f>Instructions!$B$10</f>
        <v>300</v>
      </c>
      <c r="O11" s="49">
        <f>Instructions!$B$11</f>
        <v>5.0000000000000001E-3</v>
      </c>
      <c r="Q11" s="34">
        <f t="shared" si="6"/>
        <v>10</v>
      </c>
    </row>
    <row r="12" spans="1:20" x14ac:dyDescent="0.25">
      <c r="A12" s="72">
        <f t="shared" si="7"/>
        <v>43743</v>
      </c>
      <c r="B12" s="49">
        <f t="shared" si="5"/>
        <v>1</v>
      </c>
      <c r="C12" s="47">
        <v>0</v>
      </c>
      <c r="D12" s="48">
        <f t="shared" si="0"/>
        <v>2125.710564714193</v>
      </c>
      <c r="E12" s="48">
        <f t="shared" si="1"/>
        <v>657.09472628442052</v>
      </c>
      <c r="F12" s="48">
        <f t="shared" si="2"/>
        <v>648.42779995405999</v>
      </c>
      <c r="G12" s="48">
        <f t="shared" si="3"/>
        <v>474.25417581617609</v>
      </c>
      <c r="H12" s="49">
        <f t="shared" si="4"/>
        <v>2.5225791612089343E-3</v>
      </c>
      <c r="J12" s="49">
        <f>Instructions!$B$6</f>
        <v>0.99</v>
      </c>
      <c r="K12" s="49">
        <f>Instructions!$B$7</f>
        <v>0.01</v>
      </c>
      <c r="L12" s="48">
        <f>Instructions!$B$8</f>
        <v>750</v>
      </c>
      <c r="M12" s="48">
        <f>Instructions!$B$9</f>
        <v>750</v>
      </c>
      <c r="N12" s="48">
        <f>Instructions!$B$10</f>
        <v>300</v>
      </c>
      <c r="O12" s="49">
        <f>Instructions!$B$11</f>
        <v>5.0000000000000001E-3</v>
      </c>
      <c r="Q12" s="34">
        <f t="shared" si="6"/>
        <v>10</v>
      </c>
    </row>
    <row r="13" spans="1:20" x14ac:dyDescent="0.25">
      <c r="A13" s="72">
        <f t="shared" si="7"/>
        <v>43744</v>
      </c>
      <c r="B13" s="49">
        <f t="shared" si="5"/>
        <v>1</v>
      </c>
      <c r="C13" s="47">
        <v>0</v>
      </c>
      <c r="D13" s="48">
        <f t="shared" si="0"/>
        <v>2170.1566312073569</v>
      </c>
      <c r="E13" s="48">
        <f t="shared" si="1"/>
        <v>681.11013160623861</v>
      </c>
      <c r="F13" s="48">
        <f t="shared" si="2"/>
        <v>640.16040811432583</v>
      </c>
      <c r="G13" s="48">
        <f t="shared" si="3"/>
        <v>570.44740442984562</v>
      </c>
      <c r="H13" s="49">
        <f t="shared" si="4"/>
        <v>2.5977140922406124E-3</v>
      </c>
      <c r="J13" s="49">
        <f>Instructions!$B$6</f>
        <v>0.99</v>
      </c>
      <c r="K13" s="49">
        <f>Instructions!$B$7</f>
        <v>0.01</v>
      </c>
      <c r="L13" s="48">
        <f>Instructions!$B$8</f>
        <v>750</v>
      </c>
      <c r="M13" s="48">
        <f>Instructions!$B$9</f>
        <v>750</v>
      </c>
      <c r="N13" s="48">
        <f>Instructions!$B$10</f>
        <v>300</v>
      </c>
      <c r="O13" s="49">
        <f>Instructions!$B$11</f>
        <v>5.0000000000000001E-3</v>
      </c>
      <c r="Q13" s="34">
        <f t="shared" si="6"/>
        <v>10</v>
      </c>
    </row>
    <row r="14" spans="1:20" x14ac:dyDescent="0.25">
      <c r="A14" s="72">
        <f t="shared" si="7"/>
        <v>43745</v>
      </c>
      <c r="B14" s="49">
        <f t="shared" si="5"/>
        <v>1</v>
      </c>
      <c r="C14" s="47">
        <v>0</v>
      </c>
      <c r="D14" s="48">
        <f t="shared" si="0"/>
        <v>2443.3194288158747</v>
      </c>
      <c r="E14" s="48">
        <f t="shared" si="1"/>
        <v>671.57057675355065</v>
      </c>
      <c r="F14" s="48">
        <f t="shared" si="2"/>
        <v>659.98023715069462</v>
      </c>
      <c r="G14" s="48">
        <f t="shared" si="3"/>
        <v>532.39144909745141</v>
      </c>
      <c r="H14" s="49">
        <f t="shared" si="4"/>
        <v>2.7053710080197566E-3</v>
      </c>
      <c r="J14" s="49">
        <f>Instructions!$B$6</f>
        <v>0.99</v>
      </c>
      <c r="K14" s="49">
        <f>Instructions!$B$7</f>
        <v>0.01</v>
      </c>
      <c r="L14" s="48">
        <f>Instructions!$B$8</f>
        <v>750</v>
      </c>
      <c r="M14" s="48">
        <f>Instructions!$B$9</f>
        <v>750</v>
      </c>
      <c r="N14" s="48">
        <f>Instructions!$B$10</f>
        <v>300</v>
      </c>
      <c r="O14" s="49">
        <f>Instructions!$B$11</f>
        <v>5.0000000000000001E-3</v>
      </c>
      <c r="Q14" s="34">
        <f t="shared" si="6"/>
        <v>10</v>
      </c>
    </row>
    <row r="15" spans="1:20" x14ac:dyDescent="0.25">
      <c r="A15" s="72">
        <f t="shared" si="7"/>
        <v>43746</v>
      </c>
      <c r="B15" s="49">
        <f t="shared" si="5"/>
        <v>1</v>
      </c>
      <c r="C15" s="47">
        <v>0</v>
      </c>
      <c r="D15" s="48">
        <f t="shared" si="0"/>
        <v>2169.0295797617132</v>
      </c>
      <c r="E15" s="48">
        <f t="shared" si="1"/>
        <v>650.39818152446344</v>
      </c>
      <c r="F15" s="48">
        <f t="shared" si="2"/>
        <v>694.08789754315285</v>
      </c>
      <c r="G15" s="48">
        <f t="shared" si="3"/>
        <v>548.73438414086093</v>
      </c>
      <c r="H15" s="49">
        <f t="shared" si="4"/>
        <v>2.6803828224280912E-3</v>
      </c>
      <c r="J15" s="49">
        <f>Instructions!$B$6</f>
        <v>0.99</v>
      </c>
      <c r="K15" s="49">
        <f>Instructions!$B$7</f>
        <v>0.01</v>
      </c>
      <c r="L15" s="48">
        <f>Instructions!$B$8</f>
        <v>750</v>
      </c>
      <c r="M15" s="48">
        <f>Instructions!$B$9</f>
        <v>750</v>
      </c>
      <c r="N15" s="48">
        <f>Instructions!$B$10</f>
        <v>300</v>
      </c>
      <c r="O15" s="49">
        <f>Instructions!$B$11</f>
        <v>5.0000000000000001E-3</v>
      </c>
      <c r="Q15" s="34">
        <f t="shared" si="6"/>
        <v>10</v>
      </c>
    </row>
    <row r="16" spans="1:20" x14ac:dyDescent="0.25">
      <c r="A16" s="72">
        <f t="shared" si="7"/>
        <v>43747</v>
      </c>
      <c r="B16" s="49">
        <f t="shared" si="5"/>
        <v>0.99194330089303906</v>
      </c>
      <c r="C16" s="47">
        <v>8.0566991069609233E-3</v>
      </c>
      <c r="D16" s="48">
        <f t="shared" si="0"/>
        <v>2296.2938373575062</v>
      </c>
      <c r="E16" s="48">
        <f t="shared" si="1"/>
        <v>663.98956019980619</v>
      </c>
      <c r="F16" s="48">
        <f t="shared" si="2"/>
        <v>630.68522536142768</v>
      </c>
      <c r="G16" s="48">
        <f t="shared" si="3"/>
        <v>483.15104073028721</v>
      </c>
      <c r="H16" s="49">
        <f t="shared" si="4"/>
        <v>2.6618553986513145E-3</v>
      </c>
      <c r="J16" s="49">
        <f>Instructions!$B$6</f>
        <v>0.99</v>
      </c>
      <c r="K16" s="49">
        <f>Instructions!$B$7</f>
        <v>0.01</v>
      </c>
      <c r="L16" s="48">
        <f>Instructions!$B$8</f>
        <v>750</v>
      </c>
      <c r="M16" s="48">
        <f>Instructions!$B$9</f>
        <v>750</v>
      </c>
      <c r="N16" s="48">
        <f>Instructions!$B$10</f>
        <v>300</v>
      </c>
      <c r="O16" s="49">
        <f>Instructions!$B$11</f>
        <v>5.0000000000000001E-3</v>
      </c>
      <c r="Q16" s="34">
        <f t="shared" si="6"/>
        <v>10</v>
      </c>
    </row>
    <row r="17" spans="1:17" x14ac:dyDescent="0.25">
      <c r="A17" s="72">
        <f t="shared" si="7"/>
        <v>43748</v>
      </c>
      <c r="B17" s="49">
        <f t="shared" si="5"/>
        <v>1</v>
      </c>
      <c r="C17" s="47">
        <v>0</v>
      </c>
      <c r="D17" s="48">
        <f t="shared" si="0"/>
        <v>2424.1644300089788</v>
      </c>
      <c r="E17" s="48">
        <f t="shared" si="1"/>
        <v>673.69478835395887</v>
      </c>
      <c r="F17" s="48">
        <f t="shared" si="2"/>
        <v>701.3996094250632</v>
      </c>
      <c r="G17" s="48">
        <f t="shared" si="3"/>
        <v>545.31043817564955</v>
      </c>
      <c r="H17" s="49">
        <f t="shared" si="4"/>
        <v>2.426937672761937E-3</v>
      </c>
      <c r="J17" s="49">
        <f>Instructions!$B$6</f>
        <v>0.99</v>
      </c>
      <c r="K17" s="49">
        <f>Instructions!$B$7</f>
        <v>0.01</v>
      </c>
      <c r="L17" s="48">
        <f>Instructions!$B$8</f>
        <v>750</v>
      </c>
      <c r="M17" s="48">
        <f>Instructions!$B$9</f>
        <v>750</v>
      </c>
      <c r="N17" s="48">
        <f>Instructions!$B$10</f>
        <v>300</v>
      </c>
      <c r="O17" s="49">
        <f>Instructions!$B$11</f>
        <v>5.0000000000000001E-3</v>
      </c>
      <c r="Q17" s="34">
        <f t="shared" si="6"/>
        <v>10</v>
      </c>
    </row>
    <row r="18" spans="1:17" x14ac:dyDescent="0.25">
      <c r="A18" s="72">
        <f t="shared" si="7"/>
        <v>43749</v>
      </c>
      <c r="B18" s="49">
        <f t="shared" si="5"/>
        <v>0.99459888866358293</v>
      </c>
      <c r="C18" s="47">
        <v>5.401111336417035E-3</v>
      </c>
      <c r="D18" s="48">
        <f t="shared" si="0"/>
        <v>2312.6761874324479</v>
      </c>
      <c r="E18" s="48">
        <f t="shared" si="1"/>
        <v>672.13214507112048</v>
      </c>
      <c r="F18" s="48">
        <f t="shared" si="2"/>
        <v>652.50722306602222</v>
      </c>
      <c r="G18" s="48">
        <f t="shared" si="3"/>
        <v>499.68655081368735</v>
      </c>
      <c r="H18" s="49">
        <f t="shared" si="4"/>
        <v>2.5354881656525483E-3</v>
      </c>
      <c r="J18" s="49">
        <f>Instructions!$B$6</f>
        <v>0.99</v>
      </c>
      <c r="K18" s="49">
        <f>Instructions!$B$7</f>
        <v>0.01</v>
      </c>
      <c r="L18" s="48">
        <f>Instructions!$B$8</f>
        <v>750</v>
      </c>
      <c r="M18" s="48">
        <f>Instructions!$B$9</f>
        <v>750</v>
      </c>
      <c r="N18" s="48">
        <f>Instructions!$B$10</f>
        <v>300</v>
      </c>
      <c r="O18" s="49">
        <f>Instructions!$B$11</f>
        <v>5.0000000000000001E-3</v>
      </c>
      <c r="Q18" s="34">
        <f t="shared" si="6"/>
        <v>10</v>
      </c>
    </row>
    <row r="19" spans="1:17" x14ac:dyDescent="0.25">
      <c r="A19" s="72">
        <f t="shared" si="7"/>
        <v>43750</v>
      </c>
      <c r="B19" s="49">
        <f t="shared" si="5"/>
        <v>1</v>
      </c>
      <c r="C19" s="47">
        <v>0</v>
      </c>
      <c r="D19" s="48">
        <f t="shared" si="0"/>
        <v>2347.1173549243545</v>
      </c>
      <c r="E19" s="48">
        <f t="shared" si="1"/>
        <v>669.17627076047734</v>
      </c>
      <c r="F19" s="48">
        <f t="shared" si="2"/>
        <v>632.84234292038366</v>
      </c>
      <c r="G19" s="48">
        <f t="shared" si="3"/>
        <v>596.55565060943695</v>
      </c>
      <c r="H19" s="49">
        <f t="shared" si="4"/>
        <v>2.5097896684166967E-3</v>
      </c>
      <c r="J19" s="49">
        <f>Instructions!$B$6</f>
        <v>0.99</v>
      </c>
      <c r="K19" s="49">
        <f>Instructions!$B$7</f>
        <v>0.01</v>
      </c>
      <c r="L19" s="48">
        <f>Instructions!$B$8</f>
        <v>750</v>
      </c>
      <c r="M19" s="48">
        <f>Instructions!$B$9</f>
        <v>750</v>
      </c>
      <c r="N19" s="48">
        <f>Instructions!$B$10</f>
        <v>300</v>
      </c>
      <c r="O19" s="49">
        <f>Instructions!$B$11</f>
        <v>5.0000000000000001E-3</v>
      </c>
      <c r="Q19" s="34">
        <f t="shared" si="6"/>
        <v>10</v>
      </c>
    </row>
    <row r="20" spans="1:17" x14ac:dyDescent="0.25">
      <c r="A20" s="72">
        <f t="shared" si="7"/>
        <v>43751</v>
      </c>
      <c r="B20" s="49">
        <f t="shared" si="5"/>
        <v>1</v>
      </c>
      <c r="C20" s="47">
        <v>0</v>
      </c>
      <c r="D20" s="48">
        <f t="shared" si="0"/>
        <v>2296.1647453461032</v>
      </c>
      <c r="E20" s="48">
        <f t="shared" si="1"/>
        <v>673.97465433015373</v>
      </c>
      <c r="F20" s="48">
        <f t="shared" si="2"/>
        <v>692.87901825561323</v>
      </c>
      <c r="G20" s="48">
        <f t="shared" si="3"/>
        <v>550.16360794797401</v>
      </c>
      <c r="H20" s="49">
        <f t="shared" si="4"/>
        <v>2.639038454466515E-3</v>
      </c>
      <c r="J20" s="49">
        <f>Instructions!$B$6</f>
        <v>0.99</v>
      </c>
      <c r="K20" s="49">
        <f>Instructions!$B$7</f>
        <v>0.01</v>
      </c>
      <c r="L20" s="48">
        <f>Instructions!$B$8</f>
        <v>750</v>
      </c>
      <c r="M20" s="48">
        <f>Instructions!$B$9</f>
        <v>750</v>
      </c>
      <c r="N20" s="48">
        <f>Instructions!$B$10</f>
        <v>300</v>
      </c>
      <c r="O20" s="49">
        <f>Instructions!$B$11</f>
        <v>5.0000000000000001E-3</v>
      </c>
      <c r="Q20" s="34">
        <f t="shared" si="6"/>
        <v>10</v>
      </c>
    </row>
    <row r="21" spans="1:17" x14ac:dyDescent="0.25">
      <c r="A21" s="72">
        <f t="shared" si="7"/>
        <v>43752</v>
      </c>
      <c r="B21" s="49">
        <f t="shared" si="5"/>
        <v>1</v>
      </c>
      <c r="C21" s="47">
        <v>0</v>
      </c>
      <c r="D21" s="48">
        <f t="shared" si="0"/>
        <v>2134.1763011470998</v>
      </c>
      <c r="E21" s="48">
        <f t="shared" si="1"/>
        <v>640.00022570624708</v>
      </c>
      <c r="F21" s="48">
        <f t="shared" si="2"/>
        <v>634.84136702610783</v>
      </c>
      <c r="G21" s="48">
        <f t="shared" si="3"/>
        <v>505.90554086955427</v>
      </c>
      <c r="H21" s="49">
        <f t="shared" si="4"/>
        <v>2.5172745147116725E-3</v>
      </c>
      <c r="J21" s="49">
        <f>Instructions!$B$6</f>
        <v>0.99</v>
      </c>
      <c r="K21" s="49">
        <f>Instructions!$B$7</f>
        <v>0.01</v>
      </c>
      <c r="L21" s="48">
        <f>Instructions!$B$8</f>
        <v>750</v>
      </c>
      <c r="M21" s="48">
        <f>Instructions!$B$9</f>
        <v>750</v>
      </c>
      <c r="N21" s="48">
        <f>Instructions!$B$10</f>
        <v>300</v>
      </c>
      <c r="O21" s="49">
        <f>Instructions!$B$11</f>
        <v>5.0000000000000001E-3</v>
      </c>
      <c r="Q21" s="34">
        <f t="shared" si="6"/>
        <v>10</v>
      </c>
    </row>
    <row r="22" spans="1:17" x14ac:dyDescent="0.25">
      <c r="A22" s="72">
        <f t="shared" si="7"/>
        <v>43753</v>
      </c>
      <c r="B22" s="49">
        <f t="shared" si="5"/>
        <v>1</v>
      </c>
      <c r="C22" s="47">
        <v>0</v>
      </c>
      <c r="D22" s="48">
        <f t="shared" si="0"/>
        <v>2260.1302892514909</v>
      </c>
      <c r="E22" s="48">
        <f t="shared" si="1"/>
        <v>688.54403757887383</v>
      </c>
      <c r="F22" s="48">
        <f t="shared" si="2"/>
        <v>700.3150045345534</v>
      </c>
      <c r="G22" s="48">
        <f t="shared" si="3"/>
        <v>619.84499475985342</v>
      </c>
      <c r="H22" s="49">
        <f t="shared" si="4"/>
        <v>2.6230440752970782E-3</v>
      </c>
      <c r="J22" s="49">
        <f>Instructions!$B$6</f>
        <v>0.99</v>
      </c>
      <c r="K22" s="49">
        <f>Instructions!$B$7</f>
        <v>0.01</v>
      </c>
      <c r="L22" s="48">
        <f>Instructions!$B$8</f>
        <v>750</v>
      </c>
      <c r="M22" s="48">
        <f>Instructions!$B$9</f>
        <v>750</v>
      </c>
      <c r="N22" s="48">
        <f>Instructions!$B$10</f>
        <v>300</v>
      </c>
      <c r="O22" s="49">
        <f>Instructions!$B$11</f>
        <v>5.0000000000000001E-3</v>
      </c>
      <c r="Q22" s="34">
        <f t="shared" si="6"/>
        <v>10</v>
      </c>
    </row>
    <row r="23" spans="1:17" x14ac:dyDescent="0.25">
      <c r="A23" s="72">
        <f t="shared" si="7"/>
        <v>43754</v>
      </c>
      <c r="B23" s="49">
        <f t="shared" si="5"/>
        <v>1</v>
      </c>
      <c r="C23" s="47">
        <v>0</v>
      </c>
      <c r="D23" s="48">
        <f t="shared" si="0"/>
        <v>2307.743535318762</v>
      </c>
      <c r="E23" s="48">
        <f t="shared" si="1"/>
        <v>668.69249232821767</v>
      </c>
      <c r="F23" s="48">
        <f t="shared" si="2"/>
        <v>686.07716789283234</v>
      </c>
      <c r="G23" s="48">
        <f t="shared" si="3"/>
        <v>618.19361364486144</v>
      </c>
      <c r="H23" s="49">
        <f t="shared" si="4"/>
        <v>2.5041650255942741E-3</v>
      </c>
      <c r="J23" s="49">
        <f>Instructions!$B$6</f>
        <v>0.99</v>
      </c>
      <c r="K23" s="49">
        <f>Instructions!$B$7</f>
        <v>0.01</v>
      </c>
      <c r="L23" s="48">
        <f>Instructions!$B$8</f>
        <v>750</v>
      </c>
      <c r="M23" s="48">
        <f>Instructions!$B$9</f>
        <v>750</v>
      </c>
      <c r="N23" s="48">
        <f>Instructions!$B$10</f>
        <v>300</v>
      </c>
      <c r="O23" s="49">
        <f>Instructions!$B$11</f>
        <v>5.0000000000000001E-3</v>
      </c>
      <c r="Q23" s="34">
        <f t="shared" si="6"/>
        <v>10</v>
      </c>
    </row>
    <row r="24" spans="1:17" x14ac:dyDescent="0.25">
      <c r="A24" s="72">
        <f t="shared" si="7"/>
        <v>43755</v>
      </c>
      <c r="B24" s="49">
        <f t="shared" si="5"/>
        <v>1</v>
      </c>
      <c r="C24" s="47">
        <v>0</v>
      </c>
      <c r="D24" s="48">
        <f t="shared" si="0"/>
        <v>2280.1696655729725</v>
      </c>
      <c r="E24" s="48">
        <f t="shared" si="1"/>
        <v>648.33698203447216</v>
      </c>
      <c r="F24" s="48">
        <f t="shared" si="2"/>
        <v>726.83012253888512</v>
      </c>
      <c r="G24" s="48">
        <f t="shared" si="3"/>
        <v>542.14322266569536</v>
      </c>
      <c r="H24" s="49">
        <f t="shared" si="4"/>
        <v>2.4553884747167136E-3</v>
      </c>
      <c r="J24" s="49">
        <f>Instructions!$B$6</f>
        <v>0.99</v>
      </c>
      <c r="K24" s="49">
        <f>Instructions!$B$7</f>
        <v>0.01</v>
      </c>
      <c r="L24" s="48">
        <f>Instructions!$B$8</f>
        <v>750</v>
      </c>
      <c r="M24" s="48">
        <f>Instructions!$B$9</f>
        <v>750</v>
      </c>
      <c r="N24" s="48">
        <f>Instructions!$B$10</f>
        <v>300</v>
      </c>
      <c r="O24" s="49">
        <f>Instructions!$B$11</f>
        <v>5.0000000000000001E-3</v>
      </c>
      <c r="Q24" s="34">
        <f t="shared" si="6"/>
        <v>10</v>
      </c>
    </row>
    <row r="25" spans="1:17" x14ac:dyDescent="0.25">
      <c r="A25" s="72">
        <f t="shared" si="7"/>
        <v>43756</v>
      </c>
      <c r="B25" s="49">
        <f t="shared" si="5"/>
        <v>1</v>
      </c>
      <c r="C25" s="47">
        <v>0</v>
      </c>
      <c r="D25" s="48">
        <f t="shared" si="0"/>
        <v>2273.8072997162894</v>
      </c>
      <c r="E25" s="48">
        <f t="shared" si="1"/>
        <v>651.04621730123881</v>
      </c>
      <c r="F25" s="48">
        <f t="shared" si="2"/>
        <v>647.50052980506086</v>
      </c>
      <c r="G25" s="48">
        <f t="shared" si="3"/>
        <v>563.81406513822674</v>
      </c>
      <c r="H25" s="49">
        <f t="shared" si="4"/>
        <v>2.4152614399617837E-3</v>
      </c>
      <c r="J25" s="49">
        <f>Instructions!$B$6</f>
        <v>0.99</v>
      </c>
      <c r="K25" s="49">
        <f>Instructions!$B$7</f>
        <v>0.01</v>
      </c>
      <c r="L25" s="48">
        <f>Instructions!$B$8</f>
        <v>750</v>
      </c>
      <c r="M25" s="48">
        <f>Instructions!$B$9</f>
        <v>750</v>
      </c>
      <c r="N25" s="48">
        <f>Instructions!$B$10</f>
        <v>300</v>
      </c>
      <c r="O25" s="49">
        <f>Instructions!$B$11</f>
        <v>5.0000000000000001E-3</v>
      </c>
      <c r="Q25" s="34">
        <f t="shared" si="6"/>
        <v>10</v>
      </c>
    </row>
    <row r="26" spans="1:17" x14ac:dyDescent="0.25">
      <c r="A26" s="72">
        <f t="shared" si="7"/>
        <v>43757</v>
      </c>
      <c r="B26" s="49">
        <f t="shared" si="5"/>
        <v>1</v>
      </c>
      <c r="C26" s="47">
        <v>0</v>
      </c>
      <c r="D26" s="48">
        <f t="shared" si="0"/>
        <v>2369.0860415621019</v>
      </c>
      <c r="E26" s="48">
        <f t="shared" si="1"/>
        <v>691.6792613911681</v>
      </c>
      <c r="F26" s="48">
        <f t="shared" si="2"/>
        <v>652.41304397820784</v>
      </c>
      <c r="G26" s="48">
        <f t="shared" si="3"/>
        <v>519.35932511706562</v>
      </c>
      <c r="H26" s="49">
        <f t="shared" si="4"/>
        <v>2.532496917173339E-3</v>
      </c>
      <c r="J26" s="49">
        <f>Instructions!$B$6</f>
        <v>0.99</v>
      </c>
      <c r="K26" s="49">
        <f>Instructions!$B$7</f>
        <v>0.01</v>
      </c>
      <c r="L26" s="48">
        <f>Instructions!$B$8</f>
        <v>750</v>
      </c>
      <c r="M26" s="48">
        <f>Instructions!$B$9</f>
        <v>750</v>
      </c>
      <c r="N26" s="48">
        <f>Instructions!$B$10</f>
        <v>300</v>
      </c>
      <c r="O26" s="49">
        <f>Instructions!$B$11</f>
        <v>5.0000000000000001E-3</v>
      </c>
      <c r="Q26" s="34">
        <f t="shared" si="6"/>
        <v>10</v>
      </c>
    </row>
    <row r="27" spans="1:17" x14ac:dyDescent="0.25">
      <c r="A27" s="72">
        <f t="shared" si="7"/>
        <v>43758</v>
      </c>
      <c r="B27" s="49">
        <f t="shared" si="5"/>
        <v>1</v>
      </c>
      <c r="C27" s="47">
        <v>0</v>
      </c>
      <c r="D27" s="48">
        <f t="shared" si="0"/>
        <v>2232.4075553494631</v>
      </c>
      <c r="E27" s="48">
        <f t="shared" si="1"/>
        <v>686.53653396985703</v>
      </c>
      <c r="F27" s="48">
        <f t="shared" si="2"/>
        <v>644.96008080964577</v>
      </c>
      <c r="G27" s="48">
        <f t="shared" si="3"/>
        <v>484.16254510962045</v>
      </c>
      <c r="H27" s="49">
        <f t="shared" si="4"/>
        <v>2.5870622875827937E-3</v>
      </c>
      <c r="J27" s="49">
        <f>Instructions!$B$6</f>
        <v>0.99</v>
      </c>
      <c r="K27" s="49">
        <f>Instructions!$B$7</f>
        <v>0.01</v>
      </c>
      <c r="L27" s="48">
        <f>Instructions!$B$8</f>
        <v>750</v>
      </c>
      <c r="M27" s="48">
        <f>Instructions!$B$9</f>
        <v>750</v>
      </c>
      <c r="N27" s="48">
        <f>Instructions!$B$10</f>
        <v>300</v>
      </c>
      <c r="O27" s="49">
        <f>Instructions!$B$11</f>
        <v>5.0000000000000001E-3</v>
      </c>
      <c r="Q27" s="34">
        <f t="shared" si="6"/>
        <v>10</v>
      </c>
    </row>
    <row r="28" spans="1:17" x14ac:dyDescent="0.25">
      <c r="A28" s="72">
        <f t="shared" si="7"/>
        <v>43759</v>
      </c>
      <c r="B28" s="49">
        <f t="shared" si="5"/>
        <v>1</v>
      </c>
      <c r="C28" s="47">
        <v>0</v>
      </c>
      <c r="D28" s="48">
        <f t="shared" si="0"/>
        <v>2431.8963127145994</v>
      </c>
      <c r="E28" s="48">
        <f t="shared" si="1"/>
        <v>681.18946263212172</v>
      </c>
      <c r="F28" s="48">
        <f t="shared" si="2"/>
        <v>700.04281986942908</v>
      </c>
      <c r="G28" s="48">
        <f t="shared" si="3"/>
        <v>591.11162735638811</v>
      </c>
      <c r="H28" s="49">
        <f t="shared" si="4"/>
        <v>2.5523547268420411E-3</v>
      </c>
      <c r="J28" s="49">
        <f>Instructions!$B$6</f>
        <v>0.99</v>
      </c>
      <c r="K28" s="49">
        <f>Instructions!$B$7</f>
        <v>0.01</v>
      </c>
      <c r="L28" s="48">
        <f>Instructions!$B$8</f>
        <v>750</v>
      </c>
      <c r="M28" s="48">
        <f>Instructions!$B$9</f>
        <v>750</v>
      </c>
      <c r="N28" s="48">
        <f>Instructions!$B$10</f>
        <v>300</v>
      </c>
      <c r="O28" s="49">
        <f>Instructions!$B$11</f>
        <v>5.0000000000000001E-3</v>
      </c>
      <c r="Q28" s="34">
        <f t="shared" si="6"/>
        <v>10</v>
      </c>
    </row>
    <row r="29" spans="1:17" x14ac:dyDescent="0.25">
      <c r="A29" s="72">
        <f t="shared" si="7"/>
        <v>43760</v>
      </c>
      <c r="B29" s="49">
        <f t="shared" si="5"/>
        <v>0.9807010609727661</v>
      </c>
      <c r="C29" s="47">
        <v>1.9298939027233869E-2</v>
      </c>
      <c r="D29" s="48">
        <f t="shared" si="0"/>
        <v>2233.9554906137114</v>
      </c>
      <c r="E29" s="48">
        <f t="shared" si="1"/>
        <v>658.26261979393826</v>
      </c>
      <c r="F29" s="48">
        <f t="shared" si="2"/>
        <v>626.31717912235524</v>
      </c>
      <c r="G29" s="48">
        <f t="shared" si="3"/>
        <v>529.03628660726372</v>
      </c>
      <c r="H29" s="49">
        <f t="shared" si="4"/>
        <v>2.5012773173460324E-3</v>
      </c>
      <c r="J29" s="49">
        <f>Instructions!$B$6</f>
        <v>0.99</v>
      </c>
      <c r="K29" s="49">
        <f>Instructions!$B$7</f>
        <v>0.01</v>
      </c>
      <c r="L29" s="48">
        <f>Instructions!$B$8</f>
        <v>750</v>
      </c>
      <c r="M29" s="48">
        <f>Instructions!$B$9</f>
        <v>750</v>
      </c>
      <c r="N29" s="48">
        <f>Instructions!$B$10</f>
        <v>300</v>
      </c>
      <c r="O29" s="49">
        <f>Instructions!$B$11</f>
        <v>5.0000000000000001E-3</v>
      </c>
      <c r="Q29" s="34">
        <f t="shared" si="6"/>
        <v>10</v>
      </c>
    </row>
    <row r="30" spans="1:17" x14ac:dyDescent="0.25">
      <c r="A30" s="72">
        <f t="shared" si="7"/>
        <v>43761</v>
      </c>
      <c r="B30" s="49">
        <f t="shared" si="5"/>
        <v>1</v>
      </c>
      <c r="C30" s="47">
        <v>0</v>
      </c>
      <c r="D30" s="48">
        <f t="shared" si="0"/>
        <v>2254.6681528455251</v>
      </c>
      <c r="E30" s="48">
        <f t="shared" si="1"/>
        <v>679.36868783038847</v>
      </c>
      <c r="F30" s="48">
        <f t="shared" si="2"/>
        <v>658.39596904456016</v>
      </c>
      <c r="G30" s="48">
        <f t="shared" si="3"/>
        <v>467.31012921725494</v>
      </c>
      <c r="H30" s="49">
        <f t="shared" si="4"/>
        <v>2.6546648186252736E-3</v>
      </c>
      <c r="J30" s="49">
        <f>Instructions!$B$6</f>
        <v>0.99</v>
      </c>
      <c r="K30" s="49">
        <f>Instructions!$B$7</f>
        <v>0.01</v>
      </c>
      <c r="L30" s="48">
        <f>Instructions!$B$8</f>
        <v>750</v>
      </c>
      <c r="M30" s="48">
        <f>Instructions!$B$9</f>
        <v>750</v>
      </c>
      <c r="N30" s="48">
        <f>Instructions!$B$10</f>
        <v>300</v>
      </c>
      <c r="O30" s="49">
        <f>Instructions!$B$11</f>
        <v>5.0000000000000001E-3</v>
      </c>
      <c r="Q30" s="34">
        <f t="shared" si="6"/>
        <v>10</v>
      </c>
    </row>
    <row r="31" spans="1:17" x14ac:dyDescent="0.25">
      <c r="A31" s="72">
        <f t="shared" si="7"/>
        <v>43762</v>
      </c>
      <c r="B31" s="49">
        <f t="shared" si="5"/>
        <v>1</v>
      </c>
      <c r="C31" s="47">
        <v>0</v>
      </c>
      <c r="D31" s="48">
        <f t="shared" si="0"/>
        <v>2218.8730718472539</v>
      </c>
      <c r="E31" s="48">
        <f t="shared" si="1"/>
        <v>684.92021464367679</v>
      </c>
      <c r="F31" s="48">
        <f t="shared" si="2"/>
        <v>728.6188799046281</v>
      </c>
      <c r="G31" s="48">
        <f t="shared" si="3"/>
        <v>613.8682156400946</v>
      </c>
      <c r="H31" s="49">
        <f t="shared" si="4"/>
        <v>2.6058548942805904E-3</v>
      </c>
      <c r="J31" s="49">
        <f>Instructions!$B$6</f>
        <v>0.99</v>
      </c>
      <c r="K31" s="49">
        <f>Instructions!$B$7</f>
        <v>0.01</v>
      </c>
      <c r="L31" s="48">
        <f>Instructions!$B$8</f>
        <v>750</v>
      </c>
      <c r="M31" s="48">
        <f>Instructions!$B$9</f>
        <v>750</v>
      </c>
      <c r="N31" s="48">
        <f>Instructions!$B$10</f>
        <v>300</v>
      </c>
      <c r="O31" s="49">
        <f>Instructions!$B$11</f>
        <v>5.0000000000000001E-3</v>
      </c>
      <c r="Q31" s="34">
        <f t="shared" si="6"/>
        <v>10</v>
      </c>
    </row>
    <row r="32" spans="1:17" x14ac:dyDescent="0.25">
      <c r="A32" s="72">
        <f t="shared" si="7"/>
        <v>43763</v>
      </c>
      <c r="B32" s="49">
        <f t="shared" si="5"/>
        <v>1</v>
      </c>
      <c r="C32" s="47">
        <v>0</v>
      </c>
      <c r="D32" s="48">
        <f t="shared" si="0"/>
        <v>2388.1308326620374</v>
      </c>
      <c r="E32" s="48">
        <f t="shared" si="1"/>
        <v>677.47617762216862</v>
      </c>
      <c r="F32" s="48">
        <f t="shared" si="2"/>
        <v>653.7022339294756</v>
      </c>
      <c r="G32" s="48">
        <f t="shared" si="3"/>
        <v>574.87544945113495</v>
      </c>
      <c r="H32" s="49">
        <f t="shared" si="4"/>
        <v>2.527887931105735E-3</v>
      </c>
      <c r="J32" s="49">
        <f>Instructions!$B$6</f>
        <v>0.99</v>
      </c>
      <c r="K32" s="49">
        <f>Instructions!$B$7</f>
        <v>0.01</v>
      </c>
      <c r="L32" s="48">
        <f>Instructions!$B$8</f>
        <v>750</v>
      </c>
      <c r="M32" s="48">
        <f>Instructions!$B$9</f>
        <v>750</v>
      </c>
      <c r="N32" s="48">
        <f>Instructions!$B$10</f>
        <v>300</v>
      </c>
      <c r="O32" s="49">
        <f>Instructions!$B$11</f>
        <v>5.0000000000000001E-3</v>
      </c>
      <c r="Q32" s="34">
        <f t="shared" si="6"/>
        <v>10</v>
      </c>
    </row>
    <row r="33" spans="1:17" x14ac:dyDescent="0.25">
      <c r="A33" s="72">
        <f t="shared" si="7"/>
        <v>43764</v>
      </c>
      <c r="B33" s="49">
        <f t="shared" si="5"/>
        <v>1</v>
      </c>
      <c r="C33" s="47">
        <v>0</v>
      </c>
      <c r="D33" s="48">
        <f t="shared" si="0"/>
        <v>2345.6635329294472</v>
      </c>
      <c r="E33" s="48">
        <f t="shared" si="1"/>
        <v>658.1672598549842</v>
      </c>
      <c r="F33" s="48">
        <f t="shared" si="2"/>
        <v>643.74297229334627</v>
      </c>
      <c r="G33" s="48">
        <f t="shared" si="3"/>
        <v>526.09253215526871</v>
      </c>
      <c r="H33" s="49">
        <f t="shared" si="4"/>
        <v>2.4516946969136305E-3</v>
      </c>
      <c r="J33" s="49">
        <f>Instructions!$B$6</f>
        <v>0.99</v>
      </c>
      <c r="K33" s="49">
        <f>Instructions!$B$7</f>
        <v>0.01</v>
      </c>
      <c r="L33" s="48">
        <f>Instructions!$B$8</f>
        <v>750</v>
      </c>
      <c r="M33" s="48">
        <f>Instructions!$B$9</f>
        <v>750</v>
      </c>
      <c r="N33" s="48">
        <f>Instructions!$B$10</f>
        <v>300</v>
      </c>
      <c r="O33" s="49">
        <f>Instructions!$B$11</f>
        <v>5.0000000000000001E-3</v>
      </c>
      <c r="Q33" s="34">
        <f t="shared" si="6"/>
        <v>10</v>
      </c>
    </row>
    <row r="34" spans="1:17" x14ac:dyDescent="0.25">
      <c r="A34" s="72">
        <f t="shared" si="7"/>
        <v>43765</v>
      </c>
      <c r="B34" s="49">
        <f t="shared" si="5"/>
        <v>1</v>
      </c>
      <c r="C34" s="47">
        <v>0</v>
      </c>
      <c r="D34" s="48">
        <f t="shared" si="0"/>
        <v>2260.1412562587179</v>
      </c>
      <c r="E34" s="48">
        <f t="shared" si="1"/>
        <v>697.67637712726605</v>
      </c>
      <c r="F34" s="48">
        <f t="shared" si="2"/>
        <v>726.73519461395631</v>
      </c>
      <c r="G34" s="48">
        <f t="shared" si="3"/>
        <v>546.0154001193863</v>
      </c>
      <c r="H34" s="49">
        <f t="shared" si="4"/>
        <v>2.61327046294911E-3</v>
      </c>
      <c r="J34" s="49">
        <f>Instructions!$B$6</f>
        <v>0.99</v>
      </c>
      <c r="K34" s="49">
        <f>Instructions!$B$7</f>
        <v>0.01</v>
      </c>
      <c r="L34" s="48">
        <f>Instructions!$B$8</f>
        <v>750</v>
      </c>
      <c r="M34" s="48">
        <f>Instructions!$B$9</f>
        <v>750</v>
      </c>
      <c r="N34" s="48">
        <f>Instructions!$B$10</f>
        <v>300</v>
      </c>
      <c r="O34" s="49">
        <f>Instructions!$B$11</f>
        <v>5.0000000000000001E-3</v>
      </c>
      <c r="Q34" s="34">
        <f t="shared" si="6"/>
        <v>10</v>
      </c>
    </row>
    <row r="35" spans="1:17" x14ac:dyDescent="0.25">
      <c r="A35" s="72">
        <f t="shared" si="7"/>
        <v>43766</v>
      </c>
      <c r="B35" s="49">
        <f t="shared" si="5"/>
        <v>0.99482873193396903</v>
      </c>
      <c r="C35" s="47">
        <v>5.1712680660310007E-3</v>
      </c>
      <c r="D35" s="48">
        <f t="shared" si="0"/>
        <v>2345.2576638035894</v>
      </c>
      <c r="E35" s="48">
        <f t="shared" si="1"/>
        <v>655.53774645478302</v>
      </c>
      <c r="F35" s="48">
        <f t="shared" si="2"/>
        <v>727.96937087002323</v>
      </c>
      <c r="G35" s="48">
        <f t="shared" si="3"/>
        <v>538.25153013912632</v>
      </c>
      <c r="H35" s="49">
        <f t="shared" si="4"/>
        <v>2.523743980553681E-3</v>
      </c>
      <c r="J35" s="49">
        <f>Instructions!$B$6</f>
        <v>0.99</v>
      </c>
      <c r="K35" s="49">
        <f>Instructions!$B$7</f>
        <v>0.01</v>
      </c>
      <c r="L35" s="48">
        <f>Instructions!$B$8</f>
        <v>750</v>
      </c>
      <c r="M35" s="48">
        <f>Instructions!$B$9</f>
        <v>750</v>
      </c>
      <c r="N35" s="48">
        <f>Instructions!$B$10</f>
        <v>300</v>
      </c>
      <c r="O35" s="49">
        <f>Instructions!$B$11</f>
        <v>5.0000000000000001E-3</v>
      </c>
      <c r="Q35" s="34">
        <f t="shared" si="6"/>
        <v>10</v>
      </c>
    </row>
    <row r="36" spans="1:17" x14ac:dyDescent="0.25">
      <c r="A36" s="72">
        <f t="shared" si="7"/>
        <v>43767</v>
      </c>
      <c r="B36" s="49">
        <f t="shared" si="5"/>
        <v>1</v>
      </c>
      <c r="C36" s="47">
        <v>0</v>
      </c>
      <c r="D36" s="48">
        <f t="shared" si="0"/>
        <v>2285.0640245843219</v>
      </c>
      <c r="E36" s="48">
        <f t="shared" si="1"/>
        <v>681.12093123749821</v>
      </c>
      <c r="F36" s="48">
        <f t="shared" si="2"/>
        <v>710.47707870491695</v>
      </c>
      <c r="G36" s="48">
        <f t="shared" si="3"/>
        <v>561.19614288287926</v>
      </c>
      <c r="H36" s="49">
        <f t="shared" si="4"/>
        <v>2.647016187616208E-3</v>
      </c>
      <c r="J36" s="49">
        <f>Instructions!$B$6</f>
        <v>0.99</v>
      </c>
      <c r="K36" s="49">
        <f>Instructions!$B$7</f>
        <v>0.01</v>
      </c>
      <c r="L36" s="48">
        <f>Instructions!$B$8</f>
        <v>750</v>
      </c>
      <c r="M36" s="48">
        <f>Instructions!$B$9</f>
        <v>750</v>
      </c>
      <c r="N36" s="48">
        <f>Instructions!$B$10</f>
        <v>300</v>
      </c>
      <c r="O36" s="49">
        <f>Instructions!$B$11</f>
        <v>5.0000000000000001E-3</v>
      </c>
      <c r="Q36" s="34">
        <f t="shared" si="6"/>
        <v>10</v>
      </c>
    </row>
    <row r="37" spans="1:17" x14ac:dyDescent="0.25">
      <c r="A37" s="72">
        <f t="shared" si="7"/>
        <v>43768</v>
      </c>
      <c r="B37" s="49">
        <f t="shared" si="5"/>
        <v>1</v>
      </c>
      <c r="C37" s="47">
        <v>0</v>
      </c>
      <c r="D37" s="48">
        <f t="shared" si="0"/>
        <v>2275.890665718242</v>
      </c>
      <c r="E37" s="48">
        <f t="shared" si="1"/>
        <v>649.61885908989211</v>
      </c>
      <c r="F37" s="48">
        <f t="shared" si="2"/>
        <v>671.52858305071186</v>
      </c>
      <c r="G37" s="48">
        <f t="shared" si="3"/>
        <v>543.02640531301472</v>
      </c>
      <c r="H37" s="49">
        <f t="shared" si="4"/>
        <v>2.6276956965757842E-3</v>
      </c>
      <c r="J37" s="49">
        <f>Instructions!$B$6</f>
        <v>0.99</v>
      </c>
      <c r="K37" s="49">
        <f>Instructions!$B$7</f>
        <v>0.01</v>
      </c>
      <c r="L37" s="48">
        <f>Instructions!$B$8</f>
        <v>750</v>
      </c>
      <c r="M37" s="48">
        <f>Instructions!$B$9</f>
        <v>750</v>
      </c>
      <c r="N37" s="48">
        <f>Instructions!$B$10</f>
        <v>300</v>
      </c>
      <c r="O37" s="49">
        <f>Instructions!$B$11</f>
        <v>5.0000000000000001E-3</v>
      </c>
      <c r="Q37" s="34">
        <f t="shared" si="6"/>
        <v>10</v>
      </c>
    </row>
    <row r="38" spans="1:17" x14ac:dyDescent="0.25">
      <c r="A38" s="72">
        <f t="shared" si="7"/>
        <v>43769</v>
      </c>
      <c r="B38" s="49">
        <f t="shared" si="5"/>
        <v>1</v>
      </c>
      <c r="C38" s="47">
        <v>0</v>
      </c>
      <c r="D38" s="48">
        <f t="shared" si="0"/>
        <v>2283.203156103114</v>
      </c>
      <c r="E38" s="48">
        <f t="shared" si="1"/>
        <v>660.18832575649833</v>
      </c>
      <c r="F38" s="48">
        <f t="shared" si="2"/>
        <v>655.37454708050745</v>
      </c>
      <c r="G38" s="48">
        <f t="shared" si="3"/>
        <v>599.99008881427324</v>
      </c>
      <c r="H38" s="49">
        <f t="shared" si="4"/>
        <v>2.614131623322627E-3</v>
      </c>
      <c r="J38" s="49">
        <f>Instructions!$B$6</f>
        <v>0.99</v>
      </c>
      <c r="K38" s="49">
        <f>Instructions!$B$7</f>
        <v>0.01</v>
      </c>
      <c r="L38" s="48">
        <f>Instructions!$B$8</f>
        <v>750</v>
      </c>
      <c r="M38" s="48">
        <f>Instructions!$B$9</f>
        <v>750</v>
      </c>
      <c r="N38" s="48">
        <f>Instructions!$B$10</f>
        <v>300</v>
      </c>
      <c r="O38" s="49">
        <f>Instructions!$B$11</f>
        <v>5.0000000000000001E-3</v>
      </c>
      <c r="Q38" s="34">
        <f t="shared" si="6"/>
        <v>10</v>
      </c>
    </row>
    <row r="39" spans="1:17" x14ac:dyDescent="0.25">
      <c r="A39" s="72">
        <f t="shared" si="7"/>
        <v>43770</v>
      </c>
      <c r="B39" s="49">
        <f t="shared" si="5"/>
        <v>0.99767593113733477</v>
      </c>
      <c r="C39" s="47">
        <v>2.3240688626652312E-3</v>
      </c>
      <c r="D39" s="48">
        <f t="shared" si="0"/>
        <v>2268.5500780831594</v>
      </c>
      <c r="E39" s="48">
        <f t="shared" si="1"/>
        <v>668.880929974884</v>
      </c>
      <c r="F39" s="48">
        <f t="shared" si="2"/>
        <v>677.49809257097297</v>
      </c>
      <c r="G39" s="48">
        <f t="shared" si="3"/>
        <v>531.66666666666663</v>
      </c>
      <c r="H39" s="49">
        <f t="shared" si="4"/>
        <v>2.5620113120214459E-3</v>
      </c>
      <c r="J39" s="49">
        <f>Instructions!$B$6</f>
        <v>0.99</v>
      </c>
      <c r="K39" s="49">
        <f>Instructions!$B$7</f>
        <v>0.01</v>
      </c>
      <c r="L39" s="48">
        <f>Instructions!$B$8</f>
        <v>750</v>
      </c>
      <c r="M39" s="48">
        <f>Instructions!$B$9</f>
        <v>750</v>
      </c>
      <c r="N39" s="48">
        <f>Instructions!$B$10</f>
        <v>300</v>
      </c>
      <c r="O39" s="49">
        <f>Instructions!$B$11</f>
        <v>5.0000000000000001E-3</v>
      </c>
      <c r="Q39" s="34">
        <f t="shared" si="6"/>
        <v>11</v>
      </c>
    </row>
    <row r="40" spans="1:17" x14ac:dyDescent="0.25">
      <c r="A40" s="72">
        <f t="shared" si="7"/>
        <v>43771</v>
      </c>
      <c r="B40" s="49">
        <f t="shared" si="5"/>
        <v>1</v>
      </c>
      <c r="C40" s="47">
        <v>0</v>
      </c>
      <c r="D40" s="48">
        <f t="shared" ref="D40:D71" si="8">IFERROR((SUMPRODUCT(--(date=$A40),--(service="PISP"),--(used="Y"),--(version=$L$3),response)/SUMPRODUCT(--(date=$A40),--(service="PISP"),--(used="Y"),--(version=$L$3),volume)),NA())</f>
        <v>2116.7004786985563</v>
      </c>
      <c r="E40" s="48">
        <f t="shared" ref="E40:E71" si="9">IFERROR(SUMIFS(response, date, $A40, service,"=PISP", used, "=Y", version, $L$3,EndpointReported,"&lt;&gt;57",EndpointReported,"&lt;&gt;58",EndpointReported,"&lt;&gt;59",EndpointReported,"&lt;&gt;85")/SUMIFS(volume, date,$A40,service,"=PISP",used,"=Y",version,$L$3,EndpointReported,"&lt;&gt;57",EndpointReported,"&lt;&gt;58",EndpointReported,"&lt;&gt;59",EndpointReported,"&lt;&gt;85"),NA())</f>
        <v>629.61510429705709</v>
      </c>
      <c r="F40" s="48">
        <f t="shared" ref="F40:F71" si="10">IFERROR((SUMPRODUCT(--(date=$A40),--(service="AISP"),--(used="Y"),--(version=$L$3),response)/SUMPRODUCT(--(date=$A40),--(service="AISP"),--(used="Y"),--(version=$L$3),volume)),NA())</f>
        <v>726.04183811211283</v>
      </c>
      <c r="G40" s="48">
        <f t="shared" ref="G40:G71" si="11">IFERROR((SUMPRODUCT(--(date=$A40),--(service="CoF"),--(used="Y"),--(version=$L$3),response)/SUMPRODUCT(--(date=$A40),--(service="CoF"),--(used="Y"),--(version=$L$3),volume)),NA())</f>
        <v>512.96339799538509</v>
      </c>
      <c r="H40" s="49">
        <f t="shared" ref="H40:H71" si="12">IFERROR((SUMIFS(error, date,A40,version,$L$3)/SUMIFS(volume, date,A40,version,$L$3)),NA())</f>
        <v>2.6457556725067704E-3</v>
      </c>
      <c r="J40" s="49">
        <f>Instructions!$B$6</f>
        <v>0.99</v>
      </c>
      <c r="K40" s="49">
        <f>Instructions!$B$7</f>
        <v>0.01</v>
      </c>
      <c r="L40" s="48">
        <f>Instructions!$B$8</f>
        <v>750</v>
      </c>
      <c r="M40" s="48">
        <f>Instructions!$B$9</f>
        <v>750</v>
      </c>
      <c r="N40" s="48">
        <f>Instructions!$B$10</f>
        <v>300</v>
      </c>
      <c r="O40" s="49">
        <f>Instructions!$B$11</f>
        <v>5.0000000000000001E-3</v>
      </c>
      <c r="Q40" s="34">
        <f t="shared" si="6"/>
        <v>11</v>
      </c>
    </row>
    <row r="41" spans="1:17" x14ac:dyDescent="0.25">
      <c r="A41" s="72">
        <f t="shared" si="7"/>
        <v>43772</v>
      </c>
      <c r="B41" s="49">
        <f t="shared" si="5"/>
        <v>1</v>
      </c>
      <c r="C41" s="47">
        <v>0</v>
      </c>
      <c r="D41" s="48">
        <f t="shared" si="8"/>
        <v>2320.4416794477925</v>
      </c>
      <c r="E41" s="48">
        <f t="shared" si="9"/>
        <v>658.73398812389553</v>
      </c>
      <c r="F41" s="48">
        <f t="shared" si="10"/>
        <v>710.64585309438314</v>
      </c>
      <c r="G41" s="48">
        <f t="shared" si="11"/>
        <v>570.52674270411876</v>
      </c>
      <c r="H41" s="49">
        <f t="shared" si="12"/>
        <v>2.666601937205255E-3</v>
      </c>
      <c r="J41" s="49">
        <f>Instructions!$B$6</f>
        <v>0.99</v>
      </c>
      <c r="K41" s="49">
        <f>Instructions!$B$7</f>
        <v>0.01</v>
      </c>
      <c r="L41" s="48">
        <f>Instructions!$B$8</f>
        <v>750</v>
      </c>
      <c r="M41" s="48">
        <f>Instructions!$B$9</f>
        <v>750</v>
      </c>
      <c r="N41" s="48">
        <f>Instructions!$B$10</f>
        <v>300</v>
      </c>
      <c r="O41" s="49">
        <f>Instructions!$B$11</f>
        <v>5.0000000000000001E-3</v>
      </c>
      <c r="Q41" s="34">
        <f t="shared" si="6"/>
        <v>11</v>
      </c>
    </row>
    <row r="42" spans="1:17" x14ac:dyDescent="0.25">
      <c r="A42" s="72">
        <f t="shared" si="7"/>
        <v>43773</v>
      </c>
      <c r="B42" s="49">
        <f t="shared" si="5"/>
        <v>1</v>
      </c>
      <c r="C42" s="47">
        <v>0</v>
      </c>
      <c r="D42" s="48">
        <f t="shared" si="8"/>
        <v>2216.8146241299582</v>
      </c>
      <c r="E42" s="48">
        <f t="shared" si="9"/>
        <v>689.03936521695618</v>
      </c>
      <c r="F42" s="48">
        <f t="shared" si="10"/>
        <v>681.91394678683002</v>
      </c>
      <c r="G42" s="48">
        <f t="shared" si="11"/>
        <v>475.94786507557478</v>
      </c>
      <c r="H42" s="49">
        <f t="shared" si="12"/>
        <v>2.6437474750219533E-3</v>
      </c>
      <c r="J42" s="49">
        <f>Instructions!$B$6</f>
        <v>0.99</v>
      </c>
      <c r="K42" s="49">
        <f>Instructions!$B$7</f>
        <v>0.01</v>
      </c>
      <c r="L42" s="48">
        <f>Instructions!$B$8</f>
        <v>750</v>
      </c>
      <c r="M42" s="48">
        <f>Instructions!$B$9</f>
        <v>750</v>
      </c>
      <c r="N42" s="48">
        <f>Instructions!$B$10</f>
        <v>300</v>
      </c>
      <c r="O42" s="49">
        <f>Instructions!$B$11</f>
        <v>5.0000000000000001E-3</v>
      </c>
      <c r="Q42" s="34">
        <f t="shared" si="6"/>
        <v>11</v>
      </c>
    </row>
    <row r="43" spans="1:17" x14ac:dyDescent="0.25">
      <c r="A43" s="72">
        <f t="shared" si="7"/>
        <v>43774</v>
      </c>
      <c r="B43" s="49">
        <f t="shared" si="5"/>
        <v>1</v>
      </c>
      <c r="C43" s="47">
        <v>0</v>
      </c>
      <c r="D43" s="48">
        <f t="shared" si="8"/>
        <v>2182.0467462085048</v>
      </c>
      <c r="E43" s="48">
        <f t="shared" si="9"/>
        <v>668.82459658469145</v>
      </c>
      <c r="F43" s="48">
        <f t="shared" si="10"/>
        <v>658.08068472381046</v>
      </c>
      <c r="G43" s="48">
        <f t="shared" si="11"/>
        <v>495.11683611579565</v>
      </c>
      <c r="H43" s="49">
        <f t="shared" si="12"/>
        <v>2.6823995502596558E-3</v>
      </c>
      <c r="J43" s="49">
        <f>Instructions!$B$6</f>
        <v>0.99</v>
      </c>
      <c r="K43" s="49">
        <f>Instructions!$B$7</f>
        <v>0.01</v>
      </c>
      <c r="L43" s="48">
        <f>Instructions!$B$8</f>
        <v>750</v>
      </c>
      <c r="M43" s="48">
        <f>Instructions!$B$9</f>
        <v>750</v>
      </c>
      <c r="N43" s="48">
        <f>Instructions!$B$10</f>
        <v>300</v>
      </c>
      <c r="O43" s="49">
        <f>Instructions!$B$11</f>
        <v>5.0000000000000001E-3</v>
      </c>
      <c r="Q43" s="34">
        <f t="shared" si="6"/>
        <v>11</v>
      </c>
    </row>
    <row r="44" spans="1:17" x14ac:dyDescent="0.25">
      <c r="A44" s="72">
        <f t="shared" si="7"/>
        <v>43775</v>
      </c>
      <c r="B44" s="49">
        <f t="shared" si="5"/>
        <v>1</v>
      </c>
      <c r="C44" s="47">
        <v>0</v>
      </c>
      <c r="D44" s="48">
        <f t="shared" si="8"/>
        <v>2297.31781969453</v>
      </c>
      <c r="E44" s="48">
        <f t="shared" si="9"/>
        <v>659.046568652117</v>
      </c>
      <c r="F44" s="48">
        <f t="shared" si="10"/>
        <v>650.49035304339827</v>
      </c>
      <c r="G44" s="48">
        <f t="shared" si="11"/>
        <v>516.94395483929566</v>
      </c>
      <c r="H44" s="49">
        <f t="shared" si="12"/>
        <v>2.4668099872151702E-3</v>
      </c>
      <c r="J44" s="49">
        <f>Instructions!$B$6</f>
        <v>0.99</v>
      </c>
      <c r="K44" s="49">
        <f>Instructions!$B$7</f>
        <v>0.01</v>
      </c>
      <c r="L44" s="48">
        <f>Instructions!$B$8</f>
        <v>750</v>
      </c>
      <c r="M44" s="48">
        <f>Instructions!$B$9</f>
        <v>750</v>
      </c>
      <c r="N44" s="48">
        <f>Instructions!$B$10</f>
        <v>300</v>
      </c>
      <c r="O44" s="49">
        <f>Instructions!$B$11</f>
        <v>5.0000000000000001E-3</v>
      </c>
      <c r="Q44" s="34">
        <f t="shared" si="6"/>
        <v>11</v>
      </c>
    </row>
    <row r="45" spans="1:17" x14ac:dyDescent="0.25">
      <c r="A45" s="72">
        <f t="shared" si="7"/>
        <v>43776</v>
      </c>
      <c r="B45" s="49">
        <f t="shared" si="5"/>
        <v>1</v>
      </c>
      <c r="C45" s="47">
        <v>0</v>
      </c>
      <c r="D45" s="48">
        <f t="shared" si="8"/>
        <v>2230.0281001055041</v>
      </c>
      <c r="E45" s="48">
        <f t="shared" si="9"/>
        <v>661.54189054464632</v>
      </c>
      <c r="F45" s="48">
        <f t="shared" si="10"/>
        <v>683.62663042602844</v>
      </c>
      <c r="G45" s="48">
        <f t="shared" si="11"/>
        <v>481.39923674369152</v>
      </c>
      <c r="H45" s="49">
        <f t="shared" si="12"/>
        <v>2.5667856389777308E-3</v>
      </c>
      <c r="J45" s="49">
        <f>Instructions!$B$6</f>
        <v>0.99</v>
      </c>
      <c r="K45" s="49">
        <f>Instructions!$B$7</f>
        <v>0.01</v>
      </c>
      <c r="L45" s="48">
        <f>Instructions!$B$8</f>
        <v>750</v>
      </c>
      <c r="M45" s="48">
        <f>Instructions!$B$9</f>
        <v>750</v>
      </c>
      <c r="N45" s="48">
        <f>Instructions!$B$10</f>
        <v>300</v>
      </c>
      <c r="O45" s="49">
        <f>Instructions!$B$11</f>
        <v>5.0000000000000001E-3</v>
      </c>
      <c r="Q45" s="34">
        <f t="shared" si="6"/>
        <v>11</v>
      </c>
    </row>
    <row r="46" spans="1:17" x14ac:dyDescent="0.25">
      <c r="A46" s="72">
        <f t="shared" si="7"/>
        <v>43777</v>
      </c>
      <c r="B46" s="49">
        <f t="shared" si="5"/>
        <v>0.99727703978319204</v>
      </c>
      <c r="C46" s="47">
        <v>2.7229602168079197E-3</v>
      </c>
      <c r="D46" s="48">
        <f t="shared" si="8"/>
        <v>2160.6027149736892</v>
      </c>
      <c r="E46" s="48">
        <f t="shared" si="9"/>
        <v>646.52300210484827</v>
      </c>
      <c r="F46" s="48">
        <f t="shared" si="10"/>
        <v>737.01048395019779</v>
      </c>
      <c r="G46" s="48">
        <f t="shared" si="11"/>
        <v>484.37690608843604</v>
      </c>
      <c r="H46" s="49">
        <f t="shared" si="12"/>
        <v>2.647062952554458E-3</v>
      </c>
      <c r="J46" s="49">
        <f>Instructions!$B$6</f>
        <v>0.99</v>
      </c>
      <c r="K46" s="49">
        <f>Instructions!$B$7</f>
        <v>0.01</v>
      </c>
      <c r="L46" s="48">
        <f>Instructions!$B$8</f>
        <v>750</v>
      </c>
      <c r="M46" s="48">
        <f>Instructions!$B$9</f>
        <v>750</v>
      </c>
      <c r="N46" s="48">
        <f>Instructions!$B$10</f>
        <v>300</v>
      </c>
      <c r="O46" s="49">
        <f>Instructions!$B$11</f>
        <v>5.0000000000000001E-3</v>
      </c>
      <c r="Q46" s="34">
        <f t="shared" si="6"/>
        <v>11</v>
      </c>
    </row>
    <row r="47" spans="1:17" x14ac:dyDescent="0.25">
      <c r="A47" s="72">
        <f t="shared" si="7"/>
        <v>43778</v>
      </c>
      <c r="B47" s="49">
        <f t="shared" si="5"/>
        <v>1</v>
      </c>
      <c r="C47" s="47">
        <v>0</v>
      </c>
      <c r="D47" s="48">
        <f t="shared" si="8"/>
        <v>2160.6734732261411</v>
      </c>
      <c r="E47" s="48">
        <f t="shared" si="9"/>
        <v>672.39059893751028</v>
      </c>
      <c r="F47" s="48">
        <f t="shared" si="10"/>
        <v>690.86988850807847</v>
      </c>
      <c r="G47" s="48">
        <f t="shared" si="11"/>
        <v>531.12909481627378</v>
      </c>
      <c r="H47" s="49">
        <f t="shared" si="12"/>
        <v>2.4737023108291336E-3</v>
      </c>
      <c r="J47" s="49">
        <f>Instructions!$B$6</f>
        <v>0.99</v>
      </c>
      <c r="K47" s="49">
        <f>Instructions!$B$7</f>
        <v>0.01</v>
      </c>
      <c r="L47" s="48">
        <f>Instructions!$B$8</f>
        <v>750</v>
      </c>
      <c r="M47" s="48">
        <f>Instructions!$B$9</f>
        <v>750</v>
      </c>
      <c r="N47" s="48">
        <f>Instructions!$B$10</f>
        <v>300</v>
      </c>
      <c r="O47" s="49">
        <f>Instructions!$B$11</f>
        <v>5.0000000000000001E-3</v>
      </c>
      <c r="Q47" s="34">
        <f t="shared" si="6"/>
        <v>11</v>
      </c>
    </row>
    <row r="48" spans="1:17" x14ac:dyDescent="0.25">
      <c r="A48" s="72">
        <f t="shared" si="7"/>
        <v>43779</v>
      </c>
      <c r="B48" s="49">
        <f t="shared" si="5"/>
        <v>1</v>
      </c>
      <c r="C48" s="47">
        <v>0</v>
      </c>
      <c r="D48" s="48">
        <f t="shared" si="8"/>
        <v>2229.3318959881813</v>
      </c>
      <c r="E48" s="48">
        <f t="shared" si="9"/>
        <v>653.97522593516146</v>
      </c>
      <c r="F48" s="48">
        <f t="shared" si="10"/>
        <v>670.626757243935</v>
      </c>
      <c r="G48" s="48">
        <f t="shared" si="11"/>
        <v>525.83336362711918</v>
      </c>
      <c r="H48" s="49">
        <f t="shared" si="12"/>
        <v>2.5491176967270116E-3</v>
      </c>
      <c r="J48" s="49">
        <f>Instructions!$B$6</f>
        <v>0.99</v>
      </c>
      <c r="K48" s="49">
        <f>Instructions!$B$7</f>
        <v>0.01</v>
      </c>
      <c r="L48" s="48">
        <f>Instructions!$B$8</f>
        <v>750</v>
      </c>
      <c r="M48" s="48">
        <f>Instructions!$B$9</f>
        <v>750</v>
      </c>
      <c r="N48" s="48">
        <f>Instructions!$B$10</f>
        <v>300</v>
      </c>
      <c r="O48" s="49">
        <f>Instructions!$B$11</f>
        <v>5.0000000000000001E-3</v>
      </c>
      <c r="Q48" s="34">
        <f t="shared" si="6"/>
        <v>11</v>
      </c>
    </row>
    <row r="49" spans="1:17" x14ac:dyDescent="0.25">
      <c r="A49" s="72">
        <f t="shared" si="7"/>
        <v>43780</v>
      </c>
      <c r="B49" s="49">
        <f t="shared" si="5"/>
        <v>0.99308873171732071</v>
      </c>
      <c r="C49" s="47">
        <v>6.9112682826793313E-3</v>
      </c>
      <c r="D49" s="48">
        <f t="shared" si="8"/>
        <v>2108.8421880403753</v>
      </c>
      <c r="E49" s="48">
        <f t="shared" si="9"/>
        <v>672.25223122957971</v>
      </c>
      <c r="F49" s="48">
        <f t="shared" si="10"/>
        <v>690.78310705441629</v>
      </c>
      <c r="G49" s="48">
        <f t="shared" si="11"/>
        <v>515.84184445061339</v>
      </c>
      <c r="H49" s="49">
        <f t="shared" si="12"/>
        <v>2.4835530661209996E-3</v>
      </c>
      <c r="J49" s="49">
        <f>Instructions!$B$6</f>
        <v>0.99</v>
      </c>
      <c r="K49" s="49">
        <f>Instructions!$B$7</f>
        <v>0.01</v>
      </c>
      <c r="L49" s="48">
        <f>Instructions!$B$8</f>
        <v>750</v>
      </c>
      <c r="M49" s="48">
        <f>Instructions!$B$9</f>
        <v>750</v>
      </c>
      <c r="N49" s="48">
        <f>Instructions!$B$10</f>
        <v>300</v>
      </c>
      <c r="O49" s="49">
        <f>Instructions!$B$11</f>
        <v>5.0000000000000001E-3</v>
      </c>
      <c r="Q49" s="34">
        <f t="shared" si="6"/>
        <v>11</v>
      </c>
    </row>
    <row r="50" spans="1:17" x14ac:dyDescent="0.25">
      <c r="A50" s="72">
        <f t="shared" si="7"/>
        <v>43781</v>
      </c>
      <c r="B50" s="49">
        <f t="shared" si="5"/>
        <v>1</v>
      </c>
      <c r="C50" s="47">
        <v>0</v>
      </c>
      <c r="D50" s="48">
        <f t="shared" si="8"/>
        <v>2424.1704692619451</v>
      </c>
      <c r="E50" s="48">
        <f t="shared" si="9"/>
        <v>701.91123369522813</v>
      </c>
      <c r="F50" s="48">
        <f t="shared" si="10"/>
        <v>732.94254431272316</v>
      </c>
      <c r="G50" s="48">
        <f t="shared" si="11"/>
        <v>546.324407324503</v>
      </c>
      <c r="H50" s="49">
        <f t="shared" si="12"/>
        <v>2.6719095476708792E-3</v>
      </c>
      <c r="J50" s="49">
        <f>Instructions!$B$6</f>
        <v>0.99</v>
      </c>
      <c r="K50" s="49">
        <f>Instructions!$B$7</f>
        <v>0.01</v>
      </c>
      <c r="L50" s="48">
        <f>Instructions!$B$8</f>
        <v>750</v>
      </c>
      <c r="M50" s="48">
        <f>Instructions!$B$9</f>
        <v>750</v>
      </c>
      <c r="N50" s="48">
        <f>Instructions!$B$10</f>
        <v>300</v>
      </c>
      <c r="O50" s="49">
        <f>Instructions!$B$11</f>
        <v>5.0000000000000001E-3</v>
      </c>
      <c r="Q50" s="34">
        <f t="shared" si="6"/>
        <v>11</v>
      </c>
    </row>
    <row r="51" spans="1:17" x14ac:dyDescent="0.25">
      <c r="A51" s="72">
        <f t="shared" si="7"/>
        <v>43782</v>
      </c>
      <c r="B51" s="49">
        <f t="shared" si="5"/>
        <v>1</v>
      </c>
      <c r="C51" s="47">
        <v>0</v>
      </c>
      <c r="D51" s="48">
        <f t="shared" si="8"/>
        <v>2273.3419314451662</v>
      </c>
      <c r="E51" s="48">
        <f t="shared" si="9"/>
        <v>641.87066560510846</v>
      </c>
      <c r="F51" s="48">
        <f t="shared" si="10"/>
        <v>652.61595433437765</v>
      </c>
      <c r="G51" s="48">
        <f t="shared" si="11"/>
        <v>536.53017039463589</v>
      </c>
      <c r="H51" s="49">
        <f t="shared" si="12"/>
        <v>2.6607612604673094E-3</v>
      </c>
      <c r="J51" s="49">
        <f>Instructions!$B$6</f>
        <v>0.99</v>
      </c>
      <c r="K51" s="49">
        <f>Instructions!$B$7</f>
        <v>0.01</v>
      </c>
      <c r="L51" s="48">
        <f>Instructions!$B$8</f>
        <v>750</v>
      </c>
      <c r="M51" s="48">
        <f>Instructions!$B$9</f>
        <v>750</v>
      </c>
      <c r="N51" s="48">
        <f>Instructions!$B$10</f>
        <v>300</v>
      </c>
      <c r="O51" s="49">
        <f>Instructions!$B$11</f>
        <v>5.0000000000000001E-3</v>
      </c>
      <c r="Q51" s="34">
        <f t="shared" si="6"/>
        <v>11</v>
      </c>
    </row>
    <row r="52" spans="1:17" x14ac:dyDescent="0.25">
      <c r="A52" s="72">
        <f t="shared" si="7"/>
        <v>43783</v>
      </c>
      <c r="B52" s="49">
        <f t="shared" si="5"/>
        <v>1</v>
      </c>
      <c r="C52" s="47">
        <v>0</v>
      </c>
      <c r="D52" s="48">
        <f t="shared" si="8"/>
        <v>2181.0858325737636</v>
      </c>
      <c r="E52" s="48">
        <f t="shared" si="9"/>
        <v>675.2656334373014</v>
      </c>
      <c r="F52" s="48">
        <f t="shared" si="10"/>
        <v>648.91307515066637</v>
      </c>
      <c r="G52" s="48">
        <f t="shared" si="11"/>
        <v>505.62333910248719</v>
      </c>
      <c r="H52" s="49">
        <f t="shared" si="12"/>
        <v>2.6366698014067061E-3</v>
      </c>
      <c r="J52" s="49">
        <f>Instructions!$B$6</f>
        <v>0.99</v>
      </c>
      <c r="K52" s="49">
        <f>Instructions!$B$7</f>
        <v>0.01</v>
      </c>
      <c r="L52" s="48">
        <f>Instructions!$B$8</f>
        <v>750</v>
      </c>
      <c r="M52" s="48">
        <f>Instructions!$B$9</f>
        <v>750</v>
      </c>
      <c r="N52" s="48">
        <f>Instructions!$B$10</f>
        <v>300</v>
      </c>
      <c r="O52" s="49">
        <f>Instructions!$B$11</f>
        <v>5.0000000000000001E-3</v>
      </c>
      <c r="Q52" s="34">
        <f t="shared" si="6"/>
        <v>11</v>
      </c>
    </row>
    <row r="53" spans="1:17" x14ac:dyDescent="0.25">
      <c r="A53" s="72">
        <f t="shared" si="7"/>
        <v>43784</v>
      </c>
      <c r="B53" s="49">
        <f t="shared" si="5"/>
        <v>1</v>
      </c>
      <c r="C53" s="47">
        <v>0</v>
      </c>
      <c r="D53" s="48">
        <f t="shared" si="8"/>
        <v>2298.2495950998355</v>
      </c>
      <c r="E53" s="48">
        <f t="shared" si="9"/>
        <v>663.09418614861409</v>
      </c>
      <c r="F53" s="48">
        <f t="shared" si="10"/>
        <v>701.49049711028704</v>
      </c>
      <c r="G53" s="48">
        <f t="shared" si="11"/>
        <v>545.84894633504541</v>
      </c>
      <c r="H53" s="49">
        <f t="shared" si="12"/>
        <v>2.5489714064563501E-3</v>
      </c>
      <c r="J53" s="49">
        <f>Instructions!$B$6</f>
        <v>0.99</v>
      </c>
      <c r="K53" s="49">
        <f>Instructions!$B$7</f>
        <v>0.01</v>
      </c>
      <c r="L53" s="48">
        <f>Instructions!$B$8</f>
        <v>750</v>
      </c>
      <c r="M53" s="48">
        <f>Instructions!$B$9</f>
        <v>750</v>
      </c>
      <c r="N53" s="48">
        <f>Instructions!$B$10</f>
        <v>300</v>
      </c>
      <c r="O53" s="49">
        <f>Instructions!$B$11</f>
        <v>5.0000000000000001E-3</v>
      </c>
      <c r="Q53" s="34">
        <f t="shared" si="6"/>
        <v>11</v>
      </c>
    </row>
    <row r="54" spans="1:17" x14ac:dyDescent="0.25">
      <c r="A54" s="72">
        <f t="shared" si="7"/>
        <v>43785</v>
      </c>
      <c r="B54" s="49">
        <f t="shared" si="5"/>
        <v>1</v>
      </c>
      <c r="C54" s="47">
        <v>0</v>
      </c>
      <c r="D54" s="48">
        <f t="shared" si="8"/>
        <v>2306.4842343124728</v>
      </c>
      <c r="E54" s="48">
        <f t="shared" si="9"/>
        <v>661.06622937135762</v>
      </c>
      <c r="F54" s="48">
        <f t="shared" si="10"/>
        <v>651.35151083363894</v>
      </c>
      <c r="G54" s="48">
        <f t="shared" si="11"/>
        <v>572.34576196730575</v>
      </c>
      <c r="H54" s="49">
        <f t="shared" si="12"/>
        <v>2.5300597395972058E-3</v>
      </c>
      <c r="J54" s="49">
        <f>Instructions!$B$6</f>
        <v>0.99</v>
      </c>
      <c r="K54" s="49">
        <f>Instructions!$B$7</f>
        <v>0.01</v>
      </c>
      <c r="L54" s="48">
        <f>Instructions!$B$8</f>
        <v>750</v>
      </c>
      <c r="M54" s="48">
        <f>Instructions!$B$9</f>
        <v>750</v>
      </c>
      <c r="N54" s="48">
        <f>Instructions!$B$10</f>
        <v>300</v>
      </c>
      <c r="O54" s="49">
        <f>Instructions!$B$11</f>
        <v>5.0000000000000001E-3</v>
      </c>
      <c r="Q54" s="34">
        <f t="shared" si="6"/>
        <v>11</v>
      </c>
    </row>
    <row r="55" spans="1:17" x14ac:dyDescent="0.25">
      <c r="A55" s="72">
        <f t="shared" si="7"/>
        <v>43786</v>
      </c>
      <c r="B55" s="49">
        <f t="shared" si="5"/>
        <v>1</v>
      </c>
      <c r="C55" s="47">
        <v>0</v>
      </c>
      <c r="D55" s="48">
        <f t="shared" si="8"/>
        <v>2315.9252910034261</v>
      </c>
      <c r="E55" s="48">
        <f t="shared" si="9"/>
        <v>642.69975787566625</v>
      </c>
      <c r="F55" s="48">
        <f t="shared" si="10"/>
        <v>649.68726329527215</v>
      </c>
      <c r="G55" s="48">
        <f t="shared" si="11"/>
        <v>526.30215940637572</v>
      </c>
      <c r="H55" s="49">
        <f t="shared" si="12"/>
        <v>2.4665438780637245E-3</v>
      </c>
      <c r="J55" s="49">
        <f>Instructions!$B$6</f>
        <v>0.99</v>
      </c>
      <c r="K55" s="49">
        <f>Instructions!$B$7</f>
        <v>0.01</v>
      </c>
      <c r="L55" s="48">
        <f>Instructions!$B$8</f>
        <v>750</v>
      </c>
      <c r="M55" s="48">
        <f>Instructions!$B$9</f>
        <v>750</v>
      </c>
      <c r="N55" s="48">
        <f>Instructions!$B$10</f>
        <v>300</v>
      </c>
      <c r="O55" s="49">
        <f>Instructions!$B$11</f>
        <v>5.0000000000000001E-3</v>
      </c>
      <c r="Q55" s="34">
        <f t="shared" si="6"/>
        <v>11</v>
      </c>
    </row>
    <row r="56" spans="1:17" x14ac:dyDescent="0.25">
      <c r="A56" s="72">
        <f t="shared" si="7"/>
        <v>43787</v>
      </c>
      <c r="B56" s="49">
        <f t="shared" si="5"/>
        <v>1</v>
      </c>
      <c r="C56" s="47">
        <v>0</v>
      </c>
      <c r="D56" s="48">
        <f t="shared" si="8"/>
        <v>2228.2283790499609</v>
      </c>
      <c r="E56" s="48">
        <f t="shared" si="9"/>
        <v>667.23463683761531</v>
      </c>
      <c r="F56" s="48">
        <f t="shared" si="10"/>
        <v>656.08331920307353</v>
      </c>
      <c r="G56" s="48">
        <f t="shared" si="11"/>
        <v>608.03336000755098</v>
      </c>
      <c r="H56" s="49">
        <f t="shared" si="12"/>
        <v>2.643036801816085E-3</v>
      </c>
      <c r="J56" s="49">
        <f>Instructions!$B$6</f>
        <v>0.99</v>
      </c>
      <c r="K56" s="49">
        <f>Instructions!$B$7</f>
        <v>0.01</v>
      </c>
      <c r="L56" s="48">
        <f>Instructions!$B$8</f>
        <v>750</v>
      </c>
      <c r="M56" s="48">
        <f>Instructions!$B$9</f>
        <v>750</v>
      </c>
      <c r="N56" s="48">
        <f>Instructions!$B$10</f>
        <v>300</v>
      </c>
      <c r="O56" s="49">
        <f>Instructions!$B$11</f>
        <v>5.0000000000000001E-3</v>
      </c>
      <c r="Q56" s="34">
        <f t="shared" si="6"/>
        <v>11</v>
      </c>
    </row>
    <row r="57" spans="1:17" x14ac:dyDescent="0.25">
      <c r="A57" s="72">
        <f t="shared" si="7"/>
        <v>43788</v>
      </c>
      <c r="B57" s="49">
        <f t="shared" si="5"/>
        <v>1</v>
      </c>
      <c r="C57" s="47">
        <v>0</v>
      </c>
      <c r="D57" s="48">
        <f t="shared" si="8"/>
        <v>2226.736035620755</v>
      </c>
      <c r="E57" s="48">
        <f t="shared" si="9"/>
        <v>670.66198202545456</v>
      </c>
      <c r="F57" s="48">
        <f t="shared" si="10"/>
        <v>663.93189211129652</v>
      </c>
      <c r="G57" s="48">
        <f t="shared" si="11"/>
        <v>554.84774801537844</v>
      </c>
      <c r="H57" s="49">
        <f t="shared" si="12"/>
        <v>2.465253687534827E-3</v>
      </c>
      <c r="J57" s="49">
        <f>Instructions!$B$6</f>
        <v>0.99</v>
      </c>
      <c r="K57" s="49">
        <f>Instructions!$B$7</f>
        <v>0.01</v>
      </c>
      <c r="L57" s="48">
        <f>Instructions!$B$8</f>
        <v>750</v>
      </c>
      <c r="M57" s="48">
        <f>Instructions!$B$9</f>
        <v>750</v>
      </c>
      <c r="N57" s="48">
        <f>Instructions!$B$10</f>
        <v>300</v>
      </c>
      <c r="O57" s="49">
        <f>Instructions!$B$11</f>
        <v>5.0000000000000001E-3</v>
      </c>
      <c r="Q57" s="34">
        <f t="shared" si="6"/>
        <v>11</v>
      </c>
    </row>
    <row r="58" spans="1:17" x14ac:dyDescent="0.25">
      <c r="A58" s="72">
        <f t="shared" si="7"/>
        <v>43789</v>
      </c>
      <c r="B58" s="49">
        <f t="shared" si="5"/>
        <v>0.9832642183756225</v>
      </c>
      <c r="C58" s="47">
        <v>1.6735781624377485E-2</v>
      </c>
      <c r="D58" s="48">
        <f t="shared" si="8"/>
        <v>2397.9923623979494</v>
      </c>
      <c r="E58" s="48">
        <f t="shared" si="9"/>
        <v>681.18351933364636</v>
      </c>
      <c r="F58" s="48">
        <f t="shared" si="10"/>
        <v>697.27388206527201</v>
      </c>
      <c r="G58" s="48">
        <f t="shared" si="11"/>
        <v>615.92440941969198</v>
      </c>
      <c r="H58" s="49">
        <f t="shared" si="12"/>
        <v>2.5874541005169024E-3</v>
      </c>
      <c r="J58" s="49">
        <f>Instructions!$B$6</f>
        <v>0.99</v>
      </c>
      <c r="K58" s="49">
        <f>Instructions!$B$7</f>
        <v>0.01</v>
      </c>
      <c r="L58" s="48">
        <f>Instructions!$B$8</f>
        <v>750</v>
      </c>
      <c r="M58" s="48">
        <f>Instructions!$B$9</f>
        <v>750</v>
      </c>
      <c r="N58" s="48">
        <f>Instructions!$B$10</f>
        <v>300</v>
      </c>
      <c r="O58" s="49">
        <f>Instructions!$B$11</f>
        <v>5.0000000000000001E-3</v>
      </c>
      <c r="Q58" s="34">
        <f t="shared" si="6"/>
        <v>11</v>
      </c>
    </row>
    <row r="59" spans="1:17" x14ac:dyDescent="0.25">
      <c r="A59" s="72">
        <f t="shared" si="7"/>
        <v>43790</v>
      </c>
      <c r="B59" s="49">
        <f t="shared" si="5"/>
        <v>1</v>
      </c>
      <c r="C59" s="47">
        <v>0</v>
      </c>
      <c r="D59" s="48">
        <f t="shared" si="8"/>
        <v>2366.2041540482301</v>
      </c>
      <c r="E59" s="48">
        <f t="shared" si="9"/>
        <v>670.57089116202906</v>
      </c>
      <c r="F59" s="48">
        <f t="shared" si="10"/>
        <v>732.30612881367961</v>
      </c>
      <c r="G59" s="48">
        <f t="shared" si="11"/>
        <v>483.03556599408432</v>
      </c>
      <c r="H59" s="49">
        <f t="shared" si="12"/>
        <v>2.6196038871535736E-3</v>
      </c>
      <c r="J59" s="49">
        <f>Instructions!$B$6</f>
        <v>0.99</v>
      </c>
      <c r="K59" s="49">
        <f>Instructions!$B$7</f>
        <v>0.01</v>
      </c>
      <c r="L59" s="48">
        <f>Instructions!$B$8</f>
        <v>750</v>
      </c>
      <c r="M59" s="48">
        <f>Instructions!$B$9</f>
        <v>750</v>
      </c>
      <c r="N59" s="48">
        <f>Instructions!$B$10</f>
        <v>300</v>
      </c>
      <c r="O59" s="49">
        <f>Instructions!$B$11</f>
        <v>5.0000000000000001E-3</v>
      </c>
      <c r="Q59" s="34">
        <f t="shared" si="6"/>
        <v>11</v>
      </c>
    </row>
    <row r="60" spans="1:17" x14ac:dyDescent="0.25">
      <c r="A60" s="72">
        <f t="shared" si="7"/>
        <v>43791</v>
      </c>
      <c r="B60" s="49">
        <f t="shared" si="5"/>
        <v>1</v>
      </c>
      <c r="C60" s="47">
        <v>0</v>
      </c>
      <c r="D60" s="48">
        <f t="shared" si="8"/>
        <v>2392.7865688700313</v>
      </c>
      <c r="E60" s="48">
        <f t="shared" si="9"/>
        <v>683.32961806793151</v>
      </c>
      <c r="F60" s="48">
        <f t="shared" si="10"/>
        <v>715.62666170975399</v>
      </c>
      <c r="G60" s="48">
        <f t="shared" si="11"/>
        <v>550.76992185983067</v>
      </c>
      <c r="H60" s="49">
        <f t="shared" si="12"/>
        <v>2.6760262258936074E-3</v>
      </c>
      <c r="J60" s="49">
        <f>Instructions!$B$6</f>
        <v>0.99</v>
      </c>
      <c r="K60" s="49">
        <f>Instructions!$B$7</f>
        <v>0.01</v>
      </c>
      <c r="L60" s="48">
        <f>Instructions!$B$8</f>
        <v>750</v>
      </c>
      <c r="M60" s="48">
        <f>Instructions!$B$9</f>
        <v>750</v>
      </c>
      <c r="N60" s="48">
        <f>Instructions!$B$10</f>
        <v>300</v>
      </c>
      <c r="O60" s="49">
        <f>Instructions!$B$11</f>
        <v>5.0000000000000001E-3</v>
      </c>
      <c r="Q60" s="34">
        <f t="shared" si="6"/>
        <v>11</v>
      </c>
    </row>
    <row r="61" spans="1:17" x14ac:dyDescent="0.25">
      <c r="A61" s="72">
        <f t="shared" si="7"/>
        <v>43792</v>
      </c>
      <c r="B61" s="49">
        <f t="shared" si="5"/>
        <v>0.98981697007045943</v>
      </c>
      <c r="C61" s="47">
        <v>1.0183029929540512E-2</v>
      </c>
      <c r="D61" s="48">
        <f t="shared" si="8"/>
        <v>2122.2442010631303</v>
      </c>
      <c r="E61" s="48">
        <f t="shared" si="9"/>
        <v>654.76080140914337</v>
      </c>
      <c r="F61" s="48">
        <f t="shared" si="10"/>
        <v>687.11360832105595</v>
      </c>
      <c r="G61" s="48">
        <f t="shared" si="11"/>
        <v>542.54656671113844</v>
      </c>
      <c r="H61" s="49">
        <f t="shared" si="12"/>
        <v>2.4428261515567927E-3</v>
      </c>
      <c r="J61" s="49">
        <f>Instructions!$B$6</f>
        <v>0.99</v>
      </c>
      <c r="K61" s="49">
        <f>Instructions!$B$7</f>
        <v>0.01</v>
      </c>
      <c r="L61" s="48">
        <f>Instructions!$B$8</f>
        <v>750</v>
      </c>
      <c r="M61" s="48">
        <f>Instructions!$B$9</f>
        <v>750</v>
      </c>
      <c r="N61" s="48">
        <f>Instructions!$B$10</f>
        <v>300</v>
      </c>
      <c r="O61" s="49">
        <f>Instructions!$B$11</f>
        <v>5.0000000000000001E-3</v>
      </c>
      <c r="Q61" s="34">
        <f t="shared" si="6"/>
        <v>11</v>
      </c>
    </row>
    <row r="62" spans="1:17" x14ac:dyDescent="0.25">
      <c r="A62" s="72">
        <f t="shared" si="7"/>
        <v>43793</v>
      </c>
      <c r="B62" s="49">
        <f t="shared" si="5"/>
        <v>1</v>
      </c>
      <c r="C62" s="47">
        <v>0</v>
      </c>
      <c r="D62" s="48">
        <f t="shared" si="8"/>
        <v>2401.76600553241</v>
      </c>
      <c r="E62" s="48">
        <f t="shared" si="9"/>
        <v>695.44108176328257</v>
      </c>
      <c r="F62" s="48">
        <f t="shared" si="10"/>
        <v>666.8216645443149</v>
      </c>
      <c r="G62" s="48">
        <f t="shared" si="11"/>
        <v>566.37065973238111</v>
      </c>
      <c r="H62" s="49">
        <f t="shared" si="12"/>
        <v>2.6371767325292302E-3</v>
      </c>
      <c r="J62" s="49">
        <f>Instructions!$B$6</f>
        <v>0.99</v>
      </c>
      <c r="K62" s="49">
        <f>Instructions!$B$7</f>
        <v>0.01</v>
      </c>
      <c r="L62" s="48">
        <f>Instructions!$B$8</f>
        <v>750</v>
      </c>
      <c r="M62" s="48">
        <f>Instructions!$B$9</f>
        <v>750</v>
      </c>
      <c r="N62" s="48">
        <f>Instructions!$B$10</f>
        <v>300</v>
      </c>
      <c r="O62" s="49">
        <f>Instructions!$B$11</f>
        <v>5.0000000000000001E-3</v>
      </c>
      <c r="Q62" s="34">
        <f t="shared" si="6"/>
        <v>11</v>
      </c>
    </row>
    <row r="63" spans="1:17" x14ac:dyDescent="0.25">
      <c r="A63" s="72">
        <f t="shared" si="7"/>
        <v>43794</v>
      </c>
      <c r="B63" s="49">
        <f t="shared" si="5"/>
        <v>1</v>
      </c>
      <c r="C63" s="47">
        <v>0</v>
      </c>
      <c r="D63" s="48">
        <f t="shared" si="8"/>
        <v>2307.0121171458209</v>
      </c>
      <c r="E63" s="48">
        <f t="shared" si="9"/>
        <v>699.43643136180708</v>
      </c>
      <c r="F63" s="48">
        <f t="shared" si="10"/>
        <v>723.6941119447406</v>
      </c>
      <c r="G63" s="48">
        <f t="shared" si="11"/>
        <v>542.90389549989891</v>
      </c>
      <c r="H63" s="49">
        <f t="shared" si="12"/>
        <v>2.4942705554511736E-3</v>
      </c>
      <c r="J63" s="49">
        <f>Instructions!$B$6</f>
        <v>0.99</v>
      </c>
      <c r="K63" s="49">
        <f>Instructions!$B$7</f>
        <v>0.01</v>
      </c>
      <c r="L63" s="48">
        <f>Instructions!$B$8</f>
        <v>750</v>
      </c>
      <c r="M63" s="48">
        <f>Instructions!$B$9</f>
        <v>750</v>
      </c>
      <c r="N63" s="48">
        <f>Instructions!$B$10</f>
        <v>300</v>
      </c>
      <c r="O63" s="49">
        <f>Instructions!$B$11</f>
        <v>5.0000000000000001E-3</v>
      </c>
      <c r="Q63" s="34">
        <f t="shared" si="6"/>
        <v>11</v>
      </c>
    </row>
    <row r="64" spans="1:17" x14ac:dyDescent="0.25">
      <c r="A64" s="72">
        <f t="shared" si="7"/>
        <v>43795</v>
      </c>
      <c r="B64" s="49">
        <f t="shared" si="5"/>
        <v>1</v>
      </c>
      <c r="C64" s="47">
        <v>0</v>
      </c>
      <c r="D64" s="48">
        <f t="shared" si="8"/>
        <v>2227.8545138513082</v>
      </c>
      <c r="E64" s="48">
        <f t="shared" si="9"/>
        <v>678.00370706107196</v>
      </c>
      <c r="F64" s="48">
        <f t="shared" si="10"/>
        <v>716.50191821056194</v>
      </c>
      <c r="G64" s="48">
        <f t="shared" si="11"/>
        <v>478.88227028092001</v>
      </c>
      <c r="H64" s="49">
        <f t="shared" si="12"/>
        <v>2.7126377120431024E-3</v>
      </c>
      <c r="J64" s="49">
        <f>Instructions!$B$6</f>
        <v>0.99</v>
      </c>
      <c r="K64" s="49">
        <f>Instructions!$B$7</f>
        <v>0.01</v>
      </c>
      <c r="L64" s="48">
        <f>Instructions!$B$8</f>
        <v>750</v>
      </c>
      <c r="M64" s="48">
        <f>Instructions!$B$9</f>
        <v>750</v>
      </c>
      <c r="N64" s="48">
        <f>Instructions!$B$10</f>
        <v>300</v>
      </c>
      <c r="O64" s="49">
        <f>Instructions!$B$11</f>
        <v>5.0000000000000001E-3</v>
      </c>
      <c r="Q64" s="34">
        <f t="shared" si="6"/>
        <v>11</v>
      </c>
    </row>
    <row r="65" spans="1:17" x14ac:dyDescent="0.25">
      <c r="A65" s="72">
        <f t="shared" si="7"/>
        <v>43796</v>
      </c>
      <c r="B65" s="49">
        <f t="shared" si="5"/>
        <v>1</v>
      </c>
      <c r="C65" s="47">
        <v>0</v>
      </c>
      <c r="D65" s="48">
        <f t="shared" si="8"/>
        <v>2212.158199147083</v>
      </c>
      <c r="E65" s="48">
        <f t="shared" si="9"/>
        <v>664.48743255151146</v>
      </c>
      <c r="F65" s="48">
        <f t="shared" si="10"/>
        <v>708.68953255534541</v>
      </c>
      <c r="G65" s="48">
        <f t="shared" si="11"/>
        <v>600.54889093379745</v>
      </c>
      <c r="H65" s="49">
        <f t="shared" si="12"/>
        <v>2.7587553642628437E-3</v>
      </c>
      <c r="J65" s="49">
        <f>Instructions!$B$6</f>
        <v>0.99</v>
      </c>
      <c r="K65" s="49">
        <f>Instructions!$B$7</f>
        <v>0.01</v>
      </c>
      <c r="L65" s="48">
        <f>Instructions!$B$8</f>
        <v>750</v>
      </c>
      <c r="M65" s="48">
        <f>Instructions!$B$9</f>
        <v>750</v>
      </c>
      <c r="N65" s="48">
        <f>Instructions!$B$10</f>
        <v>300</v>
      </c>
      <c r="O65" s="49">
        <f>Instructions!$B$11</f>
        <v>5.0000000000000001E-3</v>
      </c>
      <c r="Q65" s="34">
        <f t="shared" si="6"/>
        <v>11</v>
      </c>
    </row>
    <row r="66" spans="1:17" x14ac:dyDescent="0.25">
      <c r="A66" s="72">
        <f t="shared" si="7"/>
        <v>43797</v>
      </c>
      <c r="B66" s="49">
        <f t="shared" si="5"/>
        <v>1</v>
      </c>
      <c r="C66" s="47">
        <v>0</v>
      </c>
      <c r="D66" s="48">
        <f t="shared" si="8"/>
        <v>2228.528560202119</v>
      </c>
      <c r="E66" s="48">
        <f t="shared" si="9"/>
        <v>677.81863035107699</v>
      </c>
      <c r="F66" s="48">
        <f t="shared" si="10"/>
        <v>718.84998266153366</v>
      </c>
      <c r="G66" s="48">
        <f t="shared" si="11"/>
        <v>503.0175502944054</v>
      </c>
      <c r="H66" s="49">
        <f t="shared" si="12"/>
        <v>2.574012418915085E-3</v>
      </c>
      <c r="J66" s="49">
        <f>Instructions!$B$6</f>
        <v>0.99</v>
      </c>
      <c r="K66" s="49">
        <f>Instructions!$B$7</f>
        <v>0.01</v>
      </c>
      <c r="L66" s="48">
        <f>Instructions!$B$8</f>
        <v>750</v>
      </c>
      <c r="M66" s="48">
        <f>Instructions!$B$9</f>
        <v>750</v>
      </c>
      <c r="N66" s="48">
        <f>Instructions!$B$10</f>
        <v>300</v>
      </c>
      <c r="O66" s="49">
        <f>Instructions!$B$11</f>
        <v>5.0000000000000001E-3</v>
      </c>
      <c r="Q66" s="34">
        <f t="shared" si="6"/>
        <v>11</v>
      </c>
    </row>
    <row r="67" spans="1:17" x14ac:dyDescent="0.25">
      <c r="A67" s="72">
        <f t="shared" si="7"/>
        <v>43798</v>
      </c>
      <c r="B67" s="49">
        <f t="shared" si="5"/>
        <v>1</v>
      </c>
      <c r="C67" s="47">
        <v>0</v>
      </c>
      <c r="D67" s="48">
        <f t="shared" si="8"/>
        <v>2159.9249356270088</v>
      </c>
      <c r="E67" s="48">
        <f t="shared" si="9"/>
        <v>636.71238384803326</v>
      </c>
      <c r="F67" s="48">
        <f t="shared" si="10"/>
        <v>692.58087641913608</v>
      </c>
      <c r="G67" s="48">
        <f t="shared" si="11"/>
        <v>545.43774607494879</v>
      </c>
      <c r="H67" s="49">
        <f t="shared" si="12"/>
        <v>2.463065493266386E-3</v>
      </c>
      <c r="J67" s="49">
        <f>Instructions!$B$6</f>
        <v>0.99</v>
      </c>
      <c r="K67" s="49">
        <f>Instructions!$B$7</f>
        <v>0.01</v>
      </c>
      <c r="L67" s="48">
        <f>Instructions!$B$8</f>
        <v>750</v>
      </c>
      <c r="M67" s="48">
        <f>Instructions!$B$9</f>
        <v>750</v>
      </c>
      <c r="N67" s="48">
        <f>Instructions!$B$10</f>
        <v>300</v>
      </c>
      <c r="O67" s="49">
        <f>Instructions!$B$11</f>
        <v>5.0000000000000001E-3</v>
      </c>
      <c r="Q67" s="34">
        <f t="shared" si="6"/>
        <v>11</v>
      </c>
    </row>
    <row r="68" spans="1:17" x14ac:dyDescent="0.25">
      <c r="A68" s="72">
        <f t="shared" si="7"/>
        <v>43799</v>
      </c>
      <c r="B68" s="49">
        <f t="shared" si="5"/>
        <v>0.99110662532374993</v>
      </c>
      <c r="C68" s="47">
        <v>8.8933746762500255E-3</v>
      </c>
      <c r="D68" s="48">
        <f t="shared" si="8"/>
        <v>2274.2779167292374</v>
      </c>
      <c r="E68" s="48">
        <f t="shared" si="9"/>
        <v>642.59792897376065</v>
      </c>
      <c r="F68" s="48">
        <f t="shared" si="10"/>
        <v>671.12019626331312</v>
      </c>
      <c r="G68" s="48">
        <f t="shared" si="11"/>
        <v>563.59914748260735</v>
      </c>
      <c r="H68" s="49">
        <f t="shared" si="12"/>
        <v>2.4845738420362848E-3</v>
      </c>
      <c r="J68" s="49">
        <f>Instructions!$B$6</f>
        <v>0.99</v>
      </c>
      <c r="K68" s="49">
        <f>Instructions!$B$7</f>
        <v>0.01</v>
      </c>
      <c r="L68" s="48">
        <f>Instructions!$B$8</f>
        <v>750</v>
      </c>
      <c r="M68" s="48">
        <f>Instructions!$B$9</f>
        <v>750</v>
      </c>
      <c r="N68" s="48">
        <f>Instructions!$B$10</f>
        <v>300</v>
      </c>
      <c r="O68" s="49">
        <f>Instructions!$B$11</f>
        <v>5.0000000000000001E-3</v>
      </c>
      <c r="Q68" s="34">
        <f t="shared" si="6"/>
        <v>11</v>
      </c>
    </row>
    <row r="69" spans="1:17" x14ac:dyDescent="0.25">
      <c r="A69" s="72">
        <f t="shared" si="7"/>
        <v>43800</v>
      </c>
      <c r="B69" s="49">
        <f t="shared" si="5"/>
        <v>1</v>
      </c>
      <c r="C69" s="47">
        <v>0</v>
      </c>
      <c r="D69" s="48">
        <f t="shared" si="8"/>
        <v>2343.8930764185993</v>
      </c>
      <c r="E69" s="48">
        <f t="shared" si="9"/>
        <v>653.52604976426051</v>
      </c>
      <c r="F69" s="48">
        <f t="shared" si="10"/>
        <v>702.03064342329651</v>
      </c>
      <c r="G69" s="48">
        <f t="shared" si="11"/>
        <v>505.15490324424587</v>
      </c>
      <c r="H69" s="49">
        <f t="shared" si="12"/>
        <v>2.6207603147783091E-3</v>
      </c>
      <c r="J69" s="49">
        <f>Instructions!$B$6</f>
        <v>0.99</v>
      </c>
      <c r="K69" s="49">
        <f>Instructions!$B$7</f>
        <v>0.01</v>
      </c>
      <c r="L69" s="48">
        <f>Instructions!$B$8</f>
        <v>750</v>
      </c>
      <c r="M69" s="48">
        <f>Instructions!$B$9</f>
        <v>750</v>
      </c>
      <c r="N69" s="48">
        <f>Instructions!$B$10</f>
        <v>300</v>
      </c>
      <c r="O69" s="49">
        <f>Instructions!$B$11</f>
        <v>5.0000000000000001E-3</v>
      </c>
      <c r="Q69" s="34">
        <f t="shared" si="6"/>
        <v>12</v>
      </c>
    </row>
    <row r="70" spans="1:17" x14ac:dyDescent="0.25">
      <c r="A70" s="72">
        <f t="shared" si="7"/>
        <v>43801</v>
      </c>
      <c r="B70" s="49">
        <f t="shared" si="5"/>
        <v>1</v>
      </c>
      <c r="C70" s="47">
        <v>0</v>
      </c>
      <c r="D70" s="48">
        <f t="shared" si="8"/>
        <v>2268.5500780831594</v>
      </c>
      <c r="E70" s="48">
        <f t="shared" si="9"/>
        <v>668.880929974884</v>
      </c>
      <c r="F70" s="48">
        <f t="shared" si="10"/>
        <v>677.49809257097297</v>
      </c>
      <c r="G70" s="48">
        <f t="shared" si="11"/>
        <v>531.66666666666663</v>
      </c>
      <c r="H70" s="49">
        <f t="shared" si="12"/>
        <v>2.5620113120214459E-3</v>
      </c>
      <c r="J70" s="49">
        <f>Instructions!$B$6</f>
        <v>0.99</v>
      </c>
      <c r="K70" s="49">
        <f>Instructions!$B$7</f>
        <v>0.01</v>
      </c>
      <c r="L70" s="48">
        <f>Instructions!$B$8</f>
        <v>750</v>
      </c>
      <c r="M70" s="48">
        <f>Instructions!$B$9</f>
        <v>750</v>
      </c>
      <c r="N70" s="48">
        <f>Instructions!$B$10</f>
        <v>300</v>
      </c>
      <c r="O70" s="49">
        <f>Instructions!$B$11</f>
        <v>5.0000000000000001E-3</v>
      </c>
      <c r="Q70" s="34">
        <f t="shared" si="6"/>
        <v>12</v>
      </c>
    </row>
    <row r="71" spans="1:17" x14ac:dyDescent="0.25">
      <c r="A71" s="72">
        <f t="shared" si="7"/>
        <v>43802</v>
      </c>
      <c r="B71" s="49">
        <f t="shared" si="5"/>
        <v>1</v>
      </c>
      <c r="C71" s="47">
        <v>0</v>
      </c>
      <c r="D71" s="48">
        <f t="shared" si="8"/>
        <v>2294.7010551529661</v>
      </c>
      <c r="E71" s="48">
        <f t="shared" si="9"/>
        <v>689.0297484288119</v>
      </c>
      <c r="F71" s="48">
        <f t="shared" si="10"/>
        <v>676.08134571916924</v>
      </c>
      <c r="G71" s="48">
        <f t="shared" si="11"/>
        <v>460.51936098176594</v>
      </c>
      <c r="H71" s="49">
        <f t="shared" si="12"/>
        <v>2.6574688328790527E-3</v>
      </c>
      <c r="J71" s="49">
        <f>Instructions!$B$6</f>
        <v>0.99</v>
      </c>
      <c r="K71" s="49">
        <f>Instructions!$B$7</f>
        <v>0.01</v>
      </c>
      <c r="L71" s="48">
        <f>Instructions!$B$8</f>
        <v>750</v>
      </c>
      <c r="M71" s="48">
        <f>Instructions!$B$9</f>
        <v>750</v>
      </c>
      <c r="N71" s="48">
        <f>Instructions!$B$10</f>
        <v>300</v>
      </c>
      <c r="O71" s="49">
        <f>Instructions!$B$11</f>
        <v>5.0000000000000001E-3</v>
      </c>
      <c r="Q71" s="34">
        <f t="shared" si="6"/>
        <v>12</v>
      </c>
    </row>
    <row r="72" spans="1:17" x14ac:dyDescent="0.25">
      <c r="A72" s="72">
        <f t="shared" si="7"/>
        <v>43803</v>
      </c>
      <c r="B72" s="49">
        <f t="shared" si="5"/>
        <v>1</v>
      </c>
      <c r="C72" s="47">
        <v>0</v>
      </c>
      <c r="D72" s="48">
        <f t="shared" ref="D72:D101" si="13">IFERROR((SUMPRODUCT(--(date=$A72),--(service="PISP"),--(used="Y"),--(version=$L$3),response)/SUMPRODUCT(--(date=$A72),--(service="PISP"),--(used="Y"),--(version=$L$3),volume)),NA())</f>
        <v>2316.6184037004996</v>
      </c>
      <c r="E72" s="48">
        <f t="shared" ref="E72:E101" si="14">IFERROR(SUMIFS(response, date, $A72, service,"=PISP", used, "=Y", version, $L$3,EndpointReported,"&lt;&gt;57",EndpointReported,"&lt;&gt;58",EndpointReported,"&lt;&gt;59",EndpointReported,"&lt;&gt;85")/SUMIFS(volume, date,$A72,service,"=PISP",used,"=Y",version,$L$3,EndpointReported,"&lt;&gt;57",EndpointReported,"&lt;&gt;58",EndpointReported,"&lt;&gt;59",EndpointReported,"&lt;&gt;85"),NA())</f>
        <v>686.68719986939004</v>
      </c>
      <c r="F72" s="48">
        <f t="shared" ref="F72:F101" si="15">IFERROR((SUMPRODUCT(--(date=$A72),--(service="AISP"),--(used="Y"),--(version=$L$3),response)/SUMPRODUCT(--(date=$A72),--(service="AISP"),--(used="Y"),--(version=$L$3),volume)),NA())</f>
        <v>681.22944719744794</v>
      </c>
      <c r="G72" s="48">
        <f t="shared" ref="G72:G101" si="16">IFERROR((SUMPRODUCT(--(date=$A72),--(service="CoF"),--(used="Y"),--(version=$L$3),response)/SUMPRODUCT(--(date=$A72),--(service="CoF"),--(used="Y"),--(version=$L$3),volume)),NA())</f>
        <v>532.64097305754467</v>
      </c>
      <c r="H72" s="49">
        <f t="shared" ref="H72:H101" si="17">IFERROR((SUMIFS(error, date,A72,version,$L$3)/SUMIFS(volume, date,A72,version,$L$3)),NA())</f>
        <v>2.6424550467336965E-3</v>
      </c>
      <c r="J72" s="49">
        <f>Instructions!$B$6</f>
        <v>0.99</v>
      </c>
      <c r="K72" s="49">
        <f>Instructions!$B$7</f>
        <v>0.01</v>
      </c>
      <c r="L72" s="48">
        <f>Instructions!$B$8</f>
        <v>750</v>
      </c>
      <c r="M72" s="48">
        <f>Instructions!$B$9</f>
        <v>750</v>
      </c>
      <c r="N72" s="48">
        <f>Instructions!$B$10</f>
        <v>300</v>
      </c>
      <c r="O72" s="49">
        <f>Instructions!$B$11</f>
        <v>5.0000000000000001E-3</v>
      </c>
      <c r="Q72" s="34">
        <f t="shared" si="6"/>
        <v>12</v>
      </c>
    </row>
    <row r="73" spans="1:17" x14ac:dyDescent="0.25">
      <c r="A73" s="72">
        <f t="shared" si="7"/>
        <v>43804</v>
      </c>
      <c r="B73" s="49">
        <f t="shared" ref="B73:B101" si="18">IF(C73="",NA(),1-C73)</f>
        <v>1</v>
      </c>
      <c r="C73" s="47">
        <v>0</v>
      </c>
      <c r="D73" s="48">
        <f t="shared" si="13"/>
        <v>2260.5665757023298</v>
      </c>
      <c r="E73" s="48">
        <f t="shared" si="14"/>
        <v>627.99559481279141</v>
      </c>
      <c r="F73" s="48">
        <f t="shared" si="15"/>
        <v>640.97639596226838</v>
      </c>
      <c r="G73" s="48">
        <f t="shared" si="16"/>
        <v>598.67788528789515</v>
      </c>
      <c r="H73" s="49">
        <f t="shared" si="17"/>
        <v>2.6693532105292218E-3</v>
      </c>
      <c r="J73" s="49">
        <f>Instructions!$B$6</f>
        <v>0.99</v>
      </c>
      <c r="K73" s="49">
        <f>Instructions!$B$7</f>
        <v>0.01</v>
      </c>
      <c r="L73" s="48">
        <f>Instructions!$B$8</f>
        <v>750</v>
      </c>
      <c r="M73" s="48">
        <f>Instructions!$B$9</f>
        <v>750</v>
      </c>
      <c r="N73" s="48">
        <f>Instructions!$B$10</f>
        <v>300</v>
      </c>
      <c r="O73" s="49">
        <f>Instructions!$B$11</f>
        <v>5.0000000000000001E-3</v>
      </c>
      <c r="Q73" s="34">
        <f t="shared" ref="Q73:Q101" si="19">MONTH(A73)</f>
        <v>12</v>
      </c>
    </row>
    <row r="74" spans="1:17" x14ac:dyDescent="0.25">
      <c r="A74" s="72">
        <f t="shared" ref="A74:A101" si="20">A73+1</f>
        <v>43805</v>
      </c>
      <c r="B74" s="49">
        <f t="shared" si="18"/>
        <v>0.99285857753387818</v>
      </c>
      <c r="C74" s="47">
        <v>7.1414224661218014E-3</v>
      </c>
      <c r="D74" s="48">
        <f t="shared" si="13"/>
        <v>2262.6943758437446</v>
      </c>
      <c r="E74" s="48">
        <f t="shared" si="14"/>
        <v>672.8079736924002</v>
      </c>
      <c r="F74" s="48">
        <f t="shared" si="15"/>
        <v>660.88664319099098</v>
      </c>
      <c r="G74" s="48">
        <f t="shared" si="16"/>
        <v>457.4790047617123</v>
      </c>
      <c r="H74" s="49">
        <f t="shared" si="17"/>
        <v>2.6846840824557346E-3</v>
      </c>
      <c r="J74" s="49">
        <f>Instructions!$B$6</f>
        <v>0.99</v>
      </c>
      <c r="K74" s="49">
        <f>Instructions!$B$7</f>
        <v>0.01</v>
      </c>
      <c r="L74" s="48">
        <f>Instructions!$B$8</f>
        <v>750</v>
      </c>
      <c r="M74" s="48">
        <f>Instructions!$B$9</f>
        <v>750</v>
      </c>
      <c r="N74" s="48">
        <f>Instructions!$B$10</f>
        <v>300</v>
      </c>
      <c r="O74" s="49">
        <f>Instructions!$B$11</f>
        <v>5.0000000000000001E-3</v>
      </c>
      <c r="Q74" s="34">
        <f t="shared" si="19"/>
        <v>12</v>
      </c>
    </row>
    <row r="75" spans="1:17" x14ac:dyDescent="0.25">
      <c r="A75" s="72">
        <f t="shared" si="20"/>
        <v>43806</v>
      </c>
      <c r="B75" s="49">
        <f t="shared" si="18"/>
        <v>1</v>
      </c>
      <c r="C75" s="47">
        <v>0</v>
      </c>
      <c r="D75" s="48">
        <f t="shared" si="13"/>
        <v>2356.3877133382971</v>
      </c>
      <c r="E75" s="48">
        <f t="shared" si="14"/>
        <v>693.34099595041675</v>
      </c>
      <c r="F75" s="48">
        <f t="shared" si="15"/>
        <v>732.19722089274944</v>
      </c>
      <c r="G75" s="48">
        <f t="shared" si="16"/>
        <v>531.26685119902015</v>
      </c>
      <c r="H75" s="49">
        <f t="shared" si="17"/>
        <v>2.521303971472098E-3</v>
      </c>
      <c r="J75" s="49">
        <f>Instructions!$B$6</f>
        <v>0.99</v>
      </c>
      <c r="K75" s="49">
        <f>Instructions!$B$7</f>
        <v>0.01</v>
      </c>
      <c r="L75" s="48">
        <f>Instructions!$B$8</f>
        <v>750</v>
      </c>
      <c r="M75" s="48">
        <f>Instructions!$B$9</f>
        <v>750</v>
      </c>
      <c r="N75" s="48">
        <f>Instructions!$B$10</f>
        <v>300</v>
      </c>
      <c r="O75" s="49">
        <f>Instructions!$B$11</f>
        <v>5.0000000000000001E-3</v>
      </c>
      <c r="Q75" s="34">
        <f t="shared" si="19"/>
        <v>12</v>
      </c>
    </row>
    <row r="76" spans="1:17" x14ac:dyDescent="0.25">
      <c r="A76" s="72">
        <f t="shared" si="20"/>
        <v>43807</v>
      </c>
      <c r="B76" s="49">
        <f t="shared" si="18"/>
        <v>1</v>
      </c>
      <c r="C76" s="47">
        <v>0</v>
      </c>
      <c r="D76" s="48">
        <f t="shared" si="13"/>
        <v>2287.4919614175365</v>
      </c>
      <c r="E76" s="48">
        <f t="shared" si="14"/>
        <v>664.7724520930775</v>
      </c>
      <c r="F76" s="48">
        <f t="shared" si="15"/>
        <v>697.57995171599521</v>
      </c>
      <c r="G76" s="48">
        <f t="shared" si="16"/>
        <v>599.3233418407541</v>
      </c>
      <c r="H76" s="49">
        <f t="shared" si="17"/>
        <v>2.6841572983987831E-3</v>
      </c>
      <c r="J76" s="49">
        <f>Instructions!$B$6</f>
        <v>0.99</v>
      </c>
      <c r="K76" s="49">
        <f>Instructions!$B$7</f>
        <v>0.01</v>
      </c>
      <c r="L76" s="48">
        <f>Instructions!$B$8</f>
        <v>750</v>
      </c>
      <c r="M76" s="48">
        <f>Instructions!$B$9</f>
        <v>750</v>
      </c>
      <c r="N76" s="48">
        <f>Instructions!$B$10</f>
        <v>300</v>
      </c>
      <c r="O76" s="49">
        <f>Instructions!$B$11</f>
        <v>5.0000000000000001E-3</v>
      </c>
      <c r="Q76" s="34">
        <f t="shared" si="19"/>
        <v>12</v>
      </c>
    </row>
    <row r="77" spans="1:17" x14ac:dyDescent="0.25">
      <c r="A77" s="72">
        <f t="shared" si="20"/>
        <v>43808</v>
      </c>
      <c r="B77" s="49">
        <f t="shared" si="18"/>
        <v>1</v>
      </c>
      <c r="C77" s="47">
        <v>0</v>
      </c>
      <c r="D77" s="48">
        <f t="shared" si="13"/>
        <v>2226.607231018219</v>
      </c>
      <c r="E77" s="48">
        <f t="shared" si="14"/>
        <v>668.74304626315245</v>
      </c>
      <c r="F77" s="48">
        <f t="shared" si="15"/>
        <v>656.18577481745831</v>
      </c>
      <c r="G77" s="48">
        <f t="shared" si="16"/>
        <v>567.70870537612632</v>
      </c>
      <c r="H77" s="49">
        <f t="shared" si="17"/>
        <v>2.5297773939096735E-3</v>
      </c>
      <c r="J77" s="49">
        <f>Instructions!$B$6</f>
        <v>0.99</v>
      </c>
      <c r="K77" s="49">
        <f>Instructions!$B$7</f>
        <v>0.01</v>
      </c>
      <c r="L77" s="48">
        <f>Instructions!$B$8</f>
        <v>750</v>
      </c>
      <c r="M77" s="48">
        <f>Instructions!$B$9</f>
        <v>750</v>
      </c>
      <c r="N77" s="48">
        <f>Instructions!$B$10</f>
        <v>300</v>
      </c>
      <c r="O77" s="49">
        <f>Instructions!$B$11</f>
        <v>5.0000000000000001E-3</v>
      </c>
      <c r="Q77" s="34">
        <f t="shared" si="19"/>
        <v>12</v>
      </c>
    </row>
    <row r="78" spans="1:17" x14ac:dyDescent="0.25">
      <c r="A78" s="72">
        <f t="shared" si="20"/>
        <v>43809</v>
      </c>
      <c r="B78" s="49">
        <f t="shared" si="18"/>
        <v>1</v>
      </c>
      <c r="C78" s="47">
        <v>0</v>
      </c>
      <c r="D78" s="48">
        <f t="shared" si="13"/>
        <v>2270.6025107909823</v>
      </c>
      <c r="E78" s="48">
        <f t="shared" si="14"/>
        <v>666.75308061965495</v>
      </c>
      <c r="F78" s="48">
        <f t="shared" si="15"/>
        <v>643.38643960106663</v>
      </c>
      <c r="G78" s="48">
        <f t="shared" si="16"/>
        <v>562.68329741435127</v>
      </c>
      <c r="H78" s="49">
        <f t="shared" si="17"/>
        <v>2.5195960441650855E-3</v>
      </c>
      <c r="J78" s="49">
        <f>Instructions!$B$6</f>
        <v>0.99</v>
      </c>
      <c r="K78" s="49">
        <f>Instructions!$B$7</f>
        <v>0.01</v>
      </c>
      <c r="L78" s="48">
        <f>Instructions!$B$8</f>
        <v>750</v>
      </c>
      <c r="M78" s="48">
        <f>Instructions!$B$9</f>
        <v>750</v>
      </c>
      <c r="N78" s="48">
        <f>Instructions!$B$10</f>
        <v>300</v>
      </c>
      <c r="O78" s="49">
        <f>Instructions!$B$11</f>
        <v>5.0000000000000001E-3</v>
      </c>
      <c r="Q78" s="34">
        <f t="shared" si="19"/>
        <v>12</v>
      </c>
    </row>
    <row r="79" spans="1:17" x14ac:dyDescent="0.25">
      <c r="A79" s="72">
        <f t="shared" si="20"/>
        <v>43810</v>
      </c>
      <c r="B79" s="49">
        <f t="shared" si="18"/>
        <v>0.99350000000000005</v>
      </c>
      <c r="C79" s="47">
        <v>6.4999999999999997E-3</v>
      </c>
      <c r="D79" s="48">
        <f t="shared" si="13"/>
        <v>2192.0118413736454</v>
      </c>
      <c r="E79" s="48">
        <f t="shared" si="14"/>
        <v>699.09433548439961</v>
      </c>
      <c r="F79" s="48">
        <f t="shared" si="15"/>
        <v>669.02117629766747</v>
      </c>
      <c r="G79" s="48">
        <f t="shared" si="16"/>
        <v>497.67832612443692</v>
      </c>
      <c r="H79" s="49">
        <f t="shared" si="17"/>
        <v>2.4706666639251122E-3</v>
      </c>
      <c r="J79" s="49">
        <f>Instructions!$B$6</f>
        <v>0.99</v>
      </c>
      <c r="K79" s="49">
        <f>Instructions!$B$7</f>
        <v>0.01</v>
      </c>
      <c r="L79" s="48">
        <f>Instructions!$B$8</f>
        <v>750</v>
      </c>
      <c r="M79" s="48">
        <f>Instructions!$B$9</f>
        <v>750</v>
      </c>
      <c r="N79" s="48">
        <f>Instructions!$B$10</f>
        <v>300</v>
      </c>
      <c r="O79" s="49">
        <f>Instructions!$B$11</f>
        <v>5.0000000000000001E-3</v>
      </c>
      <c r="Q79" s="34">
        <f t="shared" si="19"/>
        <v>12</v>
      </c>
    </row>
    <row r="80" spans="1:17" x14ac:dyDescent="0.25">
      <c r="A80" s="72">
        <f t="shared" si="20"/>
        <v>43811</v>
      </c>
      <c r="B80" s="49">
        <f t="shared" si="18"/>
        <v>1</v>
      </c>
      <c r="C80" s="47">
        <v>0</v>
      </c>
      <c r="D80" s="48">
        <f t="shared" si="13"/>
        <v>2248.9707889772531</v>
      </c>
      <c r="E80" s="48">
        <f t="shared" si="14"/>
        <v>683.45100095337295</v>
      </c>
      <c r="F80" s="48">
        <f t="shared" si="15"/>
        <v>703.7250743930997</v>
      </c>
      <c r="G80" s="48">
        <f t="shared" si="16"/>
        <v>515.39551465273712</v>
      </c>
      <c r="H80" s="49">
        <f t="shared" si="17"/>
        <v>2.6717721638179854E-3</v>
      </c>
      <c r="J80" s="49">
        <f>Instructions!$B$6</f>
        <v>0.99</v>
      </c>
      <c r="K80" s="49">
        <f>Instructions!$B$7</f>
        <v>0.01</v>
      </c>
      <c r="L80" s="48">
        <f>Instructions!$B$8</f>
        <v>750</v>
      </c>
      <c r="M80" s="48">
        <f>Instructions!$B$9</f>
        <v>750</v>
      </c>
      <c r="N80" s="48">
        <f>Instructions!$B$10</f>
        <v>300</v>
      </c>
      <c r="O80" s="49">
        <f>Instructions!$B$11</f>
        <v>5.0000000000000001E-3</v>
      </c>
      <c r="Q80" s="34">
        <f t="shared" si="19"/>
        <v>12</v>
      </c>
    </row>
    <row r="81" spans="1:17" x14ac:dyDescent="0.25">
      <c r="A81" s="72">
        <f t="shared" si="20"/>
        <v>43812</v>
      </c>
      <c r="B81" s="49">
        <f t="shared" si="18"/>
        <v>1</v>
      </c>
      <c r="C81" s="47">
        <v>0</v>
      </c>
      <c r="D81" s="48">
        <f t="shared" si="13"/>
        <v>2152.9601005059917</v>
      </c>
      <c r="E81" s="48">
        <f t="shared" si="14"/>
        <v>668.89357593532668</v>
      </c>
      <c r="F81" s="48">
        <f t="shared" si="15"/>
        <v>647.07306863028646</v>
      </c>
      <c r="G81" s="48">
        <f t="shared" si="16"/>
        <v>472.22894717144766</v>
      </c>
      <c r="H81" s="49">
        <f t="shared" si="17"/>
        <v>2.5215859480874937E-3</v>
      </c>
      <c r="J81" s="49">
        <f>Instructions!$B$6</f>
        <v>0.99</v>
      </c>
      <c r="K81" s="49">
        <f>Instructions!$B$7</f>
        <v>0.01</v>
      </c>
      <c r="L81" s="48">
        <f>Instructions!$B$8</f>
        <v>750</v>
      </c>
      <c r="M81" s="48">
        <f>Instructions!$B$9</f>
        <v>750</v>
      </c>
      <c r="N81" s="48">
        <f>Instructions!$B$10</f>
        <v>300</v>
      </c>
      <c r="O81" s="49">
        <f>Instructions!$B$11</f>
        <v>5.0000000000000001E-3</v>
      </c>
      <c r="Q81" s="34">
        <f t="shared" si="19"/>
        <v>12</v>
      </c>
    </row>
    <row r="82" spans="1:17" x14ac:dyDescent="0.25">
      <c r="A82" s="72">
        <f t="shared" si="20"/>
        <v>43813</v>
      </c>
      <c r="B82" s="49">
        <f t="shared" si="18"/>
        <v>1</v>
      </c>
      <c r="C82" s="47">
        <v>0</v>
      </c>
      <c r="D82" s="48">
        <f t="shared" si="13"/>
        <v>2288.1185534091005</v>
      </c>
      <c r="E82" s="48">
        <f t="shared" si="14"/>
        <v>696.95382767164415</v>
      </c>
      <c r="F82" s="48">
        <f t="shared" si="15"/>
        <v>643.42608775829228</v>
      </c>
      <c r="G82" s="48">
        <f t="shared" si="16"/>
        <v>492.09657598865545</v>
      </c>
      <c r="H82" s="49">
        <f t="shared" si="17"/>
        <v>2.4579016575928029E-3</v>
      </c>
      <c r="J82" s="49">
        <f>Instructions!$B$6</f>
        <v>0.99</v>
      </c>
      <c r="K82" s="49">
        <f>Instructions!$B$7</f>
        <v>0.01</v>
      </c>
      <c r="L82" s="48">
        <f>Instructions!$B$8</f>
        <v>750</v>
      </c>
      <c r="M82" s="48">
        <f>Instructions!$B$9</f>
        <v>750</v>
      </c>
      <c r="N82" s="48">
        <f>Instructions!$B$10</f>
        <v>300</v>
      </c>
      <c r="O82" s="49">
        <f>Instructions!$B$11</f>
        <v>5.0000000000000001E-3</v>
      </c>
      <c r="Q82" s="34">
        <f t="shared" si="19"/>
        <v>12</v>
      </c>
    </row>
    <row r="83" spans="1:17" x14ac:dyDescent="0.25">
      <c r="A83" s="72">
        <f t="shared" si="20"/>
        <v>43814</v>
      </c>
      <c r="B83" s="49">
        <f t="shared" si="18"/>
        <v>1</v>
      </c>
      <c r="C83" s="47">
        <v>0</v>
      </c>
      <c r="D83" s="48">
        <f t="shared" si="13"/>
        <v>2334.752296598112</v>
      </c>
      <c r="E83" s="48">
        <f t="shared" si="14"/>
        <v>690.23970707042224</v>
      </c>
      <c r="F83" s="48">
        <f t="shared" si="15"/>
        <v>635.19868755719779</v>
      </c>
      <c r="G83" s="48">
        <f t="shared" si="16"/>
        <v>458.48959075087282</v>
      </c>
      <c r="H83" s="49">
        <f t="shared" si="17"/>
        <v>2.699958083275627E-3</v>
      </c>
      <c r="J83" s="49">
        <f>Instructions!$B$6</f>
        <v>0.99</v>
      </c>
      <c r="K83" s="49">
        <f>Instructions!$B$7</f>
        <v>0.01</v>
      </c>
      <c r="L83" s="48">
        <f>Instructions!$B$8</f>
        <v>750</v>
      </c>
      <c r="M83" s="48">
        <f>Instructions!$B$9</f>
        <v>750</v>
      </c>
      <c r="N83" s="48">
        <f>Instructions!$B$10</f>
        <v>300</v>
      </c>
      <c r="O83" s="49">
        <f>Instructions!$B$11</f>
        <v>5.0000000000000001E-3</v>
      </c>
      <c r="Q83" s="34">
        <f t="shared" si="19"/>
        <v>12</v>
      </c>
    </row>
    <row r="84" spans="1:17" x14ac:dyDescent="0.25">
      <c r="A84" s="72">
        <f t="shared" si="20"/>
        <v>43815</v>
      </c>
      <c r="B84" s="49">
        <f t="shared" si="18"/>
        <v>0.99671141220245563</v>
      </c>
      <c r="C84" s="47">
        <v>3.2885877975443391E-3</v>
      </c>
      <c r="D84" s="48">
        <f t="shared" si="13"/>
        <v>2359.2885097171679</v>
      </c>
      <c r="E84" s="48">
        <f t="shared" si="14"/>
        <v>654.29732435530138</v>
      </c>
      <c r="F84" s="48">
        <f t="shared" si="15"/>
        <v>617.67802189096449</v>
      </c>
      <c r="G84" s="48">
        <f t="shared" si="16"/>
        <v>539.49471559969084</v>
      </c>
      <c r="H84" s="49">
        <f t="shared" si="17"/>
        <v>2.6400478536481374E-3</v>
      </c>
      <c r="J84" s="49">
        <f>Instructions!$B$6</f>
        <v>0.99</v>
      </c>
      <c r="K84" s="49">
        <f>Instructions!$B$7</f>
        <v>0.01</v>
      </c>
      <c r="L84" s="48">
        <f>Instructions!$B$8</f>
        <v>750</v>
      </c>
      <c r="M84" s="48">
        <f>Instructions!$B$9</f>
        <v>750</v>
      </c>
      <c r="N84" s="48">
        <f>Instructions!$B$10</f>
        <v>300</v>
      </c>
      <c r="O84" s="49">
        <f>Instructions!$B$11</f>
        <v>5.0000000000000001E-3</v>
      </c>
      <c r="Q84" s="34">
        <f t="shared" si="19"/>
        <v>12</v>
      </c>
    </row>
    <row r="85" spans="1:17" x14ac:dyDescent="0.25">
      <c r="A85" s="72">
        <f t="shared" si="20"/>
        <v>43816</v>
      </c>
      <c r="B85" s="49">
        <f t="shared" si="18"/>
        <v>1</v>
      </c>
      <c r="C85" s="47">
        <v>0</v>
      </c>
      <c r="D85" s="48">
        <f t="shared" si="13"/>
        <v>2319.5096715505138</v>
      </c>
      <c r="E85" s="48">
        <f t="shared" si="14"/>
        <v>665.82381332264231</v>
      </c>
      <c r="F85" s="48">
        <f t="shared" si="15"/>
        <v>624.29808950910456</v>
      </c>
      <c r="G85" s="48">
        <f t="shared" si="16"/>
        <v>520.93661972875509</v>
      </c>
      <c r="H85" s="49">
        <f t="shared" si="17"/>
        <v>2.7102757339491795E-3</v>
      </c>
      <c r="J85" s="49">
        <f>Instructions!$B$6</f>
        <v>0.99</v>
      </c>
      <c r="K85" s="49">
        <f>Instructions!$B$7</f>
        <v>0.01</v>
      </c>
      <c r="L85" s="48">
        <f>Instructions!$B$8</f>
        <v>750</v>
      </c>
      <c r="M85" s="48">
        <f>Instructions!$B$9</f>
        <v>750</v>
      </c>
      <c r="N85" s="48">
        <f>Instructions!$B$10</f>
        <v>300</v>
      </c>
      <c r="O85" s="49">
        <f>Instructions!$B$11</f>
        <v>5.0000000000000001E-3</v>
      </c>
      <c r="Q85" s="34">
        <f t="shared" si="19"/>
        <v>12</v>
      </c>
    </row>
    <row r="86" spans="1:17" x14ac:dyDescent="0.25">
      <c r="A86" s="72">
        <f t="shared" si="20"/>
        <v>43817</v>
      </c>
      <c r="B86" s="49">
        <f t="shared" si="18"/>
        <v>1</v>
      </c>
      <c r="C86" s="47">
        <v>0</v>
      </c>
      <c r="D86" s="48">
        <f t="shared" si="13"/>
        <v>2333.3673918222585</v>
      </c>
      <c r="E86" s="48">
        <f t="shared" si="14"/>
        <v>659.69954713566506</v>
      </c>
      <c r="F86" s="48">
        <f t="shared" si="15"/>
        <v>724.57917865699892</v>
      </c>
      <c r="G86" s="48">
        <f t="shared" si="16"/>
        <v>593.44991306469205</v>
      </c>
      <c r="H86" s="49">
        <f t="shared" si="17"/>
        <v>2.670460010395437E-3</v>
      </c>
      <c r="J86" s="49">
        <f>Instructions!$B$6</f>
        <v>0.99</v>
      </c>
      <c r="K86" s="49">
        <f>Instructions!$B$7</f>
        <v>0.01</v>
      </c>
      <c r="L86" s="48">
        <f>Instructions!$B$8</f>
        <v>750</v>
      </c>
      <c r="M86" s="48">
        <f>Instructions!$B$9</f>
        <v>750</v>
      </c>
      <c r="N86" s="48">
        <f>Instructions!$B$10</f>
        <v>300</v>
      </c>
      <c r="O86" s="49">
        <f>Instructions!$B$11</f>
        <v>5.0000000000000001E-3</v>
      </c>
      <c r="Q86" s="34">
        <f t="shared" si="19"/>
        <v>12</v>
      </c>
    </row>
    <row r="87" spans="1:17" x14ac:dyDescent="0.25">
      <c r="A87" s="72">
        <f t="shared" si="20"/>
        <v>43818</v>
      </c>
      <c r="B87" s="49">
        <f t="shared" si="18"/>
        <v>1</v>
      </c>
      <c r="C87" s="47">
        <v>0</v>
      </c>
      <c r="D87" s="48">
        <f t="shared" si="13"/>
        <v>2268.5824182759907</v>
      </c>
      <c r="E87" s="48">
        <f t="shared" si="14"/>
        <v>669.6731662599293</v>
      </c>
      <c r="F87" s="48">
        <f t="shared" si="15"/>
        <v>681.73372388073051</v>
      </c>
      <c r="G87" s="48">
        <f t="shared" si="16"/>
        <v>537.6924356838008</v>
      </c>
      <c r="H87" s="49">
        <f t="shared" si="17"/>
        <v>2.6493023934768419E-3</v>
      </c>
      <c r="J87" s="49">
        <f>Instructions!$B$6</f>
        <v>0.99</v>
      </c>
      <c r="K87" s="49">
        <f>Instructions!$B$7</f>
        <v>0.01</v>
      </c>
      <c r="L87" s="48">
        <f>Instructions!$B$8</f>
        <v>750</v>
      </c>
      <c r="M87" s="48">
        <f>Instructions!$B$9</f>
        <v>750</v>
      </c>
      <c r="N87" s="48">
        <f>Instructions!$B$10</f>
        <v>300</v>
      </c>
      <c r="O87" s="49">
        <f>Instructions!$B$11</f>
        <v>5.0000000000000001E-3</v>
      </c>
      <c r="Q87" s="34">
        <f t="shared" si="19"/>
        <v>12</v>
      </c>
    </row>
    <row r="88" spans="1:17" x14ac:dyDescent="0.25">
      <c r="A88" s="72">
        <f t="shared" si="20"/>
        <v>43819</v>
      </c>
      <c r="B88" s="49">
        <f t="shared" si="18"/>
        <v>1</v>
      </c>
      <c r="C88" s="47">
        <v>0</v>
      </c>
      <c r="D88" s="48">
        <f t="shared" si="13"/>
        <v>2277.7885539899544</v>
      </c>
      <c r="E88" s="48">
        <f t="shared" si="14"/>
        <v>667.70616903430766</v>
      </c>
      <c r="F88" s="48">
        <f t="shared" si="15"/>
        <v>615.425597184411</v>
      </c>
      <c r="G88" s="48">
        <f t="shared" si="16"/>
        <v>496.27650179560106</v>
      </c>
      <c r="H88" s="49">
        <f t="shared" si="17"/>
        <v>2.4987603497259696E-3</v>
      </c>
      <c r="J88" s="49">
        <f>Instructions!$B$6</f>
        <v>0.99</v>
      </c>
      <c r="K88" s="49">
        <f>Instructions!$B$7</f>
        <v>0.01</v>
      </c>
      <c r="L88" s="48">
        <f>Instructions!$B$8</f>
        <v>750</v>
      </c>
      <c r="M88" s="48">
        <f>Instructions!$B$9</f>
        <v>750</v>
      </c>
      <c r="N88" s="48">
        <f>Instructions!$B$10</f>
        <v>300</v>
      </c>
      <c r="O88" s="49">
        <f>Instructions!$B$11</f>
        <v>5.0000000000000001E-3</v>
      </c>
      <c r="Q88" s="34">
        <f t="shared" si="19"/>
        <v>12</v>
      </c>
    </row>
    <row r="89" spans="1:17" x14ac:dyDescent="0.25">
      <c r="A89" s="72">
        <f t="shared" si="20"/>
        <v>43820</v>
      </c>
      <c r="B89" s="49">
        <f t="shared" si="18"/>
        <v>1</v>
      </c>
      <c r="C89" s="47">
        <v>0</v>
      </c>
      <c r="D89" s="48">
        <f t="shared" si="13"/>
        <v>2134.647936654605</v>
      </c>
      <c r="E89" s="48">
        <f t="shared" si="14"/>
        <v>658.97094307166697</v>
      </c>
      <c r="F89" s="48">
        <f t="shared" si="15"/>
        <v>654.56639263429975</v>
      </c>
      <c r="G89" s="48">
        <f t="shared" si="16"/>
        <v>539.6643578585448</v>
      </c>
      <c r="H89" s="49">
        <f t="shared" si="17"/>
        <v>2.5138099744083475E-3</v>
      </c>
      <c r="J89" s="49">
        <f>Instructions!$B$6</f>
        <v>0.99</v>
      </c>
      <c r="K89" s="49">
        <f>Instructions!$B$7</f>
        <v>0.01</v>
      </c>
      <c r="L89" s="48">
        <f>Instructions!$B$8</f>
        <v>750</v>
      </c>
      <c r="M89" s="48">
        <f>Instructions!$B$9</f>
        <v>750</v>
      </c>
      <c r="N89" s="48">
        <f>Instructions!$B$10</f>
        <v>300</v>
      </c>
      <c r="O89" s="49">
        <f>Instructions!$B$11</f>
        <v>5.0000000000000001E-3</v>
      </c>
      <c r="Q89" s="34">
        <f t="shared" si="19"/>
        <v>12</v>
      </c>
    </row>
    <row r="90" spans="1:17" x14ac:dyDescent="0.25">
      <c r="A90" s="72">
        <f t="shared" si="20"/>
        <v>43821</v>
      </c>
      <c r="B90" s="49">
        <f t="shared" si="18"/>
        <v>0.98303077672403338</v>
      </c>
      <c r="C90" s="47">
        <v>1.6969223275966661E-2</v>
      </c>
      <c r="D90" s="48">
        <f t="shared" si="13"/>
        <v>2276.5695842992882</v>
      </c>
      <c r="E90" s="48">
        <f t="shared" si="14"/>
        <v>668.97737525827199</v>
      </c>
      <c r="F90" s="48">
        <f t="shared" si="15"/>
        <v>650.56880013156172</v>
      </c>
      <c r="G90" s="48">
        <f t="shared" si="16"/>
        <v>556.02102258612263</v>
      </c>
      <c r="H90" s="49">
        <f t="shared" si="17"/>
        <v>2.5493002512729716E-3</v>
      </c>
      <c r="J90" s="49">
        <f>Instructions!$B$6</f>
        <v>0.99</v>
      </c>
      <c r="K90" s="49">
        <f>Instructions!$B$7</f>
        <v>0.01</v>
      </c>
      <c r="L90" s="48">
        <f>Instructions!$B$8</f>
        <v>750</v>
      </c>
      <c r="M90" s="48">
        <f>Instructions!$B$9</f>
        <v>750</v>
      </c>
      <c r="N90" s="48">
        <f>Instructions!$B$10</f>
        <v>300</v>
      </c>
      <c r="O90" s="49">
        <f>Instructions!$B$11</f>
        <v>5.0000000000000001E-3</v>
      </c>
      <c r="Q90" s="34">
        <f t="shared" si="19"/>
        <v>12</v>
      </c>
    </row>
    <row r="91" spans="1:17" x14ac:dyDescent="0.25">
      <c r="A91" s="72">
        <f t="shared" si="20"/>
        <v>43822</v>
      </c>
      <c r="B91" s="49">
        <f t="shared" si="18"/>
        <v>1</v>
      </c>
      <c r="C91" s="47">
        <v>0</v>
      </c>
      <c r="D91" s="48">
        <f t="shared" si="13"/>
        <v>2212.2775313906945</v>
      </c>
      <c r="E91" s="48">
        <f t="shared" si="14"/>
        <v>671.95813950067736</v>
      </c>
      <c r="F91" s="48">
        <f t="shared" si="15"/>
        <v>678.06509596614387</v>
      </c>
      <c r="G91" s="48">
        <f t="shared" si="16"/>
        <v>538.02741241372939</v>
      </c>
      <c r="H91" s="49">
        <f t="shared" si="17"/>
        <v>2.4309303366158862E-3</v>
      </c>
      <c r="J91" s="49">
        <f>Instructions!$B$6</f>
        <v>0.99</v>
      </c>
      <c r="K91" s="49">
        <f>Instructions!$B$7</f>
        <v>0.01</v>
      </c>
      <c r="L91" s="48">
        <f>Instructions!$B$8</f>
        <v>750</v>
      </c>
      <c r="M91" s="48">
        <f>Instructions!$B$9</f>
        <v>750</v>
      </c>
      <c r="N91" s="48">
        <f>Instructions!$B$10</f>
        <v>300</v>
      </c>
      <c r="O91" s="49">
        <f>Instructions!$B$11</f>
        <v>5.0000000000000001E-3</v>
      </c>
      <c r="Q91" s="34">
        <f t="shared" si="19"/>
        <v>12</v>
      </c>
    </row>
    <row r="92" spans="1:17" x14ac:dyDescent="0.25">
      <c r="A92" s="72">
        <f t="shared" si="20"/>
        <v>43823</v>
      </c>
      <c r="B92" s="49">
        <f t="shared" si="18"/>
        <v>1</v>
      </c>
      <c r="C92" s="47">
        <v>0</v>
      </c>
      <c r="D92" s="48">
        <f t="shared" si="13"/>
        <v>2224.2667133809077</v>
      </c>
      <c r="E92" s="48">
        <f t="shared" si="14"/>
        <v>675.4415184760436</v>
      </c>
      <c r="F92" s="48">
        <f t="shared" si="15"/>
        <v>680.36647686130561</v>
      </c>
      <c r="G92" s="48">
        <f t="shared" si="16"/>
        <v>477.15902303371837</v>
      </c>
      <c r="H92" s="49">
        <f t="shared" si="17"/>
        <v>2.7172041138466712E-3</v>
      </c>
      <c r="J92" s="49">
        <f>Instructions!$B$6</f>
        <v>0.99</v>
      </c>
      <c r="K92" s="49">
        <f>Instructions!$B$7</f>
        <v>0.01</v>
      </c>
      <c r="L92" s="48">
        <f>Instructions!$B$8</f>
        <v>750</v>
      </c>
      <c r="M92" s="48">
        <f>Instructions!$B$9</f>
        <v>750</v>
      </c>
      <c r="N92" s="48">
        <f>Instructions!$B$10</f>
        <v>300</v>
      </c>
      <c r="O92" s="49">
        <f>Instructions!$B$11</f>
        <v>5.0000000000000001E-3</v>
      </c>
      <c r="Q92" s="34">
        <f t="shared" si="19"/>
        <v>12</v>
      </c>
    </row>
    <row r="93" spans="1:17" x14ac:dyDescent="0.25">
      <c r="A93" s="72">
        <f t="shared" si="20"/>
        <v>43824</v>
      </c>
      <c r="B93" s="49">
        <f t="shared" si="18"/>
        <v>1</v>
      </c>
      <c r="C93" s="47">
        <v>0</v>
      </c>
      <c r="D93" s="48">
        <f t="shared" si="13"/>
        <v>2228.6625619674955</v>
      </c>
      <c r="E93" s="48">
        <f t="shared" si="14"/>
        <v>656.40272274517281</v>
      </c>
      <c r="F93" s="48">
        <f t="shared" si="15"/>
        <v>653.78136075200837</v>
      </c>
      <c r="G93" s="48">
        <f t="shared" si="16"/>
        <v>526.31175486850816</v>
      </c>
      <c r="H93" s="49">
        <f t="shared" si="17"/>
        <v>2.4204518665897085E-3</v>
      </c>
      <c r="J93" s="49">
        <f>Instructions!$B$6</f>
        <v>0.99</v>
      </c>
      <c r="K93" s="49">
        <f>Instructions!$B$7</f>
        <v>0.01</v>
      </c>
      <c r="L93" s="48">
        <f>Instructions!$B$8</f>
        <v>750</v>
      </c>
      <c r="M93" s="48">
        <f>Instructions!$B$9</f>
        <v>750</v>
      </c>
      <c r="N93" s="48">
        <f>Instructions!$B$10</f>
        <v>300</v>
      </c>
      <c r="O93" s="49">
        <f>Instructions!$B$11</f>
        <v>5.0000000000000001E-3</v>
      </c>
      <c r="Q93" s="34">
        <f t="shared" si="19"/>
        <v>12</v>
      </c>
    </row>
    <row r="94" spans="1:17" x14ac:dyDescent="0.25">
      <c r="A94" s="72">
        <f t="shared" si="20"/>
        <v>43825</v>
      </c>
      <c r="B94" s="49">
        <f t="shared" si="18"/>
        <v>1</v>
      </c>
      <c r="C94" s="47">
        <v>0</v>
      </c>
      <c r="D94" s="48">
        <f t="shared" si="13"/>
        <v>2176.2185700519562</v>
      </c>
      <c r="E94" s="48">
        <f t="shared" si="14"/>
        <v>660.88336718361609</v>
      </c>
      <c r="F94" s="48">
        <f t="shared" si="15"/>
        <v>701.85163519087791</v>
      </c>
      <c r="G94" s="48">
        <f t="shared" si="16"/>
        <v>550.92198241565848</v>
      </c>
      <c r="H94" s="49">
        <f t="shared" si="17"/>
        <v>2.5858803325427854E-3</v>
      </c>
      <c r="J94" s="49">
        <f>Instructions!$B$6</f>
        <v>0.99</v>
      </c>
      <c r="K94" s="49">
        <f>Instructions!$B$7</f>
        <v>0.01</v>
      </c>
      <c r="L94" s="48">
        <f>Instructions!$B$8</f>
        <v>750</v>
      </c>
      <c r="M94" s="48">
        <f>Instructions!$B$9</f>
        <v>750</v>
      </c>
      <c r="N94" s="48">
        <f>Instructions!$B$10</f>
        <v>300</v>
      </c>
      <c r="O94" s="49">
        <f>Instructions!$B$11</f>
        <v>5.0000000000000001E-3</v>
      </c>
      <c r="Q94" s="34">
        <f t="shared" si="19"/>
        <v>12</v>
      </c>
    </row>
    <row r="95" spans="1:17" x14ac:dyDescent="0.25">
      <c r="A95" s="72">
        <f t="shared" si="20"/>
        <v>43826</v>
      </c>
      <c r="B95" s="49">
        <f t="shared" si="18"/>
        <v>0.98013129369329222</v>
      </c>
      <c r="C95" s="47">
        <v>1.9868706306707763E-2</v>
      </c>
      <c r="D95" s="48">
        <f t="shared" si="13"/>
        <v>2269.5246252584311</v>
      </c>
      <c r="E95" s="48">
        <f t="shared" si="14"/>
        <v>646.56052300846943</v>
      </c>
      <c r="F95" s="48">
        <f t="shared" si="15"/>
        <v>688.5797091243204</v>
      </c>
      <c r="G95" s="48">
        <f t="shared" si="16"/>
        <v>513.67288119837792</v>
      </c>
      <c r="H95" s="49">
        <f t="shared" si="17"/>
        <v>2.5248046879974857E-3</v>
      </c>
      <c r="J95" s="49">
        <f>Instructions!$B$6</f>
        <v>0.99</v>
      </c>
      <c r="K95" s="49">
        <f>Instructions!$B$7</f>
        <v>0.01</v>
      </c>
      <c r="L95" s="48">
        <f>Instructions!$B$8</f>
        <v>750</v>
      </c>
      <c r="M95" s="48">
        <f>Instructions!$B$9</f>
        <v>750</v>
      </c>
      <c r="N95" s="48">
        <f>Instructions!$B$10</f>
        <v>300</v>
      </c>
      <c r="O95" s="49">
        <f>Instructions!$B$11</f>
        <v>5.0000000000000001E-3</v>
      </c>
      <c r="Q95" s="34">
        <f t="shared" si="19"/>
        <v>12</v>
      </c>
    </row>
    <row r="96" spans="1:17" x14ac:dyDescent="0.25">
      <c r="A96" s="72">
        <f t="shared" si="20"/>
        <v>43827</v>
      </c>
      <c r="B96" s="49">
        <f t="shared" si="18"/>
        <v>1</v>
      </c>
      <c r="C96" s="47">
        <v>0</v>
      </c>
      <c r="D96" s="48">
        <f t="shared" si="13"/>
        <v>2294.7665724185917</v>
      </c>
      <c r="E96" s="48">
        <f t="shared" si="14"/>
        <v>679.38579552359806</v>
      </c>
      <c r="F96" s="48">
        <f t="shared" si="15"/>
        <v>620.77697582959468</v>
      </c>
      <c r="G96" s="48">
        <f t="shared" si="16"/>
        <v>523.21721802281775</v>
      </c>
      <c r="H96" s="49">
        <f t="shared" si="17"/>
        <v>2.5804670072761813E-3</v>
      </c>
      <c r="J96" s="49">
        <f>Instructions!$B$6</f>
        <v>0.99</v>
      </c>
      <c r="K96" s="49">
        <f>Instructions!$B$7</f>
        <v>0.01</v>
      </c>
      <c r="L96" s="48">
        <f>Instructions!$B$8</f>
        <v>750</v>
      </c>
      <c r="M96" s="48">
        <f>Instructions!$B$9</f>
        <v>750</v>
      </c>
      <c r="N96" s="48">
        <f>Instructions!$B$10</f>
        <v>300</v>
      </c>
      <c r="O96" s="49">
        <f>Instructions!$B$11</f>
        <v>5.0000000000000001E-3</v>
      </c>
      <c r="Q96" s="34">
        <f t="shared" si="19"/>
        <v>12</v>
      </c>
    </row>
    <row r="97" spans="1:17" x14ac:dyDescent="0.25">
      <c r="A97" s="72">
        <f t="shared" si="20"/>
        <v>43828</v>
      </c>
      <c r="B97" s="49">
        <f t="shared" si="18"/>
        <v>1</v>
      </c>
      <c r="C97" s="47">
        <v>0</v>
      </c>
      <c r="D97" s="48">
        <f t="shared" si="13"/>
        <v>2315.1322463020965</v>
      </c>
      <c r="E97" s="48">
        <f t="shared" si="14"/>
        <v>689.37709376630494</v>
      </c>
      <c r="F97" s="48">
        <f t="shared" si="15"/>
        <v>694.74369024017142</v>
      </c>
      <c r="G97" s="48">
        <f t="shared" si="16"/>
        <v>515.50578660172766</v>
      </c>
      <c r="H97" s="49">
        <f t="shared" si="17"/>
        <v>2.5198540383654009E-3</v>
      </c>
      <c r="J97" s="49">
        <f>Instructions!$B$6</f>
        <v>0.99</v>
      </c>
      <c r="K97" s="49">
        <f>Instructions!$B$7</f>
        <v>0.01</v>
      </c>
      <c r="L97" s="48">
        <f>Instructions!$B$8</f>
        <v>750</v>
      </c>
      <c r="M97" s="48">
        <f>Instructions!$B$9</f>
        <v>750</v>
      </c>
      <c r="N97" s="48">
        <f>Instructions!$B$10</f>
        <v>300</v>
      </c>
      <c r="O97" s="49">
        <f>Instructions!$B$11</f>
        <v>5.0000000000000001E-3</v>
      </c>
      <c r="Q97" s="34">
        <f t="shared" si="19"/>
        <v>12</v>
      </c>
    </row>
    <row r="98" spans="1:17" x14ac:dyDescent="0.25">
      <c r="A98" s="72">
        <f t="shared" si="20"/>
        <v>43829</v>
      </c>
      <c r="B98" s="49">
        <f t="shared" si="18"/>
        <v>0.99529999999999996</v>
      </c>
      <c r="C98" s="47">
        <v>4.7000000000000002E-3</v>
      </c>
      <c r="D98" s="48">
        <f t="shared" si="13"/>
        <v>2167.5094299664274</v>
      </c>
      <c r="E98" s="48">
        <f t="shared" si="14"/>
        <v>661.73069206928051</v>
      </c>
      <c r="F98" s="48">
        <f t="shared" si="15"/>
        <v>652.99974437631852</v>
      </c>
      <c r="G98" s="48">
        <f t="shared" si="16"/>
        <v>510.76742098822876</v>
      </c>
      <c r="H98" s="49">
        <f t="shared" si="17"/>
        <v>2.5493806683472625E-3</v>
      </c>
      <c r="J98" s="49">
        <f>Instructions!$B$6</f>
        <v>0.99</v>
      </c>
      <c r="K98" s="49">
        <f>Instructions!$B$7</f>
        <v>0.01</v>
      </c>
      <c r="L98" s="48">
        <f>Instructions!$B$8</f>
        <v>750</v>
      </c>
      <c r="M98" s="48">
        <f>Instructions!$B$9</f>
        <v>750</v>
      </c>
      <c r="N98" s="48">
        <f>Instructions!$B$10</f>
        <v>300</v>
      </c>
      <c r="O98" s="49">
        <f>Instructions!$B$11</f>
        <v>5.0000000000000001E-3</v>
      </c>
      <c r="Q98" s="34">
        <f t="shared" si="19"/>
        <v>12</v>
      </c>
    </row>
    <row r="99" spans="1:17" x14ac:dyDescent="0.25">
      <c r="A99" s="72">
        <f t="shared" si="20"/>
        <v>43830</v>
      </c>
      <c r="B99" s="49">
        <f t="shared" si="18"/>
        <v>1</v>
      </c>
      <c r="C99" s="47">
        <v>0</v>
      </c>
      <c r="D99" s="48">
        <f t="shared" si="13"/>
        <v>2343.1613955223111</v>
      </c>
      <c r="E99" s="48">
        <f t="shared" si="14"/>
        <v>664.96304240662369</v>
      </c>
      <c r="F99" s="48">
        <f t="shared" si="15"/>
        <v>724.01822487591392</v>
      </c>
      <c r="G99" s="48">
        <f t="shared" si="16"/>
        <v>542.6492191224022</v>
      </c>
      <c r="H99" s="49">
        <f t="shared" si="17"/>
        <v>2.4699568912554134E-3</v>
      </c>
      <c r="J99" s="49">
        <f>Instructions!$B$6</f>
        <v>0.99</v>
      </c>
      <c r="K99" s="49">
        <f>Instructions!$B$7</f>
        <v>0.01</v>
      </c>
      <c r="L99" s="48">
        <f>Instructions!$B$8</f>
        <v>750</v>
      </c>
      <c r="M99" s="48">
        <f>Instructions!$B$9</f>
        <v>750</v>
      </c>
      <c r="N99" s="48">
        <f>Instructions!$B$10</f>
        <v>300</v>
      </c>
      <c r="O99" s="49">
        <f>Instructions!$B$11</f>
        <v>5.0000000000000001E-3</v>
      </c>
      <c r="Q99" s="34">
        <f t="shared" si="19"/>
        <v>12</v>
      </c>
    </row>
    <row r="100" spans="1:17" x14ac:dyDescent="0.25">
      <c r="A100" s="72">
        <f t="shared" si="20"/>
        <v>43831</v>
      </c>
      <c r="B100" s="49" t="e">
        <f t="shared" si="18"/>
        <v>#N/A</v>
      </c>
      <c r="C100" s="47"/>
      <c r="D100" s="48" t="e">
        <f t="shared" si="13"/>
        <v>#N/A</v>
      </c>
      <c r="E100" s="48" t="e">
        <f t="shared" si="14"/>
        <v>#N/A</v>
      </c>
      <c r="F100" s="48" t="e">
        <f t="shared" si="15"/>
        <v>#N/A</v>
      </c>
      <c r="G100" s="48" t="e">
        <f t="shared" si="16"/>
        <v>#N/A</v>
      </c>
      <c r="H100" s="49" t="e">
        <f t="shared" si="17"/>
        <v>#N/A</v>
      </c>
      <c r="J100" s="49">
        <f>Instructions!$B$6</f>
        <v>0.99</v>
      </c>
      <c r="K100" s="49">
        <f>Instructions!$B$7</f>
        <v>0.01</v>
      </c>
      <c r="L100" s="48">
        <f>Instructions!$B$8</f>
        <v>750</v>
      </c>
      <c r="M100" s="48">
        <f>Instructions!$B$9</f>
        <v>750</v>
      </c>
      <c r="N100" s="48">
        <f>Instructions!$B$10</f>
        <v>300</v>
      </c>
      <c r="O100" s="49">
        <f>Instructions!$B$11</f>
        <v>5.0000000000000001E-3</v>
      </c>
      <c r="Q100" s="34">
        <f t="shared" si="19"/>
        <v>1</v>
      </c>
    </row>
    <row r="101" spans="1:17" x14ac:dyDescent="0.25">
      <c r="A101" s="72">
        <f t="shared" si="20"/>
        <v>43832</v>
      </c>
      <c r="B101" s="49" t="e">
        <f t="shared" si="18"/>
        <v>#N/A</v>
      </c>
      <c r="C101" s="47"/>
      <c r="D101" s="48" t="e">
        <f t="shared" si="13"/>
        <v>#N/A</v>
      </c>
      <c r="E101" s="48" t="e">
        <f t="shared" si="14"/>
        <v>#N/A</v>
      </c>
      <c r="F101" s="48" t="e">
        <f t="shared" si="15"/>
        <v>#N/A</v>
      </c>
      <c r="G101" s="48" t="e">
        <f t="shared" si="16"/>
        <v>#N/A</v>
      </c>
      <c r="H101" s="49" t="e">
        <f t="shared" si="17"/>
        <v>#N/A</v>
      </c>
      <c r="J101" s="49">
        <f>Instructions!$B$6</f>
        <v>0.99</v>
      </c>
      <c r="K101" s="49">
        <f>Instructions!$B$7</f>
        <v>0.01</v>
      </c>
      <c r="L101" s="48">
        <f>Instructions!$B$8</f>
        <v>750</v>
      </c>
      <c r="M101" s="48">
        <f>Instructions!$B$9</f>
        <v>750</v>
      </c>
      <c r="N101" s="48">
        <f>Instructions!$B$10</f>
        <v>300</v>
      </c>
      <c r="O101" s="49">
        <f>Instructions!$B$11</f>
        <v>5.0000000000000001E-3</v>
      </c>
      <c r="Q101" s="34">
        <f t="shared" si="19"/>
        <v>1</v>
      </c>
    </row>
    <row r="1048576" spans="3:3" x14ac:dyDescent="0.25">
      <c r="C1048576" s="78"/>
    </row>
  </sheetData>
  <mergeCells count="2">
    <mergeCell ref="B3:H3"/>
    <mergeCell ref="B4:H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K101"/>
  <sheetViews>
    <sheetView zoomScale="90" zoomScaleNormal="90" workbookViewId="0">
      <pane ySplit="7" topLeftCell="A8" activePane="bottomLeft" state="frozen"/>
      <selection activeCell="U39" sqref="U39"/>
      <selection pane="bottomLeft" activeCell="U39" sqref="U39"/>
    </sheetView>
  </sheetViews>
  <sheetFormatPr defaultColWidth="10.85546875" defaultRowHeight="15" x14ac:dyDescent="0.25"/>
  <cols>
    <col min="1" max="1" width="16.85546875" style="39" customWidth="1"/>
    <col min="2" max="3" width="16.85546875" style="41" customWidth="1"/>
    <col min="4" max="5" width="16.85546875" style="43" customWidth="1"/>
    <col min="6" max="6" width="10.85546875" style="34"/>
    <col min="7" max="7" width="0" style="34" hidden="1" customWidth="1"/>
    <col min="8" max="16384" width="10.85546875" style="34"/>
  </cols>
  <sheetData>
    <row r="1" spans="1:11" s="33" customFormat="1" ht="24" x14ac:dyDescent="0.2">
      <c r="A1" s="38" t="s">
        <v>144</v>
      </c>
      <c r="B1" s="40"/>
      <c r="C1" s="40"/>
      <c r="D1" s="42"/>
      <c r="E1" s="42"/>
    </row>
    <row r="3" spans="1:11" x14ac:dyDescent="0.2">
      <c r="A3" s="61" t="s">
        <v>95</v>
      </c>
      <c r="B3" s="116" t="str">
        <f>Data!B3</f>
        <v>Enter ASPSP Name Here</v>
      </c>
      <c r="C3" s="116"/>
      <c r="D3" s="116"/>
      <c r="E3" s="116"/>
    </row>
    <row r="4" spans="1:11" x14ac:dyDescent="0.2">
      <c r="A4" s="61" t="s">
        <v>96</v>
      </c>
      <c r="B4" s="115" t="s">
        <v>156</v>
      </c>
      <c r="C4" s="115"/>
      <c r="D4" s="115"/>
      <c r="E4" s="115"/>
    </row>
    <row r="5" spans="1:11" s="57" customFormat="1" x14ac:dyDescent="0.2">
      <c r="A5" s="61" t="s">
        <v>145</v>
      </c>
      <c r="B5" s="72">
        <f>Data!B5</f>
        <v>43739</v>
      </c>
      <c r="C5" s="56"/>
      <c r="D5" s="56"/>
      <c r="E5" s="56"/>
      <c r="F5" s="71"/>
      <c r="G5" s="71"/>
      <c r="H5" s="71"/>
      <c r="I5" s="71"/>
      <c r="J5" s="69"/>
      <c r="K5" s="69"/>
    </row>
    <row r="7" spans="1:11" s="35" customFormat="1" ht="15.95" x14ac:dyDescent="0.2">
      <c r="A7" s="58" t="s">
        <v>91</v>
      </c>
      <c r="B7" s="62" t="s">
        <v>92</v>
      </c>
      <c r="C7" s="62" t="s">
        <v>93</v>
      </c>
      <c r="D7" s="63" t="s">
        <v>100</v>
      </c>
      <c r="E7" s="63" t="s">
        <v>101</v>
      </c>
      <c r="G7" s="35" t="s">
        <v>162</v>
      </c>
    </row>
    <row r="8" spans="1:11" x14ac:dyDescent="0.2">
      <c r="A8" s="72">
        <f>B5</f>
        <v>43739</v>
      </c>
      <c r="B8" s="49">
        <f>IF(C8="",NA(),1-C8)</f>
        <v>1</v>
      </c>
      <c r="C8" s="47">
        <v>0</v>
      </c>
      <c r="D8" s="68">
        <v>1627</v>
      </c>
      <c r="E8" s="68">
        <v>8945</v>
      </c>
      <c r="G8" s="34">
        <f>MONTH(A8)</f>
        <v>10</v>
      </c>
    </row>
    <row r="9" spans="1:11" x14ac:dyDescent="0.2">
      <c r="A9" s="72">
        <f>A8+1</f>
        <v>43740</v>
      </c>
      <c r="B9" s="49">
        <f t="shared" ref="B9:B72" si="0">IF(C9="",NA(),1-C9)</f>
        <v>1</v>
      </c>
      <c r="C9" s="47">
        <v>0</v>
      </c>
      <c r="D9" s="68">
        <v>3452</v>
      </c>
      <c r="E9" s="68">
        <v>7729</v>
      </c>
      <c r="G9" s="34">
        <f t="shared" ref="G9:G72" si="1">MONTH(A9)</f>
        <v>10</v>
      </c>
    </row>
    <row r="10" spans="1:11" x14ac:dyDescent="0.2">
      <c r="A10" s="72">
        <f t="shared" ref="A10:A73" si="2">A9+1</f>
        <v>43741</v>
      </c>
      <c r="B10" s="49">
        <f t="shared" si="0"/>
        <v>1</v>
      </c>
      <c r="C10" s="47">
        <v>0</v>
      </c>
      <c r="D10" s="68">
        <v>4793</v>
      </c>
      <c r="E10" s="68">
        <v>6108</v>
      </c>
      <c r="G10" s="34">
        <f t="shared" si="1"/>
        <v>10</v>
      </c>
    </row>
    <row r="11" spans="1:11" x14ac:dyDescent="0.2">
      <c r="A11" s="72">
        <f t="shared" si="2"/>
        <v>43742</v>
      </c>
      <c r="B11" s="49">
        <f t="shared" si="0"/>
        <v>1</v>
      </c>
      <c r="C11" s="47">
        <v>0</v>
      </c>
      <c r="D11" s="68">
        <v>2304</v>
      </c>
      <c r="E11" s="68">
        <v>5874</v>
      </c>
      <c r="G11" s="34">
        <f t="shared" si="1"/>
        <v>10</v>
      </c>
    </row>
    <row r="12" spans="1:11" x14ac:dyDescent="0.2">
      <c r="A12" s="72">
        <f t="shared" si="2"/>
        <v>43743</v>
      </c>
      <c r="B12" s="49">
        <f t="shared" si="0"/>
        <v>1</v>
      </c>
      <c r="C12" s="47">
        <v>0</v>
      </c>
      <c r="D12" s="68">
        <v>2824</v>
      </c>
      <c r="E12" s="68">
        <v>5697</v>
      </c>
      <c r="G12" s="34">
        <f t="shared" si="1"/>
        <v>10</v>
      </c>
    </row>
    <row r="13" spans="1:11" x14ac:dyDescent="0.2">
      <c r="A13" s="72">
        <f t="shared" si="2"/>
        <v>43744</v>
      </c>
      <c r="B13" s="49">
        <f t="shared" si="0"/>
        <v>1</v>
      </c>
      <c r="C13" s="47">
        <v>0</v>
      </c>
      <c r="D13" s="68">
        <v>4862</v>
      </c>
      <c r="E13" s="68">
        <v>2936</v>
      </c>
      <c r="G13" s="34">
        <f t="shared" si="1"/>
        <v>10</v>
      </c>
    </row>
    <row r="14" spans="1:11" x14ac:dyDescent="0.2">
      <c r="A14" s="72">
        <f t="shared" si="2"/>
        <v>43745</v>
      </c>
      <c r="B14" s="49">
        <f t="shared" si="0"/>
        <v>0.99486154450702224</v>
      </c>
      <c r="C14" s="47">
        <v>5.1384554929777542E-3</v>
      </c>
      <c r="D14" s="68">
        <v>1697</v>
      </c>
      <c r="E14" s="68">
        <v>8171</v>
      </c>
      <c r="G14" s="34">
        <f t="shared" si="1"/>
        <v>10</v>
      </c>
    </row>
    <row r="15" spans="1:11" x14ac:dyDescent="0.2">
      <c r="A15" s="72">
        <f t="shared" si="2"/>
        <v>43746</v>
      </c>
      <c r="B15" s="49">
        <f t="shared" si="0"/>
        <v>1</v>
      </c>
      <c r="C15" s="47">
        <v>0</v>
      </c>
      <c r="D15" s="68">
        <v>1608</v>
      </c>
      <c r="E15" s="68">
        <v>6568</v>
      </c>
      <c r="G15" s="34">
        <f t="shared" si="1"/>
        <v>10</v>
      </c>
    </row>
    <row r="16" spans="1:11" x14ac:dyDescent="0.2">
      <c r="A16" s="72">
        <f t="shared" si="2"/>
        <v>43747</v>
      </c>
      <c r="B16" s="49">
        <f t="shared" si="0"/>
        <v>1</v>
      </c>
      <c r="C16" s="47">
        <v>0</v>
      </c>
      <c r="D16" s="68">
        <v>3639</v>
      </c>
      <c r="E16" s="68">
        <v>3142</v>
      </c>
      <c r="G16" s="34">
        <f t="shared" si="1"/>
        <v>10</v>
      </c>
    </row>
    <row r="17" spans="1:7" x14ac:dyDescent="0.2">
      <c r="A17" s="72">
        <f t="shared" si="2"/>
        <v>43748</v>
      </c>
      <c r="B17" s="49">
        <f t="shared" si="0"/>
        <v>1</v>
      </c>
      <c r="C17" s="47">
        <v>0</v>
      </c>
      <c r="D17" s="68">
        <v>4767</v>
      </c>
      <c r="E17" s="68">
        <v>3901</v>
      </c>
      <c r="G17" s="34">
        <f t="shared" si="1"/>
        <v>10</v>
      </c>
    </row>
    <row r="18" spans="1:7" x14ac:dyDescent="0.2">
      <c r="A18" s="72">
        <f t="shared" si="2"/>
        <v>43749</v>
      </c>
      <c r="B18" s="49">
        <f t="shared" si="0"/>
        <v>1</v>
      </c>
      <c r="C18" s="47">
        <v>0</v>
      </c>
      <c r="D18" s="68">
        <v>4366</v>
      </c>
      <c r="E18" s="68">
        <v>7359</v>
      </c>
      <c r="G18" s="34">
        <f t="shared" si="1"/>
        <v>10</v>
      </c>
    </row>
    <row r="19" spans="1:7" x14ac:dyDescent="0.2">
      <c r="A19" s="72">
        <f t="shared" si="2"/>
        <v>43750</v>
      </c>
      <c r="B19" s="49">
        <f t="shared" si="0"/>
        <v>1</v>
      </c>
      <c r="C19" s="47">
        <v>0</v>
      </c>
      <c r="D19" s="68">
        <v>1294</v>
      </c>
      <c r="E19" s="68">
        <v>9219</v>
      </c>
      <c r="G19" s="34">
        <f t="shared" si="1"/>
        <v>10</v>
      </c>
    </row>
    <row r="20" spans="1:7" x14ac:dyDescent="0.2">
      <c r="A20" s="72">
        <f t="shared" si="2"/>
        <v>43751</v>
      </c>
      <c r="B20" s="49">
        <f t="shared" si="0"/>
        <v>1</v>
      </c>
      <c r="C20" s="47">
        <v>0</v>
      </c>
      <c r="D20" s="68">
        <v>1151</v>
      </c>
      <c r="E20" s="68">
        <v>2993</v>
      </c>
      <c r="G20" s="34">
        <f t="shared" si="1"/>
        <v>10</v>
      </c>
    </row>
    <row r="21" spans="1:7" x14ac:dyDescent="0.2">
      <c r="A21" s="72">
        <f t="shared" si="2"/>
        <v>43752</v>
      </c>
      <c r="B21" s="49">
        <f t="shared" si="0"/>
        <v>1</v>
      </c>
      <c r="C21" s="47">
        <v>0</v>
      </c>
      <c r="D21" s="68">
        <v>2585</v>
      </c>
      <c r="E21" s="68">
        <v>9685</v>
      </c>
      <c r="G21" s="34">
        <f t="shared" si="1"/>
        <v>10</v>
      </c>
    </row>
    <row r="22" spans="1:7" x14ac:dyDescent="0.2">
      <c r="A22" s="72">
        <f t="shared" si="2"/>
        <v>43753</v>
      </c>
      <c r="B22" s="49">
        <f t="shared" si="0"/>
        <v>0.98055644588772695</v>
      </c>
      <c r="C22" s="47">
        <v>1.9443554112273085E-2</v>
      </c>
      <c r="D22" s="68">
        <v>1926</v>
      </c>
      <c r="E22" s="68">
        <v>9847</v>
      </c>
      <c r="G22" s="34">
        <f t="shared" si="1"/>
        <v>10</v>
      </c>
    </row>
    <row r="23" spans="1:7" x14ac:dyDescent="0.2">
      <c r="A23" s="72">
        <f t="shared" si="2"/>
        <v>43754</v>
      </c>
      <c r="B23" s="49">
        <f t="shared" si="0"/>
        <v>1</v>
      </c>
      <c r="C23" s="47">
        <v>0</v>
      </c>
      <c r="D23" s="68">
        <v>2825</v>
      </c>
      <c r="E23" s="68">
        <v>6052</v>
      </c>
      <c r="G23" s="34">
        <f t="shared" si="1"/>
        <v>10</v>
      </c>
    </row>
    <row r="24" spans="1:7" x14ac:dyDescent="0.2">
      <c r="A24" s="72">
        <f t="shared" si="2"/>
        <v>43755</v>
      </c>
      <c r="B24" s="49">
        <f t="shared" si="0"/>
        <v>0.98744635738996822</v>
      </c>
      <c r="C24" s="47">
        <v>1.2553642610031786E-2</v>
      </c>
      <c r="D24" s="68">
        <v>4982</v>
      </c>
      <c r="E24" s="68">
        <v>6673</v>
      </c>
      <c r="G24" s="34">
        <f t="shared" si="1"/>
        <v>10</v>
      </c>
    </row>
    <row r="25" spans="1:7" x14ac:dyDescent="0.2">
      <c r="A25" s="72">
        <f t="shared" si="2"/>
        <v>43756</v>
      </c>
      <c r="B25" s="49">
        <f t="shared" si="0"/>
        <v>1</v>
      </c>
      <c r="C25" s="47">
        <v>0</v>
      </c>
      <c r="D25" s="68">
        <v>4720</v>
      </c>
      <c r="E25" s="68">
        <v>3099</v>
      </c>
      <c r="G25" s="34">
        <f t="shared" si="1"/>
        <v>10</v>
      </c>
    </row>
    <row r="26" spans="1:7" x14ac:dyDescent="0.2">
      <c r="A26" s="72">
        <f t="shared" si="2"/>
        <v>43757</v>
      </c>
      <c r="B26" s="49">
        <f t="shared" si="0"/>
        <v>1</v>
      </c>
      <c r="C26" s="47">
        <v>0</v>
      </c>
      <c r="D26" s="68">
        <v>3527</v>
      </c>
      <c r="E26" s="68">
        <v>6962</v>
      </c>
      <c r="G26" s="34">
        <f t="shared" si="1"/>
        <v>10</v>
      </c>
    </row>
    <row r="27" spans="1:7" x14ac:dyDescent="0.2">
      <c r="A27" s="72">
        <f t="shared" si="2"/>
        <v>43758</v>
      </c>
      <c r="B27" s="49">
        <f t="shared" si="0"/>
        <v>1</v>
      </c>
      <c r="C27" s="47">
        <v>0</v>
      </c>
      <c r="D27" s="68">
        <v>4122</v>
      </c>
      <c r="E27" s="68">
        <v>7293</v>
      </c>
      <c r="G27" s="34">
        <f t="shared" si="1"/>
        <v>10</v>
      </c>
    </row>
    <row r="28" spans="1:7" x14ac:dyDescent="0.2">
      <c r="A28" s="72">
        <f t="shared" si="2"/>
        <v>43759</v>
      </c>
      <c r="B28" s="49">
        <f t="shared" si="0"/>
        <v>1</v>
      </c>
      <c r="C28" s="47">
        <v>0</v>
      </c>
      <c r="D28" s="68">
        <v>3006</v>
      </c>
      <c r="E28" s="68">
        <v>3914</v>
      </c>
      <c r="G28" s="34">
        <f t="shared" si="1"/>
        <v>10</v>
      </c>
    </row>
    <row r="29" spans="1:7" x14ac:dyDescent="0.25">
      <c r="A29" s="72">
        <f t="shared" si="2"/>
        <v>43760</v>
      </c>
      <c r="B29" s="49">
        <f t="shared" si="0"/>
        <v>0.99877626128004104</v>
      </c>
      <c r="C29" s="47">
        <v>1.2237387199589588E-3</v>
      </c>
      <c r="D29" s="68">
        <v>3674</v>
      </c>
      <c r="E29" s="68">
        <v>9972</v>
      </c>
      <c r="G29" s="34">
        <f t="shared" si="1"/>
        <v>10</v>
      </c>
    </row>
    <row r="30" spans="1:7" x14ac:dyDescent="0.25">
      <c r="A30" s="72">
        <f t="shared" si="2"/>
        <v>43761</v>
      </c>
      <c r="B30" s="49">
        <f t="shared" si="0"/>
        <v>1</v>
      </c>
      <c r="C30" s="47">
        <v>0</v>
      </c>
      <c r="D30" s="68">
        <v>4727</v>
      </c>
      <c r="E30" s="68">
        <v>3830</v>
      </c>
      <c r="G30" s="34">
        <f t="shared" si="1"/>
        <v>10</v>
      </c>
    </row>
    <row r="31" spans="1:7" x14ac:dyDescent="0.25">
      <c r="A31" s="72">
        <f t="shared" si="2"/>
        <v>43762</v>
      </c>
      <c r="B31" s="49">
        <f t="shared" si="0"/>
        <v>1</v>
      </c>
      <c r="C31" s="47">
        <v>0</v>
      </c>
      <c r="D31" s="68">
        <v>2369</v>
      </c>
      <c r="E31" s="68">
        <v>8003</v>
      </c>
      <c r="G31" s="34">
        <f t="shared" si="1"/>
        <v>10</v>
      </c>
    </row>
    <row r="32" spans="1:7" x14ac:dyDescent="0.25">
      <c r="A32" s="72">
        <f t="shared" si="2"/>
        <v>43763</v>
      </c>
      <c r="B32" s="49">
        <f t="shared" si="0"/>
        <v>1</v>
      </c>
      <c r="C32" s="47">
        <v>0</v>
      </c>
      <c r="D32" s="68">
        <v>3459</v>
      </c>
      <c r="E32" s="68">
        <v>3681</v>
      </c>
      <c r="G32" s="34">
        <f t="shared" si="1"/>
        <v>10</v>
      </c>
    </row>
    <row r="33" spans="1:7" x14ac:dyDescent="0.25">
      <c r="A33" s="72">
        <f t="shared" si="2"/>
        <v>43764</v>
      </c>
      <c r="B33" s="49">
        <f t="shared" si="0"/>
        <v>1</v>
      </c>
      <c r="C33" s="47">
        <v>0</v>
      </c>
      <c r="D33" s="68">
        <v>1316</v>
      </c>
      <c r="E33" s="68">
        <v>5519</v>
      </c>
      <c r="G33" s="34">
        <f t="shared" si="1"/>
        <v>10</v>
      </c>
    </row>
    <row r="34" spans="1:7" x14ac:dyDescent="0.25">
      <c r="A34" s="72">
        <f t="shared" si="2"/>
        <v>43765</v>
      </c>
      <c r="B34" s="49">
        <f t="shared" si="0"/>
        <v>1</v>
      </c>
      <c r="C34" s="47">
        <v>0</v>
      </c>
      <c r="D34" s="68">
        <v>4334</v>
      </c>
      <c r="E34" s="68">
        <v>9692</v>
      </c>
      <c r="G34" s="34">
        <f t="shared" si="1"/>
        <v>10</v>
      </c>
    </row>
    <row r="35" spans="1:7" x14ac:dyDescent="0.25">
      <c r="A35" s="72">
        <f t="shared" si="2"/>
        <v>43766</v>
      </c>
      <c r="B35" s="49">
        <f t="shared" si="0"/>
        <v>1</v>
      </c>
      <c r="C35" s="47">
        <v>0</v>
      </c>
      <c r="D35" s="68">
        <v>3404</v>
      </c>
      <c r="E35" s="68">
        <v>6559</v>
      </c>
      <c r="G35" s="34">
        <f t="shared" si="1"/>
        <v>10</v>
      </c>
    </row>
    <row r="36" spans="1:7" x14ac:dyDescent="0.25">
      <c r="A36" s="72">
        <f t="shared" si="2"/>
        <v>43767</v>
      </c>
      <c r="B36" s="49">
        <f t="shared" si="0"/>
        <v>1</v>
      </c>
      <c r="C36" s="47">
        <v>0</v>
      </c>
      <c r="D36" s="68">
        <v>3346</v>
      </c>
      <c r="E36" s="68">
        <v>7469</v>
      </c>
      <c r="G36" s="34">
        <f t="shared" si="1"/>
        <v>10</v>
      </c>
    </row>
    <row r="37" spans="1:7" x14ac:dyDescent="0.25">
      <c r="A37" s="72">
        <f t="shared" si="2"/>
        <v>43768</v>
      </c>
      <c r="B37" s="49">
        <f t="shared" si="0"/>
        <v>0.99086265173781329</v>
      </c>
      <c r="C37" s="47">
        <v>9.1373482621867393E-3</v>
      </c>
      <c r="D37" s="68">
        <v>2628</v>
      </c>
      <c r="E37" s="68">
        <v>3954</v>
      </c>
      <c r="G37" s="34">
        <f t="shared" si="1"/>
        <v>10</v>
      </c>
    </row>
    <row r="38" spans="1:7" x14ac:dyDescent="0.25">
      <c r="A38" s="72">
        <f t="shared" si="2"/>
        <v>43769</v>
      </c>
      <c r="B38" s="49">
        <f t="shared" si="0"/>
        <v>1</v>
      </c>
      <c r="C38" s="47">
        <v>0</v>
      </c>
      <c r="D38" s="68">
        <v>1222</v>
      </c>
      <c r="E38" s="68">
        <v>6845</v>
      </c>
      <c r="G38" s="34">
        <f t="shared" si="1"/>
        <v>10</v>
      </c>
    </row>
    <row r="39" spans="1:7" x14ac:dyDescent="0.25">
      <c r="A39" s="72">
        <f t="shared" si="2"/>
        <v>43770</v>
      </c>
      <c r="B39" s="49">
        <f t="shared" si="0"/>
        <v>1</v>
      </c>
      <c r="C39" s="47">
        <v>0</v>
      </c>
      <c r="D39" s="68">
        <v>1659.0046076454569</v>
      </c>
      <c r="E39" s="68">
        <v>8496.8566999376162</v>
      </c>
      <c r="G39" s="34">
        <f t="shared" si="1"/>
        <v>11</v>
      </c>
    </row>
    <row r="40" spans="1:7" x14ac:dyDescent="0.25">
      <c r="A40" s="72">
        <f t="shared" si="2"/>
        <v>43771</v>
      </c>
      <c r="B40" s="49">
        <f t="shared" si="0"/>
        <v>1</v>
      </c>
      <c r="C40" s="47">
        <v>0</v>
      </c>
      <c r="D40" s="68">
        <v>3755.3254724594331</v>
      </c>
      <c r="E40" s="68">
        <v>7785.1104046110067</v>
      </c>
      <c r="G40" s="34">
        <f t="shared" si="1"/>
        <v>11</v>
      </c>
    </row>
    <row r="41" spans="1:7" x14ac:dyDescent="0.25">
      <c r="A41" s="72">
        <f t="shared" si="2"/>
        <v>43772</v>
      </c>
      <c r="B41" s="49">
        <f t="shared" si="0"/>
        <v>0.99762646884329542</v>
      </c>
      <c r="C41" s="47">
        <v>2.3735311567045446E-3</v>
      </c>
      <c r="D41" s="68">
        <v>4342.0549346874495</v>
      </c>
      <c r="E41" s="68">
        <v>6460.3982965636396</v>
      </c>
      <c r="G41" s="34">
        <f t="shared" si="1"/>
        <v>11</v>
      </c>
    </row>
    <row r="42" spans="1:7" x14ac:dyDescent="0.25">
      <c r="A42" s="72">
        <f t="shared" si="2"/>
        <v>43773</v>
      </c>
      <c r="B42" s="49">
        <f t="shared" si="0"/>
        <v>1</v>
      </c>
      <c r="C42" s="47">
        <v>0</v>
      </c>
      <c r="D42" s="68">
        <v>2229.6021476063588</v>
      </c>
      <c r="E42" s="68">
        <v>5539.0819384493307</v>
      </c>
      <c r="G42" s="34">
        <f t="shared" si="1"/>
        <v>11</v>
      </c>
    </row>
    <row r="43" spans="1:7" x14ac:dyDescent="0.25">
      <c r="A43" s="72">
        <f t="shared" si="2"/>
        <v>43774</v>
      </c>
      <c r="B43" s="49">
        <f t="shared" si="0"/>
        <v>1</v>
      </c>
      <c r="C43" s="47">
        <v>0</v>
      </c>
      <c r="D43" s="68">
        <v>2917.5481793438043</v>
      </c>
      <c r="E43" s="68">
        <v>6161.7928528399698</v>
      </c>
      <c r="G43" s="34">
        <f t="shared" si="1"/>
        <v>11</v>
      </c>
    </row>
    <row r="44" spans="1:7" x14ac:dyDescent="0.25">
      <c r="A44" s="72">
        <f t="shared" si="2"/>
        <v>43775</v>
      </c>
      <c r="B44" s="49">
        <f t="shared" si="0"/>
        <v>1</v>
      </c>
      <c r="C44" s="47">
        <v>0</v>
      </c>
      <c r="D44" s="68">
        <v>5041.7219299818871</v>
      </c>
      <c r="E44" s="68">
        <v>2742.4545488058066</v>
      </c>
      <c r="G44" s="34">
        <f t="shared" si="1"/>
        <v>11</v>
      </c>
    </row>
    <row r="45" spans="1:7" x14ac:dyDescent="0.25">
      <c r="A45" s="72">
        <f t="shared" si="2"/>
        <v>43776</v>
      </c>
      <c r="B45" s="49">
        <f t="shared" si="0"/>
        <v>1</v>
      </c>
      <c r="C45" s="47">
        <v>0</v>
      </c>
      <c r="D45" s="68">
        <v>1708.221015926104</v>
      </c>
      <c r="E45" s="68">
        <v>8968.7009371429867</v>
      </c>
      <c r="G45" s="34">
        <f t="shared" si="1"/>
        <v>11</v>
      </c>
    </row>
    <row r="46" spans="1:7" x14ac:dyDescent="0.25">
      <c r="A46" s="72">
        <f t="shared" si="2"/>
        <v>43777</v>
      </c>
      <c r="B46" s="49">
        <f t="shared" si="0"/>
        <v>1</v>
      </c>
      <c r="C46" s="47">
        <v>0</v>
      </c>
      <c r="D46" s="68">
        <v>1551.9375483207375</v>
      </c>
      <c r="E46" s="68">
        <v>6474.4077236004232</v>
      </c>
      <c r="G46" s="34">
        <f t="shared" si="1"/>
        <v>11</v>
      </c>
    </row>
    <row r="47" spans="1:7" x14ac:dyDescent="0.25">
      <c r="A47" s="72">
        <f t="shared" si="2"/>
        <v>43778</v>
      </c>
      <c r="B47" s="49">
        <f t="shared" si="0"/>
        <v>0.99331325854134189</v>
      </c>
      <c r="C47" s="47">
        <v>6.6867414586580538E-3</v>
      </c>
      <c r="D47" s="68">
        <v>3911.2381476554383</v>
      </c>
      <c r="E47" s="68">
        <v>3135.1664697697088</v>
      </c>
      <c r="G47" s="34">
        <f t="shared" si="1"/>
        <v>11</v>
      </c>
    </row>
    <row r="48" spans="1:7" x14ac:dyDescent="0.25">
      <c r="A48" s="72">
        <f t="shared" si="2"/>
        <v>43779</v>
      </c>
      <c r="B48" s="49">
        <f t="shared" si="0"/>
        <v>1</v>
      </c>
      <c r="C48" s="47">
        <v>0</v>
      </c>
      <c r="D48" s="68">
        <v>4973.7426319002998</v>
      </c>
      <c r="E48" s="68">
        <v>4102.8766281776998</v>
      </c>
      <c r="G48" s="34">
        <f t="shared" si="1"/>
        <v>11</v>
      </c>
    </row>
    <row r="49" spans="1:7" x14ac:dyDescent="0.25">
      <c r="A49" s="72">
        <f t="shared" si="2"/>
        <v>43780</v>
      </c>
      <c r="B49" s="49">
        <f t="shared" si="0"/>
        <v>1</v>
      </c>
      <c r="C49" s="47">
        <v>0</v>
      </c>
      <c r="D49" s="68">
        <v>4199.025405584397</v>
      </c>
      <c r="E49" s="68">
        <v>7658.7733345234683</v>
      </c>
      <c r="G49" s="34">
        <f t="shared" si="1"/>
        <v>11</v>
      </c>
    </row>
    <row r="50" spans="1:7" x14ac:dyDescent="0.25">
      <c r="A50" s="72">
        <f t="shared" si="2"/>
        <v>43781</v>
      </c>
      <c r="B50" s="49">
        <f t="shared" si="0"/>
        <v>0.99887534815283818</v>
      </c>
      <c r="C50" s="47">
        <v>1.1246518471618649E-3</v>
      </c>
      <c r="D50" s="68">
        <v>1286.3649105062398</v>
      </c>
      <c r="E50" s="68">
        <v>8788.552365169824</v>
      </c>
      <c r="G50" s="34">
        <f t="shared" si="1"/>
        <v>11</v>
      </c>
    </row>
    <row r="51" spans="1:7" x14ac:dyDescent="0.25">
      <c r="A51" s="72">
        <f t="shared" si="2"/>
        <v>43782</v>
      </c>
      <c r="B51" s="49">
        <f t="shared" si="0"/>
        <v>1</v>
      </c>
      <c r="C51" s="47">
        <v>0</v>
      </c>
      <c r="D51" s="68">
        <v>1039.4657322840008</v>
      </c>
      <c r="E51" s="68">
        <v>2954.9576596973056</v>
      </c>
      <c r="G51" s="34">
        <f t="shared" si="1"/>
        <v>11</v>
      </c>
    </row>
    <row r="52" spans="1:7" x14ac:dyDescent="0.25">
      <c r="A52" s="72">
        <f t="shared" si="2"/>
        <v>43783</v>
      </c>
      <c r="B52" s="49">
        <f t="shared" si="0"/>
        <v>1</v>
      </c>
      <c r="C52" s="47">
        <v>0</v>
      </c>
      <c r="D52" s="68">
        <v>2416.5049790730482</v>
      </c>
      <c r="E52" s="68">
        <v>9151.1202890439963</v>
      </c>
      <c r="G52" s="34">
        <f t="shared" si="1"/>
        <v>11</v>
      </c>
    </row>
    <row r="53" spans="1:7" x14ac:dyDescent="0.25">
      <c r="A53" s="72">
        <f t="shared" si="2"/>
        <v>43784</v>
      </c>
      <c r="B53" s="49">
        <f t="shared" si="0"/>
        <v>1</v>
      </c>
      <c r="C53" s="47">
        <v>0</v>
      </c>
      <c r="D53" s="68">
        <v>1865.7182223881493</v>
      </c>
      <c r="E53" s="68">
        <v>10795.761373689253</v>
      </c>
      <c r="G53" s="34">
        <f t="shared" si="1"/>
        <v>11</v>
      </c>
    </row>
    <row r="54" spans="1:7" x14ac:dyDescent="0.25">
      <c r="A54" s="72">
        <f t="shared" si="2"/>
        <v>43785</v>
      </c>
      <c r="B54" s="49">
        <f t="shared" si="0"/>
        <v>1</v>
      </c>
      <c r="C54" s="47">
        <v>0</v>
      </c>
      <c r="D54" s="68">
        <v>2785.2474190589564</v>
      </c>
      <c r="E54" s="68">
        <v>6656.9729617624198</v>
      </c>
      <c r="G54" s="34">
        <f t="shared" si="1"/>
        <v>11</v>
      </c>
    </row>
    <row r="55" spans="1:7" x14ac:dyDescent="0.25">
      <c r="A55" s="72">
        <f t="shared" si="2"/>
        <v>43786</v>
      </c>
      <c r="B55" s="49">
        <f t="shared" si="0"/>
        <v>1</v>
      </c>
      <c r="C55" s="47">
        <v>0</v>
      </c>
      <c r="D55" s="68">
        <v>4605.1078840826576</v>
      </c>
      <c r="E55" s="68">
        <v>6951.574773000214</v>
      </c>
      <c r="G55" s="34">
        <f t="shared" si="1"/>
        <v>11</v>
      </c>
    </row>
    <row r="56" spans="1:7" x14ac:dyDescent="0.25">
      <c r="A56" s="72">
        <f t="shared" si="2"/>
        <v>43787</v>
      </c>
      <c r="B56" s="49">
        <f t="shared" si="0"/>
        <v>1</v>
      </c>
      <c r="C56" s="47">
        <v>0</v>
      </c>
      <c r="D56" s="68">
        <v>4353.8738474626844</v>
      </c>
      <c r="E56" s="68">
        <v>3322.340367188282</v>
      </c>
      <c r="G56" s="34">
        <f t="shared" si="1"/>
        <v>11</v>
      </c>
    </row>
    <row r="57" spans="1:7" x14ac:dyDescent="0.25">
      <c r="A57" s="72">
        <f t="shared" si="2"/>
        <v>43788</v>
      </c>
      <c r="B57" s="49">
        <f t="shared" si="0"/>
        <v>1</v>
      </c>
      <c r="C57" s="47">
        <v>0</v>
      </c>
      <c r="D57" s="68">
        <v>3462.259161630267</v>
      </c>
      <c r="E57" s="68">
        <v>7307.8979450621846</v>
      </c>
      <c r="G57" s="34">
        <f t="shared" si="1"/>
        <v>11</v>
      </c>
    </row>
    <row r="58" spans="1:7" x14ac:dyDescent="0.25">
      <c r="A58" s="72">
        <f t="shared" si="2"/>
        <v>43789</v>
      </c>
      <c r="B58" s="49">
        <f t="shared" si="0"/>
        <v>1</v>
      </c>
      <c r="C58" s="47">
        <v>0</v>
      </c>
      <c r="D58" s="68">
        <v>4444.8282363550015</v>
      </c>
      <c r="E58" s="68">
        <v>7911.9608230606982</v>
      </c>
      <c r="G58" s="34">
        <f t="shared" si="1"/>
        <v>11</v>
      </c>
    </row>
    <row r="59" spans="1:7" x14ac:dyDescent="0.25">
      <c r="A59" s="72">
        <f t="shared" si="2"/>
        <v>43790</v>
      </c>
      <c r="B59" s="49">
        <f t="shared" si="0"/>
        <v>0.99270755811565548</v>
      </c>
      <c r="C59" s="47">
        <v>7.2924418843444694E-3</v>
      </c>
      <c r="D59" s="68">
        <v>3222.1452268539379</v>
      </c>
      <c r="E59" s="68">
        <v>3543.6229912790409</v>
      </c>
      <c r="G59" s="34">
        <f t="shared" si="1"/>
        <v>11</v>
      </c>
    </row>
    <row r="60" spans="1:7" x14ac:dyDescent="0.25">
      <c r="A60" s="72">
        <f t="shared" si="2"/>
        <v>43791</v>
      </c>
      <c r="B60" s="49">
        <f t="shared" si="0"/>
        <v>1</v>
      </c>
      <c r="C60" s="47">
        <v>0</v>
      </c>
      <c r="D60" s="68">
        <v>3374.6977547129568</v>
      </c>
      <c r="E60" s="68">
        <v>10002.689081201153</v>
      </c>
      <c r="G60" s="34">
        <f t="shared" si="1"/>
        <v>11</v>
      </c>
    </row>
    <row r="61" spans="1:7" x14ac:dyDescent="0.25">
      <c r="A61" s="72">
        <f t="shared" si="2"/>
        <v>43792</v>
      </c>
      <c r="B61" s="49">
        <f t="shared" si="0"/>
        <v>1</v>
      </c>
      <c r="C61" s="47">
        <v>0</v>
      </c>
      <c r="D61" s="68">
        <v>4707.2564003176985</v>
      </c>
      <c r="E61" s="68">
        <v>3555.2402397072492</v>
      </c>
      <c r="G61" s="34">
        <f t="shared" si="1"/>
        <v>11</v>
      </c>
    </row>
    <row r="62" spans="1:7" x14ac:dyDescent="0.25">
      <c r="A62" s="72">
        <f t="shared" si="2"/>
        <v>43793</v>
      </c>
      <c r="B62" s="49">
        <f t="shared" si="0"/>
        <v>1</v>
      </c>
      <c r="C62" s="47">
        <v>0</v>
      </c>
      <c r="D62" s="68">
        <v>2480.7385232003685</v>
      </c>
      <c r="E62" s="68">
        <v>8251.8319782539638</v>
      </c>
      <c r="G62" s="34">
        <f t="shared" si="1"/>
        <v>11</v>
      </c>
    </row>
    <row r="63" spans="1:7" x14ac:dyDescent="0.25">
      <c r="A63" s="72">
        <f t="shared" si="2"/>
        <v>43794</v>
      </c>
      <c r="B63" s="49">
        <f t="shared" si="0"/>
        <v>1</v>
      </c>
      <c r="C63" s="47">
        <v>0</v>
      </c>
      <c r="D63" s="68">
        <v>3225.829002611516</v>
      </c>
      <c r="E63" s="68">
        <v>3936.6056431900456</v>
      </c>
      <c r="G63" s="34">
        <f t="shared" si="1"/>
        <v>11</v>
      </c>
    </row>
    <row r="64" spans="1:7" x14ac:dyDescent="0.25">
      <c r="A64" s="72">
        <f t="shared" si="2"/>
        <v>43795</v>
      </c>
      <c r="B64" s="49">
        <f t="shared" si="0"/>
        <v>1</v>
      </c>
      <c r="C64" s="47">
        <v>0</v>
      </c>
      <c r="D64" s="68">
        <v>1303.6245227308161</v>
      </c>
      <c r="E64" s="68">
        <v>5838.979917963934</v>
      </c>
      <c r="G64" s="34">
        <f t="shared" si="1"/>
        <v>11</v>
      </c>
    </row>
    <row r="65" spans="1:7" x14ac:dyDescent="0.25">
      <c r="A65" s="72">
        <f t="shared" si="2"/>
        <v>43796</v>
      </c>
      <c r="B65" s="49">
        <f t="shared" si="0"/>
        <v>1</v>
      </c>
      <c r="C65" s="47">
        <v>0</v>
      </c>
      <c r="D65" s="68">
        <v>4457.9839888554388</v>
      </c>
      <c r="E65" s="68">
        <v>10547.128831868482</v>
      </c>
      <c r="G65" s="34">
        <f t="shared" si="1"/>
        <v>11</v>
      </c>
    </row>
    <row r="66" spans="1:7" x14ac:dyDescent="0.25">
      <c r="A66" s="72">
        <f t="shared" si="2"/>
        <v>43797</v>
      </c>
      <c r="B66" s="49">
        <f t="shared" si="0"/>
        <v>1</v>
      </c>
      <c r="C66" s="47">
        <v>0</v>
      </c>
      <c r="D66" s="68">
        <v>3520.9026554381412</v>
      </c>
      <c r="E66" s="68">
        <v>7130.0043217658476</v>
      </c>
      <c r="G66" s="34">
        <f t="shared" si="1"/>
        <v>11</v>
      </c>
    </row>
    <row r="67" spans="1:7" x14ac:dyDescent="0.25">
      <c r="A67" s="72">
        <f t="shared" si="2"/>
        <v>43798</v>
      </c>
      <c r="B67" s="49">
        <f t="shared" si="0"/>
        <v>0.99510504117044207</v>
      </c>
      <c r="C67" s="47">
        <v>4.8949588295578734E-3</v>
      </c>
      <c r="D67" s="68">
        <v>3023.1225321657071</v>
      </c>
      <c r="E67" s="68">
        <v>7357.2114772903597</v>
      </c>
      <c r="G67" s="34">
        <f t="shared" si="1"/>
        <v>11</v>
      </c>
    </row>
    <row r="68" spans="1:7" x14ac:dyDescent="0.25">
      <c r="A68" s="72">
        <f t="shared" si="2"/>
        <v>43799</v>
      </c>
      <c r="B68" s="49">
        <f t="shared" si="0"/>
        <v>1</v>
      </c>
      <c r="C68" s="47">
        <v>0</v>
      </c>
      <c r="D68" s="68">
        <v>2498.0322776732496</v>
      </c>
      <c r="E68" s="68">
        <v>3714.0020757182392</v>
      </c>
      <c r="G68" s="34">
        <f t="shared" si="1"/>
        <v>11</v>
      </c>
    </row>
    <row r="69" spans="1:7" x14ac:dyDescent="0.25">
      <c r="A69" s="72">
        <f t="shared" si="2"/>
        <v>43800</v>
      </c>
      <c r="B69" s="49">
        <f t="shared" si="0"/>
        <v>1</v>
      </c>
      <c r="C69" s="47">
        <v>0</v>
      </c>
      <c r="D69" s="68">
        <v>1734.7710629483311</v>
      </c>
      <c r="E69" s="68">
        <v>9692.243861503368</v>
      </c>
      <c r="G69" s="34">
        <f t="shared" si="1"/>
        <v>12</v>
      </c>
    </row>
    <row r="70" spans="1:7" x14ac:dyDescent="0.25">
      <c r="A70" s="72">
        <f t="shared" si="2"/>
        <v>43801</v>
      </c>
      <c r="B70" s="49">
        <f t="shared" si="0"/>
        <v>1</v>
      </c>
      <c r="C70" s="47">
        <v>0</v>
      </c>
      <c r="D70" s="68">
        <v>3612.7766469595936</v>
      </c>
      <c r="E70" s="68">
        <v>7781.8404604741099</v>
      </c>
      <c r="G70" s="34">
        <f t="shared" si="1"/>
        <v>12</v>
      </c>
    </row>
    <row r="71" spans="1:7" x14ac:dyDescent="0.25">
      <c r="A71" s="72">
        <f t="shared" si="2"/>
        <v>43802</v>
      </c>
      <c r="B71" s="49">
        <f t="shared" si="0"/>
        <v>0.99670000000000003</v>
      </c>
      <c r="C71" s="47">
        <v>3.3E-3</v>
      </c>
      <c r="D71" s="68">
        <v>5029.185795579665</v>
      </c>
      <c r="E71" s="68">
        <v>5594.5112922693306</v>
      </c>
      <c r="G71" s="34">
        <f t="shared" si="1"/>
        <v>12</v>
      </c>
    </row>
    <row r="72" spans="1:7" x14ac:dyDescent="0.25">
      <c r="A72" s="72">
        <f t="shared" si="2"/>
        <v>43803</v>
      </c>
      <c r="B72" s="49">
        <f t="shared" si="0"/>
        <v>1</v>
      </c>
      <c r="C72" s="47">
        <v>0</v>
      </c>
      <c r="D72" s="68">
        <v>2083.4079434662444</v>
      </c>
      <c r="E72" s="68">
        <v>5787.2575418058987</v>
      </c>
      <c r="G72" s="34">
        <f t="shared" si="1"/>
        <v>12</v>
      </c>
    </row>
    <row r="73" spans="1:7" x14ac:dyDescent="0.25">
      <c r="A73" s="72">
        <f t="shared" si="2"/>
        <v>43804</v>
      </c>
      <c r="B73" s="49">
        <f t="shared" ref="B73:B101" si="3">IF(C73="",NA(),1-C73)</f>
        <v>1</v>
      </c>
      <c r="C73" s="47">
        <v>0</v>
      </c>
      <c r="D73" s="68">
        <v>2792.0801151931328</v>
      </c>
      <c r="E73" s="68">
        <v>6073.9347068192674</v>
      </c>
      <c r="G73" s="34">
        <f t="shared" ref="G73:G101" si="4">MONTH(A73)</f>
        <v>12</v>
      </c>
    </row>
    <row r="74" spans="1:7" x14ac:dyDescent="0.25">
      <c r="A74" s="72">
        <f t="shared" ref="A74:A101" si="5">A73+1</f>
        <v>43805</v>
      </c>
      <c r="B74" s="49">
        <f t="shared" si="3"/>
        <v>1</v>
      </c>
      <c r="C74" s="47">
        <v>0</v>
      </c>
      <c r="D74" s="68">
        <v>4868.2538175296331</v>
      </c>
      <c r="E74" s="68">
        <v>3144.3631479858727</v>
      </c>
      <c r="G74" s="34">
        <f t="shared" si="4"/>
        <v>12</v>
      </c>
    </row>
    <row r="75" spans="1:7" x14ac:dyDescent="0.25">
      <c r="A75" s="72">
        <f t="shared" si="5"/>
        <v>43806</v>
      </c>
      <c r="B75" s="49">
        <f t="shared" si="3"/>
        <v>1</v>
      </c>
      <c r="C75" s="47">
        <v>0</v>
      </c>
      <c r="D75" s="68">
        <v>1587.9127776206562</v>
      </c>
      <c r="E75" s="68">
        <v>8071.7103989163988</v>
      </c>
      <c r="G75" s="34">
        <f t="shared" si="4"/>
        <v>12</v>
      </c>
    </row>
    <row r="76" spans="1:7" x14ac:dyDescent="0.25">
      <c r="A76" s="72">
        <f t="shared" si="5"/>
        <v>43807</v>
      </c>
      <c r="B76" s="49">
        <f t="shared" si="3"/>
        <v>0.99529999999999996</v>
      </c>
      <c r="C76" s="47">
        <v>4.7000000000000002E-3</v>
      </c>
      <c r="D76" s="68">
        <v>1520.3494412237008</v>
      </c>
      <c r="E76" s="68">
        <v>6810.9914846001839</v>
      </c>
      <c r="G76" s="34">
        <f t="shared" si="4"/>
        <v>12</v>
      </c>
    </row>
    <row r="77" spans="1:7" x14ac:dyDescent="0.25">
      <c r="A77" s="72">
        <f t="shared" si="5"/>
        <v>43808</v>
      </c>
      <c r="B77" s="49">
        <f t="shared" si="3"/>
        <v>1</v>
      </c>
      <c r="C77" s="47">
        <v>0</v>
      </c>
      <c r="D77" s="68">
        <v>3648.3358520177835</v>
      </c>
      <c r="E77" s="68">
        <v>3296.4146484516673</v>
      </c>
      <c r="G77" s="34">
        <f t="shared" si="4"/>
        <v>12</v>
      </c>
    </row>
    <row r="78" spans="1:7" x14ac:dyDescent="0.25">
      <c r="A78" s="72">
        <f t="shared" si="5"/>
        <v>43809</v>
      </c>
      <c r="B78" s="49">
        <f t="shared" si="3"/>
        <v>1</v>
      </c>
      <c r="C78" s="47">
        <v>0</v>
      </c>
      <c r="D78" s="68">
        <v>4300.8022258674646</v>
      </c>
      <c r="E78" s="68">
        <v>3563.5740289668861</v>
      </c>
      <c r="G78" s="34">
        <f t="shared" si="4"/>
        <v>12</v>
      </c>
    </row>
    <row r="79" spans="1:7" x14ac:dyDescent="0.25">
      <c r="A79" s="72">
        <f t="shared" si="5"/>
        <v>43810</v>
      </c>
      <c r="B79" s="49">
        <f t="shared" si="3"/>
        <v>1</v>
      </c>
      <c r="C79" s="47">
        <v>0</v>
      </c>
      <c r="D79" s="68">
        <v>4763.594952147655</v>
      </c>
      <c r="E79" s="68">
        <v>7980.1920945688817</v>
      </c>
      <c r="G79" s="34">
        <f t="shared" si="4"/>
        <v>12</v>
      </c>
    </row>
    <row r="80" spans="1:7" x14ac:dyDescent="0.25">
      <c r="A80" s="72">
        <f t="shared" si="5"/>
        <v>43811</v>
      </c>
      <c r="B80" s="49">
        <f t="shared" si="3"/>
        <v>1</v>
      </c>
      <c r="C80" s="47">
        <v>0</v>
      </c>
      <c r="D80" s="68">
        <v>1256.603729957867</v>
      </c>
      <c r="E80" s="68">
        <v>10087.746687344583</v>
      </c>
      <c r="G80" s="34">
        <f t="shared" si="4"/>
        <v>12</v>
      </c>
    </row>
    <row r="81" spans="1:7" x14ac:dyDescent="0.25">
      <c r="A81" s="72">
        <f t="shared" si="5"/>
        <v>43812</v>
      </c>
      <c r="B81" s="49">
        <f t="shared" si="3"/>
        <v>1</v>
      </c>
      <c r="C81" s="47">
        <v>0</v>
      </c>
      <c r="D81" s="68">
        <v>1213.1843185593368</v>
      </c>
      <c r="E81" s="68">
        <v>3229.4641754386107</v>
      </c>
      <c r="G81" s="34">
        <f t="shared" si="4"/>
        <v>12</v>
      </c>
    </row>
    <row r="82" spans="1:7" x14ac:dyDescent="0.25">
      <c r="A82" s="72">
        <f t="shared" si="5"/>
        <v>43813</v>
      </c>
      <c r="B82" s="49">
        <f t="shared" si="3"/>
        <v>1</v>
      </c>
      <c r="C82" s="47">
        <v>0</v>
      </c>
      <c r="D82" s="68">
        <v>2760.2434817318122</v>
      </c>
      <c r="E82" s="68">
        <v>9378.2475725671175</v>
      </c>
      <c r="G82" s="34">
        <f t="shared" si="4"/>
        <v>12</v>
      </c>
    </row>
    <row r="83" spans="1:7" x14ac:dyDescent="0.25">
      <c r="A83" s="72">
        <f t="shared" si="5"/>
        <v>43814</v>
      </c>
      <c r="B83" s="49">
        <f t="shared" si="3"/>
        <v>0.99170000000000003</v>
      </c>
      <c r="C83" s="47">
        <v>8.3000000000000001E-3</v>
      </c>
      <c r="D83" s="68">
        <v>1776.4077871756333</v>
      </c>
      <c r="E83" s="68">
        <v>9330.8778834791501</v>
      </c>
      <c r="G83" s="34">
        <f t="shared" si="4"/>
        <v>12</v>
      </c>
    </row>
    <row r="84" spans="1:7" x14ac:dyDescent="0.25">
      <c r="A84" s="72">
        <f t="shared" si="5"/>
        <v>43815</v>
      </c>
      <c r="B84" s="49">
        <f t="shared" si="3"/>
        <v>1</v>
      </c>
      <c r="C84" s="47">
        <v>0</v>
      </c>
      <c r="D84" s="68">
        <v>2561.7450851001281</v>
      </c>
      <c r="E84" s="68">
        <v>6152.3887667629542</v>
      </c>
      <c r="G84" s="34">
        <f t="shared" si="4"/>
        <v>12</v>
      </c>
    </row>
    <row r="85" spans="1:7" x14ac:dyDescent="0.25">
      <c r="A85" s="72">
        <f t="shared" si="5"/>
        <v>43816</v>
      </c>
      <c r="B85" s="49">
        <f t="shared" si="3"/>
        <v>1</v>
      </c>
      <c r="C85" s="47">
        <v>0</v>
      </c>
      <c r="D85" s="68">
        <v>4877.2934832466335</v>
      </c>
      <c r="E85" s="68">
        <v>6044.9300527863415</v>
      </c>
      <c r="G85" s="34">
        <f t="shared" si="4"/>
        <v>12</v>
      </c>
    </row>
    <row r="86" spans="1:7" x14ac:dyDescent="0.25">
      <c r="A86" s="72">
        <f t="shared" si="5"/>
        <v>43817</v>
      </c>
      <c r="B86" s="49">
        <f t="shared" si="3"/>
        <v>1</v>
      </c>
      <c r="C86" s="47">
        <v>0</v>
      </c>
      <c r="D86" s="68">
        <v>4368.5474471194848</v>
      </c>
      <c r="E86" s="68">
        <v>3219.4419075599862</v>
      </c>
      <c r="G86" s="34">
        <f t="shared" si="4"/>
        <v>12</v>
      </c>
    </row>
    <row r="87" spans="1:7" x14ac:dyDescent="0.25">
      <c r="A87" s="72">
        <f t="shared" si="5"/>
        <v>43818</v>
      </c>
      <c r="B87" s="49">
        <f t="shared" si="3"/>
        <v>1</v>
      </c>
      <c r="C87" s="47">
        <v>0</v>
      </c>
      <c r="D87" s="68">
        <v>3658.4798972663893</v>
      </c>
      <c r="E87" s="68">
        <v>7549.716585119053</v>
      </c>
      <c r="G87" s="34">
        <f t="shared" si="4"/>
        <v>12</v>
      </c>
    </row>
    <row r="88" spans="1:7" x14ac:dyDescent="0.25">
      <c r="A88" s="72">
        <f t="shared" si="5"/>
        <v>43819</v>
      </c>
      <c r="B88" s="49">
        <f t="shared" si="3"/>
        <v>1</v>
      </c>
      <c r="C88" s="47">
        <v>0</v>
      </c>
      <c r="D88" s="68">
        <v>4040.038645350699</v>
      </c>
      <c r="E88" s="68">
        <v>7107.0974193508509</v>
      </c>
      <c r="G88" s="34">
        <f t="shared" si="4"/>
        <v>12</v>
      </c>
    </row>
    <row r="89" spans="1:7" x14ac:dyDescent="0.25">
      <c r="A89" s="72">
        <f t="shared" si="5"/>
        <v>43820</v>
      </c>
      <c r="B89" s="49">
        <f t="shared" si="3"/>
        <v>1</v>
      </c>
      <c r="C89" s="47">
        <v>0</v>
      </c>
      <c r="D89" s="68">
        <v>2732.4417899316759</v>
      </c>
      <c r="E89" s="68">
        <v>3946.3160514941392</v>
      </c>
      <c r="G89" s="34">
        <f t="shared" si="4"/>
        <v>12</v>
      </c>
    </row>
    <row r="90" spans="1:7" x14ac:dyDescent="0.25">
      <c r="A90" s="72">
        <f t="shared" si="5"/>
        <v>43821</v>
      </c>
      <c r="B90" s="49">
        <f t="shared" si="3"/>
        <v>1</v>
      </c>
      <c r="C90" s="47">
        <v>0</v>
      </c>
      <c r="D90" s="68">
        <v>3462.931837684851</v>
      </c>
      <c r="E90" s="68">
        <v>9352.9280046828881</v>
      </c>
      <c r="G90" s="34">
        <f t="shared" si="4"/>
        <v>12</v>
      </c>
    </row>
    <row r="91" spans="1:7" x14ac:dyDescent="0.25">
      <c r="A91" s="72">
        <f t="shared" si="5"/>
        <v>43822</v>
      </c>
      <c r="B91" s="49">
        <f t="shared" si="3"/>
        <v>1</v>
      </c>
      <c r="C91" s="47">
        <v>0</v>
      </c>
      <c r="D91" s="68">
        <v>4527.7798225547731</v>
      </c>
      <c r="E91" s="68">
        <v>4192.3628948713458</v>
      </c>
      <c r="G91" s="34">
        <f t="shared" si="4"/>
        <v>12</v>
      </c>
    </row>
    <row r="92" spans="1:7" x14ac:dyDescent="0.25">
      <c r="A92" s="72">
        <f t="shared" si="5"/>
        <v>43823</v>
      </c>
      <c r="B92" s="49">
        <f t="shared" si="3"/>
        <v>0.99339999999999995</v>
      </c>
      <c r="C92" s="47">
        <v>6.6E-3</v>
      </c>
      <c r="D92" s="68">
        <v>2273.9959305810216</v>
      </c>
      <c r="E92" s="68">
        <v>8638.0646521472645</v>
      </c>
      <c r="G92" s="34">
        <f t="shared" si="4"/>
        <v>12</v>
      </c>
    </row>
    <row r="93" spans="1:7" x14ac:dyDescent="0.25">
      <c r="A93" s="72">
        <f t="shared" si="5"/>
        <v>43824</v>
      </c>
      <c r="B93" s="49">
        <f t="shared" si="3"/>
        <v>1</v>
      </c>
      <c r="C93" s="47">
        <v>0</v>
      </c>
      <c r="D93" s="68">
        <v>3332.287502811977</v>
      </c>
      <c r="E93" s="68">
        <v>3728.6560056296398</v>
      </c>
      <c r="G93" s="34">
        <f t="shared" si="4"/>
        <v>12</v>
      </c>
    </row>
    <row r="94" spans="1:7" x14ac:dyDescent="0.25">
      <c r="A94" s="72">
        <f t="shared" si="5"/>
        <v>43825</v>
      </c>
      <c r="B94" s="49">
        <f t="shared" si="3"/>
        <v>1</v>
      </c>
      <c r="C94" s="47">
        <v>0</v>
      </c>
      <c r="D94" s="68">
        <v>1374.3100889745413</v>
      </c>
      <c r="E94" s="68">
        <v>5205.7774978786356</v>
      </c>
      <c r="G94" s="34">
        <f t="shared" si="4"/>
        <v>12</v>
      </c>
    </row>
    <row r="95" spans="1:7" x14ac:dyDescent="0.25">
      <c r="A95" s="72">
        <f t="shared" si="5"/>
        <v>43826</v>
      </c>
      <c r="B95" s="49">
        <f t="shared" si="3"/>
        <v>1</v>
      </c>
      <c r="C95" s="47">
        <v>0</v>
      </c>
      <c r="D95" s="68">
        <v>4674.4037303886016</v>
      </c>
      <c r="E95" s="68">
        <v>9718.6246837017006</v>
      </c>
      <c r="G95" s="34">
        <f t="shared" si="4"/>
        <v>12</v>
      </c>
    </row>
    <row r="96" spans="1:7" x14ac:dyDescent="0.25">
      <c r="A96" s="72">
        <f t="shared" si="5"/>
        <v>43827</v>
      </c>
      <c r="B96" s="49">
        <f t="shared" si="3"/>
        <v>0.99760000000000004</v>
      </c>
      <c r="C96" s="47">
        <v>2.3999999999999998E-3</v>
      </c>
      <c r="D96" s="68">
        <v>3625.1257342511803</v>
      </c>
      <c r="E96" s="68">
        <v>6497.6706088558649</v>
      </c>
      <c r="G96" s="34">
        <f t="shared" si="4"/>
        <v>12</v>
      </c>
    </row>
    <row r="97" spans="1:7" x14ac:dyDescent="0.25">
      <c r="A97" s="72">
        <f t="shared" si="5"/>
        <v>43828</v>
      </c>
      <c r="B97" s="49">
        <f t="shared" si="3"/>
        <v>1</v>
      </c>
      <c r="C97" s="47">
        <v>0</v>
      </c>
      <c r="D97" s="68">
        <v>3627.7294444037593</v>
      </c>
      <c r="E97" s="68">
        <v>7953.0030387219595</v>
      </c>
      <c r="G97" s="34">
        <f t="shared" si="4"/>
        <v>12</v>
      </c>
    </row>
    <row r="98" spans="1:7" x14ac:dyDescent="0.25">
      <c r="A98" s="72">
        <f t="shared" si="5"/>
        <v>43829</v>
      </c>
      <c r="B98" s="49">
        <f t="shared" si="3"/>
        <v>0.99809999999999999</v>
      </c>
      <c r="C98" s="47">
        <v>1.9E-3</v>
      </c>
      <c r="D98" s="68">
        <v>2858.7653389711622</v>
      </c>
      <c r="E98" s="68">
        <v>4115.2031865720028</v>
      </c>
      <c r="G98" s="34">
        <f t="shared" si="4"/>
        <v>12</v>
      </c>
    </row>
    <row r="99" spans="1:7" x14ac:dyDescent="0.25">
      <c r="A99" s="72">
        <f t="shared" si="5"/>
        <v>43830</v>
      </c>
      <c r="B99" s="49">
        <f t="shared" si="3"/>
        <v>1</v>
      </c>
      <c r="C99" s="47">
        <v>0</v>
      </c>
      <c r="D99" s="68">
        <v>1322.6105113947096</v>
      </c>
      <c r="E99" s="68">
        <v>7522.1186133389583</v>
      </c>
      <c r="G99" s="34">
        <f t="shared" si="4"/>
        <v>12</v>
      </c>
    </row>
    <row r="100" spans="1:7" x14ac:dyDescent="0.25">
      <c r="A100" s="72">
        <f t="shared" si="5"/>
        <v>43831</v>
      </c>
      <c r="B100" s="49" t="e">
        <f t="shared" si="3"/>
        <v>#N/A</v>
      </c>
      <c r="C100" s="47"/>
      <c r="D100" s="68"/>
      <c r="E100" s="68"/>
      <c r="G100" s="34">
        <f t="shared" si="4"/>
        <v>1</v>
      </c>
    </row>
    <row r="101" spans="1:7" x14ac:dyDescent="0.25">
      <c r="A101" s="72">
        <f t="shared" si="5"/>
        <v>43832</v>
      </c>
      <c r="B101" s="49" t="e">
        <f t="shared" si="3"/>
        <v>#N/A</v>
      </c>
      <c r="C101" s="47"/>
      <c r="D101" s="68"/>
      <c r="E101" s="68"/>
      <c r="G101" s="34">
        <f t="shared" si="4"/>
        <v>1</v>
      </c>
    </row>
  </sheetData>
  <mergeCells count="2">
    <mergeCell ref="B3:E3"/>
    <mergeCell ref="B4:E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01"/>
  <sheetViews>
    <sheetView zoomScale="90" zoomScaleNormal="90" workbookViewId="0">
      <pane ySplit="7" topLeftCell="A8" activePane="bottomLeft" state="frozen"/>
      <selection activeCell="U39" sqref="U39"/>
      <selection pane="bottomLeft" activeCell="U39" sqref="U39"/>
    </sheetView>
  </sheetViews>
  <sheetFormatPr defaultColWidth="10.85546875" defaultRowHeight="15" x14ac:dyDescent="0.25"/>
  <cols>
    <col min="1" max="1" width="16.85546875" style="39" customWidth="1"/>
    <col min="2" max="3" width="16.85546875" style="41" customWidth="1"/>
    <col min="4" max="5" width="16.85546875" style="43" customWidth="1"/>
    <col min="6" max="6" width="10.85546875" style="34"/>
    <col min="7" max="7" width="0" style="34" hidden="1" customWidth="1"/>
    <col min="8" max="16384" width="10.85546875" style="34"/>
  </cols>
  <sheetData>
    <row r="1" spans="1:11" s="33" customFormat="1" ht="24" x14ac:dyDescent="0.2">
      <c r="A1" s="38" t="s">
        <v>144</v>
      </c>
      <c r="B1" s="40"/>
      <c r="C1" s="40"/>
      <c r="D1" s="42"/>
      <c r="E1" s="42"/>
    </row>
    <row r="3" spans="1:11" x14ac:dyDescent="0.2">
      <c r="A3" s="61" t="s">
        <v>95</v>
      </c>
      <c r="B3" s="116" t="str">
        <f>Data!B3</f>
        <v>Enter ASPSP Name Here</v>
      </c>
      <c r="C3" s="116"/>
      <c r="D3" s="116"/>
      <c r="E3" s="116"/>
    </row>
    <row r="4" spans="1:11" x14ac:dyDescent="0.2">
      <c r="A4" s="61" t="s">
        <v>96</v>
      </c>
      <c r="B4" s="115" t="s">
        <v>157</v>
      </c>
      <c r="C4" s="115"/>
      <c r="D4" s="115"/>
      <c r="E4" s="115"/>
    </row>
    <row r="5" spans="1:11" s="57" customFormat="1" x14ac:dyDescent="0.2">
      <c r="A5" s="61" t="s">
        <v>145</v>
      </c>
      <c r="B5" s="72">
        <f>Data!B5</f>
        <v>43739</v>
      </c>
      <c r="C5" s="56"/>
      <c r="D5" s="56"/>
      <c r="E5" s="56"/>
      <c r="F5" s="71"/>
      <c r="G5" s="71"/>
      <c r="H5" s="71"/>
      <c r="I5" s="71"/>
      <c r="J5" s="69"/>
      <c r="K5" s="69"/>
    </row>
    <row r="6" spans="1:11" x14ac:dyDescent="0.2">
      <c r="C6" s="43"/>
    </row>
    <row r="7" spans="1:11" s="35" customFormat="1" ht="15.95" x14ac:dyDescent="0.2">
      <c r="A7" s="58" t="s">
        <v>91</v>
      </c>
      <c r="B7" s="62" t="s">
        <v>92</v>
      </c>
      <c r="C7" s="62" t="s">
        <v>93</v>
      </c>
      <c r="D7" s="63" t="s">
        <v>100</v>
      </c>
      <c r="E7" s="63" t="s">
        <v>101</v>
      </c>
      <c r="G7" s="35" t="s">
        <v>162</v>
      </c>
    </row>
    <row r="8" spans="1:11" x14ac:dyDescent="0.2">
      <c r="A8" s="72">
        <f>B5</f>
        <v>43739</v>
      </c>
      <c r="B8" s="49">
        <f>IF(C8="",NA(),1-C8)</f>
        <v>0.99343902986458321</v>
      </c>
      <c r="C8" s="47">
        <v>6.560970135416783E-3</v>
      </c>
      <c r="D8" s="68">
        <v>3104</v>
      </c>
      <c r="E8" s="68">
        <v>5420</v>
      </c>
      <c r="G8" s="34">
        <f>MONTH(A8)</f>
        <v>10</v>
      </c>
    </row>
    <row r="9" spans="1:11" x14ac:dyDescent="0.2">
      <c r="A9" s="72">
        <f>A8+1</f>
        <v>43740</v>
      </c>
      <c r="B9" s="49">
        <f t="shared" ref="B9:B72" si="0">IF(C9="",NA(),1-C9)</f>
        <v>1</v>
      </c>
      <c r="C9" s="47">
        <v>0</v>
      </c>
      <c r="D9" s="68">
        <v>5000</v>
      </c>
      <c r="E9" s="68">
        <v>3479</v>
      </c>
      <c r="G9" s="34">
        <f t="shared" ref="G9:G72" si="1">MONTH(A9)</f>
        <v>10</v>
      </c>
    </row>
    <row r="10" spans="1:11" x14ac:dyDescent="0.2">
      <c r="A10" s="72">
        <f t="shared" ref="A10:A73" si="2">A9+1</f>
        <v>43741</v>
      </c>
      <c r="B10" s="49">
        <f t="shared" si="0"/>
        <v>1</v>
      </c>
      <c r="C10" s="47">
        <v>0</v>
      </c>
      <c r="D10" s="68">
        <v>3292</v>
      </c>
      <c r="E10" s="68">
        <v>4908</v>
      </c>
      <c r="G10" s="34">
        <f t="shared" si="1"/>
        <v>10</v>
      </c>
    </row>
    <row r="11" spans="1:11" x14ac:dyDescent="0.2">
      <c r="A11" s="72">
        <f t="shared" si="2"/>
        <v>43742</v>
      </c>
      <c r="B11" s="49">
        <f t="shared" si="0"/>
        <v>1</v>
      </c>
      <c r="C11" s="47">
        <v>0</v>
      </c>
      <c r="D11" s="68">
        <v>1976</v>
      </c>
      <c r="E11" s="68">
        <v>4778</v>
      </c>
      <c r="G11" s="34">
        <f t="shared" si="1"/>
        <v>10</v>
      </c>
    </row>
    <row r="12" spans="1:11" x14ac:dyDescent="0.2">
      <c r="A12" s="72">
        <f t="shared" si="2"/>
        <v>43743</v>
      </c>
      <c r="B12" s="49">
        <f t="shared" si="0"/>
        <v>1</v>
      </c>
      <c r="C12" s="47">
        <v>0</v>
      </c>
      <c r="D12" s="68">
        <v>1102</v>
      </c>
      <c r="E12" s="68">
        <v>6601</v>
      </c>
      <c r="G12" s="34">
        <f t="shared" si="1"/>
        <v>10</v>
      </c>
    </row>
    <row r="13" spans="1:11" x14ac:dyDescent="0.2">
      <c r="A13" s="72">
        <f t="shared" si="2"/>
        <v>43744</v>
      </c>
      <c r="B13" s="49">
        <f t="shared" si="0"/>
        <v>1</v>
      </c>
      <c r="C13" s="47">
        <v>0</v>
      </c>
      <c r="D13" s="68">
        <v>3545</v>
      </c>
      <c r="E13" s="68">
        <v>4345</v>
      </c>
      <c r="G13" s="34">
        <f t="shared" si="1"/>
        <v>10</v>
      </c>
    </row>
    <row r="14" spans="1:11" x14ac:dyDescent="0.2">
      <c r="A14" s="72">
        <f t="shared" si="2"/>
        <v>43745</v>
      </c>
      <c r="B14" s="49">
        <f t="shared" si="0"/>
        <v>1</v>
      </c>
      <c r="C14" s="47">
        <v>0</v>
      </c>
      <c r="D14" s="68">
        <v>2373</v>
      </c>
      <c r="E14" s="68">
        <v>3210</v>
      </c>
      <c r="G14" s="34">
        <f t="shared" si="1"/>
        <v>10</v>
      </c>
    </row>
    <row r="15" spans="1:11" x14ac:dyDescent="0.2">
      <c r="A15" s="72">
        <f t="shared" si="2"/>
        <v>43746</v>
      </c>
      <c r="B15" s="49">
        <f t="shared" si="0"/>
        <v>0.99155863747276407</v>
      </c>
      <c r="C15" s="47">
        <v>8.4413625272358773E-3</v>
      </c>
      <c r="D15" s="68">
        <v>2348</v>
      </c>
      <c r="E15" s="68">
        <v>6326</v>
      </c>
      <c r="G15" s="34">
        <f t="shared" si="1"/>
        <v>10</v>
      </c>
    </row>
    <row r="16" spans="1:11" x14ac:dyDescent="0.2">
      <c r="A16" s="72">
        <f t="shared" si="2"/>
        <v>43747</v>
      </c>
      <c r="B16" s="49">
        <f t="shared" si="0"/>
        <v>1</v>
      </c>
      <c r="C16" s="47">
        <v>0</v>
      </c>
      <c r="D16" s="68">
        <v>3435</v>
      </c>
      <c r="E16" s="68">
        <v>8583</v>
      </c>
      <c r="G16" s="34">
        <f t="shared" si="1"/>
        <v>10</v>
      </c>
    </row>
    <row r="17" spans="1:7" x14ac:dyDescent="0.2">
      <c r="A17" s="72">
        <f t="shared" si="2"/>
        <v>43748</v>
      </c>
      <c r="B17" s="49">
        <f t="shared" si="0"/>
        <v>1</v>
      </c>
      <c r="C17" s="47">
        <v>0</v>
      </c>
      <c r="D17" s="68">
        <v>1997</v>
      </c>
      <c r="E17" s="68">
        <v>8578</v>
      </c>
      <c r="G17" s="34">
        <f t="shared" si="1"/>
        <v>10</v>
      </c>
    </row>
    <row r="18" spans="1:7" x14ac:dyDescent="0.2">
      <c r="A18" s="72">
        <f t="shared" si="2"/>
        <v>43749</v>
      </c>
      <c r="B18" s="49">
        <f t="shared" si="0"/>
        <v>1</v>
      </c>
      <c r="C18" s="47">
        <v>0</v>
      </c>
      <c r="D18" s="68">
        <v>3816</v>
      </c>
      <c r="E18" s="68">
        <v>5356</v>
      </c>
      <c r="G18" s="34">
        <f t="shared" si="1"/>
        <v>10</v>
      </c>
    </row>
    <row r="19" spans="1:7" x14ac:dyDescent="0.2">
      <c r="A19" s="72">
        <f t="shared" si="2"/>
        <v>43750</v>
      </c>
      <c r="B19" s="49">
        <f t="shared" si="0"/>
        <v>1</v>
      </c>
      <c r="C19" s="47">
        <v>0</v>
      </c>
      <c r="D19" s="68">
        <v>3457</v>
      </c>
      <c r="E19" s="68">
        <v>2957</v>
      </c>
      <c r="G19" s="34">
        <f t="shared" si="1"/>
        <v>10</v>
      </c>
    </row>
    <row r="20" spans="1:7" x14ac:dyDescent="0.2">
      <c r="A20" s="72">
        <f t="shared" si="2"/>
        <v>43751</v>
      </c>
      <c r="B20" s="49">
        <f t="shared" si="0"/>
        <v>0.9850647212842889</v>
      </c>
      <c r="C20" s="47">
        <v>1.4935278715711143E-2</v>
      </c>
      <c r="D20" s="68">
        <v>4864</v>
      </c>
      <c r="E20" s="68">
        <v>6786</v>
      </c>
      <c r="G20" s="34">
        <f t="shared" si="1"/>
        <v>10</v>
      </c>
    </row>
    <row r="21" spans="1:7" x14ac:dyDescent="0.2">
      <c r="A21" s="72">
        <f t="shared" si="2"/>
        <v>43752</v>
      </c>
      <c r="B21" s="49">
        <f t="shared" si="0"/>
        <v>1</v>
      </c>
      <c r="C21" s="47">
        <v>0</v>
      </c>
      <c r="D21" s="68">
        <v>1398</v>
      </c>
      <c r="E21" s="68">
        <v>2386</v>
      </c>
      <c r="G21" s="34">
        <f t="shared" si="1"/>
        <v>10</v>
      </c>
    </row>
    <row r="22" spans="1:7" x14ac:dyDescent="0.2">
      <c r="A22" s="72">
        <f t="shared" si="2"/>
        <v>43753</v>
      </c>
      <c r="B22" s="49">
        <f t="shared" si="0"/>
        <v>1</v>
      </c>
      <c r="C22" s="47">
        <v>0</v>
      </c>
      <c r="D22" s="68">
        <v>4271</v>
      </c>
      <c r="E22" s="68">
        <v>5060</v>
      </c>
      <c r="G22" s="34">
        <f t="shared" si="1"/>
        <v>10</v>
      </c>
    </row>
    <row r="23" spans="1:7" x14ac:dyDescent="0.2">
      <c r="A23" s="72">
        <f t="shared" si="2"/>
        <v>43754</v>
      </c>
      <c r="B23" s="49">
        <f t="shared" si="0"/>
        <v>1</v>
      </c>
      <c r="C23" s="47">
        <v>0</v>
      </c>
      <c r="D23" s="68">
        <v>3034</v>
      </c>
      <c r="E23" s="68">
        <v>3009</v>
      </c>
      <c r="G23" s="34">
        <f t="shared" si="1"/>
        <v>10</v>
      </c>
    </row>
    <row r="24" spans="1:7" x14ac:dyDescent="0.2">
      <c r="A24" s="72">
        <f t="shared" si="2"/>
        <v>43755</v>
      </c>
      <c r="B24" s="49">
        <f t="shared" si="0"/>
        <v>1</v>
      </c>
      <c r="C24" s="47">
        <v>0</v>
      </c>
      <c r="D24" s="68">
        <v>2289</v>
      </c>
      <c r="E24" s="68">
        <v>3007</v>
      </c>
      <c r="G24" s="34">
        <f t="shared" si="1"/>
        <v>10</v>
      </c>
    </row>
    <row r="25" spans="1:7" x14ac:dyDescent="0.2">
      <c r="A25" s="72">
        <f t="shared" si="2"/>
        <v>43756</v>
      </c>
      <c r="B25" s="49">
        <f t="shared" si="0"/>
        <v>1</v>
      </c>
      <c r="C25" s="47">
        <v>0</v>
      </c>
      <c r="D25" s="68">
        <v>1432</v>
      </c>
      <c r="E25" s="68">
        <v>5331</v>
      </c>
      <c r="G25" s="34">
        <f t="shared" si="1"/>
        <v>10</v>
      </c>
    </row>
    <row r="26" spans="1:7" x14ac:dyDescent="0.2">
      <c r="A26" s="72">
        <f t="shared" si="2"/>
        <v>43757</v>
      </c>
      <c r="B26" s="49">
        <f t="shared" si="0"/>
        <v>1</v>
      </c>
      <c r="C26" s="47">
        <v>0</v>
      </c>
      <c r="D26" s="68">
        <v>3500</v>
      </c>
      <c r="E26" s="68">
        <v>3938</v>
      </c>
      <c r="G26" s="34">
        <f t="shared" si="1"/>
        <v>10</v>
      </c>
    </row>
    <row r="27" spans="1:7" x14ac:dyDescent="0.2">
      <c r="A27" s="72">
        <f t="shared" si="2"/>
        <v>43758</v>
      </c>
      <c r="B27" s="49">
        <f t="shared" si="0"/>
        <v>1</v>
      </c>
      <c r="C27" s="47">
        <v>0</v>
      </c>
      <c r="D27" s="68">
        <v>1000</v>
      </c>
      <c r="E27" s="68">
        <v>3452</v>
      </c>
      <c r="G27" s="34">
        <f t="shared" si="1"/>
        <v>10</v>
      </c>
    </row>
    <row r="28" spans="1:7" x14ac:dyDescent="0.2">
      <c r="A28" s="72">
        <f t="shared" si="2"/>
        <v>43759</v>
      </c>
      <c r="B28" s="49">
        <f t="shared" si="0"/>
        <v>1</v>
      </c>
      <c r="C28" s="47">
        <v>0</v>
      </c>
      <c r="D28" s="68">
        <v>4301</v>
      </c>
      <c r="E28" s="68">
        <v>7981</v>
      </c>
      <c r="G28" s="34">
        <f t="shared" si="1"/>
        <v>10</v>
      </c>
    </row>
    <row r="29" spans="1:7" x14ac:dyDescent="0.25">
      <c r="A29" s="72">
        <f t="shared" si="2"/>
        <v>43760</v>
      </c>
      <c r="B29" s="49">
        <f t="shared" si="0"/>
        <v>1</v>
      </c>
      <c r="C29" s="47">
        <v>0</v>
      </c>
      <c r="D29" s="68">
        <v>2199</v>
      </c>
      <c r="E29" s="68">
        <v>5215</v>
      </c>
      <c r="G29" s="34">
        <f t="shared" si="1"/>
        <v>10</v>
      </c>
    </row>
    <row r="30" spans="1:7" x14ac:dyDescent="0.25">
      <c r="A30" s="72">
        <f t="shared" si="2"/>
        <v>43761</v>
      </c>
      <c r="B30" s="49">
        <f t="shared" si="0"/>
        <v>1</v>
      </c>
      <c r="C30" s="47">
        <v>0</v>
      </c>
      <c r="D30" s="68">
        <v>4982</v>
      </c>
      <c r="E30" s="68">
        <v>8032</v>
      </c>
      <c r="G30" s="34">
        <f t="shared" si="1"/>
        <v>10</v>
      </c>
    </row>
    <row r="31" spans="1:7" x14ac:dyDescent="0.25">
      <c r="A31" s="72">
        <f t="shared" si="2"/>
        <v>43762</v>
      </c>
      <c r="B31" s="49">
        <f t="shared" si="0"/>
        <v>0.99386332153667434</v>
      </c>
      <c r="C31" s="47">
        <v>6.1366784633256214E-3</v>
      </c>
      <c r="D31" s="68">
        <v>2495</v>
      </c>
      <c r="E31" s="68">
        <v>7518</v>
      </c>
      <c r="G31" s="34">
        <f t="shared" si="1"/>
        <v>10</v>
      </c>
    </row>
    <row r="32" spans="1:7" x14ac:dyDescent="0.25">
      <c r="A32" s="72">
        <f t="shared" si="2"/>
        <v>43763</v>
      </c>
      <c r="B32" s="49">
        <f t="shared" si="0"/>
        <v>1</v>
      </c>
      <c r="C32" s="47">
        <v>0</v>
      </c>
      <c r="D32" s="68">
        <v>3527</v>
      </c>
      <c r="E32" s="68">
        <v>3775</v>
      </c>
      <c r="G32" s="34">
        <f t="shared" si="1"/>
        <v>10</v>
      </c>
    </row>
    <row r="33" spans="1:7" x14ac:dyDescent="0.25">
      <c r="A33" s="72">
        <f t="shared" si="2"/>
        <v>43764</v>
      </c>
      <c r="B33" s="49">
        <f t="shared" si="0"/>
        <v>1</v>
      </c>
      <c r="C33" s="47">
        <v>0</v>
      </c>
      <c r="D33" s="68">
        <v>1950</v>
      </c>
      <c r="E33" s="68">
        <v>2501</v>
      </c>
      <c r="G33" s="34">
        <f t="shared" si="1"/>
        <v>10</v>
      </c>
    </row>
    <row r="34" spans="1:7" x14ac:dyDescent="0.25">
      <c r="A34" s="72">
        <f t="shared" si="2"/>
        <v>43765</v>
      </c>
      <c r="B34" s="49">
        <f t="shared" si="0"/>
        <v>1</v>
      </c>
      <c r="C34" s="47">
        <v>0</v>
      </c>
      <c r="D34" s="68">
        <v>1302</v>
      </c>
      <c r="E34" s="68">
        <v>8838</v>
      </c>
      <c r="G34" s="34">
        <f t="shared" si="1"/>
        <v>10</v>
      </c>
    </row>
    <row r="35" spans="1:7" x14ac:dyDescent="0.25">
      <c r="A35" s="72">
        <f t="shared" si="2"/>
        <v>43766</v>
      </c>
      <c r="B35" s="49">
        <f t="shared" si="0"/>
        <v>0.98460177585219355</v>
      </c>
      <c r="C35" s="47">
        <v>1.5398224147806403E-2</v>
      </c>
      <c r="D35" s="68">
        <v>2819</v>
      </c>
      <c r="E35" s="68">
        <v>5916</v>
      </c>
      <c r="G35" s="34">
        <f t="shared" si="1"/>
        <v>10</v>
      </c>
    </row>
    <row r="36" spans="1:7" x14ac:dyDescent="0.25">
      <c r="A36" s="72">
        <f t="shared" si="2"/>
        <v>43767</v>
      </c>
      <c r="B36" s="49">
        <f t="shared" si="0"/>
        <v>1</v>
      </c>
      <c r="C36" s="47">
        <v>0</v>
      </c>
      <c r="D36" s="68">
        <v>3961</v>
      </c>
      <c r="E36" s="68">
        <v>8168</v>
      </c>
      <c r="G36" s="34">
        <f t="shared" si="1"/>
        <v>10</v>
      </c>
    </row>
    <row r="37" spans="1:7" x14ac:dyDescent="0.25">
      <c r="A37" s="72">
        <f t="shared" si="2"/>
        <v>43768</v>
      </c>
      <c r="B37" s="49">
        <f t="shared" si="0"/>
        <v>1</v>
      </c>
      <c r="C37" s="47">
        <v>0</v>
      </c>
      <c r="D37" s="68">
        <v>4258</v>
      </c>
      <c r="E37" s="68">
        <v>9219</v>
      </c>
      <c r="G37" s="34">
        <f t="shared" si="1"/>
        <v>10</v>
      </c>
    </row>
    <row r="38" spans="1:7" x14ac:dyDescent="0.25">
      <c r="A38" s="72">
        <f t="shared" si="2"/>
        <v>43769</v>
      </c>
      <c r="B38" s="49">
        <f t="shared" si="0"/>
        <v>1</v>
      </c>
      <c r="C38" s="47">
        <v>0</v>
      </c>
      <c r="D38" s="68">
        <v>1079</v>
      </c>
      <c r="E38" s="68">
        <v>6410</v>
      </c>
      <c r="G38" s="34">
        <f t="shared" si="1"/>
        <v>10</v>
      </c>
    </row>
    <row r="39" spans="1:7" x14ac:dyDescent="0.25">
      <c r="A39" s="72">
        <f t="shared" si="2"/>
        <v>43770</v>
      </c>
      <c r="B39" s="49">
        <f t="shared" si="0"/>
        <v>1</v>
      </c>
      <c r="C39" s="47">
        <v>0</v>
      </c>
      <c r="D39" s="68">
        <v>2797.0157690590477</v>
      </c>
      <c r="E39" s="68">
        <v>5407.2384642434181</v>
      </c>
      <c r="G39" s="34">
        <f t="shared" si="1"/>
        <v>11</v>
      </c>
    </row>
    <row r="40" spans="1:7" x14ac:dyDescent="0.25">
      <c r="A40" s="72">
        <f t="shared" si="2"/>
        <v>43771</v>
      </c>
      <c r="B40" s="49">
        <f t="shared" si="0"/>
        <v>0.99704481596140015</v>
      </c>
      <c r="C40" s="47">
        <v>2.9551840385998078E-3</v>
      </c>
      <c r="D40" s="68">
        <v>5279.3132429303059</v>
      </c>
      <c r="E40" s="68">
        <v>3352.9305580681471</v>
      </c>
      <c r="G40" s="34">
        <f t="shared" si="1"/>
        <v>11</v>
      </c>
    </row>
    <row r="41" spans="1:7" x14ac:dyDescent="0.25">
      <c r="A41" s="72">
        <f t="shared" si="2"/>
        <v>43772</v>
      </c>
      <c r="B41" s="49">
        <f t="shared" si="0"/>
        <v>1</v>
      </c>
      <c r="C41" s="47">
        <v>0</v>
      </c>
      <c r="D41" s="68">
        <v>3154.0248922397718</v>
      </c>
      <c r="E41" s="68">
        <v>4671.0557342674447</v>
      </c>
      <c r="G41" s="34">
        <f t="shared" si="1"/>
        <v>11</v>
      </c>
    </row>
    <row r="42" spans="1:7" x14ac:dyDescent="0.25">
      <c r="A42" s="72">
        <f t="shared" si="2"/>
        <v>43773</v>
      </c>
      <c r="B42" s="49">
        <f t="shared" si="0"/>
        <v>1</v>
      </c>
      <c r="C42" s="47">
        <v>0</v>
      </c>
      <c r="D42" s="68">
        <v>1851.0010874107625</v>
      </c>
      <c r="E42" s="68">
        <v>4343.639010800006</v>
      </c>
      <c r="G42" s="34">
        <f t="shared" si="1"/>
        <v>11</v>
      </c>
    </row>
    <row r="43" spans="1:7" x14ac:dyDescent="0.25">
      <c r="A43" s="72">
        <f t="shared" si="2"/>
        <v>43774</v>
      </c>
      <c r="B43" s="49">
        <f t="shared" si="0"/>
        <v>1</v>
      </c>
      <c r="C43" s="47">
        <v>0</v>
      </c>
      <c r="D43" s="68">
        <v>1205.0306332251942</v>
      </c>
      <c r="E43" s="68">
        <v>7216.3013124333002</v>
      </c>
      <c r="G43" s="34">
        <f t="shared" si="1"/>
        <v>11</v>
      </c>
    </row>
    <row r="44" spans="1:7" x14ac:dyDescent="0.25">
      <c r="A44" s="72">
        <f t="shared" si="2"/>
        <v>43775</v>
      </c>
      <c r="B44" s="49">
        <f t="shared" si="0"/>
        <v>0.99634333226070504</v>
      </c>
      <c r="C44" s="47">
        <v>3.656667739294941E-3</v>
      </c>
      <c r="D44" s="68">
        <v>3520.4608091775485</v>
      </c>
      <c r="E44" s="68">
        <v>3998.8695264825428</v>
      </c>
      <c r="G44" s="34">
        <f t="shared" si="1"/>
        <v>11</v>
      </c>
    </row>
    <row r="45" spans="1:7" x14ac:dyDescent="0.25">
      <c r="A45" s="72">
        <f t="shared" si="2"/>
        <v>43776</v>
      </c>
      <c r="B45" s="49">
        <f t="shared" si="0"/>
        <v>1</v>
      </c>
      <c r="C45" s="47">
        <v>0</v>
      </c>
      <c r="D45" s="68">
        <v>2191.9945605976395</v>
      </c>
      <c r="E45" s="68">
        <v>3323.9996566804052</v>
      </c>
      <c r="G45" s="34">
        <f t="shared" si="1"/>
        <v>11</v>
      </c>
    </row>
    <row r="46" spans="1:7" x14ac:dyDescent="0.25">
      <c r="A46" s="72">
        <f t="shared" si="2"/>
        <v>43777</v>
      </c>
      <c r="B46" s="49">
        <f t="shared" si="0"/>
        <v>1</v>
      </c>
      <c r="C46" s="47">
        <v>0</v>
      </c>
      <c r="D46" s="68">
        <v>2159.3523546952924</v>
      </c>
      <c r="E46" s="68">
        <v>6383.5270004114655</v>
      </c>
      <c r="G46" s="34">
        <f t="shared" si="1"/>
        <v>11</v>
      </c>
    </row>
    <row r="47" spans="1:7" x14ac:dyDescent="0.25">
      <c r="A47" s="72">
        <f t="shared" si="2"/>
        <v>43778</v>
      </c>
      <c r="B47" s="49">
        <f t="shared" si="0"/>
        <v>1</v>
      </c>
      <c r="C47" s="47">
        <v>0</v>
      </c>
      <c r="D47" s="68">
        <v>3196.7499267712778</v>
      </c>
      <c r="E47" s="68">
        <v>8696.3063082526933</v>
      </c>
      <c r="G47" s="34">
        <f t="shared" si="1"/>
        <v>11</v>
      </c>
    </row>
    <row r="48" spans="1:7" x14ac:dyDescent="0.25">
      <c r="A48" s="72">
        <f t="shared" si="2"/>
        <v>43779</v>
      </c>
      <c r="B48" s="49">
        <f t="shared" si="0"/>
        <v>1</v>
      </c>
      <c r="C48" s="47">
        <v>0</v>
      </c>
      <c r="D48" s="68">
        <v>2004.3727342162711</v>
      </c>
      <c r="E48" s="68">
        <v>9093.2283037889974</v>
      </c>
      <c r="G48" s="34">
        <f t="shared" si="1"/>
        <v>11</v>
      </c>
    </row>
    <row r="49" spans="1:7" x14ac:dyDescent="0.25">
      <c r="A49" s="72">
        <f t="shared" si="2"/>
        <v>43780</v>
      </c>
      <c r="B49" s="49">
        <f t="shared" si="0"/>
        <v>1</v>
      </c>
      <c r="C49" s="47">
        <v>0</v>
      </c>
      <c r="D49" s="68">
        <v>3574.2974066211927</v>
      </c>
      <c r="E49" s="68">
        <v>5315.0175053322291</v>
      </c>
      <c r="G49" s="34">
        <f t="shared" si="1"/>
        <v>11</v>
      </c>
    </row>
    <row r="50" spans="1:7" x14ac:dyDescent="0.25">
      <c r="A50" s="72">
        <f t="shared" si="2"/>
        <v>43781</v>
      </c>
      <c r="B50" s="49">
        <f t="shared" si="0"/>
        <v>1</v>
      </c>
      <c r="C50" s="47">
        <v>0</v>
      </c>
      <c r="D50" s="68">
        <v>3164.8299961724651</v>
      </c>
      <c r="E50" s="68">
        <v>3027.5008479059834</v>
      </c>
      <c r="G50" s="34">
        <f t="shared" si="1"/>
        <v>11</v>
      </c>
    </row>
    <row r="51" spans="1:7" x14ac:dyDescent="0.25">
      <c r="A51" s="72">
        <f t="shared" si="2"/>
        <v>43782</v>
      </c>
      <c r="B51" s="49">
        <f t="shared" si="0"/>
        <v>1</v>
      </c>
      <c r="C51" s="47">
        <v>0</v>
      </c>
      <c r="D51" s="68">
        <v>4427.1078377317926</v>
      </c>
      <c r="E51" s="68">
        <v>6371.7323755016159</v>
      </c>
      <c r="G51" s="34">
        <f t="shared" si="1"/>
        <v>11</v>
      </c>
    </row>
    <row r="52" spans="1:7" x14ac:dyDescent="0.25">
      <c r="A52" s="72">
        <f t="shared" si="2"/>
        <v>43783</v>
      </c>
      <c r="B52" s="49">
        <f t="shared" si="0"/>
        <v>1</v>
      </c>
      <c r="C52" s="47">
        <v>0</v>
      </c>
      <c r="D52" s="68">
        <v>1280.4255853886712</v>
      </c>
      <c r="E52" s="68">
        <v>2165.8055069935426</v>
      </c>
      <c r="G52" s="34">
        <f t="shared" si="1"/>
        <v>11</v>
      </c>
    </row>
    <row r="53" spans="1:7" x14ac:dyDescent="0.25">
      <c r="A53" s="72">
        <f t="shared" si="2"/>
        <v>43784</v>
      </c>
      <c r="B53" s="49">
        <f t="shared" si="0"/>
        <v>0.98645613957135869</v>
      </c>
      <c r="C53" s="47">
        <v>1.3543860428641259E-2</v>
      </c>
      <c r="D53" s="68">
        <v>4522.8900056563671</v>
      </c>
      <c r="E53" s="68">
        <v>4585.1759405042385</v>
      </c>
      <c r="G53" s="34">
        <f t="shared" si="1"/>
        <v>11</v>
      </c>
    </row>
    <row r="54" spans="1:7" x14ac:dyDescent="0.25">
      <c r="A54" s="72">
        <f t="shared" si="2"/>
        <v>43785</v>
      </c>
      <c r="B54" s="49">
        <f t="shared" si="0"/>
        <v>1</v>
      </c>
      <c r="C54" s="47">
        <v>0</v>
      </c>
      <c r="D54" s="68">
        <v>3255.5067370226984</v>
      </c>
      <c r="E54" s="68">
        <v>3027.1382745073174</v>
      </c>
      <c r="G54" s="34">
        <f t="shared" si="1"/>
        <v>11</v>
      </c>
    </row>
    <row r="55" spans="1:7" x14ac:dyDescent="0.25">
      <c r="A55" s="72">
        <f t="shared" si="2"/>
        <v>43786</v>
      </c>
      <c r="B55" s="49">
        <f t="shared" si="0"/>
        <v>1</v>
      </c>
      <c r="C55" s="47">
        <v>0</v>
      </c>
      <c r="D55" s="68">
        <v>2148.7657514584921</v>
      </c>
      <c r="E55" s="68">
        <v>2722.7225896836362</v>
      </c>
      <c r="G55" s="34">
        <f t="shared" si="1"/>
        <v>11</v>
      </c>
    </row>
    <row r="56" spans="1:7" x14ac:dyDescent="0.25">
      <c r="A56" s="72">
        <f t="shared" si="2"/>
        <v>43787</v>
      </c>
      <c r="B56" s="49">
        <f t="shared" si="0"/>
        <v>1</v>
      </c>
      <c r="C56" s="47">
        <v>0</v>
      </c>
      <c r="D56" s="68">
        <v>1422.2620152357563</v>
      </c>
      <c r="E56" s="68">
        <v>5756.89026274974</v>
      </c>
      <c r="G56" s="34">
        <f t="shared" si="1"/>
        <v>11</v>
      </c>
    </row>
    <row r="57" spans="1:7" x14ac:dyDescent="0.25">
      <c r="A57" s="72">
        <f t="shared" si="2"/>
        <v>43788</v>
      </c>
      <c r="B57" s="49">
        <f t="shared" si="0"/>
        <v>1</v>
      </c>
      <c r="C57" s="47">
        <v>0</v>
      </c>
      <c r="D57" s="68">
        <v>3190.9785083631582</v>
      </c>
      <c r="E57" s="68">
        <v>4059.964575273842</v>
      </c>
      <c r="G57" s="34">
        <f t="shared" si="1"/>
        <v>11</v>
      </c>
    </row>
    <row r="58" spans="1:7" x14ac:dyDescent="0.25">
      <c r="A58" s="72">
        <f t="shared" si="2"/>
        <v>43789</v>
      </c>
      <c r="B58" s="49">
        <f t="shared" si="0"/>
        <v>1</v>
      </c>
      <c r="C58" s="47">
        <v>0</v>
      </c>
      <c r="D58" s="68">
        <v>1060.0845640738323</v>
      </c>
      <c r="E58" s="68">
        <v>3710.3834953279834</v>
      </c>
      <c r="G58" s="34">
        <f t="shared" si="1"/>
        <v>11</v>
      </c>
    </row>
    <row r="59" spans="1:7" x14ac:dyDescent="0.25">
      <c r="A59" s="72">
        <f t="shared" si="2"/>
        <v>43790</v>
      </c>
      <c r="B59" s="49">
        <f t="shared" si="0"/>
        <v>1</v>
      </c>
      <c r="C59" s="47">
        <v>0</v>
      </c>
      <c r="D59" s="68">
        <v>4194.0485467128819</v>
      </c>
      <c r="E59" s="68">
        <v>7671.084146239381</v>
      </c>
      <c r="G59" s="34">
        <f t="shared" si="1"/>
        <v>11</v>
      </c>
    </row>
    <row r="60" spans="1:7" x14ac:dyDescent="0.25">
      <c r="A60" s="72">
        <f t="shared" si="2"/>
        <v>43791</v>
      </c>
      <c r="B60" s="49">
        <f t="shared" si="0"/>
        <v>1</v>
      </c>
      <c r="C60" s="47">
        <v>0</v>
      </c>
      <c r="D60" s="68">
        <v>2408.8101474790469</v>
      </c>
      <c r="E60" s="68">
        <v>4733.9269595154146</v>
      </c>
      <c r="G60" s="34">
        <f t="shared" si="1"/>
        <v>11</v>
      </c>
    </row>
    <row r="61" spans="1:7" x14ac:dyDescent="0.25">
      <c r="A61" s="72">
        <f t="shared" si="2"/>
        <v>43792</v>
      </c>
      <c r="B61" s="49">
        <f t="shared" si="0"/>
        <v>0.98816348971434664</v>
      </c>
      <c r="C61" s="47">
        <v>1.1836510285653338E-2</v>
      </c>
      <c r="D61" s="68">
        <v>4740.6910388093302</v>
      </c>
      <c r="E61" s="68">
        <v>7869.9202303551783</v>
      </c>
      <c r="G61" s="34">
        <f t="shared" si="1"/>
        <v>11</v>
      </c>
    </row>
    <row r="62" spans="1:7" x14ac:dyDescent="0.25">
      <c r="A62" s="72">
        <f t="shared" si="2"/>
        <v>43793</v>
      </c>
      <c r="B62" s="49">
        <f t="shared" si="0"/>
        <v>1</v>
      </c>
      <c r="C62" s="47">
        <v>0</v>
      </c>
      <c r="D62" s="68">
        <v>2298.6770249198544</v>
      </c>
      <c r="E62" s="68">
        <v>7230.8083090447781</v>
      </c>
      <c r="G62" s="34">
        <f t="shared" si="1"/>
        <v>11</v>
      </c>
    </row>
    <row r="63" spans="1:7" x14ac:dyDescent="0.25">
      <c r="A63" s="72">
        <f t="shared" si="2"/>
        <v>43794</v>
      </c>
      <c r="B63" s="49">
        <f t="shared" si="0"/>
        <v>1</v>
      </c>
      <c r="C63" s="47">
        <v>0</v>
      </c>
      <c r="D63" s="68">
        <v>3790.3099181650377</v>
      </c>
      <c r="E63" s="68">
        <v>3840.578037128148</v>
      </c>
      <c r="G63" s="34">
        <f t="shared" si="1"/>
        <v>11</v>
      </c>
    </row>
    <row r="64" spans="1:7" x14ac:dyDescent="0.25">
      <c r="A64" s="72">
        <f t="shared" si="2"/>
        <v>43795</v>
      </c>
      <c r="B64" s="49">
        <f t="shared" si="0"/>
        <v>1</v>
      </c>
      <c r="C64" s="47">
        <v>0</v>
      </c>
      <c r="D64" s="68">
        <v>2005.860213700769</v>
      </c>
      <c r="E64" s="68">
        <v>2565.6531582083189</v>
      </c>
      <c r="G64" s="34">
        <f t="shared" si="1"/>
        <v>11</v>
      </c>
    </row>
    <row r="65" spans="1:7" x14ac:dyDescent="0.25">
      <c r="A65" s="72">
        <f t="shared" si="2"/>
        <v>43796</v>
      </c>
      <c r="B65" s="49">
        <f t="shared" si="0"/>
        <v>1</v>
      </c>
      <c r="C65" s="47">
        <v>0</v>
      </c>
      <c r="D65" s="68">
        <v>1417.2544920211255</v>
      </c>
      <c r="E65" s="68">
        <v>8432.3383604605897</v>
      </c>
      <c r="G65" s="34">
        <f t="shared" si="1"/>
        <v>11</v>
      </c>
    </row>
    <row r="66" spans="1:7" x14ac:dyDescent="0.25">
      <c r="A66" s="72">
        <f t="shared" si="2"/>
        <v>43797</v>
      </c>
      <c r="B66" s="49">
        <f t="shared" si="0"/>
        <v>0.99857188586746137</v>
      </c>
      <c r="C66" s="47">
        <v>1.4281141325386373E-3</v>
      </c>
      <c r="D66" s="68">
        <v>2978.9701284216808</v>
      </c>
      <c r="E66" s="68">
        <v>5978.8337311293908</v>
      </c>
      <c r="G66" s="34">
        <f t="shared" si="1"/>
        <v>11</v>
      </c>
    </row>
    <row r="67" spans="1:7" x14ac:dyDescent="0.25">
      <c r="A67" s="72">
        <f t="shared" si="2"/>
        <v>43798</v>
      </c>
      <c r="B67" s="49">
        <f t="shared" si="0"/>
        <v>1</v>
      </c>
      <c r="C67" s="47">
        <v>0</v>
      </c>
      <c r="D67" s="68">
        <v>4198.2621892908992</v>
      </c>
      <c r="E67" s="68">
        <v>7873.1727504253831</v>
      </c>
      <c r="G67" s="34">
        <f t="shared" si="1"/>
        <v>11</v>
      </c>
    </row>
    <row r="68" spans="1:7" x14ac:dyDescent="0.25">
      <c r="A68" s="72">
        <f t="shared" si="2"/>
        <v>43799</v>
      </c>
      <c r="B68" s="49">
        <f t="shared" si="0"/>
        <v>1</v>
      </c>
      <c r="C68" s="47">
        <v>0</v>
      </c>
      <c r="D68" s="68">
        <v>4086.271836346868</v>
      </c>
      <c r="E68" s="68">
        <v>9621.0314250107567</v>
      </c>
      <c r="G68" s="34">
        <f t="shared" si="1"/>
        <v>11</v>
      </c>
    </row>
    <row r="69" spans="1:7" x14ac:dyDescent="0.25">
      <c r="A69" s="72">
        <f t="shared" si="2"/>
        <v>43800</v>
      </c>
      <c r="B69" s="49">
        <f t="shared" si="0"/>
        <v>1</v>
      </c>
      <c r="C69" s="47">
        <v>0</v>
      </c>
      <c r="D69" s="68">
        <v>3413.1379770049998</v>
      </c>
      <c r="E69" s="68">
        <v>5044.5828631450022</v>
      </c>
      <c r="G69" s="34">
        <f t="shared" si="1"/>
        <v>12</v>
      </c>
    </row>
    <row r="70" spans="1:7" x14ac:dyDescent="0.25">
      <c r="A70" s="72">
        <f t="shared" si="2"/>
        <v>43801</v>
      </c>
      <c r="B70" s="49">
        <f t="shared" si="0"/>
        <v>1</v>
      </c>
      <c r="C70" s="47">
        <v>0</v>
      </c>
      <c r="D70" s="68">
        <v>5111.3611534328738</v>
      </c>
      <c r="E70" s="68">
        <v>3799.5712429340374</v>
      </c>
      <c r="G70" s="34">
        <f t="shared" si="1"/>
        <v>12</v>
      </c>
    </row>
    <row r="71" spans="1:7" x14ac:dyDescent="0.25">
      <c r="A71" s="72">
        <f t="shared" si="2"/>
        <v>43802</v>
      </c>
      <c r="B71" s="49">
        <f t="shared" si="0"/>
        <v>0.99809999999999999</v>
      </c>
      <c r="C71" s="47">
        <v>1.9E-3</v>
      </c>
      <c r="D71" s="68">
        <v>3007.9373701313398</v>
      </c>
      <c r="E71" s="68">
        <v>5321.7713770467508</v>
      </c>
      <c r="G71" s="34">
        <f t="shared" si="1"/>
        <v>12</v>
      </c>
    </row>
    <row r="72" spans="1:7" x14ac:dyDescent="0.25">
      <c r="A72" s="72">
        <f t="shared" si="2"/>
        <v>43803</v>
      </c>
      <c r="B72" s="49">
        <f t="shared" si="0"/>
        <v>1</v>
      </c>
      <c r="C72" s="47">
        <v>0</v>
      </c>
      <c r="D72" s="68">
        <v>2090.2200124815304</v>
      </c>
      <c r="E72" s="68">
        <v>5115.5642879725165</v>
      </c>
      <c r="G72" s="34">
        <f t="shared" si="1"/>
        <v>12</v>
      </c>
    </row>
    <row r="73" spans="1:7" x14ac:dyDescent="0.25">
      <c r="A73" s="72">
        <f t="shared" si="2"/>
        <v>43804</v>
      </c>
      <c r="B73" s="49">
        <f t="shared" ref="B73:B101" si="3">IF(C73="",NA(),1-C73)</f>
        <v>1</v>
      </c>
      <c r="C73" s="47">
        <v>0</v>
      </c>
      <c r="D73" s="68">
        <v>1016.7534439290777</v>
      </c>
      <c r="E73" s="68">
        <v>6316.2422355945891</v>
      </c>
      <c r="G73" s="34">
        <f t="shared" ref="G73:G101" si="4">MONTH(A73)</f>
        <v>12</v>
      </c>
    </row>
    <row r="74" spans="1:7" x14ac:dyDescent="0.25">
      <c r="A74" s="72">
        <f t="shared" ref="A74:A101" si="5">A73+1</f>
        <v>43805</v>
      </c>
      <c r="B74" s="49">
        <f t="shared" si="3"/>
        <v>1</v>
      </c>
      <c r="C74" s="47">
        <v>0</v>
      </c>
      <c r="D74" s="68">
        <v>3423.7929723613847</v>
      </c>
      <c r="E74" s="68">
        <v>4212.8503724719021</v>
      </c>
      <c r="G74" s="34">
        <f t="shared" si="4"/>
        <v>12</v>
      </c>
    </row>
    <row r="75" spans="1:7" x14ac:dyDescent="0.25">
      <c r="A75" s="72">
        <f t="shared" si="5"/>
        <v>43806</v>
      </c>
      <c r="B75" s="49">
        <f t="shared" si="3"/>
        <v>1</v>
      </c>
      <c r="C75" s="47">
        <v>0</v>
      </c>
      <c r="D75" s="68">
        <v>2370.8743721519932</v>
      </c>
      <c r="E75" s="68">
        <v>3514.4285177846982</v>
      </c>
      <c r="G75" s="34">
        <f t="shared" si="4"/>
        <v>12</v>
      </c>
    </row>
    <row r="76" spans="1:7" x14ac:dyDescent="0.25">
      <c r="A76" s="72">
        <f t="shared" si="5"/>
        <v>43807</v>
      </c>
      <c r="B76" s="49">
        <f t="shared" si="3"/>
        <v>1</v>
      </c>
      <c r="C76" s="47">
        <v>0</v>
      </c>
      <c r="D76" s="68">
        <v>2217.8974386687619</v>
      </c>
      <c r="E76" s="68">
        <v>5889.8841799845541</v>
      </c>
      <c r="G76" s="34">
        <f t="shared" si="4"/>
        <v>12</v>
      </c>
    </row>
    <row r="77" spans="1:7" x14ac:dyDescent="0.25">
      <c r="A77" s="72">
        <f t="shared" si="5"/>
        <v>43808</v>
      </c>
      <c r="B77" s="49">
        <f t="shared" si="3"/>
        <v>0.99229999999999996</v>
      </c>
      <c r="C77" s="47">
        <v>7.7000000000000002E-3</v>
      </c>
      <c r="D77" s="68">
        <v>3473.437712346295</v>
      </c>
      <c r="E77" s="68">
        <v>8697.1545697889615</v>
      </c>
      <c r="G77" s="34">
        <f t="shared" si="4"/>
        <v>12</v>
      </c>
    </row>
    <row r="78" spans="1:7" x14ac:dyDescent="0.25">
      <c r="A78" s="72">
        <f t="shared" si="5"/>
        <v>43809</v>
      </c>
      <c r="B78" s="49">
        <f t="shared" si="3"/>
        <v>1</v>
      </c>
      <c r="C78" s="47">
        <v>0</v>
      </c>
      <c r="D78" s="68">
        <v>2172.5006969119245</v>
      </c>
      <c r="E78" s="68">
        <v>8790.2797406384889</v>
      </c>
      <c r="G78" s="34">
        <f t="shared" si="4"/>
        <v>12</v>
      </c>
    </row>
    <row r="79" spans="1:7" x14ac:dyDescent="0.25">
      <c r="A79" s="72">
        <f t="shared" si="5"/>
        <v>43810</v>
      </c>
      <c r="B79" s="49">
        <f t="shared" si="3"/>
        <v>1</v>
      </c>
      <c r="C79" s="47">
        <v>0</v>
      </c>
      <c r="D79" s="68">
        <v>3711.428262562395</v>
      </c>
      <c r="E79" s="68">
        <v>5812.4585868201884</v>
      </c>
      <c r="G79" s="34">
        <f t="shared" si="4"/>
        <v>12</v>
      </c>
    </row>
    <row r="80" spans="1:7" x14ac:dyDescent="0.25">
      <c r="A80" s="72">
        <f t="shared" si="5"/>
        <v>43811</v>
      </c>
      <c r="B80" s="49">
        <f t="shared" si="3"/>
        <v>1</v>
      </c>
      <c r="C80" s="47">
        <v>0</v>
      </c>
      <c r="D80" s="68">
        <v>3659.2065533252735</v>
      </c>
      <c r="E80" s="68">
        <v>2868.737825753803</v>
      </c>
      <c r="G80" s="34">
        <f t="shared" si="4"/>
        <v>12</v>
      </c>
    </row>
    <row r="81" spans="1:7" x14ac:dyDescent="0.25">
      <c r="A81" s="72">
        <f t="shared" si="5"/>
        <v>43812</v>
      </c>
      <c r="B81" s="49">
        <f t="shared" si="3"/>
        <v>1</v>
      </c>
      <c r="C81" s="47">
        <v>0</v>
      </c>
      <c r="D81" s="68">
        <v>4809.1048388645941</v>
      </c>
      <c r="E81" s="68">
        <v>6537.7249962088044</v>
      </c>
      <c r="G81" s="34">
        <f t="shared" si="4"/>
        <v>12</v>
      </c>
    </row>
    <row r="82" spans="1:7" x14ac:dyDescent="0.25">
      <c r="A82" s="72">
        <f t="shared" si="5"/>
        <v>43813</v>
      </c>
      <c r="B82" s="49">
        <f t="shared" si="3"/>
        <v>1</v>
      </c>
      <c r="C82" s="47">
        <v>0</v>
      </c>
      <c r="D82" s="68">
        <v>1322.7363102778331</v>
      </c>
      <c r="E82" s="68">
        <v>2196.3996776599956</v>
      </c>
      <c r="G82" s="34">
        <f t="shared" si="4"/>
        <v>12</v>
      </c>
    </row>
    <row r="83" spans="1:7" x14ac:dyDescent="0.25">
      <c r="A83" s="72">
        <f t="shared" si="5"/>
        <v>43814</v>
      </c>
      <c r="B83" s="49">
        <f t="shared" si="3"/>
        <v>0.99450000000000005</v>
      </c>
      <c r="C83" s="47">
        <v>5.4999999999999997E-3</v>
      </c>
      <c r="D83" s="68">
        <v>4345.1519017496867</v>
      </c>
      <c r="E83" s="68">
        <v>5030.5376986710762</v>
      </c>
      <c r="G83" s="34">
        <f t="shared" si="4"/>
        <v>12</v>
      </c>
    </row>
    <row r="84" spans="1:7" x14ac:dyDescent="0.25">
      <c r="A84" s="72">
        <f t="shared" si="5"/>
        <v>43815</v>
      </c>
      <c r="B84" s="49">
        <f t="shared" si="3"/>
        <v>1</v>
      </c>
      <c r="C84" s="47">
        <v>0</v>
      </c>
      <c r="D84" s="68">
        <v>2843.4595928860126</v>
      </c>
      <c r="E84" s="68">
        <v>3243.1866343294455</v>
      </c>
      <c r="G84" s="34">
        <f t="shared" si="4"/>
        <v>12</v>
      </c>
    </row>
    <row r="85" spans="1:7" x14ac:dyDescent="0.25">
      <c r="A85" s="72">
        <f t="shared" si="5"/>
        <v>43816</v>
      </c>
      <c r="B85" s="49">
        <f t="shared" si="3"/>
        <v>1</v>
      </c>
      <c r="C85" s="47">
        <v>0</v>
      </c>
      <c r="D85" s="68">
        <v>2333.5515078372705</v>
      </c>
      <c r="E85" s="68">
        <v>2741.5281390724754</v>
      </c>
      <c r="G85" s="34">
        <f t="shared" si="4"/>
        <v>12</v>
      </c>
    </row>
    <row r="86" spans="1:7" x14ac:dyDescent="0.25">
      <c r="A86" s="72">
        <f t="shared" si="5"/>
        <v>43817</v>
      </c>
      <c r="B86" s="49">
        <f t="shared" si="3"/>
        <v>1</v>
      </c>
      <c r="C86" s="47">
        <v>0</v>
      </c>
      <c r="D86" s="68">
        <v>1496.9045522945819</v>
      </c>
      <c r="E86" s="68">
        <v>5311.5763177853751</v>
      </c>
      <c r="G86" s="34">
        <f t="shared" si="4"/>
        <v>12</v>
      </c>
    </row>
    <row r="87" spans="1:7" x14ac:dyDescent="0.25">
      <c r="A87" s="72">
        <f t="shared" si="5"/>
        <v>43818</v>
      </c>
      <c r="B87" s="49">
        <f t="shared" si="3"/>
        <v>1</v>
      </c>
      <c r="C87" s="47">
        <v>0</v>
      </c>
      <c r="D87" s="68">
        <v>3700.1706933541877</v>
      </c>
      <c r="E87" s="68">
        <v>4156.8629480362324</v>
      </c>
      <c r="G87" s="34">
        <f t="shared" si="4"/>
        <v>12</v>
      </c>
    </row>
    <row r="88" spans="1:7" x14ac:dyDescent="0.25">
      <c r="A88" s="72">
        <f t="shared" si="5"/>
        <v>43819</v>
      </c>
      <c r="B88" s="49">
        <f t="shared" si="3"/>
        <v>0.99719999999999998</v>
      </c>
      <c r="C88" s="47">
        <v>2.8E-3</v>
      </c>
      <c r="D88" s="68">
        <v>985.27717913350102</v>
      </c>
      <c r="E88" s="68">
        <v>3385.8933718665025</v>
      </c>
      <c r="G88" s="34">
        <f t="shared" si="4"/>
        <v>12</v>
      </c>
    </row>
    <row r="89" spans="1:7" x14ac:dyDescent="0.25">
      <c r="A89" s="72">
        <f t="shared" si="5"/>
        <v>43820</v>
      </c>
      <c r="B89" s="49">
        <f t="shared" si="3"/>
        <v>1</v>
      </c>
      <c r="C89" s="47">
        <v>0</v>
      </c>
      <c r="D89" s="68">
        <v>3964.2523865074372</v>
      </c>
      <c r="E89" s="68">
        <v>7333.5853093247215</v>
      </c>
      <c r="G89" s="34">
        <f t="shared" si="4"/>
        <v>12</v>
      </c>
    </row>
    <row r="90" spans="1:7" x14ac:dyDescent="0.25">
      <c r="A90" s="72">
        <f t="shared" si="5"/>
        <v>43821</v>
      </c>
      <c r="B90" s="49">
        <f t="shared" si="3"/>
        <v>1</v>
      </c>
      <c r="C90" s="47">
        <v>0</v>
      </c>
      <c r="D90" s="68">
        <v>2133.9209155494605</v>
      </c>
      <c r="E90" s="68">
        <v>4996.5779974771795</v>
      </c>
      <c r="G90" s="34">
        <f t="shared" si="4"/>
        <v>12</v>
      </c>
    </row>
    <row r="91" spans="1:7" x14ac:dyDescent="0.25">
      <c r="A91" s="72">
        <f t="shared" si="5"/>
        <v>43822</v>
      </c>
      <c r="B91" s="49">
        <f t="shared" si="3"/>
        <v>1</v>
      </c>
      <c r="C91" s="47">
        <v>0</v>
      </c>
      <c r="D91" s="68">
        <v>5148.6273983999581</v>
      </c>
      <c r="E91" s="68">
        <v>7450.4202241936155</v>
      </c>
      <c r="G91" s="34">
        <f t="shared" si="4"/>
        <v>12</v>
      </c>
    </row>
    <row r="92" spans="1:7" x14ac:dyDescent="0.25">
      <c r="A92" s="72">
        <f t="shared" si="5"/>
        <v>43823</v>
      </c>
      <c r="B92" s="49">
        <f t="shared" si="3"/>
        <v>0.99329999999999996</v>
      </c>
      <c r="C92" s="47">
        <v>6.7000000000000002E-3</v>
      </c>
      <c r="D92" s="68">
        <v>2602.165900890614</v>
      </c>
      <c r="E92" s="68">
        <v>7083.0853665325267</v>
      </c>
      <c r="G92" s="34">
        <f t="shared" si="4"/>
        <v>12</v>
      </c>
    </row>
    <row r="93" spans="1:7" x14ac:dyDescent="0.25">
      <c r="A93" s="72">
        <f t="shared" si="5"/>
        <v>43824</v>
      </c>
      <c r="B93" s="49">
        <f t="shared" si="3"/>
        <v>1</v>
      </c>
      <c r="C93" s="47">
        <v>0</v>
      </c>
      <c r="D93" s="68">
        <v>3510.4174599426115</v>
      </c>
      <c r="E93" s="68">
        <v>3538.0117929803368</v>
      </c>
      <c r="G93" s="34">
        <f t="shared" si="4"/>
        <v>12</v>
      </c>
    </row>
    <row r="94" spans="1:7" x14ac:dyDescent="0.25">
      <c r="A94" s="72">
        <f t="shared" si="5"/>
        <v>43825</v>
      </c>
      <c r="B94" s="49">
        <f t="shared" si="3"/>
        <v>1</v>
      </c>
      <c r="C94" s="47">
        <v>0</v>
      </c>
      <c r="D94" s="68">
        <v>1800.3679545500827</v>
      </c>
      <c r="E94" s="68">
        <v>2278.4651386104756</v>
      </c>
      <c r="G94" s="34">
        <f t="shared" si="4"/>
        <v>12</v>
      </c>
    </row>
    <row r="95" spans="1:7" x14ac:dyDescent="0.25">
      <c r="A95" s="72">
        <f t="shared" si="5"/>
        <v>43826</v>
      </c>
      <c r="B95" s="49">
        <f t="shared" si="3"/>
        <v>0.99650000000000005</v>
      </c>
      <c r="C95" s="47">
        <v>3.5000000000000001E-3</v>
      </c>
      <c r="D95" s="68">
        <v>1310.0887918623064</v>
      </c>
      <c r="E95" s="68">
        <v>8743.8614765005204</v>
      </c>
      <c r="G95" s="34">
        <f t="shared" si="4"/>
        <v>12</v>
      </c>
    </row>
    <row r="96" spans="1:7" x14ac:dyDescent="0.25">
      <c r="A96" s="72">
        <f t="shared" si="5"/>
        <v>43827</v>
      </c>
      <c r="B96" s="49">
        <f t="shared" si="3"/>
        <v>1</v>
      </c>
      <c r="C96" s="47">
        <v>0</v>
      </c>
      <c r="D96" s="68">
        <v>2871.239632652303</v>
      </c>
      <c r="E96" s="68">
        <v>5349.9281890089778</v>
      </c>
      <c r="G96" s="34">
        <f t="shared" si="4"/>
        <v>12</v>
      </c>
    </row>
    <row r="97" spans="1:7" x14ac:dyDescent="0.25">
      <c r="A97" s="72">
        <f t="shared" si="5"/>
        <v>43828</v>
      </c>
      <c r="B97" s="49">
        <f t="shared" si="3"/>
        <v>1</v>
      </c>
      <c r="C97" s="47">
        <v>0</v>
      </c>
      <c r="D97" s="68">
        <v>3714.6425764466367</v>
      </c>
      <c r="E97" s="68">
        <v>8276.0552839054853</v>
      </c>
      <c r="G97" s="34">
        <f t="shared" si="4"/>
        <v>12</v>
      </c>
    </row>
    <row r="98" spans="1:7" x14ac:dyDescent="0.25">
      <c r="A98" s="72">
        <f t="shared" si="5"/>
        <v>43829</v>
      </c>
      <c r="B98" s="49">
        <f t="shared" si="3"/>
        <v>0.99819999999999998</v>
      </c>
      <c r="C98" s="47">
        <v>1.8E-3</v>
      </c>
      <c r="D98" s="68">
        <v>4112.9101830907293</v>
      </c>
      <c r="E98" s="68">
        <v>8631.8021165989139</v>
      </c>
      <c r="G98" s="34">
        <f t="shared" si="4"/>
        <v>12</v>
      </c>
    </row>
    <row r="99" spans="1:7" x14ac:dyDescent="0.25">
      <c r="A99" s="72">
        <f t="shared" si="5"/>
        <v>43830</v>
      </c>
      <c r="B99" s="49">
        <f t="shared" si="3"/>
        <v>1</v>
      </c>
      <c r="C99" s="47">
        <v>0</v>
      </c>
      <c r="D99" s="68">
        <v>1001.6285081060975</v>
      </c>
      <c r="E99" s="68">
        <v>5781.3898530095485</v>
      </c>
      <c r="G99" s="34">
        <f t="shared" si="4"/>
        <v>12</v>
      </c>
    </row>
    <row r="100" spans="1:7" x14ac:dyDescent="0.25">
      <c r="A100" s="72">
        <f t="shared" si="5"/>
        <v>43831</v>
      </c>
      <c r="B100" s="49" t="e">
        <f t="shared" si="3"/>
        <v>#N/A</v>
      </c>
      <c r="C100" s="47"/>
      <c r="D100" s="68"/>
      <c r="E100" s="68"/>
      <c r="G100" s="34">
        <f t="shared" si="4"/>
        <v>1</v>
      </c>
    </row>
    <row r="101" spans="1:7" x14ac:dyDescent="0.25">
      <c r="A101" s="72">
        <f t="shared" si="5"/>
        <v>43832</v>
      </c>
      <c r="B101" s="49" t="e">
        <f t="shared" si="3"/>
        <v>#N/A</v>
      </c>
      <c r="C101" s="47"/>
      <c r="D101" s="68"/>
      <c r="E101" s="68"/>
      <c r="G101" s="34">
        <f t="shared" si="4"/>
        <v>1</v>
      </c>
    </row>
  </sheetData>
  <mergeCells count="2">
    <mergeCell ref="B3:E3"/>
    <mergeCell ref="B4:E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B1:O651"/>
  <sheetViews>
    <sheetView showGridLines="0" zoomScale="90" zoomScaleNormal="90" workbookViewId="0">
      <selection activeCell="E22" sqref="E22"/>
    </sheetView>
  </sheetViews>
  <sheetFormatPr defaultColWidth="8.85546875" defaultRowHeight="15" x14ac:dyDescent="0.25"/>
  <cols>
    <col min="1" max="1" width="5.140625" customWidth="1"/>
    <col min="2" max="2" width="17.42578125" customWidth="1"/>
    <col min="3" max="3" width="9.42578125" style="2" customWidth="1"/>
    <col min="4" max="4" width="17.28515625" style="2" customWidth="1"/>
    <col min="5" max="5" width="24.85546875" customWidth="1"/>
    <col min="6" max="6" width="17" customWidth="1"/>
    <col min="7" max="7" width="22.28515625" customWidth="1"/>
    <col min="8" max="8" width="24.7109375" customWidth="1"/>
    <col min="9" max="9" width="31.140625" customWidth="1"/>
    <col min="10" max="10" width="9.28515625" customWidth="1"/>
    <col min="11" max="11" width="5.42578125" customWidth="1"/>
    <col min="12" max="12" width="14.42578125" customWidth="1"/>
    <col min="13" max="13" width="19.140625" customWidth="1"/>
    <col min="14" max="14" width="18.28515625" customWidth="1"/>
    <col min="15" max="16" width="19" customWidth="1"/>
    <col min="17" max="17" width="20.28515625" customWidth="1"/>
    <col min="18" max="19" width="12.7109375" customWidth="1"/>
    <col min="20" max="20" width="37.42578125" customWidth="1"/>
    <col min="21" max="21" width="12.7109375" customWidth="1"/>
  </cols>
  <sheetData>
    <row r="1" spans="2:15" ht="15.95" thickBot="1" x14ac:dyDescent="0.25">
      <c r="O1" t="s">
        <v>8</v>
      </c>
    </row>
    <row r="2" spans="2:15" s="3" customFormat="1" ht="20.100000000000001" thickBot="1" x14ac:dyDescent="0.25">
      <c r="B2" s="117" t="s">
        <v>78</v>
      </c>
      <c r="C2" s="118"/>
      <c r="D2" s="118"/>
      <c r="E2" s="118"/>
      <c r="F2" s="118"/>
      <c r="G2" s="118"/>
      <c r="H2" s="118"/>
      <c r="I2" s="119"/>
    </row>
    <row r="3" spans="2:15" ht="48.95" thickBot="1" x14ac:dyDescent="0.25">
      <c r="B3" s="24" t="s">
        <v>80</v>
      </c>
      <c r="C3" s="25" t="s">
        <v>76</v>
      </c>
      <c r="D3" s="25" t="s">
        <v>73</v>
      </c>
      <c r="E3" s="25" t="s">
        <v>74</v>
      </c>
      <c r="F3" s="25" t="s">
        <v>79</v>
      </c>
      <c r="G3" s="25" t="s">
        <v>67</v>
      </c>
      <c r="H3" s="25" t="s">
        <v>68</v>
      </c>
      <c r="I3" s="26" t="s">
        <v>81</v>
      </c>
    </row>
    <row r="4" spans="2:15" s="3" customFormat="1" x14ac:dyDescent="0.2">
      <c r="B4" s="19">
        <v>43525</v>
      </c>
      <c r="C4" s="20">
        <v>1</v>
      </c>
      <c r="D4" s="20" t="s">
        <v>77</v>
      </c>
      <c r="E4" s="21" t="s">
        <v>70</v>
      </c>
      <c r="F4" s="23">
        <f ca="1">1-G4-H4</f>
        <v>0.47571728470531416</v>
      </c>
      <c r="G4" s="23">
        <f ca="1">RAND()</f>
        <v>0.22405307205757641</v>
      </c>
      <c r="H4" s="23">
        <f ca="1">RAND()*(1-G4)</f>
        <v>0.30022964323710943</v>
      </c>
      <c r="I4" s="22">
        <f ca="1">INT(RAND()*1000)</f>
        <v>702</v>
      </c>
      <c r="K4" s="1"/>
    </row>
    <row r="5" spans="2:15" s="3" customFormat="1" x14ac:dyDescent="0.2">
      <c r="B5" s="19">
        <v>43525</v>
      </c>
      <c r="C5" s="20">
        <v>1</v>
      </c>
      <c r="D5" s="20" t="s">
        <v>77</v>
      </c>
      <c r="E5" s="5" t="s">
        <v>71</v>
      </c>
      <c r="F5" s="23">
        <v>0.31237708897140648</v>
      </c>
      <c r="G5" s="23">
        <v>0.14062125910568934</v>
      </c>
      <c r="H5" s="23">
        <v>0.54700165192290418</v>
      </c>
      <c r="I5" s="22">
        <v>858</v>
      </c>
    </row>
    <row r="6" spans="2:15" x14ac:dyDescent="0.2">
      <c r="B6" s="19">
        <v>43525</v>
      </c>
      <c r="C6" s="20">
        <v>1</v>
      </c>
      <c r="D6" s="20" t="s">
        <v>72</v>
      </c>
      <c r="E6" s="28" t="s">
        <v>9</v>
      </c>
      <c r="F6" s="23">
        <v>7.9378419183720794E-2</v>
      </c>
      <c r="G6" s="23">
        <v>0.18473371806215155</v>
      </c>
      <c r="H6" s="23">
        <v>0.73588786275412765</v>
      </c>
      <c r="I6" s="22">
        <v>348</v>
      </c>
      <c r="K6" s="11"/>
    </row>
    <row r="7" spans="2:15" x14ac:dyDescent="0.2">
      <c r="B7" s="19">
        <v>43525</v>
      </c>
      <c r="C7" s="20">
        <v>1</v>
      </c>
      <c r="D7" s="20" t="s">
        <v>72</v>
      </c>
      <c r="E7" s="29" t="s">
        <v>10</v>
      </c>
      <c r="F7" s="23">
        <v>0.1019196744915099</v>
      </c>
      <c r="G7" s="23">
        <v>0.56859705532977189</v>
      </c>
      <c r="H7" s="23">
        <v>0.3294832701787182</v>
      </c>
      <c r="I7" s="22">
        <v>754</v>
      </c>
      <c r="K7" s="13"/>
      <c r="L7" s="13"/>
      <c r="M7" s="13"/>
      <c r="N7" s="13"/>
    </row>
    <row r="8" spans="2:15" x14ac:dyDescent="0.2">
      <c r="B8" s="19">
        <v>43525</v>
      </c>
      <c r="C8" s="20">
        <v>1</v>
      </c>
      <c r="D8" s="20" t="s">
        <v>72</v>
      </c>
      <c r="E8" s="29" t="s">
        <v>25</v>
      </c>
      <c r="F8" s="23">
        <v>3.0917617385122831E-2</v>
      </c>
      <c r="G8" s="23">
        <v>0.84482728410919705</v>
      </c>
      <c r="H8" s="23">
        <v>0.12425509850568012</v>
      </c>
      <c r="I8" s="22">
        <v>603</v>
      </c>
      <c r="K8" s="14"/>
      <c r="L8" s="14"/>
      <c r="M8" s="14"/>
      <c r="N8" s="13"/>
    </row>
    <row r="9" spans="2:15" s="3" customFormat="1" x14ac:dyDescent="0.2">
      <c r="B9" s="19">
        <v>43525</v>
      </c>
      <c r="C9" s="20">
        <v>2</v>
      </c>
      <c r="D9" s="20" t="s">
        <v>77</v>
      </c>
      <c r="E9" s="21" t="s">
        <v>70</v>
      </c>
      <c r="F9" s="23">
        <v>0.13499935787573619</v>
      </c>
      <c r="G9" s="23">
        <v>0.81875178416333583</v>
      </c>
      <c r="H9" s="23">
        <v>4.6248857960927967E-2</v>
      </c>
      <c r="I9" s="22">
        <v>74</v>
      </c>
    </row>
    <row r="10" spans="2:15" s="3" customFormat="1" x14ac:dyDescent="0.2">
      <c r="B10" s="19">
        <v>43525</v>
      </c>
      <c r="C10" s="20">
        <v>2</v>
      </c>
      <c r="D10" s="20" t="s">
        <v>77</v>
      </c>
      <c r="E10" s="5" t="s">
        <v>71</v>
      </c>
      <c r="F10" s="23">
        <v>0.26892246163866773</v>
      </c>
      <c r="G10" s="23">
        <v>9.1155183229446268E-2</v>
      </c>
      <c r="H10" s="23">
        <v>0.639922355131886</v>
      </c>
      <c r="I10" s="22">
        <v>924</v>
      </c>
    </row>
    <row r="11" spans="2:15" x14ac:dyDescent="0.2">
      <c r="B11" s="19">
        <v>43525</v>
      </c>
      <c r="C11" s="20">
        <v>2</v>
      </c>
      <c r="D11" s="20" t="s">
        <v>72</v>
      </c>
      <c r="E11" s="28" t="s">
        <v>9</v>
      </c>
      <c r="F11" s="23">
        <v>0.1808664838250808</v>
      </c>
      <c r="G11" s="23">
        <v>0.48552913464078262</v>
      </c>
      <c r="H11" s="23">
        <v>0.33360438153413657</v>
      </c>
      <c r="I11" s="22">
        <v>741</v>
      </c>
      <c r="K11" s="11"/>
    </row>
    <row r="12" spans="2:15" x14ac:dyDescent="0.2">
      <c r="B12" s="19">
        <v>43525</v>
      </c>
      <c r="C12" s="20">
        <v>2</v>
      </c>
      <c r="D12" s="20" t="s">
        <v>72</v>
      </c>
      <c r="E12" s="29" t="s">
        <v>10</v>
      </c>
      <c r="F12" s="23">
        <v>2.4603248721121185E-2</v>
      </c>
      <c r="G12" s="23">
        <v>0.46977457273638756</v>
      </c>
      <c r="H12" s="23">
        <v>0.50562217854249125</v>
      </c>
      <c r="I12" s="22">
        <v>812</v>
      </c>
      <c r="K12" s="13"/>
      <c r="L12" s="13"/>
      <c r="M12" s="13"/>
      <c r="N12" s="13"/>
    </row>
    <row r="13" spans="2:15" x14ac:dyDescent="0.2">
      <c r="B13" s="19">
        <v>43525</v>
      </c>
      <c r="C13" s="20">
        <v>2</v>
      </c>
      <c r="D13" s="20" t="s">
        <v>72</v>
      </c>
      <c r="E13" s="29" t="s">
        <v>25</v>
      </c>
      <c r="F13" s="23">
        <v>0.71566188322276147</v>
      </c>
      <c r="G13" s="23">
        <v>1.1684159569351316E-2</v>
      </c>
      <c r="H13" s="23">
        <v>0.27265395720788715</v>
      </c>
      <c r="I13" s="22">
        <v>553</v>
      </c>
      <c r="K13" s="14"/>
      <c r="L13" s="14"/>
      <c r="M13" s="14"/>
      <c r="N13" s="13"/>
    </row>
    <row r="14" spans="2:15" x14ac:dyDescent="0.2">
      <c r="B14" s="19">
        <v>43526</v>
      </c>
      <c r="C14" s="20">
        <v>1</v>
      </c>
      <c r="D14" s="20" t="s">
        <v>77</v>
      </c>
      <c r="E14" s="21" t="s">
        <v>70</v>
      </c>
      <c r="F14" s="23">
        <v>0.17230363504835411</v>
      </c>
      <c r="G14" s="23">
        <v>6.3644920290663487E-2</v>
      </c>
      <c r="H14" s="23">
        <v>0.7640514446609824</v>
      </c>
      <c r="I14" s="22">
        <v>590</v>
      </c>
      <c r="K14" s="15"/>
      <c r="L14" s="15"/>
      <c r="M14" s="15"/>
      <c r="N14" s="13"/>
    </row>
    <row r="15" spans="2:15" x14ac:dyDescent="0.2">
      <c r="B15" s="19">
        <v>43526</v>
      </c>
      <c r="C15" s="20">
        <v>1</v>
      </c>
      <c r="D15" s="20" t="s">
        <v>77</v>
      </c>
      <c r="E15" s="5" t="s">
        <v>71</v>
      </c>
      <c r="F15" s="23">
        <v>0.14381561572754598</v>
      </c>
      <c r="G15" s="23">
        <v>7.3485819241292938E-2</v>
      </c>
      <c r="H15" s="23">
        <v>0.78269856503116109</v>
      </c>
      <c r="I15" s="22">
        <v>273</v>
      </c>
      <c r="K15" s="15"/>
      <c r="L15" s="15"/>
      <c r="M15" s="15"/>
      <c r="N15" s="13"/>
    </row>
    <row r="16" spans="2:15" x14ac:dyDescent="0.2">
      <c r="B16" s="19">
        <v>43526</v>
      </c>
      <c r="C16" s="20">
        <v>1</v>
      </c>
      <c r="D16" s="20" t="s">
        <v>72</v>
      </c>
      <c r="E16" s="28" t="s">
        <v>9</v>
      </c>
      <c r="F16" s="23">
        <v>0.76708567409944228</v>
      </c>
      <c r="G16" s="23">
        <v>0.17738414032703909</v>
      </c>
      <c r="H16" s="23">
        <v>5.5530185573518603E-2</v>
      </c>
      <c r="I16" s="22">
        <v>314</v>
      </c>
      <c r="K16" s="15"/>
      <c r="L16" s="15"/>
      <c r="M16" s="15"/>
      <c r="N16" s="13"/>
    </row>
    <row r="17" spans="2:11" x14ac:dyDescent="0.2">
      <c r="B17" s="19">
        <v>43526</v>
      </c>
      <c r="C17" s="20">
        <v>1</v>
      </c>
      <c r="D17" s="20" t="s">
        <v>72</v>
      </c>
      <c r="E17" s="29" t="s">
        <v>10</v>
      </c>
      <c r="F17" s="23">
        <v>0.55388214448480644</v>
      </c>
      <c r="G17" s="23">
        <v>0.3037251119775024</v>
      </c>
      <c r="H17" s="23">
        <v>0.14239274353769116</v>
      </c>
      <c r="I17" s="22">
        <v>805</v>
      </c>
    </row>
    <row r="18" spans="2:11" x14ac:dyDescent="0.2">
      <c r="B18" s="19">
        <v>43526</v>
      </c>
      <c r="C18" s="20">
        <v>1</v>
      </c>
      <c r="D18" s="20" t="s">
        <v>72</v>
      </c>
      <c r="E18" s="29" t="s">
        <v>25</v>
      </c>
      <c r="F18" s="23">
        <v>0.2705281740699188</v>
      </c>
      <c r="G18" s="23">
        <v>0.5677813553227653</v>
      </c>
      <c r="H18" s="23">
        <v>0.16169047060731587</v>
      </c>
      <c r="I18" s="22">
        <v>880</v>
      </c>
      <c r="K18" s="12"/>
    </row>
    <row r="19" spans="2:11" x14ac:dyDescent="0.25">
      <c r="B19" s="19">
        <v>43526</v>
      </c>
      <c r="C19" s="20">
        <v>2</v>
      </c>
      <c r="D19" s="20" t="s">
        <v>77</v>
      </c>
      <c r="E19" s="21" t="s">
        <v>70</v>
      </c>
      <c r="F19" s="23">
        <v>0.2365493340620603</v>
      </c>
      <c r="G19" s="23">
        <v>0.3556268365674653</v>
      </c>
      <c r="H19" s="23">
        <v>0.4078238293704744</v>
      </c>
      <c r="I19" s="22">
        <v>70</v>
      </c>
    </row>
    <row r="20" spans="2:11" x14ac:dyDescent="0.25">
      <c r="B20" s="19">
        <v>43526</v>
      </c>
      <c r="C20" s="20">
        <v>2</v>
      </c>
      <c r="D20" s="20" t="s">
        <v>77</v>
      </c>
      <c r="E20" s="5" t="s">
        <v>71</v>
      </c>
      <c r="F20" s="23">
        <v>9.4640660153026968E-2</v>
      </c>
      <c r="G20" s="23">
        <v>0.59922711240378435</v>
      </c>
      <c r="H20" s="23">
        <v>0.30613222744318869</v>
      </c>
      <c r="I20" s="22">
        <v>507</v>
      </c>
    </row>
    <row r="21" spans="2:11" x14ac:dyDescent="0.25">
      <c r="B21" s="19">
        <v>43526</v>
      </c>
      <c r="C21" s="20">
        <v>2</v>
      </c>
      <c r="D21" s="20" t="s">
        <v>72</v>
      </c>
      <c r="E21" s="28" t="s">
        <v>9</v>
      </c>
      <c r="F21" s="23">
        <v>0.37496246888347029</v>
      </c>
      <c r="G21" s="23">
        <v>0.49630536867871378</v>
      </c>
      <c r="H21" s="23">
        <v>0.12873216243781596</v>
      </c>
      <c r="I21" s="22">
        <v>131</v>
      </c>
    </row>
    <row r="22" spans="2:11" x14ac:dyDescent="0.25">
      <c r="B22" s="19">
        <v>43526</v>
      </c>
      <c r="C22" s="20">
        <v>2</v>
      </c>
      <c r="D22" s="20" t="s">
        <v>72</v>
      </c>
      <c r="E22" s="29" t="s">
        <v>10</v>
      </c>
      <c r="F22" s="23">
        <v>0.33959780545974866</v>
      </c>
      <c r="G22" s="23">
        <v>0.60322100159726311</v>
      </c>
      <c r="H22" s="23">
        <v>5.7181192942988221E-2</v>
      </c>
      <c r="I22" s="22">
        <v>861</v>
      </c>
    </row>
    <row r="23" spans="2:11" x14ac:dyDescent="0.25">
      <c r="B23" s="19">
        <v>43526</v>
      </c>
      <c r="C23" s="20">
        <v>2</v>
      </c>
      <c r="D23" s="20" t="s">
        <v>72</v>
      </c>
      <c r="E23" s="29" t="s">
        <v>25</v>
      </c>
      <c r="F23" s="23">
        <v>4.2022281004770373E-2</v>
      </c>
      <c r="G23" s="23">
        <v>0.87555242551034795</v>
      </c>
      <c r="H23" s="23">
        <v>8.2425293484881673E-2</v>
      </c>
      <c r="I23" s="22">
        <v>296</v>
      </c>
    </row>
    <row r="24" spans="2:11" x14ac:dyDescent="0.25">
      <c r="B24" s="19"/>
      <c r="C24" s="9"/>
      <c r="D24" s="9"/>
      <c r="E24" s="5"/>
      <c r="F24" s="17"/>
      <c r="G24" s="17"/>
      <c r="H24" s="17"/>
      <c r="I24" s="18"/>
    </row>
    <row r="25" spans="2:11" x14ac:dyDescent="0.25">
      <c r="B25" s="19"/>
      <c r="C25" s="9"/>
      <c r="D25" s="9"/>
      <c r="E25" s="27"/>
      <c r="F25" s="17"/>
      <c r="G25" s="17"/>
      <c r="H25" s="17"/>
      <c r="I25" s="18"/>
    </row>
    <row r="26" spans="2:11" x14ac:dyDescent="0.25">
      <c r="B26" s="19"/>
      <c r="C26" s="9"/>
      <c r="D26" s="9"/>
      <c r="E26" s="5"/>
      <c r="F26" s="17"/>
      <c r="G26" s="17"/>
      <c r="H26" s="17"/>
      <c r="I26" s="18"/>
    </row>
    <row r="27" spans="2:11" x14ac:dyDescent="0.25">
      <c r="B27" s="19"/>
      <c r="C27" s="9"/>
      <c r="D27" s="9"/>
      <c r="E27" s="5"/>
      <c r="F27" s="17"/>
      <c r="G27" s="17"/>
      <c r="H27" s="17"/>
      <c r="I27" s="18"/>
    </row>
    <row r="28" spans="2:11" x14ac:dyDescent="0.25">
      <c r="B28" s="19"/>
      <c r="C28" s="9"/>
      <c r="D28" s="9"/>
      <c r="E28" s="5"/>
      <c r="F28" s="17"/>
      <c r="G28" s="17"/>
      <c r="H28" s="17"/>
      <c r="I28" s="18"/>
    </row>
    <row r="29" spans="2:11" x14ac:dyDescent="0.25">
      <c r="B29" s="19"/>
      <c r="C29" s="9"/>
      <c r="D29" s="9"/>
      <c r="E29" s="5"/>
      <c r="F29" s="17"/>
      <c r="G29" s="17"/>
      <c r="H29" s="17"/>
      <c r="I29" s="18"/>
    </row>
    <row r="30" spans="2:11" x14ac:dyDescent="0.25">
      <c r="B30" s="19"/>
      <c r="C30" s="9"/>
      <c r="D30" s="9"/>
      <c r="E30" s="5"/>
      <c r="F30" s="17"/>
      <c r="G30" s="17"/>
      <c r="H30" s="17"/>
      <c r="I30" s="18"/>
    </row>
    <row r="31" spans="2:11" x14ac:dyDescent="0.25">
      <c r="B31" s="19"/>
      <c r="C31" s="9"/>
      <c r="D31" s="9"/>
      <c r="E31" s="5"/>
      <c r="F31" s="17"/>
      <c r="G31" s="17"/>
      <c r="H31" s="17"/>
      <c r="I31" s="18"/>
    </row>
    <row r="32" spans="2:11" x14ac:dyDescent="0.25">
      <c r="B32" s="19"/>
      <c r="C32" s="9"/>
      <c r="D32" s="9"/>
      <c r="E32" s="5"/>
      <c r="F32" s="17"/>
      <c r="G32" s="17"/>
      <c r="H32" s="17"/>
      <c r="I32" s="18"/>
    </row>
    <row r="33" spans="2:9" x14ac:dyDescent="0.25">
      <c r="B33" s="19"/>
      <c r="C33" s="9"/>
      <c r="D33" s="9"/>
      <c r="E33" s="5"/>
      <c r="F33" s="17"/>
      <c r="G33" s="17"/>
      <c r="H33" s="17"/>
      <c r="I33" s="18"/>
    </row>
    <row r="34" spans="2:9" x14ac:dyDescent="0.25">
      <c r="B34" s="19"/>
      <c r="C34" s="9"/>
      <c r="D34" s="9"/>
      <c r="E34" s="5"/>
      <c r="F34" s="17"/>
      <c r="G34" s="17"/>
      <c r="H34" s="17"/>
      <c r="I34" s="18"/>
    </row>
    <row r="35" spans="2:9" x14ac:dyDescent="0.25">
      <c r="B35" s="19"/>
      <c r="C35" s="9"/>
      <c r="D35" s="9"/>
      <c r="E35" s="5"/>
      <c r="F35" s="17"/>
      <c r="G35" s="17"/>
      <c r="H35" s="17"/>
      <c r="I35" s="18"/>
    </row>
    <row r="36" spans="2:9" x14ac:dyDescent="0.25">
      <c r="B36" s="19"/>
      <c r="C36" s="9"/>
      <c r="D36" s="9"/>
      <c r="E36" s="5"/>
      <c r="F36" s="17"/>
      <c r="G36" s="17"/>
      <c r="H36" s="17"/>
      <c r="I36" s="18"/>
    </row>
    <row r="37" spans="2:9" x14ac:dyDescent="0.25">
      <c r="B37" s="19"/>
      <c r="C37" s="9"/>
      <c r="D37" s="9"/>
      <c r="E37" s="5"/>
      <c r="F37" s="17"/>
      <c r="G37" s="17"/>
      <c r="H37" s="17"/>
      <c r="I37" s="18"/>
    </row>
    <row r="38" spans="2:9" x14ac:dyDescent="0.25">
      <c r="B38" s="19"/>
      <c r="C38" s="9"/>
      <c r="D38" s="9"/>
      <c r="E38" s="5"/>
      <c r="F38" s="17"/>
      <c r="G38" s="17"/>
      <c r="H38" s="17"/>
      <c r="I38" s="18"/>
    </row>
    <row r="39" spans="2:9" x14ac:dyDescent="0.25">
      <c r="B39" s="19"/>
      <c r="C39" s="9"/>
      <c r="D39" s="9"/>
      <c r="E39" s="5"/>
      <c r="F39" s="17"/>
      <c r="G39" s="17"/>
      <c r="H39" s="17"/>
      <c r="I39" s="18"/>
    </row>
    <row r="40" spans="2:9" x14ac:dyDescent="0.25">
      <c r="B40" s="19"/>
      <c r="C40" s="9"/>
      <c r="D40" s="9"/>
      <c r="E40" s="5"/>
      <c r="F40" s="17"/>
      <c r="G40" s="17"/>
      <c r="H40" s="17"/>
      <c r="I40" s="18"/>
    </row>
    <row r="41" spans="2:9" x14ac:dyDescent="0.25">
      <c r="B41" s="19"/>
      <c r="C41" s="9"/>
      <c r="D41" s="9"/>
      <c r="E41" s="5"/>
      <c r="F41" s="17"/>
      <c r="G41" s="17"/>
      <c r="H41" s="17"/>
      <c r="I41" s="18"/>
    </row>
    <row r="42" spans="2:9" x14ac:dyDescent="0.25">
      <c r="B42" s="19"/>
      <c r="C42" s="9"/>
      <c r="D42" s="9"/>
      <c r="E42" s="5"/>
      <c r="F42" s="17"/>
      <c r="G42" s="17"/>
      <c r="H42" s="17"/>
      <c r="I42" s="18"/>
    </row>
    <row r="43" spans="2:9" x14ac:dyDescent="0.25">
      <c r="B43" s="19"/>
      <c r="C43" s="9"/>
      <c r="D43" s="9"/>
      <c r="E43" s="5"/>
      <c r="F43" s="17"/>
      <c r="G43" s="17"/>
      <c r="H43" s="17"/>
      <c r="I43" s="18"/>
    </row>
    <row r="44" spans="2:9" x14ac:dyDescent="0.25">
      <c r="B44" s="19"/>
      <c r="C44" s="9"/>
      <c r="D44" s="9"/>
      <c r="E44" s="5"/>
      <c r="F44" s="17"/>
      <c r="G44" s="17"/>
      <c r="H44" s="17"/>
      <c r="I44" s="18"/>
    </row>
    <row r="45" spans="2:9" x14ac:dyDescent="0.25">
      <c r="B45" s="19"/>
      <c r="C45" s="9"/>
      <c r="D45" s="9"/>
      <c r="E45" s="5"/>
      <c r="F45" s="17"/>
      <c r="G45" s="17"/>
      <c r="H45" s="17"/>
      <c r="I45" s="18"/>
    </row>
    <row r="46" spans="2:9" x14ac:dyDescent="0.25">
      <c r="B46" s="19"/>
      <c r="C46" s="9"/>
      <c r="D46" s="9"/>
      <c r="E46" s="27"/>
      <c r="F46" s="17"/>
      <c r="G46" s="17"/>
      <c r="H46" s="17"/>
      <c r="I46" s="18"/>
    </row>
    <row r="47" spans="2:9" x14ac:dyDescent="0.25">
      <c r="B47" s="19"/>
      <c r="C47" s="9"/>
      <c r="D47" s="9"/>
      <c r="E47" s="5"/>
      <c r="F47" s="17"/>
      <c r="G47" s="17"/>
      <c r="H47" s="17"/>
      <c r="I47" s="18"/>
    </row>
    <row r="48" spans="2:9" x14ac:dyDescent="0.25">
      <c r="B48" s="19"/>
      <c r="C48" s="9"/>
      <c r="D48" s="9"/>
      <c r="E48" s="5"/>
      <c r="F48" s="17"/>
      <c r="G48" s="17"/>
      <c r="H48" s="17"/>
      <c r="I48" s="18"/>
    </row>
    <row r="49" spans="2:9" x14ac:dyDescent="0.25">
      <c r="B49" s="19"/>
      <c r="C49" s="9"/>
      <c r="D49" s="9"/>
      <c r="E49" s="5"/>
      <c r="F49" s="17"/>
      <c r="G49" s="17"/>
      <c r="H49" s="17"/>
      <c r="I49" s="18"/>
    </row>
    <row r="50" spans="2:9" x14ac:dyDescent="0.25">
      <c r="B50" s="19"/>
      <c r="C50" s="9"/>
      <c r="D50" s="9"/>
      <c r="E50" s="5"/>
      <c r="F50" s="17"/>
      <c r="G50" s="17"/>
      <c r="H50" s="17"/>
      <c r="I50" s="18"/>
    </row>
    <row r="51" spans="2:9" x14ac:dyDescent="0.25">
      <c r="B51" s="19"/>
      <c r="C51" s="9"/>
      <c r="D51" s="9"/>
      <c r="E51" s="5"/>
      <c r="F51" s="17"/>
      <c r="G51" s="17"/>
      <c r="H51" s="17"/>
      <c r="I51" s="18"/>
    </row>
    <row r="52" spans="2:9" x14ac:dyDescent="0.25">
      <c r="B52" s="19"/>
      <c r="C52" s="9"/>
      <c r="D52" s="9"/>
      <c r="E52" s="5"/>
      <c r="F52" s="17"/>
      <c r="G52" s="17"/>
      <c r="H52" s="17"/>
      <c r="I52" s="18"/>
    </row>
    <row r="53" spans="2:9" x14ac:dyDescent="0.25">
      <c r="B53" s="19"/>
      <c r="C53" s="9"/>
      <c r="D53" s="9"/>
      <c r="E53" s="5"/>
      <c r="F53" s="17"/>
      <c r="G53" s="17"/>
      <c r="H53" s="17"/>
      <c r="I53" s="18"/>
    </row>
    <row r="54" spans="2:9" x14ac:dyDescent="0.25">
      <c r="B54" s="19"/>
      <c r="C54" s="9"/>
      <c r="D54" s="9"/>
      <c r="E54" s="5"/>
      <c r="F54" s="17"/>
      <c r="G54" s="17"/>
      <c r="H54" s="17"/>
      <c r="I54" s="18"/>
    </row>
    <row r="55" spans="2:9" x14ac:dyDescent="0.25">
      <c r="B55" s="19"/>
      <c r="C55" s="9"/>
      <c r="D55" s="9"/>
      <c r="E55" s="5"/>
      <c r="F55" s="17"/>
      <c r="G55" s="17"/>
      <c r="H55" s="17"/>
      <c r="I55" s="18"/>
    </row>
    <row r="56" spans="2:9" x14ac:dyDescent="0.25">
      <c r="B56" s="19"/>
      <c r="C56" s="9"/>
      <c r="D56" s="9"/>
      <c r="E56" s="5"/>
      <c r="F56" s="17"/>
      <c r="G56" s="17"/>
      <c r="H56" s="17"/>
      <c r="I56" s="18"/>
    </row>
    <row r="57" spans="2:9" x14ac:dyDescent="0.25">
      <c r="B57" s="19"/>
      <c r="C57" s="9"/>
      <c r="D57" s="9"/>
      <c r="E57" s="5"/>
      <c r="F57" s="17"/>
      <c r="G57" s="17"/>
      <c r="H57" s="17"/>
      <c r="I57" s="18"/>
    </row>
    <row r="58" spans="2:9" x14ac:dyDescent="0.25">
      <c r="B58" s="19"/>
      <c r="C58" s="9"/>
      <c r="D58" s="9"/>
      <c r="E58" s="5"/>
      <c r="F58" s="17"/>
      <c r="G58" s="17"/>
      <c r="H58" s="17"/>
      <c r="I58" s="18"/>
    </row>
    <row r="59" spans="2:9" x14ac:dyDescent="0.25">
      <c r="B59" s="19"/>
      <c r="C59" s="9"/>
      <c r="D59" s="9"/>
      <c r="E59" s="5"/>
      <c r="F59" s="17"/>
      <c r="G59" s="17"/>
      <c r="H59" s="17"/>
      <c r="I59" s="18"/>
    </row>
    <row r="60" spans="2:9" x14ac:dyDescent="0.25">
      <c r="B60" s="19"/>
      <c r="C60" s="9"/>
      <c r="D60" s="9"/>
      <c r="E60" s="5"/>
      <c r="F60" s="17"/>
      <c r="G60" s="17"/>
      <c r="H60" s="17"/>
      <c r="I60" s="18"/>
    </row>
    <row r="61" spans="2:9" x14ac:dyDescent="0.25">
      <c r="B61" s="19"/>
      <c r="C61" s="9"/>
      <c r="D61" s="9"/>
      <c r="E61" s="5"/>
      <c r="F61" s="17"/>
      <c r="G61" s="17"/>
      <c r="H61" s="17"/>
      <c r="I61" s="18"/>
    </row>
    <row r="62" spans="2:9" x14ac:dyDescent="0.25">
      <c r="B62" s="19"/>
      <c r="C62" s="9"/>
      <c r="D62" s="9"/>
      <c r="E62" s="5"/>
      <c r="F62" s="17"/>
      <c r="G62" s="17"/>
      <c r="H62" s="17"/>
      <c r="I62" s="18"/>
    </row>
    <row r="63" spans="2:9" x14ac:dyDescent="0.25">
      <c r="B63" s="19"/>
      <c r="C63" s="9"/>
      <c r="D63" s="9"/>
      <c r="E63" s="5"/>
      <c r="F63" s="17"/>
      <c r="G63" s="17"/>
      <c r="H63" s="17"/>
      <c r="I63" s="18"/>
    </row>
    <row r="64" spans="2:9" x14ac:dyDescent="0.25">
      <c r="B64" s="19"/>
      <c r="C64" s="9"/>
      <c r="D64" s="9"/>
      <c r="E64" s="5"/>
      <c r="F64" s="17"/>
      <c r="G64" s="17"/>
      <c r="H64" s="17"/>
      <c r="I64" s="18"/>
    </row>
    <row r="65" spans="2:9" x14ac:dyDescent="0.25">
      <c r="B65" s="19"/>
      <c r="C65" s="9"/>
      <c r="D65" s="9"/>
      <c r="E65" s="5"/>
      <c r="F65" s="17"/>
      <c r="G65" s="17"/>
      <c r="H65" s="17"/>
      <c r="I65" s="18"/>
    </row>
    <row r="66" spans="2:9" x14ac:dyDescent="0.25">
      <c r="B66" s="19"/>
      <c r="C66" s="9"/>
      <c r="D66" s="9"/>
      <c r="E66" s="5"/>
      <c r="F66" s="17"/>
      <c r="G66" s="17"/>
      <c r="H66" s="17"/>
      <c r="I66" s="18"/>
    </row>
    <row r="67" spans="2:9" x14ac:dyDescent="0.25">
      <c r="B67" s="19"/>
      <c r="C67" s="9"/>
      <c r="D67" s="9"/>
      <c r="E67" s="27"/>
      <c r="F67" s="17"/>
      <c r="G67" s="17"/>
      <c r="H67" s="17"/>
      <c r="I67" s="18"/>
    </row>
    <row r="68" spans="2:9" x14ac:dyDescent="0.25">
      <c r="B68" s="4"/>
      <c r="C68" s="16"/>
      <c r="D68" s="16"/>
      <c r="E68" s="5"/>
      <c r="F68" s="23"/>
      <c r="G68" s="23"/>
      <c r="H68" s="23"/>
      <c r="I68" s="22"/>
    </row>
    <row r="69" spans="2:9" x14ac:dyDescent="0.25">
      <c r="B69" s="4"/>
      <c r="C69" s="16"/>
      <c r="D69" s="16"/>
      <c r="E69" s="5"/>
      <c r="F69" s="23"/>
      <c r="G69" s="23"/>
      <c r="H69" s="23"/>
      <c r="I69" s="22"/>
    </row>
    <row r="70" spans="2:9" x14ac:dyDescent="0.25">
      <c r="B70" s="4"/>
      <c r="C70" s="16"/>
      <c r="D70" s="16"/>
      <c r="E70" s="5"/>
      <c r="F70" s="23"/>
      <c r="G70" s="23"/>
      <c r="H70" s="23"/>
      <c r="I70" s="22"/>
    </row>
    <row r="71" spans="2:9" x14ac:dyDescent="0.25">
      <c r="B71" s="4"/>
      <c r="C71" s="16"/>
      <c r="D71" s="16"/>
      <c r="E71" s="5"/>
      <c r="F71" s="23"/>
      <c r="G71" s="23"/>
      <c r="H71" s="23"/>
      <c r="I71" s="22"/>
    </row>
    <row r="72" spans="2:9" x14ac:dyDescent="0.25">
      <c r="B72" s="4"/>
      <c r="C72" s="16"/>
      <c r="D72" s="16"/>
      <c r="E72" s="5"/>
      <c r="F72" s="23"/>
      <c r="G72" s="23"/>
      <c r="H72" s="23"/>
      <c r="I72" s="22"/>
    </row>
    <row r="73" spans="2:9" x14ac:dyDescent="0.25">
      <c r="B73" s="4"/>
      <c r="C73" s="16"/>
      <c r="D73" s="16"/>
      <c r="E73" s="5"/>
      <c r="F73" s="23"/>
      <c r="G73" s="23"/>
      <c r="H73" s="23"/>
      <c r="I73" s="22"/>
    </row>
    <row r="74" spans="2:9" x14ac:dyDescent="0.25">
      <c r="B74" s="4"/>
      <c r="C74" s="16"/>
      <c r="D74" s="16"/>
      <c r="E74" s="5"/>
      <c r="F74" s="23"/>
      <c r="G74" s="23"/>
      <c r="H74" s="23"/>
      <c r="I74" s="22"/>
    </row>
    <row r="75" spans="2:9" x14ac:dyDescent="0.25">
      <c r="B75" s="4"/>
      <c r="C75" s="16"/>
      <c r="D75" s="16"/>
      <c r="E75" s="5"/>
      <c r="F75" s="23"/>
      <c r="G75" s="23"/>
      <c r="H75" s="23"/>
      <c r="I75" s="22"/>
    </row>
    <row r="76" spans="2:9" x14ac:dyDescent="0.25">
      <c r="B76" s="4"/>
      <c r="C76" s="16"/>
      <c r="D76" s="16"/>
      <c r="E76" s="5"/>
      <c r="F76" s="23"/>
      <c r="G76" s="23"/>
      <c r="H76" s="23"/>
      <c r="I76" s="22"/>
    </row>
    <row r="77" spans="2:9" x14ac:dyDescent="0.25">
      <c r="B77" s="4"/>
      <c r="C77" s="16"/>
      <c r="D77" s="16"/>
      <c r="E77" s="5"/>
      <c r="F77" s="23"/>
      <c r="G77" s="23"/>
      <c r="H77" s="23"/>
      <c r="I77" s="22"/>
    </row>
    <row r="78" spans="2:9" x14ac:dyDescent="0.25">
      <c r="B78" s="4"/>
      <c r="C78" s="16"/>
      <c r="D78" s="16"/>
      <c r="E78" s="5"/>
      <c r="F78" s="23"/>
      <c r="G78" s="23"/>
      <c r="H78" s="23"/>
      <c r="I78" s="22"/>
    </row>
    <row r="79" spans="2:9" x14ac:dyDescent="0.25">
      <c r="B79" s="4"/>
      <c r="C79" s="16"/>
      <c r="D79" s="16"/>
      <c r="E79" s="5"/>
      <c r="F79" s="23"/>
      <c r="G79" s="23"/>
      <c r="H79" s="23"/>
      <c r="I79" s="22"/>
    </row>
    <row r="80" spans="2:9" x14ac:dyDescent="0.25">
      <c r="B80" s="4"/>
      <c r="C80" s="16"/>
      <c r="D80" s="16"/>
      <c r="E80" s="5"/>
      <c r="F80" s="23"/>
      <c r="G80" s="23"/>
      <c r="H80" s="23"/>
      <c r="I80" s="22"/>
    </row>
    <row r="81" spans="2:9" x14ac:dyDescent="0.25">
      <c r="B81" s="4"/>
      <c r="C81" s="16"/>
      <c r="D81" s="16"/>
      <c r="E81" s="5"/>
      <c r="F81" s="23"/>
      <c r="G81" s="23"/>
      <c r="H81" s="23"/>
      <c r="I81" s="22"/>
    </row>
    <row r="82" spans="2:9" x14ac:dyDescent="0.25">
      <c r="B82" s="4"/>
      <c r="C82" s="16"/>
      <c r="D82" s="16"/>
      <c r="E82" s="5"/>
      <c r="F82" s="23"/>
      <c r="G82" s="23"/>
      <c r="H82" s="23"/>
      <c r="I82" s="22"/>
    </row>
    <row r="83" spans="2:9" x14ac:dyDescent="0.25">
      <c r="B83" s="4"/>
      <c r="C83" s="16"/>
      <c r="D83" s="16"/>
      <c r="E83" s="5"/>
      <c r="F83" s="23"/>
      <c r="G83" s="23"/>
      <c r="H83" s="23"/>
      <c r="I83" s="22"/>
    </row>
    <row r="84" spans="2:9" x14ac:dyDescent="0.25">
      <c r="B84" s="4"/>
      <c r="C84" s="16"/>
      <c r="D84" s="16"/>
      <c r="E84" s="5"/>
      <c r="F84" s="23"/>
      <c r="G84" s="23"/>
      <c r="H84" s="23"/>
      <c r="I84" s="22"/>
    </row>
    <row r="85" spans="2:9" x14ac:dyDescent="0.25">
      <c r="B85" s="4"/>
      <c r="C85" s="16"/>
      <c r="D85" s="16"/>
      <c r="E85" s="5"/>
      <c r="F85" s="23"/>
      <c r="G85" s="23"/>
      <c r="H85" s="23"/>
      <c r="I85" s="22"/>
    </row>
    <row r="86" spans="2:9" x14ac:dyDescent="0.25">
      <c r="B86" s="4"/>
      <c r="C86" s="16"/>
      <c r="D86" s="16"/>
      <c r="E86" s="5"/>
      <c r="F86" s="23"/>
      <c r="G86" s="23"/>
      <c r="H86" s="23"/>
      <c r="I86" s="22"/>
    </row>
    <row r="87" spans="2:9" x14ac:dyDescent="0.25">
      <c r="B87" s="4"/>
      <c r="C87" s="16"/>
      <c r="D87" s="16"/>
      <c r="E87" s="5"/>
      <c r="F87" s="23"/>
      <c r="G87" s="23"/>
      <c r="H87" s="23"/>
      <c r="I87" s="22"/>
    </row>
    <row r="88" spans="2:9" x14ac:dyDescent="0.25">
      <c r="B88" s="4"/>
      <c r="C88" s="16"/>
      <c r="D88" s="16"/>
      <c r="E88" s="27"/>
      <c r="F88" s="23"/>
      <c r="G88" s="23"/>
      <c r="H88" s="23"/>
      <c r="I88" s="22"/>
    </row>
    <row r="89" spans="2:9" x14ac:dyDescent="0.25">
      <c r="B89" s="4"/>
      <c r="C89" s="16"/>
      <c r="D89" s="16"/>
      <c r="E89" s="5"/>
      <c r="F89" s="23"/>
      <c r="G89" s="23"/>
      <c r="H89" s="23"/>
      <c r="I89" s="22"/>
    </row>
    <row r="90" spans="2:9" x14ac:dyDescent="0.25">
      <c r="B90" s="4"/>
      <c r="C90" s="16"/>
      <c r="D90" s="16"/>
      <c r="E90" s="5"/>
      <c r="F90" s="23"/>
      <c r="G90" s="23"/>
      <c r="H90" s="23"/>
      <c r="I90" s="22"/>
    </row>
    <row r="91" spans="2:9" x14ac:dyDescent="0.25">
      <c r="B91" s="4"/>
      <c r="C91" s="16"/>
      <c r="D91" s="16"/>
      <c r="E91" s="5"/>
      <c r="F91" s="23"/>
      <c r="G91" s="23"/>
      <c r="H91" s="23"/>
      <c r="I91" s="22"/>
    </row>
    <row r="92" spans="2:9" x14ac:dyDescent="0.25">
      <c r="B92" s="4"/>
      <c r="C92" s="16"/>
      <c r="D92" s="16"/>
      <c r="E92" s="5"/>
      <c r="F92" s="23"/>
      <c r="G92" s="23"/>
      <c r="H92" s="23"/>
      <c r="I92" s="22"/>
    </row>
    <row r="93" spans="2:9" x14ac:dyDescent="0.25">
      <c r="B93" s="4"/>
      <c r="C93" s="16"/>
      <c r="D93" s="16"/>
      <c r="E93" s="5"/>
      <c r="F93" s="23"/>
      <c r="G93" s="23"/>
      <c r="H93" s="23"/>
      <c r="I93" s="22"/>
    </row>
    <row r="94" spans="2:9" x14ac:dyDescent="0.25">
      <c r="B94" s="4"/>
      <c r="C94" s="16"/>
      <c r="D94" s="16"/>
      <c r="E94" s="5"/>
      <c r="F94" s="23"/>
      <c r="G94" s="23"/>
      <c r="H94" s="23"/>
      <c r="I94" s="22"/>
    </row>
    <row r="95" spans="2:9" x14ac:dyDescent="0.25">
      <c r="B95" s="4"/>
      <c r="C95" s="16"/>
      <c r="D95" s="16"/>
      <c r="E95" s="5"/>
      <c r="F95" s="23"/>
      <c r="G95" s="23"/>
      <c r="H95" s="23"/>
      <c r="I95" s="22"/>
    </row>
    <row r="96" spans="2:9" x14ac:dyDescent="0.25">
      <c r="B96" s="4"/>
      <c r="C96" s="16"/>
      <c r="D96" s="16"/>
      <c r="E96" s="5"/>
      <c r="F96" s="23"/>
      <c r="G96" s="23"/>
      <c r="H96" s="23"/>
      <c r="I96" s="22"/>
    </row>
    <row r="97" spans="2:9" x14ac:dyDescent="0.25">
      <c r="B97" s="4"/>
      <c r="C97" s="16"/>
      <c r="D97" s="16"/>
      <c r="E97" s="5"/>
      <c r="F97" s="23"/>
      <c r="G97" s="23"/>
      <c r="H97" s="23"/>
      <c r="I97" s="22"/>
    </row>
    <row r="98" spans="2:9" x14ac:dyDescent="0.25">
      <c r="B98" s="4"/>
      <c r="C98" s="16"/>
      <c r="D98" s="16"/>
      <c r="E98" s="5"/>
      <c r="F98" s="23"/>
      <c r="G98" s="23"/>
      <c r="H98" s="23"/>
      <c r="I98" s="22"/>
    </row>
    <row r="99" spans="2:9" x14ac:dyDescent="0.25">
      <c r="B99" s="4"/>
      <c r="C99" s="16"/>
      <c r="D99" s="16"/>
      <c r="E99" s="5"/>
      <c r="F99" s="23"/>
      <c r="G99" s="23"/>
      <c r="H99" s="23"/>
      <c r="I99" s="22"/>
    </row>
    <row r="100" spans="2:9" x14ac:dyDescent="0.25">
      <c r="B100" s="4"/>
      <c r="C100" s="16"/>
      <c r="D100" s="16"/>
      <c r="E100" s="5"/>
      <c r="F100" s="23"/>
      <c r="G100" s="23"/>
      <c r="H100" s="23"/>
      <c r="I100" s="22"/>
    </row>
    <row r="101" spans="2:9" x14ac:dyDescent="0.25">
      <c r="B101" s="4"/>
      <c r="C101" s="16"/>
      <c r="D101" s="16"/>
      <c r="E101" s="5"/>
      <c r="F101" s="23"/>
      <c r="G101" s="23"/>
      <c r="H101" s="23"/>
      <c r="I101" s="22"/>
    </row>
    <row r="102" spans="2:9" x14ac:dyDescent="0.25">
      <c r="B102" s="4"/>
      <c r="C102" s="16"/>
      <c r="D102" s="16"/>
      <c r="E102" s="5"/>
      <c r="F102" s="23"/>
      <c r="G102" s="23"/>
      <c r="H102" s="23"/>
      <c r="I102" s="22"/>
    </row>
    <row r="103" spans="2:9" x14ac:dyDescent="0.25">
      <c r="B103" s="4"/>
      <c r="C103" s="16"/>
      <c r="D103" s="16"/>
      <c r="E103" s="5"/>
      <c r="F103" s="23"/>
      <c r="G103" s="23"/>
      <c r="H103" s="23"/>
      <c r="I103" s="22"/>
    </row>
    <row r="104" spans="2:9" x14ac:dyDescent="0.25">
      <c r="B104" s="4"/>
      <c r="C104" s="16"/>
      <c r="D104" s="16"/>
      <c r="E104" s="5"/>
      <c r="F104" s="23"/>
      <c r="G104" s="23"/>
      <c r="H104" s="23"/>
      <c r="I104" s="22"/>
    </row>
    <row r="105" spans="2:9" x14ac:dyDescent="0.25">
      <c r="B105" s="4"/>
      <c r="C105" s="16"/>
      <c r="D105" s="16"/>
      <c r="E105" s="5"/>
      <c r="F105" s="23"/>
      <c r="G105" s="23"/>
      <c r="H105" s="23"/>
      <c r="I105" s="22"/>
    </row>
    <row r="106" spans="2:9" x14ac:dyDescent="0.25">
      <c r="B106" s="4"/>
      <c r="C106" s="16"/>
      <c r="D106" s="16"/>
      <c r="E106" s="5"/>
      <c r="F106" s="23"/>
      <c r="G106" s="23"/>
      <c r="H106" s="23"/>
      <c r="I106" s="22"/>
    </row>
    <row r="107" spans="2:9" x14ac:dyDescent="0.25">
      <c r="B107" s="4"/>
      <c r="C107" s="16"/>
      <c r="D107" s="16"/>
      <c r="E107" s="5"/>
      <c r="F107" s="23"/>
      <c r="G107" s="23"/>
      <c r="H107" s="23"/>
      <c r="I107" s="22"/>
    </row>
    <row r="108" spans="2:9" x14ac:dyDescent="0.25">
      <c r="B108" s="4"/>
      <c r="C108" s="16"/>
      <c r="D108" s="16"/>
      <c r="E108" s="5"/>
      <c r="F108" s="23"/>
      <c r="G108" s="23"/>
      <c r="H108" s="23"/>
      <c r="I108" s="22"/>
    </row>
    <row r="109" spans="2:9" x14ac:dyDescent="0.25">
      <c r="B109" s="4"/>
      <c r="C109" s="16"/>
      <c r="D109" s="16"/>
      <c r="E109" s="27"/>
      <c r="F109" s="23"/>
      <c r="G109" s="23"/>
      <c r="H109" s="23"/>
      <c r="I109" s="22"/>
    </row>
    <row r="110" spans="2:9" x14ac:dyDescent="0.25">
      <c r="B110" s="4"/>
      <c r="C110" s="16"/>
      <c r="D110" s="16"/>
      <c r="E110" s="5"/>
      <c r="F110" s="23"/>
      <c r="G110" s="23"/>
      <c r="H110" s="23"/>
      <c r="I110" s="22"/>
    </row>
    <row r="111" spans="2:9" x14ac:dyDescent="0.25">
      <c r="B111" s="4"/>
      <c r="C111" s="16"/>
      <c r="D111" s="16"/>
      <c r="E111" s="5"/>
      <c r="F111" s="23"/>
      <c r="G111" s="23"/>
      <c r="H111" s="23"/>
      <c r="I111" s="22"/>
    </row>
    <row r="112" spans="2:9" x14ac:dyDescent="0.25">
      <c r="B112" s="4"/>
      <c r="C112" s="16"/>
      <c r="D112" s="16"/>
      <c r="E112" s="5"/>
      <c r="F112" s="23"/>
      <c r="G112" s="23"/>
      <c r="H112" s="23"/>
      <c r="I112" s="22"/>
    </row>
    <row r="113" spans="2:9" x14ac:dyDescent="0.25">
      <c r="B113" s="4"/>
      <c r="C113" s="16"/>
      <c r="D113" s="16"/>
      <c r="E113" s="5"/>
      <c r="F113" s="23"/>
      <c r="G113" s="23"/>
      <c r="H113" s="23"/>
      <c r="I113" s="22"/>
    </row>
    <row r="114" spans="2:9" x14ac:dyDescent="0.25">
      <c r="B114" s="4"/>
      <c r="C114" s="16"/>
      <c r="D114" s="16"/>
      <c r="E114" s="5"/>
      <c r="F114" s="23"/>
      <c r="G114" s="23"/>
      <c r="H114" s="23"/>
      <c r="I114" s="22"/>
    </row>
    <row r="115" spans="2:9" x14ac:dyDescent="0.25">
      <c r="B115" s="4"/>
      <c r="C115" s="16"/>
      <c r="D115" s="16"/>
      <c r="E115" s="5"/>
      <c r="F115" s="23"/>
      <c r="G115" s="23"/>
      <c r="H115" s="23"/>
      <c r="I115" s="22"/>
    </row>
    <row r="116" spans="2:9" x14ac:dyDescent="0.25">
      <c r="B116" s="4"/>
      <c r="C116" s="16"/>
      <c r="D116" s="16"/>
      <c r="E116" s="5"/>
      <c r="F116" s="23"/>
      <c r="G116" s="23"/>
      <c r="H116" s="23"/>
      <c r="I116" s="22"/>
    </row>
    <row r="117" spans="2:9" x14ac:dyDescent="0.25">
      <c r="B117" s="4"/>
      <c r="C117" s="16"/>
      <c r="D117" s="16"/>
      <c r="E117" s="5"/>
      <c r="F117" s="23"/>
      <c r="G117" s="23"/>
      <c r="H117" s="23"/>
      <c r="I117" s="22"/>
    </row>
    <row r="118" spans="2:9" x14ac:dyDescent="0.25">
      <c r="B118" s="4"/>
      <c r="C118" s="16"/>
      <c r="D118" s="16"/>
      <c r="E118" s="5"/>
      <c r="F118" s="23"/>
      <c r="G118" s="23"/>
      <c r="H118" s="23"/>
      <c r="I118" s="22"/>
    </row>
    <row r="119" spans="2:9" x14ac:dyDescent="0.25">
      <c r="B119" s="4"/>
      <c r="C119" s="16"/>
      <c r="D119" s="16"/>
      <c r="E119" s="5"/>
      <c r="F119" s="23"/>
      <c r="G119" s="23"/>
      <c r="H119" s="23"/>
      <c r="I119" s="22"/>
    </row>
    <row r="120" spans="2:9" x14ac:dyDescent="0.25">
      <c r="B120" s="4"/>
      <c r="C120" s="16"/>
      <c r="D120" s="16"/>
      <c r="E120" s="5"/>
      <c r="F120" s="23"/>
      <c r="G120" s="23"/>
      <c r="H120" s="23"/>
      <c r="I120" s="22"/>
    </row>
    <row r="121" spans="2:9" x14ac:dyDescent="0.25">
      <c r="B121" s="4"/>
      <c r="C121" s="16"/>
      <c r="D121" s="16"/>
      <c r="E121" s="5"/>
      <c r="F121" s="23"/>
      <c r="G121" s="23"/>
      <c r="H121" s="23"/>
      <c r="I121" s="22"/>
    </row>
    <row r="122" spans="2:9" x14ac:dyDescent="0.25">
      <c r="B122" s="4"/>
      <c r="C122" s="16"/>
      <c r="D122" s="16"/>
      <c r="E122" s="5"/>
      <c r="F122" s="23"/>
      <c r="G122" s="23"/>
      <c r="H122" s="23"/>
      <c r="I122" s="22"/>
    </row>
    <row r="123" spans="2:9" x14ac:dyDescent="0.25">
      <c r="B123" s="4"/>
      <c r="C123" s="16"/>
      <c r="D123" s="16"/>
      <c r="E123" s="5"/>
      <c r="F123" s="23"/>
      <c r="G123" s="23"/>
      <c r="H123" s="23"/>
      <c r="I123" s="22"/>
    </row>
    <row r="124" spans="2:9" x14ac:dyDescent="0.25">
      <c r="B124" s="4"/>
      <c r="C124" s="16"/>
      <c r="D124" s="16"/>
      <c r="E124" s="5"/>
      <c r="F124" s="23"/>
      <c r="G124" s="23"/>
      <c r="H124" s="23"/>
      <c r="I124" s="22"/>
    </row>
    <row r="125" spans="2:9" x14ac:dyDescent="0.25">
      <c r="B125" s="4"/>
      <c r="C125" s="16"/>
      <c r="D125" s="16"/>
      <c r="E125" s="5"/>
      <c r="F125" s="23"/>
      <c r="G125" s="23"/>
      <c r="H125" s="23"/>
      <c r="I125" s="22"/>
    </row>
    <row r="126" spans="2:9" x14ac:dyDescent="0.25">
      <c r="B126" s="4"/>
      <c r="C126" s="16"/>
      <c r="D126" s="16"/>
      <c r="E126" s="5"/>
      <c r="F126" s="23"/>
      <c r="G126" s="23"/>
      <c r="H126" s="23"/>
      <c r="I126" s="22"/>
    </row>
    <row r="127" spans="2:9" x14ac:dyDescent="0.25">
      <c r="B127" s="4"/>
      <c r="C127" s="16"/>
      <c r="D127" s="16"/>
      <c r="E127" s="5"/>
      <c r="F127" s="23"/>
      <c r="G127" s="23"/>
      <c r="H127" s="23"/>
      <c r="I127" s="22"/>
    </row>
    <row r="128" spans="2:9" x14ac:dyDescent="0.25">
      <c r="B128" s="4"/>
      <c r="C128" s="16"/>
      <c r="D128" s="16"/>
      <c r="E128" s="5"/>
      <c r="F128" s="23"/>
      <c r="G128" s="23"/>
      <c r="H128" s="23"/>
      <c r="I128" s="22"/>
    </row>
    <row r="129" spans="2:9" x14ac:dyDescent="0.25">
      <c r="B129" s="4"/>
      <c r="C129" s="16"/>
      <c r="D129" s="16"/>
      <c r="E129" s="5"/>
      <c r="F129" s="23"/>
      <c r="G129" s="23"/>
      <c r="H129" s="23"/>
      <c r="I129" s="22"/>
    </row>
    <row r="130" spans="2:9" x14ac:dyDescent="0.25">
      <c r="B130" s="4"/>
      <c r="C130" s="16"/>
      <c r="D130" s="16"/>
      <c r="E130" s="27"/>
      <c r="F130" s="23"/>
      <c r="G130" s="23"/>
      <c r="H130" s="23"/>
      <c r="I130" s="22"/>
    </row>
    <row r="131" spans="2:9" x14ac:dyDescent="0.25">
      <c r="B131" s="4"/>
      <c r="C131" s="16"/>
      <c r="D131" s="16"/>
      <c r="E131" s="5"/>
      <c r="F131" s="7"/>
      <c r="G131" s="7"/>
      <c r="H131" s="7"/>
      <c r="I131" s="10"/>
    </row>
    <row r="132" spans="2:9" x14ac:dyDescent="0.25">
      <c r="B132" s="4"/>
      <c r="C132" s="16"/>
      <c r="D132" s="16"/>
      <c r="E132" s="6"/>
      <c r="F132" s="7"/>
      <c r="G132" s="7"/>
      <c r="H132" s="7"/>
      <c r="I132" s="10"/>
    </row>
    <row r="133" spans="2:9" x14ac:dyDescent="0.25">
      <c r="B133" s="4"/>
      <c r="C133" s="16"/>
      <c r="D133" s="16"/>
      <c r="E133" s="5"/>
      <c r="F133" s="7"/>
      <c r="G133" s="7"/>
      <c r="H133" s="7"/>
      <c r="I133" s="10"/>
    </row>
    <row r="134" spans="2:9" x14ac:dyDescent="0.25">
      <c r="B134" s="4"/>
      <c r="C134" s="16"/>
      <c r="D134" s="16"/>
      <c r="E134" s="5"/>
      <c r="F134" s="7"/>
      <c r="G134" s="7"/>
      <c r="H134" s="7"/>
      <c r="I134" s="10"/>
    </row>
    <row r="135" spans="2:9" x14ac:dyDescent="0.25">
      <c r="B135" s="4"/>
      <c r="C135" s="16"/>
      <c r="D135" s="16"/>
      <c r="E135" s="5"/>
      <c r="F135" s="7"/>
      <c r="G135" s="7"/>
      <c r="H135" s="7"/>
      <c r="I135" s="10"/>
    </row>
    <row r="136" spans="2:9" x14ac:dyDescent="0.25">
      <c r="B136" s="4"/>
      <c r="C136" s="16"/>
      <c r="D136" s="16"/>
      <c r="E136" s="5"/>
      <c r="F136" s="7"/>
      <c r="G136" s="7"/>
      <c r="H136" s="7"/>
      <c r="I136" s="10"/>
    </row>
    <row r="137" spans="2:9" x14ac:dyDescent="0.25">
      <c r="B137" s="4"/>
      <c r="C137" s="16"/>
      <c r="D137" s="16"/>
      <c r="E137" s="5"/>
      <c r="F137" s="7"/>
      <c r="G137" s="7"/>
      <c r="H137" s="7"/>
      <c r="I137" s="10"/>
    </row>
    <row r="138" spans="2:9" x14ac:dyDescent="0.25">
      <c r="B138" s="4"/>
      <c r="C138" s="16"/>
      <c r="D138" s="16"/>
      <c r="E138" s="5"/>
      <c r="F138" s="7"/>
      <c r="G138" s="7"/>
      <c r="H138" s="7"/>
      <c r="I138" s="10"/>
    </row>
    <row r="139" spans="2:9" x14ac:dyDescent="0.25">
      <c r="B139" s="4"/>
      <c r="C139" s="16"/>
      <c r="D139" s="16"/>
      <c r="E139" s="5"/>
      <c r="F139" s="7"/>
      <c r="G139" s="7"/>
      <c r="H139" s="7"/>
      <c r="I139" s="10"/>
    </row>
    <row r="140" spans="2:9" x14ac:dyDescent="0.25">
      <c r="B140" s="4"/>
      <c r="C140" s="16"/>
      <c r="D140" s="16"/>
      <c r="E140" s="5"/>
      <c r="F140" s="7"/>
      <c r="G140" s="7"/>
      <c r="H140" s="7"/>
      <c r="I140" s="10"/>
    </row>
    <row r="141" spans="2:9" x14ac:dyDescent="0.25">
      <c r="B141" s="4"/>
      <c r="C141" s="16"/>
      <c r="D141" s="16"/>
      <c r="E141" s="5"/>
      <c r="F141" s="7"/>
      <c r="G141" s="7"/>
      <c r="H141" s="7"/>
      <c r="I141" s="10"/>
    </row>
    <row r="142" spans="2:9" x14ac:dyDescent="0.25">
      <c r="B142" s="4"/>
      <c r="C142" s="16"/>
      <c r="D142" s="16"/>
      <c r="E142" s="6"/>
      <c r="F142" s="7"/>
      <c r="G142" s="7"/>
      <c r="H142" s="7"/>
      <c r="I142" s="10"/>
    </row>
    <row r="143" spans="2:9" x14ac:dyDescent="0.25">
      <c r="B143" s="4"/>
      <c r="C143" s="16"/>
      <c r="D143" s="16"/>
      <c r="E143" s="6"/>
      <c r="F143" s="7"/>
      <c r="G143" s="7"/>
      <c r="H143" s="7"/>
      <c r="I143" s="10"/>
    </row>
    <row r="144" spans="2:9" x14ac:dyDescent="0.25">
      <c r="B144" s="4"/>
      <c r="C144" s="16"/>
      <c r="D144" s="16"/>
      <c r="E144" s="6"/>
      <c r="F144" s="7"/>
      <c r="G144" s="7"/>
      <c r="H144" s="7"/>
      <c r="I144" s="10"/>
    </row>
    <row r="145" spans="2:9" x14ac:dyDescent="0.25">
      <c r="B145" s="4"/>
      <c r="C145" s="16"/>
      <c r="D145" s="16"/>
      <c r="E145" s="6"/>
      <c r="F145" s="7"/>
      <c r="G145" s="7"/>
      <c r="H145" s="7"/>
      <c r="I145" s="10"/>
    </row>
    <row r="146" spans="2:9" x14ac:dyDescent="0.25">
      <c r="B146" s="4"/>
      <c r="C146" s="16"/>
      <c r="D146" s="16"/>
      <c r="E146" s="6"/>
      <c r="F146" s="7"/>
      <c r="G146" s="7"/>
      <c r="H146" s="7"/>
      <c r="I146" s="10"/>
    </row>
    <row r="147" spans="2:9" x14ac:dyDescent="0.25">
      <c r="B147" s="4"/>
      <c r="C147" s="16"/>
      <c r="D147" s="16"/>
      <c r="E147" s="6"/>
      <c r="F147" s="7"/>
      <c r="G147" s="7"/>
      <c r="H147" s="7"/>
      <c r="I147" s="10"/>
    </row>
    <row r="148" spans="2:9" x14ac:dyDescent="0.25">
      <c r="B148" s="4"/>
      <c r="C148" s="16"/>
      <c r="D148" s="16"/>
      <c r="E148" s="5"/>
      <c r="F148" s="7"/>
      <c r="G148" s="7"/>
      <c r="H148" s="7"/>
      <c r="I148" s="10"/>
    </row>
    <row r="149" spans="2:9" x14ac:dyDescent="0.25">
      <c r="B149" s="4"/>
      <c r="C149" s="16"/>
      <c r="D149" s="16"/>
      <c r="E149" s="6"/>
      <c r="F149" s="7"/>
      <c r="G149" s="7"/>
      <c r="H149" s="7"/>
      <c r="I149" s="10"/>
    </row>
    <row r="150" spans="2:9" x14ac:dyDescent="0.25">
      <c r="B150" s="4"/>
      <c r="C150" s="16"/>
      <c r="D150" s="16"/>
      <c r="E150" s="5"/>
      <c r="F150" s="7"/>
      <c r="G150" s="7"/>
      <c r="H150" s="7"/>
      <c r="I150" s="10"/>
    </row>
    <row r="151" spans="2:9" x14ac:dyDescent="0.25">
      <c r="B151" s="4"/>
      <c r="C151" s="16"/>
      <c r="D151" s="16"/>
      <c r="E151" s="8"/>
      <c r="F151" s="7"/>
      <c r="G151" s="7"/>
      <c r="H151" s="7"/>
      <c r="I151" s="10"/>
    </row>
    <row r="152" spans="2:9" x14ac:dyDescent="0.25">
      <c r="B152" s="4"/>
      <c r="C152" s="16"/>
      <c r="D152" s="16"/>
      <c r="E152" s="5"/>
      <c r="F152" s="7"/>
      <c r="G152" s="7"/>
      <c r="H152" s="7"/>
      <c r="I152" s="10"/>
    </row>
    <row r="153" spans="2:9" x14ac:dyDescent="0.25">
      <c r="B153" s="4"/>
      <c r="C153" s="16"/>
      <c r="D153" s="16"/>
      <c r="E153" s="6"/>
      <c r="F153" s="7"/>
      <c r="G153" s="7"/>
      <c r="H153" s="7"/>
      <c r="I153" s="10"/>
    </row>
    <row r="154" spans="2:9" x14ac:dyDescent="0.25">
      <c r="B154" s="4"/>
      <c r="C154" s="16"/>
      <c r="D154" s="16"/>
      <c r="E154" s="5"/>
      <c r="F154" s="7"/>
      <c r="G154" s="7"/>
      <c r="H154" s="7"/>
      <c r="I154" s="10"/>
    </row>
    <row r="155" spans="2:9" x14ac:dyDescent="0.25">
      <c r="B155" s="4"/>
      <c r="C155" s="16"/>
      <c r="D155" s="16"/>
      <c r="E155" s="5"/>
      <c r="F155" s="7"/>
      <c r="G155" s="7"/>
      <c r="H155" s="7"/>
      <c r="I155" s="10"/>
    </row>
    <row r="156" spans="2:9" x14ac:dyDescent="0.25">
      <c r="B156" s="4"/>
      <c r="C156" s="16"/>
      <c r="D156" s="16"/>
      <c r="E156" s="5"/>
      <c r="F156" s="7"/>
      <c r="G156" s="7"/>
      <c r="H156" s="7"/>
      <c r="I156" s="10"/>
    </row>
    <row r="157" spans="2:9" x14ac:dyDescent="0.25">
      <c r="B157" s="4"/>
      <c r="C157" s="16"/>
      <c r="D157" s="16"/>
      <c r="E157" s="5"/>
      <c r="F157" s="7"/>
      <c r="G157" s="7"/>
      <c r="H157" s="7"/>
      <c r="I157" s="10"/>
    </row>
    <row r="158" spans="2:9" x14ac:dyDescent="0.25">
      <c r="B158" s="4"/>
      <c r="C158" s="16"/>
      <c r="D158" s="16"/>
      <c r="E158" s="5"/>
      <c r="F158" s="7"/>
      <c r="G158" s="7"/>
      <c r="H158" s="7"/>
      <c r="I158" s="10"/>
    </row>
    <row r="159" spans="2:9" x14ac:dyDescent="0.25">
      <c r="B159" s="4"/>
      <c r="C159" s="16"/>
      <c r="D159" s="16"/>
      <c r="E159" s="5"/>
      <c r="F159" s="7"/>
      <c r="G159" s="7"/>
      <c r="H159" s="7"/>
      <c r="I159" s="10"/>
    </row>
    <row r="160" spans="2:9" x14ac:dyDescent="0.25">
      <c r="B160" s="4"/>
      <c r="C160" s="16"/>
      <c r="D160" s="16"/>
      <c r="E160" s="5"/>
      <c r="F160" s="7"/>
      <c r="G160" s="7"/>
      <c r="H160" s="7"/>
      <c r="I160" s="10"/>
    </row>
    <row r="161" spans="2:9" x14ac:dyDescent="0.25">
      <c r="B161" s="4"/>
      <c r="C161" s="16"/>
      <c r="D161" s="16"/>
      <c r="E161" s="5"/>
      <c r="F161" s="7"/>
      <c r="G161" s="7"/>
      <c r="H161" s="7"/>
      <c r="I161" s="10"/>
    </row>
    <row r="162" spans="2:9" x14ac:dyDescent="0.25">
      <c r="B162" s="4"/>
      <c r="C162" s="16"/>
      <c r="D162" s="16"/>
      <c r="E162" s="5"/>
      <c r="F162" s="7"/>
      <c r="G162" s="7"/>
      <c r="H162" s="7"/>
      <c r="I162" s="10"/>
    </row>
    <row r="163" spans="2:9" x14ac:dyDescent="0.25">
      <c r="B163" s="4"/>
      <c r="C163" s="16"/>
      <c r="D163" s="16"/>
      <c r="E163" s="6"/>
      <c r="F163" s="7"/>
      <c r="G163" s="7"/>
      <c r="H163" s="7"/>
      <c r="I163" s="10"/>
    </row>
    <row r="164" spans="2:9" x14ac:dyDescent="0.25">
      <c r="B164" s="4"/>
      <c r="C164" s="16"/>
      <c r="D164" s="16"/>
      <c r="E164" s="6"/>
      <c r="F164" s="7"/>
      <c r="G164" s="7"/>
      <c r="H164" s="7"/>
      <c r="I164" s="10"/>
    </row>
    <row r="165" spans="2:9" x14ac:dyDescent="0.25">
      <c r="B165" s="4"/>
      <c r="C165" s="16"/>
      <c r="D165" s="16"/>
      <c r="E165" s="6"/>
      <c r="F165" s="7"/>
      <c r="G165" s="7"/>
      <c r="H165" s="7"/>
      <c r="I165" s="10"/>
    </row>
    <row r="166" spans="2:9" x14ac:dyDescent="0.25">
      <c r="B166" s="4"/>
      <c r="C166" s="16"/>
      <c r="D166" s="16"/>
      <c r="E166" s="6"/>
      <c r="F166" s="7"/>
      <c r="G166" s="7"/>
      <c r="H166" s="7"/>
      <c r="I166" s="10"/>
    </row>
    <row r="167" spans="2:9" x14ac:dyDescent="0.25">
      <c r="B167" s="4"/>
      <c r="C167" s="16"/>
      <c r="D167" s="16"/>
      <c r="E167" s="6"/>
      <c r="F167" s="7"/>
      <c r="G167" s="7"/>
      <c r="H167" s="7"/>
      <c r="I167" s="10"/>
    </row>
    <row r="168" spans="2:9" x14ac:dyDescent="0.25">
      <c r="B168" s="4"/>
      <c r="C168" s="16"/>
      <c r="D168" s="16"/>
      <c r="E168" s="6"/>
      <c r="F168" s="7"/>
      <c r="G168" s="7"/>
      <c r="H168" s="7"/>
      <c r="I168" s="10"/>
    </row>
    <row r="169" spans="2:9" x14ac:dyDescent="0.25">
      <c r="B169" s="4"/>
      <c r="C169" s="16"/>
      <c r="D169" s="16"/>
      <c r="E169" s="5"/>
      <c r="F169" s="7"/>
      <c r="G169" s="7"/>
      <c r="H169" s="7"/>
      <c r="I169" s="10"/>
    </row>
    <row r="170" spans="2:9" x14ac:dyDescent="0.25">
      <c r="B170" s="4"/>
      <c r="C170" s="16"/>
      <c r="D170" s="16"/>
      <c r="E170" s="6"/>
      <c r="F170" s="7"/>
      <c r="G170" s="7"/>
      <c r="H170" s="7"/>
      <c r="I170" s="10"/>
    </row>
    <row r="171" spans="2:9" x14ac:dyDescent="0.25">
      <c r="B171" s="4"/>
      <c r="C171" s="16"/>
      <c r="D171" s="16"/>
      <c r="E171" s="5"/>
      <c r="F171" s="7"/>
      <c r="G171" s="7"/>
      <c r="H171" s="7"/>
      <c r="I171" s="10"/>
    </row>
    <row r="172" spans="2:9" x14ac:dyDescent="0.25">
      <c r="B172" s="4"/>
      <c r="C172" s="16"/>
      <c r="D172" s="16"/>
      <c r="E172" s="8"/>
      <c r="F172" s="7"/>
      <c r="G172" s="7"/>
      <c r="H172" s="7"/>
      <c r="I172" s="10"/>
    </row>
    <row r="173" spans="2:9" x14ac:dyDescent="0.25">
      <c r="B173" s="4"/>
      <c r="C173" s="16"/>
      <c r="D173" s="16"/>
      <c r="E173" s="5"/>
      <c r="F173" s="7"/>
      <c r="G173" s="7"/>
      <c r="H173" s="7"/>
      <c r="I173" s="10"/>
    </row>
    <row r="174" spans="2:9" x14ac:dyDescent="0.25">
      <c r="B174" s="4"/>
      <c r="C174" s="16"/>
      <c r="D174" s="16"/>
      <c r="E174" s="6"/>
      <c r="F174" s="7"/>
      <c r="G174" s="7"/>
      <c r="H174" s="7"/>
      <c r="I174" s="10"/>
    </row>
    <row r="175" spans="2:9" x14ac:dyDescent="0.25">
      <c r="B175" s="4"/>
      <c r="C175" s="16"/>
      <c r="D175" s="16"/>
      <c r="E175" s="5"/>
      <c r="F175" s="7"/>
      <c r="G175" s="7"/>
      <c r="H175" s="7"/>
      <c r="I175" s="10"/>
    </row>
    <row r="176" spans="2:9" x14ac:dyDescent="0.25">
      <c r="B176" s="4"/>
      <c r="C176" s="16"/>
      <c r="D176" s="16"/>
      <c r="E176" s="5"/>
      <c r="F176" s="7"/>
      <c r="G176" s="7"/>
      <c r="H176" s="7"/>
      <c r="I176" s="10"/>
    </row>
    <row r="177" spans="2:9" x14ac:dyDescent="0.25">
      <c r="B177" s="4"/>
      <c r="C177" s="16"/>
      <c r="D177" s="16"/>
      <c r="E177" s="5"/>
      <c r="F177" s="7"/>
      <c r="G177" s="7"/>
      <c r="H177" s="7"/>
      <c r="I177" s="10"/>
    </row>
    <row r="178" spans="2:9" x14ac:dyDescent="0.25">
      <c r="B178" s="4"/>
      <c r="C178" s="16"/>
      <c r="D178" s="16"/>
      <c r="E178" s="5"/>
      <c r="F178" s="7"/>
      <c r="G178" s="7"/>
      <c r="H178" s="7"/>
      <c r="I178" s="10"/>
    </row>
    <row r="179" spans="2:9" x14ac:dyDescent="0.25">
      <c r="B179" s="4"/>
      <c r="C179" s="16"/>
      <c r="D179" s="16"/>
      <c r="E179" s="5"/>
      <c r="F179" s="7"/>
      <c r="G179" s="7"/>
      <c r="H179" s="7"/>
      <c r="I179" s="10"/>
    </row>
    <row r="180" spans="2:9" x14ac:dyDescent="0.25">
      <c r="B180" s="4"/>
      <c r="C180" s="16"/>
      <c r="D180" s="16"/>
      <c r="E180" s="5"/>
      <c r="F180" s="7"/>
      <c r="G180" s="7"/>
      <c r="H180" s="7"/>
      <c r="I180" s="10"/>
    </row>
    <row r="181" spans="2:9" x14ac:dyDescent="0.25">
      <c r="B181" s="4"/>
      <c r="C181" s="16"/>
      <c r="D181" s="16"/>
      <c r="E181" s="5"/>
      <c r="F181" s="7"/>
      <c r="G181" s="7"/>
      <c r="H181" s="7"/>
      <c r="I181" s="10"/>
    </row>
    <row r="182" spans="2:9" x14ac:dyDescent="0.25">
      <c r="B182" s="4"/>
      <c r="C182" s="16"/>
      <c r="D182" s="16"/>
      <c r="E182" s="5"/>
      <c r="F182" s="7"/>
      <c r="G182" s="7"/>
      <c r="H182" s="7"/>
      <c r="I182" s="10"/>
    </row>
    <row r="183" spans="2:9" x14ac:dyDescent="0.25">
      <c r="B183" s="4"/>
      <c r="C183" s="16"/>
      <c r="D183" s="16"/>
      <c r="E183" s="5"/>
      <c r="F183" s="7"/>
      <c r="G183" s="7"/>
      <c r="H183" s="7"/>
      <c r="I183" s="10"/>
    </row>
    <row r="184" spans="2:9" x14ac:dyDescent="0.25">
      <c r="B184" s="4"/>
      <c r="C184" s="16"/>
      <c r="D184" s="16"/>
      <c r="E184" s="6"/>
      <c r="F184" s="7"/>
      <c r="G184" s="7"/>
      <c r="H184" s="7"/>
      <c r="I184" s="10"/>
    </row>
    <row r="185" spans="2:9" x14ac:dyDescent="0.25">
      <c r="B185" s="4"/>
      <c r="C185" s="16"/>
      <c r="D185" s="16"/>
      <c r="E185" s="6"/>
      <c r="F185" s="7"/>
      <c r="G185" s="7"/>
      <c r="H185" s="7"/>
      <c r="I185" s="10"/>
    </row>
    <row r="186" spans="2:9" x14ac:dyDescent="0.25">
      <c r="B186" s="4"/>
      <c r="C186" s="16"/>
      <c r="D186" s="16"/>
      <c r="E186" s="6"/>
      <c r="F186" s="7"/>
      <c r="G186" s="7"/>
      <c r="H186" s="7"/>
      <c r="I186" s="10"/>
    </row>
    <row r="187" spans="2:9" x14ac:dyDescent="0.25">
      <c r="B187" s="4"/>
      <c r="C187" s="16"/>
      <c r="D187" s="16"/>
      <c r="E187" s="6"/>
      <c r="F187" s="7"/>
      <c r="G187" s="7"/>
      <c r="H187" s="7"/>
      <c r="I187" s="10"/>
    </row>
    <row r="188" spans="2:9" x14ac:dyDescent="0.25">
      <c r="B188" s="4"/>
      <c r="C188" s="16"/>
      <c r="D188" s="16"/>
      <c r="E188" s="6"/>
      <c r="F188" s="7"/>
      <c r="G188" s="7"/>
      <c r="H188" s="7"/>
      <c r="I188" s="10"/>
    </row>
    <row r="189" spans="2:9" x14ac:dyDescent="0.25">
      <c r="B189" s="4"/>
      <c r="C189" s="16"/>
      <c r="D189" s="16"/>
      <c r="E189" s="6"/>
      <c r="F189" s="7"/>
      <c r="G189" s="7"/>
      <c r="H189" s="7"/>
      <c r="I189" s="10"/>
    </row>
    <row r="190" spans="2:9" x14ac:dyDescent="0.25">
      <c r="B190" s="4"/>
      <c r="C190" s="16"/>
      <c r="D190" s="16"/>
      <c r="E190" s="5"/>
      <c r="F190" s="7"/>
      <c r="G190" s="7"/>
      <c r="H190" s="7"/>
      <c r="I190" s="10"/>
    </row>
    <row r="191" spans="2:9" x14ac:dyDescent="0.25">
      <c r="B191" s="4"/>
      <c r="C191" s="16"/>
      <c r="D191" s="16"/>
      <c r="E191" s="6"/>
      <c r="F191" s="7"/>
      <c r="G191" s="7"/>
      <c r="H191" s="7"/>
      <c r="I191" s="10"/>
    </row>
    <row r="192" spans="2:9" x14ac:dyDescent="0.25">
      <c r="B192" s="4"/>
      <c r="C192" s="16"/>
      <c r="D192" s="16"/>
      <c r="E192" s="5"/>
      <c r="F192" s="7"/>
      <c r="G192" s="7"/>
      <c r="H192" s="7"/>
      <c r="I192" s="10"/>
    </row>
    <row r="193" spans="2:9" x14ac:dyDescent="0.25">
      <c r="B193" s="4"/>
      <c r="C193" s="16"/>
      <c r="D193" s="16"/>
      <c r="E193" s="8"/>
      <c r="F193" s="7"/>
      <c r="G193" s="7"/>
      <c r="H193" s="7"/>
      <c r="I193" s="10"/>
    </row>
    <row r="194" spans="2:9" x14ac:dyDescent="0.25">
      <c r="B194" s="4"/>
      <c r="C194" s="16"/>
      <c r="D194" s="16"/>
      <c r="E194" s="5"/>
      <c r="F194" s="7"/>
      <c r="G194" s="7"/>
      <c r="H194" s="7"/>
      <c r="I194" s="10"/>
    </row>
    <row r="195" spans="2:9" x14ac:dyDescent="0.25">
      <c r="B195" s="4"/>
      <c r="C195" s="16"/>
      <c r="D195" s="16"/>
      <c r="E195" s="6"/>
      <c r="F195" s="7"/>
      <c r="G195" s="7"/>
      <c r="H195" s="7"/>
      <c r="I195" s="10"/>
    </row>
    <row r="196" spans="2:9" x14ac:dyDescent="0.25">
      <c r="B196" s="4"/>
      <c r="C196" s="16"/>
      <c r="D196" s="16"/>
      <c r="E196" s="5"/>
      <c r="F196" s="7"/>
      <c r="G196" s="7"/>
      <c r="H196" s="7"/>
      <c r="I196" s="10"/>
    </row>
    <row r="197" spans="2:9" x14ac:dyDescent="0.25">
      <c r="B197" s="4"/>
      <c r="C197" s="16"/>
      <c r="D197" s="16"/>
      <c r="E197" s="5"/>
      <c r="F197" s="7"/>
      <c r="G197" s="7"/>
      <c r="H197" s="7"/>
      <c r="I197" s="10"/>
    </row>
    <row r="198" spans="2:9" x14ac:dyDescent="0.25">
      <c r="B198" s="4"/>
      <c r="C198" s="16"/>
      <c r="D198" s="16"/>
      <c r="E198" s="5"/>
      <c r="F198" s="7"/>
      <c r="G198" s="7"/>
      <c r="H198" s="7"/>
      <c r="I198" s="10"/>
    </row>
    <row r="199" spans="2:9" x14ac:dyDescent="0.25">
      <c r="B199" s="4"/>
      <c r="C199" s="16"/>
      <c r="D199" s="16"/>
      <c r="E199" s="5"/>
      <c r="F199" s="7"/>
      <c r="G199" s="7"/>
      <c r="H199" s="7"/>
      <c r="I199" s="10"/>
    </row>
    <row r="200" spans="2:9" x14ac:dyDescent="0.25">
      <c r="B200" s="4"/>
      <c r="C200" s="16"/>
      <c r="D200" s="16"/>
      <c r="E200" s="5"/>
      <c r="F200" s="7"/>
      <c r="G200" s="7"/>
      <c r="H200" s="7"/>
      <c r="I200" s="10"/>
    </row>
    <row r="201" spans="2:9" x14ac:dyDescent="0.25">
      <c r="B201" s="4"/>
      <c r="C201" s="16"/>
      <c r="D201" s="16"/>
      <c r="E201" s="5"/>
      <c r="F201" s="7"/>
      <c r="G201" s="7"/>
      <c r="H201" s="7"/>
      <c r="I201" s="10"/>
    </row>
    <row r="202" spans="2:9" x14ac:dyDescent="0.25">
      <c r="B202" s="4"/>
      <c r="C202" s="16"/>
      <c r="D202" s="16"/>
      <c r="E202" s="5"/>
      <c r="F202" s="7"/>
      <c r="G202" s="7"/>
      <c r="H202" s="7"/>
      <c r="I202" s="10"/>
    </row>
    <row r="203" spans="2:9" x14ac:dyDescent="0.25">
      <c r="B203" s="4"/>
      <c r="C203" s="16"/>
      <c r="D203" s="16"/>
      <c r="E203" s="5"/>
      <c r="F203" s="7"/>
      <c r="G203" s="7"/>
      <c r="H203" s="7"/>
      <c r="I203" s="10"/>
    </row>
    <row r="204" spans="2:9" x14ac:dyDescent="0.25">
      <c r="B204" s="4"/>
      <c r="C204" s="16"/>
      <c r="D204" s="16"/>
      <c r="E204" s="5"/>
      <c r="F204" s="7"/>
      <c r="G204" s="7"/>
      <c r="H204" s="7"/>
      <c r="I204" s="10"/>
    </row>
    <row r="205" spans="2:9" x14ac:dyDescent="0.25">
      <c r="B205" s="4"/>
      <c r="C205" s="16"/>
      <c r="D205" s="16"/>
      <c r="E205" s="6"/>
      <c r="F205" s="7"/>
      <c r="G205" s="7"/>
      <c r="H205" s="7"/>
      <c r="I205" s="10"/>
    </row>
    <row r="206" spans="2:9" x14ac:dyDescent="0.25">
      <c r="B206" s="4"/>
      <c r="C206" s="16"/>
      <c r="D206" s="16"/>
      <c r="E206" s="6"/>
      <c r="F206" s="7"/>
      <c r="G206" s="7"/>
      <c r="H206" s="7"/>
      <c r="I206" s="10"/>
    </row>
    <row r="207" spans="2:9" x14ac:dyDescent="0.25">
      <c r="B207" s="4"/>
      <c r="C207" s="16"/>
      <c r="D207" s="16"/>
      <c r="E207" s="6"/>
      <c r="F207" s="7"/>
      <c r="G207" s="7"/>
      <c r="H207" s="7"/>
      <c r="I207" s="10"/>
    </row>
    <row r="208" spans="2:9" x14ac:dyDescent="0.25">
      <c r="B208" s="4"/>
      <c r="C208" s="16"/>
      <c r="D208" s="16"/>
      <c r="E208" s="6"/>
      <c r="F208" s="7"/>
      <c r="G208" s="7"/>
      <c r="H208" s="7"/>
      <c r="I208" s="10"/>
    </row>
    <row r="209" spans="2:9" x14ac:dyDescent="0.25">
      <c r="B209" s="4"/>
      <c r="C209" s="16"/>
      <c r="D209" s="16"/>
      <c r="E209" s="6"/>
      <c r="F209" s="7"/>
      <c r="G209" s="7"/>
      <c r="H209" s="7"/>
      <c r="I209" s="10"/>
    </row>
    <row r="210" spans="2:9" x14ac:dyDescent="0.25">
      <c r="B210" s="4"/>
      <c r="C210" s="16"/>
      <c r="D210" s="16"/>
      <c r="E210" s="6"/>
      <c r="F210" s="7"/>
      <c r="G210" s="7"/>
      <c r="H210" s="7"/>
      <c r="I210" s="10"/>
    </row>
    <row r="211" spans="2:9" x14ac:dyDescent="0.25">
      <c r="B211" s="4"/>
      <c r="C211" s="16"/>
      <c r="D211" s="16"/>
      <c r="E211" s="5"/>
      <c r="F211" s="7"/>
      <c r="G211" s="7"/>
      <c r="H211" s="7"/>
      <c r="I211" s="10"/>
    </row>
    <row r="212" spans="2:9" x14ac:dyDescent="0.25">
      <c r="B212" s="4"/>
      <c r="C212" s="16"/>
      <c r="D212" s="16"/>
      <c r="E212" s="6"/>
      <c r="F212" s="7"/>
      <c r="G212" s="7"/>
      <c r="H212" s="7"/>
      <c r="I212" s="10"/>
    </row>
    <row r="213" spans="2:9" x14ac:dyDescent="0.25">
      <c r="B213" s="4"/>
      <c r="C213" s="16"/>
      <c r="D213" s="16"/>
      <c r="E213" s="5"/>
      <c r="F213" s="7"/>
      <c r="G213" s="7"/>
      <c r="H213" s="7"/>
      <c r="I213" s="10"/>
    </row>
    <row r="214" spans="2:9" x14ac:dyDescent="0.25">
      <c r="B214" s="4"/>
      <c r="C214" s="16"/>
      <c r="D214" s="16"/>
      <c r="E214" s="8"/>
      <c r="F214" s="7"/>
      <c r="G214" s="7"/>
      <c r="H214" s="7"/>
      <c r="I214" s="10"/>
    </row>
    <row r="215" spans="2:9" x14ac:dyDescent="0.25">
      <c r="B215" s="4"/>
      <c r="C215" s="16"/>
      <c r="D215" s="16"/>
      <c r="E215" s="5"/>
      <c r="F215" s="7"/>
      <c r="G215" s="7"/>
      <c r="H215" s="7"/>
      <c r="I215" s="10"/>
    </row>
    <row r="216" spans="2:9" x14ac:dyDescent="0.25">
      <c r="B216" s="4"/>
      <c r="C216" s="16"/>
      <c r="D216" s="16"/>
      <c r="E216" s="6"/>
      <c r="F216" s="7"/>
      <c r="G216" s="7"/>
      <c r="H216" s="7"/>
      <c r="I216" s="10"/>
    </row>
    <row r="217" spans="2:9" x14ac:dyDescent="0.25">
      <c r="B217" s="4"/>
      <c r="C217" s="16"/>
      <c r="D217" s="16"/>
      <c r="E217" s="5"/>
      <c r="F217" s="7"/>
      <c r="G217" s="7"/>
      <c r="H217" s="7"/>
      <c r="I217" s="10"/>
    </row>
    <row r="218" spans="2:9" x14ac:dyDescent="0.25">
      <c r="B218" s="4"/>
      <c r="C218" s="16"/>
      <c r="D218" s="16"/>
      <c r="E218" s="5"/>
      <c r="F218" s="7"/>
      <c r="G218" s="7"/>
      <c r="H218" s="7"/>
      <c r="I218" s="10"/>
    </row>
    <row r="219" spans="2:9" x14ac:dyDescent="0.25">
      <c r="B219" s="4"/>
      <c r="C219" s="16"/>
      <c r="D219" s="16"/>
      <c r="E219" s="5"/>
      <c r="F219" s="7"/>
      <c r="G219" s="7"/>
      <c r="H219" s="7"/>
      <c r="I219" s="10"/>
    </row>
    <row r="220" spans="2:9" x14ac:dyDescent="0.25">
      <c r="B220" s="4"/>
      <c r="C220" s="16"/>
      <c r="D220" s="16"/>
      <c r="E220" s="5"/>
      <c r="F220" s="7"/>
      <c r="G220" s="7"/>
      <c r="H220" s="7"/>
      <c r="I220" s="10"/>
    </row>
    <row r="221" spans="2:9" x14ac:dyDescent="0.25">
      <c r="B221" s="4"/>
      <c r="C221" s="16"/>
      <c r="D221" s="16"/>
      <c r="E221" s="5"/>
      <c r="F221" s="7"/>
      <c r="G221" s="7"/>
      <c r="H221" s="7"/>
      <c r="I221" s="10"/>
    </row>
    <row r="222" spans="2:9" x14ac:dyDescent="0.25">
      <c r="B222" s="4"/>
      <c r="C222" s="16"/>
      <c r="D222" s="16"/>
      <c r="E222" s="5"/>
      <c r="F222" s="7"/>
      <c r="G222" s="7"/>
      <c r="H222" s="7"/>
      <c r="I222" s="10"/>
    </row>
    <row r="223" spans="2:9" x14ac:dyDescent="0.25">
      <c r="B223" s="4"/>
      <c r="C223" s="16"/>
      <c r="D223" s="16"/>
      <c r="E223" s="5"/>
      <c r="F223" s="7"/>
      <c r="G223" s="7"/>
      <c r="H223" s="7"/>
      <c r="I223" s="10"/>
    </row>
    <row r="224" spans="2:9" x14ac:dyDescent="0.25">
      <c r="B224" s="4"/>
      <c r="C224" s="16"/>
      <c r="D224" s="16"/>
      <c r="E224" s="5"/>
      <c r="F224" s="7"/>
      <c r="G224" s="7"/>
      <c r="H224" s="7"/>
      <c r="I224" s="10"/>
    </row>
    <row r="225" spans="2:9" x14ac:dyDescent="0.25">
      <c r="B225" s="4"/>
      <c r="C225" s="16"/>
      <c r="D225" s="16"/>
      <c r="E225" s="5"/>
      <c r="F225" s="7"/>
      <c r="G225" s="7"/>
      <c r="H225" s="7"/>
      <c r="I225" s="10"/>
    </row>
    <row r="226" spans="2:9" x14ac:dyDescent="0.25">
      <c r="B226" s="4"/>
      <c r="C226" s="16"/>
      <c r="D226" s="16"/>
      <c r="E226" s="6"/>
      <c r="F226" s="7"/>
      <c r="G226" s="7"/>
      <c r="H226" s="7"/>
      <c r="I226" s="10"/>
    </row>
    <row r="227" spans="2:9" x14ac:dyDescent="0.25">
      <c r="B227" s="4"/>
      <c r="C227" s="16"/>
      <c r="D227" s="16"/>
      <c r="E227" s="6"/>
      <c r="F227" s="7"/>
      <c r="G227" s="7"/>
      <c r="H227" s="7"/>
      <c r="I227" s="10"/>
    </row>
    <row r="228" spans="2:9" x14ac:dyDescent="0.25">
      <c r="B228" s="4"/>
      <c r="C228" s="16"/>
      <c r="D228" s="16"/>
      <c r="E228" s="6"/>
      <c r="F228" s="7"/>
      <c r="G228" s="7"/>
      <c r="H228" s="7"/>
      <c r="I228" s="10"/>
    </row>
    <row r="229" spans="2:9" x14ac:dyDescent="0.25">
      <c r="B229" s="4"/>
      <c r="C229" s="16"/>
      <c r="D229" s="16"/>
      <c r="E229" s="6"/>
      <c r="F229" s="7"/>
      <c r="G229" s="7"/>
      <c r="H229" s="7"/>
      <c r="I229" s="10"/>
    </row>
    <row r="230" spans="2:9" x14ac:dyDescent="0.25">
      <c r="B230" s="4"/>
      <c r="C230" s="16"/>
      <c r="D230" s="16"/>
      <c r="E230" s="6"/>
      <c r="F230" s="7"/>
      <c r="G230" s="7"/>
      <c r="H230" s="7"/>
      <c r="I230" s="10"/>
    </row>
    <row r="231" spans="2:9" x14ac:dyDescent="0.25">
      <c r="B231" s="4"/>
      <c r="C231" s="16"/>
      <c r="D231" s="16"/>
      <c r="E231" s="6"/>
      <c r="F231" s="7"/>
      <c r="G231" s="7"/>
      <c r="H231" s="7"/>
      <c r="I231" s="10"/>
    </row>
    <row r="232" spans="2:9" x14ac:dyDescent="0.25">
      <c r="B232" s="4"/>
      <c r="C232" s="16"/>
      <c r="D232" s="16"/>
      <c r="E232" s="5"/>
      <c r="F232" s="7"/>
      <c r="G232" s="7"/>
      <c r="H232" s="7"/>
      <c r="I232" s="10"/>
    </row>
    <row r="233" spans="2:9" x14ac:dyDescent="0.25">
      <c r="B233" s="4"/>
      <c r="C233" s="16"/>
      <c r="D233" s="16"/>
      <c r="E233" s="6"/>
      <c r="F233" s="7"/>
      <c r="G233" s="7"/>
      <c r="H233" s="7"/>
      <c r="I233" s="10"/>
    </row>
    <row r="234" spans="2:9" x14ac:dyDescent="0.25">
      <c r="B234" s="4"/>
      <c r="C234" s="16"/>
      <c r="D234" s="16"/>
      <c r="E234" s="5"/>
      <c r="F234" s="7"/>
      <c r="G234" s="7"/>
      <c r="H234" s="7"/>
      <c r="I234" s="10"/>
    </row>
    <row r="235" spans="2:9" x14ac:dyDescent="0.25">
      <c r="B235" s="4"/>
      <c r="C235" s="16"/>
      <c r="D235" s="16"/>
      <c r="E235" s="8"/>
      <c r="F235" s="7"/>
      <c r="G235" s="7"/>
      <c r="H235" s="7"/>
      <c r="I235" s="10"/>
    </row>
    <row r="236" spans="2:9" x14ac:dyDescent="0.25">
      <c r="B236" s="4"/>
      <c r="C236" s="16"/>
      <c r="D236" s="16"/>
      <c r="E236" s="5"/>
      <c r="F236" s="7"/>
      <c r="G236" s="7"/>
      <c r="H236" s="7"/>
      <c r="I236" s="10"/>
    </row>
    <row r="237" spans="2:9" x14ac:dyDescent="0.25">
      <c r="B237" s="4"/>
      <c r="C237" s="16"/>
      <c r="D237" s="16"/>
      <c r="E237" s="6"/>
      <c r="F237" s="7"/>
      <c r="G237" s="7"/>
      <c r="H237" s="7"/>
      <c r="I237" s="10"/>
    </row>
    <row r="238" spans="2:9" x14ac:dyDescent="0.25">
      <c r="B238" s="4"/>
      <c r="C238" s="16"/>
      <c r="D238" s="16"/>
      <c r="E238" s="5"/>
      <c r="F238" s="7"/>
      <c r="G238" s="7"/>
      <c r="H238" s="7"/>
      <c r="I238" s="10"/>
    </row>
    <row r="239" spans="2:9" x14ac:dyDescent="0.25">
      <c r="B239" s="4"/>
      <c r="C239" s="16"/>
      <c r="D239" s="16"/>
      <c r="E239" s="5"/>
      <c r="F239" s="7"/>
      <c r="G239" s="7"/>
      <c r="H239" s="7"/>
      <c r="I239" s="10"/>
    </row>
    <row r="240" spans="2:9" x14ac:dyDescent="0.25">
      <c r="B240" s="4"/>
      <c r="C240" s="16"/>
      <c r="D240" s="16"/>
      <c r="E240" s="5"/>
      <c r="F240" s="7"/>
      <c r="G240" s="7"/>
      <c r="H240" s="7"/>
      <c r="I240" s="10"/>
    </row>
    <row r="241" spans="2:9" x14ac:dyDescent="0.25">
      <c r="B241" s="4"/>
      <c r="C241" s="16"/>
      <c r="D241" s="16"/>
      <c r="E241" s="5"/>
      <c r="F241" s="7"/>
      <c r="G241" s="7"/>
      <c r="H241" s="7"/>
      <c r="I241" s="10"/>
    </row>
    <row r="242" spans="2:9" x14ac:dyDescent="0.25">
      <c r="B242" s="4"/>
      <c r="C242" s="16"/>
      <c r="D242" s="16"/>
      <c r="E242" s="5"/>
      <c r="F242" s="7"/>
      <c r="G242" s="7"/>
      <c r="H242" s="7"/>
      <c r="I242" s="10"/>
    </row>
    <row r="243" spans="2:9" x14ac:dyDescent="0.25">
      <c r="B243" s="4"/>
      <c r="C243" s="16"/>
      <c r="D243" s="16"/>
      <c r="E243" s="5"/>
      <c r="F243" s="7"/>
      <c r="G243" s="7"/>
      <c r="H243" s="7"/>
      <c r="I243" s="10"/>
    </row>
    <row r="244" spans="2:9" x14ac:dyDescent="0.25">
      <c r="B244" s="4"/>
      <c r="C244" s="16"/>
      <c r="D244" s="16"/>
      <c r="E244" s="5"/>
      <c r="F244" s="7"/>
      <c r="G244" s="7"/>
      <c r="H244" s="7"/>
      <c r="I244" s="10"/>
    </row>
    <row r="245" spans="2:9" x14ac:dyDescent="0.25">
      <c r="B245" s="4"/>
      <c r="C245" s="16"/>
      <c r="D245" s="16"/>
      <c r="E245" s="5"/>
      <c r="F245" s="7"/>
      <c r="G245" s="7"/>
      <c r="H245" s="7"/>
      <c r="I245" s="10"/>
    </row>
    <row r="246" spans="2:9" x14ac:dyDescent="0.25">
      <c r="B246" s="4"/>
      <c r="C246" s="16"/>
      <c r="D246" s="16"/>
      <c r="E246" s="5"/>
      <c r="F246" s="7"/>
      <c r="G246" s="7"/>
      <c r="H246" s="7"/>
      <c r="I246" s="10"/>
    </row>
    <row r="247" spans="2:9" x14ac:dyDescent="0.25">
      <c r="B247" s="4"/>
      <c r="C247" s="16"/>
      <c r="D247" s="16"/>
      <c r="E247" s="6"/>
      <c r="F247" s="7"/>
      <c r="G247" s="7"/>
      <c r="H247" s="7"/>
      <c r="I247" s="10"/>
    </row>
    <row r="248" spans="2:9" x14ac:dyDescent="0.25">
      <c r="B248" s="4"/>
      <c r="C248" s="16"/>
      <c r="D248" s="16"/>
      <c r="E248" s="6"/>
      <c r="F248" s="7"/>
      <c r="G248" s="7"/>
      <c r="H248" s="7"/>
      <c r="I248" s="10"/>
    </row>
    <row r="249" spans="2:9" x14ac:dyDescent="0.25">
      <c r="B249" s="4"/>
      <c r="C249" s="16"/>
      <c r="D249" s="16"/>
      <c r="E249" s="6"/>
      <c r="F249" s="7"/>
      <c r="G249" s="7"/>
      <c r="H249" s="7"/>
      <c r="I249" s="10"/>
    </row>
    <row r="250" spans="2:9" x14ac:dyDescent="0.25">
      <c r="B250" s="4"/>
      <c r="C250" s="16"/>
      <c r="D250" s="16"/>
      <c r="E250" s="6"/>
      <c r="F250" s="7"/>
      <c r="G250" s="7"/>
      <c r="H250" s="7"/>
      <c r="I250" s="10"/>
    </row>
    <row r="251" spans="2:9" x14ac:dyDescent="0.25">
      <c r="B251" s="4"/>
      <c r="C251" s="16"/>
      <c r="D251" s="16"/>
      <c r="E251" s="6"/>
      <c r="F251" s="7"/>
      <c r="G251" s="7"/>
      <c r="H251" s="7"/>
      <c r="I251" s="10"/>
    </row>
    <row r="252" spans="2:9" x14ac:dyDescent="0.25">
      <c r="B252" s="4"/>
      <c r="C252" s="16"/>
      <c r="D252" s="16"/>
      <c r="E252" s="6"/>
      <c r="F252" s="7"/>
      <c r="G252" s="7"/>
      <c r="H252" s="7"/>
      <c r="I252" s="10"/>
    </row>
    <row r="253" spans="2:9" x14ac:dyDescent="0.25">
      <c r="B253" s="4"/>
      <c r="C253" s="16"/>
      <c r="D253" s="16"/>
      <c r="E253" s="5"/>
      <c r="F253" s="7"/>
      <c r="G253" s="7"/>
      <c r="H253" s="7"/>
      <c r="I253" s="10"/>
    </row>
    <row r="254" spans="2:9" x14ac:dyDescent="0.25">
      <c r="B254" s="4"/>
      <c r="C254" s="16"/>
      <c r="D254" s="16"/>
      <c r="E254" s="6"/>
      <c r="F254" s="7"/>
      <c r="G254" s="7"/>
      <c r="H254" s="7"/>
      <c r="I254" s="10"/>
    </row>
    <row r="255" spans="2:9" x14ac:dyDescent="0.25">
      <c r="B255" s="4"/>
      <c r="C255" s="16"/>
      <c r="D255" s="16"/>
      <c r="E255" s="5"/>
      <c r="F255" s="7"/>
      <c r="G255" s="7"/>
      <c r="H255" s="7"/>
      <c r="I255" s="10"/>
    </row>
    <row r="256" spans="2:9" x14ac:dyDescent="0.25">
      <c r="B256" s="4"/>
      <c r="C256" s="16"/>
      <c r="D256" s="16"/>
      <c r="E256" s="8"/>
      <c r="F256" s="7"/>
      <c r="G256" s="7"/>
      <c r="H256" s="7"/>
      <c r="I256" s="10"/>
    </row>
    <row r="257" spans="2:9" x14ac:dyDescent="0.25">
      <c r="B257" s="4"/>
      <c r="C257" s="16"/>
      <c r="D257" s="16"/>
      <c r="E257" s="5"/>
      <c r="F257" s="7"/>
      <c r="G257" s="7"/>
      <c r="H257" s="7"/>
      <c r="I257" s="10"/>
    </row>
    <row r="258" spans="2:9" x14ac:dyDescent="0.25">
      <c r="B258" s="4"/>
      <c r="C258" s="16"/>
      <c r="D258" s="16"/>
      <c r="E258" s="6"/>
      <c r="F258" s="7"/>
      <c r="G258" s="7"/>
      <c r="H258" s="7"/>
      <c r="I258" s="10"/>
    </row>
    <row r="259" spans="2:9" x14ac:dyDescent="0.25">
      <c r="B259" s="4"/>
      <c r="C259" s="16"/>
      <c r="D259" s="16"/>
      <c r="E259" s="5"/>
      <c r="F259" s="7"/>
      <c r="G259" s="7"/>
      <c r="H259" s="7"/>
      <c r="I259" s="10"/>
    </row>
    <row r="260" spans="2:9" x14ac:dyDescent="0.25">
      <c r="B260" s="4"/>
      <c r="C260" s="16"/>
      <c r="D260" s="16"/>
      <c r="E260" s="5"/>
      <c r="F260" s="7"/>
      <c r="G260" s="7"/>
      <c r="H260" s="7"/>
      <c r="I260" s="10"/>
    </row>
    <row r="261" spans="2:9" x14ac:dyDescent="0.25">
      <c r="B261" s="4"/>
      <c r="C261" s="16"/>
      <c r="D261" s="16"/>
      <c r="E261" s="5"/>
      <c r="F261" s="7"/>
      <c r="G261" s="7"/>
      <c r="H261" s="7"/>
      <c r="I261" s="10"/>
    </row>
    <row r="262" spans="2:9" x14ac:dyDescent="0.25">
      <c r="B262" s="4"/>
      <c r="C262" s="16"/>
      <c r="D262" s="16"/>
      <c r="E262" s="5"/>
      <c r="F262" s="7"/>
      <c r="G262" s="7"/>
      <c r="H262" s="7"/>
      <c r="I262" s="10"/>
    </row>
    <row r="263" spans="2:9" x14ac:dyDescent="0.25">
      <c r="B263" s="4"/>
      <c r="C263" s="16"/>
      <c r="D263" s="16"/>
      <c r="E263" s="5"/>
      <c r="F263" s="7"/>
      <c r="G263" s="7"/>
      <c r="H263" s="7"/>
      <c r="I263" s="10"/>
    </row>
    <row r="264" spans="2:9" x14ac:dyDescent="0.25">
      <c r="B264" s="4"/>
      <c r="C264" s="16"/>
      <c r="D264" s="16"/>
      <c r="E264" s="5"/>
      <c r="F264" s="7"/>
      <c r="G264" s="7"/>
      <c r="H264" s="7"/>
      <c r="I264" s="10"/>
    </row>
    <row r="265" spans="2:9" x14ac:dyDescent="0.25">
      <c r="B265" s="4"/>
      <c r="C265" s="16"/>
      <c r="D265" s="16"/>
      <c r="E265" s="5"/>
      <c r="F265" s="7"/>
      <c r="G265" s="7"/>
      <c r="H265" s="7"/>
      <c r="I265" s="10"/>
    </row>
    <row r="266" spans="2:9" x14ac:dyDescent="0.25">
      <c r="B266" s="4"/>
      <c r="C266" s="16"/>
      <c r="D266" s="16"/>
      <c r="E266" s="5"/>
      <c r="F266" s="7"/>
      <c r="G266" s="7"/>
      <c r="H266" s="7"/>
      <c r="I266" s="10"/>
    </row>
    <row r="267" spans="2:9" x14ac:dyDescent="0.25">
      <c r="B267" s="4"/>
      <c r="C267" s="16"/>
      <c r="D267" s="16"/>
      <c r="E267" s="5"/>
      <c r="F267" s="7"/>
      <c r="G267" s="7"/>
      <c r="H267" s="7"/>
      <c r="I267" s="10"/>
    </row>
    <row r="268" spans="2:9" x14ac:dyDescent="0.25">
      <c r="B268" s="4"/>
      <c r="C268" s="16"/>
      <c r="D268" s="16"/>
      <c r="E268" s="6"/>
      <c r="F268" s="7"/>
      <c r="G268" s="7"/>
      <c r="H268" s="7"/>
      <c r="I268" s="10"/>
    </row>
    <row r="269" spans="2:9" x14ac:dyDescent="0.25">
      <c r="B269" s="4"/>
      <c r="C269" s="16"/>
      <c r="D269" s="16"/>
      <c r="E269" s="6"/>
      <c r="F269" s="7"/>
      <c r="G269" s="7"/>
      <c r="H269" s="7"/>
      <c r="I269" s="10"/>
    </row>
    <row r="270" spans="2:9" x14ac:dyDescent="0.25">
      <c r="B270" s="4"/>
      <c r="C270" s="16"/>
      <c r="D270" s="16"/>
      <c r="E270" s="6"/>
      <c r="F270" s="7"/>
      <c r="G270" s="7"/>
      <c r="H270" s="7"/>
      <c r="I270" s="10"/>
    </row>
    <row r="271" spans="2:9" x14ac:dyDescent="0.25">
      <c r="B271" s="4"/>
      <c r="C271" s="16"/>
      <c r="D271" s="16"/>
      <c r="E271" s="6"/>
      <c r="F271" s="7"/>
      <c r="G271" s="7"/>
      <c r="H271" s="7"/>
      <c r="I271" s="10"/>
    </row>
    <row r="272" spans="2:9" x14ac:dyDescent="0.25">
      <c r="B272" s="4"/>
      <c r="C272" s="16"/>
      <c r="D272" s="16"/>
      <c r="E272" s="6"/>
      <c r="F272" s="7"/>
      <c r="G272" s="7"/>
      <c r="H272" s="7"/>
      <c r="I272" s="10"/>
    </row>
    <row r="273" spans="2:9" x14ac:dyDescent="0.25">
      <c r="B273" s="4"/>
      <c r="C273" s="16"/>
      <c r="D273" s="16"/>
      <c r="E273" s="6"/>
      <c r="F273" s="7"/>
      <c r="G273" s="7"/>
      <c r="H273" s="7"/>
      <c r="I273" s="10"/>
    </row>
    <row r="274" spans="2:9" x14ac:dyDescent="0.25">
      <c r="B274" s="4"/>
      <c r="C274" s="16"/>
      <c r="D274" s="16"/>
      <c r="E274" s="5"/>
      <c r="F274" s="7"/>
      <c r="G274" s="7"/>
      <c r="H274" s="7"/>
      <c r="I274" s="10"/>
    </row>
    <row r="275" spans="2:9" x14ac:dyDescent="0.25">
      <c r="B275" s="4"/>
      <c r="C275" s="16"/>
      <c r="D275" s="16"/>
      <c r="E275" s="6"/>
      <c r="F275" s="7"/>
      <c r="G275" s="7"/>
      <c r="H275" s="7"/>
      <c r="I275" s="10"/>
    </row>
    <row r="276" spans="2:9" x14ac:dyDescent="0.25">
      <c r="B276" s="4"/>
      <c r="C276" s="16"/>
      <c r="D276" s="16"/>
      <c r="E276" s="5"/>
      <c r="F276" s="7"/>
      <c r="G276" s="7"/>
      <c r="H276" s="7"/>
      <c r="I276" s="10"/>
    </row>
    <row r="277" spans="2:9" x14ac:dyDescent="0.25">
      <c r="B277" s="4"/>
      <c r="C277" s="16"/>
      <c r="D277" s="16"/>
      <c r="E277" s="8"/>
      <c r="F277" s="7"/>
      <c r="G277" s="7"/>
      <c r="H277" s="7"/>
      <c r="I277" s="10"/>
    </row>
    <row r="278" spans="2:9" x14ac:dyDescent="0.25">
      <c r="B278" s="4"/>
      <c r="C278" s="16"/>
      <c r="D278" s="16"/>
      <c r="E278" s="5"/>
      <c r="F278" s="7"/>
      <c r="G278" s="7"/>
      <c r="H278" s="7"/>
      <c r="I278" s="10"/>
    </row>
    <row r="279" spans="2:9" x14ac:dyDescent="0.25">
      <c r="B279" s="4"/>
      <c r="C279" s="16"/>
      <c r="D279" s="16"/>
      <c r="E279" s="6"/>
      <c r="F279" s="7"/>
      <c r="G279" s="7"/>
      <c r="H279" s="7"/>
      <c r="I279" s="10"/>
    </row>
    <row r="280" spans="2:9" x14ac:dyDescent="0.25">
      <c r="B280" s="4"/>
      <c r="C280" s="16"/>
      <c r="D280" s="16"/>
      <c r="E280" s="5"/>
      <c r="F280" s="7"/>
      <c r="G280" s="7"/>
      <c r="H280" s="7"/>
      <c r="I280" s="10"/>
    </row>
    <row r="281" spans="2:9" x14ac:dyDescent="0.25">
      <c r="B281" s="4"/>
      <c r="C281" s="16"/>
      <c r="D281" s="16"/>
      <c r="E281" s="5"/>
      <c r="F281" s="7"/>
      <c r="G281" s="7"/>
      <c r="H281" s="7"/>
      <c r="I281" s="10"/>
    </row>
    <row r="282" spans="2:9" x14ac:dyDescent="0.25">
      <c r="B282" s="4"/>
      <c r="C282" s="16"/>
      <c r="D282" s="16"/>
      <c r="E282" s="5"/>
      <c r="F282" s="7"/>
      <c r="G282" s="7"/>
      <c r="H282" s="7"/>
      <c r="I282" s="10"/>
    </row>
    <row r="283" spans="2:9" x14ac:dyDescent="0.25">
      <c r="B283" s="4"/>
      <c r="C283" s="16"/>
      <c r="D283" s="16"/>
      <c r="E283" s="5"/>
      <c r="F283" s="7"/>
      <c r="G283" s="7"/>
      <c r="H283" s="7"/>
      <c r="I283" s="10"/>
    </row>
    <row r="284" spans="2:9" x14ac:dyDescent="0.25">
      <c r="B284" s="4"/>
      <c r="C284" s="16"/>
      <c r="D284" s="16"/>
      <c r="E284" s="5"/>
      <c r="F284" s="7"/>
      <c r="G284" s="7"/>
      <c r="H284" s="7"/>
      <c r="I284" s="10"/>
    </row>
    <row r="285" spans="2:9" x14ac:dyDescent="0.25">
      <c r="B285" s="4"/>
      <c r="C285" s="16"/>
      <c r="D285" s="16"/>
      <c r="E285" s="5"/>
      <c r="F285" s="7"/>
      <c r="G285" s="7"/>
      <c r="H285" s="7"/>
      <c r="I285" s="10"/>
    </row>
    <row r="286" spans="2:9" x14ac:dyDescent="0.25">
      <c r="B286" s="4"/>
      <c r="C286" s="16"/>
      <c r="D286" s="16"/>
      <c r="E286" s="5"/>
      <c r="F286" s="7"/>
      <c r="G286" s="7"/>
      <c r="H286" s="7"/>
      <c r="I286" s="10"/>
    </row>
    <row r="287" spans="2:9" x14ac:dyDescent="0.25">
      <c r="B287" s="4"/>
      <c r="C287" s="16"/>
      <c r="D287" s="16"/>
      <c r="E287" s="5"/>
      <c r="F287" s="7"/>
      <c r="G287" s="7"/>
      <c r="H287" s="7"/>
      <c r="I287" s="10"/>
    </row>
    <row r="288" spans="2:9" x14ac:dyDescent="0.25">
      <c r="B288" s="4"/>
      <c r="C288" s="16"/>
      <c r="D288" s="16"/>
      <c r="E288" s="5"/>
      <c r="F288" s="7"/>
      <c r="G288" s="7"/>
      <c r="H288" s="7"/>
      <c r="I288" s="10"/>
    </row>
    <row r="289" spans="2:9" x14ac:dyDescent="0.25">
      <c r="B289" s="4"/>
      <c r="C289" s="16"/>
      <c r="D289" s="16"/>
      <c r="E289" s="6"/>
      <c r="F289" s="7"/>
      <c r="G289" s="7"/>
      <c r="H289" s="7"/>
      <c r="I289" s="10"/>
    </row>
    <row r="290" spans="2:9" x14ac:dyDescent="0.25">
      <c r="B290" s="4"/>
      <c r="C290" s="16"/>
      <c r="D290" s="16"/>
      <c r="E290" s="6"/>
      <c r="F290" s="7"/>
      <c r="G290" s="7"/>
      <c r="H290" s="7"/>
      <c r="I290" s="10"/>
    </row>
    <row r="291" spans="2:9" x14ac:dyDescent="0.25">
      <c r="B291" s="4"/>
      <c r="C291" s="16"/>
      <c r="D291" s="16"/>
      <c r="E291" s="6"/>
      <c r="F291" s="7"/>
      <c r="G291" s="7"/>
      <c r="H291" s="7"/>
      <c r="I291" s="10"/>
    </row>
    <row r="292" spans="2:9" x14ac:dyDescent="0.25">
      <c r="B292" s="4"/>
      <c r="C292" s="16"/>
      <c r="D292" s="16"/>
      <c r="E292" s="6"/>
      <c r="F292" s="7"/>
      <c r="G292" s="7"/>
      <c r="H292" s="7"/>
      <c r="I292" s="10"/>
    </row>
    <row r="293" spans="2:9" x14ac:dyDescent="0.25">
      <c r="B293" s="4"/>
      <c r="C293" s="16"/>
      <c r="D293" s="16"/>
      <c r="E293" s="6"/>
      <c r="F293" s="7"/>
      <c r="G293" s="7"/>
      <c r="H293" s="7"/>
      <c r="I293" s="10"/>
    </row>
    <row r="294" spans="2:9" x14ac:dyDescent="0.25">
      <c r="B294" s="4"/>
      <c r="C294" s="16"/>
      <c r="D294" s="16"/>
      <c r="E294" s="6"/>
      <c r="F294" s="7"/>
      <c r="G294" s="7"/>
      <c r="H294" s="7"/>
      <c r="I294" s="10"/>
    </row>
    <row r="295" spans="2:9" x14ac:dyDescent="0.25">
      <c r="B295" s="4"/>
      <c r="C295" s="16"/>
      <c r="D295" s="16"/>
      <c r="E295" s="5"/>
      <c r="F295" s="7"/>
      <c r="G295" s="7"/>
      <c r="H295" s="7"/>
      <c r="I295" s="10"/>
    </row>
    <row r="296" spans="2:9" x14ac:dyDescent="0.25">
      <c r="B296" s="4"/>
      <c r="C296" s="16"/>
      <c r="D296" s="16"/>
      <c r="E296" s="6"/>
      <c r="F296" s="7"/>
      <c r="G296" s="7"/>
      <c r="H296" s="7"/>
      <c r="I296" s="10"/>
    </row>
    <row r="297" spans="2:9" x14ac:dyDescent="0.25">
      <c r="B297" s="4"/>
      <c r="C297" s="16"/>
      <c r="D297" s="16"/>
      <c r="E297" s="5"/>
      <c r="F297" s="7"/>
      <c r="G297" s="7"/>
      <c r="H297" s="7"/>
      <c r="I297" s="10"/>
    </row>
    <row r="298" spans="2:9" x14ac:dyDescent="0.25">
      <c r="B298" s="4"/>
      <c r="C298" s="16"/>
      <c r="D298" s="16"/>
      <c r="E298" s="8"/>
      <c r="F298" s="7"/>
      <c r="G298" s="7"/>
      <c r="H298" s="7"/>
      <c r="I298" s="10"/>
    </row>
    <row r="299" spans="2:9" x14ac:dyDescent="0.25">
      <c r="B299" s="4"/>
      <c r="C299" s="16"/>
      <c r="D299" s="16"/>
      <c r="E299" s="5"/>
      <c r="F299" s="7"/>
      <c r="G299" s="7"/>
      <c r="H299" s="7"/>
      <c r="I299" s="10"/>
    </row>
    <row r="300" spans="2:9" x14ac:dyDescent="0.25">
      <c r="B300" s="4"/>
      <c r="C300" s="16"/>
      <c r="D300" s="16"/>
      <c r="E300" s="6"/>
      <c r="F300" s="7"/>
      <c r="G300" s="7"/>
      <c r="H300" s="7"/>
      <c r="I300" s="10"/>
    </row>
    <row r="301" spans="2:9" x14ac:dyDescent="0.25">
      <c r="B301" s="4"/>
      <c r="C301" s="16"/>
      <c r="D301" s="16"/>
      <c r="E301" s="5"/>
      <c r="F301" s="7"/>
      <c r="G301" s="7"/>
      <c r="H301" s="7"/>
      <c r="I301" s="10"/>
    </row>
    <row r="302" spans="2:9" x14ac:dyDescent="0.25">
      <c r="B302" s="4"/>
      <c r="C302" s="16"/>
      <c r="D302" s="16"/>
      <c r="E302" s="5"/>
      <c r="F302" s="7"/>
      <c r="G302" s="7"/>
      <c r="H302" s="7"/>
      <c r="I302" s="10"/>
    </row>
    <row r="303" spans="2:9" x14ac:dyDescent="0.25">
      <c r="B303" s="4"/>
      <c r="C303" s="16"/>
      <c r="D303" s="16"/>
      <c r="E303" s="5"/>
      <c r="F303" s="7"/>
      <c r="G303" s="7"/>
      <c r="H303" s="7"/>
      <c r="I303" s="10"/>
    </row>
    <row r="304" spans="2:9" x14ac:dyDescent="0.25">
      <c r="B304" s="4"/>
      <c r="C304" s="16"/>
      <c r="D304" s="16"/>
      <c r="E304" s="5"/>
      <c r="F304" s="7"/>
      <c r="G304" s="7"/>
      <c r="H304" s="7"/>
      <c r="I304" s="10"/>
    </row>
    <row r="305" spans="2:9" x14ac:dyDescent="0.25">
      <c r="B305" s="4"/>
      <c r="C305" s="16"/>
      <c r="D305" s="16"/>
      <c r="E305" s="5"/>
      <c r="F305" s="7"/>
      <c r="G305" s="7"/>
      <c r="H305" s="7"/>
      <c r="I305" s="10"/>
    </row>
    <row r="306" spans="2:9" x14ac:dyDescent="0.25">
      <c r="B306" s="4"/>
      <c r="C306" s="16"/>
      <c r="D306" s="16"/>
      <c r="E306" s="5"/>
      <c r="F306" s="7"/>
      <c r="G306" s="7"/>
      <c r="H306" s="7"/>
      <c r="I306" s="10"/>
    </row>
    <row r="307" spans="2:9" x14ac:dyDescent="0.25">
      <c r="B307" s="4"/>
      <c r="C307" s="16"/>
      <c r="D307" s="16"/>
      <c r="E307" s="5"/>
      <c r="F307" s="7"/>
      <c r="G307" s="7"/>
      <c r="H307" s="7"/>
      <c r="I307" s="10"/>
    </row>
    <row r="308" spans="2:9" x14ac:dyDescent="0.25">
      <c r="B308" s="4"/>
      <c r="C308" s="16"/>
      <c r="D308" s="16"/>
      <c r="E308" s="5"/>
      <c r="F308" s="7"/>
      <c r="G308" s="7"/>
      <c r="H308" s="7"/>
      <c r="I308" s="10"/>
    </row>
    <row r="309" spans="2:9" x14ac:dyDescent="0.25">
      <c r="B309" s="4"/>
      <c r="C309" s="16"/>
      <c r="D309" s="16"/>
      <c r="E309" s="5"/>
      <c r="F309" s="7"/>
      <c r="G309" s="7"/>
      <c r="H309" s="7"/>
      <c r="I309" s="10"/>
    </row>
    <row r="310" spans="2:9" x14ac:dyDescent="0.25">
      <c r="B310" s="4"/>
      <c r="C310" s="16"/>
      <c r="D310" s="16"/>
      <c r="E310" s="6"/>
      <c r="F310" s="7"/>
      <c r="G310" s="7"/>
      <c r="H310" s="7"/>
      <c r="I310" s="10"/>
    </row>
    <row r="311" spans="2:9" x14ac:dyDescent="0.25">
      <c r="B311" s="4"/>
      <c r="C311" s="16"/>
      <c r="D311" s="16"/>
      <c r="E311" s="6"/>
      <c r="F311" s="7"/>
      <c r="G311" s="7"/>
      <c r="H311" s="7"/>
      <c r="I311" s="10"/>
    </row>
    <row r="312" spans="2:9" x14ac:dyDescent="0.25">
      <c r="B312" s="4"/>
      <c r="C312" s="16"/>
      <c r="D312" s="16"/>
      <c r="E312" s="6"/>
      <c r="F312" s="7"/>
      <c r="G312" s="7"/>
      <c r="H312" s="7"/>
      <c r="I312" s="10"/>
    </row>
    <row r="313" spans="2:9" x14ac:dyDescent="0.25">
      <c r="B313" s="4"/>
      <c r="C313" s="16"/>
      <c r="D313" s="16"/>
      <c r="E313" s="6"/>
      <c r="F313" s="7"/>
      <c r="G313" s="7"/>
      <c r="H313" s="7"/>
      <c r="I313" s="10"/>
    </row>
    <row r="314" spans="2:9" x14ac:dyDescent="0.25">
      <c r="B314" s="4"/>
      <c r="C314" s="16"/>
      <c r="D314" s="16"/>
      <c r="E314" s="6"/>
      <c r="F314" s="7"/>
      <c r="G314" s="7"/>
      <c r="H314" s="7"/>
      <c r="I314" s="10"/>
    </row>
    <row r="315" spans="2:9" x14ac:dyDescent="0.25">
      <c r="B315" s="4"/>
      <c r="C315" s="16"/>
      <c r="D315" s="16"/>
      <c r="E315" s="6"/>
      <c r="F315" s="7"/>
      <c r="G315" s="7"/>
      <c r="H315" s="7"/>
      <c r="I315" s="10"/>
    </row>
    <row r="316" spans="2:9" x14ac:dyDescent="0.25">
      <c r="B316" s="4"/>
      <c r="C316" s="16"/>
      <c r="D316" s="16"/>
      <c r="E316" s="5"/>
      <c r="F316" s="7"/>
      <c r="G316" s="7"/>
      <c r="H316" s="7"/>
      <c r="I316" s="10"/>
    </row>
    <row r="317" spans="2:9" x14ac:dyDescent="0.25">
      <c r="B317" s="4"/>
      <c r="C317" s="16"/>
      <c r="D317" s="16"/>
      <c r="E317" s="6"/>
      <c r="F317" s="7"/>
      <c r="G317" s="7"/>
      <c r="H317" s="7"/>
      <c r="I317" s="10"/>
    </row>
    <row r="318" spans="2:9" x14ac:dyDescent="0.25">
      <c r="B318" s="4"/>
      <c r="C318" s="16"/>
      <c r="D318" s="16"/>
      <c r="E318" s="5"/>
      <c r="F318" s="7"/>
      <c r="G318" s="7"/>
      <c r="H318" s="7"/>
      <c r="I318" s="10"/>
    </row>
    <row r="319" spans="2:9" x14ac:dyDescent="0.25">
      <c r="B319" s="4"/>
      <c r="C319" s="16"/>
      <c r="D319" s="16"/>
      <c r="E319" s="8"/>
      <c r="F319" s="7"/>
      <c r="G319" s="7"/>
      <c r="H319" s="7"/>
      <c r="I319" s="10"/>
    </row>
    <row r="320" spans="2:9" x14ac:dyDescent="0.25">
      <c r="B320" s="4"/>
      <c r="C320" s="16"/>
      <c r="D320" s="16"/>
      <c r="E320" s="5"/>
      <c r="F320" s="7"/>
      <c r="G320" s="7"/>
      <c r="H320" s="7"/>
      <c r="I320" s="10"/>
    </row>
    <row r="321" spans="2:9" x14ac:dyDescent="0.25">
      <c r="B321" s="4"/>
      <c r="C321" s="16"/>
      <c r="D321" s="16"/>
      <c r="E321" s="6"/>
      <c r="F321" s="7"/>
      <c r="G321" s="7"/>
      <c r="H321" s="7"/>
      <c r="I321" s="10"/>
    </row>
    <row r="322" spans="2:9" x14ac:dyDescent="0.25">
      <c r="B322" s="4"/>
      <c r="C322" s="16"/>
      <c r="D322" s="16"/>
      <c r="E322" s="5"/>
      <c r="F322" s="7"/>
      <c r="G322" s="7"/>
      <c r="H322" s="7"/>
      <c r="I322" s="10"/>
    </row>
    <row r="323" spans="2:9" x14ac:dyDescent="0.25">
      <c r="B323" s="4"/>
      <c r="C323" s="16"/>
      <c r="D323" s="16"/>
      <c r="E323" s="5"/>
      <c r="F323" s="7"/>
      <c r="G323" s="7"/>
      <c r="H323" s="7"/>
      <c r="I323" s="10"/>
    </row>
    <row r="324" spans="2:9" x14ac:dyDescent="0.25">
      <c r="B324" s="4"/>
      <c r="C324" s="16"/>
      <c r="D324" s="16"/>
      <c r="E324" s="5"/>
      <c r="F324" s="7"/>
      <c r="G324" s="7"/>
      <c r="H324" s="7"/>
      <c r="I324" s="10"/>
    </row>
    <row r="325" spans="2:9" x14ac:dyDescent="0.25">
      <c r="B325" s="4"/>
      <c r="C325" s="16"/>
      <c r="D325" s="16"/>
      <c r="E325" s="5"/>
      <c r="F325" s="7"/>
      <c r="G325" s="7"/>
      <c r="H325" s="7"/>
      <c r="I325" s="10"/>
    </row>
    <row r="326" spans="2:9" x14ac:dyDescent="0.25">
      <c r="B326" s="4"/>
      <c r="C326" s="16"/>
      <c r="D326" s="16"/>
      <c r="E326" s="5"/>
      <c r="F326" s="7"/>
      <c r="G326" s="7"/>
      <c r="H326" s="7"/>
      <c r="I326" s="10"/>
    </row>
    <row r="327" spans="2:9" x14ac:dyDescent="0.25">
      <c r="B327" s="4"/>
      <c r="C327" s="16"/>
      <c r="D327" s="16"/>
      <c r="E327" s="5"/>
      <c r="F327" s="7"/>
      <c r="G327" s="7"/>
      <c r="H327" s="7"/>
      <c r="I327" s="10"/>
    </row>
    <row r="328" spans="2:9" x14ac:dyDescent="0.25">
      <c r="B328" s="4"/>
      <c r="C328" s="16"/>
      <c r="D328" s="16"/>
      <c r="E328" s="5"/>
      <c r="F328" s="7"/>
      <c r="G328" s="7"/>
      <c r="H328" s="7"/>
      <c r="I328" s="10"/>
    </row>
    <row r="329" spans="2:9" x14ac:dyDescent="0.25">
      <c r="B329" s="4"/>
      <c r="C329" s="16"/>
      <c r="D329" s="16"/>
      <c r="E329" s="5"/>
      <c r="F329" s="7"/>
      <c r="G329" s="7"/>
      <c r="H329" s="7"/>
      <c r="I329" s="10"/>
    </row>
    <row r="330" spans="2:9" x14ac:dyDescent="0.25">
      <c r="B330" s="4"/>
      <c r="C330" s="16"/>
      <c r="D330" s="16"/>
      <c r="E330" s="5"/>
      <c r="F330" s="7"/>
      <c r="G330" s="7"/>
      <c r="H330" s="7"/>
      <c r="I330" s="10"/>
    </row>
    <row r="331" spans="2:9" x14ac:dyDescent="0.25">
      <c r="B331" s="4"/>
      <c r="C331" s="16"/>
      <c r="D331" s="16"/>
      <c r="E331" s="6"/>
      <c r="F331" s="7"/>
      <c r="G331" s="7"/>
      <c r="H331" s="7"/>
      <c r="I331" s="10"/>
    </row>
    <row r="332" spans="2:9" x14ac:dyDescent="0.25">
      <c r="B332" s="4"/>
      <c r="C332" s="16"/>
      <c r="D332" s="16"/>
      <c r="E332" s="6"/>
      <c r="F332" s="7"/>
      <c r="G332" s="7"/>
      <c r="H332" s="7"/>
      <c r="I332" s="10"/>
    </row>
    <row r="333" spans="2:9" x14ac:dyDescent="0.25">
      <c r="B333" s="4"/>
      <c r="C333" s="16"/>
      <c r="D333" s="16"/>
      <c r="E333" s="6"/>
      <c r="F333" s="7"/>
      <c r="G333" s="7"/>
      <c r="H333" s="7"/>
      <c r="I333" s="10"/>
    </row>
    <row r="334" spans="2:9" x14ac:dyDescent="0.25">
      <c r="B334" s="4"/>
      <c r="C334" s="16"/>
      <c r="D334" s="16"/>
      <c r="E334" s="6"/>
      <c r="F334" s="7"/>
      <c r="G334" s="7"/>
      <c r="H334" s="7"/>
      <c r="I334" s="10"/>
    </row>
    <row r="335" spans="2:9" x14ac:dyDescent="0.25">
      <c r="B335" s="4"/>
      <c r="C335" s="16"/>
      <c r="D335" s="16"/>
      <c r="E335" s="6"/>
      <c r="F335" s="7"/>
      <c r="G335" s="7"/>
      <c r="H335" s="7"/>
      <c r="I335" s="10"/>
    </row>
    <row r="336" spans="2:9" x14ac:dyDescent="0.25">
      <c r="B336" s="4"/>
      <c r="C336" s="16"/>
      <c r="D336" s="16"/>
      <c r="E336" s="6"/>
      <c r="F336" s="7"/>
      <c r="G336" s="7"/>
      <c r="H336" s="7"/>
      <c r="I336" s="10"/>
    </row>
    <row r="337" spans="2:9" x14ac:dyDescent="0.25">
      <c r="B337" s="4"/>
      <c r="C337" s="16"/>
      <c r="D337" s="16"/>
      <c r="E337" s="5"/>
      <c r="F337" s="7"/>
      <c r="G337" s="7"/>
      <c r="H337" s="7"/>
      <c r="I337" s="10"/>
    </row>
    <row r="338" spans="2:9" x14ac:dyDescent="0.25">
      <c r="B338" s="4"/>
      <c r="C338" s="16"/>
      <c r="D338" s="16"/>
      <c r="E338" s="6"/>
      <c r="F338" s="7"/>
      <c r="G338" s="7"/>
      <c r="H338" s="7"/>
      <c r="I338" s="10"/>
    </row>
    <row r="339" spans="2:9" x14ac:dyDescent="0.25">
      <c r="B339" s="4"/>
      <c r="C339" s="16"/>
      <c r="D339" s="16"/>
      <c r="E339" s="5"/>
      <c r="F339" s="7"/>
      <c r="G339" s="7"/>
      <c r="H339" s="7"/>
      <c r="I339" s="10"/>
    </row>
    <row r="340" spans="2:9" x14ac:dyDescent="0.25">
      <c r="B340" s="4"/>
      <c r="C340" s="16"/>
      <c r="D340" s="16"/>
      <c r="E340" s="8"/>
      <c r="F340" s="7"/>
      <c r="G340" s="7"/>
      <c r="H340" s="7"/>
      <c r="I340" s="10"/>
    </row>
    <row r="341" spans="2:9" x14ac:dyDescent="0.25">
      <c r="B341" s="4"/>
      <c r="C341" s="16"/>
      <c r="D341" s="16"/>
      <c r="E341" s="5"/>
      <c r="F341" s="7"/>
      <c r="G341" s="7"/>
      <c r="H341" s="7"/>
      <c r="I341" s="10"/>
    </row>
    <row r="342" spans="2:9" x14ac:dyDescent="0.25">
      <c r="B342" s="4"/>
      <c r="C342" s="16"/>
      <c r="D342" s="16"/>
      <c r="E342" s="6"/>
      <c r="F342" s="7"/>
      <c r="G342" s="7"/>
      <c r="H342" s="7"/>
      <c r="I342" s="10"/>
    </row>
    <row r="343" spans="2:9" x14ac:dyDescent="0.25">
      <c r="B343" s="4"/>
      <c r="C343" s="16"/>
      <c r="D343" s="16"/>
      <c r="E343" s="5"/>
      <c r="F343" s="7"/>
      <c r="G343" s="7"/>
      <c r="H343" s="7"/>
      <c r="I343" s="10"/>
    </row>
    <row r="344" spans="2:9" x14ac:dyDescent="0.25">
      <c r="B344" s="4"/>
      <c r="C344" s="16"/>
      <c r="D344" s="16"/>
      <c r="E344" s="5"/>
      <c r="F344" s="7"/>
      <c r="G344" s="7"/>
      <c r="H344" s="7"/>
      <c r="I344" s="10"/>
    </row>
    <row r="345" spans="2:9" x14ac:dyDescent="0.25">
      <c r="B345" s="4"/>
      <c r="C345" s="16"/>
      <c r="D345" s="16"/>
      <c r="E345" s="5"/>
      <c r="F345" s="7"/>
      <c r="G345" s="7"/>
      <c r="H345" s="7"/>
      <c r="I345" s="10"/>
    </row>
    <row r="346" spans="2:9" x14ac:dyDescent="0.25">
      <c r="B346" s="4"/>
      <c r="C346" s="16"/>
      <c r="D346" s="16"/>
      <c r="E346" s="5"/>
      <c r="F346" s="7"/>
      <c r="G346" s="7"/>
      <c r="H346" s="7"/>
      <c r="I346" s="10"/>
    </row>
    <row r="347" spans="2:9" x14ac:dyDescent="0.25">
      <c r="B347" s="4"/>
      <c r="C347" s="16"/>
      <c r="D347" s="16"/>
      <c r="E347" s="5"/>
      <c r="F347" s="7"/>
      <c r="G347" s="7"/>
      <c r="H347" s="7"/>
      <c r="I347" s="10"/>
    </row>
    <row r="348" spans="2:9" x14ac:dyDescent="0.25">
      <c r="B348" s="4"/>
      <c r="C348" s="16"/>
      <c r="D348" s="16"/>
      <c r="E348" s="5"/>
      <c r="F348" s="7"/>
      <c r="G348" s="7"/>
      <c r="H348" s="7"/>
      <c r="I348" s="10"/>
    </row>
    <row r="349" spans="2:9" x14ac:dyDescent="0.25">
      <c r="B349" s="4"/>
      <c r="C349" s="16"/>
      <c r="D349" s="16"/>
      <c r="E349" s="5"/>
      <c r="F349" s="7"/>
      <c r="G349" s="7"/>
      <c r="H349" s="7"/>
      <c r="I349" s="10"/>
    </row>
    <row r="350" spans="2:9" x14ac:dyDescent="0.25">
      <c r="B350" s="4"/>
      <c r="C350" s="16"/>
      <c r="D350" s="16"/>
      <c r="E350" s="5"/>
      <c r="F350" s="7"/>
      <c r="G350" s="7"/>
      <c r="H350" s="7"/>
      <c r="I350" s="10"/>
    </row>
    <row r="351" spans="2:9" x14ac:dyDescent="0.25">
      <c r="B351" s="4"/>
      <c r="C351" s="16"/>
      <c r="D351" s="16"/>
      <c r="E351" s="5"/>
      <c r="F351" s="7"/>
      <c r="G351" s="7"/>
      <c r="H351" s="7"/>
      <c r="I351" s="10"/>
    </row>
    <row r="352" spans="2:9" x14ac:dyDescent="0.25">
      <c r="B352" s="4"/>
      <c r="C352" s="16"/>
      <c r="D352" s="16"/>
      <c r="E352" s="6"/>
      <c r="F352" s="7"/>
      <c r="G352" s="7"/>
      <c r="H352" s="7"/>
      <c r="I352" s="10"/>
    </row>
    <row r="353" spans="2:9" x14ac:dyDescent="0.25">
      <c r="B353" s="4"/>
      <c r="C353" s="16"/>
      <c r="D353" s="16"/>
      <c r="E353" s="6"/>
      <c r="F353" s="7"/>
      <c r="G353" s="7"/>
      <c r="H353" s="7"/>
      <c r="I353" s="10"/>
    </row>
    <row r="354" spans="2:9" x14ac:dyDescent="0.25">
      <c r="B354" s="4"/>
      <c r="C354" s="16"/>
      <c r="D354" s="16"/>
      <c r="E354" s="6"/>
      <c r="F354" s="7"/>
      <c r="G354" s="7"/>
      <c r="H354" s="7"/>
      <c r="I354" s="10"/>
    </row>
    <row r="355" spans="2:9" x14ac:dyDescent="0.25">
      <c r="B355" s="4"/>
      <c r="C355" s="16"/>
      <c r="D355" s="16"/>
      <c r="E355" s="6"/>
      <c r="F355" s="7"/>
      <c r="G355" s="7"/>
      <c r="H355" s="7"/>
      <c r="I355" s="10"/>
    </row>
    <row r="356" spans="2:9" x14ac:dyDescent="0.25">
      <c r="B356" s="4"/>
      <c r="C356" s="16"/>
      <c r="D356" s="16"/>
      <c r="E356" s="6"/>
      <c r="F356" s="7"/>
      <c r="G356" s="7"/>
      <c r="H356" s="7"/>
      <c r="I356" s="10"/>
    </row>
    <row r="357" spans="2:9" x14ac:dyDescent="0.25">
      <c r="B357" s="4"/>
      <c r="C357" s="16"/>
      <c r="D357" s="16"/>
      <c r="E357" s="6"/>
      <c r="F357" s="7"/>
      <c r="G357" s="7"/>
      <c r="H357" s="7"/>
      <c r="I357" s="10"/>
    </row>
    <row r="358" spans="2:9" x14ac:dyDescent="0.25">
      <c r="B358" s="4"/>
      <c r="C358" s="16"/>
      <c r="D358" s="16"/>
      <c r="E358" s="5"/>
      <c r="F358" s="7"/>
      <c r="G358" s="7"/>
      <c r="H358" s="7"/>
      <c r="I358" s="10"/>
    </row>
    <row r="359" spans="2:9" x14ac:dyDescent="0.25">
      <c r="B359" s="4"/>
      <c r="C359" s="16"/>
      <c r="D359" s="16"/>
      <c r="E359" s="6"/>
      <c r="F359" s="7"/>
      <c r="G359" s="7"/>
      <c r="H359" s="7"/>
      <c r="I359" s="10"/>
    </row>
    <row r="360" spans="2:9" x14ac:dyDescent="0.25">
      <c r="B360" s="4"/>
      <c r="C360" s="16"/>
      <c r="D360" s="16"/>
      <c r="E360" s="5"/>
      <c r="F360" s="7"/>
      <c r="G360" s="7"/>
      <c r="H360" s="7"/>
      <c r="I360" s="10"/>
    </row>
    <row r="361" spans="2:9" x14ac:dyDescent="0.25">
      <c r="B361" s="4"/>
      <c r="C361" s="16"/>
      <c r="D361" s="16"/>
      <c r="E361" s="8"/>
      <c r="F361" s="7"/>
      <c r="G361" s="7"/>
      <c r="H361" s="7"/>
      <c r="I361" s="10"/>
    </row>
    <row r="362" spans="2:9" x14ac:dyDescent="0.25">
      <c r="B362" s="4"/>
      <c r="C362" s="16"/>
      <c r="D362" s="16"/>
      <c r="E362" s="5"/>
      <c r="F362" s="7"/>
      <c r="G362" s="7"/>
      <c r="H362" s="7"/>
      <c r="I362" s="10"/>
    </row>
    <row r="363" spans="2:9" x14ac:dyDescent="0.25">
      <c r="B363" s="4"/>
      <c r="C363" s="16"/>
      <c r="D363" s="16"/>
      <c r="E363" s="6"/>
      <c r="F363" s="7"/>
      <c r="G363" s="7"/>
      <c r="H363" s="7"/>
      <c r="I363" s="10"/>
    </row>
    <row r="364" spans="2:9" x14ac:dyDescent="0.25">
      <c r="B364" s="4"/>
      <c r="C364" s="16"/>
      <c r="D364" s="16"/>
      <c r="E364" s="5"/>
      <c r="F364" s="7"/>
      <c r="G364" s="7"/>
      <c r="H364" s="7"/>
      <c r="I364" s="10"/>
    </row>
    <row r="365" spans="2:9" x14ac:dyDescent="0.25">
      <c r="B365" s="4"/>
      <c r="C365" s="16"/>
      <c r="D365" s="16"/>
      <c r="E365" s="5"/>
      <c r="F365" s="7"/>
      <c r="G365" s="7"/>
      <c r="H365" s="7"/>
      <c r="I365" s="10"/>
    </row>
    <row r="366" spans="2:9" x14ac:dyDescent="0.25">
      <c r="B366" s="4"/>
      <c r="C366" s="16"/>
      <c r="D366" s="16"/>
      <c r="E366" s="5"/>
      <c r="F366" s="7"/>
      <c r="G366" s="7"/>
      <c r="H366" s="7"/>
      <c r="I366" s="10"/>
    </row>
    <row r="367" spans="2:9" x14ac:dyDescent="0.25">
      <c r="B367" s="4"/>
      <c r="C367" s="16"/>
      <c r="D367" s="16"/>
      <c r="E367" s="5"/>
      <c r="F367" s="7"/>
      <c r="G367" s="7"/>
      <c r="H367" s="7"/>
      <c r="I367" s="10"/>
    </row>
    <row r="368" spans="2:9" x14ac:dyDescent="0.25">
      <c r="B368" s="4"/>
      <c r="C368" s="16"/>
      <c r="D368" s="16"/>
      <c r="E368" s="5"/>
      <c r="F368" s="7"/>
      <c r="G368" s="7"/>
      <c r="H368" s="7"/>
      <c r="I368" s="10"/>
    </row>
    <row r="369" spans="2:9" x14ac:dyDescent="0.25">
      <c r="B369" s="4"/>
      <c r="C369" s="16"/>
      <c r="D369" s="16"/>
      <c r="E369" s="5"/>
      <c r="F369" s="7"/>
      <c r="G369" s="7"/>
      <c r="H369" s="7"/>
      <c r="I369" s="10"/>
    </row>
    <row r="370" spans="2:9" x14ac:dyDescent="0.25">
      <c r="B370" s="4"/>
      <c r="C370" s="16"/>
      <c r="D370" s="16"/>
      <c r="E370" s="5"/>
      <c r="F370" s="7"/>
      <c r="G370" s="7"/>
      <c r="H370" s="7"/>
      <c r="I370" s="10"/>
    </row>
    <row r="371" spans="2:9" x14ac:dyDescent="0.25">
      <c r="B371" s="4"/>
      <c r="C371" s="16"/>
      <c r="D371" s="16"/>
      <c r="E371" s="5"/>
      <c r="F371" s="7"/>
      <c r="G371" s="7"/>
      <c r="H371" s="7"/>
      <c r="I371" s="10"/>
    </row>
    <row r="372" spans="2:9" x14ac:dyDescent="0.25">
      <c r="B372" s="4"/>
      <c r="C372" s="16"/>
      <c r="D372" s="16"/>
      <c r="E372" s="5"/>
      <c r="F372" s="7"/>
      <c r="G372" s="7"/>
      <c r="H372" s="7"/>
      <c r="I372" s="10"/>
    </row>
    <row r="373" spans="2:9" x14ac:dyDescent="0.25">
      <c r="B373" s="4"/>
      <c r="C373" s="16"/>
      <c r="D373" s="16"/>
      <c r="E373" s="6"/>
      <c r="F373" s="7"/>
      <c r="G373" s="7"/>
      <c r="H373" s="7"/>
      <c r="I373" s="10"/>
    </row>
    <row r="374" spans="2:9" x14ac:dyDescent="0.25">
      <c r="B374" s="4"/>
      <c r="C374" s="16"/>
      <c r="D374" s="16"/>
      <c r="E374" s="6"/>
      <c r="F374" s="7"/>
      <c r="G374" s="7"/>
      <c r="H374" s="7"/>
      <c r="I374" s="10"/>
    </row>
    <row r="375" spans="2:9" x14ac:dyDescent="0.25">
      <c r="B375" s="4"/>
      <c r="C375" s="16"/>
      <c r="D375" s="16"/>
      <c r="E375" s="6"/>
      <c r="F375" s="7"/>
      <c r="G375" s="7"/>
      <c r="H375" s="7"/>
      <c r="I375" s="10"/>
    </row>
    <row r="376" spans="2:9" x14ac:dyDescent="0.25">
      <c r="B376" s="4"/>
      <c r="C376" s="16"/>
      <c r="D376" s="16"/>
      <c r="E376" s="6"/>
      <c r="F376" s="7"/>
      <c r="G376" s="7"/>
      <c r="H376" s="7"/>
      <c r="I376" s="10"/>
    </row>
    <row r="377" spans="2:9" x14ac:dyDescent="0.25">
      <c r="B377" s="4"/>
      <c r="C377" s="16"/>
      <c r="D377" s="16"/>
      <c r="E377" s="6"/>
      <c r="F377" s="7"/>
      <c r="G377" s="7"/>
      <c r="H377" s="7"/>
      <c r="I377" s="10"/>
    </row>
    <row r="378" spans="2:9" x14ac:dyDescent="0.25">
      <c r="B378" s="4"/>
      <c r="C378" s="16"/>
      <c r="D378" s="16"/>
      <c r="E378" s="6"/>
      <c r="F378" s="7"/>
      <c r="G378" s="7"/>
      <c r="H378" s="7"/>
      <c r="I378" s="10"/>
    </row>
    <row r="379" spans="2:9" x14ac:dyDescent="0.25">
      <c r="B379" s="4"/>
      <c r="C379" s="16"/>
      <c r="D379" s="16"/>
      <c r="E379" s="5"/>
      <c r="F379" s="7"/>
      <c r="G379" s="7"/>
      <c r="H379" s="7"/>
      <c r="I379" s="10"/>
    </row>
    <row r="380" spans="2:9" x14ac:dyDescent="0.25">
      <c r="B380" s="4"/>
      <c r="C380" s="16"/>
      <c r="D380" s="16"/>
      <c r="E380" s="6"/>
      <c r="F380" s="7"/>
      <c r="G380" s="7"/>
      <c r="H380" s="7"/>
      <c r="I380" s="10"/>
    </row>
    <row r="381" spans="2:9" x14ac:dyDescent="0.25">
      <c r="B381" s="4"/>
      <c r="C381" s="16"/>
      <c r="D381" s="16"/>
      <c r="E381" s="5"/>
      <c r="F381" s="7"/>
      <c r="G381" s="7"/>
      <c r="H381" s="7"/>
      <c r="I381" s="10"/>
    </row>
    <row r="382" spans="2:9" x14ac:dyDescent="0.25">
      <c r="B382" s="4"/>
      <c r="C382" s="16"/>
      <c r="D382" s="16"/>
      <c r="E382" s="8"/>
      <c r="F382" s="7"/>
      <c r="G382" s="7"/>
      <c r="H382" s="7"/>
      <c r="I382" s="10"/>
    </row>
    <row r="383" spans="2:9" x14ac:dyDescent="0.25">
      <c r="B383" s="4"/>
      <c r="C383" s="16"/>
      <c r="D383" s="16"/>
      <c r="E383" s="5"/>
      <c r="F383" s="7"/>
      <c r="G383" s="7"/>
      <c r="H383" s="7"/>
      <c r="I383" s="10"/>
    </row>
    <row r="384" spans="2:9" x14ac:dyDescent="0.25">
      <c r="B384" s="4"/>
      <c r="C384" s="16"/>
      <c r="D384" s="16"/>
      <c r="E384" s="6"/>
      <c r="F384" s="7"/>
      <c r="G384" s="7"/>
      <c r="H384" s="7"/>
      <c r="I384" s="10"/>
    </row>
    <row r="385" spans="2:9" x14ac:dyDescent="0.25">
      <c r="B385" s="4"/>
      <c r="C385" s="16"/>
      <c r="D385" s="16"/>
      <c r="E385" s="5"/>
      <c r="F385" s="7"/>
      <c r="G385" s="7"/>
      <c r="H385" s="7"/>
      <c r="I385" s="10"/>
    </row>
    <row r="386" spans="2:9" x14ac:dyDescent="0.25">
      <c r="B386" s="4"/>
      <c r="C386" s="16"/>
      <c r="D386" s="16"/>
      <c r="E386" s="5"/>
      <c r="F386" s="7"/>
      <c r="G386" s="7"/>
      <c r="H386" s="7"/>
      <c r="I386" s="10"/>
    </row>
    <row r="387" spans="2:9" x14ac:dyDescent="0.25">
      <c r="B387" s="4"/>
      <c r="C387" s="16"/>
      <c r="D387" s="16"/>
      <c r="E387" s="5"/>
      <c r="F387" s="7"/>
      <c r="G387" s="7"/>
      <c r="H387" s="7"/>
      <c r="I387" s="10"/>
    </row>
    <row r="388" spans="2:9" x14ac:dyDescent="0.25">
      <c r="B388" s="4"/>
      <c r="C388" s="16"/>
      <c r="D388" s="16"/>
      <c r="E388" s="5"/>
      <c r="F388" s="7"/>
      <c r="G388" s="7"/>
      <c r="H388" s="7"/>
      <c r="I388" s="10"/>
    </row>
    <row r="389" spans="2:9" x14ac:dyDescent="0.25">
      <c r="B389" s="4"/>
      <c r="C389" s="16"/>
      <c r="D389" s="16"/>
      <c r="E389" s="5"/>
      <c r="F389" s="7"/>
      <c r="G389" s="7"/>
      <c r="H389" s="7"/>
      <c r="I389" s="10"/>
    </row>
    <row r="390" spans="2:9" x14ac:dyDescent="0.25">
      <c r="B390" s="4"/>
      <c r="C390" s="16"/>
      <c r="D390" s="16"/>
      <c r="E390" s="5"/>
      <c r="F390" s="7"/>
      <c r="G390" s="7"/>
      <c r="H390" s="7"/>
      <c r="I390" s="10"/>
    </row>
    <row r="391" spans="2:9" x14ac:dyDescent="0.25">
      <c r="B391" s="4"/>
      <c r="C391" s="16"/>
      <c r="D391" s="16"/>
      <c r="E391" s="5"/>
      <c r="F391" s="7"/>
      <c r="G391" s="7"/>
      <c r="H391" s="7"/>
      <c r="I391" s="10"/>
    </row>
    <row r="392" spans="2:9" x14ac:dyDescent="0.25">
      <c r="B392" s="4"/>
      <c r="C392" s="16"/>
      <c r="D392" s="16"/>
      <c r="E392" s="5"/>
      <c r="F392" s="7"/>
      <c r="G392" s="7"/>
      <c r="H392" s="7"/>
      <c r="I392" s="10"/>
    </row>
    <row r="393" spans="2:9" x14ac:dyDescent="0.25">
      <c r="B393" s="4"/>
      <c r="C393" s="16"/>
      <c r="D393" s="16"/>
      <c r="E393" s="5"/>
      <c r="F393" s="7"/>
      <c r="G393" s="7"/>
      <c r="H393" s="7"/>
      <c r="I393" s="10"/>
    </row>
    <row r="394" spans="2:9" x14ac:dyDescent="0.25">
      <c r="B394" s="4"/>
      <c r="C394" s="16"/>
      <c r="D394" s="16"/>
      <c r="E394" s="6"/>
      <c r="F394" s="7"/>
      <c r="G394" s="7"/>
      <c r="H394" s="7"/>
      <c r="I394" s="10"/>
    </row>
    <row r="395" spans="2:9" x14ac:dyDescent="0.25">
      <c r="B395" s="4"/>
      <c r="C395" s="16"/>
      <c r="D395" s="16"/>
      <c r="E395" s="6"/>
      <c r="F395" s="7"/>
      <c r="G395" s="7"/>
      <c r="H395" s="7"/>
      <c r="I395" s="10"/>
    </row>
    <row r="396" spans="2:9" x14ac:dyDescent="0.25">
      <c r="B396" s="4"/>
      <c r="C396" s="16"/>
      <c r="D396" s="16"/>
      <c r="E396" s="6"/>
      <c r="F396" s="7"/>
      <c r="G396" s="7"/>
      <c r="H396" s="7"/>
      <c r="I396" s="10"/>
    </row>
    <row r="397" spans="2:9" x14ac:dyDescent="0.25">
      <c r="B397" s="4"/>
      <c r="C397" s="16"/>
      <c r="D397" s="16"/>
      <c r="E397" s="6"/>
      <c r="F397" s="7"/>
      <c r="G397" s="7"/>
      <c r="H397" s="7"/>
      <c r="I397" s="10"/>
    </row>
    <row r="398" spans="2:9" x14ac:dyDescent="0.25">
      <c r="B398" s="4"/>
      <c r="C398" s="16"/>
      <c r="D398" s="16"/>
      <c r="E398" s="6"/>
      <c r="F398" s="7"/>
      <c r="G398" s="7"/>
      <c r="H398" s="7"/>
      <c r="I398" s="10"/>
    </row>
    <row r="399" spans="2:9" x14ac:dyDescent="0.25">
      <c r="B399" s="4"/>
      <c r="C399" s="16"/>
      <c r="D399" s="16"/>
      <c r="E399" s="6"/>
      <c r="F399" s="7"/>
      <c r="G399" s="7"/>
      <c r="H399" s="7"/>
      <c r="I399" s="10"/>
    </row>
    <row r="400" spans="2:9" x14ac:dyDescent="0.25">
      <c r="B400" s="4"/>
      <c r="C400" s="16"/>
      <c r="D400" s="16"/>
      <c r="E400" s="5"/>
      <c r="F400" s="7"/>
      <c r="G400" s="7"/>
      <c r="H400" s="7"/>
      <c r="I400" s="10"/>
    </row>
    <row r="401" spans="2:9" x14ac:dyDescent="0.25">
      <c r="B401" s="4"/>
      <c r="C401" s="16"/>
      <c r="D401" s="16"/>
      <c r="E401" s="6"/>
      <c r="F401" s="7"/>
      <c r="G401" s="7"/>
      <c r="H401" s="7"/>
      <c r="I401" s="10"/>
    </row>
    <row r="402" spans="2:9" x14ac:dyDescent="0.25">
      <c r="B402" s="4"/>
      <c r="C402" s="16"/>
      <c r="D402" s="16"/>
      <c r="E402" s="5"/>
      <c r="F402" s="7"/>
      <c r="G402" s="7"/>
      <c r="H402" s="7"/>
      <c r="I402" s="10"/>
    </row>
    <row r="403" spans="2:9" x14ac:dyDescent="0.25">
      <c r="B403" s="4"/>
      <c r="C403" s="16"/>
      <c r="D403" s="16"/>
      <c r="E403" s="8"/>
      <c r="F403" s="7"/>
      <c r="G403" s="7"/>
      <c r="H403" s="7"/>
      <c r="I403" s="10"/>
    </row>
    <row r="404" spans="2:9" x14ac:dyDescent="0.25">
      <c r="B404" s="4"/>
      <c r="C404" s="16"/>
      <c r="D404" s="16"/>
      <c r="E404" s="5"/>
      <c r="F404" s="7"/>
      <c r="G404" s="7"/>
      <c r="H404" s="7"/>
      <c r="I404" s="10"/>
    </row>
    <row r="405" spans="2:9" x14ac:dyDescent="0.25">
      <c r="B405" s="4"/>
      <c r="C405" s="16"/>
      <c r="D405" s="16"/>
      <c r="E405" s="6"/>
      <c r="F405" s="7"/>
      <c r="G405" s="7"/>
      <c r="H405" s="7"/>
      <c r="I405" s="10"/>
    </row>
    <row r="406" spans="2:9" x14ac:dyDescent="0.25">
      <c r="B406" s="4"/>
      <c r="C406" s="16"/>
      <c r="D406" s="16"/>
      <c r="E406" s="5"/>
      <c r="F406" s="7"/>
      <c r="G406" s="7"/>
      <c r="H406" s="7"/>
      <c r="I406" s="10"/>
    </row>
    <row r="407" spans="2:9" x14ac:dyDescent="0.25">
      <c r="B407" s="4"/>
      <c r="C407" s="16"/>
      <c r="D407" s="16"/>
      <c r="E407" s="5"/>
      <c r="F407" s="7"/>
      <c r="G407" s="7"/>
      <c r="H407" s="7"/>
      <c r="I407" s="10"/>
    </row>
    <row r="408" spans="2:9" x14ac:dyDescent="0.25">
      <c r="B408" s="4"/>
      <c r="C408" s="16"/>
      <c r="D408" s="16"/>
      <c r="E408" s="5"/>
      <c r="F408" s="7"/>
      <c r="G408" s="7"/>
      <c r="H408" s="7"/>
      <c r="I408" s="10"/>
    </row>
    <row r="409" spans="2:9" x14ac:dyDescent="0.25">
      <c r="B409" s="4"/>
      <c r="C409" s="16"/>
      <c r="D409" s="16"/>
      <c r="E409" s="5"/>
      <c r="F409" s="7"/>
      <c r="G409" s="7"/>
      <c r="H409" s="7"/>
      <c r="I409" s="10"/>
    </row>
    <row r="410" spans="2:9" x14ac:dyDescent="0.25">
      <c r="B410" s="4"/>
      <c r="C410" s="16"/>
      <c r="D410" s="16"/>
      <c r="E410" s="5"/>
      <c r="F410" s="7"/>
      <c r="G410" s="7"/>
      <c r="H410" s="7"/>
      <c r="I410" s="10"/>
    </row>
    <row r="411" spans="2:9" x14ac:dyDescent="0.25">
      <c r="B411" s="4"/>
      <c r="C411" s="16"/>
      <c r="D411" s="16"/>
      <c r="E411" s="5"/>
      <c r="F411" s="7"/>
      <c r="G411" s="7"/>
      <c r="H411" s="7"/>
      <c r="I411" s="10"/>
    </row>
    <row r="412" spans="2:9" x14ac:dyDescent="0.25">
      <c r="B412" s="4"/>
      <c r="C412" s="16"/>
      <c r="D412" s="16"/>
      <c r="E412" s="5"/>
      <c r="F412" s="7"/>
      <c r="G412" s="7"/>
      <c r="H412" s="7"/>
      <c r="I412" s="10"/>
    </row>
    <row r="413" spans="2:9" x14ac:dyDescent="0.25">
      <c r="B413" s="4"/>
      <c r="C413" s="16"/>
      <c r="D413" s="16"/>
      <c r="E413" s="5"/>
      <c r="F413" s="7"/>
      <c r="G413" s="7"/>
      <c r="H413" s="7"/>
      <c r="I413" s="10"/>
    </row>
    <row r="414" spans="2:9" x14ac:dyDescent="0.25">
      <c r="B414" s="4"/>
      <c r="C414" s="16"/>
      <c r="D414" s="16"/>
      <c r="E414" s="5"/>
      <c r="F414" s="7"/>
      <c r="G414" s="7"/>
      <c r="H414" s="7"/>
      <c r="I414" s="10"/>
    </row>
    <row r="415" spans="2:9" x14ac:dyDescent="0.25">
      <c r="B415" s="4"/>
      <c r="C415" s="16"/>
      <c r="D415" s="16"/>
      <c r="E415" s="6"/>
      <c r="F415" s="7"/>
      <c r="G415" s="7"/>
      <c r="H415" s="7"/>
      <c r="I415" s="10"/>
    </row>
    <row r="416" spans="2:9" x14ac:dyDescent="0.25">
      <c r="B416" s="4"/>
      <c r="C416" s="16"/>
      <c r="D416" s="16"/>
      <c r="E416" s="6"/>
      <c r="F416" s="7"/>
      <c r="G416" s="7"/>
      <c r="H416" s="7"/>
      <c r="I416" s="10"/>
    </row>
    <row r="417" spans="2:9" x14ac:dyDescent="0.25">
      <c r="B417" s="4"/>
      <c r="C417" s="16"/>
      <c r="D417" s="16"/>
      <c r="E417" s="6"/>
      <c r="F417" s="7"/>
      <c r="G417" s="7"/>
      <c r="H417" s="7"/>
      <c r="I417" s="10"/>
    </row>
    <row r="418" spans="2:9" x14ac:dyDescent="0.25">
      <c r="B418" s="4"/>
      <c r="C418" s="16"/>
      <c r="D418" s="16"/>
      <c r="E418" s="6"/>
      <c r="F418" s="7"/>
      <c r="G418" s="7"/>
      <c r="H418" s="7"/>
      <c r="I418" s="10"/>
    </row>
    <row r="419" spans="2:9" x14ac:dyDescent="0.25">
      <c r="B419" s="4"/>
      <c r="C419" s="16"/>
      <c r="D419" s="16"/>
      <c r="E419" s="6"/>
      <c r="F419" s="7"/>
      <c r="G419" s="7"/>
      <c r="H419" s="7"/>
      <c r="I419" s="10"/>
    </row>
    <row r="420" spans="2:9" x14ac:dyDescent="0.25">
      <c r="B420" s="4"/>
      <c r="C420" s="16"/>
      <c r="D420" s="16"/>
      <c r="E420" s="6"/>
      <c r="F420" s="7"/>
      <c r="G420" s="7"/>
      <c r="H420" s="7"/>
      <c r="I420" s="10"/>
    </row>
    <row r="421" spans="2:9" x14ac:dyDescent="0.25">
      <c r="B421" s="4"/>
      <c r="C421" s="16"/>
      <c r="D421" s="16"/>
      <c r="E421" s="5"/>
      <c r="F421" s="7"/>
      <c r="G421" s="7"/>
      <c r="H421" s="7"/>
      <c r="I421" s="10"/>
    </row>
    <row r="422" spans="2:9" x14ac:dyDescent="0.25">
      <c r="B422" s="4"/>
      <c r="C422" s="16"/>
      <c r="D422" s="16"/>
      <c r="E422" s="6"/>
      <c r="F422" s="7"/>
      <c r="G422" s="7"/>
      <c r="H422" s="7"/>
      <c r="I422" s="10"/>
    </row>
    <row r="423" spans="2:9" x14ac:dyDescent="0.25">
      <c r="B423" s="4"/>
      <c r="C423" s="16"/>
      <c r="D423" s="16"/>
      <c r="E423" s="5"/>
      <c r="F423" s="7"/>
      <c r="G423" s="7"/>
      <c r="H423" s="7"/>
      <c r="I423" s="10"/>
    </row>
    <row r="424" spans="2:9" x14ac:dyDescent="0.25">
      <c r="B424" s="4"/>
      <c r="C424" s="16"/>
      <c r="D424" s="16"/>
      <c r="E424" s="8"/>
      <c r="F424" s="7"/>
      <c r="G424" s="7"/>
      <c r="H424" s="7"/>
      <c r="I424" s="10"/>
    </row>
    <row r="425" spans="2:9" x14ac:dyDescent="0.25">
      <c r="B425" s="4"/>
      <c r="C425" s="16"/>
      <c r="D425" s="16"/>
      <c r="E425" s="5"/>
      <c r="F425" s="7"/>
      <c r="G425" s="7"/>
      <c r="H425" s="7"/>
      <c r="I425" s="10"/>
    </row>
    <row r="426" spans="2:9" x14ac:dyDescent="0.25">
      <c r="B426" s="4"/>
      <c r="C426" s="16"/>
      <c r="D426" s="16"/>
      <c r="E426" s="6"/>
      <c r="F426" s="7"/>
      <c r="G426" s="7"/>
      <c r="H426" s="7"/>
      <c r="I426" s="10"/>
    </row>
    <row r="427" spans="2:9" x14ac:dyDescent="0.25">
      <c r="B427" s="4"/>
      <c r="C427" s="16"/>
      <c r="D427" s="16"/>
      <c r="E427" s="5"/>
      <c r="F427" s="7"/>
      <c r="G427" s="7"/>
      <c r="H427" s="7"/>
      <c r="I427" s="10"/>
    </row>
    <row r="428" spans="2:9" x14ac:dyDescent="0.25">
      <c r="B428" s="4"/>
      <c r="C428" s="16"/>
      <c r="D428" s="16"/>
      <c r="E428" s="5"/>
      <c r="F428" s="7"/>
      <c r="G428" s="7"/>
      <c r="H428" s="7"/>
      <c r="I428" s="10"/>
    </row>
    <row r="429" spans="2:9" x14ac:dyDescent="0.25">
      <c r="B429" s="4"/>
      <c r="C429" s="16"/>
      <c r="D429" s="16"/>
      <c r="E429" s="5"/>
      <c r="F429" s="7"/>
      <c r="G429" s="7"/>
      <c r="H429" s="7"/>
      <c r="I429" s="10"/>
    </row>
    <row r="430" spans="2:9" x14ac:dyDescent="0.25">
      <c r="B430" s="4"/>
      <c r="C430" s="16"/>
      <c r="D430" s="16"/>
      <c r="E430" s="5"/>
      <c r="F430" s="7"/>
      <c r="G430" s="7"/>
      <c r="H430" s="7"/>
      <c r="I430" s="10"/>
    </row>
    <row r="431" spans="2:9" x14ac:dyDescent="0.25">
      <c r="B431" s="4"/>
      <c r="C431" s="16"/>
      <c r="D431" s="16"/>
      <c r="E431" s="5"/>
      <c r="F431" s="7"/>
      <c r="G431" s="7"/>
      <c r="H431" s="7"/>
      <c r="I431" s="10"/>
    </row>
    <row r="432" spans="2:9" x14ac:dyDescent="0.25">
      <c r="B432" s="4"/>
      <c r="C432" s="16"/>
      <c r="D432" s="16"/>
      <c r="E432" s="5"/>
      <c r="F432" s="7"/>
      <c r="G432" s="7"/>
      <c r="H432" s="7"/>
      <c r="I432" s="10"/>
    </row>
    <row r="433" spans="2:9" x14ac:dyDescent="0.25">
      <c r="B433" s="4"/>
      <c r="C433" s="16"/>
      <c r="D433" s="16"/>
      <c r="E433" s="5"/>
      <c r="F433" s="7"/>
      <c r="G433" s="7"/>
      <c r="H433" s="7"/>
      <c r="I433" s="10"/>
    </row>
    <row r="434" spans="2:9" x14ac:dyDescent="0.25">
      <c r="B434" s="4"/>
      <c r="C434" s="16"/>
      <c r="D434" s="16"/>
      <c r="E434" s="5"/>
      <c r="F434" s="7"/>
      <c r="G434" s="7"/>
      <c r="H434" s="7"/>
      <c r="I434" s="10"/>
    </row>
    <row r="435" spans="2:9" x14ac:dyDescent="0.25">
      <c r="B435" s="4"/>
      <c r="C435" s="16"/>
      <c r="D435" s="16"/>
      <c r="E435" s="5"/>
      <c r="F435" s="7"/>
      <c r="G435" s="7"/>
      <c r="H435" s="7"/>
      <c r="I435" s="10"/>
    </row>
    <row r="436" spans="2:9" x14ac:dyDescent="0.25">
      <c r="B436" s="4"/>
      <c r="C436" s="16"/>
      <c r="D436" s="16"/>
      <c r="E436" s="6"/>
      <c r="F436" s="7"/>
      <c r="G436" s="7"/>
      <c r="H436" s="7"/>
      <c r="I436" s="10"/>
    </row>
    <row r="437" spans="2:9" x14ac:dyDescent="0.25">
      <c r="B437" s="4"/>
      <c r="C437" s="16"/>
      <c r="D437" s="16"/>
      <c r="E437" s="6"/>
      <c r="F437" s="7"/>
      <c r="G437" s="7"/>
      <c r="H437" s="7"/>
      <c r="I437" s="10"/>
    </row>
    <row r="438" spans="2:9" x14ac:dyDescent="0.25">
      <c r="B438" s="4"/>
      <c r="C438" s="16"/>
      <c r="D438" s="16"/>
      <c r="E438" s="6"/>
      <c r="F438" s="7"/>
      <c r="G438" s="7"/>
      <c r="H438" s="7"/>
      <c r="I438" s="10"/>
    </row>
    <row r="439" spans="2:9" x14ac:dyDescent="0.25">
      <c r="B439" s="4"/>
      <c r="C439" s="16"/>
      <c r="D439" s="16"/>
      <c r="E439" s="6"/>
      <c r="F439" s="7"/>
      <c r="G439" s="7"/>
      <c r="H439" s="7"/>
      <c r="I439" s="10"/>
    </row>
    <row r="440" spans="2:9" x14ac:dyDescent="0.25">
      <c r="B440" s="4"/>
      <c r="C440" s="16"/>
      <c r="D440" s="16"/>
      <c r="E440" s="6"/>
      <c r="F440" s="7"/>
      <c r="G440" s="7"/>
      <c r="H440" s="7"/>
      <c r="I440" s="10"/>
    </row>
    <row r="441" spans="2:9" x14ac:dyDescent="0.25">
      <c r="B441" s="4"/>
      <c r="C441" s="16"/>
      <c r="D441" s="16"/>
      <c r="E441" s="6"/>
      <c r="F441" s="7"/>
      <c r="G441" s="7"/>
      <c r="H441" s="7"/>
      <c r="I441" s="10"/>
    </row>
    <row r="442" spans="2:9" x14ac:dyDescent="0.25">
      <c r="B442" s="4"/>
      <c r="C442" s="16"/>
      <c r="D442" s="16"/>
      <c r="E442" s="5"/>
      <c r="F442" s="7"/>
      <c r="G442" s="7"/>
      <c r="H442" s="7"/>
      <c r="I442" s="10"/>
    </row>
    <row r="443" spans="2:9" x14ac:dyDescent="0.25">
      <c r="B443" s="4"/>
      <c r="C443" s="16"/>
      <c r="D443" s="16"/>
      <c r="E443" s="6"/>
      <c r="F443" s="7"/>
      <c r="G443" s="7"/>
      <c r="H443" s="7"/>
      <c r="I443" s="10"/>
    </row>
    <row r="444" spans="2:9" x14ac:dyDescent="0.25">
      <c r="B444" s="4"/>
      <c r="C444" s="16"/>
      <c r="D444" s="16"/>
      <c r="E444" s="5"/>
      <c r="F444" s="7"/>
      <c r="G444" s="7"/>
      <c r="H444" s="7"/>
      <c r="I444" s="10"/>
    </row>
    <row r="445" spans="2:9" x14ac:dyDescent="0.25">
      <c r="B445" s="4"/>
      <c r="C445" s="16"/>
      <c r="D445" s="16"/>
      <c r="E445" s="8"/>
      <c r="F445" s="7"/>
      <c r="G445" s="7"/>
      <c r="H445" s="7"/>
      <c r="I445" s="10"/>
    </row>
    <row r="446" spans="2:9" x14ac:dyDescent="0.25">
      <c r="B446" s="4"/>
      <c r="C446" s="16"/>
      <c r="D446" s="16"/>
      <c r="E446" s="5"/>
      <c r="F446" s="7"/>
      <c r="G446" s="7"/>
      <c r="H446" s="7"/>
      <c r="I446" s="10"/>
    </row>
    <row r="447" spans="2:9" x14ac:dyDescent="0.25">
      <c r="B447" s="4"/>
      <c r="C447" s="16"/>
      <c r="D447" s="16"/>
      <c r="E447" s="6"/>
      <c r="F447" s="7"/>
      <c r="G447" s="7"/>
      <c r="H447" s="7"/>
      <c r="I447" s="10"/>
    </row>
    <row r="448" spans="2:9" x14ac:dyDescent="0.25">
      <c r="B448" s="4"/>
      <c r="C448" s="16"/>
      <c r="D448" s="16"/>
      <c r="E448" s="5"/>
      <c r="F448" s="7"/>
      <c r="G448" s="7"/>
      <c r="H448" s="7"/>
      <c r="I448" s="10"/>
    </row>
    <row r="449" spans="2:9" x14ac:dyDescent="0.25">
      <c r="B449" s="4"/>
      <c r="C449" s="16"/>
      <c r="D449" s="16"/>
      <c r="E449" s="5"/>
      <c r="F449" s="7"/>
      <c r="G449" s="7"/>
      <c r="H449" s="7"/>
      <c r="I449" s="10"/>
    </row>
    <row r="450" spans="2:9" x14ac:dyDescent="0.25">
      <c r="B450" s="4"/>
      <c r="C450" s="16"/>
      <c r="D450" s="16"/>
      <c r="E450" s="5"/>
      <c r="F450" s="7"/>
      <c r="G450" s="7"/>
      <c r="H450" s="7"/>
      <c r="I450" s="10"/>
    </row>
    <row r="451" spans="2:9" x14ac:dyDescent="0.25">
      <c r="B451" s="4"/>
      <c r="C451" s="16"/>
      <c r="D451" s="16"/>
      <c r="E451" s="5"/>
      <c r="F451" s="7"/>
      <c r="G451" s="7"/>
      <c r="H451" s="7"/>
      <c r="I451" s="10"/>
    </row>
    <row r="452" spans="2:9" x14ac:dyDescent="0.25">
      <c r="B452" s="4"/>
      <c r="C452" s="16"/>
      <c r="D452" s="16"/>
      <c r="E452" s="5"/>
      <c r="F452" s="7"/>
      <c r="G452" s="7"/>
      <c r="H452" s="7"/>
      <c r="I452" s="10"/>
    </row>
    <row r="453" spans="2:9" x14ac:dyDescent="0.25">
      <c r="B453" s="4"/>
      <c r="C453" s="16"/>
      <c r="D453" s="16"/>
      <c r="E453" s="5"/>
      <c r="F453" s="7"/>
      <c r="G453" s="7"/>
      <c r="H453" s="7"/>
      <c r="I453" s="10"/>
    </row>
    <row r="454" spans="2:9" x14ac:dyDescent="0.25">
      <c r="B454" s="4"/>
      <c r="C454" s="16"/>
      <c r="D454" s="16"/>
      <c r="E454" s="5"/>
      <c r="F454" s="7"/>
      <c r="G454" s="7"/>
      <c r="H454" s="7"/>
      <c r="I454" s="10"/>
    </row>
    <row r="455" spans="2:9" x14ac:dyDescent="0.25">
      <c r="B455" s="4"/>
      <c r="C455" s="16"/>
      <c r="D455" s="16"/>
      <c r="E455" s="5"/>
      <c r="F455" s="7"/>
      <c r="G455" s="7"/>
      <c r="H455" s="7"/>
      <c r="I455" s="10"/>
    </row>
    <row r="456" spans="2:9" x14ac:dyDescent="0.25">
      <c r="B456" s="4"/>
      <c r="C456" s="16"/>
      <c r="D456" s="16"/>
      <c r="E456" s="5"/>
      <c r="F456" s="7"/>
      <c r="G456" s="7"/>
      <c r="H456" s="7"/>
      <c r="I456" s="10"/>
    </row>
    <row r="457" spans="2:9" x14ac:dyDescent="0.25">
      <c r="B457" s="4"/>
      <c r="C457" s="16"/>
      <c r="D457" s="16"/>
      <c r="E457" s="6"/>
      <c r="F457" s="7"/>
      <c r="G457" s="7"/>
      <c r="H457" s="7"/>
      <c r="I457" s="10"/>
    </row>
    <row r="458" spans="2:9" x14ac:dyDescent="0.25">
      <c r="B458" s="4"/>
      <c r="C458" s="16"/>
      <c r="D458" s="16"/>
      <c r="E458" s="6"/>
      <c r="F458" s="7"/>
      <c r="G458" s="7"/>
      <c r="H458" s="7"/>
      <c r="I458" s="10"/>
    </row>
    <row r="459" spans="2:9" x14ac:dyDescent="0.25">
      <c r="B459" s="4"/>
      <c r="C459" s="16"/>
      <c r="D459" s="16"/>
      <c r="E459" s="6"/>
      <c r="F459" s="7"/>
      <c r="G459" s="7"/>
      <c r="H459" s="7"/>
      <c r="I459" s="10"/>
    </row>
    <row r="460" spans="2:9" x14ac:dyDescent="0.25">
      <c r="B460" s="4"/>
      <c r="C460" s="16"/>
      <c r="D460" s="16"/>
      <c r="E460" s="6"/>
      <c r="F460" s="7"/>
      <c r="G460" s="7"/>
      <c r="H460" s="7"/>
      <c r="I460" s="10"/>
    </row>
    <row r="461" spans="2:9" x14ac:dyDescent="0.25">
      <c r="B461" s="4"/>
      <c r="C461" s="16"/>
      <c r="D461" s="16"/>
      <c r="E461" s="6"/>
      <c r="F461" s="7"/>
      <c r="G461" s="7"/>
      <c r="H461" s="7"/>
      <c r="I461" s="10"/>
    </row>
    <row r="462" spans="2:9" x14ac:dyDescent="0.25">
      <c r="B462" s="4"/>
      <c r="C462" s="16"/>
      <c r="D462" s="16"/>
      <c r="E462" s="6"/>
      <c r="F462" s="7"/>
      <c r="G462" s="7"/>
      <c r="H462" s="7"/>
      <c r="I462" s="10"/>
    </row>
    <row r="463" spans="2:9" x14ac:dyDescent="0.25">
      <c r="B463" s="4"/>
      <c r="C463" s="16"/>
      <c r="D463" s="16"/>
      <c r="E463" s="5"/>
      <c r="F463" s="7"/>
      <c r="G463" s="7"/>
      <c r="H463" s="7"/>
      <c r="I463" s="10"/>
    </row>
    <row r="464" spans="2:9" x14ac:dyDescent="0.25">
      <c r="B464" s="4"/>
      <c r="C464" s="16"/>
      <c r="D464" s="16"/>
      <c r="E464" s="6"/>
      <c r="F464" s="7"/>
      <c r="G464" s="7"/>
      <c r="H464" s="7"/>
      <c r="I464" s="10"/>
    </row>
    <row r="465" spans="2:9" x14ac:dyDescent="0.25">
      <c r="B465" s="4"/>
      <c r="C465" s="16"/>
      <c r="D465" s="16"/>
      <c r="E465" s="5"/>
      <c r="F465" s="7"/>
      <c r="G465" s="7"/>
      <c r="H465" s="7"/>
      <c r="I465" s="10"/>
    </row>
    <row r="466" spans="2:9" x14ac:dyDescent="0.25">
      <c r="B466" s="4"/>
      <c r="C466" s="16"/>
      <c r="D466" s="16"/>
      <c r="E466" s="8"/>
      <c r="F466" s="7"/>
      <c r="G466" s="7"/>
      <c r="H466" s="7"/>
      <c r="I466" s="10"/>
    </row>
    <row r="467" spans="2:9" x14ac:dyDescent="0.25">
      <c r="B467" s="4"/>
      <c r="C467" s="16"/>
      <c r="D467" s="16"/>
      <c r="E467" s="5"/>
      <c r="F467" s="7"/>
      <c r="G467" s="7"/>
      <c r="H467" s="7"/>
      <c r="I467" s="10"/>
    </row>
    <row r="468" spans="2:9" x14ac:dyDescent="0.25">
      <c r="B468" s="4"/>
      <c r="C468" s="16"/>
      <c r="D468" s="16"/>
      <c r="E468" s="6"/>
      <c r="F468" s="7"/>
      <c r="G468" s="7"/>
      <c r="H468" s="7"/>
      <c r="I468" s="10"/>
    </row>
    <row r="469" spans="2:9" x14ac:dyDescent="0.25">
      <c r="B469" s="4"/>
      <c r="C469" s="16"/>
      <c r="D469" s="16"/>
      <c r="E469" s="5"/>
      <c r="F469" s="7"/>
      <c r="G469" s="7"/>
      <c r="H469" s="7"/>
      <c r="I469" s="10"/>
    </row>
    <row r="470" spans="2:9" x14ac:dyDescent="0.25">
      <c r="B470" s="4"/>
      <c r="C470" s="16"/>
      <c r="D470" s="16"/>
      <c r="E470" s="5"/>
      <c r="F470" s="7"/>
      <c r="G470" s="7"/>
      <c r="H470" s="7"/>
      <c r="I470" s="10"/>
    </row>
    <row r="471" spans="2:9" x14ac:dyDescent="0.25">
      <c r="B471" s="4"/>
      <c r="C471" s="16"/>
      <c r="D471" s="16"/>
      <c r="E471" s="5"/>
      <c r="F471" s="7"/>
      <c r="G471" s="7"/>
      <c r="H471" s="7"/>
      <c r="I471" s="10"/>
    </row>
    <row r="472" spans="2:9" x14ac:dyDescent="0.25">
      <c r="B472" s="4"/>
      <c r="C472" s="16"/>
      <c r="D472" s="16"/>
      <c r="E472" s="5"/>
      <c r="F472" s="7"/>
      <c r="G472" s="7"/>
      <c r="H472" s="7"/>
      <c r="I472" s="10"/>
    </row>
    <row r="473" spans="2:9" x14ac:dyDescent="0.25">
      <c r="B473" s="4"/>
      <c r="C473" s="16"/>
      <c r="D473" s="16"/>
      <c r="E473" s="5"/>
      <c r="F473" s="7"/>
      <c r="G473" s="7"/>
      <c r="H473" s="7"/>
      <c r="I473" s="10"/>
    </row>
    <row r="474" spans="2:9" x14ac:dyDescent="0.25">
      <c r="B474" s="4"/>
      <c r="C474" s="16"/>
      <c r="D474" s="16"/>
      <c r="E474" s="5"/>
      <c r="F474" s="7"/>
      <c r="G474" s="7"/>
      <c r="H474" s="7"/>
      <c r="I474" s="10"/>
    </row>
    <row r="475" spans="2:9" x14ac:dyDescent="0.25">
      <c r="B475" s="4"/>
      <c r="C475" s="16"/>
      <c r="D475" s="16"/>
      <c r="E475" s="5"/>
      <c r="F475" s="7"/>
      <c r="G475" s="7"/>
      <c r="H475" s="7"/>
      <c r="I475" s="10"/>
    </row>
    <row r="476" spans="2:9" x14ac:dyDescent="0.25">
      <c r="B476" s="4"/>
      <c r="C476" s="16"/>
      <c r="D476" s="16"/>
      <c r="E476" s="5"/>
      <c r="F476" s="7"/>
      <c r="G476" s="7"/>
      <c r="H476" s="7"/>
      <c r="I476" s="10"/>
    </row>
    <row r="477" spans="2:9" x14ac:dyDescent="0.25">
      <c r="B477" s="4"/>
      <c r="C477" s="16"/>
      <c r="D477" s="16"/>
      <c r="E477" s="5"/>
      <c r="F477" s="7"/>
      <c r="G477" s="7"/>
      <c r="H477" s="7"/>
      <c r="I477" s="10"/>
    </row>
    <row r="478" spans="2:9" x14ac:dyDescent="0.25">
      <c r="B478" s="4"/>
      <c r="C478" s="16"/>
      <c r="D478" s="16"/>
      <c r="E478" s="6"/>
      <c r="F478" s="7"/>
      <c r="G478" s="7"/>
      <c r="H478" s="7"/>
      <c r="I478" s="10"/>
    </row>
    <row r="479" spans="2:9" x14ac:dyDescent="0.25">
      <c r="B479" s="4"/>
      <c r="C479" s="16"/>
      <c r="D479" s="16"/>
      <c r="E479" s="6"/>
      <c r="F479" s="7"/>
      <c r="G479" s="7"/>
      <c r="H479" s="7"/>
      <c r="I479" s="10"/>
    </row>
    <row r="480" spans="2:9" x14ac:dyDescent="0.25">
      <c r="B480" s="4"/>
      <c r="C480" s="16"/>
      <c r="D480" s="16"/>
      <c r="E480" s="6"/>
      <c r="F480" s="7"/>
      <c r="G480" s="7"/>
      <c r="H480" s="7"/>
      <c r="I480" s="10"/>
    </row>
    <row r="481" spans="2:9" x14ac:dyDescent="0.25">
      <c r="B481" s="4"/>
      <c r="C481" s="16"/>
      <c r="D481" s="16"/>
      <c r="E481" s="6"/>
      <c r="F481" s="7"/>
      <c r="G481" s="7"/>
      <c r="H481" s="7"/>
      <c r="I481" s="10"/>
    </row>
    <row r="482" spans="2:9" x14ac:dyDescent="0.25">
      <c r="B482" s="4"/>
      <c r="C482" s="16"/>
      <c r="D482" s="16"/>
      <c r="E482" s="6"/>
      <c r="F482" s="7"/>
      <c r="G482" s="7"/>
      <c r="H482" s="7"/>
      <c r="I482" s="10"/>
    </row>
    <row r="483" spans="2:9" x14ac:dyDescent="0.25">
      <c r="B483" s="4"/>
      <c r="C483" s="16"/>
      <c r="D483" s="16"/>
      <c r="E483" s="6"/>
      <c r="F483" s="7"/>
      <c r="G483" s="7"/>
      <c r="H483" s="7"/>
      <c r="I483" s="10"/>
    </row>
    <row r="484" spans="2:9" x14ac:dyDescent="0.25">
      <c r="B484" s="4"/>
      <c r="C484" s="16"/>
      <c r="D484" s="16"/>
      <c r="E484" s="5"/>
      <c r="F484" s="7"/>
      <c r="G484" s="7"/>
      <c r="H484" s="7"/>
      <c r="I484" s="10"/>
    </row>
    <row r="485" spans="2:9" x14ac:dyDescent="0.25">
      <c r="B485" s="4"/>
      <c r="C485" s="16"/>
      <c r="D485" s="16"/>
      <c r="E485" s="6"/>
      <c r="F485" s="7"/>
      <c r="G485" s="7"/>
      <c r="H485" s="7"/>
      <c r="I485" s="10"/>
    </row>
    <row r="486" spans="2:9" x14ac:dyDescent="0.25">
      <c r="B486" s="4"/>
      <c r="C486" s="16"/>
      <c r="D486" s="16"/>
      <c r="E486" s="5"/>
      <c r="F486" s="7"/>
      <c r="G486" s="7"/>
      <c r="H486" s="7"/>
      <c r="I486" s="10"/>
    </row>
    <row r="487" spans="2:9" x14ac:dyDescent="0.25">
      <c r="B487" s="4"/>
      <c r="C487" s="16"/>
      <c r="D487" s="16"/>
      <c r="E487" s="8"/>
      <c r="F487" s="7"/>
      <c r="G487" s="7"/>
      <c r="H487" s="7"/>
      <c r="I487" s="10"/>
    </row>
    <row r="488" spans="2:9" x14ac:dyDescent="0.25">
      <c r="B488" s="4"/>
      <c r="C488" s="16"/>
      <c r="D488" s="16"/>
      <c r="E488" s="5"/>
      <c r="F488" s="7"/>
      <c r="G488" s="7"/>
      <c r="H488" s="7"/>
      <c r="I488" s="10"/>
    </row>
    <row r="489" spans="2:9" x14ac:dyDescent="0.25">
      <c r="B489" s="4"/>
      <c r="C489" s="16"/>
      <c r="D489" s="16"/>
      <c r="E489" s="6"/>
      <c r="F489" s="7"/>
      <c r="G489" s="7"/>
      <c r="H489" s="7"/>
      <c r="I489" s="10"/>
    </row>
    <row r="490" spans="2:9" x14ac:dyDescent="0.25">
      <c r="B490" s="4"/>
      <c r="C490" s="16"/>
      <c r="D490" s="16"/>
      <c r="E490" s="5"/>
      <c r="F490" s="7"/>
      <c r="G490" s="7"/>
      <c r="H490" s="7"/>
      <c r="I490" s="10"/>
    </row>
    <row r="491" spans="2:9" x14ac:dyDescent="0.25">
      <c r="B491" s="4"/>
      <c r="C491" s="16"/>
      <c r="D491" s="16"/>
      <c r="E491" s="5"/>
      <c r="F491" s="7"/>
      <c r="G491" s="7"/>
      <c r="H491" s="7"/>
      <c r="I491" s="10"/>
    </row>
    <row r="492" spans="2:9" x14ac:dyDescent="0.25">
      <c r="B492" s="4"/>
      <c r="C492" s="16"/>
      <c r="D492" s="16"/>
      <c r="E492" s="5"/>
      <c r="F492" s="7"/>
      <c r="G492" s="7"/>
      <c r="H492" s="7"/>
      <c r="I492" s="10"/>
    </row>
    <row r="493" spans="2:9" x14ac:dyDescent="0.25">
      <c r="B493" s="4"/>
      <c r="C493" s="16"/>
      <c r="D493" s="16"/>
      <c r="E493" s="5"/>
      <c r="F493" s="7"/>
      <c r="G493" s="7"/>
      <c r="H493" s="7"/>
      <c r="I493" s="10"/>
    </row>
    <row r="494" spans="2:9" x14ac:dyDescent="0.25">
      <c r="B494" s="4"/>
      <c r="C494" s="16"/>
      <c r="D494" s="16"/>
      <c r="E494" s="5"/>
      <c r="F494" s="7"/>
      <c r="G494" s="7"/>
      <c r="H494" s="7"/>
      <c r="I494" s="10"/>
    </row>
    <row r="495" spans="2:9" x14ac:dyDescent="0.25">
      <c r="B495" s="4"/>
      <c r="C495" s="16"/>
      <c r="D495" s="16"/>
      <c r="E495" s="5"/>
      <c r="F495" s="7"/>
      <c r="G495" s="7"/>
      <c r="H495" s="7"/>
      <c r="I495" s="10"/>
    </row>
    <row r="496" spans="2:9" x14ac:dyDescent="0.25">
      <c r="B496" s="4"/>
      <c r="C496" s="16"/>
      <c r="D496" s="16"/>
      <c r="E496" s="5"/>
      <c r="F496" s="7"/>
      <c r="G496" s="7"/>
      <c r="H496" s="7"/>
      <c r="I496" s="10"/>
    </row>
    <row r="497" spans="2:9" x14ac:dyDescent="0.25">
      <c r="B497" s="4"/>
      <c r="C497" s="16"/>
      <c r="D497" s="16"/>
      <c r="E497" s="5"/>
      <c r="F497" s="7"/>
      <c r="G497" s="7"/>
      <c r="H497" s="7"/>
      <c r="I497" s="10"/>
    </row>
    <row r="498" spans="2:9" x14ac:dyDescent="0.25">
      <c r="B498" s="4"/>
      <c r="C498" s="16"/>
      <c r="D498" s="16"/>
      <c r="E498" s="5"/>
      <c r="F498" s="7"/>
      <c r="G498" s="7"/>
      <c r="H498" s="7"/>
      <c r="I498" s="10"/>
    </row>
    <row r="499" spans="2:9" x14ac:dyDescent="0.25">
      <c r="B499" s="4"/>
      <c r="C499" s="16"/>
      <c r="D499" s="16"/>
      <c r="E499" s="6"/>
      <c r="F499" s="7"/>
      <c r="G499" s="7"/>
      <c r="H499" s="7"/>
      <c r="I499" s="10"/>
    </row>
    <row r="500" spans="2:9" x14ac:dyDescent="0.25">
      <c r="B500" s="4"/>
      <c r="C500" s="16"/>
      <c r="D500" s="16"/>
      <c r="E500" s="6"/>
      <c r="F500" s="7"/>
      <c r="G500" s="7"/>
      <c r="H500" s="7"/>
      <c r="I500" s="10"/>
    </row>
    <row r="501" spans="2:9" x14ac:dyDescent="0.25">
      <c r="B501" s="4"/>
      <c r="C501" s="16"/>
      <c r="D501" s="16"/>
      <c r="E501" s="6"/>
      <c r="F501" s="7"/>
      <c r="G501" s="7"/>
      <c r="H501" s="7"/>
      <c r="I501" s="10"/>
    </row>
    <row r="502" spans="2:9" x14ac:dyDescent="0.25">
      <c r="B502" s="4"/>
      <c r="C502" s="16"/>
      <c r="D502" s="16"/>
      <c r="E502" s="6"/>
      <c r="F502" s="7"/>
      <c r="G502" s="7"/>
      <c r="H502" s="7"/>
      <c r="I502" s="10"/>
    </row>
    <row r="503" spans="2:9" x14ac:dyDescent="0.25">
      <c r="B503" s="4"/>
      <c r="C503" s="16"/>
      <c r="D503" s="16"/>
      <c r="E503" s="6"/>
      <c r="F503" s="7"/>
      <c r="G503" s="7"/>
      <c r="H503" s="7"/>
      <c r="I503" s="10"/>
    </row>
    <row r="504" spans="2:9" x14ac:dyDescent="0.25">
      <c r="B504" s="4"/>
      <c r="C504" s="16"/>
      <c r="D504" s="16"/>
      <c r="E504" s="6"/>
      <c r="F504" s="7"/>
      <c r="G504" s="7"/>
      <c r="H504" s="7"/>
      <c r="I504" s="10"/>
    </row>
    <row r="505" spans="2:9" x14ac:dyDescent="0.25">
      <c r="B505" s="4"/>
      <c r="C505" s="16"/>
      <c r="D505" s="16"/>
      <c r="E505" s="5"/>
      <c r="F505" s="7"/>
      <c r="G505" s="7"/>
      <c r="H505" s="7"/>
      <c r="I505" s="10"/>
    </row>
    <row r="506" spans="2:9" x14ac:dyDescent="0.25">
      <c r="B506" s="4"/>
      <c r="C506" s="16"/>
      <c r="D506" s="16"/>
      <c r="E506" s="6"/>
      <c r="F506" s="7"/>
      <c r="G506" s="7"/>
      <c r="H506" s="7"/>
      <c r="I506" s="10"/>
    </row>
    <row r="507" spans="2:9" x14ac:dyDescent="0.25">
      <c r="B507" s="4"/>
      <c r="C507" s="16"/>
      <c r="D507" s="16"/>
      <c r="E507" s="5"/>
      <c r="F507" s="7"/>
      <c r="G507" s="7"/>
      <c r="H507" s="7"/>
      <c r="I507" s="10"/>
    </row>
    <row r="508" spans="2:9" x14ac:dyDescent="0.25">
      <c r="B508" s="4"/>
      <c r="C508" s="16"/>
      <c r="D508" s="16"/>
      <c r="E508" s="8"/>
      <c r="F508" s="7"/>
      <c r="G508" s="7"/>
      <c r="H508" s="7"/>
      <c r="I508" s="10"/>
    </row>
    <row r="509" spans="2:9" x14ac:dyDescent="0.25">
      <c r="B509" s="4"/>
      <c r="C509" s="16"/>
      <c r="D509" s="16"/>
      <c r="E509" s="5"/>
      <c r="F509" s="7"/>
      <c r="G509" s="7"/>
      <c r="H509" s="7"/>
      <c r="I509" s="10"/>
    </row>
    <row r="510" spans="2:9" x14ac:dyDescent="0.25">
      <c r="B510" s="4"/>
      <c r="C510" s="16"/>
      <c r="D510" s="16"/>
      <c r="E510" s="6"/>
      <c r="F510" s="7"/>
      <c r="G510" s="7"/>
      <c r="H510" s="7"/>
      <c r="I510" s="10"/>
    </row>
    <row r="511" spans="2:9" x14ac:dyDescent="0.25">
      <c r="B511" s="4"/>
      <c r="C511" s="16"/>
      <c r="D511" s="16"/>
      <c r="E511" s="5"/>
      <c r="F511" s="7"/>
      <c r="G511" s="7"/>
      <c r="H511" s="7"/>
      <c r="I511" s="10"/>
    </row>
    <row r="512" spans="2:9" x14ac:dyDescent="0.25">
      <c r="B512" s="4"/>
      <c r="C512" s="16"/>
      <c r="D512" s="16"/>
      <c r="E512" s="5"/>
      <c r="F512" s="7"/>
      <c r="G512" s="7"/>
      <c r="H512" s="7"/>
      <c r="I512" s="10"/>
    </row>
    <row r="513" spans="2:9" x14ac:dyDescent="0.25">
      <c r="B513" s="4"/>
      <c r="C513" s="16"/>
      <c r="D513" s="16"/>
      <c r="E513" s="5"/>
      <c r="F513" s="7"/>
      <c r="G513" s="7"/>
      <c r="H513" s="7"/>
      <c r="I513" s="10"/>
    </row>
    <row r="514" spans="2:9" x14ac:dyDescent="0.25">
      <c r="B514" s="4"/>
      <c r="C514" s="16"/>
      <c r="D514" s="16"/>
      <c r="E514" s="5"/>
      <c r="F514" s="7"/>
      <c r="G514" s="7"/>
      <c r="H514" s="7"/>
      <c r="I514" s="10"/>
    </row>
    <row r="515" spans="2:9" x14ac:dyDescent="0.25">
      <c r="B515" s="4"/>
      <c r="C515" s="16"/>
      <c r="D515" s="16"/>
      <c r="E515" s="5"/>
      <c r="F515" s="7"/>
      <c r="G515" s="7"/>
      <c r="H515" s="7"/>
      <c r="I515" s="10"/>
    </row>
    <row r="516" spans="2:9" x14ac:dyDescent="0.25">
      <c r="B516" s="4"/>
      <c r="C516" s="16"/>
      <c r="D516" s="16"/>
      <c r="E516" s="5"/>
      <c r="F516" s="7"/>
      <c r="G516" s="7"/>
      <c r="H516" s="7"/>
      <c r="I516" s="10"/>
    </row>
    <row r="517" spans="2:9" x14ac:dyDescent="0.25">
      <c r="B517" s="4"/>
      <c r="C517" s="16"/>
      <c r="D517" s="16"/>
      <c r="E517" s="5"/>
      <c r="F517" s="7"/>
      <c r="G517" s="7"/>
      <c r="H517" s="7"/>
      <c r="I517" s="10"/>
    </row>
    <row r="518" spans="2:9" x14ac:dyDescent="0.25">
      <c r="B518" s="4"/>
      <c r="C518" s="16"/>
      <c r="D518" s="16"/>
      <c r="E518" s="5"/>
      <c r="F518" s="7"/>
      <c r="G518" s="7"/>
      <c r="H518" s="7"/>
      <c r="I518" s="10"/>
    </row>
    <row r="519" spans="2:9" x14ac:dyDescent="0.25">
      <c r="B519" s="4"/>
      <c r="C519" s="16"/>
      <c r="D519" s="16"/>
      <c r="E519" s="5"/>
      <c r="F519" s="7"/>
      <c r="G519" s="7"/>
      <c r="H519" s="7"/>
      <c r="I519" s="10"/>
    </row>
    <row r="520" spans="2:9" x14ac:dyDescent="0.25">
      <c r="B520" s="4"/>
      <c r="C520" s="16"/>
      <c r="D520" s="16"/>
      <c r="E520" s="6"/>
      <c r="F520" s="7"/>
      <c r="G520" s="7"/>
      <c r="H520" s="7"/>
      <c r="I520" s="10"/>
    </row>
    <row r="521" spans="2:9" x14ac:dyDescent="0.25">
      <c r="B521" s="4"/>
      <c r="C521" s="16"/>
      <c r="D521" s="16"/>
      <c r="E521" s="6"/>
      <c r="F521" s="7"/>
      <c r="G521" s="7"/>
      <c r="H521" s="7"/>
      <c r="I521" s="10"/>
    </row>
    <row r="522" spans="2:9" x14ac:dyDescent="0.25">
      <c r="B522" s="4"/>
      <c r="C522" s="16"/>
      <c r="D522" s="16"/>
      <c r="E522" s="6"/>
      <c r="F522" s="7"/>
      <c r="G522" s="7"/>
      <c r="H522" s="7"/>
      <c r="I522" s="10"/>
    </row>
    <row r="523" spans="2:9" x14ac:dyDescent="0.25">
      <c r="B523" s="4"/>
      <c r="C523" s="16"/>
      <c r="D523" s="16"/>
      <c r="E523" s="6"/>
      <c r="F523" s="7"/>
      <c r="G523" s="7"/>
      <c r="H523" s="7"/>
      <c r="I523" s="10"/>
    </row>
    <row r="524" spans="2:9" x14ac:dyDescent="0.25">
      <c r="B524" s="4"/>
      <c r="C524" s="16"/>
      <c r="D524" s="16"/>
      <c r="E524" s="6"/>
      <c r="F524" s="7"/>
      <c r="G524" s="7"/>
      <c r="H524" s="7"/>
      <c r="I524" s="10"/>
    </row>
    <row r="525" spans="2:9" x14ac:dyDescent="0.25">
      <c r="B525" s="4"/>
      <c r="C525" s="16"/>
      <c r="D525" s="16"/>
      <c r="E525" s="6"/>
      <c r="F525" s="7"/>
      <c r="G525" s="7"/>
      <c r="H525" s="7"/>
      <c r="I525" s="10"/>
    </row>
    <row r="526" spans="2:9" x14ac:dyDescent="0.25">
      <c r="B526" s="4"/>
      <c r="C526" s="16"/>
      <c r="D526" s="16"/>
      <c r="E526" s="5"/>
      <c r="F526" s="7"/>
      <c r="G526" s="7"/>
      <c r="H526" s="7"/>
      <c r="I526" s="10"/>
    </row>
    <row r="527" spans="2:9" x14ac:dyDescent="0.25">
      <c r="B527" s="4"/>
      <c r="C527" s="16"/>
      <c r="D527" s="16"/>
      <c r="E527" s="6"/>
      <c r="F527" s="7"/>
      <c r="G527" s="7"/>
      <c r="H527" s="7"/>
      <c r="I527" s="10"/>
    </row>
    <row r="528" spans="2:9" x14ac:dyDescent="0.25">
      <c r="B528" s="4"/>
      <c r="C528" s="16"/>
      <c r="D528" s="16"/>
      <c r="E528" s="5"/>
      <c r="F528" s="7"/>
      <c r="G528" s="7"/>
      <c r="H528" s="7"/>
      <c r="I528" s="10"/>
    </row>
    <row r="529" spans="2:9" x14ac:dyDescent="0.25">
      <c r="B529" s="4"/>
      <c r="C529" s="16"/>
      <c r="D529" s="16"/>
      <c r="E529" s="8"/>
      <c r="F529" s="7"/>
      <c r="G529" s="7"/>
      <c r="H529" s="7"/>
      <c r="I529" s="10"/>
    </row>
    <row r="530" spans="2:9" x14ac:dyDescent="0.25">
      <c r="B530" s="4"/>
      <c r="C530" s="16"/>
      <c r="D530" s="16"/>
      <c r="E530" s="5"/>
      <c r="F530" s="7"/>
      <c r="G530" s="7"/>
      <c r="H530" s="7"/>
      <c r="I530" s="10"/>
    </row>
    <row r="531" spans="2:9" x14ac:dyDescent="0.25">
      <c r="B531" s="4"/>
      <c r="C531" s="16"/>
      <c r="D531" s="16"/>
      <c r="E531" s="6"/>
      <c r="F531" s="7"/>
      <c r="G531" s="7"/>
      <c r="H531" s="7"/>
      <c r="I531" s="10"/>
    </row>
    <row r="532" spans="2:9" x14ac:dyDescent="0.25">
      <c r="B532" s="4"/>
      <c r="C532" s="16"/>
      <c r="D532" s="16"/>
      <c r="E532" s="5"/>
      <c r="F532" s="7"/>
      <c r="G532" s="7"/>
      <c r="H532" s="7"/>
      <c r="I532" s="10"/>
    </row>
    <row r="533" spans="2:9" x14ac:dyDescent="0.25">
      <c r="B533" s="4"/>
      <c r="C533" s="16"/>
      <c r="D533" s="16"/>
      <c r="E533" s="5"/>
      <c r="F533" s="7"/>
      <c r="G533" s="7"/>
      <c r="H533" s="7"/>
      <c r="I533" s="10"/>
    </row>
    <row r="534" spans="2:9" x14ac:dyDescent="0.25">
      <c r="B534" s="4"/>
      <c r="C534" s="16"/>
      <c r="D534" s="16"/>
      <c r="E534" s="5"/>
      <c r="F534" s="7"/>
      <c r="G534" s="7"/>
      <c r="H534" s="7"/>
      <c r="I534" s="10"/>
    </row>
    <row r="535" spans="2:9" x14ac:dyDescent="0.25">
      <c r="B535" s="4"/>
      <c r="C535" s="16"/>
      <c r="D535" s="16"/>
      <c r="E535" s="5"/>
      <c r="F535" s="7"/>
      <c r="G535" s="7"/>
      <c r="H535" s="7"/>
      <c r="I535" s="10"/>
    </row>
    <row r="536" spans="2:9" x14ac:dyDescent="0.25">
      <c r="B536" s="4"/>
      <c r="C536" s="16"/>
      <c r="D536" s="16"/>
      <c r="E536" s="5"/>
      <c r="F536" s="7"/>
      <c r="G536" s="7"/>
      <c r="H536" s="7"/>
      <c r="I536" s="10"/>
    </row>
    <row r="537" spans="2:9" x14ac:dyDescent="0.25">
      <c r="B537" s="4"/>
      <c r="C537" s="16"/>
      <c r="D537" s="16"/>
      <c r="E537" s="5"/>
      <c r="F537" s="7"/>
      <c r="G537" s="7"/>
      <c r="H537" s="7"/>
      <c r="I537" s="10"/>
    </row>
    <row r="538" spans="2:9" x14ac:dyDescent="0.25">
      <c r="B538" s="4"/>
      <c r="C538" s="16"/>
      <c r="D538" s="16"/>
      <c r="E538" s="5"/>
      <c r="F538" s="7"/>
      <c r="G538" s="7"/>
      <c r="H538" s="7"/>
      <c r="I538" s="10"/>
    </row>
    <row r="539" spans="2:9" x14ac:dyDescent="0.25">
      <c r="B539" s="4"/>
      <c r="C539" s="16"/>
      <c r="D539" s="16"/>
      <c r="E539" s="5"/>
      <c r="F539" s="7"/>
      <c r="G539" s="7"/>
      <c r="H539" s="7"/>
      <c r="I539" s="10"/>
    </row>
    <row r="540" spans="2:9" x14ac:dyDescent="0.25">
      <c r="B540" s="4"/>
      <c r="C540" s="16"/>
      <c r="D540" s="16"/>
      <c r="E540" s="5"/>
      <c r="F540" s="7"/>
      <c r="G540" s="7"/>
      <c r="H540" s="7"/>
      <c r="I540" s="10"/>
    </row>
    <row r="541" spans="2:9" x14ac:dyDescent="0.25">
      <c r="B541" s="4"/>
      <c r="C541" s="16"/>
      <c r="D541" s="16"/>
      <c r="E541" s="6"/>
      <c r="F541" s="7"/>
      <c r="G541" s="7"/>
      <c r="H541" s="7"/>
      <c r="I541" s="10"/>
    </row>
    <row r="542" spans="2:9" x14ac:dyDescent="0.25">
      <c r="B542" s="4"/>
      <c r="C542" s="16"/>
      <c r="D542" s="16"/>
      <c r="E542" s="6"/>
      <c r="F542" s="7"/>
      <c r="G542" s="7"/>
      <c r="H542" s="7"/>
      <c r="I542" s="10"/>
    </row>
    <row r="543" spans="2:9" x14ac:dyDescent="0.25">
      <c r="B543" s="4"/>
      <c r="C543" s="16"/>
      <c r="D543" s="16"/>
      <c r="E543" s="6"/>
      <c r="F543" s="7"/>
      <c r="G543" s="7"/>
      <c r="H543" s="7"/>
      <c r="I543" s="10"/>
    </row>
    <row r="544" spans="2:9" x14ac:dyDescent="0.25">
      <c r="B544" s="4"/>
      <c r="C544" s="16"/>
      <c r="D544" s="16"/>
      <c r="E544" s="6"/>
      <c r="F544" s="7"/>
      <c r="G544" s="7"/>
      <c r="H544" s="7"/>
      <c r="I544" s="10"/>
    </row>
    <row r="545" spans="2:9" x14ac:dyDescent="0.25">
      <c r="B545" s="4"/>
      <c r="C545" s="16"/>
      <c r="D545" s="16"/>
      <c r="E545" s="6"/>
      <c r="F545" s="7"/>
      <c r="G545" s="7"/>
      <c r="H545" s="7"/>
      <c r="I545" s="10"/>
    </row>
    <row r="546" spans="2:9" x14ac:dyDescent="0.25">
      <c r="B546" s="4"/>
      <c r="C546" s="16"/>
      <c r="D546" s="16"/>
      <c r="E546" s="6"/>
      <c r="F546" s="7"/>
      <c r="G546" s="7"/>
      <c r="H546" s="7"/>
      <c r="I546" s="10"/>
    </row>
    <row r="547" spans="2:9" x14ac:dyDescent="0.25">
      <c r="B547" s="4"/>
      <c r="C547" s="16"/>
      <c r="D547" s="16"/>
      <c r="E547" s="5"/>
      <c r="F547" s="7"/>
      <c r="G547" s="7"/>
      <c r="H547" s="7"/>
      <c r="I547" s="10"/>
    </row>
    <row r="548" spans="2:9" x14ac:dyDescent="0.25">
      <c r="B548" s="4"/>
      <c r="C548" s="16"/>
      <c r="D548" s="16"/>
      <c r="E548" s="6"/>
      <c r="F548" s="7"/>
      <c r="G548" s="7"/>
      <c r="H548" s="7"/>
      <c r="I548" s="10"/>
    </row>
    <row r="549" spans="2:9" x14ac:dyDescent="0.25">
      <c r="B549" s="4"/>
      <c r="C549" s="16"/>
      <c r="D549" s="16"/>
      <c r="E549" s="5"/>
      <c r="F549" s="7"/>
      <c r="G549" s="7"/>
      <c r="H549" s="7"/>
      <c r="I549" s="10"/>
    </row>
    <row r="550" spans="2:9" x14ac:dyDescent="0.25">
      <c r="B550" s="4"/>
      <c r="C550" s="16"/>
      <c r="D550" s="16"/>
      <c r="E550" s="8"/>
      <c r="F550" s="7"/>
      <c r="G550" s="7"/>
      <c r="H550" s="7"/>
      <c r="I550" s="10"/>
    </row>
    <row r="551" spans="2:9" x14ac:dyDescent="0.25">
      <c r="B551" s="4"/>
      <c r="C551" s="16"/>
      <c r="D551" s="16"/>
      <c r="E551" s="5"/>
      <c r="F551" s="7"/>
      <c r="G551" s="7"/>
      <c r="H551" s="7"/>
      <c r="I551" s="10"/>
    </row>
    <row r="552" spans="2:9" x14ac:dyDescent="0.25">
      <c r="B552" s="4"/>
      <c r="C552" s="16"/>
      <c r="D552" s="16"/>
      <c r="E552" s="6"/>
      <c r="F552" s="7"/>
      <c r="G552" s="7"/>
      <c r="H552" s="7"/>
      <c r="I552" s="10"/>
    </row>
    <row r="553" spans="2:9" x14ac:dyDescent="0.25">
      <c r="B553" s="4"/>
      <c r="C553" s="16"/>
      <c r="D553" s="16"/>
      <c r="E553" s="5"/>
      <c r="F553" s="7"/>
      <c r="G553" s="7"/>
      <c r="H553" s="7"/>
      <c r="I553" s="10"/>
    </row>
    <row r="554" spans="2:9" x14ac:dyDescent="0.25">
      <c r="B554" s="4"/>
      <c r="C554" s="16"/>
      <c r="D554" s="16"/>
      <c r="E554" s="5"/>
      <c r="F554" s="7"/>
      <c r="G554" s="7"/>
      <c r="H554" s="7"/>
      <c r="I554" s="10"/>
    </row>
    <row r="555" spans="2:9" x14ac:dyDescent="0.25">
      <c r="B555" s="4"/>
      <c r="C555" s="16"/>
      <c r="D555" s="16"/>
      <c r="E555" s="5"/>
      <c r="F555" s="7"/>
      <c r="G555" s="7"/>
      <c r="H555" s="7"/>
      <c r="I555" s="10"/>
    </row>
    <row r="556" spans="2:9" x14ac:dyDescent="0.25">
      <c r="B556" s="4"/>
      <c r="C556" s="16"/>
      <c r="D556" s="16"/>
      <c r="E556" s="5"/>
      <c r="F556" s="7"/>
      <c r="G556" s="7"/>
      <c r="H556" s="7"/>
      <c r="I556" s="10"/>
    </row>
    <row r="557" spans="2:9" x14ac:dyDescent="0.25">
      <c r="B557" s="4"/>
      <c r="C557" s="16"/>
      <c r="D557" s="16"/>
      <c r="E557" s="5"/>
      <c r="F557" s="7"/>
      <c r="G557" s="7"/>
      <c r="H557" s="7"/>
      <c r="I557" s="10"/>
    </row>
    <row r="558" spans="2:9" x14ac:dyDescent="0.25">
      <c r="B558" s="4"/>
      <c r="C558" s="16"/>
      <c r="D558" s="16"/>
      <c r="E558" s="5"/>
      <c r="F558" s="7"/>
      <c r="G558" s="7"/>
      <c r="H558" s="7"/>
      <c r="I558" s="10"/>
    </row>
    <row r="559" spans="2:9" x14ac:dyDescent="0.25">
      <c r="B559" s="4"/>
      <c r="C559" s="16"/>
      <c r="D559" s="16"/>
      <c r="E559" s="5"/>
      <c r="F559" s="7"/>
      <c r="G559" s="7"/>
      <c r="H559" s="7"/>
      <c r="I559" s="10"/>
    </row>
    <row r="560" spans="2:9" x14ac:dyDescent="0.25">
      <c r="B560" s="4"/>
      <c r="C560" s="16"/>
      <c r="D560" s="16"/>
      <c r="E560" s="5"/>
      <c r="F560" s="7"/>
      <c r="G560" s="7"/>
      <c r="H560" s="7"/>
      <c r="I560" s="10"/>
    </row>
    <row r="561" spans="2:9" x14ac:dyDescent="0.25">
      <c r="B561" s="4"/>
      <c r="C561" s="16"/>
      <c r="D561" s="16"/>
      <c r="E561" s="5"/>
      <c r="F561" s="7"/>
      <c r="G561" s="7"/>
      <c r="H561" s="7"/>
      <c r="I561" s="10"/>
    </row>
    <row r="562" spans="2:9" x14ac:dyDescent="0.25">
      <c r="B562" s="4"/>
      <c r="C562" s="16"/>
      <c r="D562" s="16"/>
      <c r="E562" s="6"/>
      <c r="F562" s="7"/>
      <c r="G562" s="7"/>
      <c r="H562" s="7"/>
      <c r="I562" s="10"/>
    </row>
    <row r="563" spans="2:9" x14ac:dyDescent="0.25">
      <c r="B563" s="4"/>
      <c r="C563" s="16"/>
      <c r="D563" s="16"/>
      <c r="E563" s="6"/>
      <c r="F563" s="7"/>
      <c r="G563" s="7"/>
      <c r="H563" s="7"/>
      <c r="I563" s="10"/>
    </row>
    <row r="564" spans="2:9" x14ac:dyDescent="0.25">
      <c r="B564" s="4"/>
      <c r="C564" s="16"/>
      <c r="D564" s="16"/>
      <c r="E564" s="6"/>
      <c r="F564" s="7"/>
      <c r="G564" s="7"/>
      <c r="H564" s="7"/>
      <c r="I564" s="10"/>
    </row>
    <row r="565" spans="2:9" x14ac:dyDescent="0.25">
      <c r="B565" s="4"/>
      <c r="C565" s="16"/>
      <c r="D565" s="16"/>
      <c r="E565" s="6"/>
      <c r="F565" s="7"/>
      <c r="G565" s="7"/>
      <c r="H565" s="7"/>
      <c r="I565" s="10"/>
    </row>
    <row r="566" spans="2:9" x14ac:dyDescent="0.25">
      <c r="B566" s="4"/>
      <c r="C566" s="16"/>
      <c r="D566" s="16"/>
      <c r="E566" s="6"/>
      <c r="F566" s="7"/>
      <c r="G566" s="7"/>
      <c r="H566" s="7"/>
      <c r="I566" s="10"/>
    </row>
    <row r="567" spans="2:9" x14ac:dyDescent="0.25">
      <c r="B567" s="4"/>
      <c r="C567" s="16"/>
      <c r="D567" s="16"/>
      <c r="E567" s="6"/>
      <c r="F567" s="7"/>
      <c r="G567" s="7"/>
      <c r="H567" s="7"/>
      <c r="I567" s="10"/>
    </row>
    <row r="568" spans="2:9" x14ac:dyDescent="0.25">
      <c r="B568" s="4"/>
      <c r="C568" s="16"/>
      <c r="D568" s="16"/>
      <c r="E568" s="5"/>
      <c r="F568" s="7"/>
      <c r="G568" s="7"/>
      <c r="H568" s="7"/>
      <c r="I568" s="10"/>
    </row>
    <row r="569" spans="2:9" x14ac:dyDescent="0.25">
      <c r="B569" s="4"/>
      <c r="C569" s="16"/>
      <c r="D569" s="16"/>
      <c r="E569" s="6"/>
      <c r="F569" s="7"/>
      <c r="G569" s="7"/>
      <c r="H569" s="7"/>
      <c r="I569" s="10"/>
    </row>
    <row r="570" spans="2:9" x14ac:dyDescent="0.25">
      <c r="B570" s="4"/>
      <c r="C570" s="16"/>
      <c r="D570" s="16"/>
      <c r="E570" s="5"/>
      <c r="F570" s="7"/>
      <c r="G570" s="7"/>
      <c r="H570" s="7"/>
      <c r="I570" s="10"/>
    </row>
    <row r="571" spans="2:9" x14ac:dyDescent="0.25">
      <c r="B571" s="4"/>
      <c r="C571" s="16"/>
      <c r="D571" s="16"/>
      <c r="E571" s="8"/>
      <c r="F571" s="7"/>
      <c r="G571" s="7"/>
      <c r="H571" s="7"/>
      <c r="I571" s="10"/>
    </row>
    <row r="572" spans="2:9" x14ac:dyDescent="0.25">
      <c r="B572" s="4"/>
      <c r="C572" s="16"/>
      <c r="D572" s="16"/>
      <c r="E572" s="5"/>
      <c r="F572" s="7"/>
      <c r="G572" s="7"/>
      <c r="H572" s="7"/>
      <c r="I572" s="10"/>
    </row>
    <row r="573" spans="2:9" x14ac:dyDescent="0.25">
      <c r="B573" s="4"/>
      <c r="C573" s="16"/>
      <c r="D573" s="16"/>
      <c r="E573" s="6"/>
      <c r="F573" s="7"/>
      <c r="G573" s="7"/>
      <c r="H573" s="7"/>
      <c r="I573" s="10"/>
    </row>
    <row r="574" spans="2:9" x14ac:dyDescent="0.25">
      <c r="B574" s="4"/>
      <c r="C574" s="16"/>
      <c r="D574" s="16"/>
      <c r="E574" s="5"/>
      <c r="F574" s="7"/>
      <c r="G574" s="7"/>
      <c r="H574" s="7"/>
      <c r="I574" s="10"/>
    </row>
    <row r="575" spans="2:9" x14ac:dyDescent="0.25">
      <c r="B575" s="4"/>
      <c r="C575" s="16"/>
      <c r="D575" s="16"/>
      <c r="E575" s="5"/>
      <c r="F575" s="7"/>
      <c r="G575" s="7"/>
      <c r="H575" s="7"/>
      <c r="I575" s="10"/>
    </row>
    <row r="576" spans="2:9" x14ac:dyDescent="0.25">
      <c r="B576" s="4"/>
      <c r="C576" s="16"/>
      <c r="D576" s="16"/>
      <c r="E576" s="5"/>
      <c r="F576" s="7"/>
      <c r="G576" s="7"/>
      <c r="H576" s="7"/>
      <c r="I576" s="10"/>
    </row>
    <row r="577" spans="2:9" x14ac:dyDescent="0.25">
      <c r="B577" s="4"/>
      <c r="C577" s="16"/>
      <c r="D577" s="16"/>
      <c r="E577" s="5"/>
      <c r="F577" s="7"/>
      <c r="G577" s="7"/>
      <c r="H577" s="7"/>
      <c r="I577" s="10"/>
    </row>
    <row r="578" spans="2:9" x14ac:dyDescent="0.25">
      <c r="B578" s="4"/>
      <c r="C578" s="16"/>
      <c r="D578" s="16"/>
      <c r="E578" s="5"/>
      <c r="F578" s="7"/>
      <c r="G578" s="7"/>
      <c r="H578" s="7"/>
      <c r="I578" s="10"/>
    </row>
    <row r="579" spans="2:9" x14ac:dyDescent="0.25">
      <c r="B579" s="4"/>
      <c r="C579" s="16"/>
      <c r="D579" s="16"/>
      <c r="E579" s="5"/>
      <c r="F579" s="7"/>
      <c r="G579" s="7"/>
      <c r="H579" s="7"/>
      <c r="I579" s="10"/>
    </row>
    <row r="580" spans="2:9" x14ac:dyDescent="0.25">
      <c r="B580" s="4"/>
      <c r="C580" s="16"/>
      <c r="D580" s="16"/>
      <c r="E580" s="5"/>
      <c r="F580" s="7"/>
      <c r="G580" s="7"/>
      <c r="H580" s="7"/>
      <c r="I580" s="10"/>
    </row>
    <row r="581" spans="2:9" x14ac:dyDescent="0.25">
      <c r="B581" s="4"/>
      <c r="C581" s="16"/>
      <c r="D581" s="16"/>
      <c r="E581" s="5"/>
      <c r="F581" s="7"/>
      <c r="G581" s="7"/>
      <c r="H581" s="7"/>
      <c r="I581" s="10"/>
    </row>
    <row r="582" spans="2:9" x14ac:dyDescent="0.25">
      <c r="B582" s="4"/>
      <c r="C582" s="16"/>
      <c r="D582" s="16"/>
      <c r="E582" s="5"/>
      <c r="F582" s="7"/>
      <c r="G582" s="7"/>
      <c r="H582" s="7"/>
      <c r="I582" s="10"/>
    </row>
    <row r="583" spans="2:9" x14ac:dyDescent="0.25">
      <c r="B583" s="4"/>
      <c r="C583" s="16"/>
      <c r="D583" s="16"/>
      <c r="E583" s="6"/>
      <c r="F583" s="7"/>
      <c r="G583" s="7"/>
      <c r="H583" s="7"/>
      <c r="I583" s="10"/>
    </row>
    <row r="584" spans="2:9" x14ac:dyDescent="0.25">
      <c r="B584" s="4"/>
      <c r="C584" s="16"/>
      <c r="D584" s="16"/>
      <c r="E584" s="6"/>
      <c r="F584" s="7"/>
      <c r="G584" s="7"/>
      <c r="H584" s="7"/>
      <c r="I584" s="10"/>
    </row>
    <row r="585" spans="2:9" x14ac:dyDescent="0.25">
      <c r="B585" s="4"/>
      <c r="C585" s="16"/>
      <c r="D585" s="16"/>
      <c r="E585" s="6"/>
      <c r="F585" s="7"/>
      <c r="G585" s="7"/>
      <c r="H585" s="7"/>
      <c r="I585" s="10"/>
    </row>
    <row r="586" spans="2:9" x14ac:dyDescent="0.25">
      <c r="B586" s="4"/>
      <c r="C586" s="16"/>
      <c r="D586" s="16"/>
      <c r="E586" s="6"/>
      <c r="F586" s="7"/>
      <c r="G586" s="7"/>
      <c r="H586" s="7"/>
      <c r="I586" s="10"/>
    </row>
    <row r="587" spans="2:9" x14ac:dyDescent="0.25">
      <c r="B587" s="4"/>
      <c r="C587" s="16"/>
      <c r="D587" s="16"/>
      <c r="E587" s="6"/>
      <c r="F587" s="7"/>
      <c r="G587" s="7"/>
      <c r="H587" s="7"/>
      <c r="I587" s="10"/>
    </row>
    <row r="588" spans="2:9" x14ac:dyDescent="0.25">
      <c r="B588" s="4"/>
      <c r="C588" s="16"/>
      <c r="D588" s="16"/>
      <c r="E588" s="6"/>
      <c r="F588" s="7"/>
      <c r="G588" s="7"/>
      <c r="H588" s="7"/>
      <c r="I588" s="10"/>
    </row>
    <row r="589" spans="2:9" x14ac:dyDescent="0.25">
      <c r="B589" s="4"/>
      <c r="C589" s="16"/>
      <c r="D589" s="16"/>
      <c r="E589" s="5"/>
      <c r="F589" s="7"/>
      <c r="G589" s="7"/>
      <c r="H589" s="7"/>
      <c r="I589" s="10"/>
    </row>
    <row r="590" spans="2:9" x14ac:dyDescent="0.25">
      <c r="B590" s="4"/>
      <c r="C590" s="16"/>
      <c r="D590" s="16"/>
      <c r="E590" s="6"/>
      <c r="F590" s="7"/>
      <c r="G590" s="7"/>
      <c r="H590" s="7"/>
      <c r="I590" s="10"/>
    </row>
    <row r="591" spans="2:9" x14ac:dyDescent="0.25">
      <c r="B591" s="4"/>
      <c r="C591" s="16"/>
      <c r="D591" s="16"/>
      <c r="E591" s="5"/>
      <c r="F591" s="7"/>
      <c r="G591" s="7"/>
      <c r="H591" s="7"/>
      <c r="I591" s="10"/>
    </row>
    <row r="592" spans="2:9" x14ac:dyDescent="0.25">
      <c r="B592" s="4"/>
      <c r="C592" s="16"/>
      <c r="D592" s="16"/>
      <c r="E592" s="8"/>
      <c r="F592" s="7"/>
      <c r="G592" s="7"/>
      <c r="H592" s="7"/>
      <c r="I592" s="10"/>
    </row>
    <row r="593" spans="2:9" x14ac:dyDescent="0.25">
      <c r="B593" s="4"/>
      <c r="C593" s="16"/>
      <c r="D593" s="16"/>
      <c r="E593" s="5"/>
      <c r="F593" s="7"/>
      <c r="G593" s="7"/>
      <c r="H593" s="7"/>
      <c r="I593" s="10"/>
    </row>
    <row r="594" spans="2:9" x14ac:dyDescent="0.25">
      <c r="B594" s="4"/>
      <c r="C594" s="16"/>
      <c r="D594" s="16"/>
      <c r="E594" s="6"/>
      <c r="F594" s="7"/>
      <c r="G594" s="7"/>
      <c r="H594" s="7"/>
      <c r="I594" s="10"/>
    </row>
    <row r="595" spans="2:9" x14ac:dyDescent="0.25">
      <c r="B595" s="4"/>
      <c r="C595" s="16"/>
      <c r="D595" s="16"/>
      <c r="E595" s="5"/>
      <c r="F595" s="7"/>
      <c r="G595" s="7"/>
      <c r="H595" s="7"/>
      <c r="I595" s="10"/>
    </row>
    <row r="596" spans="2:9" x14ac:dyDescent="0.25">
      <c r="B596" s="4"/>
      <c r="C596" s="16"/>
      <c r="D596" s="16"/>
      <c r="E596" s="5"/>
      <c r="F596" s="7"/>
      <c r="G596" s="7"/>
      <c r="H596" s="7"/>
      <c r="I596" s="10"/>
    </row>
    <row r="597" spans="2:9" x14ac:dyDescent="0.25">
      <c r="B597" s="4"/>
      <c r="C597" s="16"/>
      <c r="D597" s="16"/>
      <c r="E597" s="5"/>
      <c r="F597" s="7"/>
      <c r="G597" s="7"/>
      <c r="H597" s="7"/>
      <c r="I597" s="10"/>
    </row>
    <row r="598" spans="2:9" x14ac:dyDescent="0.25">
      <c r="B598" s="4"/>
      <c r="C598" s="16"/>
      <c r="D598" s="16"/>
      <c r="E598" s="5"/>
      <c r="F598" s="7"/>
      <c r="G598" s="7"/>
      <c r="H598" s="7"/>
      <c r="I598" s="10"/>
    </row>
    <row r="599" spans="2:9" x14ac:dyDescent="0.25">
      <c r="B599" s="4"/>
      <c r="C599" s="16"/>
      <c r="D599" s="16"/>
      <c r="E599" s="5"/>
      <c r="F599" s="7"/>
      <c r="G599" s="7"/>
      <c r="H599" s="7"/>
      <c r="I599" s="10"/>
    </row>
    <row r="600" spans="2:9" x14ac:dyDescent="0.25">
      <c r="B600" s="4"/>
      <c r="C600" s="16"/>
      <c r="D600" s="16"/>
      <c r="E600" s="5"/>
      <c r="F600" s="7"/>
      <c r="G600" s="7"/>
      <c r="H600" s="7"/>
      <c r="I600" s="10"/>
    </row>
    <row r="601" spans="2:9" x14ac:dyDescent="0.25">
      <c r="B601" s="4"/>
      <c r="C601" s="16"/>
      <c r="D601" s="16"/>
      <c r="E601" s="5"/>
      <c r="F601" s="7"/>
      <c r="G601" s="7"/>
      <c r="H601" s="7"/>
      <c r="I601" s="10"/>
    </row>
    <row r="602" spans="2:9" x14ac:dyDescent="0.25">
      <c r="B602" s="4"/>
      <c r="C602" s="16"/>
      <c r="D602" s="16"/>
      <c r="E602" s="5"/>
      <c r="F602" s="7"/>
      <c r="G602" s="7"/>
      <c r="H602" s="7"/>
      <c r="I602" s="10"/>
    </row>
    <row r="603" spans="2:9" x14ac:dyDescent="0.25">
      <c r="B603" s="4"/>
      <c r="C603" s="16"/>
      <c r="D603" s="16"/>
      <c r="E603" s="5"/>
      <c r="F603" s="7"/>
      <c r="G603" s="7"/>
      <c r="H603" s="7"/>
      <c r="I603" s="10"/>
    </row>
    <row r="604" spans="2:9" x14ac:dyDescent="0.25">
      <c r="B604" s="4"/>
      <c r="C604" s="16"/>
      <c r="D604" s="16"/>
      <c r="E604" s="6"/>
      <c r="F604" s="7"/>
      <c r="G604" s="7"/>
      <c r="H604" s="7"/>
      <c r="I604" s="10"/>
    </row>
    <row r="605" spans="2:9" x14ac:dyDescent="0.25">
      <c r="B605" s="4"/>
      <c r="C605" s="16"/>
      <c r="D605" s="16"/>
      <c r="E605" s="6"/>
      <c r="F605" s="7"/>
      <c r="G605" s="7"/>
      <c r="H605" s="7"/>
      <c r="I605" s="10"/>
    </row>
    <row r="606" spans="2:9" x14ac:dyDescent="0.25">
      <c r="B606" s="4"/>
      <c r="C606" s="16"/>
      <c r="D606" s="16"/>
      <c r="E606" s="6"/>
      <c r="F606" s="7"/>
      <c r="G606" s="7"/>
      <c r="H606" s="7"/>
      <c r="I606" s="10"/>
    </row>
    <row r="607" spans="2:9" x14ac:dyDescent="0.25">
      <c r="B607" s="4"/>
      <c r="C607" s="16"/>
      <c r="D607" s="16"/>
      <c r="E607" s="6"/>
      <c r="F607" s="7"/>
      <c r="G607" s="7"/>
      <c r="H607" s="7"/>
      <c r="I607" s="10"/>
    </row>
    <row r="608" spans="2:9" x14ac:dyDescent="0.25">
      <c r="B608" s="4"/>
      <c r="C608" s="16"/>
      <c r="D608" s="16"/>
      <c r="E608" s="6"/>
      <c r="F608" s="7"/>
      <c r="G608" s="7"/>
      <c r="H608" s="7"/>
      <c r="I608" s="10"/>
    </row>
    <row r="609" spans="2:9" x14ac:dyDescent="0.25">
      <c r="B609" s="4"/>
      <c r="C609" s="16"/>
      <c r="D609" s="16"/>
      <c r="E609" s="6"/>
      <c r="F609" s="7"/>
      <c r="G609" s="7"/>
      <c r="H609" s="7"/>
      <c r="I609" s="10"/>
    </row>
    <row r="610" spans="2:9" x14ac:dyDescent="0.25">
      <c r="B610" s="4"/>
      <c r="C610" s="16"/>
      <c r="D610" s="16"/>
      <c r="E610" s="5"/>
      <c r="F610" s="7"/>
      <c r="G610" s="7"/>
      <c r="H610" s="7"/>
      <c r="I610" s="10"/>
    </row>
    <row r="611" spans="2:9" x14ac:dyDescent="0.25">
      <c r="B611" s="4"/>
      <c r="C611" s="16"/>
      <c r="D611" s="16"/>
      <c r="E611" s="6"/>
      <c r="F611" s="7"/>
      <c r="G611" s="7"/>
      <c r="H611" s="7"/>
      <c r="I611" s="10"/>
    </row>
    <row r="612" spans="2:9" x14ac:dyDescent="0.25">
      <c r="B612" s="4"/>
      <c r="C612" s="16"/>
      <c r="D612" s="16"/>
      <c r="E612" s="5"/>
      <c r="F612" s="7"/>
      <c r="G612" s="7"/>
      <c r="H612" s="7"/>
      <c r="I612" s="10"/>
    </row>
    <row r="613" spans="2:9" x14ac:dyDescent="0.25">
      <c r="B613" s="4"/>
      <c r="C613" s="16"/>
      <c r="D613" s="16"/>
      <c r="E613" s="8"/>
      <c r="F613" s="7"/>
      <c r="G613" s="7"/>
      <c r="H613" s="7"/>
      <c r="I613" s="10"/>
    </row>
    <row r="614" spans="2:9" x14ac:dyDescent="0.25">
      <c r="B614" s="4"/>
      <c r="C614" s="16"/>
      <c r="D614" s="16"/>
      <c r="E614" s="5"/>
      <c r="F614" s="7"/>
      <c r="G614" s="7"/>
      <c r="H614" s="7"/>
      <c r="I614" s="10"/>
    </row>
    <row r="615" spans="2:9" x14ac:dyDescent="0.25">
      <c r="B615" s="4"/>
      <c r="C615" s="16"/>
      <c r="D615" s="16"/>
      <c r="E615" s="6"/>
      <c r="F615" s="7"/>
      <c r="G615" s="7"/>
      <c r="H615" s="7"/>
      <c r="I615" s="10"/>
    </row>
    <row r="616" spans="2:9" x14ac:dyDescent="0.25">
      <c r="B616" s="4"/>
      <c r="C616" s="16"/>
      <c r="D616" s="16"/>
      <c r="E616" s="5"/>
      <c r="F616" s="7"/>
      <c r="G616" s="7"/>
      <c r="H616" s="7"/>
      <c r="I616" s="10"/>
    </row>
    <row r="617" spans="2:9" x14ac:dyDescent="0.25">
      <c r="B617" s="4"/>
      <c r="C617" s="16"/>
      <c r="D617" s="16"/>
      <c r="E617" s="5"/>
      <c r="F617" s="7"/>
      <c r="G617" s="7"/>
      <c r="H617" s="7"/>
      <c r="I617" s="10"/>
    </row>
    <row r="618" spans="2:9" x14ac:dyDescent="0.25">
      <c r="B618" s="4"/>
      <c r="C618" s="16"/>
      <c r="D618" s="16"/>
      <c r="E618" s="5"/>
      <c r="F618" s="7"/>
      <c r="G618" s="7"/>
      <c r="H618" s="7"/>
      <c r="I618" s="10"/>
    </row>
    <row r="619" spans="2:9" x14ac:dyDescent="0.25">
      <c r="B619" s="4"/>
      <c r="C619" s="16"/>
      <c r="D619" s="16"/>
      <c r="E619" s="5"/>
      <c r="F619" s="7"/>
      <c r="G619" s="7"/>
      <c r="H619" s="7"/>
      <c r="I619" s="10"/>
    </row>
    <row r="620" spans="2:9" x14ac:dyDescent="0.25">
      <c r="B620" s="4"/>
      <c r="C620" s="16"/>
      <c r="D620" s="16"/>
      <c r="E620" s="5"/>
      <c r="F620" s="7"/>
      <c r="G620" s="7"/>
      <c r="H620" s="7"/>
      <c r="I620" s="10"/>
    </row>
    <row r="621" spans="2:9" x14ac:dyDescent="0.25">
      <c r="B621" s="4"/>
      <c r="C621" s="16"/>
      <c r="D621" s="16"/>
      <c r="E621" s="5"/>
      <c r="F621" s="7"/>
      <c r="G621" s="7"/>
      <c r="H621" s="7"/>
      <c r="I621" s="10"/>
    </row>
    <row r="622" spans="2:9" x14ac:dyDescent="0.25">
      <c r="B622" s="4"/>
      <c r="C622" s="16"/>
      <c r="D622" s="16"/>
      <c r="E622" s="5"/>
      <c r="F622" s="7"/>
      <c r="G622" s="7"/>
      <c r="H622" s="7"/>
      <c r="I622" s="10"/>
    </row>
    <row r="623" spans="2:9" x14ac:dyDescent="0.25">
      <c r="B623" s="4"/>
      <c r="C623" s="16"/>
      <c r="D623" s="16"/>
      <c r="E623" s="5"/>
      <c r="F623" s="7"/>
      <c r="G623" s="7"/>
      <c r="H623" s="7"/>
      <c r="I623" s="10"/>
    </row>
    <row r="624" spans="2:9" x14ac:dyDescent="0.25">
      <c r="B624" s="4"/>
      <c r="C624" s="16"/>
      <c r="D624" s="16"/>
      <c r="E624" s="5"/>
      <c r="F624" s="7"/>
      <c r="G624" s="7"/>
      <c r="H624" s="7"/>
      <c r="I624" s="10"/>
    </row>
    <row r="625" spans="2:9" x14ac:dyDescent="0.25">
      <c r="B625" s="4"/>
      <c r="C625" s="16"/>
      <c r="D625" s="16"/>
      <c r="E625" s="6"/>
      <c r="F625" s="7"/>
      <c r="G625" s="7"/>
      <c r="H625" s="7"/>
      <c r="I625" s="10"/>
    </row>
    <row r="626" spans="2:9" x14ac:dyDescent="0.25">
      <c r="B626" s="4"/>
      <c r="C626" s="16"/>
      <c r="D626" s="16"/>
      <c r="E626" s="6"/>
      <c r="F626" s="7"/>
      <c r="G626" s="7"/>
      <c r="H626" s="7"/>
      <c r="I626" s="10"/>
    </row>
    <row r="627" spans="2:9" x14ac:dyDescent="0.25">
      <c r="B627" s="4"/>
      <c r="C627" s="16"/>
      <c r="D627" s="16"/>
      <c r="E627" s="6"/>
      <c r="F627" s="7"/>
      <c r="G627" s="7"/>
      <c r="H627" s="7"/>
      <c r="I627" s="10"/>
    </row>
    <row r="628" spans="2:9" x14ac:dyDescent="0.25">
      <c r="B628" s="4"/>
      <c r="C628" s="16"/>
      <c r="D628" s="16"/>
      <c r="E628" s="6"/>
      <c r="F628" s="7"/>
      <c r="G628" s="7"/>
      <c r="H628" s="7"/>
      <c r="I628" s="10"/>
    </row>
    <row r="629" spans="2:9" x14ac:dyDescent="0.25">
      <c r="B629" s="4"/>
      <c r="C629" s="16"/>
      <c r="D629" s="16"/>
      <c r="E629" s="6"/>
      <c r="F629" s="7"/>
      <c r="G629" s="7"/>
      <c r="H629" s="7"/>
      <c r="I629" s="10"/>
    </row>
    <row r="630" spans="2:9" x14ac:dyDescent="0.25">
      <c r="B630" s="4"/>
      <c r="C630" s="16"/>
      <c r="D630" s="16"/>
      <c r="E630" s="6"/>
      <c r="F630" s="7"/>
      <c r="G630" s="7"/>
      <c r="H630" s="7"/>
      <c r="I630" s="10"/>
    </row>
    <row r="631" spans="2:9" x14ac:dyDescent="0.25">
      <c r="B631" s="4"/>
      <c r="C631" s="16"/>
      <c r="D631" s="16"/>
      <c r="E631" s="5"/>
      <c r="F631" s="7"/>
      <c r="G631" s="7"/>
      <c r="H631" s="7"/>
      <c r="I631" s="10"/>
    </row>
    <row r="632" spans="2:9" x14ac:dyDescent="0.25">
      <c r="B632" s="4"/>
      <c r="C632" s="16"/>
      <c r="D632" s="16"/>
      <c r="E632" s="6"/>
      <c r="F632" s="7"/>
      <c r="G632" s="7"/>
      <c r="H632" s="7"/>
      <c r="I632" s="10"/>
    </row>
    <row r="633" spans="2:9" x14ac:dyDescent="0.25">
      <c r="B633" s="4"/>
      <c r="C633" s="16"/>
      <c r="D633" s="16"/>
      <c r="E633" s="5"/>
      <c r="F633" s="7"/>
      <c r="G633" s="7"/>
      <c r="H633" s="7"/>
      <c r="I633" s="10"/>
    </row>
    <row r="634" spans="2:9" x14ac:dyDescent="0.25">
      <c r="B634" s="4"/>
      <c r="C634" s="16"/>
      <c r="D634" s="16"/>
      <c r="E634" s="6"/>
      <c r="F634" s="7"/>
      <c r="G634" s="7"/>
      <c r="H634" s="7"/>
      <c r="I634" s="10"/>
    </row>
    <row r="635" spans="2:9" x14ac:dyDescent="0.25">
      <c r="B635" s="4"/>
      <c r="C635" s="16"/>
      <c r="D635" s="16"/>
      <c r="E635" s="5"/>
      <c r="F635" s="7"/>
      <c r="G635" s="7"/>
      <c r="H635" s="7"/>
      <c r="I635" s="10"/>
    </row>
    <row r="636" spans="2:9" x14ac:dyDescent="0.25">
      <c r="B636" s="4"/>
      <c r="C636" s="16"/>
      <c r="D636" s="16"/>
      <c r="E636" s="5"/>
      <c r="F636" s="7"/>
      <c r="G636" s="7"/>
      <c r="H636" s="7"/>
      <c r="I636" s="10"/>
    </row>
    <row r="637" spans="2:9" x14ac:dyDescent="0.25">
      <c r="B637" s="4"/>
      <c r="C637" s="16"/>
      <c r="D637" s="16"/>
      <c r="E637" s="5"/>
      <c r="F637" s="7"/>
      <c r="G637" s="7"/>
      <c r="H637" s="7"/>
      <c r="I637" s="10"/>
    </row>
    <row r="638" spans="2:9" x14ac:dyDescent="0.25">
      <c r="B638" s="4"/>
      <c r="C638" s="16"/>
      <c r="D638" s="16"/>
      <c r="E638" s="5"/>
      <c r="F638" s="7"/>
      <c r="G638" s="7"/>
      <c r="H638" s="7"/>
      <c r="I638" s="10"/>
    </row>
    <row r="639" spans="2:9" x14ac:dyDescent="0.25">
      <c r="B639" s="4"/>
      <c r="C639" s="16"/>
      <c r="D639" s="16"/>
      <c r="E639" s="5"/>
      <c r="F639" s="7"/>
      <c r="G639" s="7"/>
      <c r="H639" s="7"/>
      <c r="I639" s="10"/>
    </row>
    <row r="640" spans="2:9" x14ac:dyDescent="0.25">
      <c r="B640" s="4"/>
      <c r="C640" s="16"/>
      <c r="D640" s="16"/>
      <c r="E640" s="5"/>
      <c r="F640" s="7"/>
      <c r="G640" s="7"/>
      <c r="H640" s="7"/>
      <c r="I640" s="10"/>
    </row>
    <row r="641" spans="2:9" x14ac:dyDescent="0.25">
      <c r="B641" s="4"/>
      <c r="C641" s="16"/>
      <c r="D641" s="16"/>
      <c r="E641" s="5"/>
      <c r="F641" s="7"/>
      <c r="G641" s="7"/>
      <c r="H641" s="7"/>
      <c r="I641" s="10"/>
    </row>
    <row r="642" spans="2:9" x14ac:dyDescent="0.25">
      <c r="B642" s="4"/>
      <c r="C642" s="16"/>
      <c r="D642" s="16"/>
      <c r="E642" s="5"/>
      <c r="F642" s="7"/>
      <c r="G642" s="7"/>
      <c r="H642" s="7"/>
      <c r="I642" s="10"/>
    </row>
    <row r="643" spans="2:9" x14ac:dyDescent="0.25">
      <c r="B643" s="4"/>
      <c r="C643" s="16"/>
      <c r="D643" s="16"/>
      <c r="E643" s="5"/>
      <c r="F643" s="7"/>
      <c r="G643" s="7"/>
      <c r="H643" s="7"/>
      <c r="I643" s="10"/>
    </row>
    <row r="644" spans="2:9" x14ac:dyDescent="0.25">
      <c r="B644" s="4"/>
      <c r="C644" s="16"/>
      <c r="D644" s="16"/>
      <c r="E644" s="6"/>
      <c r="F644" s="7"/>
      <c r="G644" s="7"/>
      <c r="H644" s="7"/>
      <c r="I644" s="10"/>
    </row>
    <row r="645" spans="2:9" x14ac:dyDescent="0.25">
      <c r="B645" s="4"/>
      <c r="C645" s="16"/>
      <c r="D645" s="16"/>
      <c r="E645" s="6"/>
      <c r="F645" s="7"/>
      <c r="G645" s="7"/>
      <c r="H645" s="7"/>
      <c r="I645" s="10"/>
    </row>
    <row r="646" spans="2:9" x14ac:dyDescent="0.25">
      <c r="B646" s="4"/>
      <c r="C646" s="16"/>
      <c r="D646" s="16"/>
      <c r="E646" s="6"/>
      <c r="F646" s="7"/>
      <c r="G646" s="7"/>
      <c r="H646" s="7"/>
      <c r="I646" s="10"/>
    </row>
    <row r="647" spans="2:9" x14ac:dyDescent="0.25">
      <c r="B647" s="4"/>
      <c r="C647" s="16"/>
      <c r="D647" s="16"/>
      <c r="E647" s="6"/>
      <c r="F647" s="7"/>
      <c r="G647" s="7"/>
      <c r="H647" s="7"/>
      <c r="I647" s="10"/>
    </row>
    <row r="648" spans="2:9" x14ac:dyDescent="0.25">
      <c r="B648" s="4"/>
      <c r="C648" s="16"/>
      <c r="D648" s="16"/>
      <c r="E648" s="6"/>
      <c r="F648" s="7"/>
      <c r="G648" s="7"/>
      <c r="H648" s="7"/>
      <c r="I648" s="10"/>
    </row>
    <row r="649" spans="2:9" x14ac:dyDescent="0.25">
      <c r="B649" s="4"/>
      <c r="C649" s="16"/>
      <c r="D649" s="16"/>
      <c r="E649" s="6"/>
      <c r="F649" s="7"/>
      <c r="G649" s="7"/>
      <c r="H649" s="7"/>
      <c r="I649" s="10"/>
    </row>
    <row r="650" spans="2:9" x14ac:dyDescent="0.25">
      <c r="B650" s="4"/>
      <c r="C650" s="16"/>
      <c r="D650" s="16"/>
      <c r="E650" s="5"/>
      <c r="F650" s="7"/>
      <c r="G650" s="7"/>
      <c r="H650" s="7"/>
      <c r="I650" s="10"/>
    </row>
    <row r="651" spans="2:9" x14ac:dyDescent="0.25">
      <c r="B651" s="4"/>
      <c r="C651" s="16"/>
      <c r="D651" s="16"/>
      <c r="E651" s="6"/>
      <c r="F651" s="7"/>
      <c r="G651" s="7"/>
      <c r="H651" s="7"/>
      <c r="I651" s="10"/>
    </row>
  </sheetData>
  <mergeCells count="1">
    <mergeCell ref="B2:I2"/>
  </mergeCells>
  <pageMargins left="0.7" right="0.7" top="0.75" bottom="0.75" header="0.3" footer="0.3"/>
  <pageSetup paperSize="9" scale="4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10</vt:i4>
      </vt:variant>
      <vt:variant>
        <vt:lpstr>Charts</vt:lpstr>
      </vt:variant>
      <vt:variant>
        <vt:i4>5</vt:i4>
      </vt:variant>
      <vt:variant>
        <vt:lpstr>Named Ranges</vt:lpstr>
      </vt:variant>
      <vt:variant>
        <vt:i4>11</vt:i4>
      </vt:variant>
    </vt:vector>
  </HeadingPairs>
  <TitlesOfParts>
    <vt:vector size="26" baseType="lpstr">
      <vt:lpstr>Instructions</vt:lpstr>
      <vt:lpstr>Endpoints</vt:lpstr>
      <vt:lpstr>Data</vt:lpstr>
      <vt:lpstr>Summary</vt:lpstr>
      <vt:lpstr>Dedicated interface report (A)</vt:lpstr>
      <vt:lpstr>Dedicated interface report (B)</vt:lpstr>
      <vt:lpstr>PSU interface report 1</vt:lpstr>
      <vt:lpstr>PSU interface report 2</vt:lpstr>
      <vt:lpstr>1. P &amp; A (NCA)</vt:lpstr>
      <vt:lpstr>1B. P &amp; A Benchmarking (NCA)</vt:lpstr>
      <vt:lpstr>Availability</vt:lpstr>
      <vt:lpstr>PISP response</vt:lpstr>
      <vt:lpstr>AISP response</vt:lpstr>
      <vt:lpstr>CoF response</vt:lpstr>
      <vt:lpstr>Error rate</vt:lpstr>
      <vt:lpstr>data</vt:lpstr>
      <vt:lpstr>date</vt:lpstr>
      <vt:lpstr>endpoint_id</vt:lpstr>
      <vt:lpstr>EndpointReported</vt:lpstr>
      <vt:lpstr>endpoints</vt:lpstr>
      <vt:lpstr>error</vt:lpstr>
      <vt:lpstr>response</vt:lpstr>
      <vt:lpstr>service</vt:lpstr>
      <vt:lpstr>used</vt:lpstr>
      <vt:lpstr>version</vt:lpstr>
      <vt:lpstr>volume</vt:lpstr>
    </vt:vector>
  </TitlesOfParts>
  <Company>UK Payments Administration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Monthly Template</dc:title>
  <dc:creator>Carissa Hanafi</dc:creator>
  <cp:lastModifiedBy>Alex Dimitrakoudis</cp:lastModifiedBy>
  <dcterms:created xsi:type="dcterms:W3CDTF">2018-03-23T10:40:34Z</dcterms:created>
  <dcterms:modified xsi:type="dcterms:W3CDTF">2019-04-26T13:49:03Z</dcterms:modified>
</cp:coreProperties>
</file>